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585" yWindow="-15" windowWidth="12630" windowHeight="11775" activeTab="2"/>
  </bookViews>
  <sheets>
    <sheet name="Rate Sheet" sheetId="1" r:id="rId1"/>
    <sheet name="Mason Co. Regulated - Price Out" sheetId="2" r:id="rId2"/>
    <sheet name="Kitsap Regulated - Price Out" sheetId="3" r:id="rId3"/>
    <sheet name="Shelton Regulated - Price Out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D">#REF!</definedName>
    <definedName name="\S">#REF!</definedName>
    <definedName name="\Y">#REF!</definedName>
    <definedName name="_____________CYA1">[1]Hidden!$N$11</definedName>
    <definedName name="_____________CYA10">[1]Hidden!$E$11</definedName>
    <definedName name="_____________CYA11">[1]Hidden!$P$11</definedName>
    <definedName name="_____________CYA2">[1]Hidden!$M$11</definedName>
    <definedName name="_____________CYA3">[1]Hidden!$L$11</definedName>
    <definedName name="_____________CYA4">[1]Hidden!$K$11</definedName>
    <definedName name="_____________CYA5">[1]Hidden!$J$11</definedName>
    <definedName name="_____________CYA6">[1]Hidden!$I$11</definedName>
    <definedName name="_____________CYA7">[1]Hidden!$H$11</definedName>
    <definedName name="_____________CYA8">[1]Hidden!$G$11</definedName>
    <definedName name="_____________CYA9">[1]Hidden!$F$11</definedName>
    <definedName name="_____________LYA12">[1]Hidden!$O$11</definedName>
    <definedName name="____________CYA1">[1]Hidden!$N$11</definedName>
    <definedName name="____________CYA10">[1]Hidden!$E$11</definedName>
    <definedName name="____________CYA11">[1]Hidden!$P$11</definedName>
    <definedName name="____________CYA2">[1]Hidden!$M$11</definedName>
    <definedName name="____________CYA3">[1]Hidden!$L$11</definedName>
    <definedName name="____________CYA4">[1]Hidden!$K$11</definedName>
    <definedName name="____________CYA5">[1]Hidden!$J$11</definedName>
    <definedName name="____________CYA6">[1]Hidden!$I$11</definedName>
    <definedName name="____________CYA7">[1]Hidden!$H$11</definedName>
    <definedName name="____________CYA8">[1]Hidden!$G$11</definedName>
    <definedName name="____________CYA9">[1]Hidden!$F$11</definedName>
    <definedName name="____________LYA12">[1]Hidden!$O$11</definedName>
    <definedName name="___________CYA1">[1]Hidden!$N$11</definedName>
    <definedName name="___________CYA10">[1]Hidden!$E$11</definedName>
    <definedName name="___________CYA11">[1]Hidden!$P$11</definedName>
    <definedName name="___________CYA2">[1]Hidden!$M$11</definedName>
    <definedName name="___________CYA3">[1]Hidden!$L$11</definedName>
    <definedName name="___________CYA4">[1]Hidden!$K$11</definedName>
    <definedName name="___________CYA5">[1]Hidden!$J$11</definedName>
    <definedName name="___________CYA6">[1]Hidden!$I$11</definedName>
    <definedName name="___________CYA7">[1]Hidden!$H$11</definedName>
    <definedName name="___________CYA8">[1]Hidden!$G$11</definedName>
    <definedName name="___________CYA9">[1]Hidden!$F$11</definedName>
    <definedName name="___________LYA12">[1]Hidden!$O$11</definedName>
    <definedName name="__________CYA1">[1]Hidden!$N$11</definedName>
    <definedName name="__________CYA10">[1]Hidden!$E$11</definedName>
    <definedName name="__________CYA11">[1]Hidden!$P$11</definedName>
    <definedName name="__________CYA2">[1]Hidden!$M$11</definedName>
    <definedName name="__________CYA3">[1]Hidden!$L$11</definedName>
    <definedName name="__________CYA4">[1]Hidden!$K$11</definedName>
    <definedName name="__________CYA5">[1]Hidden!$J$11</definedName>
    <definedName name="__________CYA6">[1]Hidden!$I$11</definedName>
    <definedName name="__________CYA7">[1]Hidden!$H$11</definedName>
    <definedName name="__________CYA8">[1]Hidden!$G$11</definedName>
    <definedName name="__________CYA9">[1]Hidden!$F$11</definedName>
    <definedName name="__________LYA12">[1]Hidden!$O$11</definedName>
    <definedName name="_________CYA1">[1]Hidden!$N$11</definedName>
    <definedName name="_________CYA10">[1]Hidden!$E$11</definedName>
    <definedName name="_________CYA11">[1]Hidden!$P$11</definedName>
    <definedName name="_________CYA2">[1]Hidden!$M$11</definedName>
    <definedName name="_________CYA3">[1]Hidden!$L$11</definedName>
    <definedName name="_________CYA4">[1]Hidden!$K$11</definedName>
    <definedName name="_________CYA5">[1]Hidden!$J$11</definedName>
    <definedName name="_________CYA6">[1]Hidden!$I$11</definedName>
    <definedName name="_________CYA7">[1]Hidden!$H$11</definedName>
    <definedName name="_________CYA8">[1]Hidden!$G$11</definedName>
    <definedName name="_________CYA9">[1]Hidden!$F$11</definedName>
    <definedName name="_________LYA12">[1]Hidden!$O$11</definedName>
    <definedName name="________CYA1">[1]Hidden!$N$11</definedName>
    <definedName name="________CYA10">[1]Hidden!$E$11</definedName>
    <definedName name="________CYA11">[1]Hidden!$P$11</definedName>
    <definedName name="________CYA2">[1]Hidden!$M$11</definedName>
    <definedName name="________CYA3">[1]Hidden!$L$11</definedName>
    <definedName name="________CYA4">[1]Hidden!$K$11</definedName>
    <definedName name="________CYA5">[1]Hidden!$J$11</definedName>
    <definedName name="________CYA6">[1]Hidden!$I$11</definedName>
    <definedName name="________CYA7">[1]Hidden!$H$11</definedName>
    <definedName name="________CYA8">[1]Hidden!$G$11</definedName>
    <definedName name="________CYA9">[1]Hidden!$F$11</definedName>
    <definedName name="________LYA12">[1]Hidden!$O$11</definedName>
    <definedName name="_______CYA1">[1]Hidden!$N$11</definedName>
    <definedName name="_______CYA10">[1]Hidden!$E$11</definedName>
    <definedName name="_______CYA11">[1]Hidden!$P$11</definedName>
    <definedName name="_______CYA2">[1]Hidden!$M$11</definedName>
    <definedName name="_______CYA3">[1]Hidden!$L$11</definedName>
    <definedName name="_______CYA4">[1]Hidden!$K$11</definedName>
    <definedName name="_______CYA5">[1]Hidden!$J$11</definedName>
    <definedName name="_______CYA6">[1]Hidden!$I$11</definedName>
    <definedName name="_______CYA7">[1]Hidden!$H$11</definedName>
    <definedName name="_______CYA8">[1]Hidden!$G$11</definedName>
    <definedName name="_______CYA9">[1]Hidden!$F$11</definedName>
    <definedName name="_______LYA12">[1]Hidden!$O$11</definedName>
    <definedName name="______CYA1">[1]Hidden!$N$11</definedName>
    <definedName name="______CYA10">[1]Hidden!$E$11</definedName>
    <definedName name="______CYA11">[1]Hidden!$P$11</definedName>
    <definedName name="______CYA2">[1]Hidden!$M$11</definedName>
    <definedName name="______CYA3">[1]Hidden!$L$11</definedName>
    <definedName name="______CYA4">[1]Hidden!$K$11</definedName>
    <definedName name="______CYA5">[1]Hidden!$J$11</definedName>
    <definedName name="______CYA6">[1]Hidden!$I$11</definedName>
    <definedName name="______CYA7">[1]Hidden!$H$11</definedName>
    <definedName name="______CYA8">[1]Hidden!$G$11</definedName>
    <definedName name="______CYA9">[1]Hidden!$F$11</definedName>
    <definedName name="______LYA12">[1]Hidden!$O$11</definedName>
    <definedName name="_____CYA1">[1]Hidden!$N$11</definedName>
    <definedName name="_____CYA10">[1]Hidden!$E$11</definedName>
    <definedName name="_____CYA11">[1]Hidden!$P$11</definedName>
    <definedName name="_____CYA2">[1]Hidden!$M$11</definedName>
    <definedName name="_____CYA3">[1]Hidden!$L$11</definedName>
    <definedName name="_____CYA4">[1]Hidden!$K$11</definedName>
    <definedName name="_____CYA5">[1]Hidden!$J$11</definedName>
    <definedName name="_____CYA6">[1]Hidden!$I$11</definedName>
    <definedName name="_____CYA7">[1]Hidden!$H$11</definedName>
    <definedName name="_____CYA8">[1]Hidden!$G$11</definedName>
    <definedName name="_____CYA9">[1]Hidden!$F$11</definedName>
    <definedName name="_____LYA12">[1]Hidden!$O$11</definedName>
    <definedName name="____CYA1">[1]Hidden!$N$11</definedName>
    <definedName name="____CYA10">[1]Hidden!$E$11</definedName>
    <definedName name="____CYA11">[1]Hidden!$P$11</definedName>
    <definedName name="____CYA2">[1]Hidden!$M$11</definedName>
    <definedName name="____CYA3">[1]Hidden!$L$11</definedName>
    <definedName name="____CYA4">[1]Hidden!$K$11</definedName>
    <definedName name="____CYA5">[1]Hidden!$J$11</definedName>
    <definedName name="____CYA6">[1]Hidden!$I$11</definedName>
    <definedName name="____CYA7">[1]Hidden!$H$11</definedName>
    <definedName name="____CYA8">[1]Hidden!$G$11</definedName>
    <definedName name="____CYA9">[1]Hidden!$F$11</definedName>
    <definedName name="____LYA12">[1]Hidden!$O$11</definedName>
    <definedName name="___CYA1">[1]Hidden!$N$11</definedName>
    <definedName name="___CYA10">[1]Hidden!$E$11</definedName>
    <definedName name="___CYA11">[1]Hidden!$P$11</definedName>
    <definedName name="___CYA2">[1]Hidden!$M$11</definedName>
    <definedName name="___CYA3">[1]Hidden!$L$11</definedName>
    <definedName name="___CYA4">[1]Hidden!$K$11</definedName>
    <definedName name="___CYA5">[1]Hidden!$J$11</definedName>
    <definedName name="___CYA6">[1]Hidden!$I$11</definedName>
    <definedName name="___CYA7">[1]Hidden!$H$11</definedName>
    <definedName name="___CYA8">[1]Hidden!$G$11</definedName>
    <definedName name="___CYA9">[1]Hidden!$F$11</definedName>
    <definedName name="___LYA12">[1]Hidden!$O$11</definedName>
    <definedName name="__CYA1">[1]Hidden!$N$11</definedName>
    <definedName name="__CYA10">[1]Hidden!$E$11</definedName>
    <definedName name="__CYA11">[1]Hidden!$P$11</definedName>
    <definedName name="__CYA2">[1]Hidden!$M$11</definedName>
    <definedName name="__CYA3">[1]Hidden!$L$11</definedName>
    <definedName name="__CYA4">[1]Hidden!$K$11</definedName>
    <definedName name="__CYA5">[1]Hidden!$J$11</definedName>
    <definedName name="__CYA6">[1]Hidden!$I$11</definedName>
    <definedName name="__CYA7">[1]Hidden!$H$11</definedName>
    <definedName name="__CYA8">[1]Hidden!$G$11</definedName>
    <definedName name="__CYA9">[1]Hidden!$F$11</definedName>
    <definedName name="__LYA12">[1]Hidden!$O$11</definedName>
    <definedName name="_123Graph_g" hidden="1">'[2]#REF'!$F$9:$F$83</definedName>
    <definedName name="_132" hidden="1">[3]XXXXXX!$B$10:$B$10</definedName>
    <definedName name="_132Graph_h" localSheetId="0" hidden="1">#REF!</definedName>
    <definedName name="_132Graph_h" hidden="1">#REF!</definedName>
    <definedName name="_ACT1" localSheetId="2">[4]Hidden!#REF!</definedName>
    <definedName name="_ACT1" localSheetId="1">[4]Hidden!#REF!</definedName>
    <definedName name="_ACT1" localSheetId="0">[5]Hidden!#REF!</definedName>
    <definedName name="_ACT1" localSheetId="3">[4]Hidden!#REF!</definedName>
    <definedName name="_ACT1">[6]Hidden!#REF!</definedName>
    <definedName name="_ACT2" localSheetId="2">[4]Hidden!#REF!</definedName>
    <definedName name="_ACT2" localSheetId="1">[4]Hidden!#REF!</definedName>
    <definedName name="_ACT2" localSheetId="0">[5]Hidden!#REF!</definedName>
    <definedName name="_ACT2" localSheetId="3">[4]Hidden!#REF!</definedName>
    <definedName name="_ACT2">[6]Hidden!#REF!</definedName>
    <definedName name="_ACT3" localSheetId="2">[4]Hidden!#REF!</definedName>
    <definedName name="_ACT3" localSheetId="1">[4]Hidden!#REF!</definedName>
    <definedName name="_ACT3" localSheetId="0">[5]Hidden!#REF!</definedName>
    <definedName name="_ACT3" localSheetId="3">[4]Hidden!#REF!</definedName>
    <definedName name="_ACT3">[6]Hidden!#REF!</definedName>
    <definedName name="_COS1" localSheetId="0">#REF!</definedName>
    <definedName name="_COS1">#REF!</definedName>
    <definedName name="_COS2" localSheetId="0">#REF!</definedName>
    <definedName name="_COS2">#REF!</definedName>
    <definedName name="_CYA1">[1]Hidden!$N$11</definedName>
    <definedName name="_CYA10">[1]Hidden!$E$11</definedName>
    <definedName name="_CYA11">[1]Hidden!$P$11</definedName>
    <definedName name="_CYA2">[1]Hidden!$M$11</definedName>
    <definedName name="_CYA3">[1]Hidden!$L$11</definedName>
    <definedName name="_CYA4">[1]Hidden!$K$11</definedName>
    <definedName name="_CYA5">[1]Hidden!$J$11</definedName>
    <definedName name="_CYA6">[1]Hidden!$I$11</definedName>
    <definedName name="_CYA7">[1]Hidden!$H$11</definedName>
    <definedName name="_CYA8">[1]Hidden!$G$11</definedName>
    <definedName name="_CYA9">[1]Hidden!$F$11</definedName>
    <definedName name="_Fill" localSheetId="0" hidden="1">#REF!</definedName>
    <definedName name="_Fill" hidden="1">#REF!</definedName>
    <definedName name="_xlnm._FilterDatabase" localSheetId="2" hidden="1">'Kitsap Regulated - Price Out'!$A$1:$AJ$218</definedName>
    <definedName name="_xlnm._FilterDatabase" localSheetId="1" hidden="1">'Mason Co. Regulated - Price Out'!$A$1:$AI$243</definedName>
    <definedName name="_xlnm._FilterDatabase" localSheetId="3" hidden="1">'Shelton Regulated - Price Out'!$A$1:$AI$150</definedName>
    <definedName name="_Key1" localSheetId="0" hidden="1">#REF!</definedName>
    <definedName name="_Key1" hidden="1">#REF!</definedName>
    <definedName name="_Key2" hidden="1">'[2]#REF'!$D$12</definedName>
    <definedName name="_key5" hidden="1">[3]XXXXXX!$H$10</definedName>
    <definedName name="_LYA12">[1]Hidden!$O$11</definedName>
    <definedName name="_max" localSheetId="0" hidden="1">#REF!</definedName>
    <definedName name="_max" hidden="1">#REF!</definedName>
    <definedName name="_Mon" localSheetId="0" hidden="1">#REF!</definedName>
    <definedName name="_Mon" hidden="1">#REF!</definedName>
    <definedName name="_Order1" hidden="1">255</definedName>
    <definedName name="_Order2" hidden="1">255</definedName>
    <definedName name="_Order3" hidden="1">0</definedName>
    <definedName name="_Sort" localSheetId="0" hidden="1">#REF!</definedName>
    <definedName name="_Sort" hidden="1">#REF!</definedName>
    <definedName name="_Sort1" hidden="1">'[2]#REF'!$A$10:$Z$281</definedName>
    <definedName name="_sort3" hidden="1">[3]XXXXXX!$G$10:$J$11</definedName>
    <definedName name="a" localSheetId="2">#REF!</definedName>
    <definedName name="a" localSheetId="3">#REF!</definedName>
    <definedName name="a">#REF!</definedName>
    <definedName name="Accounts">#REF!</definedName>
    <definedName name="ACCT" localSheetId="2">[4]Hidden!#REF!</definedName>
    <definedName name="ACCT" localSheetId="1">[4]Hidden!#REF!</definedName>
    <definedName name="ACCT" localSheetId="0">[5]Hidden!#REF!</definedName>
    <definedName name="ACCT" localSheetId="3">[4]Hidden!#REF!</definedName>
    <definedName name="ACCT">[1]Hidden!$D$11</definedName>
    <definedName name="ACCT.ConsolSum">[1]Hidden!$Q$11</definedName>
    <definedName name="ACT_CUR" localSheetId="2">[4]Hidden!#REF!</definedName>
    <definedName name="ACT_CUR" localSheetId="1">[4]Hidden!#REF!</definedName>
    <definedName name="ACT_CUR" localSheetId="0">[5]Hidden!#REF!</definedName>
    <definedName name="ACT_CUR" localSheetId="3">[4]Hidden!#REF!</definedName>
    <definedName name="ACT_CUR">[6]Hidden!#REF!</definedName>
    <definedName name="ACT_YTD" localSheetId="2">[4]Hidden!#REF!</definedName>
    <definedName name="ACT_YTD" localSheetId="1">[4]Hidden!#REF!</definedName>
    <definedName name="ACT_YTD" localSheetId="0">[5]Hidden!#REF!</definedName>
    <definedName name="ACT_YTD" localSheetId="3">[4]Hidden!#REF!</definedName>
    <definedName name="ACT_YTD">[6]Hidden!#REF!</definedName>
    <definedName name="AmountCount" localSheetId="2">#REF!</definedName>
    <definedName name="AmountCount" localSheetId="1">#REF!</definedName>
    <definedName name="AmountCount" localSheetId="0">#REF!</definedName>
    <definedName name="AmountCount" localSheetId="3">#REF!</definedName>
    <definedName name="AmountCount">#REF!</definedName>
    <definedName name="AmountCount1" localSheetId="0">#REF!</definedName>
    <definedName name="AmountCount1">#REF!</definedName>
    <definedName name="AmountFrom">#REF!</definedName>
    <definedName name="AmountTo">#REF!</definedName>
    <definedName name="AmountTotal" localSheetId="2">#REF!</definedName>
    <definedName name="AmountTotal" localSheetId="1">#REF!</definedName>
    <definedName name="AmountTotal" localSheetId="0">#REF!</definedName>
    <definedName name="AmountTotal" localSheetId="3">#REF!</definedName>
    <definedName name="AmountTotal">#REF!</definedName>
    <definedName name="AmountTotal1" localSheetId="0">#REF!</definedName>
    <definedName name="AmountTotal1">#REF!</definedName>
    <definedName name="BookRev" localSheetId="0">'[7]Pacific Regulated - Price Out'!$F$50</definedName>
    <definedName name="BookRev">'[8]Pacific Regulated - Price Out'!$F$50</definedName>
    <definedName name="BookRev_com" localSheetId="0">'[7]Pacific Regulated - Price Out'!$F$214</definedName>
    <definedName name="BookRev_com">'[8]Pacific Regulated - Price Out'!$F$214</definedName>
    <definedName name="BookRev_mfr" localSheetId="0">'[7]Pacific Regulated - Price Out'!$F$222</definedName>
    <definedName name="BookRev_mfr">'[8]Pacific Regulated - Price Out'!$F$222</definedName>
    <definedName name="BookRev_ro" localSheetId="0">'[7]Pacific Regulated - Price Out'!$F$282</definedName>
    <definedName name="BookRev_ro">'[8]Pacific Regulated - Price Out'!$F$282</definedName>
    <definedName name="BookRev_rr" localSheetId="0">'[7]Pacific Regulated - Price Out'!$F$59</definedName>
    <definedName name="BookRev_rr">'[8]Pacific Regulated - Price Out'!$F$59</definedName>
    <definedName name="BookRev_yw" localSheetId="0">'[7]Pacific Regulated - Price Out'!$F$70</definedName>
    <definedName name="BookRev_yw">'[8]Pacific Regulated - Price Out'!$F$70</definedName>
    <definedName name="BREMAIR_COST_of_SERVICE_STUDY" localSheetId="2">#REF!</definedName>
    <definedName name="BREMAIR_COST_of_SERVICE_STUDY" localSheetId="1">#REF!</definedName>
    <definedName name="BREMAIR_COST_of_SERVICE_STUDY" localSheetId="0">#REF!</definedName>
    <definedName name="BREMAIR_COST_of_SERVICE_STUDY" localSheetId="3">#REF!</definedName>
    <definedName name="BREMAIR_COST_of_SERVICE_STUDY">#REF!</definedName>
    <definedName name="BUD_CUR" localSheetId="2">[4]Hidden!#REF!</definedName>
    <definedName name="BUD_CUR" localSheetId="1">[4]Hidden!#REF!</definedName>
    <definedName name="BUD_CUR" localSheetId="0">[5]Hidden!#REF!</definedName>
    <definedName name="BUD_CUR" localSheetId="3">[4]Hidden!#REF!</definedName>
    <definedName name="BUD_CUR">[6]Hidden!#REF!</definedName>
    <definedName name="BUD_YTD" localSheetId="2">[4]Hidden!#REF!</definedName>
    <definedName name="BUD_YTD" localSheetId="1">[4]Hidden!#REF!</definedName>
    <definedName name="BUD_YTD" localSheetId="0">[5]Hidden!#REF!</definedName>
    <definedName name="BUD_YTD" localSheetId="3">[4]Hidden!#REF!</definedName>
    <definedName name="BUD_YTD">[6]Hidden!#REF!</definedName>
    <definedName name="CalRecyTons" localSheetId="0">'[9]Recycl Tons, Commodity Value'!$L$23</definedName>
    <definedName name="CalRecyTons">'[10]Recycl Tons, Commodity Value'!$L$23</definedName>
    <definedName name="CheckTotals" localSheetId="2">#REF!</definedName>
    <definedName name="CheckTotals" localSheetId="1">#REF!</definedName>
    <definedName name="CheckTotals" localSheetId="0">#REF!</definedName>
    <definedName name="CheckTotals" localSheetId="3">#REF!</definedName>
    <definedName name="CheckTotals">#REF!</definedName>
    <definedName name="colgroup">[1]Orientation!$G$6</definedName>
    <definedName name="colsegment">[1]Orientation!$F$6</definedName>
    <definedName name="CommlStaffPriceOut" localSheetId="0">'[11]Price Out-Reg EASTSIDE-Resi'!#REF!</definedName>
    <definedName name="CommlStaffPriceOut">'[11]Price Out-Reg EASTSIDE-Resi'!#REF!</definedName>
    <definedName name="CRCTable" localSheetId="2">#REF!</definedName>
    <definedName name="CRCTable" localSheetId="1">#REF!</definedName>
    <definedName name="CRCTable" localSheetId="0">#REF!</definedName>
    <definedName name="CRCTable" localSheetId="3">#REF!</definedName>
    <definedName name="CRCTable">#REF!</definedName>
    <definedName name="CRCTableOLD" localSheetId="2">#REF!</definedName>
    <definedName name="CRCTableOLD" localSheetId="1">#REF!</definedName>
    <definedName name="CRCTableOLD" localSheetId="0">#REF!</definedName>
    <definedName name="CRCTableOLD" localSheetId="3">#REF!</definedName>
    <definedName name="CRCTableOLD">#REF!</definedName>
    <definedName name="CriteriaType">[12]ControlPanel!$Z$2:$Z$5</definedName>
    <definedName name="CurrentMonth">#REF!</definedName>
    <definedName name="Cutomers" localSheetId="2">#REF!</definedName>
    <definedName name="Cutomers" localSheetId="1">#REF!</definedName>
    <definedName name="Cutomers" localSheetId="0">#REF!</definedName>
    <definedName name="Cutomers" localSheetId="3">#REF!</definedName>
    <definedName name="Cutomers">#REF!</definedName>
    <definedName name="_xlnm.Database" localSheetId="2">#REF!</definedName>
    <definedName name="_xlnm.Database" localSheetId="1">#REF!</definedName>
    <definedName name="_xlnm.Database" localSheetId="0">#REF!</definedName>
    <definedName name="_xlnm.Database" localSheetId="3">#REF!</definedName>
    <definedName name="_xlnm.Database">#REF!</definedName>
    <definedName name="Database1" localSheetId="2">#REF!</definedName>
    <definedName name="Database1" localSheetId="1">#REF!</definedName>
    <definedName name="Database1" localSheetId="0">#REF!</definedName>
    <definedName name="Database1" localSheetId="3">#REF!</definedName>
    <definedName name="Database1">#REF!</definedName>
    <definedName name="DateFrom">#REF!</definedName>
    <definedName name="DateTo">#REF!</definedName>
    <definedName name="DBxStaffPriceOut" localSheetId="0">'[11]Price Out-Reg EASTSIDE-Resi'!#REF!</definedName>
    <definedName name="DBxStaffPriceOut">'[11]Price Out-Reg EASTSIDE-Resi'!#REF!</definedName>
    <definedName name="DEPT" localSheetId="2">[4]Hidden!#REF!</definedName>
    <definedName name="DEPT" localSheetId="1">[4]Hidden!#REF!</definedName>
    <definedName name="DEPT" localSheetId="0">[5]Hidden!#REF!</definedName>
    <definedName name="DEPT" localSheetId="3">[4]Hidden!#REF!</definedName>
    <definedName name="DEPT">[6]Hidden!#REF!</definedName>
    <definedName name="Dist" localSheetId="0">[13]Data!$E$3</definedName>
    <definedName name="Dist">[14]Data!$E$3</definedName>
    <definedName name="District" localSheetId="0">'[15]Vashon BS'!#REF!</definedName>
    <definedName name="District">'[16]Yakima BS'!#REF!</definedName>
    <definedName name="DistrictNum" localSheetId="2">#REF!</definedName>
    <definedName name="DistrictNum" localSheetId="1">#REF!</definedName>
    <definedName name="DistrictNum" localSheetId="0">#REF!</definedName>
    <definedName name="DistrictNum" localSheetId="3">#REF!</definedName>
    <definedName name="DistrictNum">#REF!</definedName>
    <definedName name="Districts">#REF!</definedName>
    <definedName name="dOG" localSheetId="0">#REF!</definedName>
    <definedName name="dOG">#REF!</definedName>
    <definedName name="drlFilter">[1]Settings!$D$27</definedName>
    <definedName name="End" localSheetId="2">#REF!</definedName>
    <definedName name="End" localSheetId="1">#REF!</definedName>
    <definedName name="End" localSheetId="0">#REF!</definedName>
    <definedName name="End" localSheetId="3">#REF!</definedName>
    <definedName name="End">#REF!</definedName>
    <definedName name="EntrieShownLimit">#REF!</definedName>
    <definedName name="ExcludeIC" localSheetId="0">'[17]2009 BS'!#REF!</definedName>
    <definedName name="ExcludeIC">'[16]Yakima BS'!#REF!</definedName>
    <definedName name="EXT" localSheetId="0">#REF!</definedName>
    <definedName name="EXT">#REF!</definedName>
    <definedName name="FBTable" localSheetId="2">#REF!</definedName>
    <definedName name="FBTable" localSheetId="1">#REF!</definedName>
    <definedName name="FBTable" localSheetId="0">#REF!</definedName>
    <definedName name="FBTable" localSheetId="3">#REF!</definedName>
    <definedName name="FBTable">#REF!</definedName>
    <definedName name="FBTableOld" localSheetId="2">#REF!</definedName>
    <definedName name="FBTableOld" localSheetId="1">#REF!</definedName>
    <definedName name="FBTableOld" localSheetId="0">#REF!</definedName>
    <definedName name="FBTableOld" localSheetId="3">#REF!</definedName>
    <definedName name="FBTableOld">#REF!</definedName>
    <definedName name="filter">[1]Settings!$B$14:$H$25</definedName>
    <definedName name="FromMonth">#REF!</definedName>
    <definedName name="FundsApprPend" localSheetId="0">[13]Data!#REF!</definedName>
    <definedName name="FundsApprPend">[14]Data!#REF!</definedName>
    <definedName name="FundsBudUnbud" localSheetId="0">[13]Data!#REF!</definedName>
    <definedName name="FundsBudUnbud">[14]Data!#REF!</definedName>
    <definedName name="GLMappingStart" localSheetId="2">#REF!</definedName>
    <definedName name="GLMappingStart" localSheetId="1">#REF!</definedName>
    <definedName name="GLMappingStart" localSheetId="0">#REF!</definedName>
    <definedName name="GLMappingStart" localSheetId="3">#REF!</definedName>
    <definedName name="GLMappingStart">#REF!</definedName>
    <definedName name="GLMappingStart1" localSheetId="0">#REF!</definedName>
    <definedName name="GLMappingStart1">#REF!</definedName>
    <definedName name="Import_Range" localSheetId="0">[13]Data!#REF!</definedName>
    <definedName name="Import_Range">[14]Data!#REF!</definedName>
    <definedName name="IncomeStmnt" localSheetId="2">#REF!</definedName>
    <definedName name="IncomeStmnt" localSheetId="1">#REF!</definedName>
    <definedName name="IncomeStmnt" localSheetId="0">#REF!</definedName>
    <definedName name="IncomeStmnt" localSheetId="3">#REF!</definedName>
    <definedName name="IncomeStmnt">#REF!</definedName>
    <definedName name="INPUT" localSheetId="2">#REF!</definedName>
    <definedName name="INPUT" localSheetId="1">#REF!</definedName>
    <definedName name="INPUT" localSheetId="0">#REF!</definedName>
    <definedName name="INPUT" localSheetId="3">#REF!</definedName>
    <definedName name="INPUT">#REF!</definedName>
    <definedName name="Insurance" localSheetId="2">#REF!</definedName>
    <definedName name="Insurance" localSheetId="0">#REF!</definedName>
    <definedName name="Insurance" localSheetId="3">#REF!</definedName>
    <definedName name="Insurance">#REF!</definedName>
    <definedName name="Interject_LastPulledValues_BalanceRange" localSheetId="0">#REF!</definedName>
    <definedName name="Interject_LastPulledValues_BalanceRange">#REF!</definedName>
    <definedName name="Interject_LastPulledValues_DescriptionRange" localSheetId="0">#REF!</definedName>
    <definedName name="Interject_LastPulledValues_DescriptionRange">#REF!</definedName>
    <definedName name="Interject_LastPulledValues_LastChangeGUID" localSheetId="0">#REF!</definedName>
    <definedName name="Interject_LastPulledValues_LastChangeGUID">#REF!</definedName>
    <definedName name="Interject_LastPulledValues_PreviousLastChangeGUID" localSheetId="0">#REF!</definedName>
    <definedName name="Interject_LastPulledValues_PreviousLastChangeGUID">#REF!</definedName>
    <definedName name="Invoice_Start" localSheetId="0">[13]Invoice_Drill!#REF!</definedName>
    <definedName name="Invoice_Start">[14]Invoice_Drill!#REF!</definedName>
    <definedName name="JEDetail" localSheetId="2">#REF!</definedName>
    <definedName name="JEDetail" localSheetId="1">#REF!</definedName>
    <definedName name="JEDetail" localSheetId="0">#REF!</definedName>
    <definedName name="JEDetail" localSheetId="3">#REF!</definedName>
    <definedName name="JEDetail">#REF!</definedName>
    <definedName name="JEDetail1" localSheetId="0">#REF!</definedName>
    <definedName name="JEDetail1">#REF!</definedName>
    <definedName name="JEType" localSheetId="2">#REF!</definedName>
    <definedName name="JEType" localSheetId="1">#REF!</definedName>
    <definedName name="JEType" localSheetId="0">#REF!</definedName>
    <definedName name="JEType" localSheetId="3">#REF!</definedName>
    <definedName name="JEType">#REF!</definedName>
    <definedName name="JEType1" localSheetId="0">#REF!</definedName>
    <definedName name="JEType1">#REF!</definedName>
    <definedName name="lblBillAreaStatus" localSheetId="2">#REF!</definedName>
    <definedName name="lblBillAreaStatus" localSheetId="1">#REF!</definedName>
    <definedName name="lblBillAreaStatus" localSheetId="0">#REF!</definedName>
    <definedName name="lblBillAreaStatus" localSheetId="3">#REF!</definedName>
    <definedName name="lblBillAreaStatus">#REF!</definedName>
    <definedName name="lblBillCycleStatus" localSheetId="2">#REF!</definedName>
    <definedName name="lblBillCycleStatus" localSheetId="1">#REF!</definedName>
    <definedName name="lblBillCycleStatus" localSheetId="0">#REF!</definedName>
    <definedName name="lblBillCycleStatus" localSheetId="3">#REF!</definedName>
    <definedName name="lblBillCycleStatus">#REF!</definedName>
    <definedName name="lblCategoryStatus" localSheetId="2">#REF!</definedName>
    <definedName name="lblCategoryStatus" localSheetId="1">#REF!</definedName>
    <definedName name="lblCategoryStatus" localSheetId="0">#REF!</definedName>
    <definedName name="lblCategoryStatus" localSheetId="3">#REF!</definedName>
    <definedName name="lblCategoryStatus">#REF!</definedName>
    <definedName name="lblCompanyStatus" localSheetId="2">#REF!</definedName>
    <definedName name="lblCompanyStatus" localSheetId="1">#REF!</definedName>
    <definedName name="lblCompanyStatus" localSheetId="0">#REF!</definedName>
    <definedName name="lblCompanyStatus" localSheetId="3">#REF!</definedName>
    <definedName name="lblCompanyStatus">#REF!</definedName>
    <definedName name="lblDatabaseStatus" localSheetId="2">#REF!</definedName>
    <definedName name="lblDatabaseStatus" localSheetId="1">#REF!</definedName>
    <definedName name="lblDatabaseStatus" localSheetId="0">#REF!</definedName>
    <definedName name="lblDatabaseStatus" localSheetId="3">#REF!</definedName>
    <definedName name="lblDatabaseStatus">#REF!</definedName>
    <definedName name="lblPullStatus" localSheetId="2">#REF!</definedName>
    <definedName name="lblPullStatus" localSheetId="1">#REF!</definedName>
    <definedName name="lblPullStatus" localSheetId="0">#REF!</definedName>
    <definedName name="lblPullStatus" localSheetId="3">#REF!</definedName>
    <definedName name="lblPullStatus">#REF!</definedName>
    <definedName name="lllllllllllllllllllll" localSheetId="2">#REF!</definedName>
    <definedName name="lllllllllllllllllllll" localSheetId="1">#REF!</definedName>
    <definedName name="lllllllllllllllllllll" localSheetId="0">#REF!</definedName>
    <definedName name="lllllllllllllllllllll" localSheetId="3">#REF!</definedName>
    <definedName name="lllllllllllllllllllll">#REF!</definedName>
    <definedName name="MainDataEnd" localSheetId="2">#REF!</definedName>
    <definedName name="MainDataEnd" localSheetId="1">#REF!</definedName>
    <definedName name="MainDataEnd" localSheetId="0">#REF!</definedName>
    <definedName name="MainDataEnd" localSheetId="3">#REF!</definedName>
    <definedName name="MainDataEnd">#REF!</definedName>
    <definedName name="MainDataStart" localSheetId="2">#REF!</definedName>
    <definedName name="MainDataStart" localSheetId="1">#REF!</definedName>
    <definedName name="MainDataStart" localSheetId="0">#REF!</definedName>
    <definedName name="MainDataStart" localSheetId="3">#REF!</definedName>
    <definedName name="MainDataStart">#REF!</definedName>
    <definedName name="MapKeyStart" localSheetId="2">#REF!</definedName>
    <definedName name="MapKeyStart" localSheetId="1">#REF!</definedName>
    <definedName name="MapKeyStart" localSheetId="0">#REF!</definedName>
    <definedName name="MapKeyStart" localSheetId="3">#REF!</definedName>
    <definedName name="MapKeyStart">#REF!</definedName>
    <definedName name="master_def" localSheetId="2">#REF!</definedName>
    <definedName name="master_def" localSheetId="1">#REF!</definedName>
    <definedName name="master_def" localSheetId="0">#REF!</definedName>
    <definedName name="master_def" localSheetId="3">#REF!</definedName>
    <definedName name="master_def">#REF!</definedName>
    <definedName name="MATRIX" localSheetId="0">#REF!</definedName>
    <definedName name="MATRIX">#REF!</definedName>
    <definedName name="MemoAttachment" localSheetId="0">#REF!</definedName>
    <definedName name="MemoAttachment">#REF!</definedName>
    <definedName name="MetaSet">[1]Orientation!$C$22</definedName>
    <definedName name="MFStaffPriceOut" localSheetId="0">'[11]Price Out-Reg EASTSIDE-Resi'!#REF!</definedName>
    <definedName name="MFStaffPriceOut">'[11]Price Out-Reg EASTSIDE-Resi'!#REF!</definedName>
    <definedName name="MILTON">#REF!</definedName>
    <definedName name="MonthList" localSheetId="0">'[13]Lookup Tables'!$A$1:$A$13</definedName>
    <definedName name="MonthList">'[14]Lookup Tables'!$A$1:$A$13</definedName>
    <definedName name="NewOnlyOrg">#N/A</definedName>
    <definedName name="nn" localSheetId="0">#REF!</definedName>
    <definedName name="nn">#REF!</definedName>
    <definedName name="NOTES" localSheetId="2">#REF!</definedName>
    <definedName name="NOTES" localSheetId="1">#REF!</definedName>
    <definedName name="NOTES" localSheetId="0">#REF!</definedName>
    <definedName name="NOTES" localSheetId="3">#REF!</definedName>
    <definedName name="NOTES">#REF!</definedName>
    <definedName name="NR" localSheetId="0">#REF!</definedName>
    <definedName name="NR">#REF!</definedName>
    <definedName name="OfficerSalary">#N/A</definedName>
    <definedName name="OffsetAcctBil">[18]JEexport!$L$10</definedName>
    <definedName name="OffsetAcctPmt">[18]JEexport!$L$9</definedName>
    <definedName name="Org11_13">#N/A</definedName>
    <definedName name="Org7_10">#N/A</definedName>
    <definedName name="p" localSheetId="2">#REF!</definedName>
    <definedName name="p" localSheetId="0">#REF!</definedName>
    <definedName name="p" localSheetId="3">#REF!</definedName>
    <definedName name="p">#REF!</definedName>
    <definedName name="PAGE_1" localSheetId="2">#REF!</definedName>
    <definedName name="PAGE_1" localSheetId="1">#REF!</definedName>
    <definedName name="PAGE_1" localSheetId="0">#REF!</definedName>
    <definedName name="PAGE_1" localSheetId="3">#REF!</definedName>
    <definedName name="PAGE_1">#REF!</definedName>
    <definedName name="Page16" localSheetId="0">#REF!</definedName>
    <definedName name="Page16">#REF!</definedName>
    <definedName name="Page17" localSheetId="0">#REF!</definedName>
    <definedName name="Page17">#REF!</definedName>
    <definedName name="Page18" localSheetId="0">#REF!</definedName>
    <definedName name="Page18">#REF!</definedName>
    <definedName name="Page7a" localSheetId="0">#REF!</definedName>
    <definedName name="Page7a">#REF!</definedName>
    <definedName name="pBatchID" localSheetId="2">#REF!</definedName>
    <definedName name="pBatchID" localSheetId="1">#REF!</definedName>
    <definedName name="pBatchID" localSheetId="0">#REF!</definedName>
    <definedName name="pBatchID" localSheetId="3">#REF!</definedName>
    <definedName name="pBatchID">#REF!</definedName>
    <definedName name="pBillArea" localSheetId="2">#REF!</definedName>
    <definedName name="pBillArea" localSheetId="1">#REF!</definedName>
    <definedName name="pBillArea" localSheetId="0">#REF!</definedName>
    <definedName name="pBillArea" localSheetId="3">#REF!</definedName>
    <definedName name="pBillArea">#REF!</definedName>
    <definedName name="pBillCycle" localSheetId="2">#REF!</definedName>
    <definedName name="pBillCycle" localSheetId="1">#REF!</definedName>
    <definedName name="pBillCycle" localSheetId="0">#REF!</definedName>
    <definedName name="pBillCycle" localSheetId="3">#REF!</definedName>
    <definedName name="pBillCycle">#REF!</definedName>
    <definedName name="pCategory" localSheetId="2">#REF!</definedName>
    <definedName name="pCategory" localSheetId="1">#REF!</definedName>
    <definedName name="pCategory" localSheetId="0">#REF!</definedName>
    <definedName name="pCategory" localSheetId="3">#REF!</definedName>
    <definedName name="pCategory">#REF!</definedName>
    <definedName name="pCompany" localSheetId="2">#REF!</definedName>
    <definedName name="pCompany" localSheetId="1">#REF!</definedName>
    <definedName name="pCompany" localSheetId="0">#REF!</definedName>
    <definedName name="pCompany" localSheetId="3">#REF!</definedName>
    <definedName name="pCompany">#REF!</definedName>
    <definedName name="pCustomerNumber" localSheetId="2">#REF!</definedName>
    <definedName name="pCustomerNumber" localSheetId="1">#REF!</definedName>
    <definedName name="pCustomerNumber" localSheetId="0">#REF!</definedName>
    <definedName name="pCustomerNumber" localSheetId="3">#REF!</definedName>
    <definedName name="pCustomerNumber">#REF!</definedName>
    <definedName name="pDatabase" localSheetId="2">#REF!</definedName>
    <definedName name="pDatabase" localSheetId="1">#REF!</definedName>
    <definedName name="pDatabase" localSheetId="0">#REF!</definedName>
    <definedName name="pDatabase" localSheetId="3">#REF!</definedName>
    <definedName name="pDatabase">#REF!</definedName>
    <definedName name="pEndPostDate" localSheetId="2">#REF!</definedName>
    <definedName name="pEndPostDate" localSheetId="1">#REF!</definedName>
    <definedName name="pEndPostDate" localSheetId="0">#REF!</definedName>
    <definedName name="pEndPostDate" localSheetId="3">#REF!</definedName>
    <definedName name="pEndPostDate">#REF!</definedName>
    <definedName name="Period" localSheetId="2">#REF!</definedName>
    <definedName name="Period" localSheetId="1">#REF!</definedName>
    <definedName name="Period" localSheetId="0">#REF!</definedName>
    <definedName name="Period" localSheetId="3">#REF!</definedName>
    <definedName name="Period">#REF!</definedName>
    <definedName name="pMonth" localSheetId="2">#REF!</definedName>
    <definedName name="pMonth" localSheetId="1">#REF!</definedName>
    <definedName name="pMonth" localSheetId="0">#REF!</definedName>
    <definedName name="pMonth" localSheetId="3">#REF!</definedName>
    <definedName name="pMonth">#REF!</definedName>
    <definedName name="pOnlyShowLastTranx" localSheetId="2">#REF!</definedName>
    <definedName name="pOnlyShowLastTranx" localSheetId="1">#REF!</definedName>
    <definedName name="pOnlyShowLastTranx" localSheetId="0">#REF!</definedName>
    <definedName name="pOnlyShowLastTranx" localSheetId="3">#REF!</definedName>
    <definedName name="pOnlyShowLastTranx">#REF!</definedName>
    <definedName name="Posting">#REF!</definedName>
    <definedName name="primtbl">[1]Orientation!$C$23</definedName>
    <definedName name="_xlnm.Print_Area" localSheetId="2">'Kitsap Regulated - Price Out'!$A$1:$AN$184</definedName>
    <definedName name="_xlnm.Print_Area" localSheetId="1">'Mason Co. Regulated - Price Out'!$C$1:$AM$202</definedName>
    <definedName name="_xlnm.Print_Area" localSheetId="0">'Rate Sheet'!$A$1:$K$458</definedName>
    <definedName name="_xlnm.Print_Area" localSheetId="3">'Shelton Regulated - Price Out'!$A$1:$AM$110</definedName>
    <definedName name="_xlnm.Print_Area">#REF!</definedName>
    <definedName name="Print_Area_MI" localSheetId="2">#REF!</definedName>
    <definedName name="Print_Area_MI" localSheetId="1">#REF!</definedName>
    <definedName name="Print_Area_MI" localSheetId="0">#REF!</definedName>
    <definedName name="Print_Area_MI" localSheetId="3">#REF!</definedName>
    <definedName name="Print_Area_MI">#REF!</definedName>
    <definedName name="Print_Area1" localSheetId="2">#REF!</definedName>
    <definedName name="Print_Area1" localSheetId="1">#REF!</definedName>
    <definedName name="Print_Area1" localSheetId="0">#REF!</definedName>
    <definedName name="Print_Area1" localSheetId="3">#REF!</definedName>
    <definedName name="Print_Area1">#REF!</definedName>
    <definedName name="Print_Area2" localSheetId="2">#REF!</definedName>
    <definedName name="Print_Area2" localSheetId="1">#REF!</definedName>
    <definedName name="Print_Area2" localSheetId="0">#REF!</definedName>
    <definedName name="Print_Area2" localSheetId="3">#REF!</definedName>
    <definedName name="Print_Area2">#REF!</definedName>
    <definedName name="Print_Area3" localSheetId="2">#REF!</definedName>
    <definedName name="Print_Area3" localSheetId="1">#REF!</definedName>
    <definedName name="Print_Area3" localSheetId="0">#REF!</definedName>
    <definedName name="Print_Area3" localSheetId="3">#REF!</definedName>
    <definedName name="Print_Area3">#REF!</definedName>
    <definedName name="Print_Area5" localSheetId="2">#REF!</definedName>
    <definedName name="Print_Area5" localSheetId="1">#REF!</definedName>
    <definedName name="Print_Area5" localSheetId="0">#REF!</definedName>
    <definedName name="Print_Area5" localSheetId="3">#REF!</definedName>
    <definedName name="Print_Area5">#REF!</definedName>
    <definedName name="_xlnm.Print_Titles" localSheetId="2">'Kitsap Regulated - Price Out'!$D:$D,'Kitsap Regulated - Price Out'!$1:$5</definedName>
    <definedName name="_xlnm.Print_Titles" localSheetId="1">'Mason Co. Regulated - Price Out'!$D:$D,'Mason Co. Regulated - Price Out'!$1:$5</definedName>
    <definedName name="_xlnm.Print_Titles" localSheetId="0">'Rate Sheet'!$1:$9</definedName>
    <definedName name="_xlnm.Print_Titles" localSheetId="3">'Shelton Regulated - Price Out'!$D:$D,'Shelton Regulated - Price Out'!$1:$5</definedName>
    <definedName name="Print1" localSheetId="2">#REF!</definedName>
    <definedName name="Print1" localSheetId="1">#REF!</definedName>
    <definedName name="Print1" localSheetId="0">#REF!</definedName>
    <definedName name="Print1" localSheetId="3">#REF!</definedName>
    <definedName name="Print1">#REF!</definedName>
    <definedName name="Print2" localSheetId="2">#REF!</definedName>
    <definedName name="Print2" localSheetId="1">#REF!</definedName>
    <definedName name="Print2" localSheetId="0">#REF!</definedName>
    <definedName name="Print2" localSheetId="3">#REF!</definedName>
    <definedName name="Print2">#REF!</definedName>
    <definedName name="Print5" localSheetId="2">#REF!</definedName>
    <definedName name="Print5" localSheetId="1">#REF!</definedName>
    <definedName name="Print5" localSheetId="0">#REF!</definedName>
    <definedName name="Print5" localSheetId="3">#REF!</definedName>
    <definedName name="Print5">#REF!</definedName>
    <definedName name="ProRev" localSheetId="0">'[7]Pacific Regulated - Price Out'!$M$49</definedName>
    <definedName name="ProRev">'[8]Pacific Regulated - Price Out'!$M$49</definedName>
    <definedName name="ProRev_com" localSheetId="0">'[7]Pacific Regulated - Price Out'!$M$213</definedName>
    <definedName name="ProRev_com">'[8]Pacific Regulated - Price Out'!$M$213</definedName>
    <definedName name="ProRev_mfr" localSheetId="0">'[7]Pacific Regulated - Price Out'!$M$221</definedName>
    <definedName name="ProRev_mfr">'[8]Pacific Regulated - Price Out'!$M$221</definedName>
    <definedName name="ProRev_ro" localSheetId="0">'[7]Pacific Regulated - Price Out'!$M$281</definedName>
    <definedName name="ProRev_ro">'[8]Pacific Regulated - Price Out'!$M$281</definedName>
    <definedName name="ProRev_rr" localSheetId="0">'[7]Pacific Regulated - Price Out'!$M$58</definedName>
    <definedName name="ProRev_rr">'[8]Pacific Regulated - Price Out'!$M$58</definedName>
    <definedName name="ProRev_yw" localSheetId="0">'[7]Pacific Regulated - Price Out'!$M$69</definedName>
    <definedName name="ProRev_yw">'[8]Pacific Regulated - Price Out'!$M$69</definedName>
    <definedName name="pServer" localSheetId="2">#REF!</definedName>
    <definedName name="pServer" localSheetId="1">#REF!</definedName>
    <definedName name="pServer" localSheetId="0">#REF!</definedName>
    <definedName name="pServer" localSheetId="3">#REF!</definedName>
    <definedName name="pServer">#REF!</definedName>
    <definedName name="pServiceCode" localSheetId="2">#REF!</definedName>
    <definedName name="pServiceCode" localSheetId="1">#REF!</definedName>
    <definedName name="pServiceCode" localSheetId="0">#REF!</definedName>
    <definedName name="pServiceCode" localSheetId="3">#REF!</definedName>
    <definedName name="pServiceCode">#REF!</definedName>
    <definedName name="pShowAllUnposted" localSheetId="2">#REF!</definedName>
    <definedName name="pShowAllUnposted" localSheetId="1">#REF!</definedName>
    <definedName name="pShowAllUnposted" localSheetId="0">#REF!</definedName>
    <definedName name="pShowAllUnposted" localSheetId="3">#REF!</definedName>
    <definedName name="pShowAllUnposted">#REF!</definedName>
    <definedName name="pShowCustomerDetail" localSheetId="2">#REF!</definedName>
    <definedName name="pShowCustomerDetail" localSheetId="1">#REF!</definedName>
    <definedName name="pShowCustomerDetail" localSheetId="0">#REF!</definedName>
    <definedName name="pShowCustomerDetail" localSheetId="3">#REF!</definedName>
    <definedName name="pShowCustomerDetail">#REF!</definedName>
    <definedName name="pSortOption" localSheetId="2">#REF!</definedName>
    <definedName name="pSortOption" localSheetId="1">#REF!</definedName>
    <definedName name="pSortOption" localSheetId="0">#REF!</definedName>
    <definedName name="pSortOption" localSheetId="3">#REF!</definedName>
    <definedName name="pSortOption">#REF!</definedName>
    <definedName name="pStartPostDate" localSheetId="2">#REF!</definedName>
    <definedName name="pStartPostDate" localSheetId="1">#REF!</definedName>
    <definedName name="pStartPostDate" localSheetId="0">#REF!</definedName>
    <definedName name="pStartPostDate" localSheetId="3">#REF!</definedName>
    <definedName name="pStartPostDate">#REF!</definedName>
    <definedName name="pTransType" localSheetId="2">#REF!</definedName>
    <definedName name="pTransType" localSheetId="1">#REF!</definedName>
    <definedName name="pTransType" localSheetId="0">#REF!</definedName>
    <definedName name="pTransType" localSheetId="3">#REF!</definedName>
    <definedName name="pTransType">#REF!</definedName>
    <definedName name="RCW_81.04.080">#N/A</definedName>
    <definedName name="RecyDisposal">#N/A</definedName>
    <definedName name="Reg_Cust_Billed_Percent" localSheetId="0">'[19]Consolidated IS 2009 2010'!$AK$20</definedName>
    <definedName name="Reg_Cust_Billed_Percent">'[20]Consolidated IS 2009 2010'!$AK$20</definedName>
    <definedName name="Reg_Cust_Percent" localSheetId="0">'[19]Consolidated IS 2009 2010'!$AC$20</definedName>
    <definedName name="Reg_Cust_Percent">'[20]Consolidated IS 2009 2010'!$AC$20</definedName>
    <definedName name="Reg_Drive_Percent" localSheetId="0">'[19]Consolidated IS 2009 2010'!$AC$40</definedName>
    <definedName name="Reg_Drive_Percent">'[20]Consolidated IS 2009 2010'!$AC$40</definedName>
    <definedName name="Reg_Haul_Rev_Percent" localSheetId="0">'[19]Consolidated IS 2009 2010'!$Z$18</definedName>
    <definedName name="Reg_Haul_Rev_Percent">'[20]Consolidated IS 2009 2010'!$Z$18</definedName>
    <definedName name="Reg_Lab_Percent" localSheetId="0">'[19]Consolidated IS 2009 2010'!$AC$39</definedName>
    <definedName name="Reg_Lab_Percent">'[20]Consolidated IS 2009 2010'!$AC$39</definedName>
    <definedName name="Reg_Steel_Cont_Percent" localSheetId="0">'[19]Consolidated IS 2009 2010'!$AE$120</definedName>
    <definedName name="Reg_Steel_Cont_Percent">'[20]Consolidated IS 2009 2010'!$AE$120</definedName>
    <definedName name="RegulatedIS" localSheetId="0">'[19]2009 IS'!$A$12:$Q$655</definedName>
    <definedName name="RegulatedIS">'[20]2009 IS'!$A$12:$Q$655</definedName>
    <definedName name="RelatedSalary">#N/A</definedName>
    <definedName name="report_type">[1]Orientation!$C$24</definedName>
    <definedName name="ReportNames">[21]ControlPanel!$S$2:$S$16</definedName>
    <definedName name="ReportVersion">[1]Settings!$D$5</definedName>
    <definedName name="ReslStaffPriceOut" localSheetId="0">'[11]Price Out-Reg EASTSIDE-Resi'!#REF!</definedName>
    <definedName name="ReslStaffPriceOut">'[11]Price Out-Reg EASTSIDE-Resi'!#REF!</definedName>
    <definedName name="RetainedEarnings" localSheetId="2">#REF!</definedName>
    <definedName name="RetainedEarnings" localSheetId="0">#REF!</definedName>
    <definedName name="RetainedEarnings" localSheetId="3">#REF!</definedName>
    <definedName name="RetainedEarnings">#REF!</definedName>
    <definedName name="RevCust" localSheetId="2">[22]RevenuesCust!#REF!</definedName>
    <definedName name="RevCust" localSheetId="1">[22]RevenuesCust!#REF!</definedName>
    <definedName name="RevCust" localSheetId="0">[23]RevenuesCust!#REF!</definedName>
    <definedName name="RevCust" localSheetId="3">[22]RevenuesCust!#REF!</definedName>
    <definedName name="RevCust">[24]RevenuesCust!#REF!</definedName>
    <definedName name="RevCustomer" localSheetId="0">#REF!</definedName>
    <definedName name="RevCustomer">#REF!</definedName>
    <definedName name="rngCreateLog">[1]Delivery!$B$12</definedName>
    <definedName name="rngFilePassword">[1]Delivery!$B$6</definedName>
    <definedName name="rngSourceTab">[1]Delivery!$E$8</definedName>
    <definedName name="rowgroup">[1]Orientation!$C$17</definedName>
    <definedName name="rowsegment">[1]Orientation!$B$17</definedName>
    <definedName name="Sequential_Group">[1]Settings!$J$6</definedName>
    <definedName name="Sequential_Segment">[1]Settings!$I$6</definedName>
    <definedName name="Sequential_sort">[1]Settings!$I$10:$J$11</definedName>
    <definedName name="sortcol" localSheetId="2">#REF!</definedName>
    <definedName name="sortcol" localSheetId="1">#REF!</definedName>
    <definedName name="sortcol" localSheetId="0">#REF!</definedName>
    <definedName name="sortcol" localSheetId="3">#REF!</definedName>
    <definedName name="sortcol">#REF!</definedName>
    <definedName name="sSRCDate" localSheetId="2">'[25]Feb''12 FAR Data'!#REF!</definedName>
    <definedName name="sSRCDate" localSheetId="0">'[26]Feb''12 FAR Data'!#REF!</definedName>
    <definedName name="sSRCDate" localSheetId="3">'[25]Feb''12 FAR Data'!#REF!</definedName>
    <definedName name="sSRCDate">'[27]Feb''12 FAR Data'!#REF!</definedName>
    <definedName name="SubSystems">#REF!</definedName>
    <definedName name="Supplemental_filter">[1]Settings!$C$31</definedName>
    <definedName name="SWDisposal">#N/A</definedName>
    <definedName name="System" localSheetId="0">[28]BS_Close!$V$8</definedName>
    <definedName name="System">'[16]Yakima BS'!#REF!</definedName>
    <definedName name="Systems">#REF!</definedName>
    <definedName name="TemplateEnd" localSheetId="2">#REF!</definedName>
    <definedName name="TemplateEnd" localSheetId="1">#REF!</definedName>
    <definedName name="TemplateEnd" localSheetId="0">#REF!</definedName>
    <definedName name="TemplateEnd" localSheetId="3">#REF!</definedName>
    <definedName name="TemplateEnd">#REF!</definedName>
    <definedName name="TemplateStart" localSheetId="2">#REF!</definedName>
    <definedName name="TemplateStart" localSheetId="1">#REF!</definedName>
    <definedName name="TemplateStart" localSheetId="0">#REF!</definedName>
    <definedName name="TemplateStart" localSheetId="3">#REF!</definedName>
    <definedName name="TemplateStart">#REF!</definedName>
    <definedName name="TheTable" localSheetId="2">#REF!</definedName>
    <definedName name="TheTable" localSheetId="1">#REF!</definedName>
    <definedName name="TheTable" localSheetId="0">#REF!</definedName>
    <definedName name="TheTable" localSheetId="3">#REF!</definedName>
    <definedName name="TheTable">#REF!</definedName>
    <definedName name="TheTableOLD" localSheetId="2">#REF!</definedName>
    <definedName name="TheTableOLD" localSheetId="1">#REF!</definedName>
    <definedName name="TheTableOLD" localSheetId="0">#REF!</definedName>
    <definedName name="TheTableOLD" localSheetId="3">#REF!</definedName>
    <definedName name="TheTableOLD">#REF!</definedName>
    <definedName name="timeseries">[1]Orientation!$B$6:$C$13</definedName>
    <definedName name="ToMonth">#REF!</definedName>
    <definedName name="Tons" localSheetId="0">#REF!</definedName>
    <definedName name="Tons">#REF!</definedName>
    <definedName name="Total_Comm" localSheetId="0">'[9]Tariff Rate Sheet'!$L$214</definedName>
    <definedName name="Total_Comm">'[10]Tariff Rate Sheet'!$L$214</definedName>
    <definedName name="Total_DB" localSheetId="0">'[9]Tariff Rate Sheet'!$L$278</definedName>
    <definedName name="Total_DB">'[10]Tariff Rate Sheet'!$L$278</definedName>
    <definedName name="Total_Resi" localSheetId="0">'[9]Tariff Rate Sheet'!$L$107</definedName>
    <definedName name="Total_Resi">'[10]Tariff Rate Sheet'!$L$107</definedName>
    <definedName name="Transactions" localSheetId="2">#REF!</definedName>
    <definedName name="Transactions" localSheetId="1">#REF!</definedName>
    <definedName name="Transactions" localSheetId="0">#REF!</definedName>
    <definedName name="Transactions" localSheetId="3">#REF!</definedName>
    <definedName name="Transactions">#REF!</definedName>
    <definedName name="UnregulatedIS" localSheetId="0">'[19]2010 IS'!$A$12:$Q$654</definedName>
    <definedName name="UnregulatedIS">'[20]2010 IS'!$A$12:$Q$654</definedName>
    <definedName name="VendorCode">#REF!</definedName>
    <definedName name="Version" localSheetId="0">[13]Data!#REF!</definedName>
    <definedName name="Version">[14]Data!#REF!</definedName>
    <definedName name="wrn.PrintReview." localSheetId="0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.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localSheetId="0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intReview2" hidden="1">{#N/A,#N/A,TRUE,"SUMM";#N/A,#N/A,TRUE,"Rev";#N/A,#N/A,TRUE,"Dir_Costs";#N/A,#N/A,TRUE,"G and A Costs";#N/A,#N/A,TRUE,"Itemize";#N/A,#N/A,TRUE,"Cust_Count1";#N/A,#N/A,TRUE,"Cust_Count2";#N/A,#N/A,TRUE,"Rev_Breakdown";#N/A,#N/A,TRUE,"Truck Hours";#N/A,#N/A,TRUE,"Labor Hours";#N/A,#N/A,TRUE,"Container Breakdown";#N/A,#N/A,TRUE,"Cart Breakdown"}</definedName>
    <definedName name="wrn.PrnPg1_Pg11." localSheetId="0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PrnPg1_Pg11." hidden="1">{"Page1",#N/A,TRUE,"SUMM";"Page2",#N/A,TRUE,"Rev";"Page3",#N/A,TRUE,"Dir_Costs";"Page4",#N/A,TRUE,"G and A Costs";"Page5",#N/A,TRUE,"Itemize";"Page6",#N/A,TRUE,"Cust_Count1";"Page7",#N/A,TRUE,"Cust_Count2";"Page8",#N/A,TRUE,"Rev_Breakdown";"Page9",#N/A,TRUE,"Truck Hours";"Page10",#N/A,TRUE,"Labor Hours";"Page11",#N/A,TRUE,"Container Breakdown"}</definedName>
    <definedName name="wrn.test." localSheetId="0" hidden="1">{"Page1",#N/A,TRUE,"SUMM";"Page2",#N/A,TRUE,"Rev";"Page3",#N/A,TRUE,"Dir_Costs"}</definedName>
    <definedName name="wrn.test." hidden="1">{"Page1",#N/A,TRUE,"SUMM";"Page2",#N/A,TRUE,"Rev";"Page3",#N/A,TRUE,"Dir_Costs"}</definedName>
    <definedName name="WTable" localSheetId="2">#REF!</definedName>
    <definedName name="WTable" localSheetId="1">#REF!</definedName>
    <definedName name="WTable" localSheetId="0">#REF!</definedName>
    <definedName name="WTable" localSheetId="3">#REF!</definedName>
    <definedName name="WTable">#REF!</definedName>
    <definedName name="WTableOld" localSheetId="2">#REF!</definedName>
    <definedName name="WTableOld" localSheetId="1">#REF!</definedName>
    <definedName name="WTableOld" localSheetId="0">#REF!</definedName>
    <definedName name="WTableOld" localSheetId="3">#REF!</definedName>
    <definedName name="WTableOld">#REF!</definedName>
    <definedName name="ww" localSheetId="0">#REF!</definedName>
    <definedName name="ww">#REF!</definedName>
    <definedName name="xperiod">[1]Orientation!$G$15</definedName>
    <definedName name="xtabin" localSheetId="2">[4]Hidden!#REF!</definedName>
    <definedName name="xtabin" localSheetId="1">[4]Hidden!#REF!</definedName>
    <definedName name="xtabin" localSheetId="0">[5]Hidden!#REF!</definedName>
    <definedName name="xtabin" localSheetId="3">[4]Hidden!#REF!</definedName>
    <definedName name="xtabin">[6]Hidden!#REF!</definedName>
    <definedName name="xx" localSheetId="2">#REF!</definedName>
    <definedName name="xx" localSheetId="1">#REF!</definedName>
    <definedName name="xx" localSheetId="0">#REF!</definedName>
    <definedName name="xx" localSheetId="3">#REF!</definedName>
    <definedName name="xx">#REF!</definedName>
    <definedName name="xxx" localSheetId="0">#REF!</definedName>
    <definedName name="xxx">#REF!</definedName>
    <definedName name="xxxx" localSheetId="0">#REF!</definedName>
    <definedName name="xxxx">#REF!</definedName>
    <definedName name="YearMonth" localSheetId="0">'[15]Vashon BS'!#REF!</definedName>
    <definedName name="YearMonth">'[16]Yakima BS'!#REF!</definedName>
    <definedName name="YWMedWasteDisp">#N/A</definedName>
    <definedName name="yy" localSheetId="0">#REF!</definedName>
    <definedName name="yy">#REF!</definedName>
  </definedNames>
  <calcPr calcId="145621" concurrentManualCount="4"/>
</workbook>
</file>

<file path=xl/calcChain.xml><?xml version="1.0" encoding="utf-8"?>
<calcChain xmlns="http://schemas.openxmlformats.org/spreadsheetml/2006/main">
  <c r="AM183" i="3" l="1"/>
  <c r="AL183" i="3"/>
  <c r="D110" i="3"/>
  <c r="D71" i="3"/>
  <c r="D65" i="3"/>
  <c r="D56" i="3"/>
  <c r="D53" i="3"/>
  <c r="D42" i="3"/>
  <c r="D28" i="3"/>
  <c r="D21" i="3"/>
  <c r="D20" i="3"/>
  <c r="D13" i="3"/>
  <c r="D14" i="3"/>
  <c r="D12" i="3"/>
  <c r="D183" i="2" l="1"/>
  <c r="D144" i="2"/>
  <c r="D121" i="2"/>
  <c r="D116" i="2"/>
  <c r="D115" i="2"/>
  <c r="D75" i="2"/>
  <c r="D60" i="2"/>
  <c r="D58" i="2"/>
  <c r="D57" i="2"/>
  <c r="D56" i="2"/>
  <c r="D35" i="2"/>
  <c r="D28" i="2"/>
  <c r="D19" i="2"/>
  <c r="D20" i="2"/>
  <c r="D21" i="2"/>
  <c r="D22" i="2"/>
  <c r="D18" i="2"/>
  <c r="E429" i="1" l="1"/>
  <c r="G429" i="1" s="1"/>
  <c r="G390" i="1"/>
  <c r="E390" i="1"/>
  <c r="E359" i="1"/>
  <c r="G359" i="1" s="1"/>
  <c r="E334" i="1"/>
  <c r="G334" i="1" s="1"/>
  <c r="E333" i="1"/>
  <c r="G333" i="1" s="1"/>
  <c r="E332" i="1"/>
  <c r="G332" i="1" s="1"/>
  <c r="E287" i="1"/>
  <c r="G287" i="1" s="1"/>
  <c r="E286" i="1"/>
  <c r="G286" i="1" s="1"/>
  <c r="E285" i="1"/>
  <c r="G285" i="1" s="1"/>
  <c r="E131" i="1"/>
  <c r="G131" i="1" s="1"/>
  <c r="G126" i="1"/>
  <c r="E126" i="1"/>
  <c r="AO157" i="3"/>
  <c r="AL180" i="3"/>
  <c r="AL179" i="3"/>
  <c r="AL178" i="3"/>
  <c r="AL175" i="3"/>
  <c r="AL174" i="3"/>
  <c r="AL173" i="3"/>
  <c r="AL172" i="3"/>
  <c r="AL171" i="3"/>
  <c r="AL170" i="3"/>
  <c r="AL169" i="3"/>
  <c r="AL157" i="3"/>
  <c r="AM157" i="3" s="1"/>
  <c r="AL156" i="3"/>
  <c r="AL155" i="3"/>
  <c r="AL154" i="3"/>
  <c r="AM190" i="2"/>
  <c r="AM129" i="2"/>
  <c r="AM130" i="2"/>
  <c r="AM131" i="2"/>
  <c r="AM132" i="2"/>
  <c r="AM133" i="2"/>
  <c r="AM134" i="2"/>
  <c r="AM135" i="2"/>
  <c r="AM136" i="2"/>
  <c r="AK192" i="2"/>
  <c r="AK191" i="2"/>
  <c r="AK190" i="2"/>
  <c r="AK189" i="2"/>
  <c r="AK188" i="2"/>
  <c r="AK128" i="2"/>
  <c r="AK129" i="2"/>
  <c r="AK130" i="2"/>
  <c r="AK131" i="2"/>
  <c r="AK132" i="2"/>
  <c r="AK133" i="2"/>
  <c r="AK134" i="2"/>
  <c r="AK135" i="2"/>
  <c r="AK136" i="2"/>
  <c r="AK137" i="2"/>
  <c r="AK138" i="2"/>
  <c r="AK139" i="2"/>
  <c r="AK140" i="2"/>
  <c r="AK141" i="2"/>
  <c r="AK142" i="2"/>
  <c r="AK143" i="2"/>
  <c r="AK144" i="2"/>
  <c r="AK145" i="2"/>
  <c r="AK146" i="2"/>
  <c r="AK127" i="2"/>
  <c r="AM56" i="4" l="1"/>
  <c r="AL158" i="3"/>
  <c r="AK148" i="2"/>
  <c r="AG11" i="4"/>
  <c r="AG10" i="4"/>
  <c r="AG12" i="4" l="1"/>
  <c r="AF127" i="4"/>
  <c r="AE127" i="4"/>
  <c r="AD127" i="4"/>
  <c r="AC127" i="4"/>
  <c r="AB127" i="4"/>
  <c r="AA127" i="4"/>
  <c r="Z127" i="4"/>
  <c r="Y127" i="4"/>
  <c r="X127" i="4"/>
  <c r="W127" i="4"/>
  <c r="V127" i="4"/>
  <c r="U127" i="4"/>
  <c r="AF126" i="4"/>
  <c r="AE126" i="4"/>
  <c r="AD126" i="4"/>
  <c r="AC126" i="4"/>
  <c r="AB126" i="4"/>
  <c r="AA126" i="4"/>
  <c r="Z126" i="4"/>
  <c r="Y126" i="4"/>
  <c r="X126" i="4"/>
  <c r="W126" i="4"/>
  <c r="V126" i="4"/>
  <c r="U126" i="4"/>
  <c r="AF125" i="4"/>
  <c r="AE125" i="4"/>
  <c r="AD125" i="4"/>
  <c r="AC125" i="4"/>
  <c r="AB125" i="4"/>
  <c r="AA125" i="4"/>
  <c r="Z125" i="4"/>
  <c r="Y125" i="4"/>
  <c r="X125" i="4"/>
  <c r="W125" i="4"/>
  <c r="V125" i="4"/>
  <c r="U125" i="4"/>
  <c r="AF124" i="4"/>
  <c r="AE124" i="4"/>
  <c r="AD124" i="4"/>
  <c r="AC124" i="4"/>
  <c r="AB124" i="4"/>
  <c r="AA124" i="4"/>
  <c r="Z124" i="4"/>
  <c r="Y124" i="4"/>
  <c r="X124" i="4"/>
  <c r="W124" i="4"/>
  <c r="V124" i="4"/>
  <c r="U124" i="4"/>
  <c r="AF123" i="4"/>
  <c r="AE123" i="4"/>
  <c r="AD123" i="4"/>
  <c r="AC123" i="4"/>
  <c r="AB123" i="4"/>
  <c r="AA123" i="4"/>
  <c r="Z123" i="4"/>
  <c r="Y123" i="4"/>
  <c r="X123" i="4"/>
  <c r="W123" i="4"/>
  <c r="V123" i="4"/>
  <c r="U123" i="4"/>
  <c r="AF122" i="4"/>
  <c r="AE122" i="4"/>
  <c r="AD122" i="4"/>
  <c r="AC122" i="4"/>
  <c r="AB122" i="4"/>
  <c r="AA122" i="4"/>
  <c r="Z122" i="4"/>
  <c r="Y122" i="4"/>
  <c r="X122" i="4"/>
  <c r="W122" i="4"/>
  <c r="V122" i="4"/>
  <c r="U122" i="4"/>
  <c r="AF121" i="4"/>
  <c r="AE121" i="4"/>
  <c r="AD121" i="4"/>
  <c r="AC121" i="4"/>
  <c r="AB121" i="4"/>
  <c r="AA121" i="4"/>
  <c r="Z121" i="4"/>
  <c r="Y121" i="4"/>
  <c r="X121" i="4"/>
  <c r="W121" i="4"/>
  <c r="V121" i="4"/>
  <c r="U121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AF118" i="4"/>
  <c r="AE118" i="4"/>
  <c r="AD118" i="4"/>
  <c r="AC118" i="4"/>
  <c r="AB118" i="4"/>
  <c r="AA118" i="4"/>
  <c r="Z118" i="4"/>
  <c r="Y118" i="4"/>
  <c r="X118" i="4"/>
  <c r="W118" i="4"/>
  <c r="V118" i="4"/>
  <c r="U118" i="4"/>
  <c r="AF117" i="4"/>
  <c r="AE117" i="4"/>
  <c r="AD117" i="4"/>
  <c r="AC117" i="4"/>
  <c r="AB117" i="4"/>
  <c r="AA117" i="4"/>
  <c r="Z117" i="4"/>
  <c r="Y117" i="4"/>
  <c r="X117" i="4"/>
  <c r="W117" i="4"/>
  <c r="V117" i="4"/>
  <c r="U117" i="4"/>
  <c r="AF116" i="4"/>
  <c r="AE116" i="4"/>
  <c r="AD116" i="4"/>
  <c r="AC116" i="4"/>
  <c r="AB116" i="4"/>
  <c r="AA116" i="4"/>
  <c r="Z116" i="4"/>
  <c r="Y116" i="4"/>
  <c r="X116" i="4"/>
  <c r="W116" i="4"/>
  <c r="V116" i="4"/>
  <c r="U116" i="4"/>
  <c r="AF115" i="4"/>
  <c r="AE115" i="4"/>
  <c r="AD115" i="4"/>
  <c r="AC115" i="4"/>
  <c r="AB115" i="4"/>
  <c r="AA115" i="4"/>
  <c r="Z115" i="4"/>
  <c r="Y115" i="4"/>
  <c r="X115" i="4"/>
  <c r="W115" i="4"/>
  <c r="V115" i="4"/>
  <c r="U115" i="4"/>
  <c r="AF114" i="4"/>
  <c r="AE114" i="4"/>
  <c r="AD114" i="4"/>
  <c r="AC114" i="4"/>
  <c r="AB114" i="4"/>
  <c r="AA114" i="4"/>
  <c r="Z114" i="4"/>
  <c r="Y114" i="4"/>
  <c r="X114" i="4"/>
  <c r="W114" i="4"/>
  <c r="V114" i="4"/>
  <c r="U114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AF112" i="4"/>
  <c r="AE112" i="4"/>
  <c r="AD112" i="4"/>
  <c r="AC112" i="4"/>
  <c r="AB112" i="4"/>
  <c r="AA112" i="4"/>
  <c r="Z112" i="4"/>
  <c r="Y112" i="4"/>
  <c r="X112" i="4"/>
  <c r="W112" i="4"/>
  <c r="V112" i="4"/>
  <c r="U112" i="4"/>
  <c r="AF111" i="4"/>
  <c r="AE111" i="4"/>
  <c r="AD111" i="4"/>
  <c r="AC111" i="4"/>
  <c r="AB111" i="4"/>
  <c r="AA111" i="4"/>
  <c r="Z111" i="4"/>
  <c r="Y111" i="4"/>
  <c r="X111" i="4"/>
  <c r="W111" i="4"/>
  <c r="V111" i="4"/>
  <c r="U111" i="4"/>
  <c r="AF110" i="4"/>
  <c r="AE110" i="4"/>
  <c r="AD110" i="4"/>
  <c r="AC110" i="4"/>
  <c r="AB110" i="4"/>
  <c r="AA110" i="4"/>
  <c r="Z110" i="4"/>
  <c r="Y110" i="4"/>
  <c r="X110" i="4"/>
  <c r="W110" i="4"/>
  <c r="V110" i="4"/>
  <c r="U110" i="4"/>
  <c r="AF108" i="4"/>
  <c r="AE108" i="4"/>
  <c r="AD108" i="4"/>
  <c r="AC108" i="4"/>
  <c r="AB108" i="4"/>
  <c r="AA108" i="4"/>
  <c r="Z108" i="4"/>
  <c r="Y108" i="4"/>
  <c r="X108" i="4"/>
  <c r="W108" i="4"/>
  <c r="V108" i="4"/>
  <c r="U108" i="4"/>
  <c r="AF106" i="4"/>
  <c r="AE106" i="4"/>
  <c r="AD106" i="4"/>
  <c r="AC106" i="4"/>
  <c r="AB106" i="4"/>
  <c r="AA106" i="4"/>
  <c r="Z106" i="4"/>
  <c r="Y106" i="4"/>
  <c r="X106" i="4"/>
  <c r="W106" i="4"/>
  <c r="V106" i="4"/>
  <c r="U106" i="4"/>
  <c r="H106" i="4"/>
  <c r="A105" i="4"/>
  <c r="O105" i="4" s="1"/>
  <c r="R104" i="4"/>
  <c r="Q104" i="4"/>
  <c r="P104" i="4"/>
  <c r="O104" i="4"/>
  <c r="N104" i="4"/>
  <c r="M104" i="4"/>
  <c r="L104" i="4"/>
  <c r="K104" i="4"/>
  <c r="J104" i="4"/>
  <c r="I104" i="4"/>
  <c r="H104" i="4"/>
  <c r="G104" i="4"/>
  <c r="E104" i="4"/>
  <c r="A104" i="4"/>
  <c r="R103" i="4"/>
  <c r="Q103" i="4"/>
  <c r="P103" i="4"/>
  <c r="O103" i="4"/>
  <c r="N103" i="4"/>
  <c r="M103" i="4"/>
  <c r="L103" i="4"/>
  <c r="K103" i="4"/>
  <c r="J103" i="4"/>
  <c r="I103" i="4"/>
  <c r="H103" i="4"/>
  <c r="V103" i="4" s="1"/>
  <c r="G103" i="4"/>
  <c r="E103" i="4"/>
  <c r="A103" i="4"/>
  <c r="AF102" i="4"/>
  <c r="AE102" i="4"/>
  <c r="AD102" i="4"/>
  <c r="AC102" i="4"/>
  <c r="AB102" i="4"/>
  <c r="AA102" i="4"/>
  <c r="Z102" i="4"/>
  <c r="Y102" i="4"/>
  <c r="X102" i="4"/>
  <c r="W102" i="4"/>
  <c r="V102" i="4"/>
  <c r="U102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AF100" i="4"/>
  <c r="AE100" i="4"/>
  <c r="AD100" i="4"/>
  <c r="AC100" i="4"/>
  <c r="AB100" i="4"/>
  <c r="AA100" i="4"/>
  <c r="Z100" i="4"/>
  <c r="Y100" i="4"/>
  <c r="X100" i="4"/>
  <c r="W100" i="4"/>
  <c r="V100" i="4"/>
  <c r="U100" i="4"/>
  <c r="R98" i="4"/>
  <c r="Q98" i="4"/>
  <c r="AE98" i="4" s="1"/>
  <c r="P98" i="4"/>
  <c r="O98" i="4"/>
  <c r="N98" i="4"/>
  <c r="M98" i="4"/>
  <c r="AA98" i="4" s="1"/>
  <c r="L98" i="4"/>
  <c r="K98" i="4"/>
  <c r="J98" i="4"/>
  <c r="I98" i="4"/>
  <c r="W98" i="4" s="1"/>
  <c r="H98" i="4"/>
  <c r="V98" i="4" s="1"/>
  <c r="G98" i="4"/>
  <c r="E98" i="4"/>
  <c r="D98" i="4"/>
  <c r="A98" i="4"/>
  <c r="D97" i="4"/>
  <c r="A97" i="4"/>
  <c r="O97" i="4" s="1"/>
  <c r="P96" i="4"/>
  <c r="J96" i="4"/>
  <c r="D96" i="4"/>
  <c r="A96" i="4"/>
  <c r="O96" i="4" s="1"/>
  <c r="Q95" i="4"/>
  <c r="K95" i="4"/>
  <c r="E95" i="4"/>
  <c r="D95" i="4"/>
  <c r="A95" i="4"/>
  <c r="AF94" i="4"/>
  <c r="AE94" i="4"/>
  <c r="AD94" i="4"/>
  <c r="AC94" i="4"/>
  <c r="AB94" i="4"/>
  <c r="AA94" i="4"/>
  <c r="Z94" i="4"/>
  <c r="Y94" i="4"/>
  <c r="X94" i="4"/>
  <c r="W94" i="4"/>
  <c r="V94" i="4"/>
  <c r="U94" i="4"/>
  <c r="AF93" i="4"/>
  <c r="AE93" i="4"/>
  <c r="AD93" i="4"/>
  <c r="AC93" i="4"/>
  <c r="AB93" i="4"/>
  <c r="AA93" i="4"/>
  <c r="Z93" i="4"/>
  <c r="Y93" i="4"/>
  <c r="X93" i="4"/>
  <c r="W93" i="4"/>
  <c r="V93" i="4"/>
  <c r="U93" i="4"/>
  <c r="AF91" i="4"/>
  <c r="AE91" i="4"/>
  <c r="AD91" i="4"/>
  <c r="AC91" i="4"/>
  <c r="AB91" i="4"/>
  <c r="AA91" i="4"/>
  <c r="Z91" i="4"/>
  <c r="Y91" i="4"/>
  <c r="X91" i="4"/>
  <c r="W91" i="4"/>
  <c r="V91" i="4"/>
  <c r="U91" i="4"/>
  <c r="I91" i="4"/>
  <c r="H91" i="4"/>
  <c r="Q90" i="4"/>
  <c r="M90" i="4"/>
  <c r="I90" i="4"/>
  <c r="D90" i="4"/>
  <c r="A90" i="4"/>
  <c r="P90" i="4" s="1"/>
  <c r="R89" i="4"/>
  <c r="Q89" i="4"/>
  <c r="P89" i="4"/>
  <c r="N89" i="4"/>
  <c r="M89" i="4"/>
  <c r="L89" i="4"/>
  <c r="J89" i="4"/>
  <c r="I89" i="4"/>
  <c r="H89" i="4"/>
  <c r="E89" i="4"/>
  <c r="D89" i="4"/>
  <c r="A89" i="4"/>
  <c r="O89" i="4" s="1"/>
  <c r="N88" i="4"/>
  <c r="E88" i="4"/>
  <c r="D88" i="4"/>
  <c r="A88" i="4"/>
  <c r="O88" i="4" s="1"/>
  <c r="G87" i="4"/>
  <c r="D87" i="4"/>
  <c r="A87" i="4"/>
  <c r="N87" i="4" s="1"/>
  <c r="D86" i="4"/>
  <c r="A86" i="4"/>
  <c r="N86" i="4" s="1"/>
  <c r="P85" i="4"/>
  <c r="AD85" i="4" s="1"/>
  <c r="O85" i="4"/>
  <c r="AC85" i="4" s="1"/>
  <c r="N85" i="4"/>
  <c r="K85" i="4"/>
  <c r="Y85" i="4" s="1"/>
  <c r="J85" i="4"/>
  <c r="X85" i="4" s="1"/>
  <c r="H85" i="4"/>
  <c r="E85" i="4"/>
  <c r="AB85" i="4" s="1"/>
  <c r="D85" i="4"/>
  <c r="A85" i="4"/>
  <c r="Q84" i="4"/>
  <c r="O84" i="4"/>
  <c r="L84" i="4"/>
  <c r="I84" i="4"/>
  <c r="G84" i="4"/>
  <c r="D84" i="4"/>
  <c r="A84" i="4"/>
  <c r="P84" i="4" s="1"/>
  <c r="R83" i="4"/>
  <c r="Q83" i="4"/>
  <c r="P83" i="4"/>
  <c r="AD83" i="4" s="1"/>
  <c r="N83" i="4"/>
  <c r="AB83" i="4" s="1"/>
  <c r="M83" i="4"/>
  <c r="L83" i="4"/>
  <c r="J83" i="4"/>
  <c r="I83" i="4"/>
  <c r="W83" i="4" s="1"/>
  <c r="H83" i="4"/>
  <c r="V83" i="4" s="1"/>
  <c r="E83" i="4"/>
  <c r="D83" i="4"/>
  <c r="A83" i="4"/>
  <c r="O83" i="4" s="1"/>
  <c r="AC83" i="4" s="1"/>
  <c r="R82" i="4"/>
  <c r="O82" i="4"/>
  <c r="M82" i="4"/>
  <c r="J82" i="4"/>
  <c r="G82" i="4"/>
  <c r="D82" i="4"/>
  <c r="A82" i="4"/>
  <c r="Q82" i="4" s="1"/>
  <c r="D81" i="4"/>
  <c r="A81" i="4"/>
  <c r="J81" i="4" s="1"/>
  <c r="D80" i="4"/>
  <c r="A80" i="4"/>
  <c r="K80" i="4" s="1"/>
  <c r="R79" i="4"/>
  <c r="AF79" i="4" s="1"/>
  <c r="Q79" i="4"/>
  <c r="P79" i="4"/>
  <c r="AD79" i="4" s="1"/>
  <c r="N79" i="4"/>
  <c r="M79" i="4"/>
  <c r="AA79" i="4" s="1"/>
  <c r="L79" i="4"/>
  <c r="J79" i="4"/>
  <c r="X79" i="4" s="1"/>
  <c r="I79" i="4"/>
  <c r="W79" i="4" s="1"/>
  <c r="H79" i="4"/>
  <c r="V79" i="4" s="1"/>
  <c r="E79" i="4"/>
  <c r="D79" i="4"/>
  <c r="A79" i="4"/>
  <c r="O79" i="4" s="1"/>
  <c r="AC79" i="4" s="1"/>
  <c r="Z78" i="4"/>
  <c r="R78" i="4"/>
  <c r="Q78" i="4"/>
  <c r="P78" i="4"/>
  <c r="AD78" i="4" s="1"/>
  <c r="N78" i="4"/>
  <c r="AB78" i="4" s="1"/>
  <c r="M78" i="4"/>
  <c r="L78" i="4"/>
  <c r="J78" i="4"/>
  <c r="X78" i="4" s="1"/>
  <c r="I78" i="4"/>
  <c r="W78" i="4" s="1"/>
  <c r="H78" i="4"/>
  <c r="E78" i="4"/>
  <c r="D78" i="4"/>
  <c r="A78" i="4"/>
  <c r="O78" i="4" s="1"/>
  <c r="AC78" i="4" s="1"/>
  <c r="R77" i="4"/>
  <c r="Q77" i="4"/>
  <c r="M77" i="4"/>
  <c r="K77" i="4"/>
  <c r="G77" i="4"/>
  <c r="E77" i="4"/>
  <c r="D77" i="4"/>
  <c r="A77" i="4"/>
  <c r="O77" i="4" s="1"/>
  <c r="P76" i="4"/>
  <c r="O76" i="4"/>
  <c r="N76" i="4"/>
  <c r="K76" i="4"/>
  <c r="J76" i="4"/>
  <c r="H76" i="4"/>
  <c r="E76" i="4"/>
  <c r="D76" i="4"/>
  <c r="A76" i="4"/>
  <c r="L75" i="4"/>
  <c r="D75" i="4"/>
  <c r="A75" i="4"/>
  <c r="M75" i="4" s="1"/>
  <c r="R74" i="4"/>
  <c r="Q74" i="4"/>
  <c r="P74" i="4"/>
  <c r="N74" i="4"/>
  <c r="M74" i="4"/>
  <c r="L74" i="4"/>
  <c r="J74" i="4"/>
  <c r="I74" i="4"/>
  <c r="H74" i="4"/>
  <c r="V74" i="4" s="1"/>
  <c r="E74" i="4"/>
  <c r="AA74" i="4" s="1"/>
  <c r="D74" i="4"/>
  <c r="A74" i="4"/>
  <c r="O74" i="4" s="1"/>
  <c r="AC74" i="4" s="1"/>
  <c r="AE73" i="4"/>
  <c r="R73" i="4"/>
  <c r="AF73" i="4" s="1"/>
  <c r="Q73" i="4"/>
  <c r="P73" i="4"/>
  <c r="AD73" i="4" s="1"/>
  <c r="N73" i="4"/>
  <c r="M73" i="4"/>
  <c r="AA73" i="4" s="1"/>
  <c r="L73" i="4"/>
  <c r="J73" i="4"/>
  <c r="I73" i="4"/>
  <c r="W73" i="4" s="1"/>
  <c r="H73" i="4"/>
  <c r="V73" i="4" s="1"/>
  <c r="E73" i="4"/>
  <c r="D73" i="4"/>
  <c r="A73" i="4"/>
  <c r="O73" i="4" s="1"/>
  <c r="AC73" i="4" s="1"/>
  <c r="R72" i="4"/>
  <c r="Q72" i="4"/>
  <c r="O72" i="4"/>
  <c r="M72" i="4"/>
  <c r="K72" i="4"/>
  <c r="J72" i="4"/>
  <c r="G72" i="4"/>
  <c r="E72" i="4"/>
  <c r="D72" i="4"/>
  <c r="A72" i="4"/>
  <c r="O71" i="4"/>
  <c r="N71" i="4"/>
  <c r="J71" i="4"/>
  <c r="H71" i="4"/>
  <c r="D71" i="4"/>
  <c r="A71" i="4"/>
  <c r="P71" i="4" s="1"/>
  <c r="H70" i="4"/>
  <c r="D70" i="4"/>
  <c r="A70" i="4"/>
  <c r="AF69" i="4"/>
  <c r="Q69" i="4"/>
  <c r="O69" i="4"/>
  <c r="K69" i="4"/>
  <c r="J69" i="4"/>
  <c r="X69" i="4" s="1"/>
  <c r="E69" i="4"/>
  <c r="D69" i="4"/>
  <c r="A69" i="4"/>
  <c r="R69" i="4" s="1"/>
  <c r="D68" i="4"/>
  <c r="A68" i="4"/>
  <c r="R67" i="4"/>
  <c r="Q67" i="4"/>
  <c r="O67" i="4"/>
  <c r="M67" i="4"/>
  <c r="K67" i="4"/>
  <c r="J67" i="4"/>
  <c r="G67" i="4"/>
  <c r="E67" i="4"/>
  <c r="X67" i="4" s="1"/>
  <c r="D67" i="4"/>
  <c r="A67" i="4"/>
  <c r="P66" i="4"/>
  <c r="O66" i="4"/>
  <c r="K66" i="4"/>
  <c r="I66" i="4"/>
  <c r="D66" i="4"/>
  <c r="A66" i="4"/>
  <c r="Q66" i="4" s="1"/>
  <c r="I65" i="4"/>
  <c r="D65" i="4"/>
  <c r="A65" i="4"/>
  <c r="P64" i="4"/>
  <c r="O64" i="4"/>
  <c r="N64" i="4"/>
  <c r="K64" i="4"/>
  <c r="Y64" i="4" s="1"/>
  <c r="J64" i="4"/>
  <c r="X64" i="4" s="1"/>
  <c r="H64" i="4"/>
  <c r="E64" i="4"/>
  <c r="AB64" i="4" s="1"/>
  <c r="D64" i="4"/>
  <c r="A64" i="4"/>
  <c r="D63" i="4"/>
  <c r="A63" i="4"/>
  <c r="AF62" i="4"/>
  <c r="AE62" i="4"/>
  <c r="AD62" i="4"/>
  <c r="AC62" i="4"/>
  <c r="AB62" i="4"/>
  <c r="AA62" i="4"/>
  <c r="Z62" i="4"/>
  <c r="Y62" i="4"/>
  <c r="X62" i="4"/>
  <c r="W62" i="4"/>
  <c r="V62" i="4"/>
  <c r="U62" i="4"/>
  <c r="AF61" i="4"/>
  <c r="AE61" i="4"/>
  <c r="AD61" i="4"/>
  <c r="AC61" i="4"/>
  <c r="AB61" i="4"/>
  <c r="AA61" i="4"/>
  <c r="Z61" i="4"/>
  <c r="Y61" i="4"/>
  <c r="X61" i="4"/>
  <c r="W61" i="4"/>
  <c r="V61" i="4"/>
  <c r="U61" i="4"/>
  <c r="AF60" i="4"/>
  <c r="AE60" i="4"/>
  <c r="AD60" i="4"/>
  <c r="AC60" i="4"/>
  <c r="AB60" i="4"/>
  <c r="AA60" i="4"/>
  <c r="Z60" i="4"/>
  <c r="Y60" i="4"/>
  <c r="X60" i="4"/>
  <c r="W60" i="4"/>
  <c r="V60" i="4"/>
  <c r="U60" i="4"/>
  <c r="AF59" i="4"/>
  <c r="AE59" i="4"/>
  <c r="AD59" i="4"/>
  <c r="AC59" i="4"/>
  <c r="AB59" i="4"/>
  <c r="AA59" i="4"/>
  <c r="Z59" i="4"/>
  <c r="Y59" i="4"/>
  <c r="X59" i="4"/>
  <c r="W59" i="4"/>
  <c r="V59" i="4"/>
  <c r="U59" i="4"/>
  <c r="AF58" i="4"/>
  <c r="AE58" i="4"/>
  <c r="AD58" i="4"/>
  <c r="AC58" i="4"/>
  <c r="AB58" i="4"/>
  <c r="AA58" i="4"/>
  <c r="Z58" i="4"/>
  <c r="Y58" i="4"/>
  <c r="X58" i="4"/>
  <c r="W58" i="4"/>
  <c r="V58" i="4"/>
  <c r="U58" i="4"/>
  <c r="AF56" i="4"/>
  <c r="AE56" i="4"/>
  <c r="AD56" i="4"/>
  <c r="AC56" i="4"/>
  <c r="AB56" i="4"/>
  <c r="AA56" i="4"/>
  <c r="Z56" i="4"/>
  <c r="Y56" i="4"/>
  <c r="X56" i="4"/>
  <c r="W56" i="4"/>
  <c r="V56" i="4"/>
  <c r="U56" i="4"/>
  <c r="AG56" i="4" s="1"/>
  <c r="AK56" i="4" s="1"/>
  <c r="AN56" i="4" s="1"/>
  <c r="D55" i="4"/>
  <c r="A55" i="4"/>
  <c r="Q55" i="4" s="1"/>
  <c r="AF54" i="4"/>
  <c r="AE54" i="4"/>
  <c r="AD54" i="4"/>
  <c r="AC54" i="4"/>
  <c r="AB54" i="4"/>
  <c r="AA54" i="4"/>
  <c r="Z54" i="4"/>
  <c r="Y54" i="4"/>
  <c r="X54" i="4"/>
  <c r="W54" i="4"/>
  <c r="V54" i="4"/>
  <c r="U54" i="4"/>
  <c r="AF53" i="4"/>
  <c r="AE53" i="4"/>
  <c r="AD53" i="4"/>
  <c r="AC53" i="4"/>
  <c r="AB53" i="4"/>
  <c r="AA53" i="4"/>
  <c r="Z53" i="4"/>
  <c r="Y53" i="4"/>
  <c r="X53" i="4"/>
  <c r="W53" i="4"/>
  <c r="V53" i="4"/>
  <c r="U53" i="4"/>
  <c r="AF52" i="4"/>
  <c r="AE52" i="4"/>
  <c r="AD52" i="4"/>
  <c r="AC52" i="4"/>
  <c r="AB52" i="4"/>
  <c r="AA52" i="4"/>
  <c r="Z52" i="4"/>
  <c r="Y52" i="4"/>
  <c r="X52" i="4"/>
  <c r="W52" i="4"/>
  <c r="V52" i="4"/>
  <c r="U52" i="4"/>
  <c r="D50" i="4"/>
  <c r="A50" i="4"/>
  <c r="N50" i="4" s="1"/>
  <c r="P49" i="4"/>
  <c r="O49" i="4"/>
  <c r="AC49" i="4" s="1"/>
  <c r="N49" i="4"/>
  <c r="K49" i="4"/>
  <c r="J49" i="4"/>
  <c r="H49" i="4"/>
  <c r="V49" i="4" s="1"/>
  <c r="E49" i="4"/>
  <c r="D49" i="4"/>
  <c r="A49" i="4"/>
  <c r="M48" i="4"/>
  <c r="L48" i="4"/>
  <c r="G48" i="4"/>
  <c r="D48" i="4"/>
  <c r="A48" i="4"/>
  <c r="R47" i="4"/>
  <c r="Q47" i="4"/>
  <c r="P47" i="4"/>
  <c r="N47" i="4"/>
  <c r="M47" i="4"/>
  <c r="L47" i="4"/>
  <c r="J47" i="4"/>
  <c r="I47" i="4"/>
  <c r="H47" i="4"/>
  <c r="V47" i="4" s="1"/>
  <c r="E47" i="4"/>
  <c r="AA47" i="4" s="1"/>
  <c r="D47" i="4"/>
  <c r="A47" i="4"/>
  <c r="O47" i="4" s="1"/>
  <c r="R46" i="4"/>
  <c r="AF46" i="4" s="1"/>
  <c r="O46" i="4"/>
  <c r="AC46" i="4" s="1"/>
  <c r="N46" i="4"/>
  <c r="M46" i="4"/>
  <c r="J46" i="4"/>
  <c r="X46" i="4" s="1"/>
  <c r="I46" i="4"/>
  <c r="W46" i="4" s="1"/>
  <c r="H46" i="4"/>
  <c r="E46" i="4"/>
  <c r="D46" i="4"/>
  <c r="A46" i="4"/>
  <c r="R45" i="4"/>
  <c r="M45" i="4"/>
  <c r="G45" i="4"/>
  <c r="D45" i="4"/>
  <c r="A45" i="4"/>
  <c r="P44" i="4"/>
  <c r="O44" i="4"/>
  <c r="AC44" i="4" s="1"/>
  <c r="N44" i="4"/>
  <c r="K44" i="4"/>
  <c r="J44" i="4"/>
  <c r="H44" i="4"/>
  <c r="E44" i="4"/>
  <c r="AB44" i="4" s="1"/>
  <c r="D44" i="4"/>
  <c r="A44" i="4"/>
  <c r="M43" i="4"/>
  <c r="D43" i="4"/>
  <c r="A43" i="4"/>
  <c r="R42" i="4"/>
  <c r="Q42" i="4"/>
  <c r="P42" i="4"/>
  <c r="N42" i="4"/>
  <c r="M42" i="4"/>
  <c r="AA42" i="4" s="1"/>
  <c r="L42" i="4"/>
  <c r="J42" i="4"/>
  <c r="I42" i="4"/>
  <c r="H42" i="4"/>
  <c r="E42" i="4"/>
  <c r="D42" i="4"/>
  <c r="A42" i="4"/>
  <c r="O42" i="4" s="1"/>
  <c r="O41" i="4"/>
  <c r="J41" i="4"/>
  <c r="I41" i="4"/>
  <c r="D41" i="4"/>
  <c r="A41" i="4"/>
  <c r="R40" i="4"/>
  <c r="P40" i="4"/>
  <c r="L40" i="4"/>
  <c r="G40" i="4"/>
  <c r="E40" i="4"/>
  <c r="D40" i="4"/>
  <c r="A40" i="4"/>
  <c r="P39" i="4"/>
  <c r="O39" i="4"/>
  <c r="K39" i="4"/>
  <c r="I39" i="4"/>
  <c r="D39" i="4"/>
  <c r="A39" i="4"/>
  <c r="Q39" i="4" s="1"/>
  <c r="R38" i="4"/>
  <c r="AF38" i="4" s="1"/>
  <c r="Q38" i="4"/>
  <c r="AE38" i="4" s="1"/>
  <c r="O38" i="4"/>
  <c r="N38" i="4"/>
  <c r="M38" i="4"/>
  <c r="AA38" i="4" s="1"/>
  <c r="K38" i="4"/>
  <c r="J38" i="4"/>
  <c r="I38" i="4"/>
  <c r="G38" i="4"/>
  <c r="U38" i="4" s="1"/>
  <c r="E38" i="4"/>
  <c r="X38" i="4" s="1"/>
  <c r="A38" i="4"/>
  <c r="P38" i="4" s="1"/>
  <c r="R37" i="4"/>
  <c r="P37" i="4"/>
  <c r="G37" i="4"/>
  <c r="E37" i="4"/>
  <c r="D37" i="4"/>
  <c r="A37" i="4"/>
  <c r="Q36" i="4"/>
  <c r="AE36" i="4" s="1"/>
  <c r="P36" i="4"/>
  <c r="N36" i="4"/>
  <c r="L36" i="4"/>
  <c r="Z36" i="4" s="1"/>
  <c r="J36" i="4"/>
  <c r="X36" i="4" s="1"/>
  <c r="I36" i="4"/>
  <c r="E36" i="4"/>
  <c r="W36" i="4" s="1"/>
  <c r="D36" i="4"/>
  <c r="A36" i="4"/>
  <c r="P35" i="4"/>
  <c r="O35" i="4"/>
  <c r="AC35" i="4" s="1"/>
  <c r="N35" i="4"/>
  <c r="K35" i="4"/>
  <c r="Y35" i="4" s="1"/>
  <c r="J35" i="4"/>
  <c r="H35" i="4"/>
  <c r="V35" i="4" s="1"/>
  <c r="E35" i="4"/>
  <c r="D35" i="4"/>
  <c r="A35" i="4"/>
  <c r="R34" i="4"/>
  <c r="Q34" i="4"/>
  <c r="AE34" i="4" s="1"/>
  <c r="P34" i="4"/>
  <c r="AD34" i="4" s="1"/>
  <c r="N34" i="4"/>
  <c r="M34" i="4"/>
  <c r="L34" i="4"/>
  <c r="Z34" i="4" s="1"/>
  <c r="J34" i="4"/>
  <c r="I34" i="4"/>
  <c r="H34" i="4"/>
  <c r="E34" i="4"/>
  <c r="D34" i="4"/>
  <c r="A34" i="4"/>
  <c r="O34" i="4" s="1"/>
  <c r="D33" i="4"/>
  <c r="A33" i="4"/>
  <c r="P33" i="4" s="1"/>
  <c r="AF32" i="4"/>
  <c r="AE32" i="4"/>
  <c r="AD32" i="4"/>
  <c r="AC32" i="4"/>
  <c r="AB32" i="4"/>
  <c r="AA32" i="4"/>
  <c r="Z32" i="4"/>
  <c r="Y32" i="4"/>
  <c r="X32" i="4"/>
  <c r="W32" i="4"/>
  <c r="V32" i="4"/>
  <c r="U32" i="4"/>
  <c r="AF31" i="4"/>
  <c r="AE31" i="4"/>
  <c r="AD31" i="4"/>
  <c r="AC31" i="4"/>
  <c r="AB31" i="4"/>
  <c r="AA31" i="4"/>
  <c r="Z31" i="4"/>
  <c r="Y31" i="4"/>
  <c r="X31" i="4"/>
  <c r="W31" i="4"/>
  <c r="V31" i="4"/>
  <c r="U31" i="4"/>
  <c r="AF30" i="4"/>
  <c r="AE30" i="4"/>
  <c r="AD30" i="4"/>
  <c r="AC30" i="4"/>
  <c r="AB30" i="4"/>
  <c r="AA30" i="4"/>
  <c r="Z30" i="4"/>
  <c r="Y30" i="4"/>
  <c r="X30" i="4"/>
  <c r="W30" i="4"/>
  <c r="V30" i="4"/>
  <c r="U30" i="4"/>
  <c r="AF29" i="4"/>
  <c r="AE29" i="4"/>
  <c r="AD29" i="4"/>
  <c r="AC29" i="4"/>
  <c r="AB29" i="4"/>
  <c r="AA29" i="4"/>
  <c r="Z29" i="4"/>
  <c r="Y29" i="4"/>
  <c r="X29" i="4"/>
  <c r="W29" i="4"/>
  <c r="V29" i="4"/>
  <c r="U29" i="4"/>
  <c r="AF28" i="4"/>
  <c r="AE28" i="4"/>
  <c r="AD28" i="4"/>
  <c r="AC28" i="4"/>
  <c r="AB28" i="4"/>
  <c r="AA28" i="4"/>
  <c r="Z28" i="4"/>
  <c r="Y28" i="4"/>
  <c r="X28" i="4"/>
  <c r="W28" i="4"/>
  <c r="V28" i="4"/>
  <c r="U28" i="4"/>
  <c r="B28" i="4"/>
  <c r="B27" i="4"/>
  <c r="AF26" i="4"/>
  <c r="AE26" i="4"/>
  <c r="AD26" i="4"/>
  <c r="AC26" i="4"/>
  <c r="AB26" i="4"/>
  <c r="AA26" i="4"/>
  <c r="Z26" i="4"/>
  <c r="Y26" i="4"/>
  <c r="X26" i="4"/>
  <c r="W26" i="4"/>
  <c r="V26" i="4"/>
  <c r="U26" i="4"/>
  <c r="R25" i="4"/>
  <c r="AF25" i="4" s="1"/>
  <c r="L25" i="4"/>
  <c r="Z25" i="4" s="1"/>
  <c r="H25" i="4"/>
  <c r="V25" i="4" s="1"/>
  <c r="D25" i="4"/>
  <c r="A25" i="4"/>
  <c r="Q25" i="4" s="1"/>
  <c r="AE25" i="4" s="1"/>
  <c r="M24" i="4"/>
  <c r="AA24" i="4" s="1"/>
  <c r="D24" i="4"/>
  <c r="A24" i="4"/>
  <c r="H24" i="4" s="1"/>
  <c r="H27" i="4" s="1"/>
  <c r="V27" i="4" s="1"/>
  <c r="AF23" i="4"/>
  <c r="AE23" i="4"/>
  <c r="AD23" i="4"/>
  <c r="AC23" i="4"/>
  <c r="AB23" i="4"/>
  <c r="AA23" i="4"/>
  <c r="Z23" i="4"/>
  <c r="Y23" i="4"/>
  <c r="X23" i="4"/>
  <c r="W23" i="4"/>
  <c r="V23" i="4"/>
  <c r="U23" i="4"/>
  <c r="AF22" i="4"/>
  <c r="AE22" i="4"/>
  <c r="AD22" i="4"/>
  <c r="AC22" i="4"/>
  <c r="AB22" i="4"/>
  <c r="AA22" i="4"/>
  <c r="Z22" i="4"/>
  <c r="Y22" i="4"/>
  <c r="X22" i="4"/>
  <c r="W22" i="4"/>
  <c r="V22" i="4"/>
  <c r="U22" i="4"/>
  <c r="B22" i="4"/>
  <c r="AF21" i="4"/>
  <c r="AE21" i="4"/>
  <c r="AD21" i="4"/>
  <c r="AC21" i="4"/>
  <c r="AB21" i="4"/>
  <c r="AA21" i="4"/>
  <c r="Z21" i="4"/>
  <c r="Y21" i="4"/>
  <c r="X21" i="4"/>
  <c r="W21" i="4"/>
  <c r="V21" i="4"/>
  <c r="U21" i="4"/>
  <c r="AF19" i="4"/>
  <c r="AE19" i="4"/>
  <c r="AD19" i="4"/>
  <c r="AC19" i="4"/>
  <c r="AB19" i="4"/>
  <c r="AA19" i="4"/>
  <c r="Z19" i="4"/>
  <c r="Y19" i="4"/>
  <c r="X19" i="4"/>
  <c r="W19" i="4"/>
  <c r="V19" i="4"/>
  <c r="U19" i="4"/>
  <c r="AF18" i="4"/>
  <c r="AE18" i="4"/>
  <c r="AD18" i="4"/>
  <c r="AC18" i="4"/>
  <c r="AB18" i="4"/>
  <c r="AA18" i="4"/>
  <c r="Z18" i="4"/>
  <c r="Y18" i="4"/>
  <c r="X18" i="4"/>
  <c r="W18" i="4"/>
  <c r="V18" i="4"/>
  <c r="U18" i="4"/>
  <c r="D17" i="4"/>
  <c r="B17" i="4"/>
  <c r="A17" i="4"/>
  <c r="Q17" i="4" s="1"/>
  <c r="R16" i="4"/>
  <c r="Q16" i="4"/>
  <c r="P16" i="4"/>
  <c r="O16" i="4"/>
  <c r="N16" i="4"/>
  <c r="M16" i="4"/>
  <c r="L16" i="4"/>
  <c r="K16" i="4"/>
  <c r="J16" i="4"/>
  <c r="I16" i="4"/>
  <c r="H16" i="4"/>
  <c r="G16" i="4"/>
  <c r="E16" i="4"/>
  <c r="V16" i="4" s="1"/>
  <c r="B16" i="4"/>
  <c r="AF15" i="4"/>
  <c r="AE15" i="4"/>
  <c r="AD15" i="4"/>
  <c r="AC15" i="4"/>
  <c r="AB15" i="4"/>
  <c r="AA15" i="4"/>
  <c r="Z15" i="4"/>
  <c r="Y15" i="4"/>
  <c r="X15" i="4"/>
  <c r="W15" i="4"/>
  <c r="V15" i="4"/>
  <c r="U15" i="4"/>
  <c r="AF14" i="4"/>
  <c r="AE14" i="4"/>
  <c r="AD14" i="4"/>
  <c r="AC14" i="4"/>
  <c r="AB14" i="4"/>
  <c r="AA14" i="4"/>
  <c r="Z14" i="4"/>
  <c r="Y14" i="4"/>
  <c r="X14" i="4"/>
  <c r="W14" i="4"/>
  <c r="V14" i="4"/>
  <c r="U14" i="4"/>
  <c r="AF13" i="4"/>
  <c r="AE13" i="4"/>
  <c r="AD13" i="4"/>
  <c r="AC13" i="4"/>
  <c r="AB13" i="4"/>
  <c r="AA13" i="4"/>
  <c r="Z13" i="4"/>
  <c r="Y13" i="4"/>
  <c r="X13" i="4"/>
  <c r="W13" i="4"/>
  <c r="V13" i="4"/>
  <c r="U13" i="4"/>
  <c r="R11" i="4"/>
  <c r="M11" i="4"/>
  <c r="G11" i="4"/>
  <c r="A11" i="4"/>
  <c r="P11" i="4" s="1"/>
  <c r="R10" i="4"/>
  <c r="N10" i="4"/>
  <c r="M10" i="4"/>
  <c r="I10" i="4"/>
  <c r="G10" i="4"/>
  <c r="D10" i="4"/>
  <c r="A10" i="4"/>
  <c r="E5" i="4"/>
  <c r="C3" i="4"/>
  <c r="B34" i="4" s="1"/>
  <c r="AG195" i="3"/>
  <c r="AF195" i="3"/>
  <c r="AE195" i="3"/>
  <c r="AD195" i="3"/>
  <c r="AC195" i="3"/>
  <c r="AB195" i="3"/>
  <c r="AA195" i="3"/>
  <c r="Z195" i="3"/>
  <c r="Y195" i="3"/>
  <c r="X195" i="3"/>
  <c r="W195" i="3"/>
  <c r="V195" i="3"/>
  <c r="AG194" i="3"/>
  <c r="AF194" i="3"/>
  <c r="AE194" i="3"/>
  <c r="AD194" i="3"/>
  <c r="AC194" i="3"/>
  <c r="AB194" i="3"/>
  <c r="AA194" i="3"/>
  <c r="Z194" i="3"/>
  <c r="Y194" i="3"/>
  <c r="X194" i="3"/>
  <c r="W194" i="3"/>
  <c r="V194" i="3"/>
  <c r="AG193" i="3"/>
  <c r="AF193" i="3"/>
  <c r="AE193" i="3"/>
  <c r="AD193" i="3"/>
  <c r="AC193" i="3"/>
  <c r="AB193" i="3"/>
  <c r="AA193" i="3"/>
  <c r="Z193" i="3"/>
  <c r="Y193" i="3"/>
  <c r="X193" i="3"/>
  <c r="W193" i="3"/>
  <c r="V193" i="3"/>
  <c r="AG192" i="3"/>
  <c r="AF192" i="3"/>
  <c r="AE192" i="3"/>
  <c r="AD192" i="3"/>
  <c r="AC192" i="3"/>
  <c r="AB192" i="3"/>
  <c r="AA192" i="3"/>
  <c r="Z192" i="3"/>
  <c r="Y192" i="3"/>
  <c r="X192" i="3"/>
  <c r="W192" i="3"/>
  <c r="V192" i="3"/>
  <c r="AG191" i="3"/>
  <c r="AF191" i="3"/>
  <c r="AE191" i="3"/>
  <c r="AD191" i="3"/>
  <c r="AC191" i="3"/>
  <c r="AB191" i="3"/>
  <c r="AA191" i="3"/>
  <c r="Z191" i="3"/>
  <c r="Y191" i="3"/>
  <c r="X191" i="3"/>
  <c r="W191" i="3"/>
  <c r="V191" i="3"/>
  <c r="AG190" i="3"/>
  <c r="AF190" i="3"/>
  <c r="AE190" i="3"/>
  <c r="AD190" i="3"/>
  <c r="AC190" i="3"/>
  <c r="AB190" i="3"/>
  <c r="AA190" i="3"/>
  <c r="Z190" i="3"/>
  <c r="Y190" i="3"/>
  <c r="X190" i="3"/>
  <c r="W190" i="3"/>
  <c r="V190" i="3"/>
  <c r="AG189" i="3"/>
  <c r="AF189" i="3"/>
  <c r="AE189" i="3"/>
  <c r="AD189" i="3"/>
  <c r="AC189" i="3"/>
  <c r="AB189" i="3"/>
  <c r="AA189" i="3"/>
  <c r="Z189" i="3"/>
  <c r="Y189" i="3"/>
  <c r="X189" i="3"/>
  <c r="W189" i="3"/>
  <c r="V189" i="3"/>
  <c r="AG188" i="3"/>
  <c r="AF188" i="3"/>
  <c r="AE188" i="3"/>
  <c r="AD188" i="3"/>
  <c r="AC188" i="3"/>
  <c r="AB188" i="3"/>
  <c r="AA188" i="3"/>
  <c r="Z188" i="3"/>
  <c r="Y188" i="3"/>
  <c r="X188" i="3"/>
  <c r="W188" i="3"/>
  <c r="V188" i="3"/>
  <c r="AG187" i="3"/>
  <c r="AF187" i="3"/>
  <c r="AE187" i="3"/>
  <c r="AD187" i="3"/>
  <c r="AC187" i="3"/>
  <c r="AB187" i="3"/>
  <c r="AA187" i="3"/>
  <c r="Z187" i="3"/>
  <c r="Y187" i="3"/>
  <c r="X187" i="3"/>
  <c r="W187" i="3"/>
  <c r="V187" i="3"/>
  <c r="AG186" i="3"/>
  <c r="AF186" i="3"/>
  <c r="AE186" i="3"/>
  <c r="AD186" i="3"/>
  <c r="AC186" i="3"/>
  <c r="AB186" i="3"/>
  <c r="AA186" i="3"/>
  <c r="Z186" i="3"/>
  <c r="Y186" i="3"/>
  <c r="X186" i="3"/>
  <c r="W186" i="3"/>
  <c r="V186" i="3"/>
  <c r="AG185" i="3"/>
  <c r="AF185" i="3"/>
  <c r="AE185" i="3"/>
  <c r="AD185" i="3"/>
  <c r="AC185" i="3"/>
  <c r="AB185" i="3"/>
  <c r="AA185" i="3"/>
  <c r="Z185" i="3"/>
  <c r="Y185" i="3"/>
  <c r="X185" i="3"/>
  <c r="W185" i="3"/>
  <c r="V185" i="3"/>
  <c r="AG184" i="3"/>
  <c r="AF184" i="3"/>
  <c r="AE184" i="3"/>
  <c r="AD184" i="3"/>
  <c r="AC184" i="3"/>
  <c r="AB184" i="3"/>
  <c r="AA184" i="3"/>
  <c r="Z184" i="3"/>
  <c r="Y184" i="3"/>
  <c r="X184" i="3"/>
  <c r="W184" i="3"/>
  <c r="V184" i="3"/>
  <c r="AG182" i="3"/>
  <c r="AF182" i="3"/>
  <c r="AE182" i="3"/>
  <c r="AD182" i="3"/>
  <c r="AC182" i="3"/>
  <c r="AB182" i="3"/>
  <c r="AA182" i="3"/>
  <c r="Z182" i="3"/>
  <c r="Y182" i="3"/>
  <c r="X182" i="3"/>
  <c r="W182" i="3"/>
  <c r="V182" i="3"/>
  <c r="AH181" i="3"/>
  <c r="D180" i="3"/>
  <c r="A180" i="3"/>
  <c r="O180" i="3" s="1"/>
  <c r="D179" i="3"/>
  <c r="A179" i="3"/>
  <c r="S179" i="3" s="1"/>
  <c r="O178" i="3"/>
  <c r="H178" i="3"/>
  <c r="D178" i="3"/>
  <c r="A178" i="3"/>
  <c r="N178" i="3" s="1"/>
  <c r="O177" i="3"/>
  <c r="D177" i="3"/>
  <c r="A177" i="3"/>
  <c r="J177" i="3" s="1"/>
  <c r="R176" i="3"/>
  <c r="Q176" i="3"/>
  <c r="P176" i="3"/>
  <c r="N176" i="3"/>
  <c r="M176" i="3"/>
  <c r="L176" i="3"/>
  <c r="Z176" i="3" s="1"/>
  <c r="J176" i="3"/>
  <c r="I176" i="3"/>
  <c r="H176" i="3"/>
  <c r="E176" i="3"/>
  <c r="D176" i="3"/>
  <c r="A176" i="3"/>
  <c r="S176" i="3" s="1"/>
  <c r="L175" i="3"/>
  <c r="D175" i="3"/>
  <c r="A175" i="3"/>
  <c r="R175" i="3" s="1"/>
  <c r="D174" i="3"/>
  <c r="A174" i="3"/>
  <c r="S174" i="3" s="1"/>
  <c r="F173" i="3"/>
  <c r="AN173" i="3" s="1"/>
  <c r="E173" i="3"/>
  <c r="D173" i="3"/>
  <c r="A173" i="3"/>
  <c r="P173" i="3" s="1"/>
  <c r="R172" i="3"/>
  <c r="Q172" i="3"/>
  <c r="P172" i="3"/>
  <c r="N172" i="3"/>
  <c r="M172" i="3"/>
  <c r="L172" i="3"/>
  <c r="J172" i="3"/>
  <c r="I172" i="3"/>
  <c r="H172" i="3"/>
  <c r="E172" i="3"/>
  <c r="D172" i="3"/>
  <c r="A172" i="3"/>
  <c r="S172" i="3" s="1"/>
  <c r="D171" i="3"/>
  <c r="A171" i="3"/>
  <c r="L171" i="3" s="1"/>
  <c r="D170" i="3"/>
  <c r="A170" i="3"/>
  <c r="S170" i="3" s="1"/>
  <c r="O169" i="3"/>
  <c r="N169" i="3"/>
  <c r="H169" i="3"/>
  <c r="E169" i="3"/>
  <c r="D169" i="3"/>
  <c r="A169" i="3"/>
  <c r="S169" i="3" s="1"/>
  <c r="AG168" i="3"/>
  <c r="AF168" i="3"/>
  <c r="AE168" i="3"/>
  <c r="AD168" i="3"/>
  <c r="AC168" i="3"/>
  <c r="AB168" i="3"/>
  <c r="AA168" i="3"/>
  <c r="Z168" i="3"/>
  <c r="Y168" i="3"/>
  <c r="X168" i="3"/>
  <c r="W168" i="3"/>
  <c r="V168" i="3"/>
  <c r="AG167" i="3"/>
  <c r="AF167" i="3"/>
  <c r="AE167" i="3"/>
  <c r="AD167" i="3"/>
  <c r="AC167" i="3"/>
  <c r="AB167" i="3"/>
  <c r="AA167" i="3"/>
  <c r="Z167" i="3"/>
  <c r="Y167" i="3"/>
  <c r="X167" i="3"/>
  <c r="W167" i="3"/>
  <c r="V167" i="3"/>
  <c r="AG165" i="3"/>
  <c r="AF165" i="3"/>
  <c r="AE165" i="3"/>
  <c r="AD165" i="3"/>
  <c r="AC165" i="3"/>
  <c r="AB165" i="3"/>
  <c r="AA165" i="3"/>
  <c r="Z165" i="3"/>
  <c r="Y165" i="3"/>
  <c r="X165" i="3"/>
  <c r="W165" i="3"/>
  <c r="V165" i="3"/>
  <c r="I165" i="3"/>
  <c r="A164" i="3"/>
  <c r="P164" i="3" s="1"/>
  <c r="A163" i="3"/>
  <c r="P163" i="3" s="1"/>
  <c r="P162" i="3"/>
  <c r="L162" i="3"/>
  <c r="J162" i="3"/>
  <c r="E162" i="3"/>
  <c r="A162" i="3"/>
  <c r="O162" i="3" s="1"/>
  <c r="AG161" i="3"/>
  <c r="AF161" i="3"/>
  <c r="AE161" i="3"/>
  <c r="AD161" i="3"/>
  <c r="AC161" i="3"/>
  <c r="AB161" i="3"/>
  <c r="AA161" i="3"/>
  <c r="Z161" i="3"/>
  <c r="Y161" i="3"/>
  <c r="X161" i="3"/>
  <c r="W161" i="3"/>
  <c r="V161" i="3"/>
  <c r="AG160" i="3"/>
  <c r="AF160" i="3"/>
  <c r="AE160" i="3"/>
  <c r="AD160" i="3"/>
  <c r="AC160" i="3"/>
  <c r="AB160" i="3"/>
  <c r="AA160" i="3"/>
  <c r="Z160" i="3"/>
  <c r="Y160" i="3"/>
  <c r="X160" i="3"/>
  <c r="W160" i="3"/>
  <c r="V160" i="3"/>
  <c r="AG159" i="3"/>
  <c r="AF159" i="3"/>
  <c r="AE159" i="3"/>
  <c r="AD159" i="3"/>
  <c r="AC159" i="3"/>
  <c r="AB159" i="3"/>
  <c r="AA159" i="3"/>
  <c r="Z159" i="3"/>
  <c r="Y159" i="3"/>
  <c r="X159" i="3"/>
  <c r="W159" i="3"/>
  <c r="V159" i="3"/>
  <c r="R157" i="3"/>
  <c r="Q157" i="3"/>
  <c r="O157" i="3"/>
  <c r="M157" i="3"/>
  <c r="AA157" i="3" s="1"/>
  <c r="K157" i="3"/>
  <c r="Y157" i="3" s="1"/>
  <c r="J157" i="3"/>
  <c r="X157" i="3" s="1"/>
  <c r="F157" i="3"/>
  <c r="AN157" i="3" s="1"/>
  <c r="E157" i="3"/>
  <c r="D157" i="3"/>
  <c r="A157" i="3"/>
  <c r="D156" i="3"/>
  <c r="A156" i="3"/>
  <c r="O156" i="3" s="1"/>
  <c r="D155" i="3"/>
  <c r="A155" i="3"/>
  <c r="N155" i="3" s="1"/>
  <c r="Q154" i="3"/>
  <c r="AE154" i="3" s="1"/>
  <c r="P154" i="3"/>
  <c r="O154" i="3"/>
  <c r="L154" i="3"/>
  <c r="K154" i="3"/>
  <c r="I154" i="3"/>
  <c r="F154" i="3"/>
  <c r="AN154" i="3" s="1"/>
  <c r="D154" i="3"/>
  <c r="A154" i="3"/>
  <c r="AG153" i="3"/>
  <c r="AF153" i="3"/>
  <c r="AE153" i="3"/>
  <c r="AD153" i="3"/>
  <c r="AC153" i="3"/>
  <c r="AB153" i="3"/>
  <c r="AA153" i="3"/>
  <c r="Z153" i="3"/>
  <c r="Y153" i="3"/>
  <c r="X153" i="3"/>
  <c r="W153" i="3"/>
  <c r="V153" i="3"/>
  <c r="AG152" i="3"/>
  <c r="AF152" i="3"/>
  <c r="AE152" i="3"/>
  <c r="AD152" i="3"/>
  <c r="AC152" i="3"/>
  <c r="AB152" i="3"/>
  <c r="AA152" i="3"/>
  <c r="Z152" i="3"/>
  <c r="Y152" i="3"/>
  <c r="X152" i="3"/>
  <c r="W152" i="3"/>
  <c r="V152" i="3"/>
  <c r="AG150" i="3"/>
  <c r="AF150" i="3"/>
  <c r="AE150" i="3"/>
  <c r="AD150" i="3"/>
  <c r="AC150" i="3"/>
  <c r="AB150" i="3"/>
  <c r="AA150" i="3"/>
  <c r="Z150" i="3"/>
  <c r="Y150" i="3"/>
  <c r="X150" i="3"/>
  <c r="V150" i="3"/>
  <c r="AH150" i="3" s="1"/>
  <c r="J150" i="3"/>
  <c r="I150" i="3"/>
  <c r="W150" i="3" s="1"/>
  <c r="D149" i="3"/>
  <c r="A149" i="3"/>
  <c r="S149" i="3" s="1"/>
  <c r="D148" i="3"/>
  <c r="A148" i="3"/>
  <c r="P148" i="3" s="1"/>
  <c r="R147" i="3"/>
  <c r="P147" i="3"/>
  <c r="M147" i="3"/>
  <c r="J147" i="3"/>
  <c r="H147" i="3"/>
  <c r="D147" i="3"/>
  <c r="A147" i="3"/>
  <c r="S147" i="3" s="1"/>
  <c r="S146" i="3"/>
  <c r="P146" i="3"/>
  <c r="N146" i="3"/>
  <c r="K146" i="3"/>
  <c r="Y146" i="3" s="1"/>
  <c r="H146" i="3"/>
  <c r="E146" i="3"/>
  <c r="D146" i="3"/>
  <c r="A146" i="3"/>
  <c r="R145" i="3"/>
  <c r="Q145" i="3"/>
  <c r="P145" i="3"/>
  <c r="N145" i="3"/>
  <c r="M145" i="3"/>
  <c r="L145" i="3"/>
  <c r="J145" i="3"/>
  <c r="X145" i="3" s="1"/>
  <c r="I145" i="3"/>
  <c r="H145" i="3"/>
  <c r="E145" i="3"/>
  <c r="D145" i="3"/>
  <c r="A145" i="3"/>
  <c r="S145" i="3" s="1"/>
  <c r="D144" i="3"/>
  <c r="A144" i="3"/>
  <c r="P144" i="3" s="1"/>
  <c r="P143" i="3"/>
  <c r="J143" i="3"/>
  <c r="D143" i="3"/>
  <c r="A143" i="3"/>
  <c r="S143" i="3" s="1"/>
  <c r="S142" i="3"/>
  <c r="P142" i="3"/>
  <c r="O142" i="3"/>
  <c r="N142" i="3"/>
  <c r="K142" i="3"/>
  <c r="Y142" i="3" s="1"/>
  <c r="J142" i="3"/>
  <c r="X142" i="3" s="1"/>
  <c r="H142" i="3"/>
  <c r="E142" i="3"/>
  <c r="D142" i="3"/>
  <c r="A142" i="3"/>
  <c r="R141" i="3"/>
  <c r="Q141" i="3"/>
  <c r="P141" i="3"/>
  <c r="N141" i="3"/>
  <c r="M141" i="3"/>
  <c r="L141" i="3"/>
  <c r="Z141" i="3" s="1"/>
  <c r="J141" i="3"/>
  <c r="I141" i="3"/>
  <c r="H141" i="3"/>
  <c r="E141" i="3"/>
  <c r="D141" i="3"/>
  <c r="A141" i="3"/>
  <c r="S141" i="3" s="1"/>
  <c r="D140" i="3"/>
  <c r="A140" i="3"/>
  <c r="P140" i="3" s="1"/>
  <c r="R139" i="3"/>
  <c r="Q139" i="3"/>
  <c r="P139" i="3"/>
  <c r="N139" i="3"/>
  <c r="M139" i="3"/>
  <c r="AA139" i="3" s="1"/>
  <c r="L139" i="3"/>
  <c r="J139" i="3"/>
  <c r="I139" i="3"/>
  <c r="W139" i="3" s="1"/>
  <c r="H139" i="3"/>
  <c r="V139" i="3" s="1"/>
  <c r="E139" i="3"/>
  <c r="D139" i="3"/>
  <c r="A139" i="3"/>
  <c r="S139" i="3" s="1"/>
  <c r="Q138" i="3"/>
  <c r="O138" i="3"/>
  <c r="L138" i="3"/>
  <c r="I138" i="3"/>
  <c r="F138" i="3"/>
  <c r="AC138" i="3" s="1"/>
  <c r="D138" i="3"/>
  <c r="A138" i="3"/>
  <c r="S137" i="3"/>
  <c r="P137" i="3"/>
  <c r="N137" i="3"/>
  <c r="K137" i="3"/>
  <c r="H137" i="3"/>
  <c r="E137" i="3"/>
  <c r="D137" i="3"/>
  <c r="A137" i="3"/>
  <c r="Q136" i="3"/>
  <c r="K136" i="3"/>
  <c r="E136" i="3"/>
  <c r="D136" i="3"/>
  <c r="A136" i="3"/>
  <c r="R136" i="3" s="1"/>
  <c r="AA135" i="3"/>
  <c r="R135" i="3"/>
  <c r="Q135" i="3"/>
  <c r="P135" i="3"/>
  <c r="N135" i="3"/>
  <c r="M135" i="3"/>
  <c r="L135" i="3"/>
  <c r="J135" i="3"/>
  <c r="X135" i="3" s="1"/>
  <c r="I135" i="3"/>
  <c r="H135" i="3"/>
  <c r="E135" i="3"/>
  <c r="D135" i="3"/>
  <c r="A135" i="3"/>
  <c r="S135" i="3" s="1"/>
  <c r="P134" i="3"/>
  <c r="K134" i="3"/>
  <c r="D134" i="3"/>
  <c r="A134" i="3"/>
  <c r="Q134" i="3" s="1"/>
  <c r="O133" i="3"/>
  <c r="J133" i="3"/>
  <c r="D133" i="3"/>
  <c r="A133" i="3"/>
  <c r="P133" i="3" s="1"/>
  <c r="R132" i="3"/>
  <c r="Q132" i="3"/>
  <c r="P132" i="3"/>
  <c r="N132" i="3"/>
  <c r="M132" i="3"/>
  <c r="L132" i="3"/>
  <c r="Z132" i="3" s="1"/>
  <c r="J132" i="3"/>
  <c r="I132" i="3"/>
  <c r="H132" i="3"/>
  <c r="E132" i="3"/>
  <c r="AA132" i="3" s="1"/>
  <c r="D132" i="3"/>
  <c r="A132" i="3"/>
  <c r="S132" i="3" s="1"/>
  <c r="S131" i="3"/>
  <c r="P131" i="3"/>
  <c r="O131" i="3"/>
  <c r="N131" i="3"/>
  <c r="K131" i="3"/>
  <c r="Y131" i="3" s="1"/>
  <c r="J131" i="3"/>
  <c r="X131" i="3" s="1"/>
  <c r="H131" i="3"/>
  <c r="E131" i="3"/>
  <c r="D131" i="3"/>
  <c r="A131" i="3"/>
  <c r="R130" i="3"/>
  <c r="Q130" i="3"/>
  <c r="P130" i="3"/>
  <c r="N130" i="3"/>
  <c r="M130" i="3"/>
  <c r="L130" i="3"/>
  <c r="Z130" i="3" s="1"/>
  <c r="J130" i="3"/>
  <c r="I130" i="3"/>
  <c r="H130" i="3"/>
  <c r="E130" i="3"/>
  <c r="D130" i="3"/>
  <c r="A130" i="3"/>
  <c r="S130" i="3" s="1"/>
  <c r="D129" i="3"/>
  <c r="A129" i="3"/>
  <c r="P129" i="3" s="1"/>
  <c r="R128" i="3"/>
  <c r="Q128" i="3"/>
  <c r="P128" i="3"/>
  <c r="N128" i="3"/>
  <c r="M128" i="3"/>
  <c r="AA128" i="3" s="1"/>
  <c r="L128" i="3"/>
  <c r="J128" i="3"/>
  <c r="I128" i="3"/>
  <c r="H128" i="3"/>
  <c r="V128" i="3" s="1"/>
  <c r="E128" i="3"/>
  <c r="D128" i="3"/>
  <c r="A128" i="3"/>
  <c r="S128" i="3" s="1"/>
  <c r="S127" i="3"/>
  <c r="P127" i="3"/>
  <c r="N127" i="3"/>
  <c r="K127" i="3"/>
  <c r="H127" i="3"/>
  <c r="E127" i="3"/>
  <c r="D127" i="3"/>
  <c r="A127" i="3"/>
  <c r="AA126" i="3"/>
  <c r="R126" i="3"/>
  <c r="Q126" i="3"/>
  <c r="P126" i="3"/>
  <c r="N126" i="3"/>
  <c r="M126" i="3"/>
  <c r="L126" i="3"/>
  <c r="J126" i="3"/>
  <c r="X126" i="3" s="1"/>
  <c r="I126" i="3"/>
  <c r="H126" i="3"/>
  <c r="V126" i="3" s="1"/>
  <c r="E126" i="3"/>
  <c r="W126" i="3" s="1"/>
  <c r="D126" i="3"/>
  <c r="A126" i="3"/>
  <c r="S126" i="3" s="1"/>
  <c r="D125" i="3"/>
  <c r="A125" i="3"/>
  <c r="O125" i="3" s="1"/>
  <c r="R124" i="3"/>
  <c r="Q124" i="3"/>
  <c r="P124" i="3"/>
  <c r="N124" i="3"/>
  <c r="M124" i="3"/>
  <c r="L124" i="3"/>
  <c r="J124" i="3"/>
  <c r="I124" i="3"/>
  <c r="W124" i="3" s="1"/>
  <c r="H124" i="3"/>
  <c r="E124" i="3"/>
  <c r="D124" i="3"/>
  <c r="A124" i="3"/>
  <c r="S124" i="3" s="1"/>
  <c r="N123" i="3"/>
  <c r="E123" i="3"/>
  <c r="D123" i="3"/>
  <c r="A123" i="3"/>
  <c r="S123" i="3" s="1"/>
  <c r="R122" i="3"/>
  <c r="Q122" i="3"/>
  <c r="P122" i="3"/>
  <c r="N122" i="3"/>
  <c r="M122" i="3"/>
  <c r="L122" i="3"/>
  <c r="Z122" i="3" s="1"/>
  <c r="J122" i="3"/>
  <c r="I122" i="3"/>
  <c r="H122" i="3"/>
  <c r="V122" i="3" s="1"/>
  <c r="E122" i="3"/>
  <c r="D122" i="3"/>
  <c r="A122" i="3"/>
  <c r="S122" i="3" s="1"/>
  <c r="D121" i="3"/>
  <c r="A121" i="3"/>
  <c r="J121" i="3" s="1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D114" i="3"/>
  <c r="A114" i="3"/>
  <c r="O114" i="3" s="1"/>
  <c r="D113" i="3"/>
  <c r="A113" i="3"/>
  <c r="K113" i="3" s="1"/>
  <c r="D112" i="3"/>
  <c r="A112" i="3"/>
  <c r="S112" i="3" s="1"/>
  <c r="Q111" i="3"/>
  <c r="I111" i="3"/>
  <c r="F111" i="3"/>
  <c r="D111" i="3"/>
  <c r="A111" i="3"/>
  <c r="O111" i="3" s="1"/>
  <c r="AC111" i="3" s="1"/>
  <c r="R110" i="3"/>
  <c r="Q110" i="3"/>
  <c r="O110" i="3"/>
  <c r="M110" i="3"/>
  <c r="AA110" i="3" s="1"/>
  <c r="K110" i="3"/>
  <c r="J110" i="3"/>
  <c r="F110" i="3"/>
  <c r="E110" i="3"/>
  <c r="A110" i="3"/>
  <c r="P109" i="3"/>
  <c r="D109" i="3"/>
  <c r="A109" i="3"/>
  <c r="K109" i="3" s="1"/>
  <c r="N108" i="3"/>
  <c r="D108" i="3"/>
  <c r="A108" i="3"/>
  <c r="S108" i="3" s="1"/>
  <c r="Q107" i="3"/>
  <c r="P107" i="3"/>
  <c r="O107" i="3"/>
  <c r="L107" i="3"/>
  <c r="K107" i="3"/>
  <c r="I107" i="3"/>
  <c r="F107" i="3"/>
  <c r="D107" i="3"/>
  <c r="A107" i="3"/>
  <c r="R106" i="3"/>
  <c r="AF106" i="3" s="1"/>
  <c r="O106" i="3"/>
  <c r="M106" i="3"/>
  <c r="J106" i="3"/>
  <c r="F106" i="3"/>
  <c r="D106" i="3"/>
  <c r="A106" i="3"/>
  <c r="D105" i="3"/>
  <c r="A105" i="3"/>
  <c r="D104" i="3"/>
  <c r="A104" i="3"/>
  <c r="Q103" i="3"/>
  <c r="O103" i="3"/>
  <c r="AC103" i="3" s="1"/>
  <c r="L103" i="3"/>
  <c r="I103" i="3"/>
  <c r="F103" i="3"/>
  <c r="D103" i="3"/>
  <c r="A103" i="3"/>
  <c r="R102" i="3"/>
  <c r="Q102" i="3"/>
  <c r="O102" i="3"/>
  <c r="M102" i="3"/>
  <c r="AA102" i="3" s="1"/>
  <c r="K102" i="3"/>
  <c r="J102" i="3"/>
  <c r="X102" i="3" s="1"/>
  <c r="F102" i="3"/>
  <c r="E102" i="3"/>
  <c r="D102" i="3"/>
  <c r="A102" i="3"/>
  <c r="S101" i="3"/>
  <c r="M101" i="3"/>
  <c r="K101" i="3"/>
  <c r="D101" i="3"/>
  <c r="A101" i="3"/>
  <c r="O101" i="3" s="1"/>
  <c r="S100" i="3"/>
  <c r="R100" i="3"/>
  <c r="N100" i="3"/>
  <c r="AB100" i="3" s="1"/>
  <c r="M100" i="3"/>
  <c r="K100" i="3"/>
  <c r="F100" i="3"/>
  <c r="E100" i="3"/>
  <c r="D100" i="3"/>
  <c r="A100" i="3"/>
  <c r="Q99" i="3"/>
  <c r="P99" i="3"/>
  <c r="O99" i="3"/>
  <c r="L99" i="3"/>
  <c r="K99" i="3"/>
  <c r="I99" i="3"/>
  <c r="F99" i="3"/>
  <c r="D99" i="3"/>
  <c r="A99" i="3"/>
  <c r="S98" i="3"/>
  <c r="N98" i="3"/>
  <c r="M98" i="3"/>
  <c r="F98" i="3"/>
  <c r="D98" i="3"/>
  <c r="A98" i="3"/>
  <c r="O98" i="3" s="1"/>
  <c r="AC98" i="3" s="1"/>
  <c r="R97" i="3"/>
  <c r="Q97" i="3"/>
  <c r="P97" i="3"/>
  <c r="N97" i="3"/>
  <c r="M97" i="3"/>
  <c r="L97" i="3"/>
  <c r="J97" i="3"/>
  <c r="I97" i="3"/>
  <c r="H97" i="3"/>
  <c r="E97" i="3"/>
  <c r="D97" i="3"/>
  <c r="A97" i="3"/>
  <c r="S97" i="3" s="1"/>
  <c r="S96" i="3"/>
  <c r="Q96" i="3"/>
  <c r="L96" i="3"/>
  <c r="I96" i="3"/>
  <c r="D96" i="3"/>
  <c r="A96" i="3"/>
  <c r="M96" i="3" s="1"/>
  <c r="P95" i="3"/>
  <c r="H95" i="3"/>
  <c r="D95" i="3"/>
  <c r="A95" i="3"/>
  <c r="S95" i="3" s="1"/>
  <c r="S94" i="3"/>
  <c r="R94" i="3"/>
  <c r="N94" i="3"/>
  <c r="M94" i="3"/>
  <c r="K94" i="3"/>
  <c r="F94" i="3"/>
  <c r="E94" i="3"/>
  <c r="D94" i="3"/>
  <c r="A94" i="3"/>
  <c r="AA93" i="3"/>
  <c r="R93" i="3"/>
  <c r="Q93" i="3"/>
  <c r="P93" i="3"/>
  <c r="N93" i="3"/>
  <c r="M93" i="3"/>
  <c r="L93" i="3"/>
  <c r="J93" i="3"/>
  <c r="I93" i="3"/>
  <c r="H93" i="3"/>
  <c r="E93" i="3"/>
  <c r="D93" i="3"/>
  <c r="A93" i="3"/>
  <c r="S93" i="3" s="1"/>
  <c r="S92" i="3"/>
  <c r="L92" i="3"/>
  <c r="D92" i="3"/>
  <c r="A92" i="3"/>
  <c r="P92" i="3" s="1"/>
  <c r="S91" i="3"/>
  <c r="N91" i="3"/>
  <c r="K91" i="3"/>
  <c r="E91" i="3"/>
  <c r="D91" i="3"/>
  <c r="A91" i="3"/>
  <c r="O91" i="3" s="1"/>
  <c r="O90" i="3"/>
  <c r="F90" i="3"/>
  <c r="D90" i="3"/>
  <c r="A90" i="3"/>
  <c r="H90" i="3" s="1"/>
  <c r="R89" i="3"/>
  <c r="Q89" i="3"/>
  <c r="O89" i="3"/>
  <c r="M89" i="3"/>
  <c r="AA89" i="3" s="1"/>
  <c r="K89" i="3"/>
  <c r="J89" i="3"/>
  <c r="F89" i="3"/>
  <c r="E89" i="3"/>
  <c r="X89" i="3" s="1"/>
  <c r="D89" i="3"/>
  <c r="A89" i="3"/>
  <c r="S88" i="3"/>
  <c r="O88" i="3"/>
  <c r="M88" i="3"/>
  <c r="K88" i="3"/>
  <c r="H88" i="3"/>
  <c r="D88" i="3"/>
  <c r="A88" i="3"/>
  <c r="O87" i="3"/>
  <c r="D87" i="3"/>
  <c r="A87" i="3"/>
  <c r="H87" i="3" s="1"/>
  <c r="AG86" i="3"/>
  <c r="AF86" i="3"/>
  <c r="AE86" i="3"/>
  <c r="AD86" i="3"/>
  <c r="AC86" i="3"/>
  <c r="AB86" i="3"/>
  <c r="AA86" i="3"/>
  <c r="Z86" i="3"/>
  <c r="Y86" i="3"/>
  <c r="X86" i="3"/>
  <c r="W86" i="3"/>
  <c r="V86" i="3"/>
  <c r="AG85" i="3"/>
  <c r="AF85" i="3"/>
  <c r="AE85" i="3"/>
  <c r="AD85" i="3"/>
  <c r="AC85" i="3"/>
  <c r="AB85" i="3"/>
  <c r="AA85" i="3"/>
  <c r="Z85" i="3"/>
  <c r="Y85" i="3"/>
  <c r="X85" i="3"/>
  <c r="W85" i="3"/>
  <c r="V85" i="3"/>
  <c r="AG84" i="3"/>
  <c r="AF84" i="3"/>
  <c r="AE84" i="3"/>
  <c r="AD84" i="3"/>
  <c r="AC84" i="3"/>
  <c r="AB84" i="3"/>
  <c r="AA84" i="3"/>
  <c r="Z84" i="3"/>
  <c r="Y84" i="3"/>
  <c r="X84" i="3"/>
  <c r="W84" i="3"/>
  <c r="V84" i="3"/>
  <c r="AG83" i="3"/>
  <c r="AF83" i="3"/>
  <c r="AE83" i="3"/>
  <c r="AD83" i="3"/>
  <c r="AC83" i="3"/>
  <c r="AB83" i="3"/>
  <c r="AA83" i="3"/>
  <c r="Z83" i="3"/>
  <c r="Y83" i="3"/>
  <c r="X83" i="3"/>
  <c r="W83" i="3"/>
  <c r="V83" i="3"/>
  <c r="AG82" i="3"/>
  <c r="AF82" i="3"/>
  <c r="AE82" i="3"/>
  <c r="AD82" i="3"/>
  <c r="AC82" i="3"/>
  <c r="AB82" i="3"/>
  <c r="AA82" i="3"/>
  <c r="Z82" i="3"/>
  <c r="Y82" i="3"/>
  <c r="X82" i="3"/>
  <c r="W82" i="3"/>
  <c r="V82" i="3"/>
  <c r="Z81" i="3"/>
  <c r="T81" i="3"/>
  <c r="S81" i="3"/>
  <c r="AG81" i="3" s="1"/>
  <c r="R81" i="3"/>
  <c r="AF81" i="3" s="1"/>
  <c r="Q81" i="3"/>
  <c r="AE81" i="3" s="1"/>
  <c r="P81" i="3"/>
  <c r="AD81" i="3" s="1"/>
  <c r="O81" i="3"/>
  <c r="AC81" i="3" s="1"/>
  <c r="N81" i="3"/>
  <c r="AB81" i="3" s="1"/>
  <c r="M81" i="3"/>
  <c r="AA81" i="3" s="1"/>
  <c r="L81" i="3"/>
  <c r="K81" i="3"/>
  <c r="Y81" i="3" s="1"/>
  <c r="J81" i="3"/>
  <c r="X81" i="3" s="1"/>
  <c r="I81" i="3"/>
  <c r="W81" i="3" s="1"/>
  <c r="H81" i="3"/>
  <c r="V81" i="3" s="1"/>
  <c r="AG80" i="3"/>
  <c r="AF80" i="3"/>
  <c r="AE80" i="3"/>
  <c r="AD80" i="3"/>
  <c r="AC80" i="3"/>
  <c r="AB80" i="3"/>
  <c r="AA80" i="3"/>
  <c r="Z80" i="3"/>
  <c r="Y80" i="3"/>
  <c r="X80" i="3"/>
  <c r="W80" i="3"/>
  <c r="V80" i="3"/>
  <c r="AG79" i="3"/>
  <c r="AF79" i="3"/>
  <c r="AE79" i="3"/>
  <c r="AD79" i="3"/>
  <c r="AC79" i="3"/>
  <c r="AB79" i="3"/>
  <c r="AG78" i="3"/>
  <c r="AF78" i="3"/>
  <c r="AE78" i="3"/>
  <c r="AD78" i="3"/>
  <c r="AC78" i="3"/>
  <c r="AB78" i="3"/>
  <c r="AG77" i="3"/>
  <c r="AF77" i="3"/>
  <c r="AE77" i="3"/>
  <c r="AD77" i="3"/>
  <c r="AC77" i="3"/>
  <c r="AB77" i="3"/>
  <c r="AA77" i="3"/>
  <c r="Z77" i="3"/>
  <c r="Y77" i="3"/>
  <c r="X77" i="3"/>
  <c r="W77" i="3"/>
  <c r="V77" i="3"/>
  <c r="AG76" i="3"/>
  <c r="AF76" i="3"/>
  <c r="AE76" i="3"/>
  <c r="AD76" i="3"/>
  <c r="AC76" i="3"/>
  <c r="AB76" i="3"/>
  <c r="AA76" i="3"/>
  <c r="Z76" i="3"/>
  <c r="Y76" i="3"/>
  <c r="X76" i="3"/>
  <c r="W76" i="3"/>
  <c r="V76" i="3"/>
  <c r="AG75" i="3"/>
  <c r="AF75" i="3"/>
  <c r="AE75" i="3"/>
  <c r="AD75" i="3"/>
  <c r="AC75" i="3"/>
  <c r="AB75" i="3"/>
  <c r="AA75" i="3"/>
  <c r="Z75" i="3"/>
  <c r="Y75" i="3"/>
  <c r="X75" i="3"/>
  <c r="W75" i="3"/>
  <c r="V75" i="3"/>
  <c r="AG73" i="3"/>
  <c r="AF73" i="3"/>
  <c r="AE73" i="3"/>
  <c r="AD73" i="3"/>
  <c r="AC73" i="3"/>
  <c r="AB73" i="3"/>
  <c r="AA73" i="3"/>
  <c r="Z73" i="3"/>
  <c r="Y73" i="3"/>
  <c r="X73" i="3"/>
  <c r="W73" i="3"/>
  <c r="V73" i="3"/>
  <c r="AG72" i="3"/>
  <c r="AF72" i="3"/>
  <c r="AE72" i="3"/>
  <c r="AD72" i="3"/>
  <c r="AC72" i="3"/>
  <c r="AB72" i="3"/>
  <c r="AA72" i="3"/>
  <c r="Z72" i="3"/>
  <c r="Y72" i="3"/>
  <c r="X72" i="3"/>
  <c r="W72" i="3"/>
  <c r="V72" i="3"/>
  <c r="R71" i="3"/>
  <c r="I71" i="3"/>
  <c r="A71" i="3"/>
  <c r="K71" i="3" s="1"/>
  <c r="P70" i="3"/>
  <c r="M70" i="3"/>
  <c r="AA70" i="3" s="1"/>
  <c r="H70" i="3"/>
  <c r="E70" i="3"/>
  <c r="A70" i="3"/>
  <c r="Q70" i="3" s="1"/>
  <c r="S69" i="3"/>
  <c r="O69" i="3"/>
  <c r="N69" i="3"/>
  <c r="M69" i="3"/>
  <c r="I69" i="3"/>
  <c r="F69" i="3"/>
  <c r="D69" i="3"/>
  <c r="A69" i="3"/>
  <c r="R68" i="3"/>
  <c r="Q68" i="3"/>
  <c r="P68" i="3"/>
  <c r="N68" i="3"/>
  <c r="M68" i="3"/>
  <c r="AA68" i="3" s="1"/>
  <c r="L68" i="3"/>
  <c r="J68" i="3"/>
  <c r="I68" i="3"/>
  <c r="H68" i="3"/>
  <c r="E68" i="3"/>
  <c r="D68" i="3"/>
  <c r="A68" i="3"/>
  <c r="S68" i="3" s="1"/>
  <c r="S67" i="3"/>
  <c r="AG67" i="3" s="1"/>
  <c r="Q67" i="3"/>
  <c r="M67" i="3"/>
  <c r="L67" i="3"/>
  <c r="I67" i="3"/>
  <c r="F67" i="3"/>
  <c r="D67" i="3"/>
  <c r="A67" i="3"/>
  <c r="R66" i="3"/>
  <c r="P66" i="3"/>
  <c r="K66" i="3"/>
  <c r="H66" i="3"/>
  <c r="D66" i="3"/>
  <c r="A66" i="3"/>
  <c r="S66" i="3" s="1"/>
  <c r="A65" i="3"/>
  <c r="S65" i="3" s="1"/>
  <c r="R64" i="3"/>
  <c r="O64" i="3"/>
  <c r="L64" i="3"/>
  <c r="Z64" i="3" s="1"/>
  <c r="K64" i="3"/>
  <c r="Y64" i="3" s="1"/>
  <c r="F64" i="3"/>
  <c r="AC64" i="3" s="1"/>
  <c r="E64" i="3"/>
  <c r="D64" i="3"/>
  <c r="A64" i="3"/>
  <c r="R63" i="3"/>
  <c r="Q63" i="3"/>
  <c r="P63" i="3"/>
  <c r="N63" i="3"/>
  <c r="M63" i="3"/>
  <c r="L63" i="3"/>
  <c r="J63" i="3"/>
  <c r="I63" i="3"/>
  <c r="H63" i="3"/>
  <c r="E63" i="3"/>
  <c r="D63" i="3"/>
  <c r="A63" i="3"/>
  <c r="S63" i="3" s="1"/>
  <c r="S62" i="3"/>
  <c r="M62" i="3"/>
  <c r="L62" i="3"/>
  <c r="F62" i="3"/>
  <c r="D62" i="3"/>
  <c r="A62" i="3"/>
  <c r="AG61" i="3"/>
  <c r="AF61" i="3"/>
  <c r="AE61" i="3"/>
  <c r="AD61" i="3"/>
  <c r="AC61" i="3"/>
  <c r="AB61" i="3"/>
  <c r="AA61" i="3"/>
  <c r="Z61" i="3"/>
  <c r="Y61" i="3"/>
  <c r="X61" i="3"/>
  <c r="W61" i="3"/>
  <c r="V61" i="3"/>
  <c r="AG60" i="3"/>
  <c r="AF60" i="3"/>
  <c r="AE60" i="3"/>
  <c r="AD60" i="3"/>
  <c r="AC60" i="3"/>
  <c r="AB60" i="3"/>
  <c r="AA60" i="3"/>
  <c r="Z60" i="3"/>
  <c r="Y60" i="3"/>
  <c r="X60" i="3"/>
  <c r="W60" i="3"/>
  <c r="V60" i="3"/>
  <c r="AG59" i="3"/>
  <c r="AF59" i="3"/>
  <c r="AE59" i="3"/>
  <c r="AD59" i="3"/>
  <c r="AC59" i="3"/>
  <c r="AB59" i="3"/>
  <c r="AA59" i="3"/>
  <c r="Z59" i="3"/>
  <c r="Y59" i="3"/>
  <c r="X59" i="3"/>
  <c r="W59" i="3"/>
  <c r="V59" i="3"/>
  <c r="D57" i="3"/>
  <c r="A57" i="3"/>
  <c r="O57" i="3" s="1"/>
  <c r="S56" i="3"/>
  <c r="R56" i="3"/>
  <c r="N56" i="3"/>
  <c r="M56" i="3"/>
  <c r="K56" i="3"/>
  <c r="F56" i="3"/>
  <c r="AB56" i="3" s="1"/>
  <c r="E56" i="3"/>
  <c r="A56" i="3"/>
  <c r="Q55" i="3"/>
  <c r="P55" i="3"/>
  <c r="O55" i="3"/>
  <c r="L55" i="3"/>
  <c r="K55" i="3"/>
  <c r="I55" i="3"/>
  <c r="F55" i="3"/>
  <c r="D55" i="3"/>
  <c r="A55" i="3"/>
  <c r="S54" i="3"/>
  <c r="M54" i="3"/>
  <c r="D54" i="3"/>
  <c r="A54" i="3"/>
  <c r="O54" i="3" s="1"/>
  <c r="S53" i="3"/>
  <c r="P53" i="3"/>
  <c r="M53" i="3"/>
  <c r="L53" i="3"/>
  <c r="H53" i="3"/>
  <c r="F53" i="3"/>
  <c r="A53" i="3"/>
  <c r="O52" i="3"/>
  <c r="N52" i="3"/>
  <c r="I52" i="3"/>
  <c r="W52" i="3" s="1"/>
  <c r="E52" i="3"/>
  <c r="D52" i="3"/>
  <c r="A52" i="3"/>
  <c r="Q51" i="3"/>
  <c r="I51" i="3"/>
  <c r="D51" i="3"/>
  <c r="A51" i="3"/>
  <c r="M51" i="3" s="1"/>
  <c r="R50" i="3"/>
  <c r="AF50" i="3" s="1"/>
  <c r="Q50" i="3"/>
  <c r="O50" i="3"/>
  <c r="M50" i="3"/>
  <c r="K50" i="3"/>
  <c r="J50" i="3"/>
  <c r="X50" i="3" s="1"/>
  <c r="F50" i="3"/>
  <c r="E50" i="3"/>
  <c r="D50" i="3"/>
  <c r="A50" i="3"/>
  <c r="D49" i="3"/>
  <c r="A49" i="3"/>
  <c r="R48" i="3"/>
  <c r="K48" i="3"/>
  <c r="D48" i="3"/>
  <c r="A48" i="3"/>
  <c r="N48" i="3" s="1"/>
  <c r="Q47" i="3"/>
  <c r="P47" i="3"/>
  <c r="O47" i="3"/>
  <c r="L47" i="3"/>
  <c r="K47" i="3"/>
  <c r="I47" i="3"/>
  <c r="F47" i="3"/>
  <c r="D47" i="3"/>
  <c r="A47" i="3"/>
  <c r="D46" i="3"/>
  <c r="A46" i="3"/>
  <c r="S45" i="3"/>
  <c r="L45" i="3"/>
  <c r="D45" i="3"/>
  <c r="A45" i="3"/>
  <c r="P45" i="3" s="1"/>
  <c r="S44" i="3"/>
  <c r="O44" i="3"/>
  <c r="N44" i="3"/>
  <c r="K44" i="3"/>
  <c r="I44" i="3"/>
  <c r="E44" i="3"/>
  <c r="D44" i="3"/>
  <c r="A44" i="3"/>
  <c r="O43" i="3"/>
  <c r="D43" i="3"/>
  <c r="A43" i="3"/>
  <c r="R42" i="3"/>
  <c r="Q42" i="3"/>
  <c r="O42" i="3"/>
  <c r="M42" i="3"/>
  <c r="AA42" i="3" s="1"/>
  <c r="K42" i="3"/>
  <c r="Y42" i="3" s="1"/>
  <c r="J42" i="3"/>
  <c r="X42" i="3" s="1"/>
  <c r="F42" i="3"/>
  <c r="E42" i="3"/>
  <c r="A42" i="3"/>
  <c r="O41" i="3"/>
  <c r="M41" i="3"/>
  <c r="H41" i="3"/>
  <c r="D41" i="3"/>
  <c r="A41" i="3"/>
  <c r="Q40" i="3"/>
  <c r="I40" i="3"/>
  <c r="D40" i="3"/>
  <c r="A40" i="3"/>
  <c r="Q39" i="3"/>
  <c r="P39" i="3"/>
  <c r="O39" i="3"/>
  <c r="L39" i="3"/>
  <c r="K39" i="3"/>
  <c r="I39" i="3"/>
  <c r="F39" i="3"/>
  <c r="D39" i="3"/>
  <c r="A39" i="3"/>
  <c r="O38" i="3"/>
  <c r="AC38" i="3" s="1"/>
  <c r="N38" i="3"/>
  <c r="I38" i="3"/>
  <c r="F38" i="3"/>
  <c r="D38" i="3"/>
  <c r="A38" i="3"/>
  <c r="Q37" i="3"/>
  <c r="D37" i="3"/>
  <c r="A37" i="3"/>
  <c r="K37" i="3" s="1"/>
  <c r="S36" i="3"/>
  <c r="K36" i="3"/>
  <c r="D36" i="3"/>
  <c r="A36" i="3"/>
  <c r="O36" i="3" s="1"/>
  <c r="S35" i="3"/>
  <c r="M35" i="3"/>
  <c r="L35" i="3"/>
  <c r="F35" i="3"/>
  <c r="D35" i="3"/>
  <c r="A35" i="3"/>
  <c r="R34" i="3"/>
  <c r="Q34" i="3"/>
  <c r="O34" i="3"/>
  <c r="M34" i="3"/>
  <c r="K34" i="3"/>
  <c r="Y34" i="3" s="1"/>
  <c r="J34" i="3"/>
  <c r="X34" i="3" s="1"/>
  <c r="F34" i="3"/>
  <c r="E34" i="3"/>
  <c r="D34" i="3"/>
  <c r="A34" i="3"/>
  <c r="S33" i="3"/>
  <c r="O33" i="3"/>
  <c r="M33" i="3"/>
  <c r="K33" i="3"/>
  <c r="H33" i="3"/>
  <c r="D33" i="3"/>
  <c r="A33" i="3"/>
  <c r="O32" i="3"/>
  <c r="H32" i="3"/>
  <c r="D32" i="3"/>
  <c r="A32" i="3"/>
  <c r="F32" i="3" s="1"/>
  <c r="D31" i="3"/>
  <c r="A31" i="3"/>
  <c r="M31" i="3" s="1"/>
  <c r="R30" i="3"/>
  <c r="Q30" i="3"/>
  <c r="P30" i="3"/>
  <c r="N30" i="3"/>
  <c r="M30" i="3"/>
  <c r="L30" i="3"/>
  <c r="J30" i="3"/>
  <c r="I30" i="3"/>
  <c r="W30" i="3" s="1"/>
  <c r="H30" i="3"/>
  <c r="E30" i="3"/>
  <c r="D30" i="3"/>
  <c r="A30" i="3"/>
  <c r="S30" i="3" s="1"/>
  <c r="D29" i="3"/>
  <c r="A29" i="3"/>
  <c r="H29" i="3" s="1"/>
  <c r="S28" i="3"/>
  <c r="E28" i="3"/>
  <c r="A28" i="3"/>
  <c r="AB27" i="3"/>
  <c r="S27" i="3"/>
  <c r="AG27" i="3" s="1"/>
  <c r="R27" i="3"/>
  <c r="N27" i="3"/>
  <c r="M27" i="3"/>
  <c r="K27" i="3"/>
  <c r="F27" i="3"/>
  <c r="E27" i="3"/>
  <c r="D27" i="3"/>
  <c r="A27" i="3"/>
  <c r="R26" i="3"/>
  <c r="Q26" i="3"/>
  <c r="P26" i="3"/>
  <c r="N26" i="3"/>
  <c r="M26" i="3"/>
  <c r="L26" i="3"/>
  <c r="J26" i="3"/>
  <c r="I26" i="3"/>
  <c r="H26" i="3"/>
  <c r="E26" i="3"/>
  <c r="D26" i="3"/>
  <c r="A26" i="3"/>
  <c r="S26" i="3" s="1"/>
  <c r="S25" i="3"/>
  <c r="AG25" i="3" s="1"/>
  <c r="Q25" i="3"/>
  <c r="AE25" i="3" s="1"/>
  <c r="P25" i="3"/>
  <c r="AD25" i="3" s="1"/>
  <c r="L25" i="3"/>
  <c r="K25" i="3"/>
  <c r="I25" i="3"/>
  <c r="F25" i="3"/>
  <c r="D25" i="3"/>
  <c r="A25" i="3"/>
  <c r="S24" i="3"/>
  <c r="P24" i="3"/>
  <c r="O24" i="3"/>
  <c r="N24" i="3"/>
  <c r="K24" i="3"/>
  <c r="J24" i="3"/>
  <c r="H24" i="3"/>
  <c r="E24" i="3"/>
  <c r="Y24" i="3" s="1"/>
  <c r="D24" i="3"/>
  <c r="A24" i="3"/>
  <c r="D23" i="3"/>
  <c r="A23" i="3"/>
  <c r="J23" i="3" s="1"/>
  <c r="R22" i="3"/>
  <c r="Q22" i="3"/>
  <c r="P22" i="3"/>
  <c r="N22" i="3"/>
  <c r="M22" i="3"/>
  <c r="L22" i="3"/>
  <c r="Z22" i="3" s="1"/>
  <c r="J22" i="3"/>
  <c r="X22" i="3" s="1"/>
  <c r="I22" i="3"/>
  <c r="H22" i="3"/>
  <c r="E22" i="3"/>
  <c r="D22" i="3"/>
  <c r="A22" i="3"/>
  <c r="S22" i="3" s="1"/>
  <c r="S21" i="3"/>
  <c r="O21" i="3"/>
  <c r="M21" i="3"/>
  <c r="H21" i="3"/>
  <c r="A21" i="3"/>
  <c r="A20" i="3"/>
  <c r="R20" i="3" s="1"/>
  <c r="D19" i="3"/>
  <c r="A19" i="3"/>
  <c r="S19" i="3" s="1"/>
  <c r="R18" i="3"/>
  <c r="Q18" i="3"/>
  <c r="P18" i="3"/>
  <c r="N18" i="3"/>
  <c r="M18" i="3"/>
  <c r="AA18" i="3" s="1"/>
  <c r="L18" i="3"/>
  <c r="J18" i="3"/>
  <c r="I18" i="3"/>
  <c r="W18" i="3" s="1"/>
  <c r="H18" i="3"/>
  <c r="E18" i="3"/>
  <c r="D18" i="3"/>
  <c r="A18" i="3"/>
  <c r="S18" i="3" s="1"/>
  <c r="Q17" i="3"/>
  <c r="M17" i="3"/>
  <c r="I17" i="3"/>
  <c r="F17" i="3"/>
  <c r="D17" i="3"/>
  <c r="B17" i="3"/>
  <c r="A17" i="3"/>
  <c r="D16" i="3"/>
  <c r="A16" i="3"/>
  <c r="N16" i="3" s="1"/>
  <c r="S15" i="3"/>
  <c r="M15" i="3"/>
  <c r="E15" i="3"/>
  <c r="D15" i="3"/>
  <c r="A15" i="3"/>
  <c r="R14" i="3"/>
  <c r="Q14" i="3"/>
  <c r="P14" i="3"/>
  <c r="N14" i="3"/>
  <c r="M14" i="3"/>
  <c r="L14" i="3"/>
  <c r="J14" i="3"/>
  <c r="I14" i="3"/>
  <c r="H14" i="3"/>
  <c r="E14" i="3"/>
  <c r="A14" i="3"/>
  <c r="S14" i="3" s="1"/>
  <c r="A13" i="3"/>
  <c r="Q13" i="3" s="1"/>
  <c r="L12" i="3"/>
  <c r="E12" i="3"/>
  <c r="A12" i="3"/>
  <c r="R11" i="3"/>
  <c r="Q11" i="3"/>
  <c r="P11" i="3"/>
  <c r="N11" i="3"/>
  <c r="M11" i="3"/>
  <c r="AA11" i="3" s="1"/>
  <c r="L11" i="3"/>
  <c r="J11" i="3"/>
  <c r="I11" i="3"/>
  <c r="H11" i="3"/>
  <c r="V11" i="3" s="1"/>
  <c r="E11" i="3"/>
  <c r="D11" i="3"/>
  <c r="A11" i="3"/>
  <c r="S11" i="3" s="1"/>
  <c r="P10" i="3"/>
  <c r="K10" i="3"/>
  <c r="D10" i="3"/>
  <c r="A10" i="3"/>
  <c r="E5" i="3"/>
  <c r="V4" i="3"/>
  <c r="H4" i="3"/>
  <c r="G4" i="4" s="1"/>
  <c r="U4" i="4" s="1"/>
  <c r="C3" i="3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AF199" i="2"/>
  <c r="AE199" i="2"/>
  <c r="AD199" i="2"/>
  <c r="AC199" i="2"/>
  <c r="AB199" i="2"/>
  <c r="AA199" i="2"/>
  <c r="Z199" i="2"/>
  <c r="Y199" i="2"/>
  <c r="X199" i="2"/>
  <c r="W199" i="2"/>
  <c r="U199" i="2"/>
  <c r="H199" i="2"/>
  <c r="V199" i="2" s="1"/>
  <c r="B199" i="2"/>
  <c r="R198" i="2"/>
  <c r="AF198" i="2" s="1"/>
  <c r="Q198" i="2"/>
  <c r="O198" i="2"/>
  <c r="AC198" i="2" s="1"/>
  <c r="N198" i="2"/>
  <c r="AB198" i="2" s="1"/>
  <c r="M198" i="2"/>
  <c r="AA198" i="2" s="1"/>
  <c r="K198" i="2"/>
  <c r="J198" i="2"/>
  <c r="X198" i="2" s="1"/>
  <c r="I198" i="2"/>
  <c r="W198" i="2" s="1"/>
  <c r="G198" i="2"/>
  <c r="E198" i="2"/>
  <c r="B198" i="2"/>
  <c r="A198" i="2"/>
  <c r="P198" i="2" s="1"/>
  <c r="AD198" i="2" s="1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AG197" i="2" s="1"/>
  <c r="B197" i="2"/>
  <c r="P196" i="2"/>
  <c r="E196" i="2"/>
  <c r="B196" i="2"/>
  <c r="A196" i="2"/>
  <c r="H196" i="2" s="1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B195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B194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B193" i="2"/>
  <c r="B192" i="2"/>
  <c r="V191" i="2"/>
  <c r="R191" i="2"/>
  <c r="AF191" i="2" s="1"/>
  <c r="Q191" i="2"/>
  <c r="P191" i="2"/>
  <c r="AD191" i="2" s="1"/>
  <c r="N191" i="2"/>
  <c r="AB191" i="2" s="1"/>
  <c r="M191" i="2"/>
  <c r="AA191" i="2" s="1"/>
  <c r="L191" i="2"/>
  <c r="J191" i="2"/>
  <c r="X191" i="2" s="1"/>
  <c r="I191" i="2"/>
  <c r="W191" i="2" s="1"/>
  <c r="H191" i="2"/>
  <c r="E191" i="2"/>
  <c r="D191" i="2"/>
  <c r="B191" i="2"/>
  <c r="A191" i="2"/>
  <c r="O191" i="2" s="1"/>
  <c r="AC191" i="2" s="1"/>
  <c r="R190" i="2"/>
  <c r="AF190" i="2" s="1"/>
  <c r="Q190" i="2"/>
  <c r="AE190" i="2" s="1"/>
  <c r="O190" i="2"/>
  <c r="AC190" i="2" s="1"/>
  <c r="N190" i="2"/>
  <c r="AB190" i="2" s="1"/>
  <c r="M190" i="2"/>
  <c r="AA190" i="2" s="1"/>
  <c r="K190" i="2"/>
  <c r="Y190" i="2" s="1"/>
  <c r="J190" i="2"/>
  <c r="X190" i="2" s="1"/>
  <c r="I190" i="2"/>
  <c r="W190" i="2" s="1"/>
  <c r="G190" i="2"/>
  <c r="U190" i="2" s="1"/>
  <c r="D190" i="2"/>
  <c r="B190" i="2"/>
  <c r="A190" i="2"/>
  <c r="P190" i="2" s="1"/>
  <c r="AD190" i="2" s="1"/>
  <c r="Q189" i="2"/>
  <c r="O189" i="2"/>
  <c r="N189" i="2"/>
  <c r="AB189" i="2" s="1"/>
  <c r="K189" i="2"/>
  <c r="J189" i="2"/>
  <c r="I189" i="2"/>
  <c r="E189" i="2"/>
  <c r="D189" i="2"/>
  <c r="B189" i="2"/>
  <c r="A189" i="2"/>
  <c r="O188" i="2"/>
  <c r="D188" i="2"/>
  <c r="B188" i="2"/>
  <c r="A188" i="2"/>
  <c r="R188" i="2" s="1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B187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B186" i="2"/>
  <c r="B185" i="2"/>
  <c r="AF184" i="2"/>
  <c r="AE184" i="2"/>
  <c r="AD184" i="2"/>
  <c r="AC184" i="2"/>
  <c r="AB184" i="2"/>
  <c r="AA184" i="2"/>
  <c r="Z184" i="2"/>
  <c r="Y184" i="2"/>
  <c r="X184" i="2"/>
  <c r="W184" i="2"/>
  <c r="U184" i="2"/>
  <c r="I184" i="2"/>
  <c r="H184" i="2"/>
  <c r="V184" i="2" s="1"/>
  <c r="B184" i="2"/>
  <c r="R183" i="2"/>
  <c r="Q183" i="2"/>
  <c r="P183" i="2"/>
  <c r="N183" i="2"/>
  <c r="M183" i="2"/>
  <c r="L183" i="2"/>
  <c r="Z183" i="2" s="1"/>
  <c r="J183" i="2"/>
  <c r="I183" i="2"/>
  <c r="H183" i="2"/>
  <c r="E183" i="2"/>
  <c r="AA183" i="2" s="1"/>
  <c r="B183" i="2"/>
  <c r="A183" i="2"/>
  <c r="O183" i="2" s="1"/>
  <c r="D182" i="2"/>
  <c r="B182" i="2"/>
  <c r="A182" i="2"/>
  <c r="N182" i="2" s="1"/>
  <c r="R181" i="2"/>
  <c r="K181" i="2"/>
  <c r="D181" i="2"/>
  <c r="B181" i="2"/>
  <c r="A181" i="2"/>
  <c r="L181" i="2" s="1"/>
  <c r="Q180" i="2"/>
  <c r="P180" i="2"/>
  <c r="O180" i="2"/>
  <c r="L180" i="2"/>
  <c r="K180" i="2"/>
  <c r="I180" i="2"/>
  <c r="G180" i="2"/>
  <c r="D180" i="2"/>
  <c r="B180" i="2"/>
  <c r="A180" i="2"/>
  <c r="R179" i="2"/>
  <c r="Q179" i="2"/>
  <c r="P179" i="2"/>
  <c r="N179" i="2"/>
  <c r="M179" i="2"/>
  <c r="L179" i="2"/>
  <c r="J179" i="2"/>
  <c r="I179" i="2"/>
  <c r="W179" i="2" s="1"/>
  <c r="H179" i="2"/>
  <c r="E179" i="2"/>
  <c r="D179" i="2"/>
  <c r="B179" i="2"/>
  <c r="A179" i="2"/>
  <c r="O179" i="2" s="1"/>
  <c r="AC179" i="2" s="1"/>
  <c r="Q178" i="2"/>
  <c r="O178" i="2"/>
  <c r="AC178" i="2" s="1"/>
  <c r="K178" i="2"/>
  <c r="J178" i="2"/>
  <c r="X178" i="2" s="1"/>
  <c r="E178" i="2"/>
  <c r="D178" i="2"/>
  <c r="B178" i="2"/>
  <c r="A178" i="2"/>
  <c r="P177" i="2"/>
  <c r="O177" i="2"/>
  <c r="AC177" i="2" s="1"/>
  <c r="N177" i="2"/>
  <c r="K177" i="2"/>
  <c r="Y177" i="2" s="1"/>
  <c r="J177" i="2"/>
  <c r="H177" i="2"/>
  <c r="V177" i="2" s="1"/>
  <c r="E177" i="2"/>
  <c r="D177" i="2"/>
  <c r="B177" i="2"/>
  <c r="A177" i="2"/>
  <c r="Q176" i="2"/>
  <c r="L176" i="2"/>
  <c r="G176" i="2"/>
  <c r="D176" i="2"/>
  <c r="B176" i="2"/>
  <c r="A176" i="2"/>
  <c r="AE175" i="2"/>
  <c r="Z175" i="2"/>
  <c r="R175" i="2"/>
  <c r="Q175" i="2"/>
  <c r="P175" i="2"/>
  <c r="AD175" i="2" s="1"/>
  <c r="N175" i="2"/>
  <c r="AB175" i="2" s="1"/>
  <c r="M175" i="2"/>
  <c r="L175" i="2"/>
  <c r="J175" i="2"/>
  <c r="X175" i="2" s="1"/>
  <c r="I175" i="2"/>
  <c r="W175" i="2" s="1"/>
  <c r="H175" i="2"/>
  <c r="E175" i="2"/>
  <c r="D175" i="2"/>
  <c r="B175" i="2"/>
  <c r="A175" i="2"/>
  <c r="O175" i="2" s="1"/>
  <c r="D174" i="2"/>
  <c r="B174" i="2"/>
  <c r="A174" i="2"/>
  <c r="Q174" i="2" s="1"/>
  <c r="P173" i="2"/>
  <c r="K173" i="2"/>
  <c r="E173" i="2"/>
  <c r="D173" i="2"/>
  <c r="B173" i="2"/>
  <c r="A173" i="2"/>
  <c r="V172" i="2"/>
  <c r="R172" i="2"/>
  <c r="Q172" i="2"/>
  <c r="P172" i="2"/>
  <c r="AD172" i="2" s="1"/>
  <c r="N172" i="2"/>
  <c r="M172" i="2"/>
  <c r="AA172" i="2" s="1"/>
  <c r="L172" i="2"/>
  <c r="J172" i="2"/>
  <c r="X172" i="2" s="1"/>
  <c r="I172" i="2"/>
  <c r="H172" i="2"/>
  <c r="E172" i="2"/>
  <c r="D172" i="2"/>
  <c r="B172" i="2"/>
  <c r="A172" i="2"/>
  <c r="O172" i="2" s="1"/>
  <c r="AC172" i="2" s="1"/>
  <c r="O171" i="2"/>
  <c r="J171" i="2"/>
  <c r="D171" i="2"/>
  <c r="B171" i="2"/>
  <c r="A171" i="2"/>
  <c r="P171" i="2" s="1"/>
  <c r="AE170" i="2"/>
  <c r="Z170" i="2"/>
  <c r="R170" i="2"/>
  <c r="Q170" i="2"/>
  <c r="P170" i="2"/>
  <c r="AD170" i="2" s="1"/>
  <c r="N170" i="2"/>
  <c r="AB170" i="2" s="1"/>
  <c r="M170" i="2"/>
  <c r="L170" i="2"/>
  <c r="J170" i="2"/>
  <c r="I170" i="2"/>
  <c r="W170" i="2" s="1"/>
  <c r="H170" i="2"/>
  <c r="E170" i="2"/>
  <c r="D170" i="2"/>
  <c r="B170" i="2"/>
  <c r="A170" i="2"/>
  <c r="O170" i="2" s="1"/>
  <c r="P169" i="2"/>
  <c r="O169" i="2"/>
  <c r="N169" i="2"/>
  <c r="K169" i="2"/>
  <c r="Y169" i="2" s="1"/>
  <c r="J169" i="2"/>
  <c r="H169" i="2"/>
  <c r="E169" i="2"/>
  <c r="D169" i="2"/>
  <c r="B169" i="2"/>
  <c r="A169" i="2"/>
  <c r="R168" i="2"/>
  <c r="Q168" i="2"/>
  <c r="AE168" i="2" s="1"/>
  <c r="P168" i="2"/>
  <c r="AD168" i="2" s="1"/>
  <c r="N168" i="2"/>
  <c r="M168" i="2"/>
  <c r="L168" i="2"/>
  <c r="Z168" i="2" s="1"/>
  <c r="J168" i="2"/>
  <c r="I168" i="2"/>
  <c r="H168" i="2"/>
  <c r="E168" i="2"/>
  <c r="D168" i="2"/>
  <c r="B168" i="2"/>
  <c r="A168" i="2"/>
  <c r="O168" i="2" s="1"/>
  <c r="AC168" i="2" s="1"/>
  <c r="D167" i="2"/>
  <c r="B167" i="2"/>
  <c r="A167" i="2"/>
  <c r="P167" i="2" s="1"/>
  <c r="P166" i="2"/>
  <c r="K166" i="2"/>
  <c r="D166" i="2"/>
  <c r="B166" i="2"/>
  <c r="A166" i="2"/>
  <c r="Q166" i="2" s="1"/>
  <c r="R165" i="2"/>
  <c r="AF165" i="2" s="1"/>
  <c r="Q165" i="2"/>
  <c r="AE165" i="2" s="1"/>
  <c r="P165" i="2"/>
  <c r="AD165" i="2" s="1"/>
  <c r="N165" i="2"/>
  <c r="M165" i="2"/>
  <c r="AA165" i="2" s="1"/>
  <c r="L165" i="2"/>
  <c r="Z165" i="2" s="1"/>
  <c r="J165" i="2"/>
  <c r="I165" i="2"/>
  <c r="H165" i="2"/>
  <c r="V165" i="2" s="1"/>
  <c r="E165" i="2"/>
  <c r="D165" i="2"/>
  <c r="B165" i="2"/>
  <c r="A165" i="2"/>
  <c r="O165" i="2" s="1"/>
  <c r="AC165" i="2" s="1"/>
  <c r="Q164" i="2"/>
  <c r="AE164" i="2" s="1"/>
  <c r="K164" i="2"/>
  <c r="E164" i="2"/>
  <c r="D164" i="2"/>
  <c r="B164" i="2"/>
  <c r="A164" i="2"/>
  <c r="P163" i="2"/>
  <c r="O163" i="2"/>
  <c r="AC163" i="2" s="1"/>
  <c r="K163" i="2"/>
  <c r="Y163" i="2" s="1"/>
  <c r="J163" i="2"/>
  <c r="E163" i="2"/>
  <c r="D163" i="2"/>
  <c r="B163" i="2"/>
  <c r="A163" i="2"/>
  <c r="D162" i="2"/>
  <c r="B162" i="2"/>
  <c r="A162" i="2"/>
  <c r="Q162" i="2" s="1"/>
  <c r="R161" i="2"/>
  <c r="Q161" i="2"/>
  <c r="P161" i="2"/>
  <c r="N161" i="2"/>
  <c r="M161" i="2"/>
  <c r="AA161" i="2" s="1"/>
  <c r="L161" i="2"/>
  <c r="J161" i="2"/>
  <c r="I161" i="2"/>
  <c r="H161" i="2"/>
  <c r="V161" i="2" s="1"/>
  <c r="E161" i="2"/>
  <c r="W161" i="2" s="1"/>
  <c r="D161" i="2"/>
  <c r="B161" i="2"/>
  <c r="A161" i="2"/>
  <c r="O161" i="2" s="1"/>
  <c r="AC161" i="2" s="1"/>
  <c r="Q160" i="2"/>
  <c r="O160" i="2"/>
  <c r="N160" i="2"/>
  <c r="K160" i="2"/>
  <c r="J160" i="2"/>
  <c r="I160" i="2"/>
  <c r="E160" i="2"/>
  <c r="AE160" i="2" s="1"/>
  <c r="D160" i="2"/>
  <c r="B160" i="2"/>
  <c r="A160" i="2"/>
  <c r="D159" i="2"/>
  <c r="B159" i="2"/>
  <c r="A159" i="2"/>
  <c r="P159" i="2" s="1"/>
  <c r="Q158" i="2"/>
  <c r="P158" i="2"/>
  <c r="L158" i="2"/>
  <c r="K158" i="2"/>
  <c r="G158" i="2"/>
  <c r="D158" i="2"/>
  <c r="B158" i="2"/>
  <c r="A158" i="2"/>
  <c r="Z157" i="2"/>
  <c r="R157" i="2"/>
  <c r="Q157" i="2"/>
  <c r="AE157" i="2" s="1"/>
  <c r="P157" i="2"/>
  <c r="AD157" i="2" s="1"/>
  <c r="N157" i="2"/>
  <c r="AB157" i="2" s="1"/>
  <c r="M157" i="2"/>
  <c r="AA157" i="2" s="1"/>
  <c r="L157" i="2"/>
  <c r="J157" i="2"/>
  <c r="X157" i="2" s="1"/>
  <c r="I157" i="2"/>
  <c r="W157" i="2" s="1"/>
  <c r="H157" i="2"/>
  <c r="V157" i="2" s="1"/>
  <c r="E157" i="2"/>
  <c r="D157" i="2"/>
  <c r="B157" i="2"/>
  <c r="A157" i="2"/>
  <c r="O157" i="2" s="1"/>
  <c r="AC157" i="2" s="1"/>
  <c r="Q156" i="2"/>
  <c r="K156" i="2"/>
  <c r="E156" i="2"/>
  <c r="D156" i="2"/>
  <c r="B156" i="2"/>
  <c r="A156" i="2"/>
  <c r="P155" i="2"/>
  <c r="O155" i="2"/>
  <c r="K155" i="2"/>
  <c r="J155" i="2"/>
  <c r="X155" i="2" s="1"/>
  <c r="E155" i="2"/>
  <c r="D155" i="2"/>
  <c r="B155" i="2"/>
  <c r="A155" i="2"/>
  <c r="D154" i="2"/>
  <c r="B154" i="2"/>
  <c r="A154" i="2"/>
  <c r="Q154" i="2" s="1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B153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B152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B151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B150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B149" i="2"/>
  <c r="B148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B147" i="2"/>
  <c r="P146" i="2"/>
  <c r="K146" i="2"/>
  <c r="Y146" i="2" s="1"/>
  <c r="E146" i="2"/>
  <c r="AM146" i="2" s="1"/>
  <c r="D146" i="2"/>
  <c r="B146" i="2"/>
  <c r="A146" i="2"/>
  <c r="R145" i="2"/>
  <c r="Q145" i="2"/>
  <c r="P145" i="2"/>
  <c r="N145" i="2"/>
  <c r="M145" i="2"/>
  <c r="L145" i="2"/>
  <c r="J145" i="2"/>
  <c r="I145" i="2"/>
  <c r="H145" i="2"/>
  <c r="V145" i="2" s="1"/>
  <c r="E145" i="2"/>
  <c r="AA145" i="2" s="1"/>
  <c r="D145" i="2"/>
  <c r="B145" i="2"/>
  <c r="A145" i="2"/>
  <c r="O145" i="2" s="1"/>
  <c r="AE144" i="2"/>
  <c r="Q144" i="2"/>
  <c r="O144" i="2"/>
  <c r="AC144" i="2" s="1"/>
  <c r="N144" i="2"/>
  <c r="K144" i="2"/>
  <c r="J144" i="2"/>
  <c r="X144" i="2" s="1"/>
  <c r="I144" i="2"/>
  <c r="W144" i="2" s="1"/>
  <c r="E144" i="2"/>
  <c r="AM144" i="2" s="1"/>
  <c r="B144" i="2"/>
  <c r="A144" i="2"/>
  <c r="D143" i="2"/>
  <c r="B143" i="2"/>
  <c r="A143" i="2"/>
  <c r="P143" i="2" s="1"/>
  <c r="R142" i="2"/>
  <c r="Q142" i="2"/>
  <c r="P142" i="2"/>
  <c r="N142" i="2"/>
  <c r="M142" i="2"/>
  <c r="AA142" i="2" s="1"/>
  <c r="L142" i="2"/>
  <c r="J142" i="2"/>
  <c r="I142" i="2"/>
  <c r="H142" i="2"/>
  <c r="V142" i="2" s="1"/>
  <c r="E142" i="2"/>
  <c r="D142" i="2"/>
  <c r="B142" i="2"/>
  <c r="A142" i="2"/>
  <c r="O142" i="2" s="1"/>
  <c r="Q141" i="2"/>
  <c r="O141" i="2"/>
  <c r="K141" i="2"/>
  <c r="J141" i="2"/>
  <c r="X141" i="2" s="1"/>
  <c r="E141" i="2"/>
  <c r="AM141" i="2" s="1"/>
  <c r="D141" i="2"/>
  <c r="B141" i="2"/>
  <c r="A141" i="2"/>
  <c r="P140" i="2"/>
  <c r="O140" i="2"/>
  <c r="AC140" i="2" s="1"/>
  <c r="N140" i="2"/>
  <c r="K140" i="2"/>
  <c r="Y140" i="2" s="1"/>
  <c r="J140" i="2"/>
  <c r="H140" i="2"/>
  <c r="V140" i="2" s="1"/>
  <c r="E140" i="2"/>
  <c r="AM140" i="2" s="1"/>
  <c r="D140" i="2"/>
  <c r="B140" i="2"/>
  <c r="A140" i="2"/>
  <c r="Q139" i="2"/>
  <c r="L139" i="2"/>
  <c r="G139" i="2"/>
  <c r="D139" i="2"/>
  <c r="B139" i="2"/>
  <c r="A139" i="2"/>
  <c r="R138" i="2"/>
  <c r="Q138" i="2"/>
  <c r="AE138" i="2" s="1"/>
  <c r="P138" i="2"/>
  <c r="AD138" i="2" s="1"/>
  <c r="N138" i="2"/>
  <c r="M138" i="2"/>
  <c r="L138" i="2"/>
  <c r="Z138" i="2" s="1"/>
  <c r="J138" i="2"/>
  <c r="X138" i="2" s="1"/>
  <c r="I138" i="2"/>
  <c r="H138" i="2"/>
  <c r="E138" i="2"/>
  <c r="V138" i="2" s="1"/>
  <c r="D138" i="2"/>
  <c r="B138" i="2"/>
  <c r="A138" i="2"/>
  <c r="O138" i="2" s="1"/>
  <c r="D137" i="2"/>
  <c r="B137" i="2"/>
  <c r="A137" i="2"/>
  <c r="Q137" i="2" s="1"/>
  <c r="Q136" i="2"/>
  <c r="AE136" i="2" s="1"/>
  <c r="L136" i="2"/>
  <c r="Z136" i="2" s="1"/>
  <c r="G136" i="2"/>
  <c r="U136" i="2" s="1"/>
  <c r="D136" i="2"/>
  <c r="B136" i="2"/>
  <c r="A136" i="2"/>
  <c r="AA135" i="2"/>
  <c r="R135" i="2"/>
  <c r="AF135" i="2" s="1"/>
  <c r="Q135" i="2"/>
  <c r="AE135" i="2" s="1"/>
  <c r="P135" i="2"/>
  <c r="AD135" i="2" s="1"/>
  <c r="M135" i="2"/>
  <c r="L135" i="2"/>
  <c r="Z135" i="2" s="1"/>
  <c r="J135" i="2"/>
  <c r="X135" i="2" s="1"/>
  <c r="H135" i="2"/>
  <c r="V135" i="2" s="1"/>
  <c r="D135" i="2"/>
  <c r="B135" i="2"/>
  <c r="A135" i="2"/>
  <c r="AD134" i="2"/>
  <c r="R134" i="2"/>
  <c r="AF134" i="2" s="1"/>
  <c r="Q134" i="2"/>
  <c r="AE134" i="2" s="1"/>
  <c r="O134" i="2"/>
  <c r="AC134" i="2" s="1"/>
  <c r="N134" i="2"/>
  <c r="AB134" i="2" s="1"/>
  <c r="M134" i="2"/>
  <c r="AA134" i="2" s="1"/>
  <c r="K134" i="2"/>
  <c r="Y134" i="2" s="1"/>
  <c r="J134" i="2"/>
  <c r="X134" i="2" s="1"/>
  <c r="I134" i="2"/>
  <c r="W134" i="2" s="1"/>
  <c r="G134" i="2"/>
  <c r="U134" i="2" s="1"/>
  <c r="D134" i="2"/>
  <c r="B134" i="2"/>
  <c r="A134" i="2"/>
  <c r="P134" i="2" s="1"/>
  <c r="R133" i="2"/>
  <c r="AF133" i="2" s="1"/>
  <c r="P133" i="2"/>
  <c r="AD133" i="2" s="1"/>
  <c r="L133" i="2"/>
  <c r="Z133" i="2" s="1"/>
  <c r="K133" i="2"/>
  <c r="Y133" i="2" s="1"/>
  <c r="G133" i="2"/>
  <c r="U133" i="2" s="1"/>
  <c r="D133" i="2"/>
  <c r="B133" i="2"/>
  <c r="A133" i="2"/>
  <c r="Z132" i="2"/>
  <c r="Q132" i="2"/>
  <c r="AE132" i="2" s="1"/>
  <c r="P132" i="2"/>
  <c r="AD132" i="2" s="1"/>
  <c r="O132" i="2"/>
  <c r="AC132" i="2" s="1"/>
  <c r="L132" i="2"/>
  <c r="K132" i="2"/>
  <c r="Y132" i="2" s="1"/>
  <c r="I132" i="2"/>
  <c r="W132" i="2" s="1"/>
  <c r="G132" i="2"/>
  <c r="U132" i="2" s="1"/>
  <c r="D132" i="2"/>
  <c r="B132" i="2"/>
  <c r="A132" i="2"/>
  <c r="R131" i="2"/>
  <c r="AF131" i="2" s="1"/>
  <c r="M131" i="2"/>
  <c r="AA131" i="2" s="1"/>
  <c r="H131" i="2"/>
  <c r="V131" i="2" s="1"/>
  <c r="D131" i="2"/>
  <c r="B131" i="2"/>
  <c r="A131" i="2"/>
  <c r="AF130" i="2"/>
  <c r="AB130" i="2"/>
  <c r="AA130" i="2"/>
  <c r="R130" i="2"/>
  <c r="Q130" i="2"/>
  <c r="AE130" i="2" s="1"/>
  <c r="O130" i="2"/>
  <c r="AC130" i="2" s="1"/>
  <c r="N130" i="2"/>
  <c r="M130" i="2"/>
  <c r="K130" i="2"/>
  <c r="Y130" i="2" s="1"/>
  <c r="J130" i="2"/>
  <c r="X130" i="2" s="1"/>
  <c r="I130" i="2"/>
  <c r="W130" i="2" s="1"/>
  <c r="G130" i="2"/>
  <c r="U130" i="2" s="1"/>
  <c r="D130" i="2"/>
  <c r="B130" i="2"/>
  <c r="A130" i="2"/>
  <c r="P130" i="2" s="1"/>
  <c r="AD130" i="2" s="1"/>
  <c r="D129" i="2"/>
  <c r="B129" i="2"/>
  <c r="A129" i="2"/>
  <c r="R129" i="2" s="1"/>
  <c r="AF129" i="2" s="1"/>
  <c r="P128" i="2"/>
  <c r="K128" i="2"/>
  <c r="E128" i="2"/>
  <c r="AM128" i="2" s="1"/>
  <c r="D128" i="2"/>
  <c r="B128" i="2"/>
  <c r="A128" i="2"/>
  <c r="Q127" i="2"/>
  <c r="P127" i="2"/>
  <c r="O127" i="2"/>
  <c r="L127" i="2"/>
  <c r="K127" i="2"/>
  <c r="I127" i="2"/>
  <c r="G127" i="2"/>
  <c r="D127" i="2"/>
  <c r="B127" i="2"/>
  <c r="A127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B126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B125" i="2"/>
  <c r="B124" i="2"/>
  <c r="P123" i="2"/>
  <c r="K123" i="2"/>
  <c r="Y123" i="2" s="1"/>
  <c r="E123" i="2"/>
  <c r="D123" i="2"/>
  <c r="B123" i="2"/>
  <c r="A123" i="2"/>
  <c r="Q122" i="2"/>
  <c r="P122" i="2"/>
  <c r="O122" i="2"/>
  <c r="L122" i="2"/>
  <c r="K122" i="2"/>
  <c r="I122" i="2"/>
  <c r="G122" i="2"/>
  <c r="D122" i="2"/>
  <c r="B122" i="2"/>
  <c r="A122" i="2"/>
  <c r="R121" i="2"/>
  <c r="Q121" i="2"/>
  <c r="P121" i="2"/>
  <c r="N121" i="2"/>
  <c r="M121" i="2"/>
  <c r="L121" i="2"/>
  <c r="J121" i="2"/>
  <c r="I121" i="2"/>
  <c r="H121" i="2"/>
  <c r="E121" i="2"/>
  <c r="B121" i="2"/>
  <c r="A121" i="2"/>
  <c r="O121" i="2" s="1"/>
  <c r="Q120" i="2"/>
  <c r="O120" i="2"/>
  <c r="AC120" i="2" s="1"/>
  <c r="K120" i="2"/>
  <c r="J120" i="2"/>
  <c r="X120" i="2" s="1"/>
  <c r="E120" i="2"/>
  <c r="D120" i="2"/>
  <c r="B120" i="2"/>
  <c r="A120" i="2"/>
  <c r="P119" i="2"/>
  <c r="O119" i="2"/>
  <c r="N119" i="2"/>
  <c r="K119" i="2"/>
  <c r="Y119" i="2" s="1"/>
  <c r="J119" i="2"/>
  <c r="H119" i="2"/>
  <c r="E119" i="2"/>
  <c r="D119" i="2"/>
  <c r="B119" i="2"/>
  <c r="A119" i="2"/>
  <c r="Q118" i="2"/>
  <c r="L118" i="2"/>
  <c r="G118" i="2"/>
  <c r="D118" i="2"/>
  <c r="B118" i="2"/>
  <c r="A118" i="2"/>
  <c r="AE117" i="2"/>
  <c r="Z117" i="2"/>
  <c r="R117" i="2"/>
  <c r="Q117" i="2"/>
  <c r="P117" i="2"/>
  <c r="AD117" i="2" s="1"/>
  <c r="N117" i="2"/>
  <c r="AB117" i="2" s="1"/>
  <c r="M117" i="2"/>
  <c r="AA117" i="2" s="1"/>
  <c r="L117" i="2"/>
  <c r="J117" i="2"/>
  <c r="X117" i="2" s="1"/>
  <c r="I117" i="2"/>
  <c r="W117" i="2" s="1"/>
  <c r="H117" i="2"/>
  <c r="V117" i="2" s="1"/>
  <c r="E117" i="2"/>
  <c r="D117" i="2"/>
  <c r="B117" i="2"/>
  <c r="A117" i="2"/>
  <c r="O117" i="2" s="1"/>
  <c r="B116" i="2"/>
  <c r="A116" i="2"/>
  <c r="Q116" i="2" s="1"/>
  <c r="P115" i="2"/>
  <c r="K115" i="2"/>
  <c r="Y115" i="2" s="1"/>
  <c r="E115" i="2"/>
  <c r="B115" i="2"/>
  <c r="A115" i="2"/>
  <c r="Q114" i="2"/>
  <c r="P114" i="2"/>
  <c r="O114" i="2"/>
  <c r="L114" i="2"/>
  <c r="K114" i="2"/>
  <c r="I114" i="2"/>
  <c r="G114" i="2"/>
  <c r="D114" i="2"/>
  <c r="B114" i="2"/>
  <c r="A114" i="2"/>
  <c r="R113" i="2"/>
  <c r="Q113" i="2"/>
  <c r="P113" i="2"/>
  <c r="N113" i="2"/>
  <c r="M113" i="2"/>
  <c r="AA113" i="2" s="1"/>
  <c r="L113" i="2"/>
  <c r="J113" i="2"/>
  <c r="I113" i="2"/>
  <c r="H113" i="2"/>
  <c r="V113" i="2" s="1"/>
  <c r="E113" i="2"/>
  <c r="D113" i="2"/>
  <c r="B113" i="2"/>
  <c r="A113" i="2"/>
  <c r="O113" i="2" s="1"/>
  <c r="Q112" i="2"/>
  <c r="O112" i="2"/>
  <c r="AC112" i="2" s="1"/>
  <c r="K112" i="2"/>
  <c r="J112" i="2"/>
  <c r="X112" i="2" s="1"/>
  <c r="E112" i="2"/>
  <c r="D112" i="2"/>
  <c r="B112" i="2"/>
  <c r="A112" i="2"/>
  <c r="P111" i="2"/>
  <c r="O111" i="2"/>
  <c r="N111" i="2"/>
  <c r="K111" i="2"/>
  <c r="Y111" i="2" s="1"/>
  <c r="J111" i="2"/>
  <c r="H111" i="2"/>
  <c r="E111" i="2"/>
  <c r="D111" i="2"/>
  <c r="B111" i="2"/>
  <c r="A111" i="2"/>
  <c r="Q110" i="2"/>
  <c r="L110" i="2"/>
  <c r="G110" i="2"/>
  <c r="D110" i="2"/>
  <c r="B110" i="2"/>
  <c r="A110" i="2"/>
  <c r="AE109" i="2"/>
  <c r="Z109" i="2"/>
  <c r="R109" i="2"/>
  <c r="Q109" i="2"/>
  <c r="P109" i="2"/>
  <c r="AD109" i="2" s="1"/>
  <c r="N109" i="2"/>
  <c r="AB109" i="2" s="1"/>
  <c r="M109" i="2"/>
  <c r="AA109" i="2" s="1"/>
  <c r="L109" i="2"/>
  <c r="J109" i="2"/>
  <c r="X109" i="2" s="1"/>
  <c r="I109" i="2"/>
  <c r="W109" i="2" s="1"/>
  <c r="H109" i="2"/>
  <c r="V109" i="2" s="1"/>
  <c r="E109" i="2"/>
  <c r="D109" i="2"/>
  <c r="B109" i="2"/>
  <c r="A109" i="2"/>
  <c r="O109" i="2" s="1"/>
  <c r="R108" i="2"/>
  <c r="D108" i="2"/>
  <c r="B108" i="2"/>
  <c r="A108" i="2"/>
  <c r="P107" i="2"/>
  <c r="K107" i="2"/>
  <c r="Y107" i="2" s="1"/>
  <c r="E107" i="2"/>
  <c r="D107" i="2"/>
  <c r="B107" i="2"/>
  <c r="A107" i="2"/>
  <c r="Q106" i="2"/>
  <c r="P106" i="2"/>
  <c r="O106" i="2"/>
  <c r="L106" i="2"/>
  <c r="K106" i="2"/>
  <c r="I106" i="2"/>
  <c r="G106" i="2"/>
  <c r="D106" i="2"/>
  <c r="B106" i="2"/>
  <c r="A106" i="2"/>
  <c r="R105" i="2"/>
  <c r="Q105" i="2"/>
  <c r="P105" i="2"/>
  <c r="N105" i="2"/>
  <c r="M105" i="2"/>
  <c r="L105" i="2"/>
  <c r="J105" i="2"/>
  <c r="I105" i="2"/>
  <c r="W105" i="2" s="1"/>
  <c r="H105" i="2"/>
  <c r="E105" i="2"/>
  <c r="D105" i="2"/>
  <c r="B105" i="2"/>
  <c r="A105" i="2"/>
  <c r="O105" i="2" s="1"/>
  <c r="Q104" i="2"/>
  <c r="O104" i="2"/>
  <c r="AC104" i="2" s="1"/>
  <c r="K104" i="2"/>
  <c r="J104" i="2"/>
  <c r="X104" i="2" s="1"/>
  <c r="E104" i="2"/>
  <c r="D104" i="2"/>
  <c r="B104" i="2"/>
  <c r="A104" i="2"/>
  <c r="P103" i="2"/>
  <c r="O103" i="2"/>
  <c r="N103" i="2"/>
  <c r="K103" i="2"/>
  <c r="Y103" i="2" s="1"/>
  <c r="J103" i="2"/>
  <c r="H103" i="2"/>
  <c r="E103" i="2"/>
  <c r="D103" i="2"/>
  <c r="B103" i="2"/>
  <c r="A103" i="2"/>
  <c r="Q102" i="2"/>
  <c r="L102" i="2"/>
  <c r="G102" i="2"/>
  <c r="D102" i="2"/>
  <c r="B102" i="2"/>
  <c r="A102" i="2"/>
  <c r="AE101" i="2"/>
  <c r="Z101" i="2"/>
  <c r="R101" i="2"/>
  <c r="Q101" i="2"/>
  <c r="P101" i="2"/>
  <c r="AD101" i="2" s="1"/>
  <c r="N101" i="2"/>
  <c r="AB101" i="2" s="1"/>
  <c r="M101" i="2"/>
  <c r="AA101" i="2" s="1"/>
  <c r="L101" i="2"/>
  <c r="J101" i="2"/>
  <c r="X101" i="2" s="1"/>
  <c r="I101" i="2"/>
  <c r="W101" i="2" s="1"/>
  <c r="H101" i="2"/>
  <c r="V101" i="2" s="1"/>
  <c r="E101" i="2"/>
  <c r="D101" i="2"/>
  <c r="B101" i="2"/>
  <c r="A101" i="2"/>
  <c r="O101" i="2" s="1"/>
  <c r="R100" i="2"/>
  <c r="G100" i="2"/>
  <c r="D100" i="2"/>
  <c r="B100" i="2"/>
  <c r="A100" i="2"/>
  <c r="P99" i="2"/>
  <c r="AD99" i="2" s="1"/>
  <c r="K99" i="2"/>
  <c r="E99" i="2"/>
  <c r="D99" i="2"/>
  <c r="B99" i="2"/>
  <c r="A99" i="2"/>
  <c r="Q98" i="2"/>
  <c r="P98" i="2"/>
  <c r="O98" i="2"/>
  <c r="L98" i="2"/>
  <c r="K98" i="2"/>
  <c r="I98" i="2"/>
  <c r="G98" i="2"/>
  <c r="D98" i="2"/>
  <c r="B98" i="2"/>
  <c r="A98" i="2"/>
  <c r="X97" i="2"/>
  <c r="R97" i="2"/>
  <c r="AF97" i="2" s="1"/>
  <c r="Q97" i="2"/>
  <c r="AE97" i="2" s="1"/>
  <c r="O97" i="2"/>
  <c r="AC97" i="2" s="1"/>
  <c r="N97" i="2"/>
  <c r="AB97" i="2" s="1"/>
  <c r="M97" i="2"/>
  <c r="AA97" i="2" s="1"/>
  <c r="K97" i="2"/>
  <c r="Y97" i="2" s="1"/>
  <c r="J97" i="2"/>
  <c r="I97" i="2"/>
  <c r="W97" i="2" s="1"/>
  <c r="G97" i="2"/>
  <c r="D97" i="2"/>
  <c r="B97" i="2"/>
  <c r="A97" i="2"/>
  <c r="P97" i="2" s="1"/>
  <c r="AD97" i="2" s="1"/>
  <c r="P96" i="2"/>
  <c r="K96" i="2"/>
  <c r="Y96" i="2" s="1"/>
  <c r="E96" i="2"/>
  <c r="D96" i="2"/>
  <c r="B96" i="2"/>
  <c r="A96" i="2"/>
  <c r="R95" i="2"/>
  <c r="Q95" i="2"/>
  <c r="P95" i="2"/>
  <c r="N95" i="2"/>
  <c r="M95" i="2"/>
  <c r="L95" i="2"/>
  <c r="J95" i="2"/>
  <c r="I95" i="2"/>
  <c r="H95" i="2"/>
  <c r="E95" i="2"/>
  <c r="D95" i="2"/>
  <c r="B95" i="2"/>
  <c r="A95" i="2"/>
  <c r="O95" i="2" s="1"/>
  <c r="P94" i="2"/>
  <c r="O94" i="2"/>
  <c r="K94" i="2"/>
  <c r="J94" i="2"/>
  <c r="E94" i="2"/>
  <c r="D94" i="2"/>
  <c r="B94" i="2"/>
  <c r="A94" i="2"/>
  <c r="AE93" i="2"/>
  <c r="Z93" i="2"/>
  <c r="R93" i="2"/>
  <c r="Q93" i="2"/>
  <c r="P93" i="2"/>
  <c r="AD93" i="2" s="1"/>
  <c r="N93" i="2"/>
  <c r="M93" i="2"/>
  <c r="AA93" i="2" s="1"/>
  <c r="L93" i="2"/>
  <c r="J93" i="2"/>
  <c r="X93" i="2" s="1"/>
  <c r="I93" i="2"/>
  <c r="H93" i="2"/>
  <c r="V93" i="2" s="1"/>
  <c r="E93" i="2"/>
  <c r="D93" i="2"/>
  <c r="B93" i="2"/>
  <c r="A93" i="2"/>
  <c r="O93" i="2" s="1"/>
  <c r="P92" i="2"/>
  <c r="O92" i="2"/>
  <c r="N92" i="2"/>
  <c r="K92" i="2"/>
  <c r="Y92" i="2" s="1"/>
  <c r="J92" i="2"/>
  <c r="H92" i="2"/>
  <c r="E92" i="2"/>
  <c r="D92" i="2"/>
  <c r="B92" i="2"/>
  <c r="A92" i="2"/>
  <c r="R91" i="2"/>
  <c r="Q91" i="2"/>
  <c r="AE91" i="2" s="1"/>
  <c r="P91" i="2"/>
  <c r="N91" i="2"/>
  <c r="M91" i="2"/>
  <c r="L91" i="2"/>
  <c r="J91" i="2"/>
  <c r="I91" i="2"/>
  <c r="H91" i="2"/>
  <c r="E91" i="2"/>
  <c r="D91" i="2"/>
  <c r="B91" i="2"/>
  <c r="A91" i="2"/>
  <c r="O91" i="2" s="1"/>
  <c r="AF90" i="2"/>
  <c r="AE90" i="2"/>
  <c r="AD90" i="2"/>
  <c r="AC90" i="2"/>
  <c r="AB90" i="2"/>
  <c r="AA90" i="2"/>
  <c r="Z90" i="2"/>
  <c r="Y90" i="2"/>
  <c r="X90" i="2"/>
  <c r="W90" i="2"/>
  <c r="V90" i="2"/>
  <c r="U90" i="2"/>
  <c r="B90" i="2"/>
  <c r="AF89" i="2"/>
  <c r="AE89" i="2"/>
  <c r="AD89" i="2"/>
  <c r="AC89" i="2"/>
  <c r="AB89" i="2"/>
  <c r="AA89" i="2"/>
  <c r="Z89" i="2"/>
  <c r="Y89" i="2"/>
  <c r="X89" i="2"/>
  <c r="W89" i="2"/>
  <c r="V89" i="2"/>
  <c r="U89" i="2"/>
  <c r="B89" i="2"/>
  <c r="AF88" i="2"/>
  <c r="AE88" i="2"/>
  <c r="AD88" i="2"/>
  <c r="AC88" i="2"/>
  <c r="AB88" i="2"/>
  <c r="AA88" i="2"/>
  <c r="Z88" i="2"/>
  <c r="Y88" i="2"/>
  <c r="X88" i="2"/>
  <c r="W88" i="2"/>
  <c r="V88" i="2"/>
  <c r="U88" i="2"/>
  <c r="B88" i="2"/>
  <c r="AF87" i="2"/>
  <c r="AE87" i="2"/>
  <c r="AD87" i="2"/>
  <c r="AC87" i="2"/>
  <c r="AB87" i="2"/>
  <c r="AA87" i="2"/>
  <c r="Z87" i="2"/>
  <c r="Y87" i="2"/>
  <c r="X87" i="2"/>
  <c r="W87" i="2"/>
  <c r="V87" i="2"/>
  <c r="U87" i="2"/>
  <c r="B87" i="2"/>
  <c r="AF86" i="2"/>
  <c r="AE86" i="2"/>
  <c r="AD86" i="2"/>
  <c r="AC86" i="2"/>
  <c r="AB86" i="2"/>
  <c r="AA86" i="2"/>
  <c r="Z86" i="2"/>
  <c r="Y86" i="2"/>
  <c r="X86" i="2"/>
  <c r="W86" i="2"/>
  <c r="V86" i="2"/>
  <c r="U86" i="2"/>
  <c r="B86" i="2"/>
  <c r="AF85" i="2"/>
  <c r="AE85" i="2"/>
  <c r="AD85" i="2"/>
  <c r="AC85" i="2"/>
  <c r="AB85" i="2"/>
  <c r="AA85" i="2"/>
  <c r="Z85" i="2"/>
  <c r="Y85" i="2"/>
  <c r="X85" i="2"/>
  <c r="W85" i="2"/>
  <c r="V85" i="2"/>
  <c r="U85" i="2"/>
  <c r="B85" i="2"/>
  <c r="AF84" i="2"/>
  <c r="AE84" i="2"/>
  <c r="AD84" i="2"/>
  <c r="AC84" i="2"/>
  <c r="AB84" i="2"/>
  <c r="AA84" i="2"/>
  <c r="Z84" i="2"/>
  <c r="Y84" i="2"/>
  <c r="X84" i="2"/>
  <c r="W84" i="2"/>
  <c r="V84" i="2"/>
  <c r="U84" i="2"/>
  <c r="B84" i="2"/>
  <c r="AF83" i="2"/>
  <c r="AE83" i="2"/>
  <c r="AD83" i="2"/>
  <c r="AC83" i="2"/>
  <c r="AB83" i="2"/>
  <c r="AA83" i="2"/>
  <c r="Z83" i="2"/>
  <c r="Y83" i="2"/>
  <c r="X83" i="2"/>
  <c r="W83" i="2"/>
  <c r="V83" i="2"/>
  <c r="U83" i="2"/>
  <c r="S83" i="2"/>
  <c r="D83" i="2"/>
  <c r="B83" i="2"/>
  <c r="A83" i="2"/>
  <c r="AF82" i="2"/>
  <c r="AE82" i="2"/>
  <c r="AD82" i="2"/>
  <c r="AC82" i="2"/>
  <c r="AB82" i="2"/>
  <c r="AA82" i="2"/>
  <c r="Z82" i="2"/>
  <c r="Y82" i="2"/>
  <c r="X82" i="2"/>
  <c r="W82" i="2"/>
  <c r="V82" i="2"/>
  <c r="U82" i="2"/>
  <c r="S82" i="2"/>
  <c r="S85" i="2" s="1"/>
  <c r="T85" i="2" s="1"/>
  <c r="D82" i="2"/>
  <c r="B82" i="2"/>
  <c r="A82" i="2"/>
  <c r="AF81" i="2"/>
  <c r="AE81" i="2"/>
  <c r="AD81" i="2"/>
  <c r="AC81" i="2"/>
  <c r="AB81" i="2"/>
  <c r="AA81" i="2"/>
  <c r="Z81" i="2"/>
  <c r="Y81" i="2"/>
  <c r="X81" i="2"/>
  <c r="W81" i="2"/>
  <c r="V81" i="2"/>
  <c r="U81" i="2"/>
  <c r="B81" i="2"/>
  <c r="AF80" i="2"/>
  <c r="AE80" i="2"/>
  <c r="AD80" i="2"/>
  <c r="AC80" i="2"/>
  <c r="AB80" i="2"/>
  <c r="AA80" i="2"/>
  <c r="Z80" i="2"/>
  <c r="Y80" i="2"/>
  <c r="X80" i="2"/>
  <c r="W80" i="2"/>
  <c r="V80" i="2"/>
  <c r="U80" i="2"/>
  <c r="B80" i="2"/>
  <c r="AF79" i="2"/>
  <c r="AE79" i="2"/>
  <c r="AD79" i="2"/>
  <c r="AC79" i="2"/>
  <c r="AB79" i="2"/>
  <c r="AA79" i="2"/>
  <c r="Z79" i="2"/>
  <c r="Y79" i="2"/>
  <c r="X79" i="2"/>
  <c r="W79" i="2"/>
  <c r="V79" i="2"/>
  <c r="U79" i="2"/>
  <c r="B79" i="2"/>
  <c r="B78" i="2"/>
  <c r="AF77" i="2"/>
  <c r="AE77" i="2"/>
  <c r="AD77" i="2"/>
  <c r="AC77" i="2"/>
  <c r="AB77" i="2"/>
  <c r="AA77" i="2"/>
  <c r="Z77" i="2"/>
  <c r="Y77" i="2"/>
  <c r="X77" i="2"/>
  <c r="W77" i="2"/>
  <c r="V77" i="2"/>
  <c r="U77" i="2"/>
  <c r="B77" i="2"/>
  <c r="AF76" i="2"/>
  <c r="AE76" i="2"/>
  <c r="AD76" i="2"/>
  <c r="AC76" i="2"/>
  <c r="AB76" i="2"/>
  <c r="AA76" i="2"/>
  <c r="Z76" i="2"/>
  <c r="Y76" i="2"/>
  <c r="X76" i="2"/>
  <c r="W76" i="2"/>
  <c r="V76" i="2"/>
  <c r="U76" i="2"/>
  <c r="Q75" i="2"/>
  <c r="P75" i="2"/>
  <c r="L75" i="2"/>
  <c r="K75" i="2"/>
  <c r="G75" i="2"/>
  <c r="B75" i="2"/>
  <c r="A75" i="2"/>
  <c r="A74" i="2"/>
  <c r="N74" i="2" s="1"/>
  <c r="Q73" i="2"/>
  <c r="O73" i="2"/>
  <c r="K73" i="2"/>
  <c r="J73" i="2"/>
  <c r="E73" i="2"/>
  <c r="D73" i="2"/>
  <c r="B73" i="2"/>
  <c r="A73" i="2"/>
  <c r="Q72" i="2"/>
  <c r="P72" i="2"/>
  <c r="O72" i="2"/>
  <c r="L72" i="2"/>
  <c r="K72" i="2"/>
  <c r="I72" i="2"/>
  <c r="G72" i="2"/>
  <c r="D72" i="2"/>
  <c r="B72" i="2"/>
  <c r="A72" i="2"/>
  <c r="N71" i="2"/>
  <c r="D71" i="2"/>
  <c r="B71" i="2"/>
  <c r="A71" i="2"/>
  <c r="R71" i="2" s="1"/>
  <c r="Q70" i="2"/>
  <c r="M70" i="2"/>
  <c r="L70" i="2"/>
  <c r="G70" i="2"/>
  <c r="D70" i="2"/>
  <c r="B70" i="2"/>
  <c r="A70" i="2"/>
  <c r="V69" i="2"/>
  <c r="R69" i="2"/>
  <c r="Q69" i="2"/>
  <c r="AE69" i="2" s="1"/>
  <c r="P69" i="2"/>
  <c r="N69" i="2"/>
  <c r="AB69" i="2" s="1"/>
  <c r="M69" i="2"/>
  <c r="L69" i="2"/>
  <c r="Z69" i="2" s="1"/>
  <c r="J69" i="2"/>
  <c r="I69" i="2"/>
  <c r="W69" i="2" s="1"/>
  <c r="H69" i="2"/>
  <c r="E69" i="2"/>
  <c r="AC69" i="2" s="1"/>
  <c r="D69" i="2"/>
  <c r="B69" i="2"/>
  <c r="A69" i="2"/>
  <c r="O69" i="2" s="1"/>
  <c r="N68" i="2"/>
  <c r="D68" i="2"/>
  <c r="B68" i="2"/>
  <c r="A68" i="2"/>
  <c r="R68" i="2" s="1"/>
  <c r="P67" i="2"/>
  <c r="K67" i="2"/>
  <c r="E67" i="2"/>
  <c r="D67" i="2"/>
  <c r="B67" i="2"/>
  <c r="A67" i="2"/>
  <c r="L67" i="2" s="1"/>
  <c r="Q66" i="2"/>
  <c r="P66" i="2"/>
  <c r="O66" i="2"/>
  <c r="L66" i="2"/>
  <c r="K66" i="2"/>
  <c r="I66" i="2"/>
  <c r="G66" i="2"/>
  <c r="D66" i="2"/>
  <c r="B66" i="2"/>
  <c r="A66" i="2"/>
  <c r="R65" i="2"/>
  <c r="Q65" i="2"/>
  <c r="P65" i="2"/>
  <c r="N65" i="2"/>
  <c r="M65" i="2"/>
  <c r="L65" i="2"/>
  <c r="J65" i="2"/>
  <c r="I65" i="2"/>
  <c r="H65" i="2"/>
  <c r="E65" i="2"/>
  <c r="D65" i="2"/>
  <c r="B65" i="2"/>
  <c r="A65" i="2"/>
  <c r="O65" i="2" s="1"/>
  <c r="AF64" i="2"/>
  <c r="AE64" i="2"/>
  <c r="AD64" i="2"/>
  <c r="AC64" i="2"/>
  <c r="AB64" i="2"/>
  <c r="AA64" i="2"/>
  <c r="Z64" i="2"/>
  <c r="Y64" i="2"/>
  <c r="X64" i="2"/>
  <c r="W64" i="2"/>
  <c r="V64" i="2"/>
  <c r="U64" i="2"/>
  <c r="B64" i="2"/>
  <c r="AF63" i="2"/>
  <c r="AE63" i="2"/>
  <c r="AD63" i="2"/>
  <c r="AC63" i="2"/>
  <c r="AB63" i="2"/>
  <c r="AA63" i="2"/>
  <c r="Z63" i="2"/>
  <c r="Y63" i="2"/>
  <c r="X63" i="2"/>
  <c r="W63" i="2"/>
  <c r="V63" i="2"/>
  <c r="U63" i="2"/>
  <c r="B63" i="2"/>
  <c r="AF62" i="2"/>
  <c r="AE62" i="2"/>
  <c r="AD62" i="2"/>
  <c r="AC62" i="2"/>
  <c r="AB62" i="2"/>
  <c r="AA62" i="2"/>
  <c r="Z62" i="2"/>
  <c r="Y62" i="2"/>
  <c r="X62" i="2"/>
  <c r="W62" i="2"/>
  <c r="V62" i="2"/>
  <c r="U62" i="2"/>
  <c r="B62" i="2"/>
  <c r="B61" i="2"/>
  <c r="O60" i="2"/>
  <c r="B60" i="2"/>
  <c r="A60" i="2"/>
  <c r="H60" i="2" s="1"/>
  <c r="R59" i="2"/>
  <c r="Q59" i="2"/>
  <c r="P59" i="2"/>
  <c r="N59" i="2"/>
  <c r="M59" i="2"/>
  <c r="L59" i="2"/>
  <c r="J59" i="2"/>
  <c r="I59" i="2"/>
  <c r="H59" i="2"/>
  <c r="E59" i="2"/>
  <c r="D59" i="2"/>
  <c r="B59" i="2"/>
  <c r="A59" i="2"/>
  <c r="O59" i="2" s="1"/>
  <c r="Q58" i="2"/>
  <c r="AE58" i="2" s="1"/>
  <c r="O58" i="2"/>
  <c r="N58" i="2"/>
  <c r="K58" i="2"/>
  <c r="J58" i="2"/>
  <c r="X58" i="2" s="1"/>
  <c r="I58" i="2"/>
  <c r="E58" i="2"/>
  <c r="B58" i="2"/>
  <c r="A58" i="2"/>
  <c r="B57" i="2"/>
  <c r="A57" i="2"/>
  <c r="R57" i="2" s="1"/>
  <c r="Q56" i="2"/>
  <c r="P56" i="2"/>
  <c r="L56" i="2"/>
  <c r="K56" i="2"/>
  <c r="G56" i="2"/>
  <c r="B56" i="2"/>
  <c r="A56" i="2"/>
  <c r="AE55" i="2"/>
  <c r="Z55" i="2"/>
  <c r="R55" i="2"/>
  <c r="Q55" i="2"/>
  <c r="P55" i="2"/>
  <c r="AD55" i="2" s="1"/>
  <c r="N55" i="2"/>
  <c r="AB55" i="2" s="1"/>
  <c r="M55" i="2"/>
  <c r="L55" i="2"/>
  <c r="J55" i="2"/>
  <c r="I55" i="2"/>
  <c r="W55" i="2" s="1"/>
  <c r="H55" i="2"/>
  <c r="E55" i="2"/>
  <c r="D55" i="2"/>
  <c r="B55" i="2"/>
  <c r="A55" i="2"/>
  <c r="O55" i="2" s="1"/>
  <c r="Q54" i="2"/>
  <c r="K54" i="2"/>
  <c r="E54" i="2"/>
  <c r="D54" i="2"/>
  <c r="B54" i="2"/>
  <c r="A54" i="2"/>
  <c r="M54" i="2" s="1"/>
  <c r="P53" i="2"/>
  <c r="O53" i="2"/>
  <c r="K53" i="2"/>
  <c r="J53" i="2"/>
  <c r="E53" i="2"/>
  <c r="D53" i="2"/>
  <c r="B53" i="2"/>
  <c r="A53" i="2"/>
  <c r="O52" i="2"/>
  <c r="M52" i="2"/>
  <c r="H52" i="2"/>
  <c r="D52" i="2"/>
  <c r="B52" i="2"/>
  <c r="A52" i="2"/>
  <c r="R51" i="2"/>
  <c r="Q51" i="2"/>
  <c r="P51" i="2"/>
  <c r="AD51" i="2" s="1"/>
  <c r="N51" i="2"/>
  <c r="M51" i="2"/>
  <c r="L51" i="2"/>
  <c r="J51" i="2"/>
  <c r="X51" i="2" s="1"/>
  <c r="I51" i="2"/>
  <c r="W51" i="2" s="1"/>
  <c r="H51" i="2"/>
  <c r="E51" i="2"/>
  <c r="D51" i="2"/>
  <c r="B51" i="2"/>
  <c r="A51" i="2"/>
  <c r="O51" i="2" s="1"/>
  <c r="AC51" i="2" s="1"/>
  <c r="Q50" i="2"/>
  <c r="AE50" i="2" s="1"/>
  <c r="O50" i="2"/>
  <c r="N50" i="2"/>
  <c r="K50" i="2"/>
  <c r="J50" i="2"/>
  <c r="X50" i="2" s="1"/>
  <c r="I50" i="2"/>
  <c r="E50" i="2"/>
  <c r="D50" i="2"/>
  <c r="B50" i="2"/>
  <c r="A50" i="2"/>
  <c r="R49" i="2"/>
  <c r="L49" i="2"/>
  <c r="G49" i="2"/>
  <c r="D49" i="2"/>
  <c r="B49" i="2"/>
  <c r="A49" i="2"/>
  <c r="N49" i="2" s="1"/>
  <c r="Q48" i="2"/>
  <c r="P48" i="2"/>
  <c r="L48" i="2"/>
  <c r="K48" i="2"/>
  <c r="G48" i="2"/>
  <c r="D48" i="2"/>
  <c r="B48" i="2"/>
  <c r="A48" i="2"/>
  <c r="Z47" i="2"/>
  <c r="R47" i="2"/>
  <c r="Q47" i="2"/>
  <c r="AE47" i="2" s="1"/>
  <c r="P47" i="2"/>
  <c r="N47" i="2"/>
  <c r="AB47" i="2" s="1"/>
  <c r="M47" i="2"/>
  <c r="L47" i="2"/>
  <c r="J47" i="2"/>
  <c r="I47" i="2"/>
  <c r="W47" i="2" s="1"/>
  <c r="H47" i="2"/>
  <c r="E47" i="2"/>
  <c r="D47" i="2"/>
  <c r="B47" i="2"/>
  <c r="A47" i="2"/>
  <c r="O47" i="2" s="1"/>
  <c r="AC47" i="2" s="1"/>
  <c r="M46" i="2"/>
  <c r="D46" i="2"/>
  <c r="B46" i="2"/>
  <c r="A46" i="2"/>
  <c r="Q46" i="2" s="1"/>
  <c r="P45" i="2"/>
  <c r="O45" i="2"/>
  <c r="K45" i="2"/>
  <c r="J45" i="2"/>
  <c r="E45" i="2"/>
  <c r="D45" i="2"/>
  <c r="B45" i="2"/>
  <c r="A45" i="2"/>
  <c r="D44" i="2"/>
  <c r="B44" i="2"/>
  <c r="A44" i="2"/>
  <c r="H44" i="2" s="1"/>
  <c r="R43" i="2"/>
  <c r="Q43" i="2"/>
  <c r="P43" i="2"/>
  <c r="N43" i="2"/>
  <c r="M43" i="2"/>
  <c r="L43" i="2"/>
  <c r="J43" i="2"/>
  <c r="I43" i="2"/>
  <c r="H43" i="2"/>
  <c r="V43" i="2" s="1"/>
  <c r="E43" i="2"/>
  <c r="D43" i="2"/>
  <c r="B43" i="2"/>
  <c r="A43" i="2"/>
  <c r="O43" i="2" s="1"/>
  <c r="AC43" i="2" s="1"/>
  <c r="Q42" i="2"/>
  <c r="O42" i="2"/>
  <c r="N42" i="2"/>
  <c r="K42" i="2"/>
  <c r="J42" i="2"/>
  <c r="I42" i="2"/>
  <c r="W42" i="2" s="1"/>
  <c r="E42" i="2"/>
  <c r="D42" i="2"/>
  <c r="B42" i="2"/>
  <c r="A42" i="2"/>
  <c r="R41" i="2"/>
  <c r="N41" i="2"/>
  <c r="J41" i="2"/>
  <c r="G41" i="2"/>
  <c r="D41" i="2"/>
  <c r="B41" i="2"/>
  <c r="A41" i="2"/>
  <c r="L40" i="2"/>
  <c r="D40" i="2"/>
  <c r="B40" i="2"/>
  <c r="A40" i="2"/>
  <c r="M40" i="2" s="1"/>
  <c r="R39" i="2"/>
  <c r="Q39" i="2"/>
  <c r="AE39" i="2" s="1"/>
  <c r="P39" i="2"/>
  <c r="N39" i="2"/>
  <c r="M39" i="2"/>
  <c r="L39" i="2"/>
  <c r="Z39" i="2" s="1"/>
  <c r="J39" i="2"/>
  <c r="I39" i="2"/>
  <c r="H39" i="2"/>
  <c r="E39" i="2"/>
  <c r="V39" i="2" s="1"/>
  <c r="D39" i="2"/>
  <c r="B39" i="2"/>
  <c r="A39" i="2"/>
  <c r="O39" i="2" s="1"/>
  <c r="D38" i="2"/>
  <c r="B38" i="2"/>
  <c r="A38" i="2"/>
  <c r="M38" i="2" s="1"/>
  <c r="R37" i="2"/>
  <c r="K37" i="2"/>
  <c r="D37" i="2"/>
  <c r="B37" i="2"/>
  <c r="A37" i="2"/>
  <c r="L37" i="2" s="1"/>
  <c r="O36" i="2"/>
  <c r="M36" i="2"/>
  <c r="K36" i="2"/>
  <c r="H36" i="2"/>
  <c r="D36" i="2"/>
  <c r="B36" i="2"/>
  <c r="A36" i="2"/>
  <c r="R35" i="2"/>
  <c r="Q35" i="2"/>
  <c r="P35" i="2"/>
  <c r="N35" i="2"/>
  <c r="M35" i="2"/>
  <c r="L35" i="2"/>
  <c r="J35" i="2"/>
  <c r="I35" i="2"/>
  <c r="H35" i="2"/>
  <c r="E35" i="2"/>
  <c r="B35" i="2"/>
  <c r="A35" i="2"/>
  <c r="O35" i="2" s="1"/>
  <c r="Q34" i="2"/>
  <c r="AE34" i="2" s="1"/>
  <c r="O34" i="2"/>
  <c r="AC34" i="2" s="1"/>
  <c r="N34" i="2"/>
  <c r="K34" i="2"/>
  <c r="Y34" i="2" s="1"/>
  <c r="J34" i="2"/>
  <c r="I34" i="2"/>
  <c r="W34" i="2" s="1"/>
  <c r="E34" i="2"/>
  <c r="D34" i="2"/>
  <c r="B34" i="2"/>
  <c r="A34" i="2"/>
  <c r="L33" i="2"/>
  <c r="D33" i="2"/>
  <c r="B33" i="2"/>
  <c r="A33" i="2"/>
  <c r="N33" i="2" s="1"/>
  <c r="Z32" i="2"/>
  <c r="R32" i="2"/>
  <c r="AF32" i="2" s="1"/>
  <c r="Q32" i="2"/>
  <c r="P32" i="2"/>
  <c r="AD32" i="2" s="1"/>
  <c r="N32" i="2"/>
  <c r="M32" i="2"/>
  <c r="AA32" i="2" s="1"/>
  <c r="L32" i="2"/>
  <c r="J32" i="2"/>
  <c r="I32" i="2"/>
  <c r="W32" i="2" s="1"/>
  <c r="H32" i="2"/>
  <c r="V32" i="2" s="1"/>
  <c r="E32" i="2"/>
  <c r="D32" i="2"/>
  <c r="B32" i="2"/>
  <c r="A32" i="2"/>
  <c r="O32" i="2" s="1"/>
  <c r="AC32" i="2" s="1"/>
  <c r="P31" i="2"/>
  <c r="L31" i="2"/>
  <c r="H31" i="2"/>
  <c r="E31" i="2"/>
  <c r="D31" i="2"/>
  <c r="B31" i="2"/>
  <c r="A31" i="2"/>
  <c r="AC30" i="2"/>
  <c r="R30" i="2"/>
  <c r="Q30" i="2"/>
  <c r="P30" i="2"/>
  <c r="N30" i="2"/>
  <c r="M30" i="2"/>
  <c r="L30" i="2"/>
  <c r="J30" i="2"/>
  <c r="I30" i="2"/>
  <c r="H30" i="2"/>
  <c r="E30" i="2"/>
  <c r="W30" i="2" s="1"/>
  <c r="D30" i="2"/>
  <c r="B30" i="2"/>
  <c r="A30" i="2"/>
  <c r="O30" i="2" s="1"/>
  <c r="D29" i="2"/>
  <c r="B29" i="2"/>
  <c r="A29" i="2"/>
  <c r="L29" i="2" s="1"/>
  <c r="R28" i="2"/>
  <c r="Q28" i="2"/>
  <c r="P28" i="2"/>
  <c r="N28" i="2"/>
  <c r="AB28" i="2" s="1"/>
  <c r="M28" i="2"/>
  <c r="AA28" i="2" s="1"/>
  <c r="L28" i="2"/>
  <c r="J28" i="2"/>
  <c r="I28" i="2"/>
  <c r="W28" i="2" s="1"/>
  <c r="H28" i="2"/>
  <c r="E28" i="2"/>
  <c r="B28" i="2"/>
  <c r="A28" i="2"/>
  <c r="O28" i="2" s="1"/>
  <c r="P27" i="2"/>
  <c r="AD27" i="2" s="1"/>
  <c r="O27" i="2"/>
  <c r="AC27" i="2" s="1"/>
  <c r="N27" i="2"/>
  <c r="K27" i="2"/>
  <c r="Y27" i="2" s="1"/>
  <c r="J27" i="2"/>
  <c r="X27" i="2" s="1"/>
  <c r="H27" i="2"/>
  <c r="V27" i="2" s="1"/>
  <c r="E27" i="2"/>
  <c r="D27" i="2"/>
  <c r="B27" i="2"/>
  <c r="A27" i="2"/>
  <c r="Z26" i="2"/>
  <c r="R26" i="2"/>
  <c r="AF26" i="2" s="1"/>
  <c r="Q26" i="2"/>
  <c r="AE26" i="2" s="1"/>
  <c r="P26" i="2"/>
  <c r="AD26" i="2" s="1"/>
  <c r="N26" i="2"/>
  <c r="AB26" i="2" s="1"/>
  <c r="M26" i="2"/>
  <c r="AA26" i="2" s="1"/>
  <c r="L26" i="2"/>
  <c r="J26" i="2"/>
  <c r="X26" i="2" s="1"/>
  <c r="I26" i="2"/>
  <c r="W26" i="2" s="1"/>
  <c r="H26" i="2"/>
  <c r="V26" i="2" s="1"/>
  <c r="E26" i="2"/>
  <c r="D26" i="2"/>
  <c r="B26" i="2"/>
  <c r="A26" i="2"/>
  <c r="O26" i="2" s="1"/>
  <c r="AC26" i="2" s="1"/>
  <c r="R25" i="2"/>
  <c r="N25" i="2"/>
  <c r="L25" i="2"/>
  <c r="J25" i="2"/>
  <c r="G25" i="2"/>
  <c r="D25" i="2"/>
  <c r="B25" i="2"/>
  <c r="A25" i="2"/>
  <c r="R24" i="2"/>
  <c r="Q24" i="2"/>
  <c r="P24" i="2"/>
  <c r="N24" i="2"/>
  <c r="M24" i="2"/>
  <c r="L24" i="2"/>
  <c r="Z24" i="2" s="1"/>
  <c r="J24" i="2"/>
  <c r="I24" i="2"/>
  <c r="W24" i="2" s="1"/>
  <c r="H24" i="2"/>
  <c r="E24" i="2"/>
  <c r="AC24" i="2" s="1"/>
  <c r="D24" i="2"/>
  <c r="B24" i="2"/>
  <c r="A24" i="2"/>
  <c r="O24" i="2" s="1"/>
  <c r="R23" i="2"/>
  <c r="K23" i="2"/>
  <c r="D23" i="2"/>
  <c r="B23" i="2"/>
  <c r="A23" i="2"/>
  <c r="L23" i="2" s="1"/>
  <c r="R22" i="2"/>
  <c r="AF22" i="2" s="1"/>
  <c r="Q22" i="2"/>
  <c r="P22" i="2"/>
  <c r="AD22" i="2" s="1"/>
  <c r="N22" i="2"/>
  <c r="M22" i="2"/>
  <c r="AA22" i="2" s="1"/>
  <c r="L22" i="2"/>
  <c r="J22" i="2"/>
  <c r="X22" i="2" s="1"/>
  <c r="I22" i="2"/>
  <c r="W22" i="2" s="1"/>
  <c r="H22" i="2"/>
  <c r="V22" i="2" s="1"/>
  <c r="E22" i="2"/>
  <c r="B22" i="2"/>
  <c r="A22" i="2"/>
  <c r="O22" i="2" s="1"/>
  <c r="AC22" i="2" s="1"/>
  <c r="AF21" i="2"/>
  <c r="R21" i="2"/>
  <c r="P21" i="2"/>
  <c r="L21" i="2"/>
  <c r="K21" i="2"/>
  <c r="J21" i="2"/>
  <c r="E21" i="2"/>
  <c r="B21" i="2"/>
  <c r="A21" i="2"/>
  <c r="Z20" i="2"/>
  <c r="V20" i="2"/>
  <c r="R20" i="2"/>
  <c r="Q20" i="2"/>
  <c r="P20" i="2"/>
  <c r="AD20" i="2" s="1"/>
  <c r="N20" i="2"/>
  <c r="M20" i="2"/>
  <c r="L20" i="2"/>
  <c r="J20" i="2"/>
  <c r="X20" i="2" s="1"/>
  <c r="I20" i="2"/>
  <c r="H20" i="2"/>
  <c r="E20" i="2"/>
  <c r="B20" i="2"/>
  <c r="A20" i="2"/>
  <c r="O20" i="2" s="1"/>
  <c r="AC20" i="2" s="1"/>
  <c r="P19" i="2"/>
  <c r="O19" i="2"/>
  <c r="N19" i="2"/>
  <c r="AB19" i="2" s="1"/>
  <c r="K19" i="2"/>
  <c r="Y19" i="2" s="1"/>
  <c r="J19" i="2"/>
  <c r="H19" i="2"/>
  <c r="E19" i="2"/>
  <c r="B19" i="2"/>
  <c r="A19" i="2"/>
  <c r="Z18" i="2"/>
  <c r="R18" i="2"/>
  <c r="AF18" i="2" s="1"/>
  <c r="Q18" i="2"/>
  <c r="AE18" i="2" s="1"/>
  <c r="P18" i="2"/>
  <c r="AD18" i="2" s="1"/>
  <c r="N18" i="2"/>
  <c r="AB18" i="2" s="1"/>
  <c r="M18" i="2"/>
  <c r="AA18" i="2" s="1"/>
  <c r="L18" i="2"/>
  <c r="J18" i="2"/>
  <c r="X18" i="2" s="1"/>
  <c r="I18" i="2"/>
  <c r="W18" i="2" s="1"/>
  <c r="H18" i="2"/>
  <c r="V18" i="2" s="1"/>
  <c r="E18" i="2"/>
  <c r="B18" i="2"/>
  <c r="A18" i="2"/>
  <c r="O18" i="2" s="1"/>
  <c r="AC18" i="2" s="1"/>
  <c r="D17" i="2"/>
  <c r="B17" i="2"/>
  <c r="A17" i="2"/>
  <c r="R17" i="2" s="1"/>
  <c r="Z16" i="2"/>
  <c r="R16" i="2"/>
  <c r="AF16" i="2" s="1"/>
  <c r="Q16" i="2"/>
  <c r="P16" i="2"/>
  <c r="AD16" i="2" s="1"/>
  <c r="N16" i="2"/>
  <c r="M16" i="2"/>
  <c r="AA16" i="2" s="1"/>
  <c r="L16" i="2"/>
  <c r="J16" i="2"/>
  <c r="I16" i="2"/>
  <c r="W16" i="2" s="1"/>
  <c r="H16" i="2"/>
  <c r="V16" i="2" s="1"/>
  <c r="E16" i="2"/>
  <c r="D16" i="2"/>
  <c r="B16" i="2"/>
  <c r="A16" i="2"/>
  <c r="O16" i="2" s="1"/>
  <c r="AC16" i="2" s="1"/>
  <c r="P15" i="2"/>
  <c r="L15" i="2"/>
  <c r="Z15" i="2" s="1"/>
  <c r="H15" i="2"/>
  <c r="E15" i="2"/>
  <c r="D15" i="2"/>
  <c r="B15" i="2"/>
  <c r="A15" i="2"/>
  <c r="R15" i="2" s="1"/>
  <c r="R14" i="2"/>
  <c r="Q14" i="2"/>
  <c r="P14" i="2"/>
  <c r="AD14" i="2" s="1"/>
  <c r="N14" i="2"/>
  <c r="M14" i="2"/>
  <c r="AA14" i="2" s="1"/>
  <c r="L14" i="2"/>
  <c r="J14" i="2"/>
  <c r="I14" i="2"/>
  <c r="H14" i="2"/>
  <c r="E14" i="2"/>
  <c r="D14" i="2"/>
  <c r="B14" i="2"/>
  <c r="A14" i="2"/>
  <c r="O14" i="2" s="1"/>
  <c r="R13" i="2"/>
  <c r="K13" i="2"/>
  <c r="D13" i="2"/>
  <c r="B13" i="2"/>
  <c r="A13" i="2"/>
  <c r="L13" i="2" s="1"/>
  <c r="R12" i="2"/>
  <c r="Q12" i="2"/>
  <c r="P12" i="2"/>
  <c r="N12" i="2"/>
  <c r="M12" i="2"/>
  <c r="L12" i="2"/>
  <c r="J12" i="2"/>
  <c r="I12" i="2"/>
  <c r="H12" i="2"/>
  <c r="E12" i="2"/>
  <c r="D12" i="2"/>
  <c r="B12" i="2"/>
  <c r="A12" i="2"/>
  <c r="O12" i="2" s="1"/>
  <c r="P11" i="2"/>
  <c r="O11" i="2"/>
  <c r="AC11" i="2" s="1"/>
  <c r="N11" i="2"/>
  <c r="K11" i="2"/>
  <c r="Y11" i="2" s="1"/>
  <c r="J11" i="2"/>
  <c r="H11" i="2"/>
  <c r="V11" i="2" s="1"/>
  <c r="E11" i="2"/>
  <c r="D11" i="2"/>
  <c r="B11" i="2"/>
  <c r="A11" i="2"/>
  <c r="AA10" i="2"/>
  <c r="R10" i="2"/>
  <c r="Q10" i="2"/>
  <c r="AE10" i="2" s="1"/>
  <c r="P10" i="2"/>
  <c r="N10" i="2"/>
  <c r="M10" i="2"/>
  <c r="L10" i="2"/>
  <c r="Z10" i="2" s="1"/>
  <c r="J10" i="2"/>
  <c r="X10" i="2" s="1"/>
  <c r="I10" i="2"/>
  <c r="H10" i="2"/>
  <c r="V10" i="2" s="1"/>
  <c r="E10" i="2"/>
  <c r="Z219" i="2" s="1"/>
  <c r="D10" i="2"/>
  <c r="B10" i="2"/>
  <c r="A10" i="2"/>
  <c r="O10" i="2" s="1"/>
  <c r="AC10" i="2" s="1"/>
  <c r="B7" i="2"/>
  <c r="U4" i="2"/>
  <c r="I4" i="2"/>
  <c r="H4" i="2"/>
  <c r="I4" i="3" s="1"/>
  <c r="E90" i="4" l="1"/>
  <c r="J90" i="4"/>
  <c r="X90" i="4" s="1"/>
  <c r="N90" i="4"/>
  <c r="AB90" i="4" s="1"/>
  <c r="R90" i="4"/>
  <c r="AF90" i="4" s="1"/>
  <c r="G90" i="4"/>
  <c r="K90" i="4"/>
  <c r="O90" i="4"/>
  <c r="W90" i="4"/>
  <c r="H90" i="4"/>
  <c r="S90" i="4" s="1"/>
  <c r="L90" i="4"/>
  <c r="Z90" i="4" s="1"/>
  <c r="R12" i="4"/>
  <c r="AF12" i="4" s="1"/>
  <c r="I11" i="4"/>
  <c r="N11" i="4"/>
  <c r="J11" i="4"/>
  <c r="O11" i="4"/>
  <c r="I12" i="4"/>
  <c r="W12" i="4" s="1"/>
  <c r="M12" i="4"/>
  <c r="AA12" i="4" s="1"/>
  <c r="E11" i="4"/>
  <c r="K11" i="4"/>
  <c r="Q11" i="4"/>
  <c r="AB16" i="4"/>
  <c r="R24" i="4"/>
  <c r="AF24" i="4" s="1"/>
  <c r="M25" i="4"/>
  <c r="AA25" i="4" s="1"/>
  <c r="E50" i="4"/>
  <c r="AB50" i="4" s="1"/>
  <c r="M50" i="4"/>
  <c r="AA50" i="4" s="1"/>
  <c r="K55" i="4"/>
  <c r="Y55" i="4" s="1"/>
  <c r="R55" i="4"/>
  <c r="R57" i="4" s="1"/>
  <c r="AF57" i="4" s="1"/>
  <c r="E55" i="4"/>
  <c r="AM55" i="4" s="1"/>
  <c r="M55" i="4"/>
  <c r="M57" i="4" s="1"/>
  <c r="AA57" i="4" s="1"/>
  <c r="G55" i="4"/>
  <c r="G57" i="4" s="1"/>
  <c r="U57" i="4" s="1"/>
  <c r="O55" i="4"/>
  <c r="AC55" i="4" s="1"/>
  <c r="J55" i="4"/>
  <c r="J57" i="4" s="1"/>
  <c r="X57" i="4" s="1"/>
  <c r="I96" i="4"/>
  <c r="N96" i="4"/>
  <c r="H97" i="4"/>
  <c r="L97" i="4"/>
  <c r="P97" i="4"/>
  <c r="I97" i="4"/>
  <c r="M97" i="4"/>
  <c r="Q97" i="4"/>
  <c r="X96" i="4"/>
  <c r="E96" i="4"/>
  <c r="AC96" i="4" s="1"/>
  <c r="L96" i="4"/>
  <c r="Q96" i="4"/>
  <c r="E97" i="4"/>
  <c r="J97" i="4"/>
  <c r="N97" i="4"/>
  <c r="R97" i="4"/>
  <c r="Q99" i="4"/>
  <c r="AE99" i="4" s="1"/>
  <c r="H96" i="4"/>
  <c r="V96" i="4" s="1"/>
  <c r="M96" i="4"/>
  <c r="R96" i="4"/>
  <c r="G97" i="4"/>
  <c r="U97" i="4" s="1"/>
  <c r="K97" i="4"/>
  <c r="Y97" i="4" s="1"/>
  <c r="O81" i="4"/>
  <c r="H105" i="4"/>
  <c r="L105" i="4"/>
  <c r="P105" i="4"/>
  <c r="M107" i="4"/>
  <c r="I105" i="4"/>
  <c r="I107" i="4" s="1"/>
  <c r="W107" i="4" s="1"/>
  <c r="M105" i="4"/>
  <c r="Q105" i="4"/>
  <c r="Q107" i="4" s="1"/>
  <c r="AE107" i="4" s="1"/>
  <c r="E105" i="4"/>
  <c r="AD105" i="4" s="1"/>
  <c r="J105" i="4"/>
  <c r="J107" i="4" s="1"/>
  <c r="X107" i="4" s="1"/>
  <c r="N105" i="4"/>
  <c r="N107" i="4" s="1"/>
  <c r="AB107" i="4" s="1"/>
  <c r="R105" i="4"/>
  <c r="R107" i="4" s="1"/>
  <c r="AF107" i="4" s="1"/>
  <c r="G105" i="4"/>
  <c r="U105" i="4" s="1"/>
  <c r="K105" i="4"/>
  <c r="Y105" i="4" s="1"/>
  <c r="S57" i="3"/>
  <c r="K57" i="3"/>
  <c r="I65" i="3"/>
  <c r="N65" i="3"/>
  <c r="J65" i="3"/>
  <c r="P65" i="3"/>
  <c r="E65" i="3"/>
  <c r="L65" i="3"/>
  <c r="Q65" i="3"/>
  <c r="H65" i="3"/>
  <c r="M65" i="3"/>
  <c r="AA65" i="3" s="1"/>
  <c r="R65" i="3"/>
  <c r="W35" i="2"/>
  <c r="W39" i="2"/>
  <c r="AB39" i="2"/>
  <c r="AB58" i="2"/>
  <c r="AB92" i="2"/>
  <c r="AB11" i="2"/>
  <c r="AC14" i="2"/>
  <c r="Z14" i="2"/>
  <c r="AE14" i="2"/>
  <c r="AE16" i="2"/>
  <c r="Z21" i="2"/>
  <c r="V30" i="2"/>
  <c r="AA30" i="2"/>
  <c r="X35" i="2"/>
  <c r="AD35" i="2"/>
  <c r="X39" i="2"/>
  <c r="AD39" i="2"/>
  <c r="AB42" i="2"/>
  <c r="V47" i="2"/>
  <c r="AA47" i="2"/>
  <c r="AB50" i="2"/>
  <c r="Y53" i="2"/>
  <c r="AD91" i="2"/>
  <c r="AC95" i="2"/>
  <c r="AA95" i="2"/>
  <c r="V95" i="2"/>
  <c r="Z95" i="2"/>
  <c r="AD21" i="2"/>
  <c r="AE24" i="2"/>
  <c r="Z91" i="2"/>
  <c r="W10" i="2"/>
  <c r="AB10" i="2"/>
  <c r="AA12" i="2"/>
  <c r="Z12" i="2"/>
  <c r="AE12" i="2"/>
  <c r="AF15" i="2"/>
  <c r="AB16" i="2"/>
  <c r="AC28" i="2"/>
  <c r="Z28" i="2"/>
  <c r="AE28" i="2"/>
  <c r="AD30" i="2"/>
  <c r="V31" i="2"/>
  <c r="V35" i="2"/>
  <c r="AA35" i="2"/>
  <c r="AF35" i="2"/>
  <c r="AD47" i="2"/>
  <c r="X19" i="2"/>
  <c r="AD19" i="2"/>
  <c r="W20" i="2"/>
  <c r="AE20" i="2"/>
  <c r="X21" i="2"/>
  <c r="AB27" i="2"/>
  <c r="AD31" i="2"/>
  <c r="AE32" i="2"/>
  <c r="AB34" i="2"/>
  <c r="AC35" i="2"/>
  <c r="AC39" i="2"/>
  <c r="AA39" i="2"/>
  <c r="AF39" i="2"/>
  <c r="AE42" i="2"/>
  <c r="AA43" i="2"/>
  <c r="X47" i="2"/>
  <c r="W50" i="2"/>
  <c r="AC50" i="2"/>
  <c r="X53" i="2"/>
  <c r="AA54" i="2"/>
  <c r="X55" i="2"/>
  <c r="Y58" i="2"/>
  <c r="V59" i="2"/>
  <c r="W65" i="2"/>
  <c r="Z67" i="2"/>
  <c r="X69" i="2"/>
  <c r="AD69" i="2"/>
  <c r="V92" i="2"/>
  <c r="AC92" i="2"/>
  <c r="W93" i="2"/>
  <c r="AB93" i="2"/>
  <c r="X94" i="2"/>
  <c r="AC101" i="2"/>
  <c r="V103" i="2"/>
  <c r="AC103" i="2"/>
  <c r="AD107" i="2"/>
  <c r="AC109" i="2"/>
  <c r="V111" i="2"/>
  <c r="AC111" i="2"/>
  <c r="AC117" i="2"/>
  <c r="V119" i="2"/>
  <c r="AC119" i="2"/>
  <c r="Y128" i="2"/>
  <c r="X140" i="2"/>
  <c r="AC141" i="2"/>
  <c r="AB144" i="2"/>
  <c r="Y155" i="2"/>
  <c r="AE156" i="2"/>
  <c r="W160" i="2"/>
  <c r="W165" i="2"/>
  <c r="AB165" i="2"/>
  <c r="W168" i="2"/>
  <c r="AB168" i="2"/>
  <c r="X169" i="2"/>
  <c r="X177" i="2"/>
  <c r="X189" i="2"/>
  <c r="AE189" i="2"/>
  <c r="AA15" i="3"/>
  <c r="V24" i="3"/>
  <c r="AC39" i="3"/>
  <c r="AE42" i="3"/>
  <c r="AA69" i="2"/>
  <c r="Y73" i="2"/>
  <c r="W91" i="2"/>
  <c r="AB91" i="2"/>
  <c r="X92" i="2"/>
  <c r="Y94" i="2"/>
  <c r="X103" i="2"/>
  <c r="X111" i="2"/>
  <c r="X119" i="2"/>
  <c r="AC121" i="2"/>
  <c r="Z121" i="2"/>
  <c r="AE121" i="2"/>
  <c r="W138" i="2"/>
  <c r="AB138" i="2"/>
  <c r="AE141" i="2"/>
  <c r="AC142" i="2"/>
  <c r="AM142" i="2"/>
  <c r="Z142" i="2"/>
  <c r="AE142" i="2"/>
  <c r="AC155" i="2"/>
  <c r="AF157" i="2"/>
  <c r="X160" i="2"/>
  <c r="X161" i="2"/>
  <c r="AD161" i="2"/>
  <c r="X163" i="2"/>
  <c r="X165" i="2"/>
  <c r="X168" i="2"/>
  <c r="AC170" i="2"/>
  <c r="W172" i="2"/>
  <c r="Z172" i="2"/>
  <c r="AE172" i="2"/>
  <c r="Y173" i="2"/>
  <c r="AC175" i="2"/>
  <c r="AE178" i="2"/>
  <c r="AD179" i="2"/>
  <c r="Z179" i="2"/>
  <c r="AE179" i="2"/>
  <c r="AG184" i="2"/>
  <c r="AE191" i="2"/>
  <c r="AM191" i="2"/>
  <c r="Z191" i="2"/>
  <c r="P200" i="2"/>
  <c r="AE198" i="2"/>
  <c r="W11" i="3"/>
  <c r="V22" i="3"/>
  <c r="AA22" i="3"/>
  <c r="X24" i="3"/>
  <c r="W26" i="3"/>
  <c r="Z30" i="3"/>
  <c r="AF47" i="2"/>
  <c r="Y50" i="2"/>
  <c r="AA51" i="2"/>
  <c r="AC53" i="2"/>
  <c r="AC55" i="2"/>
  <c r="V55" i="2"/>
  <c r="AA55" i="2"/>
  <c r="AF55" i="2"/>
  <c r="W58" i="2"/>
  <c r="AC58" i="2"/>
  <c r="X91" i="2"/>
  <c r="AC93" i="2"/>
  <c r="AC94" i="2"/>
  <c r="X95" i="2"/>
  <c r="AD95" i="2"/>
  <c r="AE104" i="2"/>
  <c r="AD105" i="2"/>
  <c r="AE112" i="2"/>
  <c r="AC113" i="2"/>
  <c r="Z113" i="2"/>
  <c r="AE113" i="2"/>
  <c r="AE120" i="2"/>
  <c r="V121" i="2"/>
  <c r="AA121" i="2"/>
  <c r="AB140" i="2"/>
  <c r="X145" i="2"/>
  <c r="AD145" i="2"/>
  <c r="Z161" i="2"/>
  <c r="AE161" i="2"/>
  <c r="AB169" i="2"/>
  <c r="AB177" i="2"/>
  <c r="X183" i="2"/>
  <c r="AD183" i="2"/>
  <c r="O192" i="2"/>
  <c r="AC192" i="2" s="1"/>
  <c r="W189" i="2"/>
  <c r="AM189" i="2"/>
  <c r="X11" i="3"/>
  <c r="AE17" i="3"/>
  <c r="W22" i="3"/>
  <c r="AF27" i="3"/>
  <c r="AA34" i="3"/>
  <c r="AF56" i="3"/>
  <c r="W65" i="3"/>
  <c r="AE95" i="2"/>
  <c r="AB103" i="2"/>
  <c r="AB111" i="2"/>
  <c r="AB119" i="2"/>
  <c r="AC138" i="2"/>
  <c r="AM138" i="2"/>
  <c r="AA138" i="2"/>
  <c r="AC145" i="2"/>
  <c r="AM145" i="2"/>
  <c r="Z145" i="2"/>
  <c r="AE145" i="2"/>
  <c r="AB160" i="2"/>
  <c r="V168" i="2"/>
  <c r="AA168" i="2"/>
  <c r="AF168" i="2"/>
  <c r="V169" i="2"/>
  <c r="AC169" i="2"/>
  <c r="Z11" i="3"/>
  <c r="AF42" i="3"/>
  <c r="AA50" i="3"/>
  <c r="AD53" i="3"/>
  <c r="AC55" i="3"/>
  <c r="AE89" i="3"/>
  <c r="W93" i="3"/>
  <c r="W97" i="3"/>
  <c r="Z97" i="3"/>
  <c r="AE99" i="3"/>
  <c r="AF102" i="3"/>
  <c r="AD107" i="3"/>
  <c r="X110" i="3"/>
  <c r="AE110" i="3"/>
  <c r="W122" i="3"/>
  <c r="Z124" i="3"/>
  <c r="V130" i="3"/>
  <c r="AA130" i="3"/>
  <c r="W135" i="3"/>
  <c r="Z135" i="3"/>
  <c r="Y137" i="3"/>
  <c r="V141" i="3"/>
  <c r="AA141" i="3"/>
  <c r="W145" i="3"/>
  <c r="Z145" i="3"/>
  <c r="AF157" i="3"/>
  <c r="X162" i="3"/>
  <c r="V176" i="3"/>
  <c r="AA176" i="3"/>
  <c r="V34" i="4"/>
  <c r="AA34" i="4"/>
  <c r="AF34" i="4"/>
  <c r="X35" i="4"/>
  <c r="W38" i="4"/>
  <c r="AB38" i="4"/>
  <c r="Z40" i="4"/>
  <c r="X44" i="4"/>
  <c r="AA46" i="4"/>
  <c r="X49" i="4"/>
  <c r="AD49" i="4"/>
  <c r="Y69" i="4"/>
  <c r="W74" i="4"/>
  <c r="V76" i="4"/>
  <c r="AC76" i="4"/>
  <c r="AE78" i="4"/>
  <c r="V89" i="4"/>
  <c r="AA89" i="4"/>
  <c r="AF89" i="4"/>
  <c r="U90" i="4"/>
  <c r="Y90" i="4"/>
  <c r="AC90" i="4"/>
  <c r="X98" i="4"/>
  <c r="AB98" i="4"/>
  <c r="AF98" i="4"/>
  <c r="Z103" i="4"/>
  <c r="AD103" i="4"/>
  <c r="X104" i="4"/>
  <c r="AB104" i="4"/>
  <c r="AF104" i="4"/>
  <c r="Z105" i="4"/>
  <c r="AF34" i="3"/>
  <c r="AE39" i="3"/>
  <c r="AC47" i="3"/>
  <c r="AG53" i="3"/>
  <c r="AD55" i="3"/>
  <c r="AA63" i="3"/>
  <c r="Z63" i="3"/>
  <c r="X65" i="3"/>
  <c r="W68" i="3"/>
  <c r="Z68" i="3"/>
  <c r="V70" i="3"/>
  <c r="Y89" i="3"/>
  <c r="AF89" i="3"/>
  <c r="AF110" i="3"/>
  <c r="X122" i="3"/>
  <c r="W128" i="3"/>
  <c r="W130" i="3"/>
  <c r="V131" i="3"/>
  <c r="V135" i="3"/>
  <c r="Z139" i="3"/>
  <c r="W141" i="3"/>
  <c r="V145" i="3"/>
  <c r="AA145" i="3"/>
  <c r="V146" i="3"/>
  <c r="AD154" i="3"/>
  <c r="X172" i="3"/>
  <c r="W176" i="3"/>
  <c r="N12" i="4"/>
  <c r="AB12" i="4" s="1"/>
  <c r="AC34" i="4"/>
  <c r="W34" i="4"/>
  <c r="AB34" i="4"/>
  <c r="AD38" i="4"/>
  <c r="X42" i="4"/>
  <c r="AD42" i="4"/>
  <c r="Y44" i="4"/>
  <c r="V46" i="4"/>
  <c r="AB46" i="4"/>
  <c r="Y49" i="4"/>
  <c r="V64" i="4"/>
  <c r="AC69" i="4"/>
  <c r="X72" i="4"/>
  <c r="AE72" i="4"/>
  <c r="Z73" i="4"/>
  <c r="X74" i="4"/>
  <c r="AD74" i="4"/>
  <c r="X76" i="4"/>
  <c r="V78" i="4"/>
  <c r="AA78" i="4"/>
  <c r="AF78" i="4"/>
  <c r="AA83" i="4"/>
  <c r="Z83" i="4"/>
  <c r="AC88" i="4"/>
  <c r="AC89" i="4"/>
  <c r="AD90" i="4"/>
  <c r="X97" i="4"/>
  <c r="AB97" i="4"/>
  <c r="S98" i="4"/>
  <c r="Y98" i="4"/>
  <c r="AC98" i="4"/>
  <c r="U104" i="4"/>
  <c r="Y104" i="4"/>
  <c r="AC104" i="4"/>
  <c r="W105" i="4"/>
  <c r="AA105" i="4"/>
  <c r="AC99" i="3"/>
  <c r="X130" i="3"/>
  <c r="X141" i="3"/>
  <c r="AA172" i="3"/>
  <c r="X176" i="3"/>
  <c r="W16" i="4"/>
  <c r="X34" i="4"/>
  <c r="AB35" i="4"/>
  <c r="X47" i="4"/>
  <c r="AD47" i="4"/>
  <c r="AC47" i="4"/>
  <c r="AB49" i="4"/>
  <c r="Y72" i="4"/>
  <c r="Z74" i="4"/>
  <c r="AE74" i="4"/>
  <c r="Y76" i="4"/>
  <c r="X89" i="4"/>
  <c r="AD89" i="4"/>
  <c r="AE90" i="4"/>
  <c r="AG91" i="4"/>
  <c r="Z98" i="4"/>
  <c r="AD98" i="4"/>
  <c r="V104" i="4"/>
  <c r="Z104" i="4"/>
  <c r="AD104" i="4"/>
  <c r="X105" i="4"/>
  <c r="AF105" i="4"/>
  <c r="AL56" i="4"/>
  <c r="AG56" i="3"/>
  <c r="AC90" i="3"/>
  <c r="Y91" i="3"/>
  <c r="AD99" i="3"/>
  <c r="AE102" i="3"/>
  <c r="AC107" i="3"/>
  <c r="AA122" i="3"/>
  <c r="Z126" i="3"/>
  <c r="AF16" i="4"/>
  <c r="Z47" i="4"/>
  <c r="AE47" i="4"/>
  <c r="U103" i="4"/>
  <c r="Y103" i="4"/>
  <c r="AC103" i="4"/>
  <c r="W104" i="4"/>
  <c r="AA104" i="4"/>
  <c r="AE104" i="4"/>
  <c r="AC105" i="4"/>
  <c r="J178" i="3"/>
  <c r="P178" i="3"/>
  <c r="J179" i="3"/>
  <c r="P179" i="3"/>
  <c r="E180" i="3"/>
  <c r="P180" i="3"/>
  <c r="K178" i="3"/>
  <c r="S178" i="3"/>
  <c r="E179" i="3"/>
  <c r="L179" i="3"/>
  <c r="Q179" i="3"/>
  <c r="J180" i="3"/>
  <c r="E178" i="3"/>
  <c r="V178" i="3" s="1"/>
  <c r="H179" i="3"/>
  <c r="M179" i="3"/>
  <c r="R179" i="3"/>
  <c r="K180" i="3"/>
  <c r="Y180" i="3" s="1"/>
  <c r="I179" i="3"/>
  <c r="N179" i="3"/>
  <c r="R173" i="3"/>
  <c r="H174" i="3"/>
  <c r="M174" i="3"/>
  <c r="R174" i="3"/>
  <c r="I174" i="3"/>
  <c r="N174" i="3"/>
  <c r="J174" i="3"/>
  <c r="P174" i="3"/>
  <c r="E174" i="3"/>
  <c r="W174" i="3" s="1"/>
  <c r="L174" i="3"/>
  <c r="Q174" i="3"/>
  <c r="I170" i="3"/>
  <c r="N170" i="3"/>
  <c r="J170" i="3"/>
  <c r="P170" i="3"/>
  <c r="J169" i="3"/>
  <c r="X169" i="3" s="1"/>
  <c r="P169" i="3"/>
  <c r="E170" i="3"/>
  <c r="L170" i="3"/>
  <c r="Q170" i="3"/>
  <c r="F171" i="3"/>
  <c r="AN171" i="3" s="1"/>
  <c r="K169" i="3"/>
  <c r="Y169" i="3" s="1"/>
  <c r="H170" i="3"/>
  <c r="M170" i="3"/>
  <c r="R170" i="3"/>
  <c r="O171" i="3"/>
  <c r="AC171" i="3" s="1"/>
  <c r="I163" i="3"/>
  <c r="N163" i="3"/>
  <c r="S163" i="3"/>
  <c r="J163" i="3"/>
  <c r="O163" i="3"/>
  <c r="E163" i="3"/>
  <c r="X163" i="3" s="1"/>
  <c r="K163" i="3"/>
  <c r="Q163" i="3"/>
  <c r="E164" i="3"/>
  <c r="F163" i="3"/>
  <c r="M163" i="3"/>
  <c r="R163" i="3"/>
  <c r="N164" i="3"/>
  <c r="H156" i="3"/>
  <c r="S156" i="3"/>
  <c r="K156" i="3"/>
  <c r="M156" i="3"/>
  <c r="H123" i="3"/>
  <c r="O123" i="3"/>
  <c r="J123" i="3"/>
  <c r="P123" i="3"/>
  <c r="K123" i="3"/>
  <c r="Y123" i="3" s="1"/>
  <c r="H149" i="3"/>
  <c r="M149" i="3"/>
  <c r="R149" i="3"/>
  <c r="E147" i="3"/>
  <c r="V147" i="3" s="1"/>
  <c r="L147" i="3"/>
  <c r="Q147" i="3"/>
  <c r="I149" i="3"/>
  <c r="N149" i="3"/>
  <c r="J149" i="3"/>
  <c r="P149" i="3"/>
  <c r="AA147" i="3"/>
  <c r="I147" i="3"/>
  <c r="N147" i="3"/>
  <c r="E149" i="3"/>
  <c r="L149" i="3"/>
  <c r="Q149" i="3"/>
  <c r="H143" i="3"/>
  <c r="M143" i="3"/>
  <c r="R143" i="3"/>
  <c r="I143" i="3"/>
  <c r="N143" i="3"/>
  <c r="E143" i="3"/>
  <c r="AA143" i="3" s="1"/>
  <c r="L143" i="3"/>
  <c r="Q143" i="3"/>
  <c r="F114" i="3"/>
  <c r="R114" i="3"/>
  <c r="L111" i="3"/>
  <c r="P113" i="3"/>
  <c r="J114" i="3"/>
  <c r="N112" i="3"/>
  <c r="M114" i="3"/>
  <c r="W12" i="2"/>
  <c r="V15" i="2"/>
  <c r="J4" i="3"/>
  <c r="W4" i="2"/>
  <c r="J4" i="2"/>
  <c r="AD10" i="2"/>
  <c r="X11" i="2"/>
  <c r="AD11" i="2"/>
  <c r="X12" i="2"/>
  <c r="AD12" i="2"/>
  <c r="V12" i="2"/>
  <c r="AC12" i="2"/>
  <c r="J13" i="2"/>
  <c r="P13" i="2"/>
  <c r="X14" i="2"/>
  <c r="W14" i="2"/>
  <c r="K15" i="2"/>
  <c r="Y15" i="2" s="1"/>
  <c r="G17" i="2"/>
  <c r="N17" i="2"/>
  <c r="V19" i="2"/>
  <c r="AC19" i="2"/>
  <c r="AB20" i="2"/>
  <c r="AA20" i="2"/>
  <c r="Q21" i="2"/>
  <c r="AE21" i="2" s="1"/>
  <c r="M21" i="2"/>
  <c r="AA21" i="2" s="1"/>
  <c r="I21" i="2"/>
  <c r="W21" i="2" s="1"/>
  <c r="N21" i="2"/>
  <c r="AB21" i="2" s="1"/>
  <c r="H21" i="2"/>
  <c r="V21" i="2" s="1"/>
  <c r="G21" i="2"/>
  <c r="O21" i="2"/>
  <c r="AC21" i="2" s="1"/>
  <c r="H23" i="2"/>
  <c r="P23" i="2"/>
  <c r="AD24" i="2"/>
  <c r="E29" i="2"/>
  <c r="Z29" i="2" s="1"/>
  <c r="AF30" i="2"/>
  <c r="Q31" i="2"/>
  <c r="AE31" i="2" s="1"/>
  <c r="M31" i="2"/>
  <c r="AA31" i="2" s="1"/>
  <c r="I31" i="2"/>
  <c r="W31" i="2" s="1"/>
  <c r="O31" i="2"/>
  <c r="AC31" i="2" s="1"/>
  <c r="J31" i="2"/>
  <c r="X31" i="2" s="1"/>
  <c r="G31" i="2"/>
  <c r="N31" i="2"/>
  <c r="AB31" i="2" s="1"/>
  <c r="AB32" i="2"/>
  <c r="J33" i="2"/>
  <c r="R33" i="2"/>
  <c r="J37" i="2"/>
  <c r="P37" i="2"/>
  <c r="E38" i="2"/>
  <c r="AA38" i="2" s="1"/>
  <c r="K40" i="2"/>
  <c r="Q40" i="2"/>
  <c r="Q41" i="2"/>
  <c r="M41" i="2"/>
  <c r="I41" i="2"/>
  <c r="P41" i="2"/>
  <c r="K41" i="2"/>
  <c r="E41" i="2"/>
  <c r="U41" i="2" s="1"/>
  <c r="H41" i="2"/>
  <c r="O41" i="2"/>
  <c r="Y42" i="2"/>
  <c r="AF43" i="2"/>
  <c r="AC45" i="2"/>
  <c r="K46" i="2"/>
  <c r="V51" i="2"/>
  <c r="R52" i="2"/>
  <c r="AF52" i="2" s="1"/>
  <c r="N52" i="2"/>
  <c r="AB52" i="2" s="1"/>
  <c r="J52" i="2"/>
  <c r="X52" i="2" s="1"/>
  <c r="E52" i="2"/>
  <c r="Q52" i="2"/>
  <c r="AE52" i="2" s="1"/>
  <c r="L52" i="2"/>
  <c r="Z52" i="2" s="1"/>
  <c r="G52" i="2"/>
  <c r="P52" i="2"/>
  <c r="AD52" i="2" s="1"/>
  <c r="K52" i="2"/>
  <c r="Y52" i="2" s="1"/>
  <c r="I52" i="2"/>
  <c r="W52" i="2" s="1"/>
  <c r="AD53" i="2"/>
  <c r="G57" i="2"/>
  <c r="X59" i="2"/>
  <c r="AD59" i="2"/>
  <c r="W59" i="2"/>
  <c r="M60" i="2"/>
  <c r="M68" i="2"/>
  <c r="M71" i="2"/>
  <c r="X73" i="2"/>
  <c r="V105" i="2"/>
  <c r="AA105" i="2"/>
  <c r="P108" i="2"/>
  <c r="L108" i="2"/>
  <c r="H108" i="2"/>
  <c r="Q108" i="2"/>
  <c r="K108" i="2"/>
  <c r="Y108" i="2" s="1"/>
  <c r="E108" i="2"/>
  <c r="O108" i="2"/>
  <c r="J108" i="2"/>
  <c r="N108" i="2"/>
  <c r="AB108" i="2" s="1"/>
  <c r="I108" i="2"/>
  <c r="W108" i="2" s="1"/>
  <c r="M108" i="2"/>
  <c r="Q29" i="2"/>
  <c r="AE29" i="2" s="1"/>
  <c r="M29" i="2"/>
  <c r="AA29" i="2" s="1"/>
  <c r="I29" i="2"/>
  <c r="W29" i="2" s="1"/>
  <c r="N29" i="2"/>
  <c r="AB29" i="2" s="1"/>
  <c r="H29" i="2"/>
  <c r="V29" i="2" s="1"/>
  <c r="G29" i="2"/>
  <c r="O29" i="2"/>
  <c r="AC29" i="2" s="1"/>
  <c r="P38" i="2"/>
  <c r="L38" i="2"/>
  <c r="Z38" i="2" s="1"/>
  <c r="H38" i="2"/>
  <c r="O38" i="2"/>
  <c r="J38" i="2"/>
  <c r="G38" i="2"/>
  <c r="N38" i="2"/>
  <c r="R44" i="2"/>
  <c r="N44" i="2"/>
  <c r="J44" i="2"/>
  <c r="X44" i="2" s="1"/>
  <c r="E44" i="2"/>
  <c r="V44" i="2" s="1"/>
  <c r="Q44" i="2"/>
  <c r="L44" i="2"/>
  <c r="G44" i="2"/>
  <c r="P44" i="2"/>
  <c r="AD44" i="2" s="1"/>
  <c r="K44" i="2"/>
  <c r="I44" i="2"/>
  <c r="AD45" i="2"/>
  <c r="AA52" i="2"/>
  <c r="AE54" i="2"/>
  <c r="Q57" i="2"/>
  <c r="M57" i="2"/>
  <c r="I57" i="2"/>
  <c r="P57" i="2"/>
  <c r="K57" i="2"/>
  <c r="E57" i="2"/>
  <c r="AF57" i="2" s="1"/>
  <c r="O57" i="2"/>
  <c r="J57" i="2"/>
  <c r="H57" i="2"/>
  <c r="Z59" i="2"/>
  <c r="AE59" i="2"/>
  <c r="AA59" i="2"/>
  <c r="Z65" i="2"/>
  <c r="AE65" i="2"/>
  <c r="AC65" i="2"/>
  <c r="AD67" i="2"/>
  <c r="P74" i="2"/>
  <c r="L74" i="2"/>
  <c r="H74" i="2"/>
  <c r="R74" i="2"/>
  <c r="M74" i="2"/>
  <c r="G74" i="2"/>
  <c r="Q74" i="2"/>
  <c r="K74" i="2"/>
  <c r="E74" i="2"/>
  <c r="AB74" i="2" s="1"/>
  <c r="O74" i="2"/>
  <c r="U97" i="2"/>
  <c r="AF108" i="2"/>
  <c r="AF10" i="2"/>
  <c r="E13" i="2"/>
  <c r="Z13" i="2" s="1"/>
  <c r="AF14" i="2"/>
  <c r="Q15" i="2"/>
  <c r="AE15" i="2" s="1"/>
  <c r="M15" i="2"/>
  <c r="AA15" i="2" s="1"/>
  <c r="I15" i="2"/>
  <c r="W15" i="2" s="1"/>
  <c r="O15" i="2"/>
  <c r="AC15" i="2" s="1"/>
  <c r="J15" i="2"/>
  <c r="X15" i="2" s="1"/>
  <c r="G15" i="2"/>
  <c r="N15" i="2"/>
  <c r="AB15" i="2" s="1"/>
  <c r="J17" i="2"/>
  <c r="Y21" i="2"/>
  <c r="Z22" i="2"/>
  <c r="AE22" i="2"/>
  <c r="E23" i="2"/>
  <c r="Y23" i="2" s="1"/>
  <c r="V24" i="2"/>
  <c r="AA24" i="2"/>
  <c r="AF24" i="2"/>
  <c r="Q25" i="2"/>
  <c r="AE25" i="2" s="1"/>
  <c r="M25" i="2"/>
  <c r="I25" i="2"/>
  <c r="W25" i="2" s="1"/>
  <c r="P25" i="2"/>
  <c r="AD25" i="2" s="1"/>
  <c r="K25" i="2"/>
  <c r="Y25" i="2" s="1"/>
  <c r="E25" i="2"/>
  <c r="U25" i="2" s="1"/>
  <c r="H25" i="2"/>
  <c r="V25" i="2" s="1"/>
  <c r="O25" i="2"/>
  <c r="AC25" i="2" s="1"/>
  <c r="X28" i="2"/>
  <c r="AD28" i="2"/>
  <c r="V28" i="2"/>
  <c r="J29" i="2"/>
  <c r="X29" i="2" s="1"/>
  <c r="P29" i="2"/>
  <c r="AD29" i="2" s="1"/>
  <c r="X30" i="2"/>
  <c r="K31" i="2"/>
  <c r="Y31" i="2" s="1"/>
  <c r="R31" i="2"/>
  <c r="AF31" i="2" s="1"/>
  <c r="G33" i="2"/>
  <c r="X34" i="2"/>
  <c r="Z35" i="2"/>
  <c r="AE35" i="2"/>
  <c r="R36" i="2"/>
  <c r="N36" i="2"/>
  <c r="J36" i="2"/>
  <c r="E36" i="2"/>
  <c r="Y36" i="2" s="1"/>
  <c r="Q36" i="2"/>
  <c r="L36" i="2"/>
  <c r="G36" i="2"/>
  <c r="I36" i="2"/>
  <c r="W36" i="2" s="1"/>
  <c r="P36" i="2"/>
  <c r="E37" i="2"/>
  <c r="Z37" i="2" s="1"/>
  <c r="I38" i="2"/>
  <c r="W38" i="2" s="1"/>
  <c r="Q38" i="2"/>
  <c r="AE38" i="2" s="1"/>
  <c r="G40" i="2"/>
  <c r="L41" i="2"/>
  <c r="S41" i="2"/>
  <c r="AC42" i="2"/>
  <c r="X43" i="2"/>
  <c r="AD43" i="2"/>
  <c r="W43" i="2"/>
  <c r="M44" i="2"/>
  <c r="AA44" i="2" s="1"/>
  <c r="X45" i="2"/>
  <c r="E46" i="2"/>
  <c r="AA46" i="2" s="1"/>
  <c r="Q49" i="2"/>
  <c r="M49" i="2"/>
  <c r="I49" i="2"/>
  <c r="P49" i="2"/>
  <c r="K49" i="2"/>
  <c r="E49" i="2"/>
  <c r="U49" i="2" s="1"/>
  <c r="O49" i="2"/>
  <c r="J49" i="2"/>
  <c r="H49" i="2"/>
  <c r="Z51" i="2"/>
  <c r="AE51" i="2"/>
  <c r="AC52" i="2"/>
  <c r="P54" i="2"/>
  <c r="AD54" i="2" s="1"/>
  <c r="L54" i="2"/>
  <c r="Z54" i="2" s="1"/>
  <c r="H54" i="2"/>
  <c r="V54" i="2" s="1"/>
  <c r="O54" i="2"/>
  <c r="AC54" i="2" s="1"/>
  <c r="J54" i="2"/>
  <c r="X54" i="2" s="1"/>
  <c r="N54" i="2"/>
  <c r="AB54" i="2" s="1"/>
  <c r="I54" i="2"/>
  <c r="W54" i="2" s="1"/>
  <c r="G54" i="2"/>
  <c r="R54" i="2"/>
  <c r="AF54" i="2" s="1"/>
  <c r="L57" i="2"/>
  <c r="Z57" i="2" s="1"/>
  <c r="AC59" i="2"/>
  <c r="V65" i="2"/>
  <c r="AA65" i="2"/>
  <c r="AF65" i="2"/>
  <c r="AD65" i="2"/>
  <c r="Q67" i="2"/>
  <c r="AE67" i="2" s="1"/>
  <c r="M67" i="2"/>
  <c r="AA67" i="2" s="1"/>
  <c r="I67" i="2"/>
  <c r="W67" i="2" s="1"/>
  <c r="O67" i="2"/>
  <c r="AC67" i="2" s="1"/>
  <c r="J67" i="2"/>
  <c r="X67" i="2" s="1"/>
  <c r="N67" i="2"/>
  <c r="AB67" i="2" s="1"/>
  <c r="H67" i="2"/>
  <c r="V67" i="2" s="1"/>
  <c r="G67" i="2"/>
  <c r="R67" i="2"/>
  <c r="AF67" i="2" s="1"/>
  <c r="G68" i="2"/>
  <c r="R70" i="2"/>
  <c r="N70" i="2"/>
  <c r="J70" i="2"/>
  <c r="E70" i="2"/>
  <c r="AE70" i="2" s="1"/>
  <c r="P70" i="2"/>
  <c r="K70" i="2"/>
  <c r="O70" i="2"/>
  <c r="I70" i="2"/>
  <c r="W70" i="2" s="1"/>
  <c r="H70" i="2"/>
  <c r="V70" i="2" s="1"/>
  <c r="G71" i="2"/>
  <c r="AC73" i="2"/>
  <c r="I74" i="2"/>
  <c r="W74" i="2" s="1"/>
  <c r="AC91" i="2"/>
  <c r="V91" i="2"/>
  <c r="AA91" i="2"/>
  <c r="AF91" i="2"/>
  <c r="AD96" i="2"/>
  <c r="Y99" i="2"/>
  <c r="P100" i="2"/>
  <c r="L100" i="2"/>
  <c r="H100" i="2"/>
  <c r="V100" i="2" s="1"/>
  <c r="Q100" i="2"/>
  <c r="K100" i="2"/>
  <c r="E100" i="2"/>
  <c r="U100" i="2" s="1"/>
  <c r="O100" i="2"/>
  <c r="AC100" i="2" s="1"/>
  <c r="J100" i="2"/>
  <c r="N100" i="2"/>
  <c r="I100" i="2"/>
  <c r="W100" i="2" s="1"/>
  <c r="M100" i="2"/>
  <c r="AA100" i="2" s="1"/>
  <c r="AC105" i="2"/>
  <c r="AD200" i="2"/>
  <c r="Y13" i="2"/>
  <c r="Q17" i="2"/>
  <c r="M17" i="2"/>
  <c r="I17" i="2"/>
  <c r="P17" i="2"/>
  <c r="K17" i="2"/>
  <c r="E17" i="2"/>
  <c r="AF17" i="2" s="1"/>
  <c r="H17" i="2"/>
  <c r="O17" i="2"/>
  <c r="H4" i="4"/>
  <c r="V4" i="4" s="1"/>
  <c r="W4" i="3"/>
  <c r="AB12" i="2"/>
  <c r="Q13" i="2"/>
  <c r="AE13" i="2" s="1"/>
  <c r="M13" i="2"/>
  <c r="AA13" i="2" s="1"/>
  <c r="I13" i="2"/>
  <c r="N13" i="2"/>
  <c r="H13" i="2"/>
  <c r="V13" i="2" s="1"/>
  <c r="G13" i="2"/>
  <c r="O13" i="2"/>
  <c r="V14" i="2"/>
  <c r="AD15" i="2"/>
  <c r="L17" i="2"/>
  <c r="Z17" i="2" s="1"/>
  <c r="Q23" i="2"/>
  <c r="AE23" i="2" s="1"/>
  <c r="M23" i="2"/>
  <c r="AA23" i="2" s="1"/>
  <c r="I23" i="2"/>
  <c r="W23" i="2" s="1"/>
  <c r="O23" i="2"/>
  <c r="AC23" i="2" s="1"/>
  <c r="J23" i="2"/>
  <c r="X23" i="2" s="1"/>
  <c r="G23" i="2"/>
  <c r="N23" i="2"/>
  <c r="AB23" i="2" s="1"/>
  <c r="AB24" i="2"/>
  <c r="K29" i="2"/>
  <c r="Y29" i="2" s="1"/>
  <c r="R29" i="2"/>
  <c r="AF29" i="2" s="1"/>
  <c r="Z30" i="2"/>
  <c r="AE30" i="2"/>
  <c r="Z31" i="2"/>
  <c r="Q33" i="2"/>
  <c r="M33" i="2"/>
  <c r="I33" i="2"/>
  <c r="W33" i="2" s="1"/>
  <c r="P33" i="2"/>
  <c r="K33" i="2"/>
  <c r="E33" i="2"/>
  <c r="AB33" i="2" s="1"/>
  <c r="H33" i="2"/>
  <c r="V33" i="2" s="1"/>
  <c r="O33" i="2"/>
  <c r="Q37" i="2"/>
  <c r="AE37" i="2" s="1"/>
  <c r="M37" i="2"/>
  <c r="AA37" i="2" s="1"/>
  <c r="I37" i="2"/>
  <c r="W37" i="2" s="1"/>
  <c r="N37" i="2"/>
  <c r="AB37" i="2" s="1"/>
  <c r="H37" i="2"/>
  <c r="V37" i="2" s="1"/>
  <c r="G37" i="2"/>
  <c r="O37" i="2"/>
  <c r="AC37" i="2" s="1"/>
  <c r="K38" i="2"/>
  <c r="Y38" i="2" s="1"/>
  <c r="R38" i="2"/>
  <c r="AF38" i="2" s="1"/>
  <c r="R40" i="2"/>
  <c r="AF40" i="2" s="1"/>
  <c r="N40" i="2"/>
  <c r="AB40" i="2" s="1"/>
  <c r="J40" i="2"/>
  <c r="X40" i="2" s="1"/>
  <c r="E40" i="2"/>
  <c r="AA40" i="2" s="1"/>
  <c r="O40" i="2"/>
  <c r="AC40" i="2" s="1"/>
  <c r="I40" i="2"/>
  <c r="W40" i="2" s="1"/>
  <c r="H40" i="2"/>
  <c r="V40" i="2" s="1"/>
  <c r="P40" i="2"/>
  <c r="AD40" i="2" s="1"/>
  <c r="AB41" i="2"/>
  <c r="X42" i="2"/>
  <c r="Z43" i="2"/>
  <c r="AE43" i="2"/>
  <c r="O44" i="2"/>
  <c r="AC44" i="2" s="1"/>
  <c r="Y45" i="2"/>
  <c r="P46" i="2"/>
  <c r="AD46" i="2" s="1"/>
  <c r="L46" i="2"/>
  <c r="Z46" i="2" s="1"/>
  <c r="H46" i="2"/>
  <c r="V46" i="2" s="1"/>
  <c r="O46" i="2"/>
  <c r="AC46" i="2" s="1"/>
  <c r="J46" i="2"/>
  <c r="X46" i="2" s="1"/>
  <c r="N46" i="2"/>
  <c r="AB46" i="2" s="1"/>
  <c r="I46" i="2"/>
  <c r="W46" i="2" s="1"/>
  <c r="G46" i="2"/>
  <c r="R46" i="2"/>
  <c r="AF46" i="2" s="1"/>
  <c r="V52" i="2"/>
  <c r="Y54" i="2"/>
  <c r="N57" i="2"/>
  <c r="AB57" i="2" s="1"/>
  <c r="R60" i="2"/>
  <c r="N60" i="2"/>
  <c r="J60" i="2"/>
  <c r="E60" i="2"/>
  <c r="V60" i="2" s="1"/>
  <c r="Q60" i="2"/>
  <c r="L60" i="2"/>
  <c r="G60" i="2"/>
  <c r="P60" i="2"/>
  <c r="AD60" i="2" s="1"/>
  <c r="K60" i="2"/>
  <c r="I60" i="2"/>
  <c r="W60" i="2" s="1"/>
  <c r="Y67" i="2"/>
  <c r="P68" i="2"/>
  <c r="AD68" i="2" s="1"/>
  <c r="L68" i="2"/>
  <c r="H68" i="2"/>
  <c r="Q68" i="2"/>
  <c r="AE68" i="2" s="1"/>
  <c r="K68" i="2"/>
  <c r="Y68" i="2" s="1"/>
  <c r="E68" i="2"/>
  <c r="AF68" i="2" s="1"/>
  <c r="O68" i="2"/>
  <c r="J68" i="2"/>
  <c r="X68" i="2" s="1"/>
  <c r="I68" i="2"/>
  <c r="W68" i="2" s="1"/>
  <c r="P71" i="2"/>
  <c r="L71" i="2"/>
  <c r="H71" i="2"/>
  <c r="Q71" i="2"/>
  <c r="K71" i="2"/>
  <c r="E71" i="2"/>
  <c r="AF71" i="2" s="1"/>
  <c r="O71" i="2"/>
  <c r="J71" i="2"/>
  <c r="I71" i="2"/>
  <c r="AE73" i="2"/>
  <c r="J74" i="2"/>
  <c r="X74" i="2" s="1"/>
  <c r="U102" i="2"/>
  <c r="Z105" i="2"/>
  <c r="AE105" i="2"/>
  <c r="G108" i="2"/>
  <c r="V196" i="2"/>
  <c r="AD94" i="2"/>
  <c r="W95" i="2"/>
  <c r="Q96" i="2"/>
  <c r="AE96" i="2" s="1"/>
  <c r="M96" i="2"/>
  <c r="AA96" i="2" s="1"/>
  <c r="I96" i="2"/>
  <c r="W96" i="2" s="1"/>
  <c r="G96" i="2"/>
  <c r="L96" i="2"/>
  <c r="Z96" i="2" s="1"/>
  <c r="R96" i="2"/>
  <c r="AF96" i="2" s="1"/>
  <c r="Q99" i="2"/>
  <c r="AE99" i="2" s="1"/>
  <c r="M99" i="2"/>
  <c r="AA99" i="2" s="1"/>
  <c r="I99" i="2"/>
  <c r="W99" i="2" s="1"/>
  <c r="G99" i="2"/>
  <c r="L99" i="2"/>
  <c r="Z99" i="2" s="1"/>
  <c r="R99" i="2"/>
  <c r="AF99" i="2" s="1"/>
  <c r="R102" i="2"/>
  <c r="N102" i="2"/>
  <c r="AB102" i="2" s="1"/>
  <c r="J102" i="2"/>
  <c r="E102" i="2"/>
  <c r="AE102" i="2" s="1"/>
  <c r="H102" i="2"/>
  <c r="M102" i="2"/>
  <c r="AA102" i="2" s="1"/>
  <c r="Y104" i="2"/>
  <c r="AF105" i="2"/>
  <c r="Q107" i="2"/>
  <c r="AE107" i="2" s="1"/>
  <c r="M107" i="2"/>
  <c r="AA107" i="2" s="1"/>
  <c r="I107" i="2"/>
  <c r="W107" i="2" s="1"/>
  <c r="G107" i="2"/>
  <c r="L107" i="2"/>
  <c r="Z107" i="2" s="1"/>
  <c r="R107" i="2"/>
  <c r="AF107" i="2" s="1"/>
  <c r="R110" i="2"/>
  <c r="N110" i="2"/>
  <c r="J110" i="2"/>
  <c r="E110" i="2"/>
  <c r="U110" i="2" s="1"/>
  <c r="H110" i="2"/>
  <c r="M110" i="2"/>
  <c r="Y112" i="2"/>
  <c r="AF113" i="2"/>
  <c r="AD113" i="2"/>
  <c r="Q115" i="2"/>
  <c r="AE115" i="2" s="1"/>
  <c r="M115" i="2"/>
  <c r="AA115" i="2" s="1"/>
  <c r="I115" i="2"/>
  <c r="W115" i="2" s="1"/>
  <c r="G115" i="2"/>
  <c r="L115" i="2"/>
  <c r="Z115" i="2" s="1"/>
  <c r="R115" i="2"/>
  <c r="AF115" i="2" s="1"/>
  <c r="I116" i="2"/>
  <c r="N116" i="2"/>
  <c r="R118" i="2"/>
  <c r="N118" i="2"/>
  <c r="J118" i="2"/>
  <c r="E118" i="2"/>
  <c r="U118" i="2" s="1"/>
  <c r="H118" i="2"/>
  <c r="M118" i="2"/>
  <c r="Y120" i="2"/>
  <c r="AF121" i="2"/>
  <c r="AD121" i="2"/>
  <c r="Q123" i="2"/>
  <c r="AE123" i="2" s="1"/>
  <c r="M123" i="2"/>
  <c r="AA123" i="2" s="1"/>
  <c r="I123" i="2"/>
  <c r="W123" i="2" s="1"/>
  <c r="G123" i="2"/>
  <c r="L123" i="2"/>
  <c r="Z123" i="2" s="1"/>
  <c r="R123" i="2"/>
  <c r="AF123" i="2" s="1"/>
  <c r="Q128" i="2"/>
  <c r="AE128" i="2" s="1"/>
  <c r="M128" i="2"/>
  <c r="AA128" i="2" s="1"/>
  <c r="I128" i="2"/>
  <c r="W128" i="2" s="1"/>
  <c r="G128" i="2"/>
  <c r="L128" i="2"/>
  <c r="Z128" i="2" s="1"/>
  <c r="R128" i="2"/>
  <c r="AF128" i="2" s="1"/>
  <c r="J129" i="2"/>
  <c r="X129" i="2" s="1"/>
  <c r="O129" i="2"/>
  <c r="AC129" i="2" s="1"/>
  <c r="O131" i="2"/>
  <c r="AC131" i="2" s="1"/>
  <c r="K131" i="2"/>
  <c r="Y131" i="2" s="1"/>
  <c r="G131" i="2"/>
  <c r="I131" i="2"/>
  <c r="W131" i="2" s="1"/>
  <c r="N131" i="2"/>
  <c r="AB131" i="2" s="1"/>
  <c r="R136" i="2"/>
  <c r="AF136" i="2" s="1"/>
  <c r="N136" i="2"/>
  <c r="AB136" i="2" s="1"/>
  <c r="J136" i="2"/>
  <c r="X136" i="2" s="1"/>
  <c r="H136" i="2"/>
  <c r="V136" i="2" s="1"/>
  <c r="M136" i="2"/>
  <c r="AA136" i="2" s="1"/>
  <c r="I137" i="2"/>
  <c r="N137" i="2"/>
  <c r="R139" i="2"/>
  <c r="N139" i="2"/>
  <c r="J139" i="2"/>
  <c r="E139" i="2"/>
  <c r="H139" i="2"/>
  <c r="M139" i="2"/>
  <c r="Y141" i="2"/>
  <c r="AF142" i="2"/>
  <c r="AD142" i="2"/>
  <c r="H143" i="2"/>
  <c r="N143" i="2"/>
  <c r="W145" i="2"/>
  <c r="Q146" i="2"/>
  <c r="AE146" i="2" s="1"/>
  <c r="M146" i="2"/>
  <c r="AA146" i="2" s="1"/>
  <c r="I146" i="2"/>
  <c r="W146" i="2" s="1"/>
  <c r="G146" i="2"/>
  <c r="L146" i="2"/>
  <c r="Z146" i="2" s="1"/>
  <c r="R146" i="2"/>
  <c r="AF146" i="2" s="1"/>
  <c r="I154" i="2"/>
  <c r="O154" i="2"/>
  <c r="AD155" i="2"/>
  <c r="P156" i="2"/>
  <c r="AD156" i="2" s="1"/>
  <c r="L156" i="2"/>
  <c r="Z156" i="2" s="1"/>
  <c r="H156" i="2"/>
  <c r="V156" i="2" s="1"/>
  <c r="G156" i="2"/>
  <c r="M156" i="2"/>
  <c r="AA156" i="2" s="1"/>
  <c r="R156" i="2"/>
  <c r="AF156" i="2" s="1"/>
  <c r="H159" i="2"/>
  <c r="N159" i="2"/>
  <c r="AC160" i="2"/>
  <c r="I162" i="2"/>
  <c r="O162" i="2"/>
  <c r="AD163" i="2"/>
  <c r="P164" i="2"/>
  <c r="AD164" i="2" s="1"/>
  <c r="L164" i="2"/>
  <c r="Z164" i="2" s="1"/>
  <c r="H164" i="2"/>
  <c r="V164" i="2" s="1"/>
  <c r="G164" i="2"/>
  <c r="M164" i="2"/>
  <c r="AA164" i="2" s="1"/>
  <c r="R164" i="2"/>
  <c r="AF164" i="2" s="1"/>
  <c r="G166" i="2"/>
  <c r="L166" i="2"/>
  <c r="H167" i="2"/>
  <c r="N167" i="2"/>
  <c r="X170" i="2"/>
  <c r="V170" i="2"/>
  <c r="AA170" i="2"/>
  <c r="E171" i="2"/>
  <c r="X171" i="2" s="1"/>
  <c r="K171" i="2"/>
  <c r="Y171" i="2" s="1"/>
  <c r="Q173" i="2"/>
  <c r="AE173" i="2" s="1"/>
  <c r="M173" i="2"/>
  <c r="AA173" i="2" s="1"/>
  <c r="I173" i="2"/>
  <c r="W173" i="2" s="1"/>
  <c r="G173" i="2"/>
  <c r="L173" i="2"/>
  <c r="Z173" i="2" s="1"/>
  <c r="R173" i="2"/>
  <c r="AF173" i="2" s="1"/>
  <c r="I174" i="2"/>
  <c r="N174" i="2"/>
  <c r="V175" i="2"/>
  <c r="AA175" i="2"/>
  <c r="R176" i="2"/>
  <c r="N176" i="2"/>
  <c r="AB176" i="2" s="1"/>
  <c r="J176" i="2"/>
  <c r="X176" i="2" s="1"/>
  <c r="E176" i="2"/>
  <c r="Z176" i="2" s="1"/>
  <c r="H176" i="2"/>
  <c r="M176" i="2"/>
  <c r="AA176" i="2" s="1"/>
  <c r="Y178" i="2"/>
  <c r="V179" i="2"/>
  <c r="AA179" i="2"/>
  <c r="AF179" i="2"/>
  <c r="E181" i="2"/>
  <c r="Z181" i="2" s="1"/>
  <c r="J182" i="2"/>
  <c r="R182" i="2"/>
  <c r="W183" i="2"/>
  <c r="L188" i="2"/>
  <c r="N196" i="2"/>
  <c r="W203" i="2"/>
  <c r="AF204" i="2"/>
  <c r="AC206" i="2"/>
  <c r="Y208" i="2"/>
  <c r="V210" i="2"/>
  <c r="AF211" i="2"/>
  <c r="AC213" i="2"/>
  <c r="Z215" i="2"/>
  <c r="X217" i="2"/>
  <c r="U219" i="2"/>
  <c r="AD220" i="2"/>
  <c r="R56" i="2"/>
  <c r="N56" i="2"/>
  <c r="J56" i="2"/>
  <c r="E56" i="2"/>
  <c r="U56" i="2" s="1"/>
  <c r="H56" i="2"/>
  <c r="M56" i="2"/>
  <c r="AF59" i="2"/>
  <c r="AB65" i="2"/>
  <c r="P73" i="2"/>
  <c r="AD73" i="2" s="1"/>
  <c r="L73" i="2"/>
  <c r="Z73" i="2" s="1"/>
  <c r="H73" i="2"/>
  <c r="V73" i="2" s="1"/>
  <c r="G73" i="2"/>
  <c r="M73" i="2"/>
  <c r="AA73" i="2" s="1"/>
  <c r="R73" i="2"/>
  <c r="AF73" i="2" s="1"/>
  <c r="R75" i="2"/>
  <c r="AF75" i="2" s="1"/>
  <c r="N75" i="2"/>
  <c r="AB75" i="2" s="1"/>
  <c r="J75" i="2"/>
  <c r="X75" i="2" s="1"/>
  <c r="E75" i="2"/>
  <c r="U75" i="2" s="1"/>
  <c r="H75" i="2"/>
  <c r="V75" i="2" s="1"/>
  <c r="M75" i="2"/>
  <c r="AA75" i="2" s="1"/>
  <c r="AD92" i="2"/>
  <c r="AD124" i="2" s="1"/>
  <c r="Q94" i="2"/>
  <c r="AE94" i="2" s="1"/>
  <c r="M94" i="2"/>
  <c r="AA94" i="2" s="1"/>
  <c r="I94" i="2"/>
  <c r="W94" i="2" s="1"/>
  <c r="G94" i="2"/>
  <c r="L94" i="2"/>
  <c r="Z94" i="2" s="1"/>
  <c r="R94" i="2"/>
  <c r="AF94" i="2" s="1"/>
  <c r="AF95" i="2"/>
  <c r="H96" i="2"/>
  <c r="V96" i="2" s="1"/>
  <c r="N96" i="2"/>
  <c r="AB96" i="2" s="1"/>
  <c r="H99" i="2"/>
  <c r="V99" i="2" s="1"/>
  <c r="N99" i="2"/>
  <c r="AB99" i="2" s="1"/>
  <c r="I102" i="2"/>
  <c r="W102" i="2" s="1"/>
  <c r="O102" i="2"/>
  <c r="AC102" i="2" s="1"/>
  <c r="AD103" i="2"/>
  <c r="P104" i="2"/>
  <c r="AD104" i="2" s="1"/>
  <c r="L104" i="2"/>
  <c r="Z104" i="2" s="1"/>
  <c r="H104" i="2"/>
  <c r="V104" i="2" s="1"/>
  <c r="G104" i="2"/>
  <c r="M104" i="2"/>
  <c r="AA104" i="2" s="1"/>
  <c r="R104" i="2"/>
  <c r="AF104" i="2" s="1"/>
  <c r="AB105" i="2"/>
  <c r="H107" i="2"/>
  <c r="V107" i="2" s="1"/>
  <c r="N107" i="2"/>
  <c r="AB107" i="2" s="1"/>
  <c r="I110" i="2"/>
  <c r="W110" i="2" s="1"/>
  <c r="O110" i="2"/>
  <c r="AC110" i="2" s="1"/>
  <c r="AD111" i="2"/>
  <c r="P112" i="2"/>
  <c r="AD112" i="2" s="1"/>
  <c r="L112" i="2"/>
  <c r="Z112" i="2" s="1"/>
  <c r="H112" i="2"/>
  <c r="V112" i="2" s="1"/>
  <c r="G112" i="2"/>
  <c r="M112" i="2"/>
  <c r="AA112" i="2" s="1"/>
  <c r="R112" i="2"/>
  <c r="AF112" i="2" s="1"/>
  <c r="AB113" i="2"/>
  <c r="H115" i="2"/>
  <c r="V115" i="2" s="1"/>
  <c r="N115" i="2"/>
  <c r="AB115" i="2" s="1"/>
  <c r="J116" i="2"/>
  <c r="O116" i="2"/>
  <c r="I118" i="2"/>
  <c r="W118" i="2" s="1"/>
  <c r="O118" i="2"/>
  <c r="AC118" i="2" s="1"/>
  <c r="AD119" i="2"/>
  <c r="P120" i="2"/>
  <c r="AD120" i="2" s="1"/>
  <c r="L120" i="2"/>
  <c r="Z120" i="2" s="1"/>
  <c r="H120" i="2"/>
  <c r="V120" i="2" s="1"/>
  <c r="G120" i="2"/>
  <c r="M120" i="2"/>
  <c r="AA120" i="2" s="1"/>
  <c r="R120" i="2"/>
  <c r="AF120" i="2" s="1"/>
  <c r="AB121" i="2"/>
  <c r="H123" i="2"/>
  <c r="V123" i="2" s="1"/>
  <c r="N123" i="2"/>
  <c r="AB123" i="2" s="1"/>
  <c r="H128" i="2"/>
  <c r="V128" i="2" s="1"/>
  <c r="N128" i="2"/>
  <c r="AB128" i="2" s="1"/>
  <c r="K129" i="2"/>
  <c r="Y129" i="2" s="1"/>
  <c r="P129" i="2"/>
  <c r="AD129" i="2" s="1"/>
  <c r="J131" i="2"/>
  <c r="X131" i="2" s="1"/>
  <c r="P131" i="2"/>
  <c r="AD131" i="2" s="1"/>
  <c r="Q133" i="2"/>
  <c r="AE133" i="2" s="1"/>
  <c r="M133" i="2"/>
  <c r="AA133" i="2" s="1"/>
  <c r="I133" i="2"/>
  <c r="W133" i="2" s="1"/>
  <c r="H133" i="2"/>
  <c r="V133" i="2" s="1"/>
  <c r="N133" i="2"/>
  <c r="AB133" i="2" s="1"/>
  <c r="I136" i="2"/>
  <c r="W136" i="2" s="1"/>
  <c r="O136" i="2"/>
  <c r="AC136" i="2" s="1"/>
  <c r="J137" i="2"/>
  <c r="O137" i="2"/>
  <c r="I139" i="2"/>
  <c r="W139" i="2" s="1"/>
  <c r="O139" i="2"/>
  <c r="AC139" i="2" s="1"/>
  <c r="AD140" i="2"/>
  <c r="P141" i="2"/>
  <c r="AD141" i="2" s="1"/>
  <c r="L141" i="2"/>
  <c r="Z141" i="2" s="1"/>
  <c r="H141" i="2"/>
  <c r="V141" i="2" s="1"/>
  <c r="G141" i="2"/>
  <c r="M141" i="2"/>
  <c r="AA141" i="2" s="1"/>
  <c r="R141" i="2"/>
  <c r="AF141" i="2" s="1"/>
  <c r="AB142" i="2"/>
  <c r="J143" i="2"/>
  <c r="O143" i="2"/>
  <c r="Y144" i="2"/>
  <c r="AF145" i="2"/>
  <c r="H146" i="2"/>
  <c r="V146" i="2" s="1"/>
  <c r="N146" i="2"/>
  <c r="AB146" i="2" s="1"/>
  <c r="K154" i="2"/>
  <c r="P154" i="2"/>
  <c r="Q155" i="2"/>
  <c r="AE155" i="2" s="1"/>
  <c r="M155" i="2"/>
  <c r="AA155" i="2" s="1"/>
  <c r="I155" i="2"/>
  <c r="W155" i="2" s="1"/>
  <c r="G155" i="2"/>
  <c r="L155" i="2"/>
  <c r="Z155" i="2" s="1"/>
  <c r="R155" i="2"/>
  <c r="AF155" i="2" s="1"/>
  <c r="I156" i="2"/>
  <c r="W156" i="2" s="1"/>
  <c r="N156" i="2"/>
  <c r="AB156" i="2" s="1"/>
  <c r="R158" i="2"/>
  <c r="N158" i="2"/>
  <c r="J158" i="2"/>
  <c r="E158" i="2"/>
  <c r="Y158" i="2" s="1"/>
  <c r="H158" i="2"/>
  <c r="M158" i="2"/>
  <c r="J159" i="2"/>
  <c r="O159" i="2"/>
  <c r="Y160" i="2"/>
  <c r="AF161" i="2"/>
  <c r="K162" i="2"/>
  <c r="P162" i="2"/>
  <c r="Q163" i="2"/>
  <c r="AE163" i="2" s="1"/>
  <c r="M163" i="2"/>
  <c r="AA163" i="2" s="1"/>
  <c r="I163" i="2"/>
  <c r="W163" i="2" s="1"/>
  <c r="G163" i="2"/>
  <c r="L163" i="2"/>
  <c r="Z163" i="2" s="1"/>
  <c r="R163" i="2"/>
  <c r="AF163" i="2" s="1"/>
  <c r="I164" i="2"/>
  <c r="W164" i="2" s="1"/>
  <c r="N164" i="2"/>
  <c r="AB164" i="2" s="1"/>
  <c r="R166" i="2"/>
  <c r="N166" i="2"/>
  <c r="J166" i="2"/>
  <c r="E166" i="2"/>
  <c r="AE166" i="2" s="1"/>
  <c r="H166" i="2"/>
  <c r="M166" i="2"/>
  <c r="J167" i="2"/>
  <c r="O167" i="2"/>
  <c r="AD169" i="2"/>
  <c r="Q171" i="2"/>
  <c r="AE171" i="2" s="1"/>
  <c r="M171" i="2"/>
  <c r="AA171" i="2" s="1"/>
  <c r="I171" i="2"/>
  <c r="W171" i="2" s="1"/>
  <c r="G171" i="2"/>
  <c r="L171" i="2"/>
  <c r="Z171" i="2" s="1"/>
  <c r="R171" i="2"/>
  <c r="AF171" i="2" s="1"/>
  <c r="AF172" i="2"/>
  <c r="H173" i="2"/>
  <c r="V173" i="2" s="1"/>
  <c r="N173" i="2"/>
  <c r="AB173" i="2" s="1"/>
  <c r="J174" i="2"/>
  <c r="O174" i="2"/>
  <c r="I176" i="2"/>
  <c r="W176" i="2" s="1"/>
  <c r="O176" i="2"/>
  <c r="AC176" i="2" s="1"/>
  <c r="AD177" i="2"/>
  <c r="P178" i="2"/>
  <c r="AD178" i="2" s="1"/>
  <c r="L178" i="2"/>
  <c r="Z178" i="2" s="1"/>
  <c r="H178" i="2"/>
  <c r="V178" i="2" s="1"/>
  <c r="G178" i="2"/>
  <c r="M178" i="2"/>
  <c r="AA178" i="2" s="1"/>
  <c r="R178" i="2"/>
  <c r="AF178" i="2" s="1"/>
  <c r="AB179" i="2"/>
  <c r="Q181" i="2"/>
  <c r="AE181" i="2" s="1"/>
  <c r="M181" i="2"/>
  <c r="AA181" i="2" s="1"/>
  <c r="I181" i="2"/>
  <c r="W181" i="2" s="1"/>
  <c r="O181" i="2"/>
  <c r="AC181" i="2" s="1"/>
  <c r="J181" i="2"/>
  <c r="X181" i="2" s="1"/>
  <c r="G181" i="2"/>
  <c r="N181" i="2"/>
  <c r="AB181" i="2" s="1"/>
  <c r="M182" i="2"/>
  <c r="AD196" i="2"/>
  <c r="AB203" i="2"/>
  <c r="Y205" i="2"/>
  <c r="U207" i="2"/>
  <c r="AD208" i="2"/>
  <c r="AB210" i="2"/>
  <c r="Y212" i="2"/>
  <c r="V214" i="2"/>
  <c r="AF215" i="2"/>
  <c r="AC217" i="2"/>
  <c r="R13" i="3"/>
  <c r="N13" i="3"/>
  <c r="J13" i="3"/>
  <c r="E13" i="3"/>
  <c r="O13" i="3"/>
  <c r="I13" i="3"/>
  <c r="S13" i="3"/>
  <c r="L13" i="3"/>
  <c r="Z13" i="3" s="1"/>
  <c r="P13" i="3"/>
  <c r="H13" i="3"/>
  <c r="M13" i="3"/>
  <c r="F13" i="3"/>
  <c r="AE13" i="3" s="1"/>
  <c r="W14" i="3"/>
  <c r="V14" i="3"/>
  <c r="Z14" i="3"/>
  <c r="F16" i="3"/>
  <c r="AB16" i="3" s="1"/>
  <c r="AC32" i="3"/>
  <c r="Q45" i="2"/>
  <c r="AE45" i="2" s="1"/>
  <c r="M45" i="2"/>
  <c r="AA45" i="2" s="1"/>
  <c r="I45" i="2"/>
  <c r="W45" i="2" s="1"/>
  <c r="G45" i="2"/>
  <c r="L45" i="2"/>
  <c r="Z45" i="2" s="1"/>
  <c r="R45" i="2"/>
  <c r="AF45" i="2" s="1"/>
  <c r="R48" i="2"/>
  <c r="N48" i="2"/>
  <c r="AB48" i="2" s="1"/>
  <c r="J48" i="2"/>
  <c r="X48" i="2" s="1"/>
  <c r="E48" i="2"/>
  <c r="AE48" i="2" s="1"/>
  <c r="H48" i="2"/>
  <c r="V48" i="2" s="1"/>
  <c r="M48" i="2"/>
  <c r="AA48" i="2" s="1"/>
  <c r="AF51" i="2"/>
  <c r="Q53" i="2"/>
  <c r="AE53" i="2" s="1"/>
  <c r="M53" i="2"/>
  <c r="AA53" i="2" s="1"/>
  <c r="I53" i="2"/>
  <c r="W53" i="2" s="1"/>
  <c r="G53" i="2"/>
  <c r="L53" i="2"/>
  <c r="Z53" i="2" s="1"/>
  <c r="R53" i="2"/>
  <c r="AF53" i="2" s="1"/>
  <c r="AE220" i="2"/>
  <c r="AA220" i="2"/>
  <c r="W220" i="2"/>
  <c r="AE219" i="2"/>
  <c r="AA219" i="2"/>
  <c r="W219" i="2"/>
  <c r="AE218" i="2"/>
  <c r="AA218" i="2"/>
  <c r="W218" i="2"/>
  <c r="AE217" i="2"/>
  <c r="AA217" i="2"/>
  <c r="W217" i="2"/>
  <c r="AE216" i="2"/>
  <c r="AA216" i="2"/>
  <c r="W216" i="2"/>
  <c r="AE215" i="2"/>
  <c r="AA215" i="2"/>
  <c r="W215" i="2"/>
  <c r="AE214" i="2"/>
  <c r="AA214" i="2"/>
  <c r="W214" i="2"/>
  <c r="AE213" i="2"/>
  <c r="AA213" i="2"/>
  <c r="W213" i="2"/>
  <c r="AE212" i="2"/>
  <c r="AA212" i="2"/>
  <c r="W212" i="2"/>
  <c r="AE211" i="2"/>
  <c r="AA211" i="2"/>
  <c r="W211" i="2"/>
  <c r="AE210" i="2"/>
  <c r="AA210" i="2"/>
  <c r="W210" i="2"/>
  <c r="AE209" i="2"/>
  <c r="AA209" i="2"/>
  <c r="W209" i="2"/>
  <c r="AE208" i="2"/>
  <c r="AA208" i="2"/>
  <c r="W208" i="2"/>
  <c r="AE207" i="2"/>
  <c r="AA207" i="2"/>
  <c r="W207" i="2"/>
  <c r="AF206" i="2"/>
  <c r="AB206" i="2"/>
  <c r="X206" i="2"/>
  <c r="AF205" i="2"/>
  <c r="AB205" i="2"/>
  <c r="X205" i="2"/>
  <c r="AC204" i="2"/>
  <c r="Y204" i="2"/>
  <c r="U204" i="2"/>
  <c r="AC203" i="2"/>
  <c r="Y203" i="2"/>
  <c r="U203" i="2"/>
  <c r="AF220" i="2"/>
  <c r="Z220" i="2"/>
  <c r="U220" i="2"/>
  <c r="AB219" i="2"/>
  <c r="V219" i="2"/>
  <c r="AC218" i="2"/>
  <c r="X218" i="2"/>
  <c r="AD217" i="2"/>
  <c r="Y217" i="2"/>
  <c r="AF216" i="2"/>
  <c r="Z216" i="2"/>
  <c r="U216" i="2"/>
  <c r="AB215" i="2"/>
  <c r="V215" i="2"/>
  <c r="AC214" i="2"/>
  <c r="X214" i="2"/>
  <c r="AD213" i="2"/>
  <c r="Y213" i="2"/>
  <c r="AF212" i="2"/>
  <c r="Z212" i="2"/>
  <c r="U212" i="2"/>
  <c r="AB211" i="2"/>
  <c r="V211" i="2"/>
  <c r="AC210" i="2"/>
  <c r="X210" i="2"/>
  <c r="AD209" i="2"/>
  <c r="Y209" i="2"/>
  <c r="AF208" i="2"/>
  <c r="Z208" i="2"/>
  <c r="U208" i="2"/>
  <c r="AB207" i="2"/>
  <c r="V207" i="2"/>
  <c r="AD206" i="2"/>
  <c r="Y206" i="2"/>
  <c r="AE205" i="2"/>
  <c r="Z205" i="2"/>
  <c r="U205" i="2"/>
  <c r="AB204" i="2"/>
  <c r="W204" i="2"/>
  <c r="AD203" i="2"/>
  <c r="X203" i="2"/>
  <c r="AC220" i="2"/>
  <c r="X220" i="2"/>
  <c r="AD219" i="2"/>
  <c r="Y219" i="2"/>
  <c r="AF218" i="2"/>
  <c r="Z218" i="2"/>
  <c r="U218" i="2"/>
  <c r="AB217" i="2"/>
  <c r="V217" i="2"/>
  <c r="AC216" i="2"/>
  <c r="X216" i="2"/>
  <c r="AD215" i="2"/>
  <c r="Y215" i="2"/>
  <c r="AF214" i="2"/>
  <c r="Z214" i="2"/>
  <c r="U214" i="2"/>
  <c r="AB213" i="2"/>
  <c r="V213" i="2"/>
  <c r="AC212" i="2"/>
  <c r="X212" i="2"/>
  <c r="AD211" i="2"/>
  <c r="Y211" i="2"/>
  <c r="AF210" i="2"/>
  <c r="Z210" i="2"/>
  <c r="U210" i="2"/>
  <c r="AB209" i="2"/>
  <c r="V209" i="2"/>
  <c r="AC208" i="2"/>
  <c r="X208" i="2"/>
  <c r="AD207" i="2"/>
  <c r="Y207" i="2"/>
  <c r="AA206" i="2"/>
  <c r="V206" i="2"/>
  <c r="AC205" i="2"/>
  <c r="W205" i="2"/>
  <c r="AE204" i="2"/>
  <c r="Z204" i="2"/>
  <c r="AF203" i="2"/>
  <c r="AA203" i="2"/>
  <c r="V203" i="2"/>
  <c r="AB220" i="2"/>
  <c r="V220" i="2"/>
  <c r="AC219" i="2"/>
  <c r="X219" i="2"/>
  <c r="AD218" i="2"/>
  <c r="Y218" i="2"/>
  <c r="AF217" i="2"/>
  <c r="Z217" i="2"/>
  <c r="U217" i="2"/>
  <c r="AB216" i="2"/>
  <c r="V216" i="2"/>
  <c r="AC215" i="2"/>
  <c r="X215" i="2"/>
  <c r="AD214" i="2"/>
  <c r="Y214" i="2"/>
  <c r="AF213" i="2"/>
  <c r="Z213" i="2"/>
  <c r="U213" i="2"/>
  <c r="AB212" i="2"/>
  <c r="V212" i="2"/>
  <c r="AC211" i="2"/>
  <c r="X211" i="2"/>
  <c r="AD210" i="2"/>
  <c r="Y210" i="2"/>
  <c r="AF209" i="2"/>
  <c r="Z209" i="2"/>
  <c r="U209" i="2"/>
  <c r="AB208" i="2"/>
  <c r="V208" i="2"/>
  <c r="AC207" i="2"/>
  <c r="X207" i="2"/>
  <c r="AE206" i="2"/>
  <c r="Z206" i="2"/>
  <c r="U206" i="2"/>
  <c r="AA205" i="2"/>
  <c r="V205" i="2"/>
  <c r="AD204" i="2"/>
  <c r="X204" i="2"/>
  <c r="AE203" i="2"/>
  <c r="Z203" i="2"/>
  <c r="Q11" i="2"/>
  <c r="M11" i="2"/>
  <c r="AA11" i="2" s="1"/>
  <c r="I11" i="2"/>
  <c r="W11" i="2" s="1"/>
  <c r="G11" i="2"/>
  <c r="L11" i="2"/>
  <c r="Z11" i="2" s="1"/>
  <c r="R11" i="2"/>
  <c r="AF11" i="2" s="1"/>
  <c r="AF12" i="2"/>
  <c r="AB14" i="2"/>
  <c r="X16" i="2"/>
  <c r="Q19" i="2"/>
  <c r="AE19" i="2" s="1"/>
  <c r="M19" i="2"/>
  <c r="AA19" i="2" s="1"/>
  <c r="I19" i="2"/>
  <c r="W19" i="2" s="1"/>
  <c r="G19" i="2"/>
  <c r="L19" i="2"/>
  <c r="Z19" i="2" s="1"/>
  <c r="R19" i="2"/>
  <c r="AF19" i="2" s="1"/>
  <c r="AF20" i="2"/>
  <c r="AB22" i="2"/>
  <c r="X24" i="2"/>
  <c r="Q27" i="2"/>
  <c r="AE27" i="2" s="1"/>
  <c r="M27" i="2"/>
  <c r="AA27" i="2" s="1"/>
  <c r="I27" i="2"/>
  <c r="W27" i="2" s="1"/>
  <c r="G27" i="2"/>
  <c r="L27" i="2"/>
  <c r="Z27" i="2" s="1"/>
  <c r="R27" i="2"/>
  <c r="AF27" i="2" s="1"/>
  <c r="AF28" i="2"/>
  <c r="AB30" i="2"/>
  <c r="X32" i="2"/>
  <c r="P34" i="2"/>
  <c r="AD34" i="2" s="1"/>
  <c r="L34" i="2"/>
  <c r="Z34" i="2" s="1"/>
  <c r="H34" i="2"/>
  <c r="V34" i="2" s="1"/>
  <c r="G34" i="2"/>
  <c r="M34" i="2"/>
  <c r="AA34" i="2" s="1"/>
  <c r="R34" i="2"/>
  <c r="AF34" i="2" s="1"/>
  <c r="AB35" i="2"/>
  <c r="P42" i="2"/>
  <c r="AD42" i="2" s="1"/>
  <c r="L42" i="2"/>
  <c r="Z42" i="2" s="1"/>
  <c r="H42" i="2"/>
  <c r="V42" i="2" s="1"/>
  <c r="G42" i="2"/>
  <c r="M42" i="2"/>
  <c r="AA42" i="2" s="1"/>
  <c r="R42" i="2"/>
  <c r="AF42" i="2" s="1"/>
  <c r="AB43" i="2"/>
  <c r="H45" i="2"/>
  <c r="V45" i="2" s="1"/>
  <c r="N45" i="2"/>
  <c r="AB45" i="2" s="1"/>
  <c r="I48" i="2"/>
  <c r="W48" i="2" s="1"/>
  <c r="O48" i="2"/>
  <c r="AC48" i="2" s="1"/>
  <c r="P50" i="2"/>
  <c r="AD50" i="2" s="1"/>
  <c r="L50" i="2"/>
  <c r="Z50" i="2" s="1"/>
  <c r="H50" i="2"/>
  <c r="V50" i="2" s="1"/>
  <c r="G50" i="2"/>
  <c r="M50" i="2"/>
  <c r="AA50" i="2" s="1"/>
  <c r="R50" i="2"/>
  <c r="AF50" i="2" s="1"/>
  <c r="AB51" i="2"/>
  <c r="H53" i="2"/>
  <c r="V53" i="2" s="1"/>
  <c r="N53" i="2"/>
  <c r="AB53" i="2" s="1"/>
  <c r="I56" i="2"/>
  <c r="W56" i="2" s="1"/>
  <c r="O56" i="2"/>
  <c r="AC56" i="2" s="1"/>
  <c r="P58" i="2"/>
  <c r="AD58" i="2" s="1"/>
  <c r="L58" i="2"/>
  <c r="Z58" i="2" s="1"/>
  <c r="H58" i="2"/>
  <c r="V58" i="2" s="1"/>
  <c r="G58" i="2"/>
  <c r="M58" i="2"/>
  <c r="AA58" i="2" s="1"/>
  <c r="R58" i="2"/>
  <c r="AF58" i="2" s="1"/>
  <c r="AB59" i="2"/>
  <c r="X65" i="2"/>
  <c r="R66" i="2"/>
  <c r="AF66" i="2" s="1"/>
  <c r="N66" i="2"/>
  <c r="J66" i="2"/>
  <c r="E66" i="2"/>
  <c r="H66" i="2"/>
  <c r="V66" i="2" s="1"/>
  <c r="M66" i="2"/>
  <c r="M78" i="2" s="1"/>
  <c r="AF69" i="2"/>
  <c r="R72" i="2"/>
  <c r="N72" i="2"/>
  <c r="J72" i="2"/>
  <c r="X72" i="2" s="1"/>
  <c r="E72" i="2"/>
  <c r="AD72" i="2" s="1"/>
  <c r="H72" i="2"/>
  <c r="M72" i="2"/>
  <c r="I73" i="2"/>
  <c r="W73" i="2" s="1"/>
  <c r="N73" i="2"/>
  <c r="AB73" i="2" s="1"/>
  <c r="I75" i="2"/>
  <c r="W75" i="2" s="1"/>
  <c r="O75" i="2"/>
  <c r="AC75" i="2" s="1"/>
  <c r="Q92" i="2"/>
  <c r="M92" i="2"/>
  <c r="AA92" i="2" s="1"/>
  <c r="I92" i="2"/>
  <c r="W92" i="2" s="1"/>
  <c r="W124" i="2" s="1"/>
  <c r="G92" i="2"/>
  <c r="L92" i="2"/>
  <c r="R92" i="2"/>
  <c r="AF92" i="2" s="1"/>
  <c r="AF93" i="2"/>
  <c r="H94" i="2"/>
  <c r="V94" i="2" s="1"/>
  <c r="N94" i="2"/>
  <c r="AB94" i="2" s="1"/>
  <c r="AB124" i="2" s="1"/>
  <c r="AB95" i="2"/>
  <c r="J96" i="2"/>
  <c r="X96" i="2" s="1"/>
  <c r="X124" i="2" s="1"/>
  <c r="O96" i="2"/>
  <c r="AC96" i="2" s="1"/>
  <c r="R98" i="2"/>
  <c r="N98" i="2"/>
  <c r="J98" i="2"/>
  <c r="E98" i="2"/>
  <c r="H98" i="2"/>
  <c r="M98" i="2"/>
  <c r="J99" i="2"/>
  <c r="X99" i="2" s="1"/>
  <c r="O99" i="2"/>
  <c r="AC99" i="2" s="1"/>
  <c r="AF101" i="2"/>
  <c r="K102" i="2"/>
  <c r="Y102" i="2" s="1"/>
  <c r="P102" i="2"/>
  <c r="AD102" i="2" s="1"/>
  <c r="Q103" i="2"/>
  <c r="AE103" i="2" s="1"/>
  <c r="M103" i="2"/>
  <c r="AA103" i="2" s="1"/>
  <c r="I103" i="2"/>
  <c r="W103" i="2" s="1"/>
  <c r="G103" i="2"/>
  <c r="L103" i="2"/>
  <c r="Z103" i="2" s="1"/>
  <c r="R103" i="2"/>
  <c r="AF103" i="2" s="1"/>
  <c r="I104" i="2"/>
  <c r="W104" i="2" s="1"/>
  <c r="N104" i="2"/>
  <c r="AB104" i="2" s="1"/>
  <c r="X105" i="2"/>
  <c r="R106" i="2"/>
  <c r="N106" i="2"/>
  <c r="J106" i="2"/>
  <c r="E106" i="2"/>
  <c r="H106" i="2"/>
  <c r="S106" i="2" s="1"/>
  <c r="M106" i="2"/>
  <c r="J107" i="2"/>
  <c r="X107" i="2" s="1"/>
  <c r="O107" i="2"/>
  <c r="AC107" i="2" s="1"/>
  <c r="AF109" i="2"/>
  <c r="K110" i="2"/>
  <c r="Y110" i="2" s="1"/>
  <c r="P110" i="2"/>
  <c r="AD110" i="2" s="1"/>
  <c r="Q111" i="2"/>
  <c r="AE111" i="2" s="1"/>
  <c r="M111" i="2"/>
  <c r="AA111" i="2" s="1"/>
  <c r="I111" i="2"/>
  <c r="W111" i="2" s="1"/>
  <c r="G111" i="2"/>
  <c r="L111" i="2"/>
  <c r="Z111" i="2" s="1"/>
  <c r="R111" i="2"/>
  <c r="AF111" i="2" s="1"/>
  <c r="I112" i="2"/>
  <c r="W112" i="2" s="1"/>
  <c r="N112" i="2"/>
  <c r="AB112" i="2" s="1"/>
  <c r="X113" i="2"/>
  <c r="R114" i="2"/>
  <c r="N114" i="2"/>
  <c r="J114" i="2"/>
  <c r="E114" i="2"/>
  <c r="H114" i="2"/>
  <c r="S114" i="2" s="1"/>
  <c r="M114" i="2"/>
  <c r="J115" i="2"/>
  <c r="X115" i="2" s="1"/>
  <c r="O115" i="2"/>
  <c r="AC115" i="2" s="1"/>
  <c r="E116" i="2"/>
  <c r="AE116" i="2" s="1"/>
  <c r="K116" i="2"/>
  <c r="AF117" i="2"/>
  <c r="K118" i="2"/>
  <c r="Y118" i="2" s="1"/>
  <c r="P118" i="2"/>
  <c r="AD118" i="2" s="1"/>
  <c r="Q119" i="2"/>
  <c r="AE119" i="2" s="1"/>
  <c r="M119" i="2"/>
  <c r="AA119" i="2" s="1"/>
  <c r="I119" i="2"/>
  <c r="W119" i="2" s="1"/>
  <c r="G119" i="2"/>
  <c r="L119" i="2"/>
  <c r="Z119" i="2" s="1"/>
  <c r="R119" i="2"/>
  <c r="AF119" i="2" s="1"/>
  <c r="I120" i="2"/>
  <c r="W120" i="2" s="1"/>
  <c r="N120" i="2"/>
  <c r="AB120" i="2" s="1"/>
  <c r="X121" i="2"/>
  <c r="R122" i="2"/>
  <c r="N122" i="2"/>
  <c r="J122" i="2"/>
  <c r="X122" i="2" s="1"/>
  <c r="E122" i="2"/>
  <c r="AC122" i="2" s="1"/>
  <c r="H122" i="2"/>
  <c r="M122" i="2"/>
  <c r="J123" i="2"/>
  <c r="X123" i="2" s="1"/>
  <c r="O123" i="2"/>
  <c r="AC123" i="2" s="1"/>
  <c r="R127" i="2"/>
  <c r="N127" i="2"/>
  <c r="J127" i="2"/>
  <c r="E127" i="2"/>
  <c r="AM127" i="2" s="1"/>
  <c r="H127" i="2"/>
  <c r="M127" i="2"/>
  <c r="J128" i="2"/>
  <c r="X128" i="2" s="1"/>
  <c r="O128" i="2"/>
  <c r="AC128" i="2" s="1"/>
  <c r="G129" i="2"/>
  <c r="L129" i="2"/>
  <c r="Z129" i="2" s="1"/>
  <c r="L131" i="2"/>
  <c r="Z131" i="2" s="1"/>
  <c r="Q131" i="2"/>
  <c r="AE131" i="2" s="1"/>
  <c r="R132" i="2"/>
  <c r="AF132" i="2" s="1"/>
  <c r="AF148" i="2" s="1"/>
  <c r="N132" i="2"/>
  <c r="AB132" i="2" s="1"/>
  <c r="J132" i="2"/>
  <c r="X132" i="2" s="1"/>
  <c r="H132" i="2"/>
  <c r="V132" i="2" s="1"/>
  <c r="M132" i="2"/>
  <c r="AA132" i="2" s="1"/>
  <c r="J133" i="2"/>
  <c r="X133" i="2" s="1"/>
  <c r="O133" i="2"/>
  <c r="AC133" i="2" s="1"/>
  <c r="O135" i="2"/>
  <c r="AC135" i="2" s="1"/>
  <c r="K135" i="2"/>
  <c r="Y135" i="2" s="1"/>
  <c r="G135" i="2"/>
  <c r="I135" i="2"/>
  <c r="W135" i="2" s="1"/>
  <c r="N135" i="2"/>
  <c r="AB135" i="2" s="1"/>
  <c r="K136" i="2"/>
  <c r="Y136" i="2" s="1"/>
  <c r="P136" i="2"/>
  <c r="AD136" i="2" s="1"/>
  <c r="E137" i="2"/>
  <c r="K137" i="2"/>
  <c r="AF138" i="2"/>
  <c r="K139" i="2"/>
  <c r="Y139" i="2" s="1"/>
  <c r="P139" i="2"/>
  <c r="AD139" i="2" s="1"/>
  <c r="Q140" i="2"/>
  <c r="AE140" i="2" s="1"/>
  <c r="M140" i="2"/>
  <c r="AA140" i="2" s="1"/>
  <c r="I140" i="2"/>
  <c r="W140" i="2" s="1"/>
  <c r="G140" i="2"/>
  <c r="L140" i="2"/>
  <c r="Z140" i="2" s="1"/>
  <c r="R140" i="2"/>
  <c r="AF140" i="2" s="1"/>
  <c r="I141" i="2"/>
  <c r="W141" i="2" s="1"/>
  <c r="N141" i="2"/>
  <c r="AB141" i="2" s="1"/>
  <c r="X142" i="2"/>
  <c r="E143" i="2"/>
  <c r="K143" i="2"/>
  <c r="P144" i="2"/>
  <c r="AD144" i="2" s="1"/>
  <c r="L144" i="2"/>
  <c r="Z144" i="2" s="1"/>
  <c r="H144" i="2"/>
  <c r="V144" i="2" s="1"/>
  <c r="G144" i="2"/>
  <c r="M144" i="2"/>
  <c r="AA144" i="2" s="1"/>
  <c r="R144" i="2"/>
  <c r="AF144" i="2" s="1"/>
  <c r="AB145" i="2"/>
  <c r="J146" i="2"/>
  <c r="X146" i="2" s="1"/>
  <c r="O146" i="2"/>
  <c r="AC146" i="2" s="1"/>
  <c r="G154" i="2"/>
  <c r="L154" i="2"/>
  <c r="H155" i="2"/>
  <c r="V155" i="2" s="1"/>
  <c r="N155" i="2"/>
  <c r="AB155" i="2" s="1"/>
  <c r="J156" i="2"/>
  <c r="X156" i="2" s="1"/>
  <c r="O156" i="2"/>
  <c r="AC156" i="2" s="1"/>
  <c r="I158" i="2"/>
  <c r="W158" i="2" s="1"/>
  <c r="O158" i="2"/>
  <c r="AC158" i="2" s="1"/>
  <c r="E159" i="2"/>
  <c r="AD159" i="2" s="1"/>
  <c r="K159" i="2"/>
  <c r="P160" i="2"/>
  <c r="AD160" i="2" s="1"/>
  <c r="L160" i="2"/>
  <c r="Z160" i="2" s="1"/>
  <c r="H160" i="2"/>
  <c r="V160" i="2" s="1"/>
  <c r="G160" i="2"/>
  <c r="M160" i="2"/>
  <c r="AA160" i="2" s="1"/>
  <c r="R160" i="2"/>
  <c r="AF160" i="2" s="1"/>
  <c r="AB161" i="2"/>
  <c r="G162" i="2"/>
  <c r="L162" i="2"/>
  <c r="H163" i="2"/>
  <c r="V163" i="2" s="1"/>
  <c r="N163" i="2"/>
  <c r="AB163" i="2" s="1"/>
  <c r="J164" i="2"/>
  <c r="X164" i="2" s="1"/>
  <c r="O164" i="2"/>
  <c r="AC164" i="2" s="1"/>
  <c r="I166" i="2"/>
  <c r="W166" i="2" s="1"/>
  <c r="O166" i="2"/>
  <c r="AC166" i="2" s="1"/>
  <c r="E167" i="2"/>
  <c r="AD167" i="2" s="1"/>
  <c r="K167" i="2"/>
  <c r="Y167" i="2" s="1"/>
  <c r="Q169" i="2"/>
  <c r="AE169" i="2" s="1"/>
  <c r="M169" i="2"/>
  <c r="AA169" i="2" s="1"/>
  <c r="I169" i="2"/>
  <c r="W169" i="2" s="1"/>
  <c r="G169" i="2"/>
  <c r="L169" i="2"/>
  <c r="Z169" i="2" s="1"/>
  <c r="R169" i="2"/>
  <c r="AF169" i="2" s="1"/>
  <c r="AF170" i="2"/>
  <c r="H171" i="2"/>
  <c r="V171" i="2" s="1"/>
  <c r="N171" i="2"/>
  <c r="AB171" i="2" s="1"/>
  <c r="AB172" i="2"/>
  <c r="J173" i="2"/>
  <c r="X173" i="2" s="1"/>
  <c r="O173" i="2"/>
  <c r="AC173" i="2" s="1"/>
  <c r="E174" i="2"/>
  <c r="AE174" i="2" s="1"/>
  <c r="K174" i="2"/>
  <c r="AF175" i="2"/>
  <c r="K176" i="2"/>
  <c r="Y176" i="2" s="1"/>
  <c r="P176" i="2"/>
  <c r="AD176" i="2" s="1"/>
  <c r="Q177" i="2"/>
  <c r="AE177" i="2" s="1"/>
  <c r="M177" i="2"/>
  <c r="AA177" i="2" s="1"/>
  <c r="I177" i="2"/>
  <c r="W177" i="2" s="1"/>
  <c r="G177" i="2"/>
  <c r="L177" i="2"/>
  <c r="Z177" i="2" s="1"/>
  <c r="R177" i="2"/>
  <c r="AF177" i="2" s="1"/>
  <c r="I178" i="2"/>
  <c r="W178" i="2" s="1"/>
  <c r="N178" i="2"/>
  <c r="AB178" i="2" s="1"/>
  <c r="X179" i="2"/>
  <c r="H181" i="2"/>
  <c r="V181" i="2" s="1"/>
  <c r="P181" i="2"/>
  <c r="AD181" i="2" s="1"/>
  <c r="G182" i="2"/>
  <c r="AB183" i="2"/>
  <c r="AC183" i="2"/>
  <c r="G188" i="2"/>
  <c r="Y189" i="2"/>
  <c r="V204" i="2"/>
  <c r="AD205" i="2"/>
  <c r="Z207" i="2"/>
  <c r="X209" i="2"/>
  <c r="U211" i="2"/>
  <c r="AD212" i="2"/>
  <c r="AB214" i="2"/>
  <c r="Y216" i="2"/>
  <c r="V218" i="2"/>
  <c r="AF219" i="2"/>
  <c r="Z12" i="3"/>
  <c r="AA14" i="3"/>
  <c r="AE110" i="2"/>
  <c r="W113" i="2"/>
  <c r="W114" i="2"/>
  <c r="AD115" i="2"/>
  <c r="P116" i="2"/>
  <c r="L116" i="2"/>
  <c r="Z116" i="2" s="1"/>
  <c r="H116" i="2"/>
  <c r="V116" i="2" s="1"/>
  <c r="G116" i="2"/>
  <c r="M116" i="2"/>
  <c r="R116" i="2"/>
  <c r="AF116" i="2" s="1"/>
  <c r="AE118" i="2"/>
  <c r="W121" i="2"/>
  <c r="W122" i="2"/>
  <c r="AD123" i="2"/>
  <c r="W127" i="2"/>
  <c r="AD128" i="2"/>
  <c r="Q129" i="2"/>
  <c r="AE129" i="2" s="1"/>
  <c r="AE148" i="2" s="1"/>
  <c r="M129" i="2"/>
  <c r="AA129" i="2" s="1"/>
  <c r="AA148" i="2" s="1"/>
  <c r="I129" i="2"/>
  <c r="W129" i="2" s="1"/>
  <c r="W148" i="2" s="1"/>
  <c r="H129" i="2"/>
  <c r="V129" i="2" s="1"/>
  <c r="N129" i="2"/>
  <c r="AB129" i="2" s="1"/>
  <c r="P137" i="2"/>
  <c r="AD137" i="2" s="1"/>
  <c r="L137" i="2"/>
  <c r="Z137" i="2" s="1"/>
  <c r="H137" i="2"/>
  <c r="V137" i="2" s="1"/>
  <c r="G137" i="2"/>
  <c r="M137" i="2"/>
  <c r="AA137" i="2" s="1"/>
  <c r="R137" i="2"/>
  <c r="AF137" i="2" s="1"/>
  <c r="AE139" i="2"/>
  <c r="W142" i="2"/>
  <c r="Q143" i="2"/>
  <c r="AE143" i="2" s="1"/>
  <c r="M143" i="2"/>
  <c r="AA143" i="2" s="1"/>
  <c r="I143" i="2"/>
  <c r="W143" i="2" s="1"/>
  <c r="G143" i="2"/>
  <c r="L143" i="2"/>
  <c r="Z143" i="2" s="1"/>
  <c r="R143" i="2"/>
  <c r="AF143" i="2" s="1"/>
  <c r="AD146" i="2"/>
  <c r="R154" i="2"/>
  <c r="N154" i="2"/>
  <c r="J154" i="2"/>
  <c r="E154" i="2"/>
  <c r="AE154" i="2" s="1"/>
  <c r="H154" i="2"/>
  <c r="M154" i="2"/>
  <c r="Y156" i="2"/>
  <c r="Q159" i="2"/>
  <c r="AE159" i="2" s="1"/>
  <c r="M159" i="2"/>
  <c r="AA159" i="2" s="1"/>
  <c r="I159" i="2"/>
  <c r="W159" i="2" s="1"/>
  <c r="G159" i="2"/>
  <c r="L159" i="2"/>
  <c r="Z159" i="2" s="1"/>
  <c r="R159" i="2"/>
  <c r="AF159" i="2" s="1"/>
  <c r="R162" i="2"/>
  <c r="AF162" i="2" s="1"/>
  <c r="N162" i="2"/>
  <c r="AB162" i="2" s="1"/>
  <c r="J162" i="2"/>
  <c r="E162" i="2"/>
  <c r="AE162" i="2" s="1"/>
  <c r="H162" i="2"/>
  <c r="V162" i="2" s="1"/>
  <c r="M162" i="2"/>
  <c r="AA162" i="2" s="1"/>
  <c r="Y164" i="2"/>
  <c r="Q167" i="2"/>
  <c r="AE167" i="2" s="1"/>
  <c r="M167" i="2"/>
  <c r="AA167" i="2" s="1"/>
  <c r="AA185" i="2" s="1"/>
  <c r="I167" i="2"/>
  <c r="W167" i="2" s="1"/>
  <c r="W185" i="2" s="1"/>
  <c r="G167" i="2"/>
  <c r="L167" i="2"/>
  <c r="Z167" i="2" s="1"/>
  <c r="R167" i="2"/>
  <c r="AF167" i="2" s="1"/>
  <c r="AF185" i="2" s="1"/>
  <c r="AD173" i="2"/>
  <c r="P174" i="2"/>
  <c r="AD174" i="2" s="1"/>
  <c r="L174" i="2"/>
  <c r="H174" i="2"/>
  <c r="V174" i="2" s="1"/>
  <c r="G174" i="2"/>
  <c r="M174" i="2"/>
  <c r="AA174" i="2" s="1"/>
  <c r="R174" i="2"/>
  <c r="AE176" i="2"/>
  <c r="AF181" i="2"/>
  <c r="P182" i="2"/>
  <c r="L182" i="2"/>
  <c r="H182" i="2"/>
  <c r="Q182" i="2"/>
  <c r="K182" i="2"/>
  <c r="E182" i="2"/>
  <c r="AB182" i="2" s="1"/>
  <c r="I182" i="2"/>
  <c r="O182" i="2"/>
  <c r="V183" i="2"/>
  <c r="AE183" i="2"/>
  <c r="Q188" i="2"/>
  <c r="M188" i="2"/>
  <c r="I188" i="2"/>
  <c r="N188" i="2"/>
  <c r="H188" i="2"/>
  <c r="P188" i="2"/>
  <c r="K188" i="2"/>
  <c r="E188" i="2"/>
  <c r="J188" i="2"/>
  <c r="Q196" i="2"/>
  <c r="M196" i="2"/>
  <c r="I196" i="2"/>
  <c r="R196" i="2"/>
  <c r="L196" i="2"/>
  <c r="G196" i="2"/>
  <c r="O196" i="2"/>
  <c r="J196" i="2"/>
  <c r="K196" i="2"/>
  <c r="U198" i="2"/>
  <c r="AA204" i="2"/>
  <c r="W206" i="2"/>
  <c r="AF207" i="2"/>
  <c r="AC209" i="2"/>
  <c r="Z211" i="2"/>
  <c r="X213" i="2"/>
  <c r="U215" i="2"/>
  <c r="AD216" i="2"/>
  <c r="AB218" i="2"/>
  <c r="Y220" i="2"/>
  <c r="Y10" i="3"/>
  <c r="K13" i="3"/>
  <c r="Y13" i="3" s="1"/>
  <c r="Q16" i="3"/>
  <c r="AE16" i="3" s="1"/>
  <c r="M16" i="3"/>
  <c r="I16" i="3"/>
  <c r="O16" i="3"/>
  <c r="AC16" i="3" s="1"/>
  <c r="J16" i="3"/>
  <c r="P16" i="3"/>
  <c r="AD16" i="3" s="1"/>
  <c r="H16" i="3"/>
  <c r="S16" i="3"/>
  <c r="AG16" i="3" s="1"/>
  <c r="L16" i="3"/>
  <c r="E16" i="3"/>
  <c r="R16" i="3"/>
  <c r="AF16" i="3" s="1"/>
  <c r="K16" i="3"/>
  <c r="B181" i="3"/>
  <c r="B177" i="3"/>
  <c r="B162" i="3"/>
  <c r="B159" i="3"/>
  <c r="B157" i="3"/>
  <c r="B155" i="3"/>
  <c r="B153" i="3"/>
  <c r="B180" i="3"/>
  <c r="B172" i="3"/>
  <c r="B171" i="3"/>
  <c r="B163" i="3"/>
  <c r="B161" i="3"/>
  <c r="B136" i="3"/>
  <c r="B119" i="3"/>
  <c r="B114" i="3"/>
  <c r="B112" i="3"/>
  <c r="B110" i="3"/>
  <c r="B108" i="3"/>
  <c r="B106" i="3"/>
  <c r="B104" i="3"/>
  <c r="B102" i="3"/>
  <c r="B100" i="3"/>
  <c r="B98" i="3"/>
  <c r="B94" i="3"/>
  <c r="B91" i="3"/>
  <c r="B89" i="3"/>
  <c r="B85" i="3"/>
  <c r="B77" i="3"/>
  <c r="B71" i="3"/>
  <c r="B69" i="3"/>
  <c r="B174" i="3"/>
  <c r="B173" i="3"/>
  <c r="B179" i="3"/>
  <c r="B178" i="3"/>
  <c r="B170" i="3"/>
  <c r="B156" i="3"/>
  <c r="B143" i="3"/>
  <c r="B142" i="3"/>
  <c r="B132" i="3"/>
  <c r="B131" i="3"/>
  <c r="B168" i="3"/>
  <c r="B165" i="3"/>
  <c r="B164" i="3"/>
  <c r="B152" i="3"/>
  <c r="B150" i="3"/>
  <c r="B145" i="3"/>
  <c r="B144" i="3"/>
  <c r="B135" i="3"/>
  <c r="B134" i="3"/>
  <c r="B133" i="3"/>
  <c r="B126" i="3"/>
  <c r="B125" i="3"/>
  <c r="B120" i="3"/>
  <c r="B115" i="3"/>
  <c r="B113" i="3"/>
  <c r="B105" i="3"/>
  <c r="B93" i="3"/>
  <c r="B92" i="3"/>
  <c r="B86" i="3"/>
  <c r="B76" i="3"/>
  <c r="B65" i="3"/>
  <c r="B64" i="3"/>
  <c r="B61" i="3"/>
  <c r="B56" i="3"/>
  <c r="B54" i="3"/>
  <c r="B52" i="3"/>
  <c r="B50" i="3"/>
  <c r="B48" i="3"/>
  <c r="B46" i="3"/>
  <c r="B44" i="3"/>
  <c r="B42" i="3"/>
  <c r="B40" i="3"/>
  <c r="B38" i="3"/>
  <c r="B36" i="3"/>
  <c r="B34" i="3"/>
  <c r="B31" i="3"/>
  <c r="B27" i="3"/>
  <c r="B23" i="3"/>
  <c r="B19" i="3"/>
  <c r="B15" i="3"/>
  <c r="B176" i="3"/>
  <c r="B160" i="3"/>
  <c r="B158" i="3"/>
  <c r="B151" i="3"/>
  <c r="B147" i="3"/>
  <c r="B146" i="3"/>
  <c r="B139" i="3"/>
  <c r="B138" i="3"/>
  <c r="B137" i="3"/>
  <c r="B128" i="3"/>
  <c r="B127" i="3"/>
  <c r="B175" i="3"/>
  <c r="B169" i="3"/>
  <c r="B154" i="3"/>
  <c r="B149" i="3"/>
  <c r="B148" i="3"/>
  <c r="B141" i="3"/>
  <c r="B140" i="3"/>
  <c r="B130" i="3"/>
  <c r="B129" i="3"/>
  <c r="B122" i="3"/>
  <c r="B121" i="3"/>
  <c r="B117" i="3"/>
  <c r="B109" i="3"/>
  <c r="B111" i="3"/>
  <c r="B101" i="3"/>
  <c r="B96" i="3"/>
  <c r="B124" i="3"/>
  <c r="B123" i="3"/>
  <c r="B118" i="3"/>
  <c r="B97" i="3"/>
  <c r="B88" i="3"/>
  <c r="B84" i="3"/>
  <c r="B80" i="3"/>
  <c r="B67" i="3"/>
  <c r="B116" i="3"/>
  <c r="B107" i="3"/>
  <c r="B90" i="3"/>
  <c r="B83" i="3"/>
  <c r="B75" i="3"/>
  <c r="B74" i="3"/>
  <c r="B68" i="3"/>
  <c r="B63" i="3"/>
  <c r="B59" i="3"/>
  <c r="B58" i="3"/>
  <c r="B53" i="3"/>
  <c r="B45" i="3"/>
  <c r="B37" i="3"/>
  <c r="B26" i="3"/>
  <c r="B103" i="3"/>
  <c r="B99" i="3"/>
  <c r="B73" i="3"/>
  <c r="B66" i="3"/>
  <c r="B39" i="3"/>
  <c r="B82" i="3"/>
  <c r="B62" i="3"/>
  <c r="B47" i="3"/>
  <c r="B41" i="3"/>
  <c r="B35" i="3"/>
  <c r="B14" i="3"/>
  <c r="B13" i="3"/>
  <c r="B12" i="3"/>
  <c r="B7" i="3"/>
  <c r="B55" i="3"/>
  <c r="B49" i="3"/>
  <c r="B43" i="3"/>
  <c r="B32" i="3"/>
  <c r="B28" i="3"/>
  <c r="B95" i="3"/>
  <c r="B87" i="3"/>
  <c r="B81" i="3"/>
  <c r="B60" i="3"/>
  <c r="B57" i="3"/>
  <c r="B51" i="3"/>
  <c r="R10" i="3"/>
  <c r="N10" i="3"/>
  <c r="J10" i="3"/>
  <c r="E10" i="3"/>
  <c r="H10" i="3"/>
  <c r="M10" i="3"/>
  <c r="S10" i="3"/>
  <c r="Q12" i="3"/>
  <c r="M12" i="3"/>
  <c r="AA12" i="3" s="1"/>
  <c r="I12" i="3"/>
  <c r="W12" i="3" s="1"/>
  <c r="S12" i="3"/>
  <c r="N12" i="3"/>
  <c r="H12" i="3"/>
  <c r="J12" i="3"/>
  <c r="X12" i="3" s="1"/>
  <c r="P12" i="3"/>
  <c r="P15" i="3"/>
  <c r="L15" i="3"/>
  <c r="Z15" i="3" s="1"/>
  <c r="H15" i="3"/>
  <c r="O15" i="3"/>
  <c r="J15" i="3"/>
  <c r="X15" i="3" s="1"/>
  <c r="I15" i="3"/>
  <c r="W15" i="3" s="1"/>
  <c r="Q15" i="3"/>
  <c r="V18" i="3"/>
  <c r="F19" i="3"/>
  <c r="AG19" i="3" s="1"/>
  <c r="R19" i="3"/>
  <c r="AF19" i="3" s="1"/>
  <c r="N20" i="3"/>
  <c r="B21" i="3"/>
  <c r="I23" i="3"/>
  <c r="S23" i="3"/>
  <c r="Y27" i="3"/>
  <c r="Q28" i="3"/>
  <c r="M28" i="3"/>
  <c r="AA28" i="3" s="1"/>
  <c r="I28" i="3"/>
  <c r="W28" i="3" s="1"/>
  <c r="O28" i="3"/>
  <c r="J28" i="3"/>
  <c r="X28" i="3" s="1"/>
  <c r="R28" i="3"/>
  <c r="K28" i="3"/>
  <c r="Y28" i="3" s="1"/>
  <c r="P28" i="3"/>
  <c r="H28" i="3"/>
  <c r="L28" i="3"/>
  <c r="Z28" i="3" s="1"/>
  <c r="Q29" i="3"/>
  <c r="J31" i="3"/>
  <c r="AC34" i="3"/>
  <c r="P40" i="3"/>
  <c r="L40" i="3"/>
  <c r="H40" i="3"/>
  <c r="O40" i="3"/>
  <c r="J40" i="3"/>
  <c r="N40" i="3"/>
  <c r="AB40" i="3" s="1"/>
  <c r="F40" i="3"/>
  <c r="AE40" i="3" s="1"/>
  <c r="S40" i="3"/>
  <c r="M40" i="3"/>
  <c r="E40" i="3"/>
  <c r="R40" i="3"/>
  <c r="AF40" i="3" s="1"/>
  <c r="K40" i="3"/>
  <c r="R43" i="3"/>
  <c r="AF43" i="3" s="1"/>
  <c r="N43" i="3"/>
  <c r="J43" i="3"/>
  <c r="E43" i="3"/>
  <c r="P43" i="3"/>
  <c r="AD43" i="3" s="1"/>
  <c r="K43" i="3"/>
  <c r="M43" i="3"/>
  <c r="AA43" i="3" s="1"/>
  <c r="F43" i="3"/>
  <c r="S43" i="3"/>
  <c r="AG43" i="3" s="1"/>
  <c r="L43" i="3"/>
  <c r="Q43" i="3"/>
  <c r="AE43" i="3" s="1"/>
  <c r="I43" i="3"/>
  <c r="W43" i="3" s="1"/>
  <c r="R180" i="2"/>
  <c r="N180" i="2"/>
  <c r="J180" i="2"/>
  <c r="E180" i="2"/>
  <c r="Z180" i="2" s="1"/>
  <c r="H180" i="2"/>
  <c r="M180" i="2"/>
  <c r="AA180" i="2" s="1"/>
  <c r="AF183" i="2"/>
  <c r="P189" i="2"/>
  <c r="AD189" i="2" s="1"/>
  <c r="L189" i="2"/>
  <c r="Z189" i="2" s="1"/>
  <c r="H189" i="2"/>
  <c r="V189" i="2" s="1"/>
  <c r="G189" i="2"/>
  <c r="M189" i="2"/>
  <c r="AA189" i="2" s="1"/>
  <c r="R189" i="2"/>
  <c r="AF189" i="2" s="1"/>
  <c r="Y198" i="2"/>
  <c r="B10" i="3"/>
  <c r="I10" i="3"/>
  <c r="O10" i="3"/>
  <c r="B11" i="3"/>
  <c r="K12" i="3"/>
  <c r="Y12" i="3" s="1"/>
  <c r="R12" i="3"/>
  <c r="X14" i="3"/>
  <c r="K15" i="3"/>
  <c r="Y15" i="3" s="1"/>
  <c r="R15" i="3"/>
  <c r="R17" i="3"/>
  <c r="AF17" i="3" s="1"/>
  <c r="N17" i="3"/>
  <c r="AB17" i="3" s="1"/>
  <c r="J17" i="3"/>
  <c r="E17" i="3"/>
  <c r="AA17" i="3" s="1"/>
  <c r="P17" i="3"/>
  <c r="AD17" i="3" s="1"/>
  <c r="K17" i="3"/>
  <c r="H17" i="3"/>
  <c r="O17" i="3"/>
  <c r="AC17" i="3" s="1"/>
  <c r="B18" i="3"/>
  <c r="I19" i="3"/>
  <c r="F20" i="3"/>
  <c r="AF20" i="3" s="1"/>
  <c r="B22" i="3"/>
  <c r="X26" i="3"/>
  <c r="AA27" i="3"/>
  <c r="N28" i="3"/>
  <c r="AE34" i="3"/>
  <c r="W44" i="3"/>
  <c r="P19" i="3"/>
  <c r="AD19" i="3" s="1"/>
  <c r="L19" i="3"/>
  <c r="H19" i="3"/>
  <c r="Q19" i="3"/>
  <c r="K19" i="3"/>
  <c r="E19" i="3"/>
  <c r="O19" i="3"/>
  <c r="AC19" i="3" s="1"/>
  <c r="J19" i="3"/>
  <c r="M19" i="3"/>
  <c r="Q20" i="3"/>
  <c r="AE20" i="3" s="1"/>
  <c r="M20" i="3"/>
  <c r="I20" i="3"/>
  <c r="P20" i="3"/>
  <c r="K20" i="3"/>
  <c r="Y20" i="3" s="1"/>
  <c r="E20" i="3"/>
  <c r="O20" i="3"/>
  <c r="J20" i="3"/>
  <c r="H20" i="3"/>
  <c r="S20" i="3"/>
  <c r="P23" i="3"/>
  <c r="L23" i="3"/>
  <c r="H23" i="3"/>
  <c r="R23" i="3"/>
  <c r="M23" i="3"/>
  <c r="F23" i="3"/>
  <c r="Q23" i="3"/>
  <c r="K23" i="3"/>
  <c r="E23" i="3"/>
  <c r="X23" i="3" s="1"/>
  <c r="N23" i="3"/>
  <c r="AB23" i="3" s="1"/>
  <c r="Z26" i="3"/>
  <c r="R29" i="3"/>
  <c r="N29" i="3"/>
  <c r="J29" i="3"/>
  <c r="X29" i="3" s="1"/>
  <c r="E29" i="3"/>
  <c r="V29" i="3" s="1"/>
  <c r="P29" i="3"/>
  <c r="K29" i="3"/>
  <c r="Y29" i="3" s="1"/>
  <c r="M29" i="3"/>
  <c r="AA29" i="3" s="1"/>
  <c r="F29" i="3"/>
  <c r="S29" i="3"/>
  <c r="L29" i="3"/>
  <c r="Z29" i="3" s="1"/>
  <c r="I29" i="3"/>
  <c r="W29" i="3" s="1"/>
  <c r="B30" i="3"/>
  <c r="P31" i="3"/>
  <c r="L31" i="3"/>
  <c r="H31" i="3"/>
  <c r="Q31" i="3"/>
  <c r="K31" i="3"/>
  <c r="E31" i="3"/>
  <c r="AA31" i="3" s="1"/>
  <c r="O31" i="3"/>
  <c r="AC31" i="3" s="1"/>
  <c r="I31" i="3"/>
  <c r="N31" i="3"/>
  <c r="F31" i="3"/>
  <c r="R31" i="3"/>
  <c r="AF31" i="3" s="1"/>
  <c r="B33" i="3"/>
  <c r="W40" i="3"/>
  <c r="H43" i="3"/>
  <c r="AC189" i="2"/>
  <c r="F10" i="3"/>
  <c r="AD10" i="3" s="1"/>
  <c r="L10" i="3"/>
  <c r="Q10" i="3"/>
  <c r="F12" i="3"/>
  <c r="O12" i="3"/>
  <c r="F15" i="3"/>
  <c r="AG15" i="3" s="1"/>
  <c r="N15" i="3"/>
  <c r="B16" i="3"/>
  <c r="L17" i="3"/>
  <c r="S17" i="3"/>
  <c r="AG17" i="3" s="1"/>
  <c r="Z18" i="3"/>
  <c r="N19" i="3"/>
  <c r="AB19" i="3" s="1"/>
  <c r="B20" i="3"/>
  <c r="L20" i="3"/>
  <c r="R21" i="3"/>
  <c r="N21" i="3"/>
  <c r="J21" i="3"/>
  <c r="E21" i="3"/>
  <c r="AA21" i="3" s="1"/>
  <c r="Q21" i="3"/>
  <c r="L21" i="3"/>
  <c r="F21" i="3"/>
  <c r="AG21" i="3" s="1"/>
  <c r="P21" i="3"/>
  <c r="K21" i="3"/>
  <c r="Y21" i="3" s="1"/>
  <c r="I21" i="3"/>
  <c r="T21" i="3" s="1"/>
  <c r="O23" i="3"/>
  <c r="B24" i="3"/>
  <c r="B25" i="3"/>
  <c r="AA26" i="3"/>
  <c r="F28" i="3"/>
  <c r="AG28" i="3" s="1"/>
  <c r="B29" i="3"/>
  <c r="O29" i="3"/>
  <c r="AC29" i="3" s="1"/>
  <c r="S31" i="3"/>
  <c r="Q32" i="3"/>
  <c r="AE32" i="3" s="1"/>
  <c r="M32" i="3"/>
  <c r="I32" i="3"/>
  <c r="P32" i="3"/>
  <c r="AD32" i="3" s="1"/>
  <c r="K32" i="3"/>
  <c r="E32" i="3"/>
  <c r="V32" i="3" s="1"/>
  <c r="S32" i="3"/>
  <c r="AG32" i="3" s="1"/>
  <c r="L32" i="3"/>
  <c r="R32" i="3"/>
  <c r="AF32" i="3" s="1"/>
  <c r="J32" i="3"/>
  <c r="X32" i="3" s="1"/>
  <c r="N32" i="3"/>
  <c r="AB32" i="3" s="1"/>
  <c r="R37" i="3"/>
  <c r="N37" i="3"/>
  <c r="J37" i="3"/>
  <c r="E37" i="3"/>
  <c r="Y37" i="3" s="1"/>
  <c r="O37" i="3"/>
  <c r="I37" i="3"/>
  <c r="P37" i="3"/>
  <c r="AD37" i="3" s="1"/>
  <c r="H37" i="3"/>
  <c r="M37" i="3"/>
  <c r="F37" i="3"/>
  <c r="AE37" i="3" s="1"/>
  <c r="S37" i="3"/>
  <c r="AG37" i="3" s="1"/>
  <c r="L37" i="3"/>
  <c r="Z37" i="3" s="1"/>
  <c r="AC43" i="3"/>
  <c r="P46" i="3"/>
  <c r="L46" i="3"/>
  <c r="H46" i="3"/>
  <c r="Q46" i="3"/>
  <c r="K46" i="3"/>
  <c r="E46" i="3"/>
  <c r="J46" i="3"/>
  <c r="R46" i="3"/>
  <c r="R49" i="3"/>
  <c r="N49" i="3"/>
  <c r="J49" i="3"/>
  <c r="E49" i="3"/>
  <c r="Q49" i="3"/>
  <c r="L49" i="3"/>
  <c r="F49" i="3"/>
  <c r="I49" i="3"/>
  <c r="W49" i="3" s="1"/>
  <c r="P49" i="3"/>
  <c r="AA56" i="3"/>
  <c r="V68" i="3"/>
  <c r="R35" i="3"/>
  <c r="AF35" i="3" s="1"/>
  <c r="N35" i="3"/>
  <c r="AB35" i="3" s="1"/>
  <c r="J35" i="3"/>
  <c r="X35" i="3" s="1"/>
  <c r="E35" i="3"/>
  <c r="AA35" i="3" s="1"/>
  <c r="P35" i="3"/>
  <c r="AD35" i="3" s="1"/>
  <c r="K35" i="3"/>
  <c r="H35" i="3"/>
  <c r="O35" i="3"/>
  <c r="AC35" i="3" s="1"/>
  <c r="E36" i="3"/>
  <c r="Y36" i="3" s="1"/>
  <c r="N36" i="3"/>
  <c r="P38" i="3"/>
  <c r="AD38" i="3" s="1"/>
  <c r="L38" i="3"/>
  <c r="H38" i="3"/>
  <c r="Q38" i="3"/>
  <c r="AE38" i="3" s="1"/>
  <c r="K38" i="3"/>
  <c r="Y38" i="3" s="1"/>
  <c r="E38" i="3"/>
  <c r="W38" i="3" s="1"/>
  <c r="J38" i="3"/>
  <c r="R38" i="3"/>
  <c r="AF38" i="3" s="1"/>
  <c r="R41" i="3"/>
  <c r="N41" i="3"/>
  <c r="J41" i="3"/>
  <c r="E41" i="3"/>
  <c r="V41" i="3" s="1"/>
  <c r="Q41" i="3"/>
  <c r="L41" i="3"/>
  <c r="F41" i="3"/>
  <c r="AC41" i="3" s="1"/>
  <c r="I41" i="3"/>
  <c r="W41" i="3" s="1"/>
  <c r="P41" i="3"/>
  <c r="AD41" i="3" s="1"/>
  <c r="F45" i="3"/>
  <c r="AG45" i="3" s="1"/>
  <c r="M45" i="3"/>
  <c r="M46" i="3"/>
  <c r="S46" i="3"/>
  <c r="AD47" i="3"/>
  <c r="E48" i="3"/>
  <c r="Y48" i="3" s="1"/>
  <c r="M48" i="3"/>
  <c r="AA48" i="3" s="1"/>
  <c r="S48" i="3"/>
  <c r="K49" i="3"/>
  <c r="S49" i="3"/>
  <c r="AC50" i="3"/>
  <c r="L51" i="3"/>
  <c r="S51" i="3"/>
  <c r="P52" i="3"/>
  <c r="L52" i="3"/>
  <c r="Z52" i="3" s="1"/>
  <c r="H52" i="3"/>
  <c r="R52" i="3"/>
  <c r="M52" i="3"/>
  <c r="AA52" i="3" s="1"/>
  <c r="F52" i="3"/>
  <c r="AB52" i="3" s="1"/>
  <c r="J52" i="3"/>
  <c r="X52" i="3" s="1"/>
  <c r="Q52" i="3"/>
  <c r="F54" i="3"/>
  <c r="AC54" i="3" s="1"/>
  <c r="N54" i="3"/>
  <c r="AB54" i="3" s="1"/>
  <c r="AE55" i="3"/>
  <c r="M57" i="3"/>
  <c r="R62" i="3"/>
  <c r="N62" i="3"/>
  <c r="J62" i="3"/>
  <c r="E62" i="3"/>
  <c r="P62" i="3"/>
  <c r="K62" i="3"/>
  <c r="H62" i="3"/>
  <c r="O62" i="3"/>
  <c r="AG62" i="3"/>
  <c r="U81" i="3"/>
  <c r="R87" i="3"/>
  <c r="V93" i="3"/>
  <c r="V4" i="2"/>
  <c r="G10" i="2"/>
  <c r="K10" i="2"/>
  <c r="G12" i="2"/>
  <c r="K12" i="2"/>
  <c r="Y12" i="2" s="1"/>
  <c r="G14" i="2"/>
  <c r="K14" i="2"/>
  <c r="Y14" i="2" s="1"/>
  <c r="G16" i="2"/>
  <c r="K16" i="2"/>
  <c r="Y16" i="2" s="1"/>
  <c r="G18" i="2"/>
  <c r="K18" i="2"/>
  <c r="Y18" i="2" s="1"/>
  <c r="G20" i="2"/>
  <c r="K20" i="2"/>
  <c r="Y20" i="2" s="1"/>
  <c r="G22" i="2"/>
  <c r="K22" i="2"/>
  <c r="Y22" i="2" s="1"/>
  <c r="G24" i="2"/>
  <c r="K24" i="2"/>
  <c r="Y24" i="2" s="1"/>
  <c r="G26" i="2"/>
  <c r="K26" i="2"/>
  <c r="Y26" i="2" s="1"/>
  <c r="G28" i="2"/>
  <c r="K28" i="2"/>
  <c r="Y28" i="2" s="1"/>
  <c r="G30" i="2"/>
  <c r="K30" i="2"/>
  <c r="Y30" i="2" s="1"/>
  <c r="G32" i="2"/>
  <c r="K32" i="2"/>
  <c r="Y32" i="2" s="1"/>
  <c r="G35" i="2"/>
  <c r="K35" i="2"/>
  <c r="Y35" i="2" s="1"/>
  <c r="G39" i="2"/>
  <c r="K39" i="2"/>
  <c r="Y39" i="2" s="1"/>
  <c r="G43" i="2"/>
  <c r="K43" i="2"/>
  <c r="Y43" i="2" s="1"/>
  <c r="G47" i="2"/>
  <c r="K47" i="2"/>
  <c r="Y47" i="2" s="1"/>
  <c r="G51" i="2"/>
  <c r="K51" i="2"/>
  <c r="Y51" i="2" s="1"/>
  <c r="G55" i="2"/>
  <c r="K55" i="2"/>
  <c r="Y55" i="2" s="1"/>
  <c r="G59" i="2"/>
  <c r="K59" i="2"/>
  <c r="Y59" i="2" s="1"/>
  <c r="G65" i="2"/>
  <c r="K65" i="2"/>
  <c r="G69" i="2"/>
  <c r="K69" i="2"/>
  <c r="Y69" i="2" s="1"/>
  <c r="G91" i="2"/>
  <c r="K91" i="2"/>
  <c r="G93" i="2"/>
  <c r="K93" i="2"/>
  <c r="Y93" i="2" s="1"/>
  <c r="G95" i="2"/>
  <c r="K95" i="2"/>
  <c r="Y95" i="2" s="1"/>
  <c r="H97" i="2"/>
  <c r="V97" i="2" s="1"/>
  <c r="L97" i="2"/>
  <c r="Z97" i="2" s="1"/>
  <c r="G101" i="2"/>
  <c r="K101" i="2"/>
  <c r="Y101" i="2" s="1"/>
  <c r="G105" i="2"/>
  <c r="K105" i="2"/>
  <c r="Y105" i="2" s="1"/>
  <c r="G109" i="2"/>
  <c r="K109" i="2"/>
  <c r="Y109" i="2" s="1"/>
  <c r="G113" i="2"/>
  <c r="K113" i="2"/>
  <c r="Y113" i="2" s="1"/>
  <c r="G117" i="2"/>
  <c r="K117" i="2"/>
  <c r="Y117" i="2" s="1"/>
  <c r="G121" i="2"/>
  <c r="K121" i="2"/>
  <c r="Y121" i="2" s="1"/>
  <c r="H130" i="2"/>
  <c r="V130" i="2" s="1"/>
  <c r="L130" i="2"/>
  <c r="Z130" i="2" s="1"/>
  <c r="H134" i="2"/>
  <c r="V134" i="2" s="1"/>
  <c r="L134" i="2"/>
  <c r="Z134" i="2" s="1"/>
  <c r="G138" i="2"/>
  <c r="K138" i="2"/>
  <c r="Y138" i="2" s="1"/>
  <c r="G142" i="2"/>
  <c r="K142" i="2"/>
  <c r="Y142" i="2" s="1"/>
  <c r="G145" i="2"/>
  <c r="K145" i="2"/>
  <c r="Y145" i="2" s="1"/>
  <c r="G157" i="2"/>
  <c r="K157" i="2"/>
  <c r="Y157" i="2" s="1"/>
  <c r="G161" i="2"/>
  <c r="K161" i="2"/>
  <c r="Y161" i="2" s="1"/>
  <c r="G165" i="2"/>
  <c r="K165" i="2"/>
  <c r="Y165" i="2" s="1"/>
  <c r="G168" i="2"/>
  <c r="K168" i="2"/>
  <c r="Y168" i="2" s="1"/>
  <c r="G170" i="2"/>
  <c r="K170" i="2"/>
  <c r="Y170" i="2" s="1"/>
  <c r="G172" i="2"/>
  <c r="K172" i="2"/>
  <c r="Y172" i="2" s="1"/>
  <c r="G175" i="2"/>
  <c r="K175" i="2"/>
  <c r="Y175" i="2" s="1"/>
  <c r="G179" i="2"/>
  <c r="K179" i="2"/>
  <c r="Y179" i="2" s="1"/>
  <c r="G183" i="2"/>
  <c r="K183" i="2"/>
  <c r="Y183" i="2" s="1"/>
  <c r="H190" i="2"/>
  <c r="L190" i="2"/>
  <c r="Z190" i="2" s="1"/>
  <c r="G191" i="2"/>
  <c r="K191" i="2"/>
  <c r="Y191" i="2" s="1"/>
  <c r="H198" i="2"/>
  <c r="V198" i="2" s="1"/>
  <c r="L198" i="2"/>
  <c r="Z198" i="2" s="1"/>
  <c r="F11" i="3"/>
  <c r="AG11" i="3" s="1"/>
  <c r="K11" i="3"/>
  <c r="Y11" i="3" s="1"/>
  <c r="O11" i="3"/>
  <c r="X18" i="3"/>
  <c r="Q24" i="3"/>
  <c r="M24" i="3"/>
  <c r="AA24" i="3" s="1"/>
  <c r="I24" i="3"/>
  <c r="W24" i="3" s="1"/>
  <c r="F24" i="3"/>
  <c r="AC24" i="3" s="1"/>
  <c r="L24" i="3"/>
  <c r="Z24" i="3" s="1"/>
  <c r="R24" i="3"/>
  <c r="AF24" i="3" s="1"/>
  <c r="R25" i="3"/>
  <c r="AF25" i="3" s="1"/>
  <c r="N25" i="3"/>
  <c r="AB25" i="3" s="1"/>
  <c r="J25" i="3"/>
  <c r="E25" i="3"/>
  <c r="Y25" i="3" s="1"/>
  <c r="O25" i="3"/>
  <c r="AC25" i="3" s="1"/>
  <c r="H25" i="3"/>
  <c r="M25" i="3"/>
  <c r="V26" i="3"/>
  <c r="P27" i="3"/>
  <c r="AD27" i="3" s="1"/>
  <c r="L27" i="3"/>
  <c r="Z27" i="3" s="1"/>
  <c r="H27" i="3"/>
  <c r="O27" i="3"/>
  <c r="AC27" i="3" s="1"/>
  <c r="J27" i="3"/>
  <c r="X27" i="3" s="1"/>
  <c r="I27" i="3"/>
  <c r="W27" i="3" s="1"/>
  <c r="Q27" i="3"/>
  <c r="AE27" i="3" s="1"/>
  <c r="V30" i="3"/>
  <c r="AA30" i="3"/>
  <c r="R33" i="3"/>
  <c r="N33" i="3"/>
  <c r="J33" i="3"/>
  <c r="X33" i="3" s="1"/>
  <c r="E33" i="3"/>
  <c r="Y33" i="3" s="1"/>
  <c r="Q33" i="3"/>
  <c r="L33" i="3"/>
  <c r="Z33" i="3" s="1"/>
  <c r="F33" i="3"/>
  <c r="AC33" i="3" s="1"/>
  <c r="I33" i="3"/>
  <c r="P33" i="3"/>
  <c r="I35" i="3"/>
  <c r="W35" i="3" s="1"/>
  <c r="Q35" i="3"/>
  <c r="AE35" i="3" s="1"/>
  <c r="I36" i="3"/>
  <c r="W36" i="3" s="1"/>
  <c r="M38" i="3"/>
  <c r="AA38" i="3" s="1"/>
  <c r="S38" i="3"/>
  <c r="AG38" i="3" s="1"/>
  <c r="AD39" i="3"/>
  <c r="K41" i="3"/>
  <c r="Y41" i="3" s="1"/>
  <c r="S41" i="3"/>
  <c r="AG41" i="3" s="1"/>
  <c r="AC42" i="3"/>
  <c r="P44" i="3"/>
  <c r="L44" i="3"/>
  <c r="Z44" i="3" s="1"/>
  <c r="H44" i="3"/>
  <c r="R44" i="3"/>
  <c r="M44" i="3"/>
  <c r="AA44" i="3" s="1"/>
  <c r="F44" i="3"/>
  <c r="AG44" i="3" s="1"/>
  <c r="J44" i="3"/>
  <c r="X44" i="3" s="1"/>
  <c r="Q44" i="3"/>
  <c r="H45" i="3"/>
  <c r="F46" i="3"/>
  <c r="N46" i="3"/>
  <c r="AE47" i="3"/>
  <c r="F48" i="3"/>
  <c r="AB48" i="3" s="1"/>
  <c r="M49" i="3"/>
  <c r="AA49" i="3" s="1"/>
  <c r="AE50" i="3"/>
  <c r="F51" i="3"/>
  <c r="AE51" i="3" s="1"/>
  <c r="K52" i="3"/>
  <c r="Y52" i="3" s="1"/>
  <c r="S52" i="3"/>
  <c r="AG52" i="3" s="1"/>
  <c r="R53" i="3"/>
  <c r="AF53" i="3" s="1"/>
  <c r="N53" i="3"/>
  <c r="AB53" i="3" s="1"/>
  <c r="J53" i="3"/>
  <c r="E53" i="3"/>
  <c r="V53" i="3" s="1"/>
  <c r="O53" i="3"/>
  <c r="AC53" i="3" s="1"/>
  <c r="I53" i="3"/>
  <c r="K53" i="3"/>
  <c r="Q53" i="3"/>
  <c r="AE53" i="3" s="1"/>
  <c r="I54" i="3"/>
  <c r="P56" i="3"/>
  <c r="AD56" i="3" s="1"/>
  <c r="L56" i="3"/>
  <c r="Z56" i="3" s="1"/>
  <c r="H56" i="3"/>
  <c r="O56" i="3"/>
  <c r="AC56" i="3" s="1"/>
  <c r="J56" i="3"/>
  <c r="X56" i="3" s="1"/>
  <c r="I56" i="3"/>
  <c r="W56" i="3" s="1"/>
  <c r="Q56" i="3"/>
  <c r="AE56" i="3" s="1"/>
  <c r="H57" i="3"/>
  <c r="I62" i="3"/>
  <c r="Q62" i="3"/>
  <c r="AA62" i="3"/>
  <c r="V63" i="3"/>
  <c r="V65" i="3"/>
  <c r="AB69" i="3"/>
  <c r="P71" i="3"/>
  <c r="L71" i="3"/>
  <c r="H71" i="3"/>
  <c r="O71" i="3"/>
  <c r="J71" i="3"/>
  <c r="N71" i="3"/>
  <c r="F71" i="3"/>
  <c r="S71" i="3"/>
  <c r="M71" i="3"/>
  <c r="E71" i="3"/>
  <c r="Y71" i="3" s="1"/>
  <c r="Q71" i="3"/>
  <c r="AE71" i="3" s="1"/>
  <c r="R90" i="3"/>
  <c r="AF90" i="3" s="1"/>
  <c r="N90" i="3"/>
  <c r="AB90" i="3" s="1"/>
  <c r="J90" i="3"/>
  <c r="E90" i="3"/>
  <c r="V90" i="3" s="1"/>
  <c r="P90" i="3"/>
  <c r="AD90" i="3" s="1"/>
  <c r="K90" i="3"/>
  <c r="Y90" i="3" s="1"/>
  <c r="S90" i="3"/>
  <c r="AG90" i="3" s="1"/>
  <c r="L90" i="3"/>
  <c r="Z90" i="3" s="1"/>
  <c r="Q90" i="3"/>
  <c r="AE90" i="3" s="1"/>
  <c r="I90" i="3"/>
  <c r="W90" i="3" s="1"/>
  <c r="M90" i="3"/>
  <c r="AB94" i="3"/>
  <c r="AG35" i="3"/>
  <c r="P36" i="3"/>
  <c r="L36" i="3"/>
  <c r="Z36" i="3" s="1"/>
  <c r="H36" i="3"/>
  <c r="R36" i="3"/>
  <c r="M36" i="3"/>
  <c r="AA36" i="3" s="1"/>
  <c r="F36" i="3"/>
  <c r="AC36" i="3" s="1"/>
  <c r="J36" i="3"/>
  <c r="X36" i="3" s="1"/>
  <c r="Q36" i="3"/>
  <c r="AB38" i="3"/>
  <c r="AA41" i="3"/>
  <c r="Y44" i="3"/>
  <c r="R45" i="3"/>
  <c r="AF45" i="3" s="1"/>
  <c r="N45" i="3"/>
  <c r="AB45" i="3" s="1"/>
  <c r="J45" i="3"/>
  <c r="E45" i="3"/>
  <c r="Z45" i="3" s="1"/>
  <c r="O45" i="3"/>
  <c r="AC45" i="3" s="1"/>
  <c r="I45" i="3"/>
  <c r="W45" i="3" s="1"/>
  <c r="K45" i="3"/>
  <c r="Q45" i="3"/>
  <c r="AE45" i="3" s="1"/>
  <c r="I46" i="3"/>
  <c r="W46" i="3" s="1"/>
  <c r="O46" i="3"/>
  <c r="AC46" i="3" s="1"/>
  <c r="P48" i="3"/>
  <c r="L48" i="3"/>
  <c r="Z48" i="3" s="1"/>
  <c r="H48" i="3"/>
  <c r="O48" i="3"/>
  <c r="J48" i="3"/>
  <c r="X48" i="3" s="1"/>
  <c r="I48" i="3"/>
  <c r="W48" i="3" s="1"/>
  <c r="Q48" i="3"/>
  <c r="AE48" i="3" s="1"/>
  <c r="H49" i="3"/>
  <c r="O49" i="3"/>
  <c r="AC49" i="3" s="1"/>
  <c r="Y50" i="3"/>
  <c r="R51" i="3"/>
  <c r="AF51" i="3" s="1"/>
  <c r="N51" i="3"/>
  <c r="AB51" i="3" s="1"/>
  <c r="J51" i="3"/>
  <c r="E51" i="3"/>
  <c r="W51" i="3" s="1"/>
  <c r="P51" i="3"/>
  <c r="AD51" i="3" s="1"/>
  <c r="K51" i="3"/>
  <c r="Y51" i="3" s="1"/>
  <c r="H51" i="3"/>
  <c r="O51" i="3"/>
  <c r="AC51" i="3" s="1"/>
  <c r="Z53" i="3"/>
  <c r="P54" i="3"/>
  <c r="AD54" i="3" s="1"/>
  <c r="L54" i="3"/>
  <c r="H54" i="3"/>
  <c r="Q54" i="3"/>
  <c r="AE54" i="3" s="1"/>
  <c r="K54" i="3"/>
  <c r="Y54" i="3" s="1"/>
  <c r="E54" i="3"/>
  <c r="AA54" i="3" s="1"/>
  <c r="J54" i="3"/>
  <c r="R54" i="3"/>
  <c r="AF54" i="3" s="1"/>
  <c r="Y56" i="3"/>
  <c r="R57" i="3"/>
  <c r="N57" i="3"/>
  <c r="J57" i="3"/>
  <c r="E57" i="3"/>
  <c r="Y57" i="3" s="1"/>
  <c r="Q57" i="3"/>
  <c r="L57" i="3"/>
  <c r="F57" i="3"/>
  <c r="AC57" i="3" s="1"/>
  <c r="I57" i="3"/>
  <c r="W57" i="3" s="1"/>
  <c r="P57" i="3"/>
  <c r="Z62" i="3"/>
  <c r="X63" i="3"/>
  <c r="W63" i="3"/>
  <c r="AF64" i="3"/>
  <c r="AC69" i="3"/>
  <c r="AF71" i="3"/>
  <c r="Q87" i="3"/>
  <c r="M87" i="3"/>
  <c r="I87" i="3"/>
  <c r="P87" i="3"/>
  <c r="K87" i="3"/>
  <c r="E87" i="3"/>
  <c r="V87" i="3" s="1"/>
  <c r="N87" i="3"/>
  <c r="F87" i="3"/>
  <c r="AC87" i="3" s="1"/>
  <c r="S87" i="3"/>
  <c r="L87" i="3"/>
  <c r="J87" i="3"/>
  <c r="AB98" i="3"/>
  <c r="P104" i="3"/>
  <c r="L104" i="3"/>
  <c r="H104" i="3"/>
  <c r="R104" i="3"/>
  <c r="AF104" i="3" s="1"/>
  <c r="M104" i="3"/>
  <c r="F104" i="3"/>
  <c r="O104" i="3"/>
  <c r="AC104" i="3" s="1"/>
  <c r="J104" i="3"/>
  <c r="K104" i="3"/>
  <c r="R105" i="3"/>
  <c r="N105" i="3"/>
  <c r="AB105" i="3" s="1"/>
  <c r="J105" i="3"/>
  <c r="X105" i="3" s="1"/>
  <c r="E105" i="3"/>
  <c r="O105" i="3"/>
  <c r="I105" i="3"/>
  <c r="Q105" i="3"/>
  <c r="AE105" i="3" s="1"/>
  <c r="L105" i="3"/>
  <c r="Z105" i="3" s="1"/>
  <c r="F105" i="3"/>
  <c r="M105" i="3"/>
  <c r="O121" i="3"/>
  <c r="AA124" i="3"/>
  <c r="V124" i="3"/>
  <c r="X30" i="3"/>
  <c r="P34" i="3"/>
  <c r="AD34" i="3" s="1"/>
  <c r="L34" i="3"/>
  <c r="Z34" i="3" s="1"/>
  <c r="H34" i="3"/>
  <c r="I34" i="3"/>
  <c r="W34" i="3" s="1"/>
  <c r="N34" i="3"/>
  <c r="AB34" i="3" s="1"/>
  <c r="S34" i="3"/>
  <c r="AG34" i="3" s="1"/>
  <c r="R39" i="3"/>
  <c r="AF39" i="3" s="1"/>
  <c r="N39" i="3"/>
  <c r="AB39" i="3" s="1"/>
  <c r="J39" i="3"/>
  <c r="E39" i="3"/>
  <c r="Z39" i="3" s="1"/>
  <c r="H39" i="3"/>
  <c r="M39" i="3"/>
  <c r="S39" i="3"/>
  <c r="AG39" i="3" s="1"/>
  <c r="P42" i="3"/>
  <c r="AD42" i="3" s="1"/>
  <c r="L42" i="3"/>
  <c r="Z42" i="3" s="1"/>
  <c r="H42" i="3"/>
  <c r="I42" i="3"/>
  <c r="W42" i="3" s="1"/>
  <c r="N42" i="3"/>
  <c r="AB42" i="3" s="1"/>
  <c r="S42" i="3"/>
  <c r="AG42" i="3" s="1"/>
  <c r="R47" i="3"/>
  <c r="AF47" i="3" s="1"/>
  <c r="N47" i="3"/>
  <c r="AB47" i="3" s="1"/>
  <c r="J47" i="3"/>
  <c r="E47" i="3"/>
  <c r="Z47" i="3" s="1"/>
  <c r="H47" i="3"/>
  <c r="M47" i="3"/>
  <c r="S47" i="3"/>
  <c r="AG47" i="3" s="1"/>
  <c r="P50" i="3"/>
  <c r="AD50" i="3" s="1"/>
  <c r="L50" i="3"/>
  <c r="Z50" i="3" s="1"/>
  <c r="H50" i="3"/>
  <c r="I50" i="3"/>
  <c r="W50" i="3" s="1"/>
  <c r="N50" i="3"/>
  <c r="AB50" i="3" s="1"/>
  <c r="S50" i="3"/>
  <c r="AG50" i="3" s="1"/>
  <c r="R55" i="3"/>
  <c r="AF55" i="3" s="1"/>
  <c r="N55" i="3"/>
  <c r="AB55" i="3" s="1"/>
  <c r="J55" i="3"/>
  <c r="E55" i="3"/>
  <c r="Z55" i="3" s="1"/>
  <c r="H55" i="3"/>
  <c r="M55" i="3"/>
  <c r="S55" i="3"/>
  <c r="AG55" i="3" s="1"/>
  <c r="Q64" i="3"/>
  <c r="AE64" i="3" s="1"/>
  <c r="M64" i="3"/>
  <c r="AA64" i="3" s="1"/>
  <c r="I64" i="3"/>
  <c r="W64" i="3" s="1"/>
  <c r="S64" i="3"/>
  <c r="AG64" i="3" s="1"/>
  <c r="N64" i="3"/>
  <c r="AB64" i="3" s="1"/>
  <c r="H64" i="3"/>
  <c r="J64" i="3"/>
  <c r="X64" i="3" s="1"/>
  <c r="P64" i="3"/>
  <c r="AD64" i="3" s="1"/>
  <c r="Z65" i="3"/>
  <c r="E66" i="3"/>
  <c r="Y66" i="3" s="1"/>
  <c r="L66" i="3"/>
  <c r="R67" i="3"/>
  <c r="AF67" i="3" s="1"/>
  <c r="N67" i="3"/>
  <c r="AB67" i="3" s="1"/>
  <c r="J67" i="3"/>
  <c r="X67" i="3" s="1"/>
  <c r="E67" i="3"/>
  <c r="Z67" i="3" s="1"/>
  <c r="P67" i="3"/>
  <c r="AD67" i="3" s="1"/>
  <c r="K67" i="3"/>
  <c r="Y67" i="3" s="1"/>
  <c r="H67" i="3"/>
  <c r="O67" i="3"/>
  <c r="AC67" i="3" s="1"/>
  <c r="P69" i="3"/>
  <c r="AD69" i="3" s="1"/>
  <c r="L69" i="3"/>
  <c r="H69" i="3"/>
  <c r="Q69" i="3"/>
  <c r="AE69" i="3" s="1"/>
  <c r="K69" i="3"/>
  <c r="E69" i="3"/>
  <c r="W69" i="3" s="1"/>
  <c r="J69" i="3"/>
  <c r="R69" i="3"/>
  <c r="AF69" i="3" s="1"/>
  <c r="J70" i="3"/>
  <c r="X70" i="3" s="1"/>
  <c r="R88" i="3"/>
  <c r="AF88" i="3" s="1"/>
  <c r="N88" i="3"/>
  <c r="J88" i="3"/>
  <c r="E88" i="3"/>
  <c r="AA88" i="3" s="1"/>
  <c r="Q88" i="3"/>
  <c r="AE88" i="3" s="1"/>
  <c r="L88" i="3"/>
  <c r="F88" i="3"/>
  <c r="AC88" i="3" s="1"/>
  <c r="I88" i="3"/>
  <c r="W88" i="3" s="1"/>
  <c r="P88" i="3"/>
  <c r="AD88" i="3" s="1"/>
  <c r="I91" i="3"/>
  <c r="W91" i="3" s="1"/>
  <c r="F92" i="3"/>
  <c r="AG92" i="3" s="1"/>
  <c r="M92" i="3"/>
  <c r="P94" i="3"/>
  <c r="AD94" i="3" s="1"/>
  <c r="L94" i="3"/>
  <c r="Z94" i="3" s="1"/>
  <c r="H94" i="3"/>
  <c r="O94" i="3"/>
  <c r="AC94" i="3" s="1"/>
  <c r="J94" i="3"/>
  <c r="X94" i="3" s="1"/>
  <c r="I94" i="3"/>
  <c r="W94" i="3" s="1"/>
  <c r="Q94" i="3"/>
  <c r="AE94" i="3" s="1"/>
  <c r="K95" i="3"/>
  <c r="R95" i="3"/>
  <c r="AF95" i="3" s="1"/>
  <c r="F96" i="3"/>
  <c r="AG96" i="3" s="1"/>
  <c r="V97" i="3"/>
  <c r="AA97" i="3"/>
  <c r="I98" i="3"/>
  <c r="P100" i="3"/>
  <c r="AD100" i="3" s="1"/>
  <c r="L100" i="3"/>
  <c r="Z100" i="3" s="1"/>
  <c r="H100" i="3"/>
  <c r="O100" i="3"/>
  <c r="AC100" i="3" s="1"/>
  <c r="J100" i="3"/>
  <c r="X100" i="3" s="1"/>
  <c r="I100" i="3"/>
  <c r="W100" i="3" s="1"/>
  <c r="Q100" i="3"/>
  <c r="AE100" i="3" s="1"/>
  <c r="H101" i="3"/>
  <c r="Y102" i="3"/>
  <c r="N104" i="3"/>
  <c r="AB104" i="3" s="1"/>
  <c r="P105" i="3"/>
  <c r="AD105" i="3" s="1"/>
  <c r="AC106" i="3"/>
  <c r="AE107" i="3"/>
  <c r="E108" i="3"/>
  <c r="Q108" i="3"/>
  <c r="H109" i="3"/>
  <c r="S109" i="3"/>
  <c r="AE111" i="3"/>
  <c r="E112" i="3"/>
  <c r="Q112" i="3"/>
  <c r="H113" i="3"/>
  <c r="S113" i="3"/>
  <c r="F121" i="3"/>
  <c r="R121" i="3"/>
  <c r="V123" i="3"/>
  <c r="J125" i="3"/>
  <c r="Y127" i="3"/>
  <c r="Q66" i="3"/>
  <c r="M66" i="3"/>
  <c r="AA66" i="3" s="1"/>
  <c r="I66" i="3"/>
  <c r="O66" i="3"/>
  <c r="J66" i="3"/>
  <c r="X66" i="3" s="1"/>
  <c r="F66" i="3"/>
  <c r="AG66" i="3" s="1"/>
  <c r="N66" i="3"/>
  <c r="W67" i="3"/>
  <c r="AE67" i="3"/>
  <c r="AG69" i="3"/>
  <c r="S70" i="3"/>
  <c r="O70" i="3"/>
  <c r="K70" i="3"/>
  <c r="Y70" i="3" s="1"/>
  <c r="F70" i="3"/>
  <c r="AE70" i="3" s="1"/>
  <c r="N70" i="3"/>
  <c r="I70" i="3"/>
  <c r="W70" i="3" s="1"/>
  <c r="L70" i="3"/>
  <c r="Z70" i="3" s="1"/>
  <c r="R70" i="3"/>
  <c r="AF70" i="3" s="1"/>
  <c r="AC89" i="3"/>
  <c r="P91" i="3"/>
  <c r="L91" i="3"/>
  <c r="Z91" i="3" s="1"/>
  <c r="H91" i="3"/>
  <c r="R91" i="3"/>
  <c r="M91" i="3"/>
  <c r="AA91" i="3" s="1"/>
  <c r="F91" i="3"/>
  <c r="AB91" i="3" s="1"/>
  <c r="J91" i="3"/>
  <c r="X91" i="3" s="1"/>
  <c r="Q91" i="3"/>
  <c r="H92" i="3"/>
  <c r="X93" i="3"/>
  <c r="Y94" i="3"/>
  <c r="AF94" i="3"/>
  <c r="E95" i="3"/>
  <c r="V95" i="3" s="1"/>
  <c r="L95" i="3"/>
  <c r="Z95" i="3" s="1"/>
  <c r="R96" i="3"/>
  <c r="AF96" i="3" s="1"/>
  <c r="N96" i="3"/>
  <c r="J96" i="3"/>
  <c r="E96" i="3"/>
  <c r="AA96" i="3" s="1"/>
  <c r="P96" i="3"/>
  <c r="AD96" i="3" s="1"/>
  <c r="K96" i="3"/>
  <c r="H96" i="3"/>
  <c r="O96" i="3"/>
  <c r="AC96" i="3" s="1"/>
  <c r="P98" i="3"/>
  <c r="AD98" i="3" s="1"/>
  <c r="L98" i="3"/>
  <c r="H98" i="3"/>
  <c r="Q98" i="3"/>
  <c r="AE98" i="3" s="1"/>
  <c r="K98" i="3"/>
  <c r="E98" i="3"/>
  <c r="AA98" i="3" s="1"/>
  <c r="J98" i="3"/>
  <c r="X98" i="3" s="1"/>
  <c r="R98" i="3"/>
  <c r="AF98" i="3" s="1"/>
  <c r="Y100" i="3"/>
  <c r="AF100" i="3"/>
  <c r="R101" i="3"/>
  <c r="N101" i="3"/>
  <c r="AB101" i="3" s="1"/>
  <c r="J101" i="3"/>
  <c r="E101" i="3"/>
  <c r="Y101" i="3" s="1"/>
  <c r="Q101" i="3"/>
  <c r="L101" i="3"/>
  <c r="Z101" i="3" s="1"/>
  <c r="F101" i="3"/>
  <c r="AC101" i="3" s="1"/>
  <c r="I101" i="3"/>
  <c r="W101" i="3" s="1"/>
  <c r="P101" i="3"/>
  <c r="AE103" i="3"/>
  <c r="E104" i="3"/>
  <c r="Q104" i="3"/>
  <c r="AE104" i="3" s="1"/>
  <c r="H105" i="3"/>
  <c r="S105" i="3"/>
  <c r="AG105" i="3" s="1"/>
  <c r="I108" i="3"/>
  <c r="W108" i="3" s="1"/>
  <c r="AC110" i="3"/>
  <c r="I112" i="3"/>
  <c r="W112" i="3" s="1"/>
  <c r="X123" i="3"/>
  <c r="Z128" i="3"/>
  <c r="R92" i="3"/>
  <c r="AF92" i="3" s="1"/>
  <c r="N92" i="3"/>
  <c r="AB92" i="3" s="1"/>
  <c r="J92" i="3"/>
  <c r="E92" i="3"/>
  <c r="Z92" i="3" s="1"/>
  <c r="O92" i="3"/>
  <c r="AC92" i="3" s="1"/>
  <c r="I92" i="3"/>
  <c r="K92" i="3"/>
  <c r="Q92" i="3"/>
  <c r="AE92" i="3" s="1"/>
  <c r="Z93" i="3"/>
  <c r="AA94" i="3"/>
  <c r="AG94" i="3"/>
  <c r="Q95" i="3"/>
  <c r="AE95" i="3" s="1"/>
  <c r="M95" i="3"/>
  <c r="I95" i="3"/>
  <c r="W95" i="3" s="1"/>
  <c r="O95" i="3"/>
  <c r="AC95" i="3" s="1"/>
  <c r="J95" i="3"/>
  <c r="X95" i="3" s="1"/>
  <c r="F95" i="3"/>
  <c r="AD95" i="3" s="1"/>
  <c r="N95" i="3"/>
  <c r="AB95" i="3" s="1"/>
  <c r="W96" i="3"/>
  <c r="AE96" i="3"/>
  <c r="AG98" i="3"/>
  <c r="AA100" i="3"/>
  <c r="AG100" i="3"/>
  <c r="AC102" i="3"/>
  <c r="I104" i="3"/>
  <c r="S104" i="3"/>
  <c r="AG104" i="3" s="1"/>
  <c r="K105" i="3"/>
  <c r="Y105" i="3" s="1"/>
  <c r="P108" i="3"/>
  <c r="L108" i="3"/>
  <c r="Z108" i="3" s="1"/>
  <c r="H108" i="3"/>
  <c r="O108" i="3"/>
  <c r="J108" i="3"/>
  <c r="X108" i="3" s="1"/>
  <c r="R108" i="3"/>
  <c r="M108" i="3"/>
  <c r="AA108" i="3" s="1"/>
  <c r="F108" i="3"/>
  <c r="AG108" i="3" s="1"/>
  <c r="K108" i="3"/>
  <c r="Y108" i="3" s="1"/>
  <c r="R109" i="3"/>
  <c r="N109" i="3"/>
  <c r="J109" i="3"/>
  <c r="E109" i="3"/>
  <c r="Y109" i="3" s="1"/>
  <c r="Q109" i="3"/>
  <c r="L109" i="3"/>
  <c r="F109" i="3"/>
  <c r="AD109" i="3" s="1"/>
  <c r="O109" i="3"/>
  <c r="I109" i="3"/>
  <c r="M109" i="3"/>
  <c r="P112" i="3"/>
  <c r="L112" i="3"/>
  <c r="Z112" i="3" s="1"/>
  <c r="H112" i="3"/>
  <c r="R112" i="3"/>
  <c r="M112" i="3"/>
  <c r="AA112" i="3" s="1"/>
  <c r="F112" i="3"/>
  <c r="AG112" i="3" s="1"/>
  <c r="O112" i="3"/>
  <c r="J112" i="3"/>
  <c r="X112" i="3" s="1"/>
  <c r="K112" i="3"/>
  <c r="Y112" i="3" s="1"/>
  <c r="R113" i="3"/>
  <c r="N113" i="3"/>
  <c r="J113" i="3"/>
  <c r="E113" i="3"/>
  <c r="Y113" i="3" s="1"/>
  <c r="O113" i="3"/>
  <c r="I113" i="3"/>
  <c r="Q113" i="3"/>
  <c r="L113" i="3"/>
  <c r="F113" i="3"/>
  <c r="AD113" i="3" s="1"/>
  <c r="M113" i="3"/>
  <c r="Q121" i="3"/>
  <c r="M121" i="3"/>
  <c r="I121" i="3"/>
  <c r="P121" i="3"/>
  <c r="K121" i="3"/>
  <c r="E121" i="3"/>
  <c r="X121" i="3" s="1"/>
  <c r="S121" i="3"/>
  <c r="N121" i="3"/>
  <c r="H121" i="3"/>
  <c r="L121" i="3"/>
  <c r="Q125" i="3"/>
  <c r="M125" i="3"/>
  <c r="I125" i="3"/>
  <c r="S125" i="3"/>
  <c r="N125" i="3"/>
  <c r="H125" i="3"/>
  <c r="R125" i="3"/>
  <c r="L125" i="3"/>
  <c r="F125" i="3"/>
  <c r="AC125" i="3" s="1"/>
  <c r="P125" i="3"/>
  <c r="K125" i="3"/>
  <c r="E125" i="3"/>
  <c r="R103" i="3"/>
  <c r="AF103" i="3" s="1"/>
  <c r="N103" i="3"/>
  <c r="AB103" i="3" s="1"/>
  <c r="J103" i="3"/>
  <c r="E103" i="3"/>
  <c r="W103" i="3" s="1"/>
  <c r="H103" i="3"/>
  <c r="M103" i="3"/>
  <c r="S103" i="3"/>
  <c r="AG103" i="3" s="1"/>
  <c r="P106" i="3"/>
  <c r="AD106" i="3" s="1"/>
  <c r="L106" i="3"/>
  <c r="H106" i="3"/>
  <c r="I106" i="3"/>
  <c r="N106" i="3"/>
  <c r="AB106" i="3" s="1"/>
  <c r="S106" i="3"/>
  <c r="AG106" i="3" s="1"/>
  <c r="Y110" i="3"/>
  <c r="R111" i="3"/>
  <c r="AF111" i="3" s="1"/>
  <c r="N111" i="3"/>
  <c r="AB111" i="3" s="1"/>
  <c r="J111" i="3"/>
  <c r="E111" i="3"/>
  <c r="Z111" i="3" s="1"/>
  <c r="H111" i="3"/>
  <c r="M111" i="3"/>
  <c r="S111" i="3"/>
  <c r="AG111" i="3" s="1"/>
  <c r="P114" i="3"/>
  <c r="AD114" i="3" s="1"/>
  <c r="L114" i="3"/>
  <c r="H114" i="3"/>
  <c r="I114" i="3"/>
  <c r="N114" i="3"/>
  <c r="AB114" i="3" s="1"/>
  <c r="S114" i="3"/>
  <c r="AG114" i="3" s="1"/>
  <c r="X124" i="3"/>
  <c r="Q127" i="3"/>
  <c r="M127" i="3"/>
  <c r="AA127" i="3" s="1"/>
  <c r="I127" i="3"/>
  <c r="W127" i="3" s="1"/>
  <c r="F127" i="3"/>
  <c r="L127" i="3"/>
  <c r="Z127" i="3" s="1"/>
  <c r="R127" i="3"/>
  <c r="H129" i="3"/>
  <c r="N129" i="3"/>
  <c r="S129" i="3"/>
  <c r="X132" i="3"/>
  <c r="V132" i="3"/>
  <c r="E133" i="3"/>
  <c r="X133" i="3" s="1"/>
  <c r="K133" i="3"/>
  <c r="F134" i="3"/>
  <c r="AD134" i="3" s="1"/>
  <c r="L134" i="3"/>
  <c r="Z134" i="3" s="1"/>
  <c r="F136" i="3"/>
  <c r="AF136" i="3" s="1"/>
  <c r="M136" i="3"/>
  <c r="AA136" i="3" s="1"/>
  <c r="Q137" i="3"/>
  <c r="AE137" i="3" s="1"/>
  <c r="M137" i="3"/>
  <c r="AA137" i="3" s="1"/>
  <c r="I137" i="3"/>
  <c r="W137" i="3" s="1"/>
  <c r="F137" i="3"/>
  <c r="AG137" i="3" s="1"/>
  <c r="L137" i="3"/>
  <c r="Z137" i="3" s="1"/>
  <c r="R137" i="3"/>
  <c r="AF137" i="3" s="1"/>
  <c r="R138" i="3"/>
  <c r="AF138" i="3" s="1"/>
  <c r="N138" i="3"/>
  <c r="AB138" i="3" s="1"/>
  <c r="J138" i="3"/>
  <c r="E138" i="3"/>
  <c r="W138" i="3" s="1"/>
  <c r="H138" i="3"/>
  <c r="M138" i="3"/>
  <c r="S138" i="3"/>
  <c r="AG138" i="3" s="1"/>
  <c r="H140" i="3"/>
  <c r="N140" i="3"/>
  <c r="S140" i="3"/>
  <c r="X143" i="3"/>
  <c r="V143" i="3"/>
  <c r="E144" i="3"/>
  <c r="K144" i="3"/>
  <c r="Q146" i="3"/>
  <c r="M146" i="3"/>
  <c r="AA146" i="3" s="1"/>
  <c r="I146" i="3"/>
  <c r="W146" i="3" s="1"/>
  <c r="F146" i="3"/>
  <c r="AB146" i="3" s="1"/>
  <c r="L146" i="3"/>
  <c r="Z146" i="3" s="1"/>
  <c r="R146" i="3"/>
  <c r="H148" i="3"/>
  <c r="N148" i="3"/>
  <c r="S148" i="3"/>
  <c r="F155" i="3"/>
  <c r="AE157" i="3"/>
  <c r="F162" i="3"/>
  <c r="AC162" i="3" s="1"/>
  <c r="Y163" i="3"/>
  <c r="AE163" i="3"/>
  <c r="I164" i="3"/>
  <c r="W164" i="3" s="1"/>
  <c r="X170" i="3"/>
  <c r="X181" i="3" s="1"/>
  <c r="V170" i="3"/>
  <c r="K171" i="3"/>
  <c r="R171" i="3"/>
  <c r="AF171" i="3" s="1"/>
  <c r="AD173" i="3"/>
  <c r="I177" i="3"/>
  <c r="S177" i="3"/>
  <c r="V127" i="3"/>
  <c r="J129" i="3"/>
  <c r="O129" i="3"/>
  <c r="W132" i="3"/>
  <c r="Q133" i="3"/>
  <c r="M133" i="3"/>
  <c r="I133" i="3"/>
  <c r="F133" i="3"/>
  <c r="AD133" i="3" s="1"/>
  <c r="L133" i="3"/>
  <c r="R133" i="3"/>
  <c r="R134" i="3"/>
  <c r="AF134" i="3" s="1"/>
  <c r="N134" i="3"/>
  <c r="J134" i="3"/>
  <c r="E134" i="3"/>
  <c r="Y134" i="3" s="1"/>
  <c r="H134" i="3"/>
  <c r="M134" i="3"/>
  <c r="S134" i="3"/>
  <c r="P136" i="3"/>
  <c r="AD136" i="3" s="1"/>
  <c r="L136" i="3"/>
  <c r="Z136" i="3" s="1"/>
  <c r="H136" i="3"/>
  <c r="I136" i="3"/>
  <c r="W136" i="3" s="1"/>
  <c r="N136" i="3"/>
  <c r="AB136" i="3" s="1"/>
  <c r="S136" i="3"/>
  <c r="AG136" i="3" s="1"/>
  <c r="V137" i="3"/>
  <c r="J140" i="3"/>
  <c r="O140" i="3"/>
  <c r="W143" i="3"/>
  <c r="Q144" i="3"/>
  <c r="M144" i="3"/>
  <c r="I144" i="3"/>
  <c r="F144" i="3"/>
  <c r="AD144" i="3" s="1"/>
  <c r="L144" i="3"/>
  <c r="R144" i="3"/>
  <c r="J148" i="3"/>
  <c r="O148" i="3"/>
  <c r="P155" i="3"/>
  <c r="L155" i="3"/>
  <c r="H155" i="3"/>
  <c r="O155" i="3"/>
  <c r="J155" i="3"/>
  <c r="I155" i="3"/>
  <c r="Q155" i="3"/>
  <c r="AD162" i="3"/>
  <c r="AA163" i="3"/>
  <c r="AF163" i="3"/>
  <c r="S164" i="3"/>
  <c r="O164" i="3"/>
  <c r="K164" i="3"/>
  <c r="Y164" i="3" s="1"/>
  <c r="F164" i="3"/>
  <c r="AD164" i="3" s="1"/>
  <c r="R164" i="3"/>
  <c r="M164" i="3"/>
  <c r="AA164" i="3" s="1"/>
  <c r="H164" i="3"/>
  <c r="J164" i="3"/>
  <c r="Q164" i="3"/>
  <c r="W170" i="3"/>
  <c r="E171" i="3"/>
  <c r="Z171" i="3" s="1"/>
  <c r="V172" i="3"/>
  <c r="AF173" i="3"/>
  <c r="Z174" i="3"/>
  <c r="N175" i="3"/>
  <c r="F14" i="3"/>
  <c r="AG14" i="3" s="1"/>
  <c r="K14" i="3"/>
  <c r="O14" i="3"/>
  <c r="F18" i="3"/>
  <c r="AD18" i="3" s="1"/>
  <c r="K18" i="3"/>
  <c r="Y18" i="3" s="1"/>
  <c r="O18" i="3"/>
  <c r="AC18" i="3" s="1"/>
  <c r="F22" i="3"/>
  <c r="K22" i="3"/>
  <c r="Y22" i="3" s="1"/>
  <c r="O22" i="3"/>
  <c r="F26" i="3"/>
  <c r="K26" i="3"/>
  <c r="O26" i="3"/>
  <c r="F30" i="3"/>
  <c r="AD30" i="3" s="1"/>
  <c r="K30" i="3"/>
  <c r="O30" i="3"/>
  <c r="X68" i="3"/>
  <c r="P89" i="3"/>
  <c r="AD89" i="3" s="1"/>
  <c r="L89" i="3"/>
  <c r="Z89" i="3" s="1"/>
  <c r="H89" i="3"/>
  <c r="I89" i="3"/>
  <c r="W89" i="3" s="1"/>
  <c r="N89" i="3"/>
  <c r="AB89" i="3" s="1"/>
  <c r="S89" i="3"/>
  <c r="AG89" i="3" s="1"/>
  <c r="X97" i="3"/>
  <c r="R99" i="3"/>
  <c r="AF99" i="3" s="1"/>
  <c r="N99" i="3"/>
  <c r="AB99" i="3" s="1"/>
  <c r="J99" i="3"/>
  <c r="E99" i="3"/>
  <c r="H99" i="3"/>
  <c r="M99" i="3"/>
  <c r="S99" i="3"/>
  <c r="AG99" i="3" s="1"/>
  <c r="P102" i="3"/>
  <c r="AD102" i="3" s="1"/>
  <c r="L102" i="3"/>
  <c r="Z102" i="3" s="1"/>
  <c r="H102" i="3"/>
  <c r="I102" i="3"/>
  <c r="W102" i="3" s="1"/>
  <c r="N102" i="3"/>
  <c r="AB102" i="3" s="1"/>
  <c r="S102" i="3"/>
  <c r="AG102" i="3" s="1"/>
  <c r="K103" i="3"/>
  <c r="P103" i="3"/>
  <c r="AD103" i="3" s="1"/>
  <c r="E106" i="3"/>
  <c r="K106" i="3"/>
  <c r="Q106" i="3"/>
  <c r="AE106" i="3" s="1"/>
  <c r="R107" i="3"/>
  <c r="AF107" i="3" s="1"/>
  <c r="N107" i="3"/>
  <c r="AB107" i="3" s="1"/>
  <c r="J107" i="3"/>
  <c r="E107" i="3"/>
  <c r="Z107" i="3" s="1"/>
  <c r="H107" i="3"/>
  <c r="M107" i="3"/>
  <c r="S107" i="3"/>
  <c r="AG107" i="3" s="1"/>
  <c r="P110" i="3"/>
  <c r="AD110" i="3" s="1"/>
  <c r="L110" i="3"/>
  <c r="Z110" i="3" s="1"/>
  <c r="H110" i="3"/>
  <c r="I110" i="3"/>
  <c r="W110" i="3" s="1"/>
  <c r="N110" i="3"/>
  <c r="AB110" i="3" s="1"/>
  <c r="S110" i="3"/>
  <c r="AG110" i="3" s="1"/>
  <c r="K111" i="3"/>
  <c r="P111" i="3"/>
  <c r="AD111" i="3" s="1"/>
  <c r="E114" i="3"/>
  <c r="X114" i="3" s="1"/>
  <c r="K114" i="3"/>
  <c r="Q114" i="3"/>
  <c r="AE114" i="3" s="1"/>
  <c r="Q123" i="3"/>
  <c r="M123" i="3"/>
  <c r="AA123" i="3" s="1"/>
  <c r="I123" i="3"/>
  <c r="W123" i="3" s="1"/>
  <c r="F123" i="3"/>
  <c r="L123" i="3"/>
  <c r="Z123" i="3" s="1"/>
  <c r="R123" i="3"/>
  <c r="J127" i="3"/>
  <c r="O127" i="3"/>
  <c r="AC127" i="3" s="1"/>
  <c r="X128" i="3"/>
  <c r="E129" i="3"/>
  <c r="K129" i="3"/>
  <c r="Q131" i="3"/>
  <c r="M131" i="3"/>
  <c r="AA131" i="3" s="1"/>
  <c r="I131" i="3"/>
  <c r="F131" i="3"/>
  <c r="AC131" i="3" s="1"/>
  <c r="L131" i="3"/>
  <c r="Z131" i="3" s="1"/>
  <c r="R131" i="3"/>
  <c r="H133" i="3"/>
  <c r="N133" i="3"/>
  <c r="AB133" i="3" s="1"/>
  <c r="S133" i="3"/>
  <c r="AG133" i="3" s="1"/>
  <c r="I134" i="3"/>
  <c r="O134" i="3"/>
  <c r="AC134" i="3" s="1"/>
  <c r="J136" i="3"/>
  <c r="X136" i="3" s="1"/>
  <c r="O136" i="3"/>
  <c r="AC136" i="3" s="1"/>
  <c r="J137" i="3"/>
  <c r="X137" i="3" s="1"/>
  <c r="O137" i="3"/>
  <c r="AC137" i="3" s="1"/>
  <c r="K138" i="3"/>
  <c r="P138" i="3"/>
  <c r="AD138" i="3" s="1"/>
  <c r="X139" i="3"/>
  <c r="E140" i="3"/>
  <c r="K140" i="3"/>
  <c r="Q142" i="3"/>
  <c r="M142" i="3"/>
  <c r="AA142" i="3" s="1"/>
  <c r="I142" i="3"/>
  <c r="F142" i="3"/>
  <c r="AG142" i="3" s="1"/>
  <c r="L142" i="3"/>
  <c r="Z142" i="3" s="1"/>
  <c r="R142" i="3"/>
  <c r="H144" i="3"/>
  <c r="N144" i="3"/>
  <c r="AB144" i="3" s="1"/>
  <c r="S144" i="3"/>
  <c r="J146" i="3"/>
  <c r="X146" i="3" s="1"/>
  <c r="O146" i="3"/>
  <c r="AC146" i="3" s="1"/>
  <c r="X147" i="3"/>
  <c r="E148" i="3"/>
  <c r="K148" i="3"/>
  <c r="O158" i="3"/>
  <c r="AC158" i="3" s="1"/>
  <c r="AC154" i="3"/>
  <c r="K155" i="3"/>
  <c r="R155" i="3"/>
  <c r="R156" i="3"/>
  <c r="N156" i="3"/>
  <c r="J156" i="3"/>
  <c r="E156" i="3"/>
  <c r="Q156" i="3"/>
  <c r="L156" i="3"/>
  <c r="F156" i="3"/>
  <c r="AN156" i="3" s="1"/>
  <c r="I156" i="3"/>
  <c r="P156" i="3"/>
  <c r="Q162" i="3"/>
  <c r="AE162" i="3" s="1"/>
  <c r="M162" i="3"/>
  <c r="AA162" i="3" s="1"/>
  <c r="I162" i="3"/>
  <c r="W162" i="3" s="1"/>
  <c r="S162" i="3"/>
  <c r="N162" i="3"/>
  <c r="AB162" i="3" s="1"/>
  <c r="H162" i="3"/>
  <c r="K162" i="3"/>
  <c r="Y162" i="3" s="1"/>
  <c r="R162" i="3"/>
  <c r="AG163" i="3"/>
  <c r="AB163" i="3"/>
  <c r="L164" i="3"/>
  <c r="Z164" i="3" s="1"/>
  <c r="K166" i="3"/>
  <c r="S166" i="3"/>
  <c r="W172" i="3"/>
  <c r="Q173" i="3"/>
  <c r="AE173" i="3" s="1"/>
  <c r="M173" i="3"/>
  <c r="AA173" i="3" s="1"/>
  <c r="I173" i="3"/>
  <c r="W173" i="3" s="1"/>
  <c r="O173" i="3"/>
  <c r="AC173" i="3" s="1"/>
  <c r="J173" i="3"/>
  <c r="X173" i="3" s="1"/>
  <c r="S173" i="3"/>
  <c r="AG173" i="3" s="1"/>
  <c r="N173" i="3"/>
  <c r="AB173" i="3" s="1"/>
  <c r="H173" i="3"/>
  <c r="K173" i="3"/>
  <c r="Y173" i="3" s="1"/>
  <c r="V174" i="3"/>
  <c r="AA174" i="3"/>
  <c r="F175" i="3"/>
  <c r="P177" i="3"/>
  <c r="L177" i="3"/>
  <c r="Z177" i="3" s="1"/>
  <c r="H177" i="3"/>
  <c r="R177" i="3"/>
  <c r="M177" i="3"/>
  <c r="F177" i="3"/>
  <c r="Q177" i="3"/>
  <c r="K177" i="3"/>
  <c r="Y177" i="3" s="1"/>
  <c r="E177" i="3"/>
  <c r="X177" i="3" s="1"/>
  <c r="N177" i="3"/>
  <c r="AB177" i="3" s="1"/>
  <c r="G12" i="4"/>
  <c r="U12" i="4" s="1"/>
  <c r="Q20" i="4"/>
  <c r="AE20" i="4" s="1"/>
  <c r="Q129" i="3"/>
  <c r="M129" i="3"/>
  <c r="AA129" i="3" s="1"/>
  <c r="I129" i="3"/>
  <c r="W129" i="3" s="1"/>
  <c r="F129" i="3"/>
  <c r="AD129" i="3" s="1"/>
  <c r="L129" i="3"/>
  <c r="R129" i="3"/>
  <c r="AF129" i="3" s="1"/>
  <c r="Y136" i="3"/>
  <c r="AD137" i="3"/>
  <c r="AE138" i="3"/>
  <c r="Q140" i="3"/>
  <c r="M140" i="3"/>
  <c r="AA140" i="3" s="1"/>
  <c r="I140" i="3"/>
  <c r="F140" i="3"/>
  <c r="AD140" i="3" s="1"/>
  <c r="L140" i="3"/>
  <c r="R140" i="3"/>
  <c r="V142" i="3"/>
  <c r="J144" i="3"/>
  <c r="X144" i="3" s="1"/>
  <c r="O144" i="3"/>
  <c r="AC144" i="3" s="1"/>
  <c r="AD146" i="3"/>
  <c r="Q148" i="3"/>
  <c r="M148" i="3"/>
  <c r="I148" i="3"/>
  <c r="F148" i="3"/>
  <c r="AD148" i="3" s="1"/>
  <c r="L148" i="3"/>
  <c r="R148" i="3"/>
  <c r="E155" i="3"/>
  <c r="M155" i="3"/>
  <c r="S155" i="3"/>
  <c r="AC157" i="3"/>
  <c r="K158" i="3"/>
  <c r="Y158" i="3" s="1"/>
  <c r="Z162" i="3"/>
  <c r="P166" i="3"/>
  <c r="AD163" i="3"/>
  <c r="V169" i="3"/>
  <c r="V181" i="3" s="1"/>
  <c r="Q171" i="3"/>
  <c r="AE171" i="3" s="1"/>
  <c r="M171" i="3"/>
  <c r="AA171" i="3" s="1"/>
  <c r="I171" i="3"/>
  <c r="W171" i="3" s="1"/>
  <c r="S171" i="3"/>
  <c r="N171" i="3"/>
  <c r="AB171" i="3" s="1"/>
  <c r="H171" i="3"/>
  <c r="J171" i="3"/>
  <c r="X171" i="3" s="1"/>
  <c r="P171" i="3"/>
  <c r="AD171" i="3" s="1"/>
  <c r="Z172" i="3"/>
  <c r="L173" i="3"/>
  <c r="Z173" i="3" s="1"/>
  <c r="Q175" i="3"/>
  <c r="M175" i="3"/>
  <c r="I175" i="3"/>
  <c r="P175" i="3"/>
  <c r="AD175" i="3" s="1"/>
  <c r="K175" i="3"/>
  <c r="E175" i="3"/>
  <c r="Z175" i="3" s="1"/>
  <c r="O175" i="3"/>
  <c r="AC175" i="3" s="1"/>
  <c r="J175" i="3"/>
  <c r="H175" i="3"/>
  <c r="S175" i="3"/>
  <c r="AG175" i="3" s="1"/>
  <c r="P181" i="3"/>
  <c r="X16" i="4"/>
  <c r="AD16" i="4"/>
  <c r="I17" i="4"/>
  <c r="I20" i="4" s="1"/>
  <c r="W20" i="4" s="1"/>
  <c r="O17" i="4"/>
  <c r="O20" i="4" s="1"/>
  <c r="AC20" i="4" s="1"/>
  <c r="O24" i="4"/>
  <c r="K24" i="4"/>
  <c r="G24" i="4"/>
  <c r="I24" i="4"/>
  <c r="N24" i="4"/>
  <c r="M27" i="4"/>
  <c r="AA27" i="4" s="1"/>
  <c r="R27" i="4"/>
  <c r="AF27" i="4" s="1"/>
  <c r="B29" i="4"/>
  <c r="B33" i="4"/>
  <c r="H33" i="4"/>
  <c r="N33" i="4"/>
  <c r="U37" i="4"/>
  <c r="AF37" i="4"/>
  <c r="AD40" i="4"/>
  <c r="AC42" i="4"/>
  <c r="W42" i="4"/>
  <c r="Z42" i="4"/>
  <c r="AE42" i="4"/>
  <c r="R43" i="4"/>
  <c r="N43" i="4"/>
  <c r="J43" i="4"/>
  <c r="E43" i="4"/>
  <c r="Q43" i="4"/>
  <c r="L43" i="4"/>
  <c r="G43" i="4"/>
  <c r="P43" i="4"/>
  <c r="AD43" i="4" s="1"/>
  <c r="K43" i="4"/>
  <c r="O43" i="4"/>
  <c r="I43" i="4"/>
  <c r="Q180" i="3"/>
  <c r="M180" i="3"/>
  <c r="AA180" i="3" s="1"/>
  <c r="I180" i="3"/>
  <c r="W180" i="3" s="1"/>
  <c r="F180" i="3"/>
  <c r="L180" i="3"/>
  <c r="Z180" i="3" s="1"/>
  <c r="R180" i="3"/>
  <c r="B105" i="4"/>
  <c r="B104" i="4"/>
  <c r="B103" i="4"/>
  <c r="B100" i="4"/>
  <c r="B97" i="4"/>
  <c r="B106" i="4"/>
  <c r="B102" i="4"/>
  <c r="B95" i="4"/>
  <c r="B88" i="4"/>
  <c r="B101" i="4"/>
  <c r="B99" i="4"/>
  <c r="B98" i="4"/>
  <c r="B96" i="4"/>
  <c r="B94" i="4"/>
  <c r="B89" i="4"/>
  <c r="B86" i="4"/>
  <c r="B82" i="4"/>
  <c r="B92" i="4"/>
  <c r="B90" i="4"/>
  <c r="B80" i="4"/>
  <c r="B93" i="4"/>
  <c r="B91" i="4"/>
  <c r="B85" i="4"/>
  <c r="B87" i="4"/>
  <c r="B81" i="4"/>
  <c r="B79" i="4"/>
  <c r="B77" i="4"/>
  <c r="B83" i="4"/>
  <c r="B78" i="4"/>
  <c r="B84" i="4"/>
  <c r="B72" i="4"/>
  <c r="B69" i="4"/>
  <c r="B67" i="4"/>
  <c r="B65" i="4"/>
  <c r="B62" i="4"/>
  <c r="B58" i="4"/>
  <c r="B56" i="4"/>
  <c r="B55" i="4"/>
  <c r="B52" i="4"/>
  <c r="B51" i="4"/>
  <c r="B50" i="4"/>
  <c r="B75" i="4"/>
  <c r="B74" i="4"/>
  <c r="B70" i="4"/>
  <c r="B60" i="4"/>
  <c r="B45" i="4"/>
  <c r="B41" i="4"/>
  <c r="B76" i="4"/>
  <c r="B73" i="4"/>
  <c r="B64" i="4"/>
  <c r="B61" i="4"/>
  <c r="B53" i="4"/>
  <c r="B48" i="4"/>
  <c r="B47" i="4"/>
  <c r="B44" i="4"/>
  <c r="B42" i="4"/>
  <c r="B71" i="4"/>
  <c r="B66" i="4"/>
  <c r="B59" i="4"/>
  <c r="B57" i="4"/>
  <c r="B40" i="4"/>
  <c r="B38" i="4"/>
  <c r="B37" i="4"/>
  <c r="B31" i="4"/>
  <c r="B23" i="4"/>
  <c r="B15" i="4"/>
  <c r="B12" i="4"/>
  <c r="B7" i="4"/>
  <c r="B68" i="4"/>
  <c r="B63" i="4"/>
  <c r="B49" i="4"/>
  <c r="B43" i="4"/>
  <c r="B54" i="4"/>
  <c r="P10" i="4"/>
  <c r="P12" i="4" s="1"/>
  <c r="AD12" i="4" s="1"/>
  <c r="L10" i="4"/>
  <c r="H10" i="4"/>
  <c r="J10" i="4"/>
  <c r="J12" i="4" s="1"/>
  <c r="X12" i="4" s="1"/>
  <c r="O10" i="4"/>
  <c r="O12" i="4" s="1"/>
  <c r="AC12" i="4" s="1"/>
  <c r="B13" i="4"/>
  <c r="U16" i="4"/>
  <c r="Y16" i="4"/>
  <c r="AC16" i="4"/>
  <c r="S16" i="4"/>
  <c r="Z16" i="4"/>
  <c r="AE16" i="4"/>
  <c r="K17" i="4"/>
  <c r="K20" i="4" s="1"/>
  <c r="Y20" i="4" s="1"/>
  <c r="P17" i="4"/>
  <c r="B19" i="4"/>
  <c r="B24" i="4"/>
  <c r="J24" i="4"/>
  <c r="P24" i="4"/>
  <c r="V24" i="4"/>
  <c r="O25" i="4"/>
  <c r="AC25" i="4" s="1"/>
  <c r="K25" i="4"/>
  <c r="Y25" i="4" s="1"/>
  <c r="G25" i="4"/>
  <c r="I25" i="4"/>
  <c r="W25" i="4" s="1"/>
  <c r="N25" i="4"/>
  <c r="AB25" i="4" s="1"/>
  <c r="B30" i="4"/>
  <c r="J33" i="4"/>
  <c r="O33" i="4"/>
  <c r="AD35" i="4"/>
  <c r="Q37" i="4"/>
  <c r="AE37" i="4" s="1"/>
  <c r="M37" i="4"/>
  <c r="AA37" i="4" s="1"/>
  <c r="I37" i="4"/>
  <c r="W37" i="4" s="1"/>
  <c r="O37" i="4"/>
  <c r="AC37" i="4" s="1"/>
  <c r="J37" i="4"/>
  <c r="X37" i="4" s="1"/>
  <c r="N37" i="4"/>
  <c r="AB37" i="4" s="1"/>
  <c r="H37" i="4"/>
  <c r="V37" i="4" s="1"/>
  <c r="K37" i="4"/>
  <c r="Y37" i="4" s="1"/>
  <c r="U40" i="4"/>
  <c r="AF40" i="4"/>
  <c r="F63" i="3"/>
  <c r="K63" i="3"/>
  <c r="O63" i="3"/>
  <c r="F65" i="3"/>
  <c r="K65" i="3"/>
  <c r="O65" i="3"/>
  <c r="F68" i="3"/>
  <c r="K68" i="3"/>
  <c r="O68" i="3"/>
  <c r="F93" i="3"/>
  <c r="K93" i="3"/>
  <c r="O93" i="3"/>
  <c r="AC93" i="3" s="1"/>
  <c r="F97" i="3"/>
  <c r="K97" i="3"/>
  <c r="O97" i="3"/>
  <c r="F122" i="3"/>
  <c r="K122" i="3"/>
  <c r="O122" i="3"/>
  <c r="F124" i="3"/>
  <c r="K124" i="3"/>
  <c r="O124" i="3"/>
  <c r="F126" i="3"/>
  <c r="K126" i="3"/>
  <c r="O126" i="3"/>
  <c r="AC126" i="3" s="1"/>
  <c r="F128" i="3"/>
  <c r="K128" i="3"/>
  <c r="O128" i="3"/>
  <c r="F130" i="3"/>
  <c r="AF130" i="3" s="1"/>
  <c r="K130" i="3"/>
  <c r="O130" i="3"/>
  <c r="F132" i="3"/>
  <c r="AF132" i="3" s="1"/>
  <c r="K132" i="3"/>
  <c r="O132" i="3"/>
  <c r="F135" i="3"/>
  <c r="K135" i="3"/>
  <c r="Y135" i="3" s="1"/>
  <c r="O135" i="3"/>
  <c r="AC135" i="3" s="1"/>
  <c r="F139" i="3"/>
  <c r="K139" i="3"/>
  <c r="Y139" i="3" s="1"/>
  <c r="O139" i="3"/>
  <c r="F141" i="3"/>
  <c r="K141" i="3"/>
  <c r="O141" i="3"/>
  <c r="F143" i="3"/>
  <c r="AF143" i="3" s="1"/>
  <c r="K143" i="3"/>
  <c r="O143" i="3"/>
  <c r="F145" i="3"/>
  <c r="K145" i="3"/>
  <c r="O145" i="3"/>
  <c r="AC145" i="3" s="1"/>
  <c r="F147" i="3"/>
  <c r="K147" i="3"/>
  <c r="O147" i="3"/>
  <c r="F149" i="3"/>
  <c r="AF149" i="3" s="1"/>
  <c r="K149" i="3"/>
  <c r="O149" i="3"/>
  <c r="R154" i="3"/>
  <c r="N154" i="3"/>
  <c r="J154" i="3"/>
  <c r="E154" i="3"/>
  <c r="H154" i="3"/>
  <c r="M154" i="3"/>
  <c r="S154" i="3"/>
  <c r="P157" i="3"/>
  <c r="AD157" i="3" s="1"/>
  <c r="L157" i="3"/>
  <c r="Z157" i="3" s="1"/>
  <c r="H157" i="3"/>
  <c r="I157" i="3"/>
  <c r="W157" i="3" s="1"/>
  <c r="N157" i="3"/>
  <c r="AB157" i="3" s="1"/>
  <c r="S157" i="3"/>
  <c r="AG157" i="3" s="1"/>
  <c r="AC163" i="3"/>
  <c r="Q169" i="3"/>
  <c r="M169" i="3"/>
  <c r="I169" i="3"/>
  <c r="F169" i="3"/>
  <c r="L169" i="3"/>
  <c r="R169" i="3"/>
  <c r="X174" i="3"/>
  <c r="Q178" i="3"/>
  <c r="M178" i="3"/>
  <c r="AA178" i="3" s="1"/>
  <c r="I178" i="3"/>
  <c r="F178" i="3"/>
  <c r="L178" i="3"/>
  <c r="Z178" i="3" s="1"/>
  <c r="R178" i="3"/>
  <c r="H180" i="3"/>
  <c r="N180" i="3"/>
  <c r="S180" i="3"/>
  <c r="K10" i="4"/>
  <c r="Q10" i="4"/>
  <c r="B11" i="4"/>
  <c r="B14" i="4"/>
  <c r="AA16" i="4"/>
  <c r="G17" i="4"/>
  <c r="L17" i="4"/>
  <c r="B20" i="4"/>
  <c r="B21" i="4"/>
  <c r="L24" i="4"/>
  <c r="Q24" i="4"/>
  <c r="B25" i="4"/>
  <c r="J25" i="4"/>
  <c r="X25" i="4" s="1"/>
  <c r="P25" i="4"/>
  <c r="AD25" i="4" s="1"/>
  <c r="B26" i="4"/>
  <c r="B32" i="4"/>
  <c r="E33" i="4"/>
  <c r="AD33" i="4" s="1"/>
  <c r="K33" i="4"/>
  <c r="Q35" i="4"/>
  <c r="AE35" i="4" s="1"/>
  <c r="M35" i="4"/>
  <c r="AA35" i="4" s="1"/>
  <c r="I35" i="4"/>
  <c r="W35" i="4" s="1"/>
  <c r="G35" i="4"/>
  <c r="L35" i="4"/>
  <c r="Z35" i="4" s="1"/>
  <c r="R35" i="4"/>
  <c r="AF35" i="4" s="1"/>
  <c r="AD36" i="4"/>
  <c r="L37" i="4"/>
  <c r="Z37" i="4" s="1"/>
  <c r="Q40" i="4"/>
  <c r="AE40" i="4" s="1"/>
  <c r="M40" i="4"/>
  <c r="AA40" i="4" s="1"/>
  <c r="I40" i="4"/>
  <c r="W40" i="4" s="1"/>
  <c r="O40" i="4"/>
  <c r="AC40" i="4" s="1"/>
  <c r="J40" i="4"/>
  <c r="X40" i="4" s="1"/>
  <c r="N40" i="4"/>
  <c r="AB40" i="4" s="1"/>
  <c r="H40" i="4"/>
  <c r="V40" i="4" s="1"/>
  <c r="K40" i="4"/>
  <c r="Y40" i="4" s="1"/>
  <c r="P41" i="4"/>
  <c r="L41" i="4"/>
  <c r="H41" i="4"/>
  <c r="R41" i="4"/>
  <c r="M41" i="4"/>
  <c r="G41" i="4"/>
  <c r="Q41" i="4"/>
  <c r="K41" i="4"/>
  <c r="E41" i="4"/>
  <c r="W41" i="4" s="1"/>
  <c r="N41" i="4"/>
  <c r="V42" i="4"/>
  <c r="H43" i="4"/>
  <c r="V43" i="4" s="1"/>
  <c r="R17" i="4"/>
  <c r="N17" i="4"/>
  <c r="J17" i="4"/>
  <c r="J20" i="4" s="1"/>
  <c r="X20" i="4" s="1"/>
  <c r="E17" i="4"/>
  <c r="AE17" i="4" s="1"/>
  <c r="H17" i="4"/>
  <c r="M17" i="4"/>
  <c r="Q33" i="4"/>
  <c r="M33" i="4"/>
  <c r="I33" i="4"/>
  <c r="G33" i="4"/>
  <c r="L33" i="4"/>
  <c r="R33" i="4"/>
  <c r="B35" i="4"/>
  <c r="B36" i="4"/>
  <c r="AD37" i="4"/>
  <c r="B39" i="4"/>
  <c r="AA43" i="4"/>
  <c r="B46" i="4"/>
  <c r="R63" i="4"/>
  <c r="N63" i="4"/>
  <c r="J63" i="4"/>
  <c r="E63" i="4"/>
  <c r="P63" i="4"/>
  <c r="K63" i="4"/>
  <c r="H63" i="4"/>
  <c r="O63" i="4"/>
  <c r="AA67" i="4"/>
  <c r="R68" i="4"/>
  <c r="AF68" i="4" s="1"/>
  <c r="N68" i="4"/>
  <c r="J68" i="4"/>
  <c r="E68" i="4"/>
  <c r="Q68" i="4"/>
  <c r="AE68" i="4" s="1"/>
  <c r="L68" i="4"/>
  <c r="G68" i="4"/>
  <c r="P68" i="4"/>
  <c r="AD68" i="4" s="1"/>
  <c r="K68" i="4"/>
  <c r="Y68" i="4" s="1"/>
  <c r="I68" i="4"/>
  <c r="AF72" i="4"/>
  <c r="AD44" i="4"/>
  <c r="P45" i="4"/>
  <c r="L45" i="4"/>
  <c r="H45" i="4"/>
  <c r="I45" i="4"/>
  <c r="N45" i="4"/>
  <c r="W47" i="4"/>
  <c r="G50" i="4"/>
  <c r="Q57" i="4"/>
  <c r="AE57" i="4" s="1"/>
  <c r="AE55" i="4"/>
  <c r="AF55" i="4"/>
  <c r="K57" i="4"/>
  <c r="Y57" i="4" s="1"/>
  <c r="I63" i="4"/>
  <c r="Q63" i="4"/>
  <c r="P65" i="4"/>
  <c r="L65" i="4"/>
  <c r="H65" i="4"/>
  <c r="Q65" i="4"/>
  <c r="AE65" i="4" s="1"/>
  <c r="K65" i="4"/>
  <c r="E65" i="4"/>
  <c r="W65" i="4" s="1"/>
  <c r="O65" i="4"/>
  <c r="J65" i="4"/>
  <c r="X65" i="4" s="1"/>
  <c r="M65" i="4"/>
  <c r="U67" i="4"/>
  <c r="M68" i="4"/>
  <c r="AA68" i="4" s="1"/>
  <c r="R70" i="4"/>
  <c r="AF70" i="4" s="1"/>
  <c r="N70" i="4"/>
  <c r="AB70" i="4" s="1"/>
  <c r="J70" i="4"/>
  <c r="E70" i="4"/>
  <c r="V70" i="4" s="1"/>
  <c r="P70" i="4"/>
  <c r="AD70" i="4" s="1"/>
  <c r="K70" i="4"/>
  <c r="Y70" i="4" s="1"/>
  <c r="O70" i="4"/>
  <c r="AC70" i="4" s="1"/>
  <c r="I70" i="4"/>
  <c r="W70" i="4" s="1"/>
  <c r="L70" i="4"/>
  <c r="Z70" i="4" s="1"/>
  <c r="AA72" i="4"/>
  <c r="H163" i="3"/>
  <c r="L163" i="3"/>
  <c r="F170" i="3"/>
  <c r="AN170" i="3" s="1"/>
  <c r="K170" i="3"/>
  <c r="O170" i="3"/>
  <c r="F172" i="3"/>
  <c r="AN172" i="3" s="1"/>
  <c r="K172" i="3"/>
  <c r="O172" i="3"/>
  <c r="F174" i="3"/>
  <c r="K174" i="3"/>
  <c r="O174" i="3"/>
  <c r="F176" i="3"/>
  <c r="AN176" i="3" s="1"/>
  <c r="K176" i="3"/>
  <c r="O176" i="3"/>
  <c r="F179" i="3"/>
  <c r="AN179" i="3" s="1"/>
  <c r="K179" i="3"/>
  <c r="Y179" i="3" s="1"/>
  <c r="O179" i="3"/>
  <c r="H11" i="4"/>
  <c r="L11" i="4"/>
  <c r="G34" i="4"/>
  <c r="K34" i="4"/>
  <c r="Y34" i="4" s="1"/>
  <c r="O36" i="4"/>
  <c r="AC36" i="4" s="1"/>
  <c r="K36" i="4"/>
  <c r="Y36" i="4" s="1"/>
  <c r="G36" i="4"/>
  <c r="H36" i="4"/>
  <c r="V36" i="4" s="1"/>
  <c r="M36" i="4"/>
  <c r="AA36" i="4" s="1"/>
  <c r="R36" i="4"/>
  <c r="AF36" i="4" s="1"/>
  <c r="AC38" i="4"/>
  <c r="G39" i="4"/>
  <c r="L39" i="4"/>
  <c r="AF42" i="4"/>
  <c r="Q44" i="4"/>
  <c r="AE44" i="4" s="1"/>
  <c r="M44" i="4"/>
  <c r="AA44" i="4" s="1"/>
  <c r="I44" i="4"/>
  <c r="W44" i="4" s="1"/>
  <c r="G44" i="4"/>
  <c r="L44" i="4"/>
  <c r="Z44" i="4" s="1"/>
  <c r="R44" i="4"/>
  <c r="AF44" i="4" s="1"/>
  <c r="J45" i="4"/>
  <c r="O45" i="4"/>
  <c r="R48" i="4"/>
  <c r="AF48" i="4" s="1"/>
  <c r="N48" i="4"/>
  <c r="J48" i="4"/>
  <c r="E48" i="4"/>
  <c r="Z48" i="4" s="1"/>
  <c r="P48" i="4"/>
  <c r="AD48" i="4" s="1"/>
  <c r="K48" i="4"/>
  <c r="H48" i="4"/>
  <c r="O48" i="4"/>
  <c r="AC48" i="4" s="1"/>
  <c r="P50" i="4"/>
  <c r="AD50" i="4" s="1"/>
  <c r="L50" i="4"/>
  <c r="Z50" i="4" s="1"/>
  <c r="H50" i="4"/>
  <c r="V50" i="4" s="1"/>
  <c r="O50" i="4"/>
  <c r="AC50" i="4" s="1"/>
  <c r="J50" i="4"/>
  <c r="X50" i="4" s="1"/>
  <c r="I50" i="4"/>
  <c r="W50" i="4" s="1"/>
  <c r="Q50" i="4"/>
  <c r="AE50" i="4" s="1"/>
  <c r="AA55" i="4"/>
  <c r="L63" i="4"/>
  <c r="AC64" i="4"/>
  <c r="N65" i="4"/>
  <c r="AE67" i="4"/>
  <c r="O68" i="4"/>
  <c r="AC68" i="4" s="1"/>
  <c r="M70" i="4"/>
  <c r="AA70" i="4" s="1"/>
  <c r="AB36" i="4"/>
  <c r="Y38" i="4"/>
  <c r="R39" i="4"/>
  <c r="N39" i="4"/>
  <c r="J39" i="4"/>
  <c r="E39" i="4"/>
  <c r="Y39" i="4" s="1"/>
  <c r="H39" i="4"/>
  <c r="M39" i="4"/>
  <c r="AB42" i="4"/>
  <c r="V44" i="4"/>
  <c r="E45" i="4"/>
  <c r="U45" i="4" s="1"/>
  <c r="K45" i="4"/>
  <c r="Q45" i="4"/>
  <c r="AB47" i="4"/>
  <c r="I48" i="4"/>
  <c r="W48" i="4" s="1"/>
  <c r="Q48" i="4"/>
  <c r="AE48" i="4" s="1"/>
  <c r="K50" i="4"/>
  <c r="Y50" i="4" s="1"/>
  <c r="R50" i="4"/>
  <c r="AF50" i="4" s="1"/>
  <c r="G63" i="4"/>
  <c r="M63" i="4"/>
  <c r="AD64" i="4"/>
  <c r="G65" i="4"/>
  <c r="R65" i="4"/>
  <c r="Y67" i="4"/>
  <c r="AF67" i="4"/>
  <c r="H68" i="4"/>
  <c r="V68" i="4" s="1"/>
  <c r="AE69" i="4"/>
  <c r="G70" i="4"/>
  <c r="Q70" i="4"/>
  <c r="AE70" i="4" s="1"/>
  <c r="AC77" i="4"/>
  <c r="Y77" i="4"/>
  <c r="U72" i="4"/>
  <c r="AB73" i="4"/>
  <c r="G75" i="4"/>
  <c r="AD76" i="4"/>
  <c r="AA77" i="4"/>
  <c r="H38" i="4"/>
  <c r="V38" i="4" s="1"/>
  <c r="AG38" i="4" s="1"/>
  <c r="L38" i="4"/>
  <c r="Z38" i="4" s="1"/>
  <c r="G42" i="4"/>
  <c r="K42" i="4"/>
  <c r="Y42" i="4" s="1"/>
  <c r="P46" i="4"/>
  <c r="AD46" i="4" s="1"/>
  <c r="L46" i="4"/>
  <c r="Z46" i="4" s="1"/>
  <c r="G46" i="4"/>
  <c r="K46" i="4"/>
  <c r="Y46" i="4" s="1"/>
  <c r="Q46" i="4"/>
  <c r="AE46" i="4" s="1"/>
  <c r="AF47" i="4"/>
  <c r="Q49" i="4"/>
  <c r="AE49" i="4" s="1"/>
  <c r="M49" i="4"/>
  <c r="AA49" i="4" s="1"/>
  <c r="I49" i="4"/>
  <c r="W49" i="4" s="1"/>
  <c r="G49" i="4"/>
  <c r="L49" i="4"/>
  <c r="Z49" i="4" s="1"/>
  <c r="R49" i="4"/>
  <c r="AF49" i="4" s="1"/>
  <c r="P55" i="4"/>
  <c r="L55" i="4"/>
  <c r="H55" i="4"/>
  <c r="I55" i="4"/>
  <c r="N55" i="4"/>
  <c r="Q64" i="4"/>
  <c r="AE64" i="4" s="1"/>
  <c r="M64" i="4"/>
  <c r="AA64" i="4" s="1"/>
  <c r="I64" i="4"/>
  <c r="W64" i="4" s="1"/>
  <c r="G64" i="4"/>
  <c r="L64" i="4"/>
  <c r="Z64" i="4" s="1"/>
  <c r="R64" i="4"/>
  <c r="AF64" i="4" s="1"/>
  <c r="G66" i="4"/>
  <c r="L66" i="4"/>
  <c r="P67" i="4"/>
  <c r="AD67" i="4" s="1"/>
  <c r="L67" i="4"/>
  <c r="Z67" i="4" s="1"/>
  <c r="H67" i="4"/>
  <c r="V67" i="4" s="1"/>
  <c r="I67" i="4"/>
  <c r="W67" i="4" s="1"/>
  <c r="N67" i="4"/>
  <c r="AB67" i="4" s="1"/>
  <c r="G69" i="4"/>
  <c r="M69" i="4"/>
  <c r="AA69" i="4" s="1"/>
  <c r="E71" i="4"/>
  <c r="V71" i="4" s="1"/>
  <c r="K71" i="4"/>
  <c r="P72" i="4"/>
  <c r="AD72" i="4" s="1"/>
  <c r="L72" i="4"/>
  <c r="Z72" i="4" s="1"/>
  <c r="H72" i="4"/>
  <c r="V72" i="4" s="1"/>
  <c r="I72" i="4"/>
  <c r="W72" i="4" s="1"/>
  <c r="N72" i="4"/>
  <c r="AB72" i="4" s="1"/>
  <c r="X73" i="4"/>
  <c r="R75" i="4"/>
  <c r="AF75" i="4" s="1"/>
  <c r="N75" i="4"/>
  <c r="AB75" i="4" s="1"/>
  <c r="J75" i="4"/>
  <c r="E75" i="4"/>
  <c r="AA75" i="4" s="1"/>
  <c r="P75" i="4"/>
  <c r="AD75" i="4" s="1"/>
  <c r="K75" i="4"/>
  <c r="Y75" i="4" s="1"/>
  <c r="H75" i="4"/>
  <c r="O75" i="4"/>
  <c r="AC75" i="4" s="1"/>
  <c r="AE77" i="4"/>
  <c r="R66" i="4"/>
  <c r="N66" i="4"/>
  <c r="J66" i="4"/>
  <c r="E66" i="4"/>
  <c r="W66" i="4" s="1"/>
  <c r="H66" i="4"/>
  <c r="M66" i="4"/>
  <c r="AC67" i="4"/>
  <c r="P69" i="4"/>
  <c r="AD69" i="4" s="1"/>
  <c r="L69" i="4"/>
  <c r="Z69" i="4" s="1"/>
  <c r="H69" i="4"/>
  <c r="V69" i="4" s="1"/>
  <c r="I69" i="4"/>
  <c r="W69" i="4" s="1"/>
  <c r="N69" i="4"/>
  <c r="AB69" i="4" s="1"/>
  <c r="Q71" i="4"/>
  <c r="M71" i="4"/>
  <c r="I71" i="4"/>
  <c r="G71" i="4"/>
  <c r="L71" i="4"/>
  <c r="R71" i="4"/>
  <c r="AC72" i="4"/>
  <c r="AB74" i="4"/>
  <c r="I75" i="4"/>
  <c r="W75" i="4" s="1"/>
  <c r="Q75" i="4"/>
  <c r="AB76" i="4"/>
  <c r="U77" i="4"/>
  <c r="AF77" i="4"/>
  <c r="G47" i="4"/>
  <c r="K47" i="4"/>
  <c r="Y47" i="4" s="1"/>
  <c r="G73" i="4"/>
  <c r="K73" i="4"/>
  <c r="Y73" i="4" s="1"/>
  <c r="AF74" i="4"/>
  <c r="Q76" i="4"/>
  <c r="AE76" i="4" s="1"/>
  <c r="M76" i="4"/>
  <c r="AA76" i="4" s="1"/>
  <c r="I76" i="4"/>
  <c r="W76" i="4" s="1"/>
  <c r="G76" i="4"/>
  <c r="L76" i="4"/>
  <c r="Z76" i="4" s="1"/>
  <c r="R76" i="4"/>
  <c r="AF76" i="4" s="1"/>
  <c r="J77" i="4"/>
  <c r="X77" i="4" s="1"/>
  <c r="Z79" i="4"/>
  <c r="AE79" i="4"/>
  <c r="H80" i="4"/>
  <c r="AB88" i="4"/>
  <c r="Q81" i="4"/>
  <c r="M81" i="4"/>
  <c r="I81" i="4"/>
  <c r="P81" i="4"/>
  <c r="K81" i="4"/>
  <c r="E81" i="4"/>
  <c r="X81" i="4" s="1"/>
  <c r="N81" i="4"/>
  <c r="H81" i="4"/>
  <c r="V81" i="4" s="1"/>
  <c r="L81" i="4"/>
  <c r="P86" i="4"/>
  <c r="L86" i="4"/>
  <c r="Z86" i="4" s="1"/>
  <c r="H86" i="4"/>
  <c r="R86" i="4"/>
  <c r="M86" i="4"/>
  <c r="G86" i="4"/>
  <c r="Q86" i="4"/>
  <c r="K86" i="4"/>
  <c r="E86" i="4"/>
  <c r="AB86" i="4" s="1"/>
  <c r="O86" i="4"/>
  <c r="AC86" i="4" s="1"/>
  <c r="J86" i="4"/>
  <c r="R80" i="4"/>
  <c r="N80" i="4"/>
  <c r="J80" i="4"/>
  <c r="E80" i="4"/>
  <c r="Y80" i="4" s="1"/>
  <c r="O80" i="4"/>
  <c r="I80" i="4"/>
  <c r="Q80" i="4"/>
  <c r="L80" i="4"/>
  <c r="Z80" i="4" s="1"/>
  <c r="G80" i="4"/>
  <c r="M80" i="4"/>
  <c r="AE83" i="4"/>
  <c r="P77" i="4"/>
  <c r="AD77" i="4" s="1"/>
  <c r="L77" i="4"/>
  <c r="Z77" i="4" s="1"/>
  <c r="H77" i="4"/>
  <c r="V77" i="4" s="1"/>
  <c r="I77" i="4"/>
  <c r="W77" i="4" s="1"/>
  <c r="N77" i="4"/>
  <c r="AB77" i="4" s="1"/>
  <c r="P80" i="4"/>
  <c r="G81" i="4"/>
  <c r="R81" i="4"/>
  <c r="AF81" i="4" s="1"/>
  <c r="I86" i="4"/>
  <c r="Q87" i="4"/>
  <c r="M87" i="4"/>
  <c r="I87" i="4"/>
  <c r="O87" i="4"/>
  <c r="J87" i="4"/>
  <c r="L87" i="4"/>
  <c r="E87" i="4"/>
  <c r="AB87" i="4" s="1"/>
  <c r="R87" i="4"/>
  <c r="K87" i="4"/>
  <c r="P87" i="4"/>
  <c r="H87" i="4"/>
  <c r="V87" i="4" s="1"/>
  <c r="G74" i="4"/>
  <c r="K74" i="4"/>
  <c r="Y74" i="4" s="1"/>
  <c r="G78" i="4"/>
  <c r="K78" i="4"/>
  <c r="Y78" i="4" s="1"/>
  <c r="AB79" i="4"/>
  <c r="E82" i="4"/>
  <c r="AA82" i="4" s="1"/>
  <c r="K82" i="4"/>
  <c r="Y82" i="4" s="1"/>
  <c r="AF83" i="4"/>
  <c r="K84" i="4"/>
  <c r="Q85" i="4"/>
  <c r="AE85" i="4" s="1"/>
  <c r="M85" i="4"/>
  <c r="AA85" i="4" s="1"/>
  <c r="I85" i="4"/>
  <c r="W85" i="4" s="1"/>
  <c r="G85" i="4"/>
  <c r="L85" i="4"/>
  <c r="Z85" i="4" s="1"/>
  <c r="R85" i="4"/>
  <c r="AF85" i="4" s="1"/>
  <c r="I88" i="4"/>
  <c r="W88" i="4" s="1"/>
  <c r="Z89" i="4"/>
  <c r="AE89" i="4"/>
  <c r="AE84" i="4"/>
  <c r="V85" i="4"/>
  <c r="P88" i="4"/>
  <c r="AD88" i="4" s="1"/>
  <c r="L88" i="4"/>
  <c r="Z88" i="4" s="1"/>
  <c r="H88" i="4"/>
  <c r="V88" i="4" s="1"/>
  <c r="R88" i="4"/>
  <c r="AF88" i="4" s="1"/>
  <c r="M88" i="4"/>
  <c r="AA88" i="4" s="1"/>
  <c r="G88" i="4"/>
  <c r="J88" i="4"/>
  <c r="X88" i="4" s="1"/>
  <c r="Q88" i="4"/>
  <c r="AE88" i="4" s="1"/>
  <c r="P82" i="4"/>
  <c r="L82" i="4"/>
  <c r="Z82" i="4" s="1"/>
  <c r="H82" i="4"/>
  <c r="V82" i="4" s="1"/>
  <c r="I82" i="4"/>
  <c r="W82" i="4" s="1"/>
  <c r="N82" i="4"/>
  <c r="X83" i="4"/>
  <c r="R84" i="4"/>
  <c r="AF84" i="4" s="1"/>
  <c r="N84" i="4"/>
  <c r="AB84" i="4" s="1"/>
  <c r="J84" i="4"/>
  <c r="E84" i="4"/>
  <c r="Z84" i="4" s="1"/>
  <c r="H84" i="4"/>
  <c r="V84" i="4" s="1"/>
  <c r="M84" i="4"/>
  <c r="AA84" i="4" s="1"/>
  <c r="K88" i="4"/>
  <c r="Y88" i="4" s="1"/>
  <c r="W89" i="4"/>
  <c r="P95" i="4"/>
  <c r="L95" i="4"/>
  <c r="H95" i="4"/>
  <c r="I95" i="4"/>
  <c r="N95" i="4"/>
  <c r="AE95" i="4"/>
  <c r="AD96" i="4"/>
  <c r="J95" i="4"/>
  <c r="O95" i="4"/>
  <c r="Z96" i="4"/>
  <c r="AE96" i="4"/>
  <c r="AA107" i="4"/>
  <c r="Y95" i="4"/>
  <c r="AA96" i="4"/>
  <c r="AF96" i="4"/>
  <c r="G79" i="4"/>
  <c r="K79" i="4"/>
  <c r="Y79" i="4" s="1"/>
  <c r="G83" i="4"/>
  <c r="K83" i="4"/>
  <c r="Y83" i="4" s="1"/>
  <c r="AB89" i="4"/>
  <c r="G95" i="4"/>
  <c r="M95" i="4"/>
  <c r="R95" i="4"/>
  <c r="AB96" i="4"/>
  <c r="U98" i="4"/>
  <c r="AG98" i="4" s="1"/>
  <c r="AK98" i="4" s="1"/>
  <c r="AL98" i="4" s="1"/>
  <c r="W103" i="4"/>
  <c r="AA103" i="4"/>
  <c r="AE103" i="4"/>
  <c r="K107" i="4"/>
  <c r="O107" i="4"/>
  <c r="G89" i="4"/>
  <c r="K89" i="4"/>
  <c r="Y89" i="4" s="1"/>
  <c r="G96" i="4"/>
  <c r="K96" i="4"/>
  <c r="Y96" i="4" s="1"/>
  <c r="S103" i="4"/>
  <c r="X103" i="4"/>
  <c r="AB103" i="4"/>
  <c r="AF103" i="4"/>
  <c r="S104" i="4"/>
  <c r="H107" i="4"/>
  <c r="L107" i="4"/>
  <c r="P107" i="4"/>
  <c r="V90" i="4" l="1"/>
  <c r="AA90" i="4"/>
  <c r="Q12" i="4"/>
  <c r="AE12" i="4" s="1"/>
  <c r="K12" i="4"/>
  <c r="Y12" i="4" s="1"/>
  <c r="O57" i="4"/>
  <c r="AC57" i="4" s="1"/>
  <c r="U55" i="4"/>
  <c r="X55" i="4"/>
  <c r="W97" i="4"/>
  <c r="AF97" i="4"/>
  <c r="AD97" i="4"/>
  <c r="W96" i="4"/>
  <c r="AE97" i="4"/>
  <c r="Z97" i="4"/>
  <c r="S97" i="4"/>
  <c r="AA97" i="4"/>
  <c r="V97" i="4"/>
  <c r="AC97" i="4"/>
  <c r="AD81" i="4"/>
  <c r="S105" i="4"/>
  <c r="G107" i="4"/>
  <c r="AB105" i="4"/>
  <c r="AG105" i="4" s="1"/>
  <c r="AE105" i="4"/>
  <c r="V105" i="4"/>
  <c r="AD51" i="4"/>
  <c r="AG37" i="4"/>
  <c r="AG77" i="4"/>
  <c r="Z66" i="4"/>
  <c r="AD87" i="4"/>
  <c r="AA87" i="4"/>
  <c r="AA80" i="4"/>
  <c r="AB80" i="4"/>
  <c r="AG16" i="4"/>
  <c r="AC177" i="3"/>
  <c r="AN177" i="3"/>
  <c r="Q158" i="3"/>
  <c r="AE158" i="3" s="1"/>
  <c r="AA109" i="3"/>
  <c r="Z109" i="3"/>
  <c r="AB109" i="3"/>
  <c r="AD101" i="3"/>
  <c r="AE101" i="3"/>
  <c r="AF101" i="3"/>
  <c r="AE108" i="3"/>
  <c r="Y95" i="3"/>
  <c r="AH95" i="3" s="1"/>
  <c r="Y69" i="3"/>
  <c r="X55" i="3"/>
  <c r="AA105" i="3"/>
  <c r="W105" i="3"/>
  <c r="T53" i="3"/>
  <c r="AB33" i="3"/>
  <c r="Z87" i="4"/>
  <c r="W80" i="4"/>
  <c r="W71" i="4"/>
  <c r="X66" i="4"/>
  <c r="AG72" i="4"/>
  <c r="Y87" i="4"/>
  <c r="AC80" i="4"/>
  <c r="AF80" i="4"/>
  <c r="Z81" i="4"/>
  <c r="Y81" i="4"/>
  <c r="AE81" i="4"/>
  <c r="AE75" i="4"/>
  <c r="AF71" i="4"/>
  <c r="AA71" i="4"/>
  <c r="AA66" i="4"/>
  <c r="AB66" i="4"/>
  <c r="AF65" i="4"/>
  <c r="AE45" i="4"/>
  <c r="AB65" i="4"/>
  <c r="X48" i="4"/>
  <c r="X45" i="4"/>
  <c r="S11" i="4"/>
  <c r="AC176" i="3"/>
  <c r="AC65" i="4"/>
  <c r="V65" i="4"/>
  <c r="AC147" i="3"/>
  <c r="AC139" i="3"/>
  <c r="AC128" i="3"/>
  <c r="AC97" i="3"/>
  <c r="AC63" i="3"/>
  <c r="AG40" i="4"/>
  <c r="AE175" i="3"/>
  <c r="Z129" i="3"/>
  <c r="AE129" i="3"/>
  <c r="AF142" i="3"/>
  <c r="W134" i="3"/>
  <c r="AF131" i="3"/>
  <c r="X107" i="3"/>
  <c r="Y106" i="3"/>
  <c r="AG134" i="3"/>
  <c r="X134" i="3"/>
  <c r="Z133" i="3"/>
  <c r="I166" i="3"/>
  <c r="AA125" i="3"/>
  <c r="W109" i="3"/>
  <c r="AE109" i="3"/>
  <c r="AF109" i="3"/>
  <c r="AF108" i="3"/>
  <c r="W104" i="3"/>
  <c r="AA95" i="3"/>
  <c r="Y96" i="3"/>
  <c r="AB96" i="3"/>
  <c r="AE91" i="3"/>
  <c r="AF91" i="3"/>
  <c r="W66" i="3"/>
  <c r="L74" i="3"/>
  <c r="AA55" i="3"/>
  <c r="X47" i="3"/>
  <c r="AD57" i="3"/>
  <c r="X51" i="3"/>
  <c r="Z71" i="4"/>
  <c r="AE71" i="4"/>
  <c r="V66" i="4"/>
  <c r="AF66" i="4"/>
  <c r="Y71" i="4"/>
  <c r="Y45" i="4"/>
  <c r="Y48" i="4"/>
  <c r="AB48" i="4"/>
  <c r="AC179" i="3"/>
  <c r="AG67" i="4"/>
  <c r="W140" i="3"/>
  <c r="AF175" i="3"/>
  <c r="AN175" i="3"/>
  <c r="AG144" i="3"/>
  <c r="AE142" i="3"/>
  <c r="AE131" i="3"/>
  <c r="AA107" i="3"/>
  <c r="AC30" i="3"/>
  <c r="AC14" i="3"/>
  <c r="M166" i="3"/>
  <c r="AA134" i="3"/>
  <c r="AB134" i="3"/>
  <c r="AE134" i="3"/>
  <c r="AC109" i="3"/>
  <c r="AD108" i="3"/>
  <c r="AG109" i="3"/>
  <c r="AC48" i="3"/>
  <c r="AD71" i="3"/>
  <c r="S139" i="2"/>
  <c r="AH146" i="3"/>
  <c r="AG90" i="4"/>
  <c r="AA46" i="3"/>
  <c r="AB29" i="3"/>
  <c r="AD23" i="3"/>
  <c r="S180" i="2"/>
  <c r="AD40" i="3"/>
  <c r="AD143" i="2"/>
  <c r="AM143" i="2"/>
  <c r="AA122" i="2"/>
  <c r="AB122" i="2"/>
  <c r="AA72" i="2"/>
  <c r="AB72" i="2"/>
  <c r="X56" i="2"/>
  <c r="Z139" i="2"/>
  <c r="AM139" i="2"/>
  <c r="X118" i="2"/>
  <c r="V49" i="2"/>
  <c r="AG49" i="2" s="1"/>
  <c r="Y49" i="2"/>
  <c r="AE49" i="2"/>
  <c r="X36" i="2"/>
  <c r="V57" i="2"/>
  <c r="Y57" i="2"/>
  <c r="AE57" i="2"/>
  <c r="W44" i="2"/>
  <c r="Z44" i="2"/>
  <c r="AB44" i="2"/>
  <c r="X38" i="2"/>
  <c r="AD38" i="2"/>
  <c r="Y41" i="2"/>
  <c r="AE41" i="2"/>
  <c r="AA149" i="3"/>
  <c r="AA170" i="3"/>
  <c r="AG104" i="4"/>
  <c r="AD48" i="3"/>
  <c r="Y45" i="3"/>
  <c r="X45" i="3"/>
  <c r="AA90" i="3"/>
  <c r="X90" i="3"/>
  <c r="AH90" i="3" s="1"/>
  <c r="AB71" i="3"/>
  <c r="AB46" i="3"/>
  <c r="AD33" i="3"/>
  <c r="AE33" i="3"/>
  <c r="AG49" i="3"/>
  <c r="X41" i="3"/>
  <c r="AH41" i="3" s="1"/>
  <c r="X38" i="3"/>
  <c r="AA37" i="3"/>
  <c r="AC37" i="3"/>
  <c r="AF37" i="3"/>
  <c r="Z32" i="3"/>
  <c r="AG31" i="3"/>
  <c r="X21" i="3"/>
  <c r="Z17" i="3"/>
  <c r="AB31" i="3"/>
  <c r="Y31" i="3"/>
  <c r="AD31" i="3"/>
  <c r="AG29" i="3"/>
  <c r="AD29" i="3"/>
  <c r="AF29" i="3"/>
  <c r="V21" i="3"/>
  <c r="AC20" i="3"/>
  <c r="W20" i="3"/>
  <c r="X19" i="3"/>
  <c r="AE19" i="3"/>
  <c r="AG40" i="3"/>
  <c r="AC40" i="3"/>
  <c r="AF188" i="2"/>
  <c r="AM188" i="2"/>
  <c r="AF174" i="2"/>
  <c r="Z174" i="2"/>
  <c r="Z185" i="2"/>
  <c r="AE185" i="2"/>
  <c r="AB148" i="2"/>
  <c r="AA116" i="2"/>
  <c r="AD116" i="2"/>
  <c r="Y174" i="2"/>
  <c r="Y137" i="2"/>
  <c r="J124" i="2"/>
  <c r="V122" i="2"/>
  <c r="AF122" i="2"/>
  <c r="X114" i="2"/>
  <c r="V72" i="2"/>
  <c r="AF72" i="2"/>
  <c r="AA13" i="3"/>
  <c r="X166" i="2"/>
  <c r="AA56" i="2"/>
  <c r="AB56" i="2"/>
  <c r="V176" i="2"/>
  <c r="AF176" i="2"/>
  <c r="AA118" i="2"/>
  <c r="AB118" i="2"/>
  <c r="X110" i="2"/>
  <c r="V102" i="2"/>
  <c r="AG102" i="2" s="1"/>
  <c r="AF102" i="2"/>
  <c r="AF100" i="2"/>
  <c r="Z70" i="2"/>
  <c r="Y60" i="2"/>
  <c r="AE60" i="2"/>
  <c r="AF60" i="2"/>
  <c r="Z49" i="2"/>
  <c r="AB13" i="2"/>
  <c r="P124" i="2"/>
  <c r="X49" i="2"/>
  <c r="AD49" i="2"/>
  <c r="Z41" i="2"/>
  <c r="Y74" i="2"/>
  <c r="AF74" i="2"/>
  <c r="Y44" i="2"/>
  <c r="AE44" i="2"/>
  <c r="AF44" i="2"/>
  <c r="AC38" i="2"/>
  <c r="AC41" i="2"/>
  <c r="AD41" i="2"/>
  <c r="AF114" i="3"/>
  <c r="AG103" i="4"/>
  <c r="AC11" i="3"/>
  <c r="Z41" i="3"/>
  <c r="W32" i="3"/>
  <c r="W21" i="3"/>
  <c r="Z21" i="3"/>
  <c r="W31" i="3"/>
  <c r="AE31" i="3"/>
  <c r="AE23" i="3"/>
  <c r="AG20" i="3"/>
  <c r="AG198" i="2"/>
  <c r="AE137" i="2"/>
  <c r="AM137" i="2"/>
  <c r="AA166" i="2"/>
  <c r="AB166" i="2"/>
  <c r="V118" i="2"/>
  <c r="AG118" i="2" s="1"/>
  <c r="AF118" i="2"/>
  <c r="AC71" i="2"/>
  <c r="V71" i="2"/>
  <c r="AC13" i="2"/>
  <c r="W13" i="2"/>
  <c r="AB38" i="2"/>
  <c r="V38" i="2"/>
  <c r="V41" i="2"/>
  <c r="AG41" i="2" s="1"/>
  <c r="T156" i="3"/>
  <c r="N166" i="3"/>
  <c r="AB166" i="3" s="1"/>
  <c r="X180" i="3"/>
  <c r="AF178" i="3"/>
  <c r="W179" i="3"/>
  <c r="AA179" i="3"/>
  <c r="Y178" i="3"/>
  <c r="X179" i="3"/>
  <c r="AG180" i="3"/>
  <c r="AF180" i="3"/>
  <c r="V179" i="3"/>
  <c r="Z179" i="3"/>
  <c r="AC180" i="3"/>
  <c r="AN180" i="3"/>
  <c r="AB180" i="3"/>
  <c r="AD178" i="3"/>
  <c r="AN178" i="3"/>
  <c r="AE180" i="3"/>
  <c r="X178" i="3"/>
  <c r="AF174" i="3"/>
  <c r="AN174" i="3"/>
  <c r="AD169" i="3"/>
  <c r="AN169" i="3"/>
  <c r="Z170" i="3"/>
  <c r="AC170" i="3"/>
  <c r="AB164" i="3"/>
  <c r="W163" i="3"/>
  <c r="AF155" i="3"/>
  <c r="AB155" i="3"/>
  <c r="AN155" i="3"/>
  <c r="AG155" i="3"/>
  <c r="AE123" i="3"/>
  <c r="W148" i="3"/>
  <c r="AA148" i="3"/>
  <c r="Y148" i="3"/>
  <c r="Z149" i="3"/>
  <c r="W149" i="3"/>
  <c r="W147" i="3"/>
  <c r="X149" i="3"/>
  <c r="Z147" i="3"/>
  <c r="V149" i="3"/>
  <c r="Z143" i="3"/>
  <c r="Y111" i="3"/>
  <c r="X111" i="3"/>
  <c r="AE113" i="3"/>
  <c r="X113" i="3"/>
  <c r="AF112" i="3"/>
  <c r="AE112" i="3"/>
  <c r="Y114" i="3"/>
  <c r="AA111" i="3"/>
  <c r="AA113" i="3"/>
  <c r="W113" i="3"/>
  <c r="AB113" i="3"/>
  <c r="AC112" i="3"/>
  <c r="W111" i="3"/>
  <c r="Z113" i="3"/>
  <c r="AC114" i="3"/>
  <c r="S89" i="4"/>
  <c r="U89" i="4"/>
  <c r="AG89" i="4" s="1"/>
  <c r="I99" i="4"/>
  <c r="W95" i="4"/>
  <c r="S78" i="4"/>
  <c r="U78" i="4"/>
  <c r="AG78" i="4" s="1"/>
  <c r="Z107" i="4"/>
  <c r="R99" i="4"/>
  <c r="AF95" i="4"/>
  <c r="V107" i="4"/>
  <c r="U96" i="4"/>
  <c r="S96" i="4"/>
  <c r="Y107" i="4"/>
  <c r="M99" i="4"/>
  <c r="AA95" i="4"/>
  <c r="S83" i="4"/>
  <c r="U83" i="4"/>
  <c r="AG83" i="4" s="1"/>
  <c r="K99" i="4"/>
  <c r="Y99" i="4" s="1"/>
  <c r="L99" i="4"/>
  <c r="Z99" i="4" s="1"/>
  <c r="Z95" i="4"/>
  <c r="X84" i="4"/>
  <c r="AB82" i="4"/>
  <c r="AD82" i="4"/>
  <c r="U85" i="4"/>
  <c r="AG85" i="4" s="1"/>
  <c r="S85" i="4"/>
  <c r="Y84" i="4"/>
  <c r="S74" i="4"/>
  <c r="U74" i="4"/>
  <c r="AG74" i="4" s="1"/>
  <c r="AF87" i="4"/>
  <c r="AC87" i="4"/>
  <c r="W86" i="4"/>
  <c r="S82" i="4"/>
  <c r="AD80" i="4"/>
  <c r="AC82" i="4"/>
  <c r="AE80" i="4"/>
  <c r="X80" i="4"/>
  <c r="U87" i="4"/>
  <c r="Y86" i="4"/>
  <c r="AF86" i="4"/>
  <c r="AC84" i="4"/>
  <c r="AB81" i="4"/>
  <c r="W81" i="4"/>
  <c r="V80" i="4"/>
  <c r="S73" i="4"/>
  <c r="U73" i="4"/>
  <c r="AG73" i="4" s="1"/>
  <c r="AC81" i="4"/>
  <c r="U71" i="4"/>
  <c r="S71" i="4"/>
  <c r="V75" i="4"/>
  <c r="X75" i="4"/>
  <c r="S72" i="4"/>
  <c r="S66" i="4"/>
  <c r="U66" i="4"/>
  <c r="I57" i="4"/>
  <c r="W57" i="4" s="1"/>
  <c r="W55" i="4"/>
  <c r="U70" i="4"/>
  <c r="S70" i="4"/>
  <c r="V39" i="4"/>
  <c r="AF39" i="4"/>
  <c r="AB71" i="4"/>
  <c r="AC66" i="4"/>
  <c r="AC45" i="4"/>
  <c r="S44" i="4"/>
  <c r="U44" i="4"/>
  <c r="AG44" i="4" s="1"/>
  <c r="AG179" i="3"/>
  <c r="AE179" i="3"/>
  <c r="AD179" i="3"/>
  <c r="AC174" i="3"/>
  <c r="Y172" i="3"/>
  <c r="T172" i="3"/>
  <c r="AG170" i="3"/>
  <c r="AE170" i="3"/>
  <c r="AD170" i="3"/>
  <c r="X71" i="4"/>
  <c r="X70" i="4"/>
  <c r="S67" i="4"/>
  <c r="AA65" i="4"/>
  <c r="AA92" i="4" s="1"/>
  <c r="Y65" i="4"/>
  <c r="AD65" i="4"/>
  <c r="AA48" i="4"/>
  <c r="V45" i="4"/>
  <c r="AG45" i="4" s="1"/>
  <c r="Z75" i="4"/>
  <c r="W68" i="4"/>
  <c r="W92" i="4" s="1"/>
  <c r="Z68" i="4"/>
  <c r="AB68" i="4"/>
  <c r="P92" i="4"/>
  <c r="AD63" i="4"/>
  <c r="R92" i="4"/>
  <c r="AF63" i="4"/>
  <c r="U48" i="4"/>
  <c r="AG48" i="4" s="1"/>
  <c r="AC41" i="4"/>
  <c r="G51" i="4"/>
  <c r="U33" i="4"/>
  <c r="S33" i="4"/>
  <c r="AA17" i="4"/>
  <c r="AB17" i="4"/>
  <c r="AE41" i="4"/>
  <c r="V41" i="4"/>
  <c r="AE39" i="4"/>
  <c r="Q27" i="4"/>
  <c r="AE27" i="4" s="1"/>
  <c r="AE24" i="4"/>
  <c r="L20" i="4"/>
  <c r="Z20" i="4" s="1"/>
  <c r="Z17" i="4"/>
  <c r="AE178" i="3"/>
  <c r="R181" i="3"/>
  <c r="AF169" i="3"/>
  <c r="M181" i="3"/>
  <c r="AA169" i="3"/>
  <c r="AA181" i="3" s="1"/>
  <c r="Y154" i="3"/>
  <c r="Z154" i="3"/>
  <c r="AC149" i="3"/>
  <c r="Y147" i="3"/>
  <c r="T147" i="3"/>
  <c r="AD145" i="3"/>
  <c r="AE145" i="3"/>
  <c r="AF145" i="3"/>
  <c r="AG145" i="3"/>
  <c r="AC141" i="3"/>
  <c r="AD135" i="3"/>
  <c r="AE135" i="3"/>
  <c r="AF135" i="3"/>
  <c r="AG135" i="3"/>
  <c r="AG151" i="3" s="1"/>
  <c r="AC130" i="3"/>
  <c r="Y128" i="3"/>
  <c r="AH128" i="3" s="1"/>
  <c r="T128" i="3"/>
  <c r="AG126" i="3"/>
  <c r="AF126" i="3"/>
  <c r="AD126" i="3"/>
  <c r="AE126" i="3"/>
  <c r="AC122" i="3"/>
  <c r="Y97" i="3"/>
  <c r="T97" i="3"/>
  <c r="AG93" i="3"/>
  <c r="AE93" i="3"/>
  <c r="AB93" i="3"/>
  <c r="AF93" i="3"/>
  <c r="AD93" i="3"/>
  <c r="AC65" i="3"/>
  <c r="Y63" i="3"/>
  <c r="AH63" i="3" s="1"/>
  <c r="T63" i="3"/>
  <c r="X41" i="4"/>
  <c r="W39" i="4"/>
  <c r="J51" i="4"/>
  <c r="X33" i="4"/>
  <c r="X51" i="4" s="1"/>
  <c r="S25" i="4"/>
  <c r="U25" i="4"/>
  <c r="AG25" i="4" s="1"/>
  <c r="P27" i="4"/>
  <c r="AD27" i="4" s="1"/>
  <c r="AD24" i="4"/>
  <c r="AD17" i="4"/>
  <c r="P20" i="4"/>
  <c r="AD20" i="4" s="1"/>
  <c r="AC43" i="4"/>
  <c r="Z43" i="4"/>
  <c r="AB43" i="4"/>
  <c r="AD39" i="4"/>
  <c r="W24" i="4"/>
  <c r="I27" i="4"/>
  <c r="W27" i="4" s="1"/>
  <c r="N20" i="4"/>
  <c r="AB20" i="4" s="1"/>
  <c r="AB179" i="3"/>
  <c r="X175" i="3"/>
  <c r="AG174" i="3"/>
  <c r="AG171" i="3"/>
  <c r="S181" i="3"/>
  <c r="AB170" i="3"/>
  <c r="AF140" i="3"/>
  <c r="J181" i="3"/>
  <c r="AF177" i="3"/>
  <c r="AG166" i="3"/>
  <c r="AB145" i="3"/>
  <c r="W142" i="3"/>
  <c r="AH142" i="3" s="1"/>
  <c r="T142" i="3"/>
  <c r="T137" i="3"/>
  <c r="W131" i="3"/>
  <c r="AH131" i="3" s="1"/>
  <c r="T131" i="3"/>
  <c r="AB126" i="3"/>
  <c r="Y30" i="3"/>
  <c r="T30" i="3"/>
  <c r="AG26" i="3"/>
  <c r="AD26" i="3"/>
  <c r="AF26" i="3"/>
  <c r="AE26" i="3"/>
  <c r="AB26" i="3"/>
  <c r="Y14" i="3"/>
  <c r="T14" i="3"/>
  <c r="X164" i="3"/>
  <c r="J166" i="3"/>
  <c r="AD151" i="3"/>
  <c r="G99" i="4"/>
  <c r="U99" i="4" s="1"/>
  <c r="U95" i="4"/>
  <c r="S95" i="4"/>
  <c r="S99" i="4" s="1"/>
  <c r="O99" i="4"/>
  <c r="AC99" i="4" s="1"/>
  <c r="AC95" i="4"/>
  <c r="N99" i="4"/>
  <c r="AB95" i="4"/>
  <c r="P99" i="4"/>
  <c r="AD99" i="4" s="1"/>
  <c r="AD95" i="4"/>
  <c r="W87" i="4"/>
  <c r="U84" i="4"/>
  <c r="U82" i="4"/>
  <c r="X86" i="4"/>
  <c r="AE86" i="4"/>
  <c r="V86" i="4"/>
  <c r="AE82" i="4"/>
  <c r="AA81" i="4"/>
  <c r="AF82" i="4"/>
  <c r="U69" i="4"/>
  <c r="AG69" i="4" s="1"/>
  <c r="S69" i="4"/>
  <c r="H57" i="4"/>
  <c r="V57" i="4" s="1"/>
  <c r="V55" i="4"/>
  <c r="U46" i="4"/>
  <c r="AG46" i="4" s="1"/>
  <c r="S46" i="4"/>
  <c r="S42" i="4"/>
  <c r="U42" i="4"/>
  <c r="AG42" i="4" s="1"/>
  <c r="AD66" i="4"/>
  <c r="M92" i="4"/>
  <c r="AA63" i="4"/>
  <c r="AB92" i="4"/>
  <c r="V48" i="4"/>
  <c r="S48" i="4"/>
  <c r="Z39" i="4"/>
  <c r="Y174" i="3"/>
  <c r="T174" i="3"/>
  <c r="AG172" i="3"/>
  <c r="AD172" i="3"/>
  <c r="L166" i="3"/>
  <c r="Z163" i="3"/>
  <c r="AD71" i="4"/>
  <c r="Q92" i="4"/>
  <c r="AE63" i="4"/>
  <c r="Z45" i="4"/>
  <c r="O92" i="4"/>
  <c r="AC63" i="4"/>
  <c r="S55" i="4"/>
  <c r="S57" i="4" s="1"/>
  <c r="AC39" i="4"/>
  <c r="I51" i="4"/>
  <c r="W33" i="4"/>
  <c r="W51" i="4" s="1"/>
  <c r="H20" i="4"/>
  <c r="V20" i="4" s="1"/>
  <c r="V17" i="4"/>
  <c r="R20" i="4"/>
  <c r="AF20" i="4" s="1"/>
  <c r="AF17" i="4"/>
  <c r="AB41" i="4"/>
  <c r="U41" i="4"/>
  <c r="S41" i="4"/>
  <c r="Z41" i="4"/>
  <c r="S35" i="4"/>
  <c r="U35" i="4"/>
  <c r="AG35" i="4" s="1"/>
  <c r="K51" i="4"/>
  <c r="Y33" i="4"/>
  <c r="Y51" i="4" s="1"/>
  <c r="L27" i="4"/>
  <c r="Z27" i="4" s="1"/>
  <c r="Z24" i="4"/>
  <c r="S17" i="4"/>
  <c r="S20" i="4" s="1"/>
  <c r="U17" i="4"/>
  <c r="V180" i="3"/>
  <c r="T180" i="3"/>
  <c r="AB178" i="3"/>
  <c r="AG178" i="3"/>
  <c r="Z169" i="3"/>
  <c r="L181" i="3"/>
  <c r="Q181" i="3"/>
  <c r="AE169" i="3"/>
  <c r="AE181" i="3" s="1"/>
  <c r="S158" i="3"/>
  <c r="AG158" i="3" s="1"/>
  <c r="AG154" i="3"/>
  <c r="J158" i="3"/>
  <c r="X158" i="3" s="1"/>
  <c r="X154" i="3"/>
  <c r="Y149" i="3"/>
  <c r="T149" i="3"/>
  <c r="AD147" i="3"/>
  <c r="AE147" i="3"/>
  <c r="AF147" i="3"/>
  <c r="AG147" i="3"/>
  <c r="AC143" i="3"/>
  <c r="Y141" i="3"/>
  <c r="AH141" i="3" s="1"/>
  <c r="T141" i="3"/>
  <c r="AD139" i="3"/>
  <c r="AB139" i="3"/>
  <c r="AH139" i="3" s="1"/>
  <c r="AE139" i="3"/>
  <c r="AF139" i="3"/>
  <c r="AG139" i="3"/>
  <c r="AC132" i="3"/>
  <c r="Y130" i="3"/>
  <c r="AH130" i="3" s="1"/>
  <c r="T130" i="3"/>
  <c r="AD128" i="3"/>
  <c r="AG128" i="3"/>
  <c r="AE128" i="3"/>
  <c r="AF128" i="3"/>
  <c r="AB128" i="3"/>
  <c r="AC124" i="3"/>
  <c r="Y122" i="3"/>
  <c r="AH122" i="3" s="1"/>
  <c r="T122" i="3"/>
  <c r="AD97" i="3"/>
  <c r="AF97" i="3"/>
  <c r="AE97" i="3"/>
  <c r="AG97" i="3"/>
  <c r="AB97" i="3"/>
  <c r="AC68" i="3"/>
  <c r="Y65" i="3"/>
  <c r="T65" i="3"/>
  <c r="T74" i="3" s="1"/>
  <c r="AG63" i="3"/>
  <c r="AB63" i="3"/>
  <c r="AF63" i="3"/>
  <c r="AE63" i="3"/>
  <c r="AD63" i="3"/>
  <c r="S38" i="4"/>
  <c r="X24" i="4"/>
  <c r="J27" i="4"/>
  <c r="X27" i="4" s="1"/>
  <c r="Y17" i="4"/>
  <c r="AB174" i="3"/>
  <c r="Y43" i="4"/>
  <c r="AE43" i="4"/>
  <c r="AF43" i="4"/>
  <c r="N51" i="4"/>
  <c r="AB33" i="4"/>
  <c r="AB51" i="4" s="1"/>
  <c r="S24" i="4"/>
  <c r="S27" i="4" s="1"/>
  <c r="G27" i="4"/>
  <c r="U27" i="4" s="1"/>
  <c r="U24" i="4"/>
  <c r="AC17" i="4"/>
  <c r="AD180" i="3"/>
  <c r="W175" i="3"/>
  <c r="AC169" i="3"/>
  <c r="AC181" i="3" s="1"/>
  <c r="AA155" i="3"/>
  <c r="AF148" i="3"/>
  <c r="M20" i="4"/>
  <c r="AA20" i="4" s="1"/>
  <c r="AC178" i="3"/>
  <c r="AE177" i="3"/>
  <c r="T177" i="3"/>
  <c r="V177" i="3"/>
  <c r="V173" i="3"/>
  <c r="T173" i="3"/>
  <c r="AD156" i="3"/>
  <c r="AE156" i="3"/>
  <c r="AF156" i="3"/>
  <c r="T146" i="3"/>
  <c r="T135" i="3"/>
  <c r="AB147" i="3"/>
  <c r="S79" i="4"/>
  <c r="U79" i="4"/>
  <c r="AG79" i="4" s="1"/>
  <c r="W84" i="4"/>
  <c r="S84" i="4"/>
  <c r="U80" i="4"/>
  <c r="AG80" i="4" s="1"/>
  <c r="S80" i="4"/>
  <c r="U86" i="4"/>
  <c r="S86" i="4"/>
  <c r="U76" i="4"/>
  <c r="AG76" i="4" s="1"/>
  <c r="S76" i="4"/>
  <c r="S47" i="4"/>
  <c r="U47" i="4"/>
  <c r="AG47" i="4" s="1"/>
  <c r="Z55" i="4"/>
  <c r="L57" i="4"/>
  <c r="Z57" i="4" s="1"/>
  <c r="U49" i="4"/>
  <c r="AG49" i="4" s="1"/>
  <c r="S49" i="4"/>
  <c r="AC71" i="4"/>
  <c r="AF92" i="4"/>
  <c r="G92" i="4"/>
  <c r="U63" i="4"/>
  <c r="S63" i="4"/>
  <c r="X39" i="4"/>
  <c r="S39" i="4"/>
  <c r="U39" i="4"/>
  <c r="Y176" i="3"/>
  <c r="T176" i="3"/>
  <c r="AD174" i="3"/>
  <c r="AE174" i="3"/>
  <c r="H166" i="3"/>
  <c r="T163" i="3"/>
  <c r="V163" i="3"/>
  <c r="AH163" i="3" s="1"/>
  <c r="Y66" i="4"/>
  <c r="AC92" i="4"/>
  <c r="V92" i="4"/>
  <c r="I92" i="4"/>
  <c r="W63" i="4"/>
  <c r="AB45" i="4"/>
  <c r="AD45" i="4"/>
  <c r="H92" i="4"/>
  <c r="V63" i="4"/>
  <c r="J92" i="4"/>
  <c r="X63" i="4"/>
  <c r="AF45" i="4"/>
  <c r="R51" i="4"/>
  <c r="AF33" i="4"/>
  <c r="AF51" i="4" s="1"/>
  <c r="M51" i="4"/>
  <c r="AA33" i="4"/>
  <c r="AA51" i="4" s="1"/>
  <c r="AA45" i="4"/>
  <c r="AA41" i="4"/>
  <c r="AD41" i="4"/>
  <c r="AF179" i="3"/>
  <c r="W178" i="3"/>
  <c r="T178" i="3"/>
  <c r="AB172" i="3"/>
  <c r="AD181" i="3"/>
  <c r="V157" i="3"/>
  <c r="AA154" i="3"/>
  <c r="M158" i="3"/>
  <c r="AA158" i="3" s="1"/>
  <c r="N158" i="3"/>
  <c r="AB154" i="3"/>
  <c r="AE149" i="3"/>
  <c r="AD149" i="3"/>
  <c r="AB149" i="3"/>
  <c r="AG149" i="3"/>
  <c r="Y143" i="3"/>
  <c r="T143" i="3"/>
  <c r="AE141" i="3"/>
  <c r="AD141" i="3"/>
  <c r="AB141" i="3"/>
  <c r="AG141" i="3"/>
  <c r="Y132" i="3"/>
  <c r="AH132" i="3" s="1"/>
  <c r="T132" i="3"/>
  <c r="AD130" i="3"/>
  <c r="AE130" i="3"/>
  <c r="AB130" i="3"/>
  <c r="AG130" i="3"/>
  <c r="Y124" i="3"/>
  <c r="AH124" i="3" s="1"/>
  <c r="T124" i="3"/>
  <c r="AE122" i="3"/>
  <c r="AD122" i="3"/>
  <c r="AG122" i="3"/>
  <c r="AF122" i="3"/>
  <c r="AB122" i="3"/>
  <c r="Y68" i="3"/>
  <c r="Y74" i="3" s="1"/>
  <c r="T68" i="3"/>
  <c r="AF65" i="3"/>
  <c r="AG65" i="3"/>
  <c r="AB65" i="3"/>
  <c r="AD65" i="3"/>
  <c r="AE65" i="3"/>
  <c r="S45" i="4"/>
  <c r="S40" i="4"/>
  <c r="G20" i="4"/>
  <c r="U20" i="4" s="1"/>
  <c r="H12" i="4"/>
  <c r="V12" i="4" s="1"/>
  <c r="AF172" i="3"/>
  <c r="V33" i="4"/>
  <c r="V51" i="4" s="1"/>
  <c r="H51" i="4"/>
  <c r="K27" i="4"/>
  <c r="Y27" i="4" s="1"/>
  <c r="Y24" i="4"/>
  <c r="W17" i="4"/>
  <c r="AA175" i="3"/>
  <c r="AE172" i="3"/>
  <c r="V171" i="3"/>
  <c r="T171" i="3"/>
  <c r="O181" i="3"/>
  <c r="S10" i="4"/>
  <c r="AB169" i="3"/>
  <c r="W156" i="3"/>
  <c r="I158" i="3"/>
  <c r="W158" i="3" s="1"/>
  <c r="Y156" i="3"/>
  <c r="V156" i="3"/>
  <c r="AA156" i="3"/>
  <c r="AB135" i="3"/>
  <c r="V99" i="3"/>
  <c r="T99" i="3"/>
  <c r="AG169" i="3"/>
  <c r="X155" i="3"/>
  <c r="AD155" i="3"/>
  <c r="P158" i="3"/>
  <c r="AD158" i="3" s="1"/>
  <c r="G109" i="4"/>
  <c r="U109" i="4" s="1"/>
  <c r="U107" i="4"/>
  <c r="AD107" i="4"/>
  <c r="S107" i="4"/>
  <c r="J99" i="4"/>
  <c r="X95" i="4"/>
  <c r="AC107" i="4"/>
  <c r="H99" i="4"/>
  <c r="V99" i="4" s="1"/>
  <c r="V95" i="4"/>
  <c r="U88" i="4"/>
  <c r="AG88" i="4" s="1"/>
  <c r="S88" i="4"/>
  <c r="X87" i="4"/>
  <c r="AE87" i="4"/>
  <c r="AD84" i="4"/>
  <c r="S81" i="4"/>
  <c r="U81" i="4"/>
  <c r="AG81" i="4" s="1"/>
  <c r="S87" i="4"/>
  <c r="AA86" i="4"/>
  <c r="AD86" i="4"/>
  <c r="X82" i="4"/>
  <c r="S77" i="4"/>
  <c r="S64" i="4"/>
  <c r="U64" i="4"/>
  <c r="AG64" i="4" s="1"/>
  <c r="N57" i="4"/>
  <c r="AB57" i="4" s="1"/>
  <c r="AB55" i="4"/>
  <c r="P57" i="4"/>
  <c r="AD57" i="4" s="1"/>
  <c r="AD55" i="4"/>
  <c r="U75" i="4"/>
  <c r="AG75" i="4" s="1"/>
  <c r="S75" i="4"/>
  <c r="U65" i="4"/>
  <c r="S65" i="4"/>
  <c r="AA39" i="4"/>
  <c r="AB39" i="4"/>
  <c r="L92" i="4"/>
  <c r="Z63" i="4"/>
  <c r="S36" i="4"/>
  <c r="U36" i="4"/>
  <c r="AG36" i="4" s="1"/>
  <c r="S34" i="4"/>
  <c r="U34" i="4"/>
  <c r="AG34" i="4" s="1"/>
  <c r="AE176" i="3"/>
  <c r="AD176" i="3"/>
  <c r="AG176" i="3"/>
  <c r="AF176" i="3"/>
  <c r="AC172" i="3"/>
  <c r="Y170" i="3"/>
  <c r="Y181" i="3" s="1"/>
  <c r="K181" i="3"/>
  <c r="T170" i="3"/>
  <c r="AE66" i="4"/>
  <c r="AE92" i="4" s="1"/>
  <c r="Z65" i="4"/>
  <c r="Z92" i="4" s="1"/>
  <c r="U50" i="4"/>
  <c r="AG50" i="4" s="1"/>
  <c r="S50" i="4"/>
  <c r="W45" i="4"/>
  <c r="S68" i="4"/>
  <c r="U68" i="4"/>
  <c r="AG68" i="4" s="1"/>
  <c r="X68" i="4"/>
  <c r="X92" i="4" s="1"/>
  <c r="K92" i="4"/>
  <c r="Y63" i="4"/>
  <c r="N92" i="4"/>
  <c r="AB63" i="4"/>
  <c r="L51" i="4"/>
  <c r="Z33" i="4"/>
  <c r="Z51" i="4" s="1"/>
  <c r="Q51" i="4"/>
  <c r="AE33" i="4"/>
  <c r="AE51" i="4" s="1"/>
  <c r="X17" i="4"/>
  <c r="Y41" i="4"/>
  <c r="AF41" i="4"/>
  <c r="AF170" i="3"/>
  <c r="I181" i="3"/>
  <c r="W169" i="3"/>
  <c r="W181" i="3" s="1"/>
  <c r="T169" i="3"/>
  <c r="H158" i="3"/>
  <c r="V158" i="3" s="1"/>
  <c r="V154" i="3"/>
  <c r="T154" i="3"/>
  <c r="R158" i="3"/>
  <c r="AF158" i="3" s="1"/>
  <c r="AF154" i="3"/>
  <c r="Y145" i="3"/>
  <c r="AH145" i="3" s="1"/>
  <c r="T145" i="3"/>
  <c r="AG143" i="3"/>
  <c r="AB143" i="3"/>
  <c r="AE143" i="3"/>
  <c r="AD143" i="3"/>
  <c r="AE132" i="3"/>
  <c r="AG132" i="3"/>
  <c r="AD132" i="3"/>
  <c r="AB132" i="3"/>
  <c r="Y126" i="3"/>
  <c r="AH126" i="3" s="1"/>
  <c r="T126" i="3"/>
  <c r="AG124" i="3"/>
  <c r="AE124" i="3"/>
  <c r="AB124" i="3"/>
  <c r="AD124" i="3"/>
  <c r="AF124" i="3"/>
  <c r="Y93" i="3"/>
  <c r="T93" i="3"/>
  <c r="AD68" i="3"/>
  <c r="AF68" i="3"/>
  <c r="AG68" i="3"/>
  <c r="AB68" i="3"/>
  <c r="AE68" i="3"/>
  <c r="O51" i="4"/>
  <c r="AC33" i="4"/>
  <c r="AC51" i="4" s="1"/>
  <c r="L12" i="4"/>
  <c r="Z12" i="4" s="1"/>
  <c r="W43" i="4"/>
  <c r="U43" i="4"/>
  <c r="S43" i="4"/>
  <c r="X43" i="4"/>
  <c r="S37" i="4"/>
  <c r="AB24" i="4"/>
  <c r="N27" i="4"/>
  <c r="AB27" i="4" s="1"/>
  <c r="O27" i="4"/>
  <c r="AC27" i="4" s="1"/>
  <c r="AC24" i="4"/>
  <c r="P51" i="4"/>
  <c r="T179" i="3"/>
  <c r="V175" i="3"/>
  <c r="T175" i="3"/>
  <c r="Y175" i="3"/>
  <c r="H181" i="3"/>
  <c r="W154" i="3"/>
  <c r="AF141" i="3"/>
  <c r="N181" i="3"/>
  <c r="V162" i="3"/>
  <c r="AH162" i="3" s="1"/>
  <c r="T162" i="3"/>
  <c r="T166" i="3" s="1"/>
  <c r="AC156" i="3"/>
  <c r="AG156" i="3"/>
  <c r="X156" i="3"/>
  <c r="Y155" i="3"/>
  <c r="X127" i="3"/>
  <c r="AH127" i="3" s="1"/>
  <c r="T127" i="3"/>
  <c r="AC123" i="3"/>
  <c r="AG123" i="3"/>
  <c r="AB123" i="3"/>
  <c r="AH123" i="3" s="1"/>
  <c r="AD123" i="3"/>
  <c r="T110" i="3"/>
  <c r="V110" i="3"/>
  <c r="AH110" i="3" s="1"/>
  <c r="X106" i="3"/>
  <c r="AA106" i="3"/>
  <c r="Z99" i="3"/>
  <c r="W99" i="3"/>
  <c r="Y99" i="3"/>
  <c r="H115" i="3"/>
  <c r="Y26" i="3"/>
  <c r="T26" i="3"/>
  <c r="AE22" i="3"/>
  <c r="AD22" i="3"/>
  <c r="AF22" i="3"/>
  <c r="AB22" i="3"/>
  <c r="AG22" i="3"/>
  <c r="AB176" i="3"/>
  <c r="T139" i="3"/>
  <c r="AE164" i="3"/>
  <c r="AF164" i="3"/>
  <c r="AG164" i="3"/>
  <c r="AA166" i="3"/>
  <c r="W155" i="3"/>
  <c r="Z155" i="3"/>
  <c r="Z144" i="3"/>
  <c r="AE144" i="3"/>
  <c r="X140" i="3"/>
  <c r="T136" i="3"/>
  <c r="V136" i="3"/>
  <c r="AH136" i="3" s="1"/>
  <c r="AE133" i="3"/>
  <c r="X129" i="3"/>
  <c r="V148" i="3"/>
  <c r="T148" i="3"/>
  <c r="Y144" i="3"/>
  <c r="V140" i="3"/>
  <c r="T140" i="3"/>
  <c r="V138" i="3"/>
  <c r="T138" i="3"/>
  <c r="V129" i="3"/>
  <c r="T129" i="3"/>
  <c r="AG127" i="3"/>
  <c r="AB127" i="3"/>
  <c r="W114" i="3"/>
  <c r="Z106" i="3"/>
  <c r="V103" i="3"/>
  <c r="T103" i="3"/>
  <c r="AD127" i="3"/>
  <c r="AD125" i="3"/>
  <c r="V125" i="3"/>
  <c r="T125" i="3"/>
  <c r="V121" i="3"/>
  <c r="H151" i="3"/>
  <c r="T121" i="3"/>
  <c r="K151" i="3"/>
  <c r="Y121" i="3"/>
  <c r="Q151" i="3"/>
  <c r="AE121" i="3"/>
  <c r="T108" i="3"/>
  <c r="V108" i="3"/>
  <c r="AC115" i="3"/>
  <c r="AF115" i="3"/>
  <c r="AG146" i="3"/>
  <c r="AB70" i="3"/>
  <c r="AG70" i="3"/>
  <c r="AB66" i="3"/>
  <c r="W74" i="3"/>
  <c r="T113" i="3"/>
  <c r="V113" i="3"/>
  <c r="AH113" i="3" s="1"/>
  <c r="Z69" i="3"/>
  <c r="V67" i="3"/>
  <c r="T67" i="3"/>
  <c r="V39" i="3"/>
  <c r="T39" i="3"/>
  <c r="T34" i="3"/>
  <c r="V34" i="3"/>
  <c r="AH34" i="3" s="1"/>
  <c r="L158" i="3"/>
  <c r="Z158" i="3" s="1"/>
  <c r="AG131" i="3"/>
  <c r="W107" i="3"/>
  <c r="X104" i="3"/>
  <c r="AA101" i="3"/>
  <c r="AG95" i="3"/>
  <c r="AG115" i="3" s="1"/>
  <c r="J115" i="3"/>
  <c r="X87" i="3"/>
  <c r="N115" i="3"/>
  <c r="AB87" i="3"/>
  <c r="W87" i="3"/>
  <c r="I115" i="3"/>
  <c r="T70" i="3"/>
  <c r="AE57" i="3"/>
  <c r="AF57" i="3"/>
  <c r="Z54" i="3"/>
  <c r="V51" i="3"/>
  <c r="T51" i="3"/>
  <c r="AE36" i="3"/>
  <c r="AF36" i="3"/>
  <c r="AB108" i="3"/>
  <c r="T95" i="3"/>
  <c r="T71" i="3"/>
  <c r="V71" i="3"/>
  <c r="AA67" i="3"/>
  <c r="V57" i="3"/>
  <c r="T57" i="3"/>
  <c r="W54" i="3"/>
  <c r="Y47" i="3"/>
  <c r="AE44" i="3"/>
  <c r="AF44" i="3"/>
  <c r="W39" i="3"/>
  <c r="T25" i="3"/>
  <c r="V25" i="3"/>
  <c r="S191" i="2"/>
  <c r="U191" i="2"/>
  <c r="S183" i="2"/>
  <c r="U183" i="2"/>
  <c r="AG183" i="2" s="1"/>
  <c r="S175" i="2"/>
  <c r="U175" i="2"/>
  <c r="AG175" i="2" s="1"/>
  <c r="S170" i="2"/>
  <c r="U170" i="2"/>
  <c r="AG170" i="2" s="1"/>
  <c r="S165" i="2"/>
  <c r="U165" i="2"/>
  <c r="AG165" i="2" s="1"/>
  <c r="S157" i="2"/>
  <c r="U157" i="2"/>
  <c r="AG157" i="2" s="1"/>
  <c r="S142" i="2"/>
  <c r="U142" i="2"/>
  <c r="S121" i="2"/>
  <c r="U121" i="2"/>
  <c r="AG121" i="2" s="1"/>
  <c r="S113" i="2"/>
  <c r="U113" i="2"/>
  <c r="AG113" i="2" s="1"/>
  <c r="S105" i="2"/>
  <c r="U105" i="2"/>
  <c r="AG105" i="2" s="1"/>
  <c r="S93" i="2"/>
  <c r="U93" i="2"/>
  <c r="AG93" i="2" s="1"/>
  <c r="S69" i="2"/>
  <c r="U69" i="2"/>
  <c r="AG69" i="2" s="1"/>
  <c r="S59" i="2"/>
  <c r="U59" i="2"/>
  <c r="AG59" i="2" s="1"/>
  <c r="S51" i="2"/>
  <c r="U51" i="2"/>
  <c r="AG51" i="2" s="1"/>
  <c r="S43" i="2"/>
  <c r="U43" i="2"/>
  <c r="AG43" i="2" s="1"/>
  <c r="S35" i="2"/>
  <c r="U35" i="2"/>
  <c r="AG35" i="2" s="1"/>
  <c r="S30" i="2"/>
  <c r="U30" i="2"/>
  <c r="AG30" i="2" s="1"/>
  <c r="S26" i="2"/>
  <c r="U26" i="2"/>
  <c r="AG26" i="2" s="1"/>
  <c r="S22" i="2"/>
  <c r="U22" i="2"/>
  <c r="AG22" i="2" s="1"/>
  <c r="S18" i="2"/>
  <c r="U18" i="2"/>
  <c r="AG18" i="2" s="1"/>
  <c r="S14" i="2"/>
  <c r="U14" i="2"/>
  <c r="AG14" i="2" s="1"/>
  <c r="S10" i="2"/>
  <c r="G61" i="2"/>
  <c r="U10" i="2"/>
  <c r="Z96" i="3"/>
  <c r="Z115" i="3" s="1"/>
  <c r="AG91" i="3"/>
  <c r="T66" i="3"/>
  <c r="AD62" i="3"/>
  <c r="P74" i="3"/>
  <c r="R74" i="3"/>
  <c r="AF62" i="3"/>
  <c r="T52" i="3"/>
  <c r="V52" i="3"/>
  <c r="Z51" i="3"/>
  <c r="AG48" i="3"/>
  <c r="W47" i="3"/>
  <c r="T38" i="3"/>
  <c r="V38" i="3"/>
  <c r="Z25" i="3"/>
  <c r="AD92" i="3"/>
  <c r="AD115" i="3" s="1"/>
  <c r="O115" i="3"/>
  <c r="AC52" i="3"/>
  <c r="AF48" i="3"/>
  <c r="Z46" i="3"/>
  <c r="AA51" i="3"/>
  <c r="AD70" i="3"/>
  <c r="V43" i="3"/>
  <c r="T43" i="3"/>
  <c r="T23" i="3"/>
  <c r="V23" i="3"/>
  <c r="V88" i="3"/>
  <c r="AG36" i="3"/>
  <c r="AB28" i="3"/>
  <c r="AB24" i="3"/>
  <c r="AC21" i="3"/>
  <c r="AF15" i="3"/>
  <c r="W10" i="3"/>
  <c r="I58" i="3"/>
  <c r="T87" i="3"/>
  <c r="AD45" i="3"/>
  <c r="Z40" i="3"/>
  <c r="AE29" i="3"/>
  <c r="AH29" i="3" s="1"/>
  <c r="AG24" i="3"/>
  <c r="AB20" i="3"/>
  <c r="T18" i="3"/>
  <c r="AE15" i="3"/>
  <c r="T15" i="3"/>
  <c r="V15" i="3"/>
  <c r="S58" i="3"/>
  <c r="AG10" i="3"/>
  <c r="J58" i="3"/>
  <c r="X10" i="3"/>
  <c r="V16" i="3"/>
  <c r="T16" i="3"/>
  <c r="W16" i="3"/>
  <c r="T11" i="3"/>
  <c r="X196" i="2"/>
  <c r="J200" i="2"/>
  <c r="R200" i="2"/>
  <c r="AF196" i="2"/>
  <c r="J192" i="2"/>
  <c r="X192" i="2" s="1"/>
  <c r="X188" i="2"/>
  <c r="V188" i="2"/>
  <c r="H192" i="2"/>
  <c r="V192" i="2" s="1"/>
  <c r="Q192" i="2"/>
  <c r="AE192" i="2" s="1"/>
  <c r="AE188" i="2"/>
  <c r="W182" i="2"/>
  <c r="V182" i="2"/>
  <c r="U174" i="2"/>
  <c r="S174" i="2"/>
  <c r="U159" i="2"/>
  <c r="S159" i="2"/>
  <c r="J185" i="2"/>
  <c r="X154" i="2"/>
  <c r="G185" i="2"/>
  <c r="S154" i="2"/>
  <c r="U154" i="2"/>
  <c r="S129" i="2"/>
  <c r="U129" i="2"/>
  <c r="H148" i="2"/>
  <c r="V127" i="2"/>
  <c r="R148" i="2"/>
  <c r="AF127" i="2"/>
  <c r="Z114" i="2"/>
  <c r="U114" i="2"/>
  <c r="Z106" i="2"/>
  <c r="U106" i="2"/>
  <c r="U98" i="2"/>
  <c r="Z98" i="2"/>
  <c r="U92" i="2"/>
  <c r="S92" i="2"/>
  <c r="U42" i="2"/>
  <c r="AG42" i="2" s="1"/>
  <c r="S42" i="2"/>
  <c r="S27" i="2"/>
  <c r="U27" i="2"/>
  <c r="AG27" i="2" s="1"/>
  <c r="S53" i="2"/>
  <c r="U53" i="2"/>
  <c r="AG53" i="2" s="1"/>
  <c r="AE14" i="3"/>
  <c r="AD11" i="3"/>
  <c r="Y180" i="2"/>
  <c r="U178" i="2"/>
  <c r="AG178" i="2" s="1"/>
  <c r="S178" i="2"/>
  <c r="X174" i="2"/>
  <c r="X167" i="2"/>
  <c r="X185" i="2" s="1"/>
  <c r="Y162" i="2"/>
  <c r="X159" i="2"/>
  <c r="U155" i="2"/>
  <c r="AG155" i="2" s="1"/>
  <c r="S155" i="2"/>
  <c r="AD154" i="2"/>
  <c r="P185" i="2"/>
  <c r="AC143" i="2"/>
  <c r="AC137" i="2"/>
  <c r="S133" i="2"/>
  <c r="I124" i="2"/>
  <c r="AE98" i="2"/>
  <c r="U73" i="2"/>
  <c r="AG73" i="2" s="1"/>
  <c r="S73" i="2"/>
  <c r="AE72" i="2"/>
  <c r="AG33" i="3"/>
  <c r="AD14" i="3"/>
  <c r="Z188" i="2"/>
  <c r="L192" i="2"/>
  <c r="Z192" i="2" s="1"/>
  <c r="AB174" i="2"/>
  <c r="U173" i="2"/>
  <c r="AG173" i="2" s="1"/>
  <c r="S173" i="2"/>
  <c r="U166" i="2"/>
  <c r="S166" i="2"/>
  <c r="AC162" i="2"/>
  <c r="V159" i="2"/>
  <c r="U156" i="2"/>
  <c r="AG156" i="2" s="1"/>
  <c r="S156" i="2"/>
  <c r="K148" i="2"/>
  <c r="AB143" i="2"/>
  <c r="AB137" i="2"/>
  <c r="S134" i="2"/>
  <c r="U123" i="2"/>
  <c r="AG123" i="2" s="1"/>
  <c r="S123" i="2"/>
  <c r="AE75" i="2"/>
  <c r="U139" i="2"/>
  <c r="AC114" i="2"/>
  <c r="W106" i="2"/>
  <c r="AC72" i="2"/>
  <c r="I78" i="2"/>
  <c r="U46" i="2"/>
  <c r="S46" i="2"/>
  <c r="S13" i="2"/>
  <c r="U13" i="2"/>
  <c r="AA17" i="2"/>
  <c r="Y166" i="2"/>
  <c r="Z110" i="2"/>
  <c r="Y98" i="2"/>
  <c r="M124" i="2"/>
  <c r="AC124" i="2"/>
  <c r="AD70" i="2"/>
  <c r="AF70" i="2"/>
  <c r="AF78" i="2" s="1"/>
  <c r="S66" i="2"/>
  <c r="U54" i="2"/>
  <c r="AG54" i="2" s="1"/>
  <c r="S54" i="2"/>
  <c r="H61" i="2"/>
  <c r="AC171" i="2"/>
  <c r="AG97" i="2"/>
  <c r="AA74" i="2"/>
  <c r="AD74" i="2"/>
  <c r="U70" i="2"/>
  <c r="I61" i="2"/>
  <c r="AA57" i="2"/>
  <c r="S48" i="2"/>
  <c r="U38" i="2"/>
  <c r="AG38" i="2" s="1"/>
  <c r="S38" i="2"/>
  <c r="Z33" i="2"/>
  <c r="AB25" i="2"/>
  <c r="R192" i="2"/>
  <c r="AF192" i="2" s="1"/>
  <c r="Z118" i="2"/>
  <c r="Z108" i="2"/>
  <c r="AA70" i="2"/>
  <c r="AA60" i="2"/>
  <c r="U57" i="2"/>
  <c r="S57" i="2"/>
  <c r="S52" i="2"/>
  <c r="U52" i="2"/>
  <c r="AG52" i="2" s="1"/>
  <c r="AD48" i="2"/>
  <c r="AD37" i="2"/>
  <c r="X33" i="2"/>
  <c r="Z25" i="2"/>
  <c r="S17" i="2"/>
  <c r="U17" i="2"/>
  <c r="AD13" i="2"/>
  <c r="Z23" i="2"/>
  <c r="Z61" i="2" s="1"/>
  <c r="V36" i="2"/>
  <c r="AE46" i="2"/>
  <c r="AF13" i="2"/>
  <c r="W166" i="3"/>
  <c r="T114" i="3"/>
  <c r="V114" i="3"/>
  <c r="AB125" i="3"/>
  <c r="AE125" i="3"/>
  <c r="N151" i="3"/>
  <c r="AB121" i="3"/>
  <c r="P151" i="3"/>
  <c r="AD121" i="3"/>
  <c r="T112" i="3"/>
  <c r="V112" i="3"/>
  <c r="AE115" i="3"/>
  <c r="AC133" i="3"/>
  <c r="AC151" i="3" s="1"/>
  <c r="T105" i="3"/>
  <c r="V105" i="3"/>
  <c r="AH105" i="3" s="1"/>
  <c r="T98" i="3"/>
  <c r="V98" i="3"/>
  <c r="T91" i="3"/>
  <c r="V91" i="3"/>
  <c r="AH91" i="3" s="1"/>
  <c r="AG74" i="3"/>
  <c r="AB142" i="3"/>
  <c r="X125" i="3"/>
  <c r="R151" i="3"/>
  <c r="AF121" i="3"/>
  <c r="T109" i="3"/>
  <c r="V109" i="3"/>
  <c r="Y107" i="3"/>
  <c r="AH97" i="3"/>
  <c r="AA92" i="3"/>
  <c r="AA115" i="3" s="1"/>
  <c r="V64" i="3"/>
  <c r="AH64" i="3" s="1"/>
  <c r="T64" i="3"/>
  <c r="AE136" i="3"/>
  <c r="T104" i="3"/>
  <c r="V104" i="3"/>
  <c r="Z87" i="3"/>
  <c r="L115" i="3"/>
  <c r="M115" i="3"/>
  <c r="AA87" i="3"/>
  <c r="V49" i="3"/>
  <c r="T49" i="3"/>
  <c r="T36" i="3"/>
  <c r="V36" i="3"/>
  <c r="Z71" i="3"/>
  <c r="T56" i="3"/>
  <c r="V56" i="3"/>
  <c r="AH56" i="3" s="1"/>
  <c r="T44" i="3"/>
  <c r="V44" i="3"/>
  <c r="AB14" i="3"/>
  <c r="K124" i="2"/>
  <c r="Y91" i="2"/>
  <c r="Y124" i="2" s="1"/>
  <c r="K78" i="2"/>
  <c r="Y65" i="2"/>
  <c r="J151" i="3"/>
  <c r="T88" i="3"/>
  <c r="V66" i="3"/>
  <c r="O74" i="3"/>
  <c r="AC62" i="3"/>
  <c r="AA57" i="3"/>
  <c r="AG46" i="3"/>
  <c r="AC44" i="3"/>
  <c r="AB41" i="3"/>
  <c r="Z38" i="3"/>
  <c r="AD24" i="3"/>
  <c r="Z103" i="3"/>
  <c r="AC91" i="3"/>
  <c r="W71" i="3"/>
  <c r="AH68" i="3"/>
  <c r="W55" i="3"/>
  <c r="X49" i="3"/>
  <c r="Y46" i="3"/>
  <c r="AD46" i="3"/>
  <c r="AG57" i="3"/>
  <c r="T37" i="3"/>
  <c r="V37" i="3"/>
  <c r="AB21" i="3"/>
  <c r="AF14" i="3"/>
  <c r="Q58" i="3"/>
  <c r="AE10" i="3"/>
  <c r="Z23" i="3"/>
  <c r="AA20" i="3"/>
  <c r="T19" i="3"/>
  <c r="V19" i="3"/>
  <c r="S74" i="3"/>
  <c r="Z35" i="3"/>
  <c r="T22" i="3"/>
  <c r="V17" i="3"/>
  <c r="T17" i="3"/>
  <c r="X17" i="3"/>
  <c r="AB11" i="3"/>
  <c r="U189" i="2"/>
  <c r="S189" i="2"/>
  <c r="X180" i="2"/>
  <c r="T41" i="3"/>
  <c r="AA40" i="3"/>
  <c r="X40" i="3"/>
  <c r="V33" i="3"/>
  <c r="AF28" i="3"/>
  <c r="AG23" i="3"/>
  <c r="V12" i="3"/>
  <c r="T12" i="3"/>
  <c r="M58" i="3"/>
  <c r="AA10" i="3"/>
  <c r="N58" i="3"/>
  <c r="AB10" i="3"/>
  <c r="AA16" i="3"/>
  <c r="S198" i="2"/>
  <c r="AC196" i="2"/>
  <c r="O200" i="2"/>
  <c r="I200" i="2"/>
  <c r="W196" i="2"/>
  <c r="AB188" i="2"/>
  <c r="N192" i="2"/>
  <c r="AB192" i="2" s="1"/>
  <c r="Z182" i="2"/>
  <c r="AA154" i="2"/>
  <c r="M185" i="2"/>
  <c r="N185" i="2"/>
  <c r="AB154" i="2"/>
  <c r="V148" i="2"/>
  <c r="U116" i="2"/>
  <c r="S116" i="2"/>
  <c r="T29" i="3"/>
  <c r="AE11" i="3"/>
  <c r="AC188" i="2"/>
  <c r="U182" i="2"/>
  <c r="S182" i="2"/>
  <c r="S177" i="2"/>
  <c r="U177" i="2"/>
  <c r="AG177" i="2" s="1"/>
  <c r="S140" i="2"/>
  <c r="U140" i="2"/>
  <c r="Z127" i="2"/>
  <c r="U127" i="2"/>
  <c r="S111" i="2"/>
  <c r="U111" i="2"/>
  <c r="AG111" i="2" s="1"/>
  <c r="X106" i="2"/>
  <c r="U103" i="2"/>
  <c r="AG103" i="2" s="1"/>
  <c r="S103" i="2"/>
  <c r="X98" i="2"/>
  <c r="Z66" i="2"/>
  <c r="U66" i="2"/>
  <c r="U50" i="2"/>
  <c r="AG50" i="2" s="1"/>
  <c r="S50" i="2"/>
  <c r="S19" i="2"/>
  <c r="U19" i="2"/>
  <c r="AG19" i="2" s="1"/>
  <c r="Q61" i="2"/>
  <c r="AE11" i="2"/>
  <c r="S45" i="2"/>
  <c r="U45" i="2"/>
  <c r="AG45" i="2" s="1"/>
  <c r="AB44" i="3"/>
  <c r="W17" i="3"/>
  <c r="AG13" i="3"/>
  <c r="X13" i="3"/>
  <c r="U181" i="2"/>
  <c r="S181" i="2"/>
  <c r="S158" i="2"/>
  <c r="X158" i="2"/>
  <c r="Y154" i="2"/>
  <c r="K185" i="2"/>
  <c r="X143" i="2"/>
  <c r="U141" i="2"/>
  <c r="S141" i="2"/>
  <c r="X137" i="2"/>
  <c r="AD148" i="2"/>
  <c r="AC127" i="2"/>
  <c r="AE66" i="2"/>
  <c r="T32" i="3"/>
  <c r="AD180" i="2"/>
  <c r="W174" i="2"/>
  <c r="AB167" i="2"/>
  <c r="AB185" i="2" s="1"/>
  <c r="W162" i="2"/>
  <c r="AE158" i="2"/>
  <c r="O185" i="2"/>
  <c r="AC154" i="2"/>
  <c r="V143" i="2"/>
  <c r="X139" i="2"/>
  <c r="W137" i="2"/>
  <c r="AA110" i="2"/>
  <c r="AB110" i="2"/>
  <c r="U107" i="2"/>
  <c r="AG107" i="2" s="1"/>
  <c r="S107" i="2"/>
  <c r="U96" i="2"/>
  <c r="AG96" i="2" s="1"/>
  <c r="S96" i="2"/>
  <c r="AD166" i="2"/>
  <c r="L148" i="2"/>
  <c r="AD75" i="2"/>
  <c r="S72" i="2"/>
  <c r="Z71" i="2"/>
  <c r="W66" i="2"/>
  <c r="S37" i="2"/>
  <c r="U37" i="2"/>
  <c r="AA33" i="2"/>
  <c r="Y17" i="2"/>
  <c r="AE17" i="2"/>
  <c r="S132" i="2"/>
  <c r="AC106" i="2"/>
  <c r="Z100" i="2"/>
  <c r="AA124" i="2"/>
  <c r="O124" i="2"/>
  <c r="U68" i="2"/>
  <c r="S68" i="2"/>
  <c r="Y48" i="2"/>
  <c r="S36" i="2"/>
  <c r="U36" i="2"/>
  <c r="U15" i="2"/>
  <c r="AG15" i="2" s="1"/>
  <c r="S15" i="2"/>
  <c r="R61" i="2"/>
  <c r="AD171" i="2"/>
  <c r="AD185" i="2" s="1"/>
  <c r="S122" i="2"/>
  <c r="AD98" i="2"/>
  <c r="Y72" i="2"/>
  <c r="AB68" i="2"/>
  <c r="Q78" i="2"/>
  <c r="AC60" i="2"/>
  <c r="AF49" i="2"/>
  <c r="U48" i="2"/>
  <c r="AF23" i="2"/>
  <c r="Y181" i="2"/>
  <c r="U158" i="2"/>
  <c r="AD108" i="2"/>
  <c r="Z102" i="2"/>
  <c r="AA68" i="2"/>
  <c r="AE56" i="2"/>
  <c r="Y46" i="2"/>
  <c r="AE40" i="2"/>
  <c r="X37" i="2"/>
  <c r="S21" i="2"/>
  <c r="U21" i="2"/>
  <c r="AG21" i="2" s="1"/>
  <c r="X13" i="2"/>
  <c r="P61" i="2"/>
  <c r="I4" i="4"/>
  <c r="W4" i="4" s="1"/>
  <c r="X4" i="3"/>
  <c r="X25" i="2"/>
  <c r="AF41" i="2"/>
  <c r="AB49" i="2"/>
  <c r="V107" i="3"/>
  <c r="AH107" i="3" s="1"/>
  <c r="T107" i="3"/>
  <c r="X99" i="3"/>
  <c r="T89" i="3"/>
  <c r="V89" i="3"/>
  <c r="AH89" i="3" s="1"/>
  <c r="AC22" i="3"/>
  <c r="AB175" i="3"/>
  <c r="V164" i="3"/>
  <c r="AH164" i="3" s="1"/>
  <c r="T164" i="3"/>
  <c r="R166" i="3"/>
  <c r="AC155" i="3"/>
  <c r="AC148" i="3"/>
  <c r="W144" i="3"/>
  <c r="AD142" i="3"/>
  <c r="V134" i="3"/>
  <c r="AH134" i="3" s="1"/>
  <c r="T134" i="3"/>
  <c r="W133" i="3"/>
  <c r="W151" i="3" s="1"/>
  <c r="AD131" i="3"/>
  <c r="AG177" i="3"/>
  <c r="AG148" i="3"/>
  <c r="AF146" i="3"/>
  <c r="AG140" i="3"/>
  <c r="X138" i="3"/>
  <c r="X151" i="3" s="1"/>
  <c r="AG129" i="3"/>
  <c r="AF127" i="3"/>
  <c r="Z114" i="3"/>
  <c r="V111" i="3"/>
  <c r="AH111" i="3" s="1"/>
  <c r="T111" i="3"/>
  <c r="W106" i="3"/>
  <c r="X103" i="3"/>
  <c r="Z125" i="3"/>
  <c r="AG125" i="3"/>
  <c r="AG121" i="3"/>
  <c r="S151" i="3"/>
  <c r="I151" i="3"/>
  <c r="W121" i="3"/>
  <c r="AC113" i="3"/>
  <c r="AF113" i="3"/>
  <c r="Y92" i="3"/>
  <c r="Y115" i="3" s="1"/>
  <c r="X92" i="3"/>
  <c r="Q166" i="3"/>
  <c r="AC142" i="3"/>
  <c r="AB137" i="3"/>
  <c r="AH137" i="3" s="1"/>
  <c r="Z98" i="3"/>
  <c r="AE66" i="3"/>
  <c r="AE74" i="3" s="1"/>
  <c r="Z138" i="3"/>
  <c r="Z151" i="3" s="1"/>
  <c r="AB131" i="3"/>
  <c r="V101" i="3"/>
  <c r="T101" i="3"/>
  <c r="W98" i="3"/>
  <c r="T94" i="3"/>
  <c r="V94" i="3"/>
  <c r="AH94" i="3" s="1"/>
  <c r="X88" i="3"/>
  <c r="V55" i="3"/>
  <c r="T55" i="3"/>
  <c r="T50" i="3"/>
  <c r="V50" i="3"/>
  <c r="AH50" i="3" s="1"/>
  <c r="AA47" i="3"/>
  <c r="X39" i="3"/>
  <c r="AC105" i="3"/>
  <c r="AF105" i="3"/>
  <c r="Z104" i="3"/>
  <c r="AG87" i="3"/>
  <c r="S115" i="3"/>
  <c r="K115" i="3"/>
  <c r="Y87" i="3"/>
  <c r="Q115" i="3"/>
  <c r="AE87" i="3"/>
  <c r="AD66" i="3"/>
  <c r="AD74" i="3" s="1"/>
  <c r="X57" i="3"/>
  <c r="T48" i="3"/>
  <c r="V48" i="3"/>
  <c r="AH48" i="3" s="1"/>
  <c r="Y39" i="3"/>
  <c r="AA114" i="3"/>
  <c r="AA71" i="3"/>
  <c r="X71" i="3"/>
  <c r="Q74" i="3"/>
  <c r="AE62" i="3"/>
  <c r="Y53" i="3"/>
  <c r="X53" i="3"/>
  <c r="AF33" i="3"/>
  <c r="AG30" i="3"/>
  <c r="V190" i="2"/>
  <c r="S190" i="2"/>
  <c r="S179" i="2"/>
  <c r="U179" i="2"/>
  <c r="AG179" i="2" s="1"/>
  <c r="S172" i="2"/>
  <c r="U172" i="2"/>
  <c r="AG172" i="2" s="1"/>
  <c r="S168" i="2"/>
  <c r="U168" i="2"/>
  <c r="AG168" i="2" s="1"/>
  <c r="S161" i="2"/>
  <c r="U161" i="2"/>
  <c r="AG161" i="2" s="1"/>
  <c r="S145" i="2"/>
  <c r="U145" i="2"/>
  <c r="S138" i="2"/>
  <c r="U138" i="2"/>
  <c r="S117" i="2"/>
  <c r="U117" i="2"/>
  <c r="AG117" i="2" s="1"/>
  <c r="S109" i="2"/>
  <c r="U109" i="2"/>
  <c r="AG109" i="2" s="1"/>
  <c r="S101" i="2"/>
  <c r="U101" i="2"/>
  <c r="AG101" i="2" s="1"/>
  <c r="S95" i="2"/>
  <c r="U95" i="2"/>
  <c r="AG95" i="2" s="1"/>
  <c r="G124" i="2"/>
  <c r="S91" i="2"/>
  <c r="U91" i="2"/>
  <c r="S65" i="2"/>
  <c r="G78" i="2"/>
  <c r="U65" i="2"/>
  <c r="S55" i="2"/>
  <c r="U55" i="2"/>
  <c r="AG55" i="2" s="1"/>
  <c r="S47" i="2"/>
  <c r="U47" i="2"/>
  <c r="AG47" i="2" s="1"/>
  <c r="S39" i="2"/>
  <c r="U39" i="2"/>
  <c r="AG39" i="2" s="1"/>
  <c r="S32" i="2"/>
  <c r="U32" i="2"/>
  <c r="AG32" i="2" s="1"/>
  <c r="S28" i="2"/>
  <c r="U28" i="2"/>
  <c r="AG28" i="2" s="1"/>
  <c r="S24" i="2"/>
  <c r="U24" i="2"/>
  <c r="AG24" i="2" s="1"/>
  <c r="S20" i="2"/>
  <c r="U20" i="2"/>
  <c r="AG20" i="2" s="1"/>
  <c r="S16" i="2"/>
  <c r="U16" i="2"/>
  <c r="AG16" i="2" s="1"/>
  <c r="S12" i="2"/>
  <c r="U12" i="2"/>
  <c r="AG12" i="2" s="1"/>
  <c r="AB18" i="3"/>
  <c r="AH93" i="3"/>
  <c r="Y88" i="3"/>
  <c r="AA69" i="3"/>
  <c r="AA74" i="3" s="1"/>
  <c r="V62" i="3"/>
  <c r="H74" i="3"/>
  <c r="T62" i="3"/>
  <c r="J74" i="3"/>
  <c r="X62" i="3"/>
  <c r="AD52" i="3"/>
  <c r="AE41" i="3"/>
  <c r="AF41" i="3"/>
  <c r="V35" i="3"/>
  <c r="T35" i="3"/>
  <c r="AG101" i="3"/>
  <c r="AG88" i="3"/>
  <c r="AF66" i="3"/>
  <c r="AF74" i="3" s="1"/>
  <c r="AG54" i="3"/>
  <c r="Z49" i="3"/>
  <c r="AB49" i="3"/>
  <c r="AF46" i="3"/>
  <c r="AE46" i="3"/>
  <c r="X37" i="3"/>
  <c r="AA32" i="3"/>
  <c r="AE21" i="3"/>
  <c r="AF21" i="3"/>
  <c r="AE18" i="3"/>
  <c r="L58" i="3"/>
  <c r="Z10" i="3"/>
  <c r="T90" i="3"/>
  <c r="T31" i="3"/>
  <c r="V31" i="3"/>
  <c r="AB30" i="3"/>
  <c r="W25" i="3"/>
  <c r="AA23" i="3"/>
  <c r="V20" i="3"/>
  <c r="T20" i="3"/>
  <c r="Z19" i="3"/>
  <c r="W19" i="3"/>
  <c r="Y17" i="3"/>
  <c r="AB180" i="2"/>
  <c r="X43" i="3"/>
  <c r="Y40" i="3"/>
  <c r="X31" i="3"/>
  <c r="V28" i="3"/>
  <c r="T28" i="3"/>
  <c r="AE28" i="3"/>
  <c r="W23" i="3"/>
  <c r="AG18" i="3"/>
  <c r="AD15" i="3"/>
  <c r="AB12" i="3"/>
  <c r="AE12" i="3"/>
  <c r="H58" i="3"/>
  <c r="T10" i="3"/>
  <c r="V10" i="3"/>
  <c r="R58" i="3"/>
  <c r="AF10" i="3"/>
  <c r="Z16" i="3"/>
  <c r="X16" i="3"/>
  <c r="K58" i="3"/>
  <c r="G200" i="2"/>
  <c r="U196" i="2"/>
  <c r="S196" i="2"/>
  <c r="S200" i="2" s="1"/>
  <c r="M200" i="2"/>
  <c r="AA196" i="2"/>
  <c r="Y188" i="2"/>
  <c r="K192" i="2"/>
  <c r="Y192" i="2" s="1"/>
  <c r="I192" i="2"/>
  <c r="W192" i="2" s="1"/>
  <c r="W188" i="2"/>
  <c r="Y182" i="2"/>
  <c r="AD182" i="2"/>
  <c r="H185" i="2"/>
  <c r="V154" i="2"/>
  <c r="R185" i="2"/>
  <c r="AF154" i="2"/>
  <c r="S188" i="2"/>
  <c r="G192" i="2"/>
  <c r="U192" i="2" s="1"/>
  <c r="U188" i="2"/>
  <c r="S169" i="2"/>
  <c r="U169" i="2"/>
  <c r="AG169" i="2" s="1"/>
  <c r="Y185" i="2"/>
  <c r="Z162" i="2"/>
  <c r="U144" i="2"/>
  <c r="S144" i="2"/>
  <c r="Y143" i="2"/>
  <c r="S135" i="2"/>
  <c r="U135" i="2"/>
  <c r="S130" i="2"/>
  <c r="J148" i="2"/>
  <c r="X127" i="2"/>
  <c r="Z122" i="2"/>
  <c r="U122" i="2"/>
  <c r="Y116" i="2"/>
  <c r="AA114" i="2"/>
  <c r="AB114" i="2"/>
  <c r="AA106" i="2"/>
  <c r="AB106" i="2"/>
  <c r="AA98" i="2"/>
  <c r="AB98" i="2"/>
  <c r="U72" i="2"/>
  <c r="Z72" i="2"/>
  <c r="X66" i="2"/>
  <c r="J78" i="2"/>
  <c r="U58" i="2"/>
  <c r="AG58" i="2" s="1"/>
  <c r="S58" i="2"/>
  <c r="U11" i="2"/>
  <c r="AG11" i="2" s="1"/>
  <c r="S11" i="2"/>
  <c r="L61" i="2"/>
  <c r="AF48" i="2"/>
  <c r="AH14" i="3"/>
  <c r="T13" i="3"/>
  <c r="V13" i="3"/>
  <c r="W13" i="3"/>
  <c r="AB13" i="3"/>
  <c r="U171" i="2"/>
  <c r="AG171" i="2" s="1"/>
  <c r="S171" i="2"/>
  <c r="V166" i="2"/>
  <c r="AF166" i="2"/>
  <c r="AA158" i="2"/>
  <c r="AB158" i="2"/>
  <c r="Q148" i="2"/>
  <c r="Y148" i="2"/>
  <c r="AE127" i="2"/>
  <c r="AC116" i="2"/>
  <c r="AE114" i="2"/>
  <c r="U112" i="2"/>
  <c r="AG112" i="2" s="1"/>
  <c r="S112" i="2"/>
  <c r="S94" i="2"/>
  <c r="U94" i="2"/>
  <c r="AG94" i="2" s="1"/>
  <c r="V56" i="2"/>
  <c r="AG56" i="2" s="1"/>
  <c r="AF56" i="2"/>
  <c r="AF182" i="2"/>
  <c r="W180" i="2"/>
  <c r="V167" i="2"/>
  <c r="V185" i="2" s="1"/>
  <c r="W154" i="2"/>
  <c r="I185" i="2"/>
  <c r="AA139" i="2"/>
  <c r="AB139" i="2"/>
  <c r="S136" i="2"/>
  <c r="AC148" i="2"/>
  <c r="U128" i="2"/>
  <c r="S128" i="2"/>
  <c r="AB116" i="2"/>
  <c r="U115" i="2"/>
  <c r="AG115" i="2" s="1"/>
  <c r="S115" i="2"/>
  <c r="V110" i="2"/>
  <c r="AG110" i="2" s="1"/>
  <c r="AF110" i="2"/>
  <c r="X102" i="2"/>
  <c r="H200" i="2"/>
  <c r="Y122" i="2"/>
  <c r="U108" i="2"/>
  <c r="S108" i="2"/>
  <c r="W71" i="2"/>
  <c r="Y71" i="2"/>
  <c r="AD71" i="2"/>
  <c r="AC68" i="2"/>
  <c r="V68" i="2"/>
  <c r="P78" i="2"/>
  <c r="N61" i="2"/>
  <c r="U60" i="2"/>
  <c r="S60" i="2"/>
  <c r="X60" i="2"/>
  <c r="AD56" i="2"/>
  <c r="Z48" i="2"/>
  <c r="Y33" i="2"/>
  <c r="AE33" i="2"/>
  <c r="U23" i="2"/>
  <c r="S23" i="2"/>
  <c r="AC17" i="2"/>
  <c r="AC61" i="2" s="1"/>
  <c r="AD17" i="2"/>
  <c r="AC180" i="2"/>
  <c r="Z158" i="2"/>
  <c r="Y127" i="2"/>
  <c r="AB100" i="2"/>
  <c r="Y100" i="2"/>
  <c r="AD100" i="2"/>
  <c r="R124" i="2"/>
  <c r="H124" i="2"/>
  <c r="H78" i="2"/>
  <c r="U71" i="2"/>
  <c r="S71" i="2"/>
  <c r="AC70" i="2"/>
  <c r="X70" i="2"/>
  <c r="O78" i="2"/>
  <c r="Z56" i="2"/>
  <c r="AC49" i="2"/>
  <c r="W49" i="2"/>
  <c r="Z36" i="2"/>
  <c r="AB36" i="2"/>
  <c r="AA25" i="2"/>
  <c r="Y114" i="2"/>
  <c r="W98" i="2"/>
  <c r="Y75" i="2"/>
  <c r="AE74" i="2"/>
  <c r="V74" i="2"/>
  <c r="V78" i="2" s="1"/>
  <c r="AB71" i="2"/>
  <c r="X57" i="2"/>
  <c r="AD57" i="2"/>
  <c r="Y56" i="2"/>
  <c r="Z40" i="2"/>
  <c r="Y37" i="2"/>
  <c r="S29" i="2"/>
  <c r="U29" i="2"/>
  <c r="AG29" i="2" s="1"/>
  <c r="U176" i="2"/>
  <c r="AG176" i="2" s="1"/>
  <c r="Q185" i="2"/>
  <c r="O148" i="2"/>
  <c r="AD114" i="2"/>
  <c r="X108" i="2"/>
  <c r="AE108" i="2"/>
  <c r="Y106" i="2"/>
  <c r="AC98" i="2"/>
  <c r="W72" i="2"/>
  <c r="Y66" i="2"/>
  <c r="S56" i="2"/>
  <c r="W41" i="2"/>
  <c r="Y40" i="2"/>
  <c r="AA36" i="2"/>
  <c r="AD23" i="2"/>
  <c r="AF37" i="2"/>
  <c r="X41" i="2"/>
  <c r="AF25" i="2"/>
  <c r="AF61" i="2" s="1"/>
  <c r="AD166" i="3"/>
  <c r="Z148" i="3"/>
  <c r="AE148" i="3"/>
  <c r="Z140" i="3"/>
  <c r="AE140" i="3"/>
  <c r="AA177" i="3"/>
  <c r="AD177" i="3"/>
  <c r="Y166" i="3"/>
  <c r="AF162" i="3"/>
  <c r="AG162" i="3"/>
  <c r="Z156" i="3"/>
  <c r="AB156" i="3"/>
  <c r="V144" i="3"/>
  <c r="T144" i="3"/>
  <c r="Y140" i="3"/>
  <c r="Y138" i="3"/>
  <c r="V133" i="3"/>
  <c r="AH133" i="3" s="1"/>
  <c r="T133" i="3"/>
  <c r="Y129" i="3"/>
  <c r="AF123" i="3"/>
  <c r="Y103" i="3"/>
  <c r="T102" i="3"/>
  <c r="V102" i="3"/>
  <c r="AH102" i="3" s="1"/>
  <c r="AA99" i="3"/>
  <c r="AC26" i="3"/>
  <c r="AH26" i="3" s="1"/>
  <c r="AC164" i="3"/>
  <c r="O166" i="3"/>
  <c r="AE155" i="3"/>
  <c r="T155" i="3"/>
  <c r="V155" i="3"/>
  <c r="X148" i="3"/>
  <c r="AF144" i="3"/>
  <c r="AA144" i="3"/>
  <c r="AC140" i="3"/>
  <c r="AF133" i="3"/>
  <c r="AF151" i="3" s="1"/>
  <c r="AA133" i="3"/>
  <c r="AC129" i="3"/>
  <c r="W177" i="3"/>
  <c r="Y171" i="3"/>
  <c r="AB148" i="3"/>
  <c r="AE146" i="3"/>
  <c r="AB140" i="3"/>
  <c r="AA138" i="3"/>
  <c r="Y133" i="3"/>
  <c r="Y151" i="3" s="1"/>
  <c r="AB129" i="3"/>
  <c r="AE127" i="3"/>
  <c r="T106" i="3"/>
  <c r="V106" i="3"/>
  <c r="AH106" i="3" s="1"/>
  <c r="AA103" i="3"/>
  <c r="Y125" i="3"/>
  <c r="AF125" i="3"/>
  <c r="W125" i="3"/>
  <c r="L151" i="3"/>
  <c r="Z121" i="3"/>
  <c r="M151" i="3"/>
  <c r="AA121" i="3"/>
  <c r="AD112" i="3"/>
  <c r="X109" i="3"/>
  <c r="AC108" i="3"/>
  <c r="W92" i="3"/>
  <c r="W115" i="3" s="1"/>
  <c r="AB115" i="3"/>
  <c r="X101" i="3"/>
  <c r="Y98" i="3"/>
  <c r="V96" i="3"/>
  <c r="T96" i="3"/>
  <c r="X96" i="3"/>
  <c r="T92" i="3"/>
  <c r="V92" i="3"/>
  <c r="AD91" i="3"/>
  <c r="AC70" i="3"/>
  <c r="AC66" i="3"/>
  <c r="T123" i="3"/>
  <c r="AG113" i="3"/>
  <c r="T100" i="3"/>
  <c r="V100" i="3"/>
  <c r="AH100" i="3" s="1"/>
  <c r="Z88" i="3"/>
  <c r="AB88" i="3"/>
  <c r="X69" i="3"/>
  <c r="X74" i="3" s="1"/>
  <c r="T69" i="3"/>
  <c r="V69" i="3"/>
  <c r="Z66" i="3"/>
  <c r="Z74" i="3" s="1"/>
  <c r="T47" i="3"/>
  <c r="V47" i="3"/>
  <c r="AH47" i="3" s="1"/>
  <c r="T42" i="3"/>
  <c r="V42" i="3"/>
  <c r="AH42" i="3" s="1"/>
  <c r="AA39" i="3"/>
  <c r="O151" i="3"/>
  <c r="AC121" i="3"/>
  <c r="Y104" i="3"/>
  <c r="AA104" i="3"/>
  <c r="AD104" i="3"/>
  <c r="AD87" i="3"/>
  <c r="P115" i="3"/>
  <c r="Z57" i="3"/>
  <c r="AB57" i="3"/>
  <c r="X54" i="3"/>
  <c r="T54" i="3"/>
  <c r="V54" i="3"/>
  <c r="AH54" i="3" s="1"/>
  <c r="AD36" i="3"/>
  <c r="AB112" i="3"/>
  <c r="AG71" i="3"/>
  <c r="AC71" i="3"/>
  <c r="I74" i="3"/>
  <c r="W62" i="3"/>
  <c r="W53" i="3"/>
  <c r="AH53" i="3" s="1"/>
  <c r="T45" i="3"/>
  <c r="V45" i="3"/>
  <c r="AD44" i="3"/>
  <c r="W33" i="3"/>
  <c r="T33" i="3"/>
  <c r="AF30" i="3"/>
  <c r="T27" i="3"/>
  <c r="V27" i="3"/>
  <c r="AH27" i="3" s="1"/>
  <c r="AA25" i="3"/>
  <c r="X25" i="3"/>
  <c r="AE24" i="3"/>
  <c r="K61" i="2"/>
  <c r="Y10" i="2"/>
  <c r="Y61" i="2" s="1"/>
  <c r="R115" i="3"/>
  <c r="AF87" i="3"/>
  <c r="Y62" i="3"/>
  <c r="K74" i="3"/>
  <c r="K183" i="3" s="1"/>
  <c r="Y183" i="3" s="1"/>
  <c r="N74" i="3"/>
  <c r="AB62" i="3"/>
  <c r="Y55" i="3"/>
  <c r="AE52" i="3"/>
  <c r="AF52" i="3"/>
  <c r="AG51" i="3"/>
  <c r="Y49" i="3"/>
  <c r="AA45" i="3"/>
  <c r="AB36" i="3"/>
  <c r="Y35" i="3"/>
  <c r="M74" i="3"/>
  <c r="AA53" i="3"/>
  <c r="AD49" i="3"/>
  <c r="AE49" i="3"/>
  <c r="AF49" i="3"/>
  <c r="X46" i="3"/>
  <c r="T46" i="3"/>
  <c r="V46" i="3"/>
  <c r="W37" i="3"/>
  <c r="AB37" i="3"/>
  <c r="Y32" i="3"/>
  <c r="AH32" i="3" s="1"/>
  <c r="AC23" i="3"/>
  <c r="AD21" i="3"/>
  <c r="Z20" i="3"/>
  <c r="AB15" i="3"/>
  <c r="AC12" i="3"/>
  <c r="AA33" i="3"/>
  <c r="Z31" i="3"/>
  <c r="Y23" i="3"/>
  <c r="AF23" i="3"/>
  <c r="X20" i="3"/>
  <c r="AD20" i="3"/>
  <c r="AA19" i="3"/>
  <c r="Y19" i="3"/>
  <c r="T24" i="3"/>
  <c r="AF12" i="3"/>
  <c r="O58" i="3"/>
  <c r="AC10" i="3"/>
  <c r="V180" i="2"/>
  <c r="AF180" i="2"/>
  <c r="Z43" i="3"/>
  <c r="Y43" i="3"/>
  <c r="AB43" i="3"/>
  <c r="T40" i="3"/>
  <c r="V40" i="3"/>
  <c r="AH40" i="3" s="1"/>
  <c r="AE30" i="3"/>
  <c r="AD28" i="3"/>
  <c r="AC28" i="3"/>
  <c r="AF18" i="3"/>
  <c r="AC15" i="3"/>
  <c r="AD12" i="3"/>
  <c r="AG12" i="3"/>
  <c r="AF11" i="3"/>
  <c r="Y16" i="3"/>
  <c r="K200" i="2"/>
  <c r="Y196" i="2"/>
  <c r="Z196" i="2"/>
  <c r="L200" i="2"/>
  <c r="Q200" i="2"/>
  <c r="AE196" i="2"/>
  <c r="AD188" i="2"/>
  <c r="P192" i="2"/>
  <c r="M192" i="2"/>
  <c r="AA192" i="2" s="1"/>
  <c r="AA188" i="2"/>
  <c r="AC182" i="2"/>
  <c r="AE182" i="2"/>
  <c r="U167" i="2"/>
  <c r="S167" i="2"/>
  <c r="X162" i="2"/>
  <c r="I148" i="2"/>
  <c r="U143" i="2"/>
  <c r="S143" i="2"/>
  <c r="U137" i="2"/>
  <c r="S137" i="2"/>
  <c r="S162" i="2"/>
  <c r="U162" i="2"/>
  <c r="U160" i="2"/>
  <c r="AG160" i="2" s="1"/>
  <c r="S160" i="2"/>
  <c r="Y159" i="2"/>
  <c r="L185" i="2"/>
  <c r="Z154" i="2"/>
  <c r="Z148" i="2"/>
  <c r="AA127" i="2"/>
  <c r="M148" i="2"/>
  <c r="N148" i="2"/>
  <c r="AB127" i="2"/>
  <c r="S119" i="2"/>
  <c r="U119" i="2"/>
  <c r="AG119" i="2" s="1"/>
  <c r="V114" i="2"/>
  <c r="AF114" i="2"/>
  <c r="V106" i="2"/>
  <c r="AF106" i="2"/>
  <c r="V98" i="2"/>
  <c r="AF98" i="2"/>
  <c r="Z92" i="2"/>
  <c r="Z124" i="2" s="1"/>
  <c r="L124" i="2"/>
  <c r="Q124" i="2"/>
  <c r="AE92" i="2"/>
  <c r="AE124" i="2" s="1"/>
  <c r="AA66" i="2"/>
  <c r="AB66" i="2"/>
  <c r="U34" i="2"/>
  <c r="AG34" i="2" s="1"/>
  <c r="S34" i="2"/>
  <c r="AD13" i="3"/>
  <c r="AC13" i="3"/>
  <c r="AF13" i="3"/>
  <c r="AA182" i="2"/>
  <c r="AE180" i="2"/>
  <c r="AC174" i="2"/>
  <c r="AC167" i="2"/>
  <c r="AC185" i="2" s="1"/>
  <c r="U163" i="2"/>
  <c r="AG163" i="2" s="1"/>
  <c r="S163" i="2"/>
  <c r="AD162" i="2"/>
  <c r="AC159" i="2"/>
  <c r="V158" i="2"/>
  <c r="AF158" i="2"/>
  <c r="G148" i="2"/>
  <c r="N124" i="2"/>
  <c r="AE122" i="2"/>
  <c r="U120" i="2"/>
  <c r="AG120" i="2" s="1"/>
  <c r="S120" i="2"/>
  <c r="X116" i="2"/>
  <c r="AE106" i="2"/>
  <c r="U104" i="2"/>
  <c r="AG104" i="2" s="1"/>
  <c r="S104" i="2"/>
  <c r="S75" i="2"/>
  <c r="N78" i="2"/>
  <c r="P58" i="3"/>
  <c r="N200" i="2"/>
  <c r="AB196" i="2"/>
  <c r="X182" i="2"/>
  <c r="S176" i="2"/>
  <c r="Z166" i="2"/>
  <c r="U164" i="2"/>
  <c r="AG164" i="2" s="1"/>
  <c r="S164" i="2"/>
  <c r="AB159" i="2"/>
  <c r="P148" i="2"/>
  <c r="U146" i="2"/>
  <c r="S146" i="2"/>
  <c r="V139" i="2"/>
  <c r="AF139" i="2"/>
  <c r="S131" i="2"/>
  <c r="U131" i="2"/>
  <c r="X148" i="2"/>
  <c r="S118" i="2"/>
  <c r="W116" i="2"/>
  <c r="U99" i="2"/>
  <c r="AG99" i="2" s="1"/>
  <c r="S99" i="2"/>
  <c r="AD158" i="2"/>
  <c r="AD106" i="2"/>
  <c r="S102" i="2"/>
  <c r="X71" i="2"/>
  <c r="AE71" i="2"/>
  <c r="AE78" i="2" s="1"/>
  <c r="Z68" i="2"/>
  <c r="AD66" i="2"/>
  <c r="Z60" i="2"/>
  <c r="AB60" i="2"/>
  <c r="AC33" i="2"/>
  <c r="AD33" i="2"/>
  <c r="V17" i="2"/>
  <c r="W17" i="2"/>
  <c r="W61" i="2" s="1"/>
  <c r="U180" i="2"/>
  <c r="AD122" i="2"/>
  <c r="X100" i="2"/>
  <c r="AG100" i="2" s="1"/>
  <c r="AE100" i="2"/>
  <c r="AF124" i="2"/>
  <c r="V124" i="2"/>
  <c r="Z75" i="2"/>
  <c r="S70" i="2"/>
  <c r="Y70" i="2"/>
  <c r="Y78" i="2" s="1"/>
  <c r="AB70" i="2"/>
  <c r="AB78" i="2" s="1"/>
  <c r="U67" i="2"/>
  <c r="AG67" i="2" s="1"/>
  <c r="S67" i="2"/>
  <c r="AC66" i="2"/>
  <c r="R78" i="2"/>
  <c r="J61" i="2"/>
  <c r="S49" i="2"/>
  <c r="AA49" i="2"/>
  <c r="U40" i="2"/>
  <c r="AG40" i="2" s="1"/>
  <c r="S40" i="2"/>
  <c r="AD36" i="2"/>
  <c r="AE36" i="2"/>
  <c r="AF36" i="2"/>
  <c r="U33" i="2"/>
  <c r="S33" i="2"/>
  <c r="X17" i="2"/>
  <c r="M61" i="2"/>
  <c r="AD127" i="2"/>
  <c r="S110" i="2"/>
  <c r="S100" i="2"/>
  <c r="S97" i="2"/>
  <c r="AC74" i="2"/>
  <c r="U74" i="2"/>
  <c r="S74" i="2"/>
  <c r="Z74" i="2"/>
  <c r="L78" i="2"/>
  <c r="AC57" i="2"/>
  <c r="W57" i="2"/>
  <c r="U44" i="2"/>
  <c r="AG44" i="2" s="1"/>
  <c r="S44" i="2"/>
  <c r="AC36" i="2"/>
  <c r="S127" i="2"/>
  <c r="AA108" i="2"/>
  <c r="AC108" i="2"/>
  <c r="V108" i="2"/>
  <c r="S98" i="2"/>
  <c r="AA71" i="2"/>
  <c r="O61" i="2"/>
  <c r="AA41" i="2"/>
  <c r="AF33" i="2"/>
  <c r="U31" i="2"/>
  <c r="AG31" i="2" s="1"/>
  <c r="S31" i="2"/>
  <c r="S25" i="2"/>
  <c r="V23" i="2"/>
  <c r="AB17" i="2"/>
  <c r="AB61" i="2" s="1"/>
  <c r="K4" i="3"/>
  <c r="X4" i="2"/>
  <c r="K4" i="2"/>
  <c r="T20" i="4" l="1"/>
  <c r="AG24" i="4"/>
  <c r="AG27" i="4" s="1"/>
  <c r="P109" i="4"/>
  <c r="AD109" i="4" s="1"/>
  <c r="AG55" i="4"/>
  <c r="AK55" i="4" s="1"/>
  <c r="AN55" i="4" s="1"/>
  <c r="AG96" i="4"/>
  <c r="AK96" i="4" s="1"/>
  <c r="AL96" i="4" s="1"/>
  <c r="AG97" i="4"/>
  <c r="AK97" i="4" s="1"/>
  <c r="AL97" i="4" s="1"/>
  <c r="AG107" i="4"/>
  <c r="AH65" i="3"/>
  <c r="AK57" i="4"/>
  <c r="AL55" i="4"/>
  <c r="AL57" i="4" s="1"/>
  <c r="AN143" i="2"/>
  <c r="AL143" i="2"/>
  <c r="AG33" i="2"/>
  <c r="V61" i="2"/>
  <c r="Z78" i="2"/>
  <c r="AN146" i="2"/>
  <c r="AL146" i="2"/>
  <c r="AN137" i="2"/>
  <c r="AL137" i="2"/>
  <c r="Y58" i="3"/>
  <c r="AH46" i="3"/>
  <c r="AG75" i="2"/>
  <c r="W78" i="2"/>
  <c r="AH30" i="3"/>
  <c r="AH35" i="3"/>
  <c r="AH62" i="3"/>
  <c r="AH18" i="3"/>
  <c r="AN145" i="2"/>
  <c r="AL145" i="2"/>
  <c r="AG48" i="2"/>
  <c r="AG36" i="2"/>
  <c r="AG68" i="2"/>
  <c r="AH37" i="3"/>
  <c r="AH36" i="3"/>
  <c r="AH104" i="3"/>
  <c r="AH109" i="3"/>
  <c r="AG57" i="2"/>
  <c r="AN133" i="2"/>
  <c r="AL133" i="2"/>
  <c r="AG114" i="2"/>
  <c r="AG154" i="2"/>
  <c r="AG174" i="2"/>
  <c r="AH52" i="3"/>
  <c r="AH71" i="3"/>
  <c r="AH70" i="3"/>
  <c r="AH108" i="3"/>
  <c r="AH121" i="3"/>
  <c r="AH129" i="3"/>
  <c r="AH140" i="3"/>
  <c r="AO175" i="3"/>
  <c r="AM175" i="3"/>
  <c r="AH99" i="3"/>
  <c r="AG95" i="4"/>
  <c r="AG70" i="4"/>
  <c r="T158" i="3"/>
  <c r="AG162" i="2"/>
  <c r="AN127" i="2"/>
  <c r="AL127" i="2"/>
  <c r="AG180" i="2"/>
  <c r="AN131" i="2"/>
  <c r="AL131" i="2"/>
  <c r="AH45" i="3"/>
  <c r="M183" i="3"/>
  <c r="AA183" i="3" s="1"/>
  <c r="AG60" i="2"/>
  <c r="AG122" i="2"/>
  <c r="AN130" i="2"/>
  <c r="AL130" i="2"/>
  <c r="AN144" i="2"/>
  <c r="AL144" i="2"/>
  <c r="S192" i="2"/>
  <c r="AN188" i="2"/>
  <c r="AL188" i="2"/>
  <c r="AN190" i="2"/>
  <c r="AL190" i="2"/>
  <c r="AH101" i="3"/>
  <c r="AG158" i="2"/>
  <c r="AN132" i="2"/>
  <c r="AL132" i="2"/>
  <c r="AG37" i="2"/>
  <c r="AH11" i="3"/>
  <c r="AH98" i="3"/>
  <c r="AA61" i="2"/>
  <c r="AG46" i="2"/>
  <c r="AG98" i="2"/>
  <c r="AN142" i="2"/>
  <c r="AL142" i="2"/>
  <c r="AN191" i="2"/>
  <c r="AL191" i="2"/>
  <c r="AH87" i="3"/>
  <c r="AH22" i="3"/>
  <c r="L109" i="4"/>
  <c r="Z109" i="4" s="1"/>
  <c r="AG65" i="4"/>
  <c r="AB151" i="3"/>
  <c r="AH143" i="3"/>
  <c r="AG17" i="4"/>
  <c r="AG20" i="4" s="1"/>
  <c r="AG71" i="4"/>
  <c r="AH135" i="3"/>
  <c r="AG108" i="2"/>
  <c r="AN136" i="2"/>
  <c r="AL136" i="2"/>
  <c r="AN138" i="2"/>
  <c r="AL138" i="2"/>
  <c r="I183" i="3"/>
  <c r="W183" i="3" s="1"/>
  <c r="AN141" i="2"/>
  <c r="AL141" i="2"/>
  <c r="AG181" i="2"/>
  <c r="AN140" i="2"/>
  <c r="AL140" i="2"/>
  <c r="AG182" i="2"/>
  <c r="AH33" i="3"/>
  <c r="AD61" i="2"/>
  <c r="AN134" i="2"/>
  <c r="AL134" i="2"/>
  <c r="AD58" i="3"/>
  <c r="AG106" i="2"/>
  <c r="AG159" i="2"/>
  <c r="AH88" i="3"/>
  <c r="AH43" i="3"/>
  <c r="AH57" i="3"/>
  <c r="AH125" i="3"/>
  <c r="AH103" i="3"/>
  <c r="AH138" i="3"/>
  <c r="AO154" i="3"/>
  <c r="AM154" i="3"/>
  <c r="AG39" i="4"/>
  <c r="AG63" i="4"/>
  <c r="AG82" i="4"/>
  <c r="T181" i="3"/>
  <c r="AO172" i="3"/>
  <c r="AM172" i="3"/>
  <c r="AN139" i="2"/>
  <c r="AL139" i="2"/>
  <c r="P183" i="3"/>
  <c r="AD183" i="3" s="1"/>
  <c r="AN128" i="2"/>
  <c r="AL128" i="2"/>
  <c r="AN135" i="2"/>
  <c r="AL135" i="2"/>
  <c r="AG196" i="2"/>
  <c r="AG200" i="2" s="1"/>
  <c r="AG65" i="2"/>
  <c r="AH55" i="3"/>
  <c r="AG25" i="2"/>
  <c r="X61" i="2"/>
  <c r="AG66" i="2"/>
  <c r="AG116" i="2"/>
  <c r="AN189" i="2"/>
  <c r="AL189" i="2"/>
  <c r="AH21" i="3"/>
  <c r="AH44" i="3"/>
  <c r="AH49" i="3"/>
  <c r="AG166" i="2"/>
  <c r="AN129" i="2"/>
  <c r="AL129" i="2"/>
  <c r="AH24" i="3"/>
  <c r="AH38" i="3"/>
  <c r="AH51" i="3"/>
  <c r="AH39" i="3"/>
  <c r="AG43" i="4"/>
  <c r="O109" i="4"/>
  <c r="AC109" i="4" s="1"/>
  <c r="K109" i="4"/>
  <c r="Y109" i="4" s="1"/>
  <c r="AG86" i="4"/>
  <c r="AG41" i="4"/>
  <c r="AG84" i="4"/>
  <c r="AG33" i="4"/>
  <c r="AG66" i="4"/>
  <c r="AG87" i="4"/>
  <c r="AH147" i="3"/>
  <c r="AO180" i="3"/>
  <c r="AM180" i="3"/>
  <c r="AO179" i="3"/>
  <c r="AM179" i="3"/>
  <c r="AM178" i="3"/>
  <c r="AO178" i="3"/>
  <c r="AO174" i="3"/>
  <c r="AM174" i="3"/>
  <c r="AO173" i="3"/>
  <c r="AM173" i="3"/>
  <c r="AM171" i="3"/>
  <c r="AO171" i="3"/>
  <c r="AG181" i="3"/>
  <c r="Z181" i="3"/>
  <c r="AO170" i="3"/>
  <c r="AM170" i="3"/>
  <c r="AB181" i="3"/>
  <c r="AO169" i="3"/>
  <c r="AM169" i="3"/>
  <c r="AH166" i="3"/>
  <c r="AO156" i="3"/>
  <c r="AM156" i="3"/>
  <c r="AM155" i="3"/>
  <c r="AO155" i="3"/>
  <c r="AH149" i="3"/>
  <c r="AH148" i="3"/>
  <c r="AH144" i="3"/>
  <c r="AH112" i="3"/>
  <c r="AH114" i="3"/>
  <c r="L4" i="2"/>
  <c r="L4" i="3"/>
  <c r="Y4" i="2"/>
  <c r="S148" i="2"/>
  <c r="T148" i="2" s="1"/>
  <c r="AD192" i="2"/>
  <c r="P202" i="2"/>
  <c r="AD202" i="2" s="1"/>
  <c r="L202" i="2"/>
  <c r="Z202" i="2" s="1"/>
  <c r="Z200" i="2"/>
  <c r="AC58" i="3"/>
  <c r="AH69" i="3"/>
  <c r="V115" i="3"/>
  <c r="AH92" i="3"/>
  <c r="AH96" i="3"/>
  <c r="AA151" i="3"/>
  <c r="AG71" i="2"/>
  <c r="AH13" i="3"/>
  <c r="AG72" i="2"/>
  <c r="T192" i="2"/>
  <c r="AA200" i="2"/>
  <c r="M202" i="2"/>
  <c r="AA202" i="2" s="1"/>
  <c r="AH20" i="3"/>
  <c r="AH31" i="3"/>
  <c r="S78" i="2"/>
  <c r="T78" i="2" s="1"/>
  <c r="R183" i="3"/>
  <c r="AF183" i="3" s="1"/>
  <c r="AF166" i="3"/>
  <c r="AC200" i="2"/>
  <c r="O202" i="2"/>
  <c r="AC202" i="2" s="1"/>
  <c r="AH17" i="3"/>
  <c r="AH19" i="3"/>
  <c r="AE58" i="3"/>
  <c r="AG92" i="2"/>
  <c r="X200" i="2"/>
  <c r="J202" i="2"/>
  <c r="X202" i="2" s="1"/>
  <c r="AG58" i="3"/>
  <c r="AH25" i="3"/>
  <c r="AB74" i="3"/>
  <c r="T151" i="3"/>
  <c r="U151" i="3" s="1"/>
  <c r="U158" i="3"/>
  <c r="H183" i="3"/>
  <c r="V183" i="3" s="1"/>
  <c r="V166" i="3"/>
  <c r="AH176" i="3"/>
  <c r="AL176" i="3" s="1"/>
  <c r="S92" i="4"/>
  <c r="T92" i="4" s="1"/>
  <c r="Q109" i="4"/>
  <c r="AE109" i="4" s="1"/>
  <c r="X166" i="3"/>
  <c r="J183" i="3"/>
  <c r="X183" i="3" s="1"/>
  <c r="H109" i="4"/>
  <c r="V109" i="4" s="1"/>
  <c r="W99" i="4"/>
  <c r="I109" i="4"/>
  <c r="W109" i="4" s="1"/>
  <c r="AG74" i="2"/>
  <c r="AC74" i="3"/>
  <c r="AC166" i="3"/>
  <c r="O183" i="3"/>
  <c r="AC183" i="3" s="1"/>
  <c r="X78" i="2"/>
  <c r="AG23" i="2"/>
  <c r="V58" i="3"/>
  <c r="AH10" i="3"/>
  <c r="U74" i="3"/>
  <c r="U124" i="2"/>
  <c r="AG91" i="2"/>
  <c r="AG124" i="2" s="1"/>
  <c r="Q183" i="3"/>
  <c r="AE183" i="3" s="1"/>
  <c r="AE166" i="3"/>
  <c r="AB58" i="3"/>
  <c r="AG70" i="2"/>
  <c r="U78" i="2"/>
  <c r="AH16" i="3"/>
  <c r="W58" i="3"/>
  <c r="AH23" i="3"/>
  <c r="S61" i="2"/>
  <c r="X99" i="4"/>
  <c r="J109" i="4"/>
  <c r="X109" i="4" s="1"/>
  <c r="AB158" i="3"/>
  <c r="N183" i="3"/>
  <c r="AB183" i="3" s="1"/>
  <c r="AH177" i="3"/>
  <c r="AL177" i="3" s="1"/>
  <c r="T99" i="4"/>
  <c r="AD92" i="4"/>
  <c r="N202" i="2"/>
  <c r="AB202" i="2" s="1"/>
  <c r="AB200" i="2"/>
  <c r="AC78" i="2"/>
  <c r="T58" i="3"/>
  <c r="S124" i="2"/>
  <c r="T124" i="2" s="1"/>
  <c r="X115" i="3"/>
  <c r="AH12" i="3"/>
  <c r="AA78" i="2"/>
  <c r="S185" i="2"/>
  <c r="T185" i="2" s="1"/>
  <c r="X58" i="3"/>
  <c r="AH15" i="3"/>
  <c r="S12" i="4"/>
  <c r="T27" i="4"/>
  <c r="L183" i="3"/>
  <c r="Z183" i="3" s="1"/>
  <c r="Z166" i="3"/>
  <c r="AB99" i="4"/>
  <c r="N109" i="4"/>
  <c r="AB109" i="4" s="1"/>
  <c r="S183" i="3"/>
  <c r="AG183" i="3" s="1"/>
  <c r="AF181" i="3"/>
  <c r="S51" i="4"/>
  <c r="T51" i="4" s="1"/>
  <c r="Y92" i="4"/>
  <c r="AA99" i="4"/>
  <c r="M109" i="4"/>
  <c r="AA109" i="4" s="1"/>
  <c r="AF99" i="4"/>
  <c r="R109" i="4"/>
  <c r="AF109" i="4" s="1"/>
  <c r="J4" i="4"/>
  <c r="X4" i="4" s="1"/>
  <c r="Y4" i="3"/>
  <c r="AG167" i="2"/>
  <c r="U185" i="2"/>
  <c r="Q202" i="2"/>
  <c r="AE202" i="2" s="1"/>
  <c r="AE200" i="2"/>
  <c r="K202" i="2"/>
  <c r="Y202" i="2" s="1"/>
  <c r="Y200" i="2"/>
  <c r="AH151" i="3"/>
  <c r="V151" i="3"/>
  <c r="H202" i="2"/>
  <c r="V202" i="2" s="1"/>
  <c r="V200" i="2"/>
  <c r="U200" i="2"/>
  <c r="G202" i="2"/>
  <c r="U202" i="2" s="1"/>
  <c r="AF58" i="3"/>
  <c r="AH28" i="3"/>
  <c r="Z58" i="3"/>
  <c r="AE61" i="2"/>
  <c r="I202" i="2"/>
  <c r="W202" i="2" s="1"/>
  <c r="W200" i="2"/>
  <c r="AA58" i="3"/>
  <c r="AH66" i="3"/>
  <c r="V74" i="3"/>
  <c r="AG17" i="2"/>
  <c r="AD78" i="2"/>
  <c r="AG13" i="2"/>
  <c r="AG148" i="2"/>
  <c r="U148" i="2"/>
  <c r="AF200" i="2"/>
  <c r="R202" i="2"/>
  <c r="AF202" i="2" s="1"/>
  <c r="T115" i="3"/>
  <c r="U115" i="3" s="1"/>
  <c r="U61" i="2"/>
  <c r="AG10" i="2"/>
  <c r="AG61" i="2" s="1"/>
  <c r="AH67" i="3"/>
  <c r="AE151" i="3"/>
  <c r="U181" i="3"/>
  <c r="U92" i="4"/>
  <c r="T57" i="4"/>
  <c r="U51" i="4"/>
  <c r="AG51" i="4"/>
  <c r="AM158" i="3" l="1"/>
  <c r="AM177" i="3"/>
  <c r="AM181" i="3" s="1"/>
  <c r="AO177" i="3"/>
  <c r="AM176" i="3"/>
  <c r="AO176" i="3"/>
  <c r="AL181" i="3"/>
  <c r="AL148" i="2"/>
  <c r="AH74" i="3"/>
  <c r="AH58" i="3"/>
  <c r="AH115" i="3"/>
  <c r="AH183" i="3" s="1"/>
  <c r="AG78" i="2"/>
  <c r="AK95" i="4"/>
  <c r="AG99" i="4"/>
  <c r="AG109" i="4" s="1"/>
  <c r="AG185" i="2"/>
  <c r="AG206" i="2" s="1"/>
  <c r="AL192" i="2"/>
  <c r="S205" i="2"/>
  <c r="T183" i="3"/>
  <c r="T185" i="3" s="1"/>
  <c r="S202" i="2"/>
  <c r="AG92" i="4"/>
  <c r="AG113" i="4" s="1"/>
  <c r="K4" i="4"/>
  <c r="Y4" i="4" s="1"/>
  <c r="Z4" i="3"/>
  <c r="S109" i="4"/>
  <c r="S112" i="4" s="1"/>
  <c r="M4" i="3"/>
  <c r="Z4" i="2"/>
  <c r="M4" i="2"/>
  <c r="AG202" i="2" l="1"/>
  <c r="AL95" i="4"/>
  <c r="AL99" i="4" s="1"/>
  <c r="AK99" i="4"/>
  <c r="N4" i="3"/>
  <c r="N4" i="2"/>
  <c r="AA4" i="2"/>
  <c r="L4" i="4"/>
  <c r="Z4" i="4" s="1"/>
  <c r="AA4" i="3"/>
  <c r="AB4" i="2" l="1"/>
  <c r="O4" i="2"/>
  <c r="O4" i="3"/>
  <c r="M4" i="4"/>
  <c r="AA4" i="4" s="1"/>
  <c r="AB4" i="3"/>
  <c r="N4" i="4" l="1"/>
  <c r="AB4" i="4" s="1"/>
  <c r="AC4" i="3"/>
  <c r="P4" i="2"/>
  <c r="P4" i="3"/>
  <c r="AC4" i="2"/>
  <c r="O4" i="4" l="1"/>
  <c r="AC4" i="4" s="1"/>
  <c r="AD4" i="3"/>
  <c r="Q4" i="3"/>
  <c r="AD4" i="2"/>
  <c r="Q4" i="2"/>
  <c r="P4" i="4" l="1"/>
  <c r="AD4" i="4" s="1"/>
  <c r="AE4" i="3"/>
  <c r="R4" i="3"/>
  <c r="AE4" i="2"/>
  <c r="R4" i="2"/>
  <c r="Q4" i="4" l="1"/>
  <c r="AE4" i="4" s="1"/>
  <c r="AF4" i="3"/>
  <c r="S4" i="3"/>
  <c r="AF4" i="2"/>
  <c r="R4" i="4" l="1"/>
  <c r="AF4" i="4" s="1"/>
  <c r="AG4" i="3"/>
  <c r="G436" i="1" l="1"/>
  <c r="B429" i="1"/>
  <c r="G406" i="1"/>
  <c r="G329" i="1"/>
  <c r="G328" i="1"/>
  <c r="G327" i="1"/>
  <c r="G324" i="1"/>
  <c r="G323" i="1"/>
  <c r="G322" i="1"/>
  <c r="G298" i="1"/>
  <c r="G297" i="1"/>
  <c r="G296" i="1"/>
  <c r="G439" i="1"/>
  <c r="G438" i="1"/>
  <c r="G437" i="1"/>
  <c r="G435" i="1"/>
  <c r="B432" i="1"/>
  <c r="B431" i="1"/>
  <c r="B430" i="1"/>
  <c r="B428" i="1"/>
  <c r="G409" i="1"/>
  <c r="G408" i="1"/>
  <c r="G407" i="1"/>
  <c r="G405" i="1"/>
  <c r="G282" i="1"/>
  <c r="G281" i="1"/>
  <c r="G280" i="1"/>
  <c r="G251" i="1"/>
  <c r="G250" i="1"/>
  <c r="G249" i="1"/>
  <c r="G245" i="1"/>
  <c r="G244" i="1"/>
  <c r="G243" i="1"/>
  <c r="G242" i="1"/>
  <c r="G241" i="1"/>
  <c r="G240" i="1"/>
  <c r="G239" i="1"/>
  <c r="G238" i="1"/>
  <c r="G237" i="1"/>
  <c r="G235" i="1"/>
  <c r="J3" i="1"/>
  <c r="J4" i="1" s="1"/>
  <c r="J5" i="1" l="1"/>
  <c r="G2" i="1" l="1"/>
  <c r="AL3" i="3"/>
  <c r="AK2" i="4"/>
  <c r="AK5" i="2"/>
  <c r="E421" i="1"/>
  <c r="G421" i="1" s="1"/>
  <c r="E414" i="1"/>
  <c r="G414" i="1" s="1"/>
  <c r="E387" i="1"/>
  <c r="G387" i="1" s="1"/>
  <c r="E357" i="1"/>
  <c r="G357" i="1" s="1"/>
  <c r="E401" i="1"/>
  <c r="G401" i="1" s="1"/>
  <c r="E396" i="1"/>
  <c r="G396" i="1" s="1"/>
  <c r="E382" i="1"/>
  <c r="G382" i="1" s="1"/>
  <c r="E376" i="1"/>
  <c r="G376" i="1" s="1"/>
  <c r="E344" i="1"/>
  <c r="G344" i="1" s="1"/>
  <c r="E366" i="1"/>
  <c r="G366" i="1" s="1"/>
  <c r="E351" i="1"/>
  <c r="G351" i="1" s="1"/>
  <c r="E386" i="1"/>
  <c r="G386" i="1" s="1"/>
  <c r="E356" i="1"/>
  <c r="G356" i="1" s="1"/>
  <c r="E399" i="1"/>
  <c r="G399" i="1" s="1"/>
  <c r="E393" i="1"/>
  <c r="G393" i="1" s="1"/>
  <c r="E381" i="1"/>
  <c r="G381" i="1" s="1"/>
  <c r="E375" i="1"/>
  <c r="G375" i="1" s="1"/>
  <c r="E343" i="1"/>
  <c r="G343" i="1" s="1"/>
  <c r="E365" i="1"/>
  <c r="G365" i="1" s="1"/>
  <c r="E385" i="1"/>
  <c r="G385" i="1" s="1"/>
  <c r="E355" i="1"/>
  <c r="G355" i="1" s="1"/>
  <c r="E398" i="1"/>
  <c r="G398" i="1" s="1"/>
  <c r="E392" i="1"/>
  <c r="G392" i="1" s="1"/>
  <c r="E380" i="1"/>
  <c r="G380" i="1" s="1"/>
  <c r="E374" i="1"/>
  <c r="G374" i="1" s="1"/>
  <c r="E368" i="1"/>
  <c r="G368" i="1" s="1"/>
  <c r="E362" i="1"/>
  <c r="G362" i="1" s="1"/>
  <c r="E350" i="1"/>
  <c r="G350" i="1" s="1"/>
  <c r="E384" i="1"/>
  <c r="G384" i="1" s="1"/>
  <c r="E354" i="1"/>
  <c r="G354" i="1" s="1"/>
  <c r="E397" i="1"/>
  <c r="G397" i="1" s="1"/>
  <c r="E391" i="1"/>
  <c r="G391" i="1" s="1"/>
  <c r="E379" i="1"/>
  <c r="G379" i="1" s="1"/>
  <c r="E373" i="1"/>
  <c r="G373" i="1" s="1"/>
  <c r="E345" i="1"/>
  <c r="G345" i="1" s="1"/>
  <c r="E367" i="1"/>
  <c r="G367" i="1" s="1"/>
  <c r="E361" i="1"/>
  <c r="G361" i="1" s="1"/>
  <c r="E349" i="1"/>
  <c r="G349" i="1" s="1"/>
  <c r="E339" i="1"/>
  <c r="G339" i="1" s="1"/>
  <c r="E319" i="1"/>
  <c r="G319" i="1" s="1"/>
  <c r="E312" i="1"/>
  <c r="G312" i="1" s="1"/>
  <c r="E306" i="1"/>
  <c r="G306" i="1" s="1"/>
  <c r="E337" i="1"/>
  <c r="G337" i="1" s="1"/>
  <c r="E314" i="1"/>
  <c r="G314" i="1" s="1"/>
  <c r="E308" i="1"/>
  <c r="G308" i="1" s="1"/>
  <c r="E301" i="1"/>
  <c r="G301" i="1" s="1"/>
  <c r="E292" i="1"/>
  <c r="G292" i="1" s="1"/>
  <c r="E318" i="1"/>
  <c r="G318" i="1" s="1"/>
  <c r="E313" i="1"/>
  <c r="G313" i="1" s="1"/>
  <c r="E303" i="1"/>
  <c r="G303" i="1" s="1"/>
  <c r="E317" i="1"/>
  <c r="G317" i="1" s="1"/>
  <c r="E307" i="1"/>
  <c r="G307" i="1" s="1"/>
  <c r="E302" i="1"/>
  <c r="G302" i="1" s="1"/>
  <c r="E231" i="1"/>
  <c r="G231" i="1" s="1"/>
  <c r="E222" i="1"/>
  <c r="G222" i="1" s="1"/>
  <c r="E230" i="1"/>
  <c r="G230" i="1" s="1"/>
  <c r="E220" i="1"/>
  <c r="G220" i="1" s="1"/>
  <c r="E229" i="1"/>
  <c r="G229" i="1" s="1"/>
  <c r="E228" i="1"/>
  <c r="G228" i="1" s="1"/>
  <c r="E210" i="1"/>
  <c r="G210" i="1" s="1"/>
  <c r="E201" i="1"/>
  <c r="G201" i="1" s="1"/>
  <c r="E180" i="1"/>
  <c r="G180" i="1" s="1"/>
  <c r="E166" i="1"/>
  <c r="G166" i="1" s="1"/>
  <c r="E209" i="1"/>
  <c r="G209" i="1" s="1"/>
  <c r="E196" i="1"/>
  <c r="G196" i="1" s="1"/>
  <c r="E175" i="1"/>
  <c r="G175" i="1" s="1"/>
  <c r="E165" i="1"/>
  <c r="G165" i="1" s="1"/>
  <c r="E208" i="1"/>
  <c r="G208" i="1" s="1"/>
  <c r="E191" i="1"/>
  <c r="G191" i="1" s="1"/>
  <c r="E168" i="1"/>
  <c r="G168" i="1" s="1"/>
  <c r="E207" i="1"/>
  <c r="G207" i="1" s="1"/>
  <c r="E185" i="1"/>
  <c r="G185" i="1" s="1"/>
  <c r="E167" i="1"/>
  <c r="G167" i="1" s="1"/>
  <c r="E156" i="1"/>
  <c r="G156" i="1" s="1"/>
  <c r="E152" i="1"/>
  <c r="G152" i="1" s="1"/>
  <c r="E146" i="1"/>
  <c r="G146" i="1" s="1"/>
  <c r="E139" i="1"/>
  <c r="G139" i="1" s="1"/>
  <c r="E155" i="1"/>
  <c r="G155" i="1" s="1"/>
  <c r="E149" i="1"/>
  <c r="G149" i="1" s="1"/>
  <c r="E145" i="1"/>
  <c r="G145" i="1" s="1"/>
  <c r="E138" i="1"/>
  <c r="G138" i="1" s="1"/>
  <c r="E140" i="1"/>
  <c r="G140" i="1" s="1"/>
  <c r="E154" i="1"/>
  <c r="G154" i="1" s="1"/>
  <c r="E148" i="1"/>
  <c r="G148" i="1" s="1"/>
  <c r="E141" i="1"/>
  <c r="G141" i="1" s="1"/>
  <c r="E137" i="1"/>
  <c r="G137" i="1" s="1"/>
  <c r="E153" i="1"/>
  <c r="G153" i="1" s="1"/>
  <c r="E147" i="1"/>
  <c r="G147" i="1" s="1"/>
  <c r="E125" i="1"/>
  <c r="G125" i="1" s="1"/>
  <c r="E119" i="1"/>
  <c r="G119" i="1" s="1"/>
  <c r="E113" i="1"/>
  <c r="G113" i="1" s="1"/>
  <c r="E107" i="1"/>
  <c r="G107" i="1" s="1"/>
  <c r="E122" i="1"/>
  <c r="G122" i="1" s="1"/>
  <c r="E116" i="1"/>
  <c r="G116" i="1" s="1"/>
  <c r="E110" i="1"/>
  <c r="G110" i="1" s="1"/>
  <c r="E106" i="1"/>
  <c r="G106" i="1" s="1"/>
  <c r="E121" i="1"/>
  <c r="G121" i="1" s="1"/>
  <c r="E115" i="1"/>
  <c r="G115" i="1" s="1"/>
  <c r="E109" i="1"/>
  <c r="G109" i="1" s="1"/>
  <c r="E120" i="1"/>
  <c r="G120" i="1" s="1"/>
  <c r="E114" i="1"/>
  <c r="G114" i="1" s="1"/>
  <c r="E108" i="1"/>
  <c r="G108" i="1" s="1"/>
  <c r="E102" i="1"/>
  <c r="G102" i="1" s="1"/>
  <c r="E101" i="1"/>
  <c r="G101" i="1" s="1"/>
  <c r="E71" i="1"/>
  <c r="G71" i="1" s="1"/>
  <c r="E42" i="1"/>
  <c r="G42" i="1" s="1"/>
  <c r="E46" i="1"/>
  <c r="G46" i="1" s="1"/>
  <c r="E43" i="1"/>
  <c r="G43" i="1" s="1"/>
  <c r="E47" i="1"/>
  <c r="G47" i="1" s="1"/>
  <c r="E72" i="1"/>
  <c r="G72" i="1" s="1"/>
  <c r="E45" i="1"/>
  <c r="G45" i="1" s="1"/>
  <c r="E73" i="1"/>
  <c r="G73" i="1" s="1"/>
  <c r="E44" i="1"/>
  <c r="G44" i="1" s="1"/>
  <c r="E48" i="1"/>
  <c r="G48" i="1" s="1"/>
  <c r="E20" i="1"/>
  <c r="G20" i="1" s="1"/>
  <c r="E19" i="1"/>
  <c r="G19" i="1" s="1"/>
  <c r="E22" i="1"/>
  <c r="G22" i="1" s="1"/>
  <c r="E15" i="1"/>
  <c r="G15" i="1" s="1"/>
  <c r="E216" i="1"/>
  <c r="G216" i="1" s="1"/>
  <c r="E206" i="1"/>
  <c r="G206" i="1" s="1"/>
  <c r="E184" i="1"/>
  <c r="G184" i="1" s="1"/>
  <c r="E452" i="1"/>
  <c r="G452" i="1" s="1"/>
  <c r="E417" i="1"/>
  <c r="G417" i="1" s="1"/>
  <c r="E342" i="1"/>
  <c r="G342" i="1" s="1"/>
  <c r="E205" i="1"/>
  <c r="G205" i="1" s="1"/>
  <c r="E183" i="1"/>
  <c r="G183" i="1" s="1"/>
  <c r="E159" i="1"/>
  <c r="G159" i="1" s="1"/>
  <c r="E98" i="1"/>
  <c r="G98" i="1" s="1"/>
  <c r="E86" i="1"/>
  <c r="G86" i="1" s="1"/>
  <c r="E76" i="1"/>
  <c r="G76" i="1" s="1"/>
  <c r="E449" i="1"/>
  <c r="G449" i="1" s="1"/>
  <c r="E423" i="1"/>
  <c r="G423" i="1" s="1"/>
  <c r="E290" i="1"/>
  <c r="G290" i="1" s="1"/>
  <c r="G275" i="1"/>
  <c r="E270" i="1"/>
  <c r="G270" i="1" s="1"/>
  <c r="E265" i="1"/>
  <c r="G265" i="1" s="1"/>
  <c r="E259" i="1"/>
  <c r="G259" i="1" s="1"/>
  <c r="E254" i="1"/>
  <c r="G254" i="1" s="1"/>
  <c r="E130" i="1"/>
  <c r="G130" i="1" s="1"/>
  <c r="E58" i="1"/>
  <c r="G58" i="1" s="1"/>
  <c r="E14" i="1"/>
  <c r="G14" i="1" s="1"/>
  <c r="E95" i="1"/>
  <c r="G95" i="1" s="1"/>
  <c r="E66" i="1"/>
  <c r="G66" i="1" s="1"/>
  <c r="E85" i="1"/>
  <c r="G85" i="1" s="1"/>
  <c r="E360" i="1"/>
  <c r="G360" i="1" s="1"/>
  <c r="E91" i="1"/>
  <c r="G91" i="1" s="1"/>
  <c r="E89" i="1"/>
  <c r="G89" i="1" s="1"/>
  <c r="E61" i="1"/>
  <c r="G61" i="1" s="1"/>
  <c r="E68" i="1"/>
  <c r="G68" i="1" s="1"/>
  <c r="E430" i="1"/>
  <c r="G430" i="1" s="1"/>
  <c r="E62" i="1"/>
  <c r="G62" i="1" s="1"/>
  <c r="E53" i="1"/>
  <c r="G53" i="1" s="1"/>
  <c r="E200" i="1"/>
  <c r="G200" i="1" s="1"/>
  <c r="E179" i="1"/>
  <c r="G179" i="1" s="1"/>
  <c r="E457" i="1"/>
  <c r="G457" i="1" s="1"/>
  <c r="E450" i="1"/>
  <c r="G450" i="1" s="1"/>
  <c r="E432" i="1"/>
  <c r="G432" i="1" s="1"/>
  <c r="E415" i="1"/>
  <c r="G415" i="1" s="1"/>
  <c r="E199" i="1"/>
  <c r="G199" i="1" s="1"/>
  <c r="E178" i="1"/>
  <c r="G178" i="1" s="1"/>
  <c r="E134" i="1"/>
  <c r="G134" i="1" s="1"/>
  <c r="E96" i="1"/>
  <c r="G96" i="1" s="1"/>
  <c r="E84" i="1"/>
  <c r="G84" i="1" s="1"/>
  <c r="E67" i="1"/>
  <c r="G67" i="1" s="1"/>
  <c r="E456" i="1"/>
  <c r="G456" i="1" s="1"/>
  <c r="E420" i="1"/>
  <c r="G420" i="1" s="1"/>
  <c r="E41" i="1"/>
  <c r="G41" i="1" s="1"/>
  <c r="E160" i="1"/>
  <c r="G160" i="1" s="1"/>
  <c r="E29" i="1"/>
  <c r="G29" i="1" s="1"/>
  <c r="E11" i="1"/>
  <c r="G11" i="1" s="1"/>
  <c r="E77" i="1"/>
  <c r="G77" i="1" s="1"/>
  <c r="E431" i="1"/>
  <c r="G431" i="1" s="1"/>
  <c r="E195" i="1"/>
  <c r="G195" i="1" s="1"/>
  <c r="E174" i="1"/>
  <c r="G174" i="1" s="1"/>
  <c r="E424" i="1"/>
  <c r="G424" i="1" s="1"/>
  <c r="G276" i="1"/>
  <c r="E271" i="1"/>
  <c r="G271" i="1" s="1"/>
  <c r="E266" i="1"/>
  <c r="G266" i="1" s="1"/>
  <c r="E260" i="1"/>
  <c r="G260" i="1" s="1"/>
  <c r="E255" i="1"/>
  <c r="G255" i="1" s="1"/>
  <c r="E194" i="1"/>
  <c r="G194" i="1" s="1"/>
  <c r="E173" i="1"/>
  <c r="G173" i="1" s="1"/>
  <c r="E132" i="1"/>
  <c r="G132" i="1" s="1"/>
  <c r="E92" i="1"/>
  <c r="G92" i="1" s="1"/>
  <c r="E63" i="1"/>
  <c r="G63" i="1" s="1"/>
  <c r="E453" i="1"/>
  <c r="G453" i="1" s="1"/>
  <c r="E442" i="1"/>
  <c r="G442" i="1" s="1"/>
  <c r="E416" i="1"/>
  <c r="G416" i="1" s="1"/>
  <c r="E348" i="1"/>
  <c r="G348" i="1" s="1"/>
  <c r="E82" i="1"/>
  <c r="G82" i="1" s="1"/>
  <c r="E133" i="1"/>
  <c r="G133" i="1" s="1"/>
  <c r="E83" i="1"/>
  <c r="G83" i="1" s="1"/>
  <c r="E57" i="1"/>
  <c r="G57" i="1" s="1"/>
  <c r="E54" i="1"/>
  <c r="G54" i="1" s="1"/>
  <c r="E428" i="1"/>
  <c r="G428" i="1" s="1"/>
  <c r="E90" i="1"/>
  <c r="G90" i="1" s="1"/>
  <c r="E451" i="1"/>
  <c r="G451" i="1" s="1"/>
  <c r="G277" i="1"/>
  <c r="E267" i="1"/>
  <c r="G267" i="1" s="1"/>
  <c r="E261" i="1"/>
  <c r="G261" i="1" s="1"/>
  <c r="E97" i="1"/>
  <c r="G97" i="1" s="1"/>
  <c r="E227" i="1"/>
  <c r="G227" i="1" s="1"/>
  <c r="E190" i="1"/>
  <c r="G190" i="1" s="1"/>
  <c r="E162" i="1"/>
  <c r="G162" i="1" s="1"/>
  <c r="E454" i="1"/>
  <c r="G454" i="1" s="1"/>
  <c r="E443" i="1"/>
  <c r="G443" i="1" s="1"/>
  <c r="E422" i="1"/>
  <c r="G422" i="1" s="1"/>
  <c r="E370" i="1"/>
  <c r="G370" i="1" s="1"/>
  <c r="E226" i="1"/>
  <c r="G226" i="1" s="1"/>
  <c r="E214" i="1"/>
  <c r="G214" i="1" s="1"/>
  <c r="E189" i="1"/>
  <c r="G189" i="1" s="1"/>
  <c r="E161" i="1"/>
  <c r="G161" i="1" s="1"/>
  <c r="E78" i="1"/>
  <c r="G78" i="1" s="1"/>
  <c r="E441" i="1"/>
  <c r="G441" i="1" s="1"/>
  <c r="E413" i="1"/>
  <c r="G413" i="1" s="1"/>
  <c r="E272" i="1"/>
  <c r="G272" i="1" s="1"/>
  <c r="E256" i="1"/>
  <c r="G256" i="1" s="1"/>
  <c r="E26" i="1"/>
  <c r="G26" i="1" s="1"/>
  <c r="E30" i="1"/>
  <c r="G30" i="1" s="1"/>
  <c r="AI197" i="2" l="1"/>
  <c r="AJ197" i="2" s="1"/>
  <c r="AI48" i="2"/>
  <c r="AJ48" i="2" s="1"/>
  <c r="AI106" i="2"/>
  <c r="AJ106" i="2" s="1"/>
  <c r="AI30" i="2"/>
  <c r="AJ30" i="2" s="1"/>
  <c r="AI120" i="2"/>
  <c r="AJ120" i="2" s="1"/>
  <c r="AI36" i="2"/>
  <c r="AJ36" i="2" s="1"/>
  <c r="AI83" i="2"/>
  <c r="AJ83" i="2" s="1"/>
  <c r="AI16" i="2"/>
  <c r="AJ16" i="2" s="1"/>
  <c r="AI42" i="2"/>
  <c r="AJ42" i="2" s="1"/>
  <c r="AI74" i="2"/>
  <c r="AJ74" i="2" s="1"/>
  <c r="AI51" i="2"/>
  <c r="AJ51" i="2" s="1"/>
  <c r="AI10" i="2"/>
  <c r="AJ10" i="2" s="1"/>
  <c r="AI75" i="2"/>
  <c r="AJ75" i="2" s="1"/>
  <c r="AI184" i="2"/>
  <c r="AJ184" i="2" s="1"/>
  <c r="AI168" i="2"/>
  <c r="AJ168" i="2" s="1"/>
  <c r="AI198" i="2"/>
  <c r="AJ198" i="2" s="1"/>
  <c r="AI104" i="2"/>
  <c r="AJ104" i="2" s="1"/>
  <c r="AI171" i="2"/>
  <c r="AJ171" i="2" s="1"/>
  <c r="AI155" i="2"/>
  <c r="AJ155" i="2" s="1"/>
  <c r="AI56" i="2"/>
  <c r="AJ56" i="2" s="1"/>
  <c r="AI84" i="2"/>
  <c r="AJ84" i="2" s="1"/>
  <c r="AI174" i="2"/>
  <c r="AJ174" i="2" s="1"/>
  <c r="AI158" i="2"/>
  <c r="AJ158" i="2" s="1"/>
  <c r="AI49" i="2"/>
  <c r="AJ49" i="2" s="1"/>
  <c r="AI35" i="2"/>
  <c r="AJ35" i="2" s="1"/>
  <c r="AI27" i="2"/>
  <c r="AJ27" i="2" s="1"/>
  <c r="AI19" i="2"/>
  <c r="AJ19" i="2" s="1"/>
  <c r="AI11" i="2"/>
  <c r="AJ11" i="2" s="1"/>
  <c r="AI123" i="2"/>
  <c r="AJ123" i="2" s="1"/>
  <c r="AI115" i="2"/>
  <c r="AJ115" i="2" s="1"/>
  <c r="AI107" i="2"/>
  <c r="AJ107" i="2" s="1"/>
  <c r="AI100" i="2"/>
  <c r="AJ100" i="2" s="1"/>
  <c r="AI96" i="2"/>
  <c r="AJ96" i="2" s="1"/>
  <c r="AI92" i="2"/>
  <c r="AJ92" i="2" s="1"/>
  <c r="AI32" i="2"/>
  <c r="AJ32" i="2" s="1"/>
  <c r="AI54" i="2"/>
  <c r="AJ54" i="2" s="1"/>
  <c r="AI22" i="2"/>
  <c r="AJ22" i="2" s="1"/>
  <c r="AI112" i="2"/>
  <c r="AJ112" i="2" s="1"/>
  <c r="AI28" i="2"/>
  <c r="AJ28" i="2" s="1"/>
  <c r="AI118" i="2"/>
  <c r="AJ118" i="2" s="1"/>
  <c r="AI122" i="2"/>
  <c r="AJ122" i="2" s="1"/>
  <c r="AI34" i="2"/>
  <c r="AJ34" i="2" s="1"/>
  <c r="AI91" i="2"/>
  <c r="AJ91" i="2" s="1"/>
  <c r="AI47" i="2"/>
  <c r="AJ47" i="2" s="1"/>
  <c r="AI59" i="2"/>
  <c r="AJ59" i="2" s="1"/>
  <c r="AI71" i="2"/>
  <c r="AJ71" i="2" s="1"/>
  <c r="AI180" i="2"/>
  <c r="AJ180" i="2" s="1"/>
  <c r="AI164" i="2"/>
  <c r="AJ164" i="2" s="1"/>
  <c r="AI183" i="2"/>
  <c r="AJ183" i="2" s="1"/>
  <c r="AI167" i="2"/>
  <c r="AJ167" i="2" s="1"/>
  <c r="AI199" i="2"/>
  <c r="AJ199" i="2" s="1"/>
  <c r="AI65" i="2"/>
  <c r="AJ65" i="2" s="1"/>
  <c r="AI154" i="2"/>
  <c r="AJ154" i="2" s="1"/>
  <c r="AI170" i="2"/>
  <c r="AJ170" i="2" s="1"/>
  <c r="AI196" i="2"/>
  <c r="AJ196" i="2" s="1"/>
  <c r="AI45" i="2"/>
  <c r="AJ45" i="2" s="1"/>
  <c r="AI33" i="2"/>
  <c r="AJ33" i="2" s="1"/>
  <c r="AI25" i="2"/>
  <c r="AJ25" i="2" s="1"/>
  <c r="AI17" i="2"/>
  <c r="AJ17" i="2" s="1"/>
  <c r="AI76" i="2"/>
  <c r="AJ76" i="2" s="1"/>
  <c r="AI121" i="2"/>
  <c r="AJ121" i="2" s="1"/>
  <c r="AI113" i="2"/>
  <c r="AJ113" i="2" s="1"/>
  <c r="AI103" i="2"/>
  <c r="AJ103" i="2" s="1"/>
  <c r="AI99" i="2"/>
  <c r="AJ99" i="2" s="1"/>
  <c r="AI95" i="2"/>
  <c r="AJ95" i="2" s="1"/>
  <c r="AI181" i="2"/>
  <c r="AJ181" i="2" s="1"/>
  <c r="AI165" i="2"/>
  <c r="AJ165" i="2" s="1"/>
  <c r="AI24" i="2"/>
  <c r="AJ24" i="2" s="1"/>
  <c r="AI46" i="2"/>
  <c r="AJ46" i="2" s="1"/>
  <c r="AI14" i="2"/>
  <c r="AJ14" i="2" s="1"/>
  <c r="AI105" i="2"/>
  <c r="AJ105" i="2" s="1"/>
  <c r="AI52" i="2"/>
  <c r="AJ52" i="2" s="1"/>
  <c r="AI20" i="2"/>
  <c r="AJ20" i="2" s="1"/>
  <c r="AI110" i="2"/>
  <c r="AJ110" i="2" s="1"/>
  <c r="AI114" i="2"/>
  <c r="AJ114" i="2" s="1"/>
  <c r="AI26" i="2"/>
  <c r="AJ26" i="2" s="1"/>
  <c r="AI116" i="2"/>
  <c r="AJ116" i="2" s="1"/>
  <c r="AI43" i="2"/>
  <c r="AJ43" i="2" s="1"/>
  <c r="AI57" i="2"/>
  <c r="AJ57" i="2" s="1"/>
  <c r="AI67" i="2"/>
  <c r="AJ67" i="2" s="1"/>
  <c r="AI176" i="2"/>
  <c r="AJ176" i="2" s="1"/>
  <c r="AI160" i="2"/>
  <c r="AJ160" i="2" s="1"/>
  <c r="AI179" i="2"/>
  <c r="AJ179" i="2" s="1"/>
  <c r="AI163" i="2"/>
  <c r="AJ163" i="2" s="1"/>
  <c r="AI60" i="2"/>
  <c r="AJ60" i="2" s="1"/>
  <c r="AI73" i="2"/>
  <c r="AJ73" i="2" s="1"/>
  <c r="AI182" i="2"/>
  <c r="AJ182" i="2" s="1"/>
  <c r="AI166" i="2"/>
  <c r="AJ166" i="2" s="1"/>
  <c r="AI41" i="2"/>
  <c r="AJ41" i="2" s="1"/>
  <c r="AI31" i="2"/>
  <c r="AJ31" i="2" s="1"/>
  <c r="AI23" i="2"/>
  <c r="AJ23" i="2" s="1"/>
  <c r="AI15" i="2"/>
  <c r="AJ15" i="2" s="1"/>
  <c r="AI72" i="2"/>
  <c r="AJ72" i="2" s="1"/>
  <c r="AI119" i="2"/>
  <c r="AJ119" i="2" s="1"/>
  <c r="AI111" i="2"/>
  <c r="AJ111" i="2" s="1"/>
  <c r="AI102" i="2"/>
  <c r="AJ102" i="2" s="1"/>
  <c r="AI98" i="2"/>
  <c r="AJ98" i="2" s="1"/>
  <c r="AI94" i="2"/>
  <c r="AJ94" i="2" s="1"/>
  <c r="AI177" i="2"/>
  <c r="AJ177" i="2" s="1"/>
  <c r="AI161" i="2"/>
  <c r="AJ161" i="2" s="1"/>
  <c r="AI70" i="2"/>
  <c r="AJ70" i="2" s="1"/>
  <c r="AI38" i="2"/>
  <c r="AJ38" i="2" s="1"/>
  <c r="AI66" i="2"/>
  <c r="AJ66" i="2" s="1"/>
  <c r="AI44" i="2"/>
  <c r="AJ44" i="2" s="1"/>
  <c r="AI12" i="2"/>
  <c r="AJ12" i="2" s="1"/>
  <c r="AI40" i="2"/>
  <c r="AJ40" i="2" s="1"/>
  <c r="AI50" i="2"/>
  <c r="AJ50" i="2" s="1"/>
  <c r="AI18" i="2"/>
  <c r="AJ18" i="2" s="1"/>
  <c r="AI108" i="2"/>
  <c r="AJ108" i="2" s="1"/>
  <c r="AI39" i="2"/>
  <c r="AJ39" i="2" s="1"/>
  <c r="AI55" i="2"/>
  <c r="AJ55" i="2" s="1"/>
  <c r="AI82" i="2"/>
  <c r="AJ82" i="2" s="1"/>
  <c r="AI172" i="2"/>
  <c r="AJ172" i="2" s="1"/>
  <c r="AI156" i="2"/>
  <c r="AJ156" i="2" s="1"/>
  <c r="AI175" i="2"/>
  <c r="AJ175" i="2" s="1"/>
  <c r="AI159" i="2"/>
  <c r="AJ159" i="2" s="1"/>
  <c r="AI58" i="2"/>
  <c r="AJ58" i="2" s="1"/>
  <c r="AI69" i="2"/>
  <c r="AJ69" i="2" s="1"/>
  <c r="AI178" i="2"/>
  <c r="AJ178" i="2" s="1"/>
  <c r="AI162" i="2"/>
  <c r="AJ162" i="2" s="1"/>
  <c r="AI53" i="2"/>
  <c r="AJ53" i="2" s="1"/>
  <c r="AI37" i="2"/>
  <c r="AJ37" i="2" s="1"/>
  <c r="AI29" i="2"/>
  <c r="AJ29" i="2" s="1"/>
  <c r="AI21" i="2"/>
  <c r="AJ21" i="2" s="1"/>
  <c r="AI13" i="2"/>
  <c r="AJ13" i="2" s="1"/>
  <c r="AI68" i="2"/>
  <c r="AJ68" i="2" s="1"/>
  <c r="AI117" i="2"/>
  <c r="AJ117" i="2" s="1"/>
  <c r="AI109" i="2"/>
  <c r="AJ109" i="2" s="1"/>
  <c r="AI101" i="2"/>
  <c r="AJ101" i="2" s="1"/>
  <c r="AI97" i="2"/>
  <c r="AJ97" i="2" s="1"/>
  <c r="AI93" i="2"/>
  <c r="AJ93" i="2" s="1"/>
  <c r="AI173" i="2"/>
  <c r="AJ173" i="2" s="1"/>
  <c r="AI157" i="2"/>
  <c r="AJ157" i="2" s="1"/>
  <c r="AI169" i="2"/>
  <c r="AJ169" i="2" s="1"/>
  <c r="AI91" i="4"/>
  <c r="AJ91" i="4" s="1"/>
  <c r="AI10" i="4"/>
  <c r="AJ10" i="4" s="1"/>
  <c r="AI85" i="4"/>
  <c r="AJ85" i="4" s="1"/>
  <c r="AI44" i="4"/>
  <c r="AJ44" i="4" s="1"/>
  <c r="AI88" i="4"/>
  <c r="AJ88" i="4" s="1"/>
  <c r="AI37" i="4"/>
  <c r="AJ37" i="4" s="1"/>
  <c r="AI81" i="4"/>
  <c r="AJ81" i="4" s="1"/>
  <c r="AI24" i="4"/>
  <c r="AJ24" i="4" s="1"/>
  <c r="AI76" i="4"/>
  <c r="AJ76" i="4" s="1"/>
  <c r="AI16" i="4"/>
  <c r="AJ16" i="4" s="1"/>
  <c r="AI33" i="4"/>
  <c r="AJ33" i="4" s="1"/>
  <c r="AI64" i="4"/>
  <c r="AJ64" i="4" s="1"/>
  <c r="AI103" i="4"/>
  <c r="AJ103" i="4" s="1"/>
  <c r="AI45" i="4"/>
  <c r="AJ45" i="4" s="1"/>
  <c r="AI89" i="4"/>
  <c r="AJ89" i="4" s="1"/>
  <c r="AI40" i="4"/>
  <c r="AJ40" i="4" s="1"/>
  <c r="AI84" i="4"/>
  <c r="AJ84" i="4" s="1"/>
  <c r="AI49" i="4"/>
  <c r="AJ49" i="4" s="1"/>
  <c r="AI41" i="4"/>
  <c r="AJ41" i="4" s="1"/>
  <c r="AI72" i="4"/>
  <c r="AJ72" i="4" s="1"/>
  <c r="AI65" i="4"/>
  <c r="AJ65" i="4" s="1"/>
  <c r="AI104" i="4"/>
  <c r="AJ104" i="4" s="1"/>
  <c r="AI48" i="4"/>
  <c r="AJ48" i="4" s="1"/>
  <c r="AI77" i="4"/>
  <c r="AJ77" i="4" s="1"/>
  <c r="AI69" i="4"/>
  <c r="AJ69" i="4" s="1"/>
  <c r="AI36" i="4"/>
  <c r="AJ36" i="4" s="1"/>
  <c r="AI80" i="4"/>
  <c r="AJ80" i="4" s="1"/>
  <c r="AI73" i="4"/>
  <c r="AJ73" i="4" s="1"/>
  <c r="AI68" i="4"/>
  <c r="AJ68" i="4" s="1"/>
  <c r="AI34" i="4"/>
  <c r="AJ34" i="4" s="1"/>
  <c r="AI50" i="4"/>
  <c r="AJ50" i="4" s="1"/>
  <c r="AI78" i="4"/>
  <c r="AJ78" i="4" s="1"/>
  <c r="AI105" i="4"/>
  <c r="AJ105" i="4" s="1"/>
  <c r="AI43" i="4"/>
  <c r="AJ43" i="4" s="1"/>
  <c r="AI71" i="4"/>
  <c r="AJ71" i="4" s="1"/>
  <c r="AI87" i="4"/>
  <c r="AJ87" i="4" s="1"/>
  <c r="AI11" i="4"/>
  <c r="AJ11" i="4" s="1"/>
  <c r="AI38" i="4"/>
  <c r="AJ38" i="4" s="1"/>
  <c r="AI66" i="4"/>
  <c r="AJ66" i="4" s="1"/>
  <c r="AI82" i="4"/>
  <c r="AJ82" i="4" s="1"/>
  <c r="AI47" i="4"/>
  <c r="AJ47" i="4" s="1"/>
  <c r="AI75" i="4"/>
  <c r="AJ75" i="4" s="1"/>
  <c r="AI17" i="4"/>
  <c r="AJ17" i="4" s="1"/>
  <c r="AI42" i="4"/>
  <c r="AJ42" i="4" s="1"/>
  <c r="AI70" i="4"/>
  <c r="AJ70" i="4" s="1"/>
  <c r="AI86" i="4"/>
  <c r="AJ86" i="4" s="1"/>
  <c r="AI35" i="4"/>
  <c r="AJ35" i="4" s="1"/>
  <c r="AI63" i="4"/>
  <c r="AJ63" i="4" s="1"/>
  <c r="AI79" i="4"/>
  <c r="AJ79" i="4" s="1"/>
  <c r="AI25" i="4"/>
  <c r="AJ25" i="4" s="1"/>
  <c r="AI46" i="4"/>
  <c r="AJ46" i="4" s="1"/>
  <c r="AI74" i="4"/>
  <c r="AJ74" i="4" s="1"/>
  <c r="AI90" i="4"/>
  <c r="AJ90" i="4" s="1"/>
  <c r="AI39" i="4"/>
  <c r="AJ39" i="4" s="1"/>
  <c r="AI67" i="4"/>
  <c r="AJ67" i="4" s="1"/>
  <c r="AI83" i="4"/>
  <c r="AJ83" i="4" s="1"/>
  <c r="AJ53" i="3"/>
  <c r="AK53" i="3" s="1"/>
  <c r="AJ122" i="3"/>
  <c r="AK122" i="3" s="1"/>
  <c r="AJ144" i="3"/>
  <c r="AK144" i="3" s="1"/>
  <c r="AJ92" i="3"/>
  <c r="AK92" i="3" s="1"/>
  <c r="AJ108" i="3"/>
  <c r="AK108" i="3" s="1"/>
  <c r="AJ135" i="3"/>
  <c r="AK135" i="3" s="1"/>
  <c r="AJ121" i="3"/>
  <c r="AK121" i="3" s="1"/>
  <c r="AJ101" i="3"/>
  <c r="AK101" i="3" s="1"/>
  <c r="AJ125" i="3"/>
  <c r="AK125" i="3" s="1"/>
  <c r="AJ129" i="3"/>
  <c r="AK129" i="3" s="1"/>
  <c r="AJ145" i="3"/>
  <c r="AK145" i="3" s="1"/>
  <c r="AJ99" i="3"/>
  <c r="AK99" i="3" s="1"/>
  <c r="AJ106" i="3"/>
  <c r="AK106" i="3" s="1"/>
  <c r="AJ12" i="3"/>
  <c r="AK12" i="3" s="1"/>
  <c r="AJ20" i="3"/>
  <c r="AK20" i="3" s="1"/>
  <c r="AJ28" i="3"/>
  <c r="AK28" i="3" s="1"/>
  <c r="AJ36" i="3"/>
  <c r="AK36" i="3" s="1"/>
  <c r="AJ44" i="3"/>
  <c r="AK44" i="3" s="1"/>
  <c r="AJ52" i="3"/>
  <c r="AK52" i="3" s="1"/>
  <c r="AJ138" i="3"/>
  <c r="AK138" i="3" s="1"/>
  <c r="AJ68" i="3"/>
  <c r="AK68" i="3" s="1"/>
  <c r="AJ102" i="3"/>
  <c r="AK102" i="3" s="1"/>
  <c r="AJ67" i="3"/>
  <c r="AK67" i="3" s="1"/>
  <c r="AJ15" i="3"/>
  <c r="AK15" i="3" s="1"/>
  <c r="AJ23" i="3"/>
  <c r="AK23" i="3" s="1"/>
  <c r="AJ31" i="3"/>
  <c r="AK31" i="3" s="1"/>
  <c r="AJ39" i="3"/>
  <c r="AK39" i="3" s="1"/>
  <c r="AJ47" i="3"/>
  <c r="AK47" i="3" s="1"/>
  <c r="AJ90" i="3"/>
  <c r="AK90" i="3" s="1"/>
  <c r="AJ70" i="3"/>
  <c r="AK70" i="3" s="1"/>
  <c r="AJ132" i="3"/>
  <c r="AK132" i="3" s="1"/>
  <c r="AJ148" i="3"/>
  <c r="AK148" i="3" s="1"/>
  <c r="AJ96" i="3"/>
  <c r="AK96" i="3" s="1"/>
  <c r="AJ112" i="3"/>
  <c r="AK112" i="3" s="1"/>
  <c r="AJ139" i="3"/>
  <c r="AK139" i="3" s="1"/>
  <c r="AJ89" i="3"/>
  <c r="AK89" i="3" s="1"/>
  <c r="AJ164" i="3"/>
  <c r="AK164" i="3" s="1"/>
  <c r="AJ126" i="3"/>
  <c r="AK126" i="3" s="1"/>
  <c r="AJ133" i="3"/>
  <c r="AK133" i="3" s="1"/>
  <c r="AJ149" i="3"/>
  <c r="AK149" i="3" s="1"/>
  <c r="AJ103" i="3"/>
  <c r="AK103" i="3" s="1"/>
  <c r="AJ111" i="3"/>
  <c r="AK111" i="3" s="1"/>
  <c r="AJ14" i="3"/>
  <c r="AK14" i="3" s="1"/>
  <c r="AJ22" i="3"/>
  <c r="AK22" i="3" s="1"/>
  <c r="AJ30" i="3"/>
  <c r="AK30" i="3" s="1"/>
  <c r="AJ38" i="3"/>
  <c r="AK38" i="3" s="1"/>
  <c r="AJ46" i="3"/>
  <c r="AK46" i="3" s="1"/>
  <c r="AJ54" i="3"/>
  <c r="AK54" i="3" s="1"/>
  <c r="AJ98" i="3"/>
  <c r="AK98" i="3" s="1"/>
  <c r="AJ64" i="3"/>
  <c r="AK64" i="3" s="1"/>
  <c r="AJ109" i="3"/>
  <c r="AK109" i="3" s="1"/>
  <c r="AJ63" i="3"/>
  <c r="AK63" i="3" s="1"/>
  <c r="AJ17" i="3"/>
  <c r="AK17" i="3" s="1"/>
  <c r="AJ25" i="3"/>
  <c r="AK25" i="3" s="1"/>
  <c r="AJ33" i="3"/>
  <c r="AK33" i="3" s="1"/>
  <c r="AJ41" i="3"/>
  <c r="AK41" i="3" s="1"/>
  <c r="AJ49" i="3"/>
  <c r="AK49" i="3" s="1"/>
  <c r="AJ105" i="3"/>
  <c r="AK105" i="3" s="1"/>
  <c r="AJ66" i="3"/>
  <c r="AK66" i="3" s="1"/>
  <c r="AJ55" i="3"/>
  <c r="AK55" i="3" s="1"/>
  <c r="AJ136" i="3"/>
  <c r="AK136" i="3" s="1"/>
  <c r="AJ150" i="3"/>
  <c r="AK150" i="3" s="1"/>
  <c r="AJ100" i="3"/>
  <c r="AK100" i="3" s="1"/>
  <c r="AJ162" i="3"/>
  <c r="AK162" i="3" s="1"/>
  <c r="AJ143" i="3"/>
  <c r="AK143" i="3" s="1"/>
  <c r="AJ93" i="3"/>
  <c r="AK93" i="3" s="1"/>
  <c r="AJ123" i="3"/>
  <c r="AK123" i="3" s="1"/>
  <c r="AJ127" i="3"/>
  <c r="AK127" i="3" s="1"/>
  <c r="AJ137" i="3"/>
  <c r="AK137" i="3" s="1"/>
  <c r="AJ91" i="3"/>
  <c r="AK91" i="3" s="1"/>
  <c r="AJ142" i="3"/>
  <c r="AK142" i="3" s="1"/>
  <c r="AJ69" i="3"/>
  <c r="AK69" i="3" s="1"/>
  <c r="AJ16" i="3"/>
  <c r="AK16" i="3" s="1"/>
  <c r="AJ24" i="3"/>
  <c r="AK24" i="3" s="1"/>
  <c r="AJ32" i="3"/>
  <c r="AK32" i="3" s="1"/>
  <c r="AJ40" i="3"/>
  <c r="AK40" i="3" s="1"/>
  <c r="AJ48" i="3"/>
  <c r="AK48" i="3" s="1"/>
  <c r="AJ56" i="3"/>
  <c r="AK56" i="3" s="1"/>
  <c r="AJ107" i="3"/>
  <c r="AK107" i="3" s="1"/>
  <c r="AJ165" i="3"/>
  <c r="AK165" i="3" s="1"/>
  <c r="AJ114" i="3"/>
  <c r="AK114" i="3" s="1"/>
  <c r="AJ11" i="3"/>
  <c r="AK11" i="3" s="1"/>
  <c r="AJ19" i="3"/>
  <c r="AK19" i="3" s="1"/>
  <c r="AJ27" i="3"/>
  <c r="AK27" i="3" s="1"/>
  <c r="AJ35" i="3"/>
  <c r="AK35" i="3" s="1"/>
  <c r="AJ43" i="3"/>
  <c r="AK43" i="3" s="1"/>
  <c r="AJ130" i="3"/>
  <c r="AK130" i="3" s="1"/>
  <c r="AJ110" i="3"/>
  <c r="AK110" i="3" s="1"/>
  <c r="AJ62" i="3"/>
  <c r="AK62" i="3" s="1"/>
  <c r="AJ57" i="3"/>
  <c r="AK57" i="3" s="1"/>
  <c r="AJ163" i="3"/>
  <c r="AK163" i="3" s="1"/>
  <c r="AJ140" i="3"/>
  <c r="AK140" i="3" s="1"/>
  <c r="AJ88" i="3"/>
  <c r="AK88" i="3" s="1"/>
  <c r="AJ104" i="3"/>
  <c r="AK104" i="3" s="1"/>
  <c r="AJ131" i="3"/>
  <c r="AK131" i="3" s="1"/>
  <c r="AJ147" i="3"/>
  <c r="AK147" i="3" s="1"/>
  <c r="AJ97" i="3"/>
  <c r="AK97" i="3" s="1"/>
  <c r="AJ124" i="3"/>
  <c r="AK124" i="3" s="1"/>
  <c r="AJ128" i="3"/>
  <c r="AK128" i="3" s="1"/>
  <c r="AJ141" i="3"/>
  <c r="AK141" i="3" s="1"/>
  <c r="AJ95" i="3"/>
  <c r="AK95" i="3" s="1"/>
  <c r="AJ94" i="3"/>
  <c r="AK94" i="3" s="1"/>
  <c r="AJ65" i="3"/>
  <c r="AK65" i="3" s="1"/>
  <c r="AJ18" i="3"/>
  <c r="AK18" i="3" s="1"/>
  <c r="AJ26" i="3"/>
  <c r="AK26" i="3" s="1"/>
  <c r="AJ34" i="3"/>
  <c r="AK34" i="3" s="1"/>
  <c r="AJ42" i="3"/>
  <c r="AK42" i="3" s="1"/>
  <c r="AJ50" i="3"/>
  <c r="AK50" i="3" s="1"/>
  <c r="AJ10" i="3"/>
  <c r="AK10" i="3" s="1"/>
  <c r="AJ113" i="3"/>
  <c r="AK113" i="3" s="1"/>
  <c r="AJ134" i="3"/>
  <c r="AK134" i="3" s="1"/>
  <c r="AJ71" i="3"/>
  <c r="AK71" i="3" s="1"/>
  <c r="AJ13" i="3"/>
  <c r="AK13" i="3" s="1"/>
  <c r="AJ21" i="3"/>
  <c r="AK21" i="3" s="1"/>
  <c r="AJ29" i="3"/>
  <c r="AK29" i="3" s="1"/>
  <c r="AJ37" i="3"/>
  <c r="AK37" i="3" s="1"/>
  <c r="AJ45" i="3"/>
  <c r="AK45" i="3" s="1"/>
  <c r="AJ146" i="3"/>
  <c r="AK146" i="3" s="1"/>
  <c r="AJ87" i="3"/>
  <c r="AK87" i="3" s="1"/>
  <c r="AJ51" i="3"/>
  <c r="AK51" i="3" s="1"/>
  <c r="E448" i="1"/>
  <c r="G448" i="1" s="1"/>
  <c r="E37" i="1"/>
  <c r="G37" i="1" s="1"/>
  <c r="E23" i="1"/>
  <c r="G23" i="1" s="1"/>
  <c r="E36" i="1"/>
  <c r="G36" i="1" s="1"/>
  <c r="E33" i="1"/>
  <c r="G33" i="1" s="1"/>
  <c r="AL51" i="3" l="1"/>
  <c r="AN51" i="3"/>
  <c r="AL37" i="3"/>
  <c r="AN37" i="3"/>
  <c r="AL50" i="3"/>
  <c r="AN50" i="3"/>
  <c r="AN141" i="3"/>
  <c r="AL141" i="3"/>
  <c r="AN140" i="3"/>
  <c r="AL140" i="3"/>
  <c r="AN165" i="3"/>
  <c r="AL165" i="3"/>
  <c r="AN69" i="3"/>
  <c r="AL69" i="3"/>
  <c r="AN127" i="3"/>
  <c r="AL127" i="3"/>
  <c r="AL41" i="3"/>
  <c r="AN41" i="3"/>
  <c r="AL54" i="3"/>
  <c r="AN54" i="3"/>
  <c r="AL22" i="3"/>
  <c r="AN22" i="3"/>
  <c r="AL89" i="3"/>
  <c r="AN89" i="3"/>
  <c r="AL15" i="3"/>
  <c r="AN15" i="3"/>
  <c r="AL28" i="3"/>
  <c r="AN28" i="3"/>
  <c r="AM74" i="4"/>
  <c r="AK74" i="4"/>
  <c r="AN87" i="3"/>
  <c r="AL87" i="3"/>
  <c r="AN29" i="3"/>
  <c r="AL29" i="3"/>
  <c r="AN42" i="3"/>
  <c r="AL42" i="3"/>
  <c r="AN65" i="3"/>
  <c r="AL65" i="3"/>
  <c r="AL74" i="3" s="1"/>
  <c r="AL128" i="3"/>
  <c r="AN128" i="3"/>
  <c r="AN163" i="3"/>
  <c r="AL163" i="3"/>
  <c r="AN130" i="3"/>
  <c r="AL130" i="3"/>
  <c r="AL107" i="3"/>
  <c r="AN107" i="3"/>
  <c r="AL32" i="3"/>
  <c r="AN32" i="3"/>
  <c r="AN142" i="3"/>
  <c r="AL142" i="3"/>
  <c r="AL100" i="3"/>
  <c r="AN100" i="3"/>
  <c r="AN33" i="3"/>
  <c r="AL33" i="3"/>
  <c r="AN146" i="3"/>
  <c r="AL146" i="3"/>
  <c r="AL21" i="3"/>
  <c r="AN21" i="3"/>
  <c r="AL113" i="3"/>
  <c r="AN113" i="3"/>
  <c r="AL34" i="3"/>
  <c r="AN34" i="3"/>
  <c r="AL94" i="3"/>
  <c r="AN94" i="3"/>
  <c r="AN124" i="3"/>
  <c r="AL124" i="3"/>
  <c r="AL104" i="3"/>
  <c r="AN104" i="3"/>
  <c r="AN57" i="3"/>
  <c r="AL57" i="3"/>
  <c r="AN43" i="3"/>
  <c r="AL43" i="3"/>
  <c r="AN11" i="3"/>
  <c r="AL11" i="3"/>
  <c r="AN56" i="3"/>
  <c r="AL56" i="3"/>
  <c r="AN24" i="3"/>
  <c r="AL24" i="3"/>
  <c r="AN91" i="3"/>
  <c r="AL91" i="3"/>
  <c r="AN93" i="3"/>
  <c r="AL93" i="3"/>
  <c r="AN150" i="3"/>
  <c r="AL150" i="3"/>
  <c r="AL105" i="3"/>
  <c r="AN105" i="3"/>
  <c r="AL25" i="3"/>
  <c r="AN25" i="3"/>
  <c r="AL64" i="3"/>
  <c r="AN64" i="3"/>
  <c r="AL38" i="3"/>
  <c r="AN38" i="3"/>
  <c r="AL111" i="3"/>
  <c r="AN111" i="3"/>
  <c r="AN126" i="3"/>
  <c r="AL126" i="3"/>
  <c r="AL112" i="3"/>
  <c r="AN112" i="3"/>
  <c r="AL70" i="3"/>
  <c r="AN70" i="3"/>
  <c r="AL31" i="3"/>
  <c r="AN31" i="3"/>
  <c r="AL102" i="3"/>
  <c r="AN102" i="3"/>
  <c r="AL44" i="3"/>
  <c r="AN44" i="3"/>
  <c r="AL12" i="3"/>
  <c r="AN12" i="3"/>
  <c r="AN129" i="3"/>
  <c r="AL129" i="3"/>
  <c r="AN135" i="3"/>
  <c r="AL135" i="3"/>
  <c r="AN122" i="3"/>
  <c r="AL122" i="3"/>
  <c r="AM39" i="4"/>
  <c r="AK39" i="4"/>
  <c r="AM25" i="4"/>
  <c r="AK25" i="4"/>
  <c r="AK86" i="4"/>
  <c r="AM86" i="4"/>
  <c r="AM75" i="4"/>
  <c r="AK75" i="4"/>
  <c r="AM38" i="4"/>
  <c r="AK38" i="4"/>
  <c r="AM43" i="4"/>
  <c r="AK43" i="4"/>
  <c r="AM34" i="4"/>
  <c r="AK34" i="4"/>
  <c r="AK36" i="4"/>
  <c r="AM36" i="4"/>
  <c r="AK104" i="4"/>
  <c r="AM104" i="4"/>
  <c r="AK49" i="4"/>
  <c r="AM49" i="4"/>
  <c r="AK45" i="4"/>
  <c r="AM45" i="4"/>
  <c r="AK16" i="4"/>
  <c r="AM16" i="4"/>
  <c r="AM37" i="4"/>
  <c r="AK37" i="4"/>
  <c r="AM10" i="4"/>
  <c r="AK10" i="4"/>
  <c r="AM173" i="2"/>
  <c r="AK173" i="2"/>
  <c r="AM109" i="2"/>
  <c r="AK109" i="2"/>
  <c r="AK21" i="2"/>
  <c r="AM21" i="2"/>
  <c r="AK162" i="2"/>
  <c r="AM162" i="2"/>
  <c r="AK159" i="2"/>
  <c r="AM159" i="2"/>
  <c r="AK82" i="2"/>
  <c r="AM82" i="2"/>
  <c r="AK18" i="2"/>
  <c r="AM18" i="2"/>
  <c r="AK44" i="2"/>
  <c r="AM44" i="2"/>
  <c r="AM161" i="2"/>
  <c r="AK161" i="2"/>
  <c r="AK102" i="2"/>
  <c r="AM102" i="2"/>
  <c r="AK15" i="2"/>
  <c r="AM15" i="2"/>
  <c r="AK166" i="2"/>
  <c r="AM166" i="2"/>
  <c r="AM163" i="2"/>
  <c r="AK163" i="2"/>
  <c r="AK67" i="2"/>
  <c r="AM67" i="2"/>
  <c r="AK26" i="2"/>
  <c r="AM26" i="2"/>
  <c r="AK52" i="2"/>
  <c r="AM52" i="2"/>
  <c r="AK24" i="2"/>
  <c r="AM24" i="2"/>
  <c r="AK99" i="2"/>
  <c r="AM99" i="2"/>
  <c r="AM76" i="2"/>
  <c r="AK76" i="2"/>
  <c r="AK45" i="2"/>
  <c r="AM45" i="2"/>
  <c r="AK65" i="2"/>
  <c r="AM65" i="2"/>
  <c r="AM164" i="2"/>
  <c r="AK164" i="2"/>
  <c r="AK47" i="2"/>
  <c r="AM47" i="2"/>
  <c r="AK118" i="2"/>
  <c r="AM118" i="2"/>
  <c r="AK54" i="2"/>
  <c r="AM54" i="2"/>
  <c r="AM100" i="2"/>
  <c r="AK100" i="2"/>
  <c r="AM11" i="2"/>
  <c r="AK11" i="2"/>
  <c r="AM49" i="2"/>
  <c r="AK49" i="2"/>
  <c r="AK56" i="2"/>
  <c r="AM56" i="2"/>
  <c r="AK198" i="2"/>
  <c r="AM198" i="2"/>
  <c r="AM10" i="2"/>
  <c r="AK10" i="2"/>
  <c r="AK16" i="2"/>
  <c r="AM16" i="2"/>
  <c r="AK30" i="2"/>
  <c r="AM30" i="2"/>
  <c r="AN45" i="3"/>
  <c r="AL45" i="3"/>
  <c r="AN13" i="3"/>
  <c r="AL13" i="3"/>
  <c r="AN10" i="3"/>
  <c r="AL10" i="3"/>
  <c r="AN26" i="3"/>
  <c r="AL26" i="3"/>
  <c r="AN95" i="3"/>
  <c r="AL95" i="3"/>
  <c r="AN97" i="3"/>
  <c r="AL97" i="3"/>
  <c r="AN88" i="3"/>
  <c r="AL88" i="3"/>
  <c r="AL62" i="3"/>
  <c r="AN62" i="3"/>
  <c r="AL35" i="3"/>
  <c r="AN35" i="3"/>
  <c r="AL114" i="3"/>
  <c r="AN114" i="3"/>
  <c r="AL48" i="3"/>
  <c r="AN48" i="3"/>
  <c r="AL16" i="3"/>
  <c r="AN16" i="3"/>
  <c r="AN137" i="3"/>
  <c r="AL137" i="3"/>
  <c r="AN143" i="3"/>
  <c r="AL143" i="3"/>
  <c r="AN136" i="3"/>
  <c r="AL136" i="3"/>
  <c r="AN49" i="3"/>
  <c r="AL49" i="3"/>
  <c r="AN17" i="3"/>
  <c r="AL17" i="3"/>
  <c r="AN98" i="3"/>
  <c r="AL98" i="3"/>
  <c r="AN30" i="3"/>
  <c r="AL30" i="3"/>
  <c r="AN103" i="3"/>
  <c r="AL103" i="3"/>
  <c r="AN164" i="3"/>
  <c r="AL164" i="3"/>
  <c r="AN96" i="3"/>
  <c r="AL96" i="3"/>
  <c r="AL90" i="3"/>
  <c r="AN90" i="3"/>
  <c r="AL23" i="3"/>
  <c r="AN23" i="3"/>
  <c r="AL68" i="3"/>
  <c r="AN68" i="3"/>
  <c r="AL36" i="3"/>
  <c r="AN36" i="3"/>
  <c r="AL106" i="3"/>
  <c r="AN106" i="3"/>
  <c r="AN125" i="3"/>
  <c r="AL125" i="3"/>
  <c r="AL108" i="3"/>
  <c r="AN108" i="3"/>
  <c r="AN53" i="3"/>
  <c r="AL53" i="3"/>
  <c r="AK90" i="4"/>
  <c r="AM90" i="4"/>
  <c r="AM79" i="4"/>
  <c r="AK79" i="4"/>
  <c r="AM70" i="4"/>
  <c r="AK70" i="4"/>
  <c r="AK47" i="4"/>
  <c r="AM47" i="4"/>
  <c r="AM11" i="4"/>
  <c r="AK11" i="4"/>
  <c r="AK105" i="4"/>
  <c r="AM105" i="4"/>
  <c r="AK68" i="4"/>
  <c r="AM68" i="4"/>
  <c r="AK69" i="4"/>
  <c r="AM69" i="4"/>
  <c r="AM65" i="4"/>
  <c r="AK65" i="4"/>
  <c r="AK84" i="4"/>
  <c r="AM84" i="4"/>
  <c r="AK103" i="4"/>
  <c r="AM103" i="4"/>
  <c r="AM76" i="4"/>
  <c r="AK76" i="4"/>
  <c r="AK88" i="4"/>
  <c r="AM88" i="4"/>
  <c r="AM91" i="4"/>
  <c r="AK91" i="4"/>
  <c r="AM93" i="2"/>
  <c r="AK93" i="2"/>
  <c r="AK117" i="2"/>
  <c r="AM117" i="2"/>
  <c r="AM29" i="2"/>
  <c r="AK29" i="2"/>
  <c r="AM178" i="2"/>
  <c r="AK178" i="2"/>
  <c r="AM175" i="2"/>
  <c r="AK175" i="2"/>
  <c r="AK55" i="2"/>
  <c r="AM55" i="2"/>
  <c r="AK50" i="2"/>
  <c r="AM50" i="2"/>
  <c r="AK66" i="2"/>
  <c r="AM66" i="2"/>
  <c r="AK177" i="2"/>
  <c r="AM177" i="2"/>
  <c r="AK111" i="2"/>
  <c r="AM111" i="2"/>
  <c r="AM23" i="2"/>
  <c r="AK23" i="2"/>
  <c r="AM182" i="2"/>
  <c r="AK182" i="2"/>
  <c r="AK179" i="2"/>
  <c r="AM179" i="2"/>
  <c r="AK57" i="2"/>
  <c r="AM57" i="2"/>
  <c r="AK114" i="2"/>
  <c r="AM114" i="2"/>
  <c r="AK105" i="2"/>
  <c r="AM105" i="2"/>
  <c r="AK165" i="2"/>
  <c r="AM165" i="2"/>
  <c r="AK103" i="2"/>
  <c r="AM103" i="2"/>
  <c r="AM17" i="2"/>
  <c r="AK17" i="2"/>
  <c r="AM196" i="2"/>
  <c r="AK196" i="2"/>
  <c r="AK199" i="2"/>
  <c r="AM199" i="2"/>
  <c r="AK180" i="2"/>
  <c r="AM180" i="2"/>
  <c r="AK91" i="2"/>
  <c r="AM91" i="2"/>
  <c r="AM28" i="2"/>
  <c r="AK28" i="2"/>
  <c r="AK32" i="2"/>
  <c r="AM32" i="2"/>
  <c r="AK107" i="2"/>
  <c r="AM107" i="2"/>
  <c r="AM19" i="2"/>
  <c r="AK19" i="2"/>
  <c r="AK158" i="2"/>
  <c r="AM158" i="2"/>
  <c r="AK155" i="2"/>
  <c r="AM155" i="2"/>
  <c r="AK168" i="2"/>
  <c r="AM168" i="2"/>
  <c r="AM51" i="2"/>
  <c r="AK51" i="2"/>
  <c r="AK83" i="2"/>
  <c r="AM83" i="2"/>
  <c r="AM106" i="2"/>
  <c r="AK106" i="2"/>
  <c r="AL18" i="3"/>
  <c r="AN18" i="3"/>
  <c r="AN27" i="3"/>
  <c r="AL27" i="3"/>
  <c r="AN55" i="3"/>
  <c r="AL55" i="3"/>
  <c r="AN148" i="3"/>
  <c r="AL148" i="3"/>
  <c r="AL99" i="3"/>
  <c r="AN99" i="3"/>
  <c r="AL92" i="3"/>
  <c r="AN92" i="3"/>
  <c r="AK83" i="4"/>
  <c r="AM83" i="4"/>
  <c r="AK63" i="4"/>
  <c r="AM63" i="4"/>
  <c r="AK42" i="4"/>
  <c r="AM42" i="4"/>
  <c r="AM82" i="4"/>
  <c r="AK82" i="4"/>
  <c r="AM87" i="4"/>
  <c r="AK87" i="4"/>
  <c r="AM78" i="4"/>
  <c r="AK78" i="4"/>
  <c r="AK73" i="4"/>
  <c r="AM73" i="4"/>
  <c r="AK77" i="4"/>
  <c r="AM77" i="4"/>
  <c r="AK72" i="4"/>
  <c r="AM72" i="4"/>
  <c r="AK40" i="4"/>
  <c r="AM40" i="4"/>
  <c r="AM64" i="4"/>
  <c r="AK64" i="4"/>
  <c r="AM24" i="4"/>
  <c r="AK24" i="4"/>
  <c r="AK44" i="4"/>
  <c r="AM44" i="4"/>
  <c r="AK169" i="2"/>
  <c r="AM169" i="2"/>
  <c r="AK97" i="2"/>
  <c r="AM97" i="2"/>
  <c r="AM68" i="2"/>
  <c r="AK68" i="2"/>
  <c r="AK37" i="2"/>
  <c r="AM37" i="2"/>
  <c r="AK69" i="2"/>
  <c r="AM69" i="2"/>
  <c r="AK156" i="2"/>
  <c r="AM156" i="2"/>
  <c r="AM39" i="2"/>
  <c r="AK39" i="2"/>
  <c r="AK40" i="2"/>
  <c r="AM40" i="2"/>
  <c r="AM38" i="2"/>
  <c r="AK38" i="2"/>
  <c r="AK94" i="2"/>
  <c r="AM94" i="2"/>
  <c r="AM119" i="2"/>
  <c r="AK119" i="2"/>
  <c r="AK31" i="2"/>
  <c r="AM31" i="2"/>
  <c r="AK73" i="2"/>
  <c r="AM73" i="2"/>
  <c r="AK160" i="2"/>
  <c r="AM160" i="2"/>
  <c r="AM43" i="2"/>
  <c r="AK43" i="2"/>
  <c r="AK110" i="2"/>
  <c r="AM110" i="2"/>
  <c r="AM14" i="2"/>
  <c r="AK14" i="2"/>
  <c r="AM181" i="2"/>
  <c r="AK181" i="2"/>
  <c r="AM113" i="2"/>
  <c r="AK113" i="2"/>
  <c r="AK25" i="2"/>
  <c r="AM25" i="2"/>
  <c r="AK170" i="2"/>
  <c r="AM170" i="2"/>
  <c r="AM167" i="2"/>
  <c r="AK167" i="2"/>
  <c r="AM71" i="2"/>
  <c r="AK71" i="2"/>
  <c r="AK34" i="2"/>
  <c r="AM34" i="2"/>
  <c r="AK112" i="2"/>
  <c r="AM112" i="2"/>
  <c r="AK92" i="2"/>
  <c r="AM92" i="2"/>
  <c r="AK115" i="2"/>
  <c r="AM115" i="2"/>
  <c r="AM27" i="2"/>
  <c r="AK27" i="2"/>
  <c r="AK174" i="2"/>
  <c r="AM174" i="2"/>
  <c r="AK171" i="2"/>
  <c r="AM171" i="2"/>
  <c r="AK184" i="2"/>
  <c r="AM184" i="2"/>
  <c r="AM74" i="2"/>
  <c r="AK74" i="2"/>
  <c r="AM36" i="2"/>
  <c r="AK36" i="2"/>
  <c r="AM48" i="2"/>
  <c r="AK48" i="2"/>
  <c r="AL71" i="3"/>
  <c r="AN71" i="3"/>
  <c r="AN147" i="3"/>
  <c r="AL147" i="3"/>
  <c r="AN110" i="3"/>
  <c r="AL110" i="3"/>
  <c r="AN40" i="3"/>
  <c r="AL40" i="3"/>
  <c r="AN162" i="3"/>
  <c r="AL162" i="3"/>
  <c r="AL63" i="3"/>
  <c r="AN63" i="3"/>
  <c r="AL149" i="3"/>
  <c r="AN149" i="3"/>
  <c r="AL47" i="3"/>
  <c r="AN47" i="3"/>
  <c r="AN138" i="3"/>
  <c r="AL138" i="3"/>
  <c r="AL101" i="3"/>
  <c r="AN101" i="3"/>
  <c r="AL134" i="3"/>
  <c r="AN134" i="3"/>
  <c r="AL131" i="3"/>
  <c r="AN131" i="3"/>
  <c r="AL19" i="3"/>
  <c r="AN19" i="3"/>
  <c r="AL123" i="3"/>
  <c r="AN123" i="3"/>
  <c r="AN66" i="3"/>
  <c r="AL66" i="3"/>
  <c r="AN109" i="3"/>
  <c r="AL109" i="3"/>
  <c r="AN46" i="3"/>
  <c r="AL46" i="3"/>
  <c r="AN14" i="3"/>
  <c r="AL14" i="3"/>
  <c r="AL133" i="3"/>
  <c r="AN133" i="3"/>
  <c r="AL139" i="3"/>
  <c r="AN139" i="3"/>
  <c r="AL132" i="3"/>
  <c r="AN132" i="3"/>
  <c r="AL39" i="3"/>
  <c r="AN39" i="3"/>
  <c r="AL67" i="3"/>
  <c r="AN67" i="3"/>
  <c r="AL52" i="3"/>
  <c r="AN52" i="3"/>
  <c r="AL20" i="3"/>
  <c r="AN20" i="3"/>
  <c r="AN145" i="3"/>
  <c r="AL145" i="3"/>
  <c r="AL121" i="3"/>
  <c r="AN121" i="3"/>
  <c r="AN144" i="3"/>
  <c r="AL144" i="3"/>
  <c r="AK67" i="4"/>
  <c r="AM67" i="4"/>
  <c r="AK46" i="4"/>
  <c r="AM46" i="4"/>
  <c r="AM35" i="4"/>
  <c r="AK35" i="4"/>
  <c r="AM17" i="4"/>
  <c r="AK17" i="4"/>
  <c r="AK66" i="4"/>
  <c r="AM66" i="4"/>
  <c r="AK71" i="4"/>
  <c r="AM71" i="4"/>
  <c r="AK50" i="4"/>
  <c r="AM50" i="4"/>
  <c r="AM80" i="4"/>
  <c r="AK80" i="4"/>
  <c r="AM48" i="4"/>
  <c r="AK48" i="4"/>
  <c r="AK41" i="4"/>
  <c r="AM41" i="4"/>
  <c r="AK89" i="4"/>
  <c r="AM89" i="4"/>
  <c r="AM33" i="4"/>
  <c r="AK33" i="4"/>
  <c r="AM81" i="4"/>
  <c r="AK81" i="4"/>
  <c r="AK85" i="4"/>
  <c r="AM85" i="4"/>
  <c r="AK157" i="2"/>
  <c r="AM157" i="2"/>
  <c r="AM101" i="2"/>
  <c r="AK101" i="2"/>
  <c r="AM13" i="2"/>
  <c r="AK13" i="2"/>
  <c r="AM53" i="2"/>
  <c r="AK53" i="2"/>
  <c r="AK58" i="2"/>
  <c r="AM58" i="2"/>
  <c r="AM172" i="2"/>
  <c r="AK172" i="2"/>
  <c r="AK108" i="2"/>
  <c r="AM108" i="2"/>
  <c r="AK12" i="2"/>
  <c r="AM12" i="2"/>
  <c r="AK70" i="2"/>
  <c r="AM70" i="2"/>
  <c r="AM98" i="2"/>
  <c r="AK98" i="2"/>
  <c r="AK72" i="2"/>
  <c r="AM72" i="2"/>
  <c r="AM41" i="2"/>
  <c r="AK41" i="2"/>
  <c r="AM60" i="2"/>
  <c r="AK60" i="2"/>
  <c r="AM176" i="2"/>
  <c r="AK176" i="2"/>
  <c r="AK116" i="2"/>
  <c r="AM116" i="2"/>
  <c r="AM20" i="2"/>
  <c r="AK20" i="2"/>
  <c r="AM46" i="2"/>
  <c r="AK46" i="2"/>
  <c r="AM95" i="2"/>
  <c r="AK95" i="2"/>
  <c r="AK121" i="2"/>
  <c r="AM121" i="2"/>
  <c r="AM33" i="2"/>
  <c r="AK33" i="2"/>
  <c r="AM154" i="2"/>
  <c r="AK154" i="2"/>
  <c r="AK183" i="2"/>
  <c r="AM183" i="2"/>
  <c r="AM59" i="2"/>
  <c r="AK59" i="2"/>
  <c r="AK122" i="2"/>
  <c r="AM122" i="2"/>
  <c r="AK22" i="2"/>
  <c r="AM22" i="2"/>
  <c r="AM96" i="2"/>
  <c r="AK96" i="2"/>
  <c r="AK123" i="2"/>
  <c r="AM123" i="2"/>
  <c r="AM35" i="2"/>
  <c r="AK35" i="2"/>
  <c r="AK84" i="2"/>
  <c r="AM84" i="2"/>
  <c r="AM104" i="2"/>
  <c r="AK104" i="2"/>
  <c r="AK75" i="2"/>
  <c r="AM75" i="2"/>
  <c r="AM42" i="2"/>
  <c r="AK42" i="2"/>
  <c r="AK120" i="2"/>
  <c r="AM120" i="2"/>
  <c r="AK197" i="2"/>
  <c r="AM197" i="2"/>
  <c r="AN154" i="2" l="1"/>
  <c r="AK185" i="2"/>
  <c r="AL154" i="2"/>
  <c r="AL60" i="2"/>
  <c r="AN60" i="2"/>
  <c r="AL35" i="2"/>
  <c r="AN35" i="2"/>
  <c r="AN33" i="2"/>
  <c r="AL33" i="2"/>
  <c r="AN41" i="2"/>
  <c r="AL41" i="2"/>
  <c r="AN53" i="2"/>
  <c r="AL53" i="2"/>
  <c r="AL33" i="4"/>
  <c r="AN33" i="4"/>
  <c r="AK51" i="4"/>
  <c r="AM109" i="3"/>
  <c r="AO109" i="3"/>
  <c r="AO40" i="3"/>
  <c r="AM40" i="3"/>
  <c r="AL48" i="2"/>
  <c r="AN48" i="2"/>
  <c r="AN27" i="2"/>
  <c r="AL27" i="2"/>
  <c r="AL167" i="2"/>
  <c r="AN167" i="2"/>
  <c r="AL181" i="2"/>
  <c r="AN181" i="2"/>
  <c r="AL64" i="4"/>
  <c r="AN64" i="4"/>
  <c r="AL87" i="4"/>
  <c r="AN87" i="4"/>
  <c r="AO55" i="3"/>
  <c r="AM55" i="3"/>
  <c r="AL28" i="2"/>
  <c r="AN28" i="2"/>
  <c r="AK200" i="2"/>
  <c r="AL196" i="2"/>
  <c r="AN196" i="2"/>
  <c r="AN182" i="2"/>
  <c r="AL182" i="2"/>
  <c r="AL178" i="2"/>
  <c r="AN178" i="2"/>
  <c r="AL91" i="4"/>
  <c r="AN91" i="4"/>
  <c r="AN76" i="4"/>
  <c r="AL76" i="4"/>
  <c r="AN79" i="4"/>
  <c r="AL79" i="4"/>
  <c r="AM53" i="3"/>
  <c r="AO53" i="3"/>
  <c r="AO125" i="3"/>
  <c r="AM125" i="3"/>
  <c r="AO96" i="3"/>
  <c r="AM96" i="3"/>
  <c r="AO103" i="3"/>
  <c r="AM103" i="3"/>
  <c r="AO98" i="3"/>
  <c r="AM98" i="3"/>
  <c r="AO49" i="3"/>
  <c r="AM49" i="3"/>
  <c r="AO143" i="3"/>
  <c r="AM143" i="3"/>
  <c r="AM97" i="3"/>
  <c r="AO97" i="3"/>
  <c r="AM26" i="3"/>
  <c r="AO26" i="3"/>
  <c r="AM13" i="3"/>
  <c r="AO13" i="3"/>
  <c r="AL10" i="2"/>
  <c r="AN10" i="2"/>
  <c r="AK61" i="2"/>
  <c r="AN11" i="2"/>
  <c r="AL11" i="2"/>
  <c r="AL76" i="2"/>
  <c r="AN76" i="2"/>
  <c r="AN163" i="2"/>
  <c r="AL163" i="2"/>
  <c r="AL161" i="2"/>
  <c r="AN161" i="2"/>
  <c r="AL173" i="2"/>
  <c r="AN173" i="2"/>
  <c r="AL37" i="4"/>
  <c r="AN37" i="4"/>
  <c r="AL34" i="4"/>
  <c r="AN34" i="4"/>
  <c r="AL38" i="4"/>
  <c r="AN38" i="4"/>
  <c r="AN39" i="4"/>
  <c r="AL39" i="4"/>
  <c r="AO135" i="3"/>
  <c r="AM135" i="3"/>
  <c r="AO126" i="3"/>
  <c r="AM126" i="3"/>
  <c r="AM150" i="3"/>
  <c r="AO150" i="3"/>
  <c r="AM91" i="3"/>
  <c r="AO91" i="3"/>
  <c r="AM56" i="3"/>
  <c r="AO56" i="3"/>
  <c r="AM43" i="3"/>
  <c r="AO43" i="3"/>
  <c r="AM146" i="3"/>
  <c r="AO146" i="3"/>
  <c r="AM130" i="3"/>
  <c r="AO130" i="3"/>
  <c r="AM42" i="3"/>
  <c r="AO42" i="3"/>
  <c r="AO87" i="3"/>
  <c r="AL115" i="3"/>
  <c r="AM87" i="3"/>
  <c r="AM127" i="3"/>
  <c r="AO127" i="3"/>
  <c r="AO165" i="3"/>
  <c r="AM165" i="3"/>
  <c r="AO141" i="3"/>
  <c r="AM141" i="3"/>
  <c r="AL46" i="2"/>
  <c r="AN46" i="2"/>
  <c r="AN42" i="2"/>
  <c r="AL42" i="2"/>
  <c r="AL104" i="2"/>
  <c r="AN104" i="2"/>
  <c r="AN96" i="2"/>
  <c r="AL96" i="2"/>
  <c r="AL95" i="2"/>
  <c r="AN95" i="2"/>
  <c r="AN20" i="2"/>
  <c r="AL20" i="2"/>
  <c r="AL176" i="2"/>
  <c r="AN176" i="2"/>
  <c r="AL98" i="2"/>
  <c r="AN98" i="2"/>
  <c r="AL172" i="2"/>
  <c r="AN172" i="2"/>
  <c r="AN101" i="2"/>
  <c r="AL101" i="2"/>
  <c r="AN80" i="4"/>
  <c r="AL80" i="4"/>
  <c r="AL17" i="4"/>
  <c r="AN17" i="4"/>
  <c r="AM144" i="3"/>
  <c r="AO144" i="3"/>
  <c r="AM145" i="3"/>
  <c r="AO145" i="3"/>
  <c r="AM14" i="3"/>
  <c r="AO14" i="3"/>
  <c r="AO147" i="3"/>
  <c r="AM147" i="3"/>
  <c r="AN74" i="2"/>
  <c r="AL74" i="2"/>
  <c r="AL197" i="2"/>
  <c r="AN197" i="2"/>
  <c r="AN122" i="2"/>
  <c r="AL122" i="2"/>
  <c r="AN183" i="2"/>
  <c r="AL183" i="2"/>
  <c r="AL12" i="2"/>
  <c r="AN12" i="2"/>
  <c r="AN85" i="4"/>
  <c r="AL85" i="4"/>
  <c r="AL41" i="4"/>
  <c r="AN41" i="4"/>
  <c r="AN71" i="4"/>
  <c r="AL71" i="4"/>
  <c r="AL46" i="4"/>
  <c r="AN46" i="4"/>
  <c r="AO52" i="3"/>
  <c r="AM52" i="3"/>
  <c r="AO39" i="3"/>
  <c r="AM39" i="3"/>
  <c r="AM139" i="3"/>
  <c r="AO139" i="3"/>
  <c r="AM123" i="3"/>
  <c r="AO123" i="3"/>
  <c r="AM131" i="3"/>
  <c r="AO131" i="3"/>
  <c r="AM101" i="3"/>
  <c r="AO101" i="3"/>
  <c r="AM47" i="3"/>
  <c r="AO47" i="3"/>
  <c r="AM63" i="3"/>
  <c r="AO63" i="3"/>
  <c r="AL171" i="2"/>
  <c r="AN171" i="2"/>
  <c r="AL92" i="2"/>
  <c r="AN92" i="2"/>
  <c r="AN34" i="2"/>
  <c r="AL34" i="2"/>
  <c r="AN25" i="2"/>
  <c r="AL25" i="2"/>
  <c r="AL110" i="2"/>
  <c r="AN110" i="2"/>
  <c r="AL160" i="2"/>
  <c r="AN160" i="2"/>
  <c r="AN31" i="2"/>
  <c r="AL31" i="2"/>
  <c r="AN94" i="2"/>
  <c r="AL94" i="2"/>
  <c r="AL40" i="2"/>
  <c r="AN40" i="2"/>
  <c r="AL156" i="2"/>
  <c r="AN156" i="2"/>
  <c r="AL37" i="2"/>
  <c r="AN37" i="2"/>
  <c r="AN97" i="2"/>
  <c r="AL97" i="2"/>
  <c r="AL44" i="4"/>
  <c r="AN44" i="4"/>
  <c r="AL72" i="4"/>
  <c r="AN72" i="4"/>
  <c r="AN73" i="4"/>
  <c r="AL73" i="4"/>
  <c r="AL42" i="4"/>
  <c r="AN42" i="4"/>
  <c r="AL83" i="4"/>
  <c r="AN83" i="4"/>
  <c r="AM99" i="3"/>
  <c r="AO99" i="3"/>
  <c r="AM18" i="3"/>
  <c r="AO18" i="3"/>
  <c r="AN83" i="2"/>
  <c r="AL83" i="2"/>
  <c r="AN168" i="2"/>
  <c r="AL168" i="2"/>
  <c r="AL158" i="2"/>
  <c r="AN158" i="2"/>
  <c r="AL107" i="2"/>
  <c r="AN107" i="2"/>
  <c r="AN180" i="2"/>
  <c r="AL180" i="2"/>
  <c r="AL103" i="2"/>
  <c r="AN103" i="2"/>
  <c r="AN105" i="2"/>
  <c r="AL105" i="2"/>
  <c r="AL57" i="2"/>
  <c r="AN57" i="2"/>
  <c r="AL111" i="2"/>
  <c r="AN111" i="2"/>
  <c r="AL66" i="2"/>
  <c r="AN66" i="2"/>
  <c r="AL55" i="2"/>
  <c r="AN55" i="2"/>
  <c r="AL117" i="2"/>
  <c r="AN117" i="2"/>
  <c r="AL84" i="4"/>
  <c r="AN84" i="4"/>
  <c r="AL69" i="4"/>
  <c r="AN69" i="4"/>
  <c r="AN105" i="4"/>
  <c r="AL105" i="4"/>
  <c r="AN47" i="4"/>
  <c r="AL47" i="4"/>
  <c r="AM36" i="3"/>
  <c r="AO36" i="3"/>
  <c r="AM23" i="3"/>
  <c r="AO23" i="3"/>
  <c r="AM16" i="3"/>
  <c r="AO16" i="3"/>
  <c r="AM114" i="3"/>
  <c r="AO114" i="3"/>
  <c r="AO62" i="3"/>
  <c r="AM62" i="3"/>
  <c r="AN30" i="2"/>
  <c r="AL30" i="2"/>
  <c r="AN56" i="2"/>
  <c r="AL56" i="2"/>
  <c r="AL54" i="2"/>
  <c r="AN54" i="2"/>
  <c r="AL47" i="2"/>
  <c r="AN47" i="2"/>
  <c r="AK78" i="2"/>
  <c r="AL65" i="2"/>
  <c r="AN65" i="2"/>
  <c r="AN24" i="2"/>
  <c r="AL24" i="2"/>
  <c r="AN26" i="2"/>
  <c r="AL26" i="2"/>
  <c r="AL15" i="2"/>
  <c r="AN15" i="2"/>
  <c r="AL18" i="2"/>
  <c r="AN18" i="2"/>
  <c r="AN159" i="2"/>
  <c r="AL159" i="2"/>
  <c r="AL21" i="2"/>
  <c r="AN21" i="2"/>
  <c r="AL45" i="4"/>
  <c r="AN45" i="4"/>
  <c r="AL104" i="4"/>
  <c r="AN104" i="4"/>
  <c r="AN86" i="4"/>
  <c r="AL86" i="4"/>
  <c r="AM12" i="3"/>
  <c r="AO12" i="3"/>
  <c r="AM102" i="3"/>
  <c r="AO102" i="3"/>
  <c r="AM70" i="3"/>
  <c r="AO70" i="3"/>
  <c r="AO38" i="3"/>
  <c r="AM38" i="3"/>
  <c r="AM25" i="3"/>
  <c r="AO25" i="3"/>
  <c r="AM104" i="3"/>
  <c r="AO104" i="3"/>
  <c r="AO94" i="3"/>
  <c r="AM94" i="3"/>
  <c r="AO113" i="3"/>
  <c r="AM113" i="3"/>
  <c r="AM100" i="3"/>
  <c r="AO100" i="3"/>
  <c r="AO32" i="3"/>
  <c r="AM32" i="3"/>
  <c r="AO128" i="3"/>
  <c r="AM128" i="3"/>
  <c r="AM28" i="3"/>
  <c r="AO28" i="3"/>
  <c r="AO89" i="3"/>
  <c r="AM89" i="3"/>
  <c r="AO54" i="3"/>
  <c r="AM54" i="3"/>
  <c r="AM37" i="3"/>
  <c r="AO37" i="3"/>
  <c r="AN13" i="2"/>
  <c r="AL13" i="2"/>
  <c r="AN81" i="4"/>
  <c r="AL81" i="4"/>
  <c r="AN48" i="4"/>
  <c r="AL48" i="4"/>
  <c r="AL35" i="4"/>
  <c r="AN35" i="4"/>
  <c r="AM46" i="3"/>
  <c r="AO46" i="3"/>
  <c r="AM66" i="3"/>
  <c r="AO66" i="3"/>
  <c r="AM138" i="3"/>
  <c r="AO138" i="3"/>
  <c r="AL166" i="3"/>
  <c r="AO162" i="3"/>
  <c r="AM162" i="3"/>
  <c r="AO110" i="3"/>
  <c r="AM110" i="3"/>
  <c r="AL36" i="2"/>
  <c r="AN36" i="2"/>
  <c r="AL71" i="2"/>
  <c r="AN71" i="2"/>
  <c r="AN113" i="2"/>
  <c r="AL113" i="2"/>
  <c r="AL14" i="2"/>
  <c r="AN14" i="2"/>
  <c r="AN43" i="2"/>
  <c r="AL43" i="2"/>
  <c r="AN119" i="2"/>
  <c r="AL119" i="2"/>
  <c r="AN38" i="2"/>
  <c r="AL38" i="2"/>
  <c r="AN39" i="2"/>
  <c r="AL39" i="2"/>
  <c r="AL68" i="2"/>
  <c r="AN68" i="2"/>
  <c r="AL24" i="4"/>
  <c r="AN24" i="4"/>
  <c r="AL78" i="4"/>
  <c r="AN78" i="4"/>
  <c r="AL82" i="4"/>
  <c r="AN82" i="4"/>
  <c r="AO148" i="3"/>
  <c r="AM148" i="3"/>
  <c r="AO27" i="3"/>
  <c r="AM27" i="3"/>
  <c r="AN106" i="2"/>
  <c r="AL106" i="2"/>
  <c r="AL51" i="2"/>
  <c r="AN51" i="2"/>
  <c r="AL19" i="2"/>
  <c r="AN19" i="2"/>
  <c r="AL17" i="2"/>
  <c r="AN17" i="2"/>
  <c r="AL23" i="2"/>
  <c r="AN23" i="2"/>
  <c r="AL175" i="2"/>
  <c r="AN175" i="2"/>
  <c r="AL29" i="2"/>
  <c r="AN29" i="2"/>
  <c r="AL93" i="2"/>
  <c r="AN93" i="2"/>
  <c r="AL65" i="4"/>
  <c r="AN65" i="4"/>
  <c r="AL11" i="4"/>
  <c r="AN11" i="4"/>
  <c r="AN70" i="4"/>
  <c r="AL70" i="4"/>
  <c r="AM164" i="3"/>
  <c r="AO164" i="3"/>
  <c r="AO30" i="3"/>
  <c r="AM30" i="3"/>
  <c r="AO17" i="3"/>
  <c r="AM17" i="3"/>
  <c r="AM136" i="3"/>
  <c r="AO136" i="3"/>
  <c r="AM137" i="3"/>
  <c r="AO137" i="3"/>
  <c r="AM88" i="3"/>
  <c r="AO88" i="3"/>
  <c r="AM95" i="3"/>
  <c r="AO95" i="3"/>
  <c r="AO10" i="3"/>
  <c r="AM10" i="3"/>
  <c r="AL58" i="3"/>
  <c r="AM45" i="3"/>
  <c r="AO45" i="3"/>
  <c r="AN49" i="2"/>
  <c r="AL49" i="2"/>
  <c r="AN100" i="2"/>
  <c r="AL100" i="2"/>
  <c r="AN164" i="2"/>
  <c r="AL164" i="2"/>
  <c r="AL109" i="2"/>
  <c r="AN109" i="2"/>
  <c r="AN10" i="4"/>
  <c r="AK12" i="4"/>
  <c r="AL10" i="4"/>
  <c r="AL43" i="4"/>
  <c r="AN43" i="4"/>
  <c r="AL75" i="4"/>
  <c r="AN75" i="4"/>
  <c r="AK27" i="4"/>
  <c r="AL25" i="4"/>
  <c r="AN25" i="4"/>
  <c r="AO122" i="3"/>
  <c r="AM122" i="3"/>
  <c r="AO129" i="3"/>
  <c r="AM129" i="3"/>
  <c r="AM93" i="3"/>
  <c r="AO93" i="3"/>
  <c r="AM24" i="3"/>
  <c r="AO24" i="3"/>
  <c r="AM11" i="3"/>
  <c r="AO11" i="3"/>
  <c r="AM57" i="3"/>
  <c r="AO57" i="3"/>
  <c r="AO124" i="3"/>
  <c r="AM124" i="3"/>
  <c r="AM33" i="3"/>
  <c r="AO33" i="3"/>
  <c r="AO142" i="3"/>
  <c r="AM142" i="3"/>
  <c r="AM163" i="3"/>
  <c r="AO163" i="3"/>
  <c r="AM65" i="3"/>
  <c r="AO65" i="3"/>
  <c r="AO29" i="3"/>
  <c r="AM29" i="3"/>
  <c r="AL74" i="4"/>
  <c r="AN74" i="4"/>
  <c r="AO69" i="3"/>
  <c r="AM69" i="3"/>
  <c r="AM140" i="3"/>
  <c r="AO140" i="3"/>
  <c r="AL59" i="2"/>
  <c r="AN59" i="2"/>
  <c r="AL120" i="2"/>
  <c r="AN120" i="2"/>
  <c r="AL75" i="2"/>
  <c r="AN75" i="2"/>
  <c r="AL84" i="2"/>
  <c r="AN84" i="2"/>
  <c r="AL123" i="2"/>
  <c r="AN123" i="2"/>
  <c r="AL22" i="2"/>
  <c r="AN22" i="2"/>
  <c r="AN121" i="2"/>
  <c r="AL121" i="2"/>
  <c r="AL116" i="2"/>
  <c r="AN116" i="2"/>
  <c r="AL72" i="2"/>
  <c r="AN72" i="2"/>
  <c r="AN70" i="2"/>
  <c r="AL70" i="2"/>
  <c r="AL108" i="2"/>
  <c r="AN108" i="2"/>
  <c r="AL58" i="2"/>
  <c r="AN58" i="2"/>
  <c r="AN157" i="2"/>
  <c r="AL157" i="2"/>
  <c r="AL89" i="4"/>
  <c r="AN89" i="4"/>
  <c r="AN50" i="4"/>
  <c r="AL50" i="4"/>
  <c r="AL66" i="4"/>
  <c r="AN66" i="4"/>
  <c r="AL67" i="4"/>
  <c r="AN67" i="4"/>
  <c r="AM121" i="3"/>
  <c r="AL151" i="3"/>
  <c r="AO121" i="3"/>
  <c r="AO20" i="3"/>
  <c r="AM20" i="3"/>
  <c r="AO67" i="3"/>
  <c r="AM67" i="3"/>
  <c r="AO132" i="3"/>
  <c r="AM132" i="3"/>
  <c r="AO133" i="3"/>
  <c r="AM133" i="3"/>
  <c r="AO19" i="3"/>
  <c r="AM19" i="3"/>
  <c r="AM134" i="3"/>
  <c r="AO134" i="3"/>
  <c r="AO149" i="3"/>
  <c r="AM149" i="3"/>
  <c r="AM71" i="3"/>
  <c r="AO71" i="3"/>
  <c r="AL184" i="2"/>
  <c r="AN184" i="2"/>
  <c r="AN174" i="2"/>
  <c r="AL174" i="2"/>
  <c r="AN115" i="2"/>
  <c r="AL115" i="2"/>
  <c r="AL112" i="2"/>
  <c r="AN112" i="2"/>
  <c r="AL170" i="2"/>
  <c r="AN170" i="2"/>
  <c r="AL73" i="2"/>
  <c r="AN73" i="2"/>
  <c r="AL69" i="2"/>
  <c r="AN69" i="2"/>
  <c r="AL169" i="2"/>
  <c r="AN169" i="2"/>
  <c r="AL40" i="4"/>
  <c r="AN40" i="4"/>
  <c r="AN77" i="4"/>
  <c r="AL77" i="4"/>
  <c r="AL63" i="4"/>
  <c r="AN63" i="4"/>
  <c r="AK92" i="4"/>
  <c r="AM92" i="3"/>
  <c r="AO92" i="3"/>
  <c r="AL155" i="2"/>
  <c r="AN155" i="2"/>
  <c r="AL32" i="2"/>
  <c r="AN32" i="2"/>
  <c r="AL91" i="2"/>
  <c r="AN91" i="2"/>
  <c r="AK124" i="2"/>
  <c r="AN199" i="2"/>
  <c r="AL199" i="2"/>
  <c r="AN165" i="2"/>
  <c r="AL165" i="2"/>
  <c r="AN114" i="2"/>
  <c r="AL114" i="2"/>
  <c r="AN179" i="2"/>
  <c r="AL179" i="2"/>
  <c r="AL177" i="2"/>
  <c r="AN177" i="2"/>
  <c r="AL50" i="2"/>
  <c r="AN50" i="2"/>
  <c r="AL88" i="4"/>
  <c r="AN88" i="4"/>
  <c r="AL103" i="4"/>
  <c r="AN103" i="4"/>
  <c r="AK107" i="4"/>
  <c r="AN68" i="4"/>
  <c r="AL68" i="4"/>
  <c r="AN90" i="4"/>
  <c r="AL90" i="4"/>
  <c r="AO108" i="3"/>
  <c r="AM108" i="3"/>
  <c r="AM106" i="3"/>
  <c r="AO106" i="3"/>
  <c r="AM68" i="3"/>
  <c r="AO68" i="3"/>
  <c r="AM90" i="3"/>
  <c r="AO90" i="3"/>
  <c r="AM48" i="3"/>
  <c r="AO48" i="3"/>
  <c r="AM35" i="3"/>
  <c r="AO35" i="3"/>
  <c r="AL16" i="2"/>
  <c r="AN16" i="2"/>
  <c r="AL198" i="2"/>
  <c r="AN198" i="2"/>
  <c r="AL118" i="2"/>
  <c r="AN118" i="2"/>
  <c r="AL45" i="2"/>
  <c r="AN45" i="2"/>
  <c r="AN99" i="2"/>
  <c r="AL99" i="2"/>
  <c r="AN52" i="2"/>
  <c r="AL52" i="2"/>
  <c r="AN67" i="2"/>
  <c r="AL67" i="2"/>
  <c r="AL166" i="2"/>
  <c r="AN166" i="2"/>
  <c r="AL102" i="2"/>
  <c r="AN102" i="2"/>
  <c r="AL44" i="2"/>
  <c r="AN44" i="2"/>
  <c r="AK85" i="2"/>
  <c r="AL82" i="2"/>
  <c r="AL85" i="2" s="1"/>
  <c r="AN82" i="2"/>
  <c r="AN162" i="2"/>
  <c r="AL162" i="2"/>
  <c r="AL16" i="4"/>
  <c r="AN16" i="4"/>
  <c r="AK20" i="4"/>
  <c r="AN49" i="4"/>
  <c r="AL49" i="4"/>
  <c r="AN36" i="4"/>
  <c r="AL36" i="4"/>
  <c r="AM44" i="3"/>
  <c r="AO44" i="3"/>
  <c r="AM31" i="3"/>
  <c r="AO31" i="3"/>
  <c r="AM112" i="3"/>
  <c r="AO112" i="3"/>
  <c r="AO111" i="3"/>
  <c r="AM111" i="3"/>
  <c r="AM64" i="3"/>
  <c r="AO64" i="3"/>
  <c r="AM105" i="3"/>
  <c r="AO105" i="3"/>
  <c r="AO34" i="3"/>
  <c r="AM34" i="3"/>
  <c r="AO21" i="3"/>
  <c r="AM21" i="3"/>
  <c r="AO107" i="3"/>
  <c r="AM107" i="3"/>
  <c r="AM15" i="3"/>
  <c r="AO15" i="3"/>
  <c r="AM22" i="3"/>
  <c r="AO22" i="3"/>
  <c r="AM41" i="3"/>
  <c r="AO41" i="3"/>
  <c r="AM50" i="3"/>
  <c r="AO50" i="3"/>
  <c r="AO51" i="3"/>
  <c r="AM51" i="3"/>
  <c r="AL12" i="4" l="1"/>
  <c r="AM58" i="3"/>
  <c r="AM166" i="3"/>
  <c r="AM74" i="3"/>
  <c r="AL20" i="4"/>
  <c r="AL107" i="4"/>
  <c r="AM115" i="3"/>
  <c r="AL185" i="2"/>
  <c r="AM151" i="3"/>
  <c r="AL78" i="2"/>
  <c r="AL61" i="2"/>
  <c r="AL200" i="2"/>
  <c r="AL51" i="4"/>
  <c r="AL124" i="2"/>
  <c r="AK109" i="4"/>
  <c r="AL92" i="4"/>
  <c r="AL27" i="4"/>
  <c r="AK202" i="2"/>
  <c r="AL5" i="2" l="1"/>
  <c r="AL202" i="2"/>
  <c r="AL109" i="4"/>
</calcChain>
</file>

<file path=xl/comments1.xml><?xml version="1.0" encoding="utf-8"?>
<comments xmlns="http://schemas.openxmlformats.org/spreadsheetml/2006/main">
  <authors>
    <author>WCNX</author>
    <author>Lindsay Waldram</author>
    <author>Bryan Coming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  <comment ref="E4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from the "Rate Audit" tool.  Remember to divide the rates by two if they are a bi-monthly rate in the billing system.</t>
        </r>
      </text>
    </comment>
    <comment ref="G4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A72" authorId="1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Per district these are actually residential codes
</t>
        </r>
      </text>
    </comment>
    <comment ref="A74" authorId="1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Resi code per district</t>
        </r>
      </text>
    </comment>
    <comment ref="C137" authorId="2">
      <text>
        <r>
          <rPr>
            <b/>
            <sz val="9"/>
            <color indexed="81"/>
            <rFont val="Tahoma"/>
            <family val="2"/>
          </rPr>
          <t>Bryan Coming:</t>
        </r>
        <r>
          <rPr>
            <sz val="9"/>
            <color indexed="81"/>
            <rFont val="Tahoma"/>
            <family val="2"/>
          </rPr>
          <t xml:space="preserve">
Recyle unregulated
</t>
        </r>
      </text>
    </comment>
  </commentList>
</comments>
</file>

<file path=xl/comments2.xml><?xml version="1.0" encoding="utf-8"?>
<comments xmlns="http://schemas.openxmlformats.org/spreadsheetml/2006/main">
  <authors>
    <author>WCNX</author>
    <author>Lindsay Waldram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  <comment ref="E4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from the "Rate Audit" tool.  Remember to divide the rates by two if they are a bi-monthly rate in the billing system.</t>
        </r>
      </text>
    </comment>
    <comment ref="H4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A68" authorId="1">
      <text>
        <r>
          <rPr>
            <b/>
            <sz val="9"/>
            <color indexed="81"/>
            <rFont val="Tahoma"/>
            <family val="2"/>
          </rPr>
          <t>Lindsay Waldram:</t>
        </r>
        <r>
          <rPr>
            <sz val="9"/>
            <color indexed="81"/>
            <rFont val="Tahoma"/>
            <family val="2"/>
          </rPr>
          <t xml:space="preserve">
Resi code per district</t>
        </r>
      </text>
    </comment>
  </commentList>
</comments>
</file>

<file path=xl/comments3.xml><?xml version="1.0" encoding="utf-8"?>
<comments xmlns="http://schemas.openxmlformats.org/spreadsheetml/2006/main">
  <authors>
    <author>WCNX</author>
    <author>Bryan Coming</author>
  </authors>
  <commentList>
    <comment ref="D1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Include bill areas: Butlers Cove, Lacey, Olympia, Summit Lake, Tumwater, and Contract. Contract is the Nisqually Tribe, which is non-regulated but because it's so small we include it in the Pacific regulated revenue.  Billed at Pacific Tariff rates.</t>
        </r>
      </text>
    </comment>
    <comment ref="E4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from the "Rate Audit" tool.  Remember to divide the rates by two if they are a bi-monthly rate in the billing system.</t>
        </r>
      </text>
    </comment>
    <comment ref="G4" authorId="0">
      <text>
        <r>
          <rPr>
            <b/>
            <sz val="8"/>
            <color indexed="81"/>
            <rFont val="Tahoma"/>
            <family val="2"/>
          </rPr>
          <t>WCNX:</t>
        </r>
        <r>
          <rPr>
            <sz val="8"/>
            <color indexed="81"/>
            <rFont val="Tahoma"/>
            <family val="2"/>
          </rPr>
          <t xml:space="preserve">
Populate using the "Data" tab, which is derived from the Monthly Revenue Booking tool.</t>
        </r>
      </text>
    </comment>
    <comment ref="C55" authorId="1">
      <text>
        <r>
          <rPr>
            <b/>
            <sz val="9"/>
            <color indexed="81"/>
            <rFont val="Tahoma"/>
            <family val="2"/>
          </rPr>
          <t>Bryan Coming:</t>
        </r>
        <r>
          <rPr>
            <sz val="9"/>
            <color indexed="81"/>
            <rFont val="Tahoma"/>
            <family val="2"/>
          </rPr>
          <t xml:space="preserve">
Nonregulated recycling
</t>
        </r>
      </text>
    </comment>
  </commentList>
</comments>
</file>

<file path=xl/sharedStrings.xml><?xml version="1.0" encoding="utf-8"?>
<sst xmlns="http://schemas.openxmlformats.org/spreadsheetml/2006/main" count="1228" uniqueCount="391">
  <si>
    <t>Increases per LG:</t>
  </si>
  <si>
    <t>Garbage</t>
  </si>
  <si>
    <t>B&amp;O Increase Percentage</t>
  </si>
  <si>
    <t>Gross Up Factor</t>
  </si>
  <si>
    <t>Grossed Up B&amp;O Increase Percentage</t>
  </si>
  <si>
    <t>Grossed Up for Operating Margin</t>
  </si>
  <si>
    <t>Keyed in operating margin b/c it isn't a percent on the old LGs</t>
  </si>
  <si>
    <t>Current</t>
  </si>
  <si>
    <t>Proposed</t>
  </si>
  <si>
    <t>Tariff</t>
  </si>
  <si>
    <t>Rate</t>
  </si>
  <si>
    <t>Rates</t>
  </si>
  <si>
    <t>Increase</t>
  </si>
  <si>
    <t>Item 50, pg 14</t>
  </si>
  <si>
    <t>Returned check charge:</t>
  </si>
  <si>
    <t>x</t>
  </si>
  <si>
    <t>Item 51, pg 15</t>
  </si>
  <si>
    <t xml:space="preserve">  Restart fees</t>
  </si>
  <si>
    <t>Item 52, pg 15</t>
  </si>
  <si>
    <t>Redelivery, containers:</t>
  </si>
  <si>
    <t xml:space="preserve"> Oversized can</t>
  </si>
  <si>
    <t>Overtime charge per hr:</t>
  </si>
  <si>
    <t>Minimum</t>
  </si>
  <si>
    <t>Item 70, pg 17</t>
  </si>
  <si>
    <t>Return Trip:</t>
  </si>
  <si>
    <t>Cans</t>
  </si>
  <si>
    <t>Drop Box</t>
  </si>
  <si>
    <t>Container</t>
  </si>
  <si>
    <t>Item 80, pg 19</t>
  </si>
  <si>
    <t>Carry-Out:</t>
  </si>
  <si>
    <t>Residential:</t>
  </si>
  <si>
    <t>5-25 feet</t>
  </si>
  <si>
    <t>No Change</t>
  </si>
  <si>
    <t>25- plus add</t>
  </si>
  <si>
    <t>Commercial:</t>
  </si>
  <si>
    <t>Drive-in:</t>
  </si>
  <si>
    <t>250 feet - 1/10 mile</t>
  </si>
  <si>
    <t>Additional 1/10 mile</t>
  </si>
  <si>
    <t>Item 90, pg 20</t>
  </si>
  <si>
    <t>Stairs - each step</t>
  </si>
  <si>
    <t>Overhead Obstruction</t>
  </si>
  <si>
    <t>Sunken</t>
  </si>
  <si>
    <t xml:space="preserve"> Mini</t>
  </si>
  <si>
    <t>Occasional Extra</t>
  </si>
  <si>
    <t>Bag</t>
  </si>
  <si>
    <t>On Call</t>
  </si>
  <si>
    <t>Loose and Bulky</t>
  </si>
  <si>
    <t>Additional</t>
  </si>
  <si>
    <t>Carry Chrg</t>
  </si>
  <si>
    <t>Item 160, pg 29</t>
  </si>
  <si>
    <t>Single Rear Drive Axle:</t>
  </si>
  <si>
    <t>Truck and Driver:</t>
  </si>
  <si>
    <t>Non-packer</t>
  </si>
  <si>
    <t>Packer</t>
  </si>
  <si>
    <t>Each Extra Person:</t>
  </si>
  <si>
    <t>Minimum Charge:</t>
  </si>
  <si>
    <t>Tandem Rear Drive Axle:</t>
  </si>
  <si>
    <t>RO</t>
  </si>
  <si>
    <t>Item 205, pg 31</t>
  </si>
  <si>
    <t>Roll-Out:</t>
  </si>
  <si>
    <t>Over 25 feet</t>
  </si>
  <si>
    <t>Excess Weight:</t>
  </si>
  <si>
    <t>1 yard</t>
  </si>
  <si>
    <t xml:space="preserve"> 1.5 yard</t>
  </si>
  <si>
    <t>20 yard</t>
  </si>
  <si>
    <t>25 yard</t>
  </si>
  <si>
    <t>30 yard</t>
  </si>
  <si>
    <t>35 yard</t>
  </si>
  <si>
    <t>40 yard</t>
  </si>
  <si>
    <t>Item 210, pg 33</t>
  </si>
  <si>
    <t>Washing:</t>
  </si>
  <si>
    <t>Per yard</t>
  </si>
  <si>
    <t>Item 230, pg 34</t>
  </si>
  <si>
    <t>Disposal Fees:</t>
  </si>
  <si>
    <t>Permanent Container Rent:</t>
  </si>
  <si>
    <t>2 yard</t>
  </si>
  <si>
    <t>Pickups:</t>
  </si>
  <si>
    <t xml:space="preserve"> </t>
  </si>
  <si>
    <t xml:space="preserve">Special Pickups: </t>
  </si>
  <si>
    <t>Temporary:</t>
  </si>
  <si>
    <t>Container Delivery:</t>
  </si>
  <si>
    <t>Rent per Day:</t>
  </si>
  <si>
    <t>Rent per Month:</t>
  </si>
  <si>
    <t>Unlocking/Unlatching:</t>
  </si>
  <si>
    <t>Per pickup</t>
  </si>
  <si>
    <t xml:space="preserve"> 32-gal</t>
  </si>
  <si>
    <t>Special Pickups</t>
  </si>
  <si>
    <t>Minimum charge;</t>
  </si>
  <si>
    <t>Each additional unit</t>
  </si>
  <si>
    <t>Latching, Unlocking</t>
  </si>
  <si>
    <t>Permanent Rent;</t>
  </si>
  <si>
    <t>Hauls:</t>
  </si>
  <si>
    <t>First, Additional, Special</t>
  </si>
  <si>
    <t>Temporary Delivery Fee:</t>
  </si>
  <si>
    <t>Perm/Temp Drop Box</t>
  </si>
  <si>
    <t>Temporary DB (rent per day)</t>
  </si>
  <si>
    <t>Mileage</t>
  </si>
  <si>
    <t>Lid charge (per month)</t>
  </si>
  <si>
    <t>Tarp fee</t>
  </si>
  <si>
    <t>Disconnect/reconnect compactor</t>
  </si>
  <si>
    <t>Customer owned comp</t>
  </si>
  <si>
    <t>15 Yard</t>
  </si>
  <si>
    <t>Mason County Garbage Co. G-88</t>
  </si>
  <si>
    <t>Effective Date 09/01/2020</t>
  </si>
  <si>
    <t xml:space="preserve">  Recycling Restart Fees</t>
  </si>
  <si>
    <t xml:space="preserve">  Up to 8 Yards</t>
  </si>
  <si>
    <t xml:space="preserve">  Over 8 Yards</t>
  </si>
  <si>
    <t>Redelivery, Automated Carts:</t>
  </si>
  <si>
    <t>Drum</t>
  </si>
  <si>
    <t>Bale</t>
  </si>
  <si>
    <t>Litter Receptacle</t>
  </si>
  <si>
    <t>Garbage Cart</t>
  </si>
  <si>
    <t>Recycling Cart</t>
  </si>
  <si>
    <t>50 Feet - 250 Feet</t>
  </si>
  <si>
    <t>Drive-in Recycling:</t>
  </si>
  <si>
    <t>Weekly:</t>
  </si>
  <si>
    <t>35 Gallon</t>
  </si>
  <si>
    <t>48 Gallon</t>
  </si>
  <si>
    <t>64 Gallon</t>
  </si>
  <si>
    <t>96 Gallon</t>
  </si>
  <si>
    <t>EOW</t>
  </si>
  <si>
    <t>Monthly:</t>
  </si>
  <si>
    <t>Commodity Credit</t>
  </si>
  <si>
    <t>Recycle Rate</t>
  </si>
  <si>
    <t>Weekly</t>
  </si>
  <si>
    <t>Item 100, pg 21 - Mason County</t>
  </si>
  <si>
    <t>Item 100, pg 21A - Kitsap County</t>
  </si>
  <si>
    <t>35 Gal</t>
  </si>
  <si>
    <t>64 Gal</t>
  </si>
  <si>
    <t>96 Gal</t>
  </si>
  <si>
    <t>48 Gal</t>
  </si>
  <si>
    <t>Recycling</t>
  </si>
  <si>
    <t>Item 100, pg 22 - Mason County</t>
  </si>
  <si>
    <t>Item 100, pg 22A - Kitsap County</t>
  </si>
  <si>
    <t>Item 150, pg 28 - Mason County</t>
  </si>
  <si>
    <t>Item 150, pg 28A - Kitsap County</t>
  </si>
  <si>
    <t>Non-Packer</t>
  </si>
  <si>
    <t>Automated Carts/Toters</t>
  </si>
  <si>
    <t>Automated Recycling Carts</t>
  </si>
  <si>
    <t>All Containers</t>
  </si>
  <si>
    <t>All Dop Boxes</t>
  </si>
  <si>
    <t>Item 207, pg 32 Mason County</t>
  </si>
  <si>
    <t>Item 207, pg 32A Kitsap County</t>
  </si>
  <si>
    <t>Steam Cleaning</t>
  </si>
  <si>
    <t>Washing - Automated Carts</t>
  </si>
  <si>
    <t>No change</t>
  </si>
  <si>
    <t>Mason County TS - MSW</t>
  </si>
  <si>
    <t>Olympic View TS:</t>
  </si>
  <si>
    <t>MSW</t>
  </si>
  <si>
    <t>Tires - Passenger Vehicle</t>
  </si>
  <si>
    <t>Tires - Commercial Truck</t>
  </si>
  <si>
    <t>White goods/Appliances</t>
  </si>
  <si>
    <t>Yard Waste</t>
  </si>
  <si>
    <t>Bulky Waste</t>
  </si>
  <si>
    <t>Processed Wood</t>
  </si>
  <si>
    <t>Dredge Soils</t>
  </si>
  <si>
    <t>Additional Items (per Yard)</t>
  </si>
  <si>
    <t>Item 240, pg 35 - Mason County</t>
  </si>
  <si>
    <t>Item 240, pg 35A - Kitsap County</t>
  </si>
  <si>
    <t>Item 245, pg 36 - Mason County</t>
  </si>
  <si>
    <t>35 gal</t>
  </si>
  <si>
    <t>48 gal</t>
  </si>
  <si>
    <t>64 gal</t>
  </si>
  <si>
    <t>96 gal</t>
  </si>
  <si>
    <t>5+ additional</t>
  </si>
  <si>
    <t>Separate additional</t>
  </si>
  <si>
    <t>Automated Carts Minimum:</t>
  </si>
  <si>
    <t>Item 245, pg 36A - Kitsap County</t>
  </si>
  <si>
    <t>Item 260, pg 39</t>
  </si>
  <si>
    <t>10 yard</t>
  </si>
  <si>
    <t>12 yard</t>
  </si>
  <si>
    <t>Item 275, pg 42</t>
  </si>
  <si>
    <t>MASON CO-REGULATED</t>
  </si>
  <si>
    <t>Mason County</t>
  </si>
  <si>
    <t>Mason Co. Regulated - Price Out</t>
  </si>
  <si>
    <t>January 1, 2019 - December 31, 2019</t>
  </si>
  <si>
    <t>Tariff Rate</t>
  </si>
  <si>
    <t>Total</t>
  </si>
  <si>
    <t>Service Code</t>
  </si>
  <si>
    <t>Service Code Description</t>
  </si>
  <si>
    <t>Revenue</t>
  </si>
  <si>
    <t>Customers</t>
  </si>
  <si>
    <t>Average</t>
  </si>
  <si>
    <t>RESIDENTIAL SERVICES</t>
  </si>
  <si>
    <t>Concatenate (Area &amp;LOB &amp; Service Code)</t>
  </si>
  <si>
    <t>Count (ensures no duplicates)</t>
  </si>
  <si>
    <t>RESIDENTIAL GARBAGE</t>
  </si>
  <si>
    <t>32RE1</t>
  </si>
  <si>
    <t>32RE2</t>
  </si>
  <si>
    <t>35RE1</t>
  </si>
  <si>
    <t>48RE1</t>
  </si>
  <si>
    <t>64RE1</t>
  </si>
  <si>
    <t>96RE1</t>
  </si>
  <si>
    <t>20RW1</t>
  </si>
  <si>
    <t>32RW1</t>
  </si>
  <si>
    <t>32RW2</t>
  </si>
  <si>
    <t>32RW3</t>
  </si>
  <si>
    <t>32RW4</t>
  </si>
  <si>
    <t>32RW5</t>
  </si>
  <si>
    <t>32RW6</t>
  </si>
  <si>
    <t>35RW1</t>
  </si>
  <si>
    <t>45RW1</t>
  </si>
  <si>
    <t>48RW1</t>
  </si>
  <si>
    <t>64RW1</t>
  </si>
  <si>
    <t>96RW1</t>
  </si>
  <si>
    <t>32RM1</t>
  </si>
  <si>
    <t>35RM1</t>
  </si>
  <si>
    <t>48RM1</t>
  </si>
  <si>
    <t>64RM1</t>
  </si>
  <si>
    <t>96RM1</t>
  </si>
  <si>
    <t>EXPUR</t>
  </si>
  <si>
    <t>EXTRAR</t>
  </si>
  <si>
    <t>32ROCPU</t>
  </si>
  <si>
    <t>35ROCC1</t>
  </si>
  <si>
    <t>48ROCC1</t>
  </si>
  <si>
    <t>64ROCC1</t>
  </si>
  <si>
    <t>96ROCC1</t>
  </si>
  <si>
    <t>DRVNRE1</t>
  </si>
  <si>
    <t>DRVNRW1</t>
  </si>
  <si>
    <t>DRVNRM2</t>
  </si>
  <si>
    <t>DRVNRW2</t>
  </si>
  <si>
    <t>DRVNRM1</t>
  </si>
  <si>
    <t>DRVNRE2</t>
  </si>
  <si>
    <t>DRVNROC1</t>
  </si>
  <si>
    <t>WLKNRE1</t>
  </si>
  <si>
    <t>WLKNRM1</t>
  </si>
  <si>
    <t>WLKNRW1</t>
  </si>
  <si>
    <t>WLKNRW2</t>
  </si>
  <si>
    <t>REDELIVER</t>
  </si>
  <si>
    <t>RESTART</t>
  </si>
  <si>
    <t>TRIPRCARTS</t>
  </si>
  <si>
    <t>STAIR-RES</t>
  </si>
  <si>
    <t>OFOWR</t>
  </si>
  <si>
    <t>STMCLNREF</t>
  </si>
  <si>
    <t>TRIPRCANS</t>
  </si>
  <si>
    <t>SUNKENR</t>
  </si>
  <si>
    <t>ADJOTHR</t>
  </si>
  <si>
    <t>ADJRES</t>
  </si>
  <si>
    <t>TOTAL RESIDENTIAL GARBAGE</t>
  </si>
  <si>
    <t>RESIDENTIAL RECYCLING</t>
  </si>
  <si>
    <t>DRVNRE1RECY</t>
  </si>
  <si>
    <t>DRVNRE1RECYMA</t>
  </si>
  <si>
    <t>DRVNRE2RECY</t>
  </si>
  <si>
    <t>DRVNRE2RECYMA</t>
  </si>
  <si>
    <t>DRVNRM1RECYMA</t>
  </si>
  <si>
    <t>RECYR</t>
  </si>
  <si>
    <t>RECYONLY</t>
  </si>
  <si>
    <t>RECYCRMA</t>
  </si>
  <si>
    <t>RECYRNB</t>
  </si>
  <si>
    <t>RECYRNBMA</t>
  </si>
  <si>
    <t>RECYCLE NO BIN MONTHLY AR</t>
  </si>
  <si>
    <t>RECYONLYMA</t>
  </si>
  <si>
    <t>TOTAL RESIDENTIAL RECYCLING</t>
  </si>
  <si>
    <t>RESIDENTIAL YARD WASTE</t>
  </si>
  <si>
    <t>TOTAL RESIDENTIAL YARD WASTE</t>
  </si>
  <si>
    <t xml:space="preserve">COMMERCIAL SERVICES </t>
  </si>
  <si>
    <t>COMMERCIAL GARBAGE</t>
  </si>
  <si>
    <t>R1YDEM</t>
  </si>
  <si>
    <t>R1.5YDEM</t>
  </si>
  <si>
    <t>R2YDEM</t>
  </si>
  <si>
    <t>R2YDWM</t>
  </si>
  <si>
    <t>R1.5YDWM</t>
  </si>
  <si>
    <t>R1YDWM</t>
  </si>
  <si>
    <t>R2YDEK</t>
  </si>
  <si>
    <t>R1YDRENTM</t>
  </si>
  <si>
    <t>R1.5YDRENTM</t>
  </si>
  <si>
    <t>R2YDRENTM</t>
  </si>
  <si>
    <t>R2YDRENTT</t>
  </si>
  <si>
    <t>CDELC</t>
  </si>
  <si>
    <t>COMCAN</t>
  </si>
  <si>
    <t>R2YDRENTTM</t>
  </si>
  <si>
    <t>R1.5YDRENTT</t>
  </si>
  <si>
    <t>ROLLOUTOC</t>
  </si>
  <si>
    <t>FUEL-COM MASON</t>
  </si>
  <si>
    <t>FUEL-RES MASON</t>
  </si>
  <si>
    <t>FUEL-RECY MASON</t>
  </si>
  <si>
    <t>R1YDPU</t>
  </si>
  <si>
    <t>R1.5YDPU</t>
  </si>
  <si>
    <t>R2YDPU</t>
  </si>
  <si>
    <t>R1.5YDRENTTM</t>
  </si>
  <si>
    <t>DAMAGE</t>
  </si>
  <si>
    <t>CTRIPCAN</t>
  </si>
  <si>
    <t>CTRIP</t>
  </si>
  <si>
    <t>CEXYD</t>
  </si>
  <si>
    <t>CLSECOL</t>
  </si>
  <si>
    <t>CLSE1COL</t>
  </si>
  <si>
    <t>UNLOCKREF</t>
  </si>
  <si>
    <t>WASHREF</t>
  </si>
  <si>
    <t>FUEL-ACCTG MASON</t>
  </si>
  <si>
    <t>TARPREF</t>
  </si>
  <si>
    <t>TOTAL COMMERCIAL GARBAGE</t>
  </si>
  <si>
    <t>RECYLOCK</t>
  </si>
  <si>
    <t>ROLLOUTOCC</t>
  </si>
  <si>
    <t>96CRCOGE1</t>
  </si>
  <si>
    <t>96CRCOGW1</t>
  </si>
  <si>
    <t>96CRCONGE1</t>
  </si>
  <si>
    <t>96CRCONGM1</t>
  </si>
  <si>
    <t>96CRCONGW1</t>
  </si>
  <si>
    <t xml:space="preserve">R2YDOCCE </t>
  </si>
  <si>
    <t>R2YDOCCM</t>
  </si>
  <si>
    <t>R2YDOCCW</t>
  </si>
  <si>
    <t>DEL-REC</t>
  </si>
  <si>
    <t>CDELOCC</t>
  </si>
  <si>
    <t>UNLOCKRECY</t>
  </si>
  <si>
    <t>WLKNRECY</t>
  </si>
  <si>
    <t>WLKNRE1RECYMA</t>
  </si>
  <si>
    <t>WLKNRW2RECYMA</t>
  </si>
  <si>
    <t>WLKNRM1RECY</t>
  </si>
  <si>
    <t>WLKNRM1RECYMA</t>
  </si>
  <si>
    <t>WLKNRW2RECY</t>
  </si>
  <si>
    <t>WLKNRE1RECY</t>
  </si>
  <si>
    <t>COMMERCIAL RECYCLING</t>
  </si>
  <si>
    <t>DROP BOX SERVICES</t>
  </si>
  <si>
    <t>DROP BOX HAULS/RENTAL</t>
  </si>
  <si>
    <t>ROHAUL10</t>
  </si>
  <si>
    <t>ROHAUL20</t>
  </si>
  <si>
    <t>ROHAUL30</t>
  </si>
  <si>
    <t>ROHAUL40</t>
  </si>
  <si>
    <t>ROHAUL10T</t>
  </si>
  <si>
    <t>ROHAUL20T</t>
  </si>
  <si>
    <t>ROHAUL40T</t>
  </si>
  <si>
    <t>CPHAUL10</t>
  </si>
  <si>
    <t>CPHAUL15</t>
  </si>
  <si>
    <t>CPHAUL20</t>
  </si>
  <si>
    <t>CPHAUL25</t>
  </si>
  <si>
    <t>CPHAUL30</t>
  </si>
  <si>
    <t>CPHAUL35</t>
  </si>
  <si>
    <t>RORENT10D</t>
  </si>
  <si>
    <t>RORENT20D</t>
  </si>
  <si>
    <t>RORENT40D</t>
  </si>
  <si>
    <t>RORENT10M</t>
  </si>
  <si>
    <t>RORENT20M</t>
  </si>
  <si>
    <t>RORENT40M</t>
  </si>
  <si>
    <t>ROLID</t>
  </si>
  <si>
    <t>RODEL</t>
  </si>
  <si>
    <t>ROMILE</t>
  </si>
  <si>
    <t>WASHOUT</t>
  </si>
  <si>
    <t>SP</t>
  </si>
  <si>
    <t>FUEL-RO MASON</t>
  </si>
  <si>
    <t>ROWAIT</t>
  </si>
  <si>
    <t>ROHOUR</t>
  </si>
  <si>
    <t>RORELOCATE</t>
  </si>
  <si>
    <t>ADJOTHRO</t>
  </si>
  <si>
    <t>FUEL</t>
  </si>
  <si>
    <t>TOTAL DROP BOX HAULS/RENTAL</t>
  </si>
  <si>
    <t>PASSTHROUGH DISPOSAL</t>
  </si>
  <si>
    <t>DISPMC-TON</t>
  </si>
  <si>
    <t>DISPOLY-TON</t>
  </si>
  <si>
    <t>DISPMCMISC</t>
  </si>
  <si>
    <t>DISPOLYMISC</t>
  </si>
  <si>
    <t>TOTAL PASSTHROUGH DISPOSAL</t>
  </si>
  <si>
    <t>Service Charges</t>
  </si>
  <si>
    <t>FINCHG</t>
  </si>
  <si>
    <t>FINANCE CHARGE</t>
  </si>
  <si>
    <t>NSF FEES</t>
  </si>
  <si>
    <t>COLLECTION AGENCY FEE</t>
  </si>
  <si>
    <t>TOTAL SERVICE CHARGES</t>
  </si>
  <si>
    <t>TOTAL REVENUE</t>
  </si>
  <si>
    <t>KITSAP CO -REGULATED</t>
  </si>
  <si>
    <t>DRVNROC1RECY</t>
  </si>
  <si>
    <t>R1.5YDEK</t>
  </si>
  <si>
    <t>R1.5YDWK</t>
  </si>
  <si>
    <t>R1YDEK</t>
  </si>
  <si>
    <t>R1YDWK</t>
  </si>
  <si>
    <t>R2YDWK</t>
  </si>
  <si>
    <t>ADJTAX</t>
  </si>
  <si>
    <t>COMMERCIAL RECYCLE</t>
  </si>
  <si>
    <t>CLOCK</t>
  </si>
  <si>
    <t>TOTAL COMMERCIAL REYCLE</t>
  </si>
  <si>
    <t>CITY of SHELTON-REGULATED</t>
  </si>
  <si>
    <t>Mason UTCCommercial - RearloadRECYRNBMA</t>
  </si>
  <si>
    <t>GWRES</t>
  </si>
  <si>
    <t>GW2RES</t>
  </si>
  <si>
    <t>R1.5YDE</t>
  </si>
  <si>
    <t>R1.5YDW</t>
  </si>
  <si>
    <t>R2YDE</t>
  </si>
  <si>
    <t>R2YDW</t>
  </si>
  <si>
    <t>2YD CONTAINER  SRVC WKLY</t>
  </si>
  <si>
    <t>ADJRO</t>
  </si>
  <si>
    <t>Commercial Recycling</t>
  </si>
  <si>
    <t xml:space="preserve"> Revised Rates with B&amp;O Increase </t>
  </si>
  <si>
    <t xml:space="preserve"> Tariff Increase </t>
  </si>
  <si>
    <t xml:space="preserve"> Annual Increase </t>
  </si>
  <si>
    <t xml:space="preserve"> Proposed Annual Revenue </t>
  </si>
  <si>
    <t>B&amp;O Increase (with Gross Up)</t>
  </si>
  <si>
    <t>Redelivery, Recycling</t>
  </si>
  <si>
    <t>Item 60, pg 16A - Kitsap County</t>
  </si>
  <si>
    <t>Item 55, pg 16A - Kitsap County</t>
  </si>
  <si>
    <t>Item 55, pg 16 - Mason County</t>
  </si>
  <si>
    <t>Item 60, pg 16 - Mason County</t>
  </si>
  <si>
    <t>Lost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</si>
</sst>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0%"/>
    <numFmt numFmtId="166" formatCode="_-* #,##0.00_-;\-* #,##0.00_-;_-* &quot;-&quot;??_-;_-@_-"/>
    <numFmt numFmtId="167" formatCode="&quot;$&quot;#,##0.00\ ;\(&quot;$&quot;#,##0.00\)"/>
    <numFmt numFmtId="168" formatCode="&quot;$&quot;#,##0\ ;\(&quot;$&quot;#,##0\)"/>
    <numFmt numFmtId="169" formatCode="_([$€-2]* #,##0.00_);_([$€-2]* \(#,##0.00\);_([$€-2]* &quot;-&quot;??_)"/>
    <numFmt numFmtId="170" formatCode="0.0%"/>
    <numFmt numFmtId="171" formatCode="mm\-yy;\-0;;@"/>
    <numFmt numFmtId="172" formatCode=".00#####;\-.00####;;@"/>
    <numFmt numFmtId="173" formatCode="_(* #,##0_);_(* \(#,##0\);_(* &quot;-&quot;??_);_(@_)"/>
    <numFmt numFmtId="175" formatCode="_(&quot;$&quot;* #,##0_);_(&quot;$&quot;* \(#,##0\);_(&quot;$&quot;* &quot;-&quot;??_);_(@_)"/>
  </numFmts>
  <fonts count="1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name val="Helv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color indexed="8"/>
      <name val="Arial"/>
      <family val="2"/>
    </font>
    <font>
      <b/>
      <sz val="10"/>
      <color indexed="8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name val="Helv"/>
    </font>
    <font>
      <sz val="10"/>
      <name val="Helv"/>
    </font>
    <font>
      <sz val="10"/>
      <name val="SWISS"/>
    </font>
    <font>
      <b/>
      <sz val="10"/>
      <name val="Helv"/>
    </font>
    <font>
      <b/>
      <sz val="10"/>
      <name val="SWISS"/>
    </font>
    <font>
      <sz val="8"/>
      <name val="SWISS"/>
    </font>
    <font>
      <b/>
      <sz val="8"/>
      <name val="SWISS"/>
    </font>
    <font>
      <b/>
      <sz val="8"/>
      <name val="Arial"/>
      <family val="2"/>
    </font>
    <font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10"/>
      <name val="Arial"/>
      <family val="2"/>
    </font>
    <font>
      <b/>
      <sz val="12"/>
      <color indexed="12"/>
      <name val="Times New Roman"/>
      <family val="1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51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indexed="18"/>
      <name val="Britannic Bold"/>
      <family val="2"/>
    </font>
    <font>
      <sz val="12"/>
      <name val="CG Omega"/>
    </font>
    <font>
      <sz val="12"/>
      <name val="CG Omega"/>
      <family val="2"/>
    </font>
    <font>
      <sz val="10"/>
      <color indexed="8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Times New Roman"/>
      <family val="1"/>
    </font>
    <font>
      <sz val="12"/>
      <name val="Courier"/>
      <family val="3"/>
    </font>
    <font>
      <sz val="9"/>
      <color indexed="8"/>
      <name val="Arial"/>
      <family val="2"/>
    </font>
    <font>
      <sz val="12"/>
      <color indexed="8"/>
      <name val="Calibri"/>
      <family val="2"/>
    </font>
    <font>
      <sz val="11"/>
      <name val="Bookman Old Style"/>
      <family val="1"/>
    </font>
    <font>
      <sz val="10"/>
      <name val="Tahoma"/>
      <family val="2"/>
    </font>
    <font>
      <b/>
      <sz val="10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5"/>
      <color indexed="61"/>
      <name val="Calibri"/>
      <family val="2"/>
    </font>
    <font>
      <b/>
      <sz val="15"/>
      <color indexed="56"/>
      <name val="Calibri"/>
      <family val="2"/>
    </font>
    <font>
      <b/>
      <sz val="13"/>
      <color indexed="62"/>
      <name val="Calibri"/>
      <family val="2"/>
    </font>
    <font>
      <b/>
      <sz val="13"/>
      <color indexed="61"/>
      <name val="Calibri"/>
      <family val="2"/>
    </font>
    <font>
      <b/>
      <sz val="13"/>
      <color indexed="56"/>
      <name val="Calibri"/>
      <family val="2"/>
    </font>
    <font>
      <b/>
      <sz val="11"/>
      <color indexed="62"/>
      <name val="Calibri"/>
      <family val="2"/>
    </font>
    <font>
      <b/>
      <sz val="11"/>
      <color indexed="61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Arial"/>
      <family val="2"/>
    </font>
    <font>
      <u/>
      <sz val="9.35"/>
      <color theme="10"/>
      <name val="Calibri"/>
      <family val="2"/>
    </font>
    <font>
      <u/>
      <sz val="8.8000000000000007"/>
      <color theme="10"/>
      <name val="Calibri"/>
      <family val="2"/>
    </font>
    <font>
      <u/>
      <sz val="10"/>
      <name val="Arial"/>
      <family val="2"/>
    </font>
    <font>
      <u/>
      <sz val="8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u/>
      <sz val="7.5"/>
      <color indexed="12"/>
      <name val="Arial"/>
      <family val="2"/>
    </font>
    <font>
      <u/>
      <sz val="11"/>
      <color indexed="12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0"/>
      <name val="Century Gothic"/>
      <family val="2"/>
    </font>
    <font>
      <sz val="11"/>
      <color indexed="61"/>
      <name val="Calibri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51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59"/>
      <name val="Calibri"/>
      <family val="2"/>
    </font>
    <font>
      <sz val="11"/>
      <color indexed="19"/>
      <name val="Calibri"/>
      <family val="2"/>
    </font>
    <font>
      <sz val="12"/>
      <name val="Arial MT"/>
    </font>
    <font>
      <sz val="10"/>
      <color rgb="FF000000"/>
      <name val="Arial"/>
      <family val="2"/>
    </font>
    <font>
      <sz val="12"/>
      <name val="SWISS"/>
    </font>
    <font>
      <sz val="11"/>
      <color rgb="FF000000"/>
      <name val="Calibri"/>
      <family val="2"/>
      <scheme val="minor"/>
    </font>
    <font>
      <sz val="11"/>
      <color theme="1"/>
      <name val="Century Gothic"/>
      <family val="2"/>
    </font>
    <font>
      <i/>
      <sz val="10"/>
      <color indexed="10"/>
      <name val="Arial"/>
      <family val="2"/>
    </font>
    <font>
      <b/>
      <sz val="11"/>
      <color theme="1" tint="0.14996795556505021"/>
      <name val="Calibri"/>
      <family val="2"/>
      <scheme val="minor"/>
    </font>
    <font>
      <b/>
      <sz val="11"/>
      <name val="Century Gothic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8"/>
      <color indexed="56"/>
      <name val="Arial"/>
      <family val="2"/>
    </font>
    <font>
      <b/>
      <sz val="10"/>
      <name val="MS Sans Serif"/>
      <family val="2"/>
    </font>
    <font>
      <b/>
      <u/>
      <sz val="11"/>
      <name val="Arial"/>
      <family val="2"/>
    </font>
    <font>
      <b/>
      <sz val="10"/>
      <name val="Times New Roman"/>
      <family val="1"/>
    </font>
    <font>
      <sz val="18"/>
      <color indexed="13"/>
      <name val="Helv"/>
    </font>
    <font>
      <sz val="12"/>
      <color indexed="13"/>
      <name val="Helv"/>
    </font>
    <font>
      <b/>
      <sz val="18"/>
      <color indexed="62"/>
      <name val="Cambria"/>
      <family val="2"/>
    </font>
    <font>
      <b/>
      <sz val="18"/>
      <color indexed="61"/>
      <name val="Cambria"/>
      <family val="2"/>
    </font>
    <font>
      <b/>
      <sz val="18"/>
      <color indexed="56"/>
      <name val="Cambria"/>
      <family val="2"/>
    </font>
    <font>
      <sz val="10"/>
      <color indexed="10"/>
      <name val="Arial"/>
      <family val="2"/>
    </font>
    <font>
      <b/>
      <sz val="9"/>
      <color indexed="8"/>
      <name val="Calibri"/>
      <family val="2"/>
    </font>
    <font>
      <sz val="9"/>
      <color indexed="8"/>
      <name val="Calibri"/>
      <family val="2"/>
    </font>
    <font>
      <b/>
      <u/>
      <sz val="9"/>
      <color indexed="8"/>
      <name val="Calibri"/>
      <family val="2"/>
    </font>
    <font>
      <b/>
      <sz val="9"/>
      <color indexed="50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sz val="9"/>
      <color rgb="FFFF0000"/>
      <name val="Calibri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</fonts>
  <fills count="8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48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63"/>
      </patternFill>
    </fill>
    <fill>
      <patternFill patternType="solid">
        <fgColor indexed="55"/>
      </patternFill>
    </fill>
    <fill>
      <patternFill patternType="solid">
        <fgColor indexed="42"/>
        <bgColor indexed="29"/>
      </patternFill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10"/>
      </patternFill>
    </fill>
    <fill>
      <patternFill patternType="gray125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13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4506668294322"/>
        <bgColor indexed="64"/>
      </patternFill>
    </fill>
    <fill>
      <patternFill patternType="mediumGray">
        <fgColor indexed="22"/>
      </patternFill>
    </fill>
    <fill>
      <patternFill patternType="solid">
        <fgColor indexed="12"/>
      </patternFill>
    </fill>
    <fill>
      <patternFill patternType="solid">
        <fgColor indexed="4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4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2"/>
      </left>
      <right style="double">
        <color indexed="62"/>
      </right>
      <top style="double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1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6250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9" fillId="0" borderId="0"/>
    <xf numFmtId="0" fontId="22" fillId="0" borderId="0"/>
    <xf numFmtId="0" fontId="24" fillId="0" borderId="0"/>
    <xf numFmtId="9" fontId="25" fillId="0" borderId="0" applyFont="0" applyFill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8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40" borderId="0" applyNumberFormat="0" applyBorder="0" applyAlignment="0" applyProtection="0"/>
    <xf numFmtId="0" fontId="37" fillId="39" borderId="0" applyNumberFormat="0" applyBorder="0" applyAlignment="0" applyProtection="0"/>
    <xf numFmtId="0" fontId="37" fillId="40" borderId="0" applyNumberFormat="0" applyBorder="0" applyAlignment="0" applyProtection="0"/>
    <xf numFmtId="0" fontId="37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3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7" fillId="40" borderId="0" applyNumberFormat="0" applyBorder="0" applyAlignment="0" applyProtection="0"/>
    <xf numFmtId="0" fontId="37" fillId="41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14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1" fillId="1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8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7" fillId="44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38" borderId="0" applyNumberFormat="0" applyBorder="0" applyAlignment="0" applyProtection="0"/>
    <xf numFmtId="0" fontId="37" fillId="45" borderId="0" applyNumberFormat="0" applyBorder="0" applyAlignment="0" applyProtection="0"/>
    <xf numFmtId="0" fontId="37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3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6" borderId="0" applyNumberFormat="0" applyBorder="0" applyAlignment="0" applyProtection="0"/>
    <xf numFmtId="0" fontId="37" fillId="39" borderId="0" applyNumberFormat="0" applyBorder="0" applyAlignment="0" applyProtection="0"/>
    <xf numFmtId="0" fontId="37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7" fillId="46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7" fillId="39" borderId="0" applyNumberFormat="0" applyBorder="0" applyAlignment="0" applyProtection="0"/>
    <xf numFmtId="0" fontId="1" fillId="11" borderId="0" applyNumberFormat="0" applyBorder="0" applyAlignment="0" applyProtection="0"/>
    <xf numFmtId="0" fontId="3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7" fillId="47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19" borderId="0" applyNumberFormat="0" applyBorder="0" applyAlignment="0" applyProtection="0"/>
    <xf numFmtId="0" fontId="37" fillId="48" borderId="0" applyNumberFormat="0" applyBorder="0" applyAlignment="0" applyProtection="0"/>
    <xf numFmtId="0" fontId="37" fillId="4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7" fillId="48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37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2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37" fillId="45" borderId="0" applyNumberFormat="0" applyBorder="0" applyAlignment="0" applyProtection="0"/>
    <xf numFmtId="0" fontId="37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7" fillId="4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7" fillId="45" borderId="0" applyNumberFormat="0" applyBorder="0" applyAlignment="0" applyProtection="0"/>
    <xf numFmtId="0" fontId="1" fillId="23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39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7" fillId="39" borderId="0" applyNumberFormat="0" applyBorder="0" applyAlignment="0" applyProtection="0"/>
    <xf numFmtId="0" fontId="37" fillId="3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7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3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9" borderId="0" applyNumberFormat="0" applyBorder="0" applyAlignment="0" applyProtection="0"/>
    <xf numFmtId="0" fontId="37" fillId="43" borderId="0" applyNumberFormat="0" applyBorder="0" applyAlignment="0" applyProtection="0"/>
    <xf numFmtId="0" fontId="37" fillId="49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7" fillId="49" borderId="0" applyNumberFormat="0" applyBorder="0" applyAlignment="0" applyProtection="0"/>
    <xf numFmtId="0" fontId="1" fillId="31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46" borderId="0" applyNumberFormat="0" applyBorder="0" applyAlignment="0" applyProtection="0"/>
    <xf numFmtId="0" fontId="38" fillId="52" borderId="0" applyNumberFormat="0" applyBorder="0" applyAlignment="0" applyProtection="0"/>
    <xf numFmtId="0" fontId="38" fillId="46" borderId="0" applyNumberFormat="0" applyBorder="0" applyAlignment="0" applyProtection="0"/>
    <xf numFmtId="0" fontId="17" fillId="12" borderId="0" applyNumberFormat="0" applyBorder="0" applyAlignment="0" applyProtection="0"/>
    <xf numFmtId="0" fontId="38" fillId="46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1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41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7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17" fillId="20" borderId="0" applyNumberFormat="0" applyBorder="0" applyAlignment="0" applyProtection="0"/>
    <xf numFmtId="0" fontId="38" fillId="49" borderId="0" applyNumberFormat="0" applyBorder="0" applyAlignment="0" applyProtection="0"/>
    <xf numFmtId="0" fontId="17" fillId="20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37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42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42" borderId="0" applyNumberFormat="0" applyBorder="0" applyAlignment="0" applyProtection="0"/>
    <xf numFmtId="0" fontId="38" fillId="54" borderId="0" applyNumberFormat="0" applyBorder="0" applyAlignment="0" applyProtection="0"/>
    <xf numFmtId="0" fontId="38" fillId="42" borderId="0" applyNumberFormat="0" applyBorder="0" applyAlignment="0" applyProtection="0"/>
    <xf numFmtId="0" fontId="17" fillId="24" borderId="0" applyNumberFormat="0" applyBorder="0" applyAlignment="0" applyProtection="0"/>
    <xf numFmtId="0" fontId="38" fillId="42" borderId="0" applyNumberFormat="0" applyBorder="0" applyAlignment="0" applyProtection="0"/>
    <xf numFmtId="0" fontId="17" fillId="24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38" fillId="46" borderId="0" applyNumberFormat="0" applyBorder="0" applyAlignment="0" applyProtection="0"/>
    <xf numFmtId="0" fontId="38" fillId="46" borderId="0" applyNumberFormat="0" applyBorder="0" applyAlignment="0" applyProtection="0"/>
    <xf numFmtId="0" fontId="38" fillId="50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41" borderId="0" applyNumberFormat="0" applyBorder="0" applyAlignment="0" applyProtection="0"/>
    <xf numFmtId="0" fontId="38" fillId="38" borderId="0" applyNumberFormat="0" applyBorder="0" applyAlignment="0" applyProtection="0"/>
    <xf numFmtId="0" fontId="38" fillId="38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41" borderId="0" applyNumberFormat="0" applyBorder="0" applyAlignment="0" applyProtection="0"/>
    <xf numFmtId="0" fontId="38" fillId="41" borderId="0" applyNumberFormat="0" applyBorder="0" applyAlignment="0" applyProtection="0"/>
    <xf numFmtId="0" fontId="38" fillId="55" borderId="0" applyNumberFormat="0" applyBorder="0" applyAlignment="0" applyProtection="0"/>
    <xf numFmtId="0" fontId="17" fillId="32" borderId="0" applyNumberFormat="0" applyBorder="0" applyAlignment="0" applyProtection="0"/>
    <xf numFmtId="0" fontId="17" fillId="32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6" borderId="0" applyNumberFormat="0" applyBorder="0" applyAlignment="0" applyProtection="0"/>
    <xf numFmtId="0" fontId="17" fillId="9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6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3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4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8" fillId="5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8" fillId="50" borderId="0" applyNumberFormat="0" applyBorder="0" applyAlignment="0" applyProtection="0"/>
    <xf numFmtId="0" fontId="38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8" fillId="50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5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3" borderId="0" applyNumberFormat="0" applyBorder="0" applyAlignment="0" applyProtection="0"/>
    <xf numFmtId="0" fontId="17" fillId="29" borderId="0" applyNumberFormat="0" applyBorder="0" applyAlignment="0" applyProtection="0"/>
    <xf numFmtId="0" fontId="17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1" fontId="24" fillId="0" borderId="0"/>
    <xf numFmtId="49" fontId="39" fillId="0" borderId="0" applyFill="0" applyBorder="0" applyAlignment="0" applyProtection="0"/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0" fillId="0" borderId="10" applyBorder="0">
      <alignment horizontal="center" vertical="center" wrapText="1"/>
    </xf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2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3" fontId="24" fillId="0" borderId="0"/>
    <xf numFmtId="3" fontId="24" fillId="0" borderId="0"/>
    <xf numFmtId="3" fontId="24" fillId="0" borderId="0"/>
    <xf numFmtId="3" fontId="24" fillId="0" borderId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3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3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2" fillId="62" borderId="11" applyNumberFormat="0" applyAlignment="0" applyProtection="0"/>
    <xf numFmtId="0" fontId="42" fillId="62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2" fillId="37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61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2" fillId="37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2" fillId="62" borderId="11" applyNumberFormat="0" applyAlignment="0" applyProtection="0"/>
    <xf numFmtId="0" fontId="42" fillId="62" borderId="11" applyNumberFormat="0" applyAlignment="0" applyProtection="0"/>
    <xf numFmtId="0" fontId="11" fillId="6" borderId="4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4" fillId="61" borderId="11" applyNumberFormat="0" applyAlignment="0" applyProtection="0"/>
    <xf numFmtId="0" fontId="45" fillId="62" borderId="12" applyNumberFormat="0" applyAlignment="0" applyProtection="0"/>
    <xf numFmtId="0" fontId="45" fillId="62" borderId="12" applyNumberFormat="0" applyAlignment="0" applyProtection="0"/>
    <xf numFmtId="0" fontId="45" fillId="62" borderId="12" applyNumberFormat="0" applyAlignment="0" applyProtection="0"/>
    <xf numFmtId="0" fontId="45" fillId="63" borderId="13" applyNumberFormat="0" applyAlignment="0" applyProtection="0"/>
    <xf numFmtId="0" fontId="45" fillId="62" borderId="12" applyNumberFormat="0" applyAlignment="0" applyProtection="0"/>
    <xf numFmtId="0" fontId="45" fillId="62" borderId="12" applyNumberFormat="0" applyAlignment="0" applyProtection="0"/>
    <xf numFmtId="0" fontId="45" fillId="63" borderId="13" applyNumberFormat="0" applyAlignment="0" applyProtection="0"/>
    <xf numFmtId="0" fontId="13" fillId="7" borderId="7" applyNumberFormat="0" applyAlignment="0" applyProtection="0"/>
    <xf numFmtId="0" fontId="13" fillId="7" borderId="7" applyNumberFormat="0" applyAlignment="0" applyProtection="0"/>
    <xf numFmtId="0" fontId="46" fillId="64" borderId="0" applyNumberFormat="0" applyBorder="0" applyAlignment="0" applyProtection="0">
      <alignment horizontal="center"/>
      <protection hidden="1"/>
    </xf>
    <xf numFmtId="0" fontId="24" fillId="65" borderId="0">
      <alignment horizontal="center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54" fillId="66" borderId="0">
      <alignment horizontal="left"/>
    </xf>
    <xf numFmtId="43" fontId="1" fillId="0" borderId="0" applyFont="0" applyFill="0" applyBorder="0" applyAlignment="0" applyProtection="0"/>
    <xf numFmtId="41" fontId="54" fillId="66" borderId="0">
      <alignment horizontal="left"/>
    </xf>
    <xf numFmtId="43" fontId="24" fillId="0" borderId="0" applyFont="0" applyFill="0" applyBorder="0" applyAlignment="0" applyProtection="0"/>
    <xf numFmtId="41" fontId="54" fillId="66" borderId="0">
      <alignment horizontal="left"/>
    </xf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3" fontId="49" fillId="0" borderId="0" applyFont="0" applyFill="0" applyBorder="0" applyAlignment="0" applyProtection="0">
      <alignment vertical="top"/>
    </xf>
    <xf numFmtId="166" fontId="19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25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9" fillId="0" borderId="0" applyFont="0" applyFill="0" applyBorder="0" applyAlignment="0" applyProtection="0">
      <alignment vertical="top"/>
    </xf>
    <xf numFmtId="4" fontId="49" fillId="0" borderId="0"/>
    <xf numFmtId="4" fontId="49" fillId="0" borderId="0"/>
    <xf numFmtId="3" fontId="25" fillId="0" borderId="0" applyFont="0" applyFill="0" applyBorder="0" applyAlignment="0" applyProtection="0"/>
    <xf numFmtId="0" fontId="55" fillId="0" borderId="0"/>
    <xf numFmtId="0" fontId="55" fillId="0" borderId="0"/>
    <xf numFmtId="0" fontId="56" fillId="67" borderId="14" applyAlignment="0">
      <alignment horizontal="right"/>
      <protection locked="0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52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>
      <alignment vertical="top"/>
    </xf>
    <xf numFmtId="44" fontId="1" fillId="0" borderId="0" applyFont="0" applyFill="0" applyBorder="0" applyAlignment="0" applyProtection="0"/>
    <xf numFmtId="44" fontId="5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49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9" fillId="0" borderId="0" applyFont="0" applyFill="0" applyBorder="0" applyAlignment="0" applyProtection="0">
      <alignment vertical="top"/>
    </xf>
    <xf numFmtId="44" fontId="24" fillId="0" borderId="0" applyFont="0" applyFill="0" applyBorder="0" applyAlignment="0" applyProtection="0"/>
    <xf numFmtId="167" fontId="25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167" fontId="25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49" fillId="0" borderId="0" applyFont="0" applyFill="0" applyBorder="0" applyAlignment="0" applyProtection="0">
      <alignment vertical="top"/>
    </xf>
    <xf numFmtId="44" fontId="59" fillId="0" borderId="0" applyFont="0" applyFill="0" applyBorder="0" applyAlignment="0" applyProtection="0"/>
    <xf numFmtId="44" fontId="49" fillId="0" borderId="0" applyFont="0" applyFill="0" applyBorder="0" applyAlignment="0" applyProtection="0">
      <alignment vertical="top"/>
    </xf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6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>
      <alignment wrapText="1"/>
    </xf>
    <xf numFmtId="44" fontId="24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>
      <alignment wrapText="1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60" fillId="68" borderId="0">
      <alignment horizontal="right"/>
      <protection locked="0"/>
    </xf>
    <xf numFmtId="14" fontId="24" fillId="0" borderId="0"/>
    <xf numFmtId="0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24" fillId="0" borderId="0"/>
    <xf numFmtId="2" fontId="60" fillId="68" borderId="0">
      <alignment horizontal="right"/>
      <protection locked="0"/>
    </xf>
    <xf numFmtId="1" fontId="24" fillId="0" borderId="0">
      <alignment horizontal="center"/>
    </xf>
    <xf numFmtId="2" fontId="24" fillId="0" borderId="0" applyFont="0" applyFill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4" borderId="0" applyNumberFormat="0" applyBorder="0" applyAlignment="0" applyProtection="0"/>
    <xf numFmtId="0" fontId="62" fillId="46" borderId="0" applyNumberFormat="0" applyBorder="0" applyAlignment="0" applyProtection="0"/>
    <xf numFmtId="0" fontId="6" fillId="2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" fillId="2" borderId="0" applyNumberFormat="0" applyBorder="0" applyAlignment="0" applyProtection="0"/>
    <xf numFmtId="0" fontId="62" fillId="46" borderId="0" applyNumberFormat="0" applyBorder="0" applyAlignment="0" applyProtection="0"/>
    <xf numFmtId="0" fontId="62" fillId="44" borderId="0" applyNumberFormat="0" applyBorder="0" applyAlignment="0" applyProtection="0"/>
    <xf numFmtId="0" fontId="62" fillId="46" borderId="0" applyNumberFormat="0" applyBorder="0" applyAlignment="0" applyProtection="0"/>
    <xf numFmtId="0" fontId="62" fillId="46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3" fillId="0" borderId="16" applyNumberFormat="0" applyFill="0" applyAlignment="0" applyProtection="0"/>
    <xf numFmtId="0" fontId="64" fillId="0" borderId="17" applyNumberFormat="0" applyFill="0" applyAlignment="0" applyProtection="0"/>
    <xf numFmtId="0" fontId="64" fillId="0" borderId="17" applyNumberFormat="0" applyFill="0" applyAlignment="0" applyProtection="0"/>
    <xf numFmtId="0" fontId="63" fillId="0" borderId="18" applyNumberFormat="0" applyFill="0" applyAlignment="0" applyProtection="0"/>
    <xf numFmtId="0" fontId="63" fillId="0" borderId="18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5" fillId="0" borderId="19" applyNumberFormat="0" applyFill="0" applyAlignment="0" applyProtection="0"/>
    <xf numFmtId="0" fontId="63" fillId="0" borderId="18" applyNumberFormat="0" applyFill="0" applyAlignment="0" applyProtection="0"/>
    <xf numFmtId="0" fontId="65" fillId="0" borderId="19" applyNumberFormat="0" applyFill="0" applyAlignment="0" applyProtection="0"/>
    <xf numFmtId="0" fontId="63" fillId="0" borderId="18" applyNumberFormat="0" applyFill="0" applyAlignment="0" applyProtection="0"/>
    <xf numFmtId="0" fontId="3" fillId="0" borderId="1" applyNumberFormat="0" applyFill="0" applyAlignment="0" applyProtection="0"/>
    <xf numFmtId="0" fontId="63" fillId="0" borderId="18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6" fillId="0" borderId="20" applyNumberFormat="0" applyFill="0" applyAlignment="0" applyProtection="0"/>
    <xf numFmtId="0" fontId="67" fillId="0" borderId="20" applyNumberFormat="0" applyFill="0" applyAlignment="0" applyProtection="0"/>
    <xf numFmtId="0" fontId="66" fillId="0" borderId="21" applyNumberFormat="0" applyFill="0" applyAlignment="0" applyProtection="0"/>
    <xf numFmtId="0" fontId="66" fillId="0" borderId="21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8" fillId="0" borderId="20" applyNumberFormat="0" applyFill="0" applyAlignment="0" applyProtection="0"/>
    <xf numFmtId="0" fontId="66" fillId="0" borderId="21" applyNumberFormat="0" applyFill="0" applyAlignment="0" applyProtection="0"/>
    <xf numFmtId="0" fontId="68" fillId="0" borderId="20" applyNumberFormat="0" applyFill="0" applyAlignment="0" applyProtection="0"/>
    <xf numFmtId="0" fontId="66" fillId="0" borderId="21" applyNumberFormat="0" applyFill="0" applyAlignment="0" applyProtection="0"/>
    <xf numFmtId="0" fontId="4" fillId="0" borderId="2" applyNumberFormat="0" applyFill="0" applyAlignment="0" applyProtection="0"/>
    <xf numFmtId="0" fontId="66" fillId="0" borderId="21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69" fillId="0" borderId="22" applyNumberFormat="0" applyFill="0" applyAlignment="0" applyProtection="0"/>
    <xf numFmtId="0" fontId="70" fillId="0" borderId="23" applyNumberFormat="0" applyFill="0" applyAlignment="0" applyProtection="0"/>
    <xf numFmtId="0" fontId="70" fillId="0" borderId="23" applyNumberFormat="0" applyFill="0" applyAlignment="0" applyProtection="0"/>
    <xf numFmtId="0" fontId="69" fillId="0" borderId="24" applyNumberFormat="0" applyFill="0" applyAlignment="0" applyProtection="0"/>
    <xf numFmtId="0" fontId="69" fillId="0" borderId="24" applyNumberFormat="0" applyFill="0" applyAlignment="0" applyProtection="0"/>
    <xf numFmtId="0" fontId="71" fillId="0" borderId="25" applyNumberFormat="0" applyFill="0" applyAlignment="0" applyProtection="0"/>
    <xf numFmtId="0" fontId="71" fillId="0" borderId="25" applyNumberFormat="0" applyFill="0" applyAlignment="0" applyProtection="0"/>
    <xf numFmtId="0" fontId="71" fillId="0" borderId="25" applyNumberFormat="0" applyFill="0" applyAlignment="0" applyProtection="0"/>
    <xf numFmtId="0" fontId="69" fillId="0" borderId="24" applyNumberFormat="0" applyFill="0" applyAlignment="0" applyProtection="0"/>
    <xf numFmtId="0" fontId="71" fillId="0" borderId="25" applyNumberFormat="0" applyFill="0" applyAlignment="0" applyProtection="0"/>
    <xf numFmtId="0" fontId="69" fillId="0" borderId="24" applyNumberFormat="0" applyFill="0" applyAlignment="0" applyProtection="0"/>
    <xf numFmtId="0" fontId="5" fillId="0" borderId="3" applyNumberFormat="0" applyFill="0" applyAlignment="0" applyProtection="0"/>
    <xf numFmtId="0" fontId="69" fillId="0" borderId="24" applyNumberFormat="0" applyFill="0" applyAlignment="0" applyProtection="0"/>
    <xf numFmtId="0" fontId="70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4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8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NumberFormat="0" applyFill="0" applyBorder="0" applyAlignment="0" applyProtection="0">
      <alignment vertical="top"/>
      <protection locked="0"/>
    </xf>
    <xf numFmtId="0" fontId="79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/>
    <xf numFmtId="0" fontId="79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>
      <alignment vertical="top"/>
      <protection locked="0"/>
    </xf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38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3" fillId="47" borderId="11" applyNumberFormat="0" applyAlignment="0" applyProtection="0"/>
    <xf numFmtId="0" fontId="84" fillId="38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47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84" fillId="38" borderId="11" applyNumberFormat="0" applyAlignment="0" applyProtection="0"/>
    <xf numFmtId="0" fontId="84" fillId="38" borderId="11" applyNumberFormat="0" applyAlignment="0" applyProtection="0"/>
    <xf numFmtId="3" fontId="85" fillId="69" borderId="0">
      <protection locked="0"/>
    </xf>
    <xf numFmtId="3" fontId="85" fillId="69" borderId="0">
      <protection locked="0"/>
    </xf>
    <xf numFmtId="3" fontId="85" fillId="69" borderId="0">
      <protection locked="0"/>
    </xf>
    <xf numFmtId="3" fontId="85" fillId="69" borderId="0">
      <protection locked="0"/>
    </xf>
    <xf numFmtId="3" fontId="85" fillId="69" borderId="0">
      <protection locked="0"/>
    </xf>
    <xf numFmtId="4" fontId="85" fillId="69" borderId="0"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40" fillId="0" borderId="10" applyBorder="0">
      <alignment horizontal="center" vertical="center" wrapText="1"/>
    </xf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86" fillId="70" borderId="15"/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40" fillId="0" borderId="26" applyBorder="0">
      <alignment horizontal="center" vertical="center" wrapText="1"/>
    </xf>
    <xf numFmtId="0" fontId="87" fillId="0" borderId="27" applyNumberFormat="0" applyFill="0" applyAlignment="0" applyProtection="0"/>
    <xf numFmtId="0" fontId="87" fillId="0" borderId="27" applyNumberFormat="0" applyFill="0" applyAlignment="0" applyProtection="0"/>
    <xf numFmtId="0" fontId="87" fillId="0" borderId="27" applyNumberFormat="0" applyFill="0" applyAlignment="0" applyProtection="0"/>
    <xf numFmtId="0" fontId="88" fillId="0" borderId="28" applyNumberFormat="0" applyFill="0" applyAlignment="0" applyProtection="0"/>
    <xf numFmtId="0" fontId="89" fillId="0" borderId="29" applyNumberFormat="0" applyFill="0" applyAlignment="0" applyProtection="0"/>
    <xf numFmtId="0" fontId="89" fillId="0" borderId="29" applyNumberFormat="0" applyFill="0" applyAlignment="0" applyProtection="0"/>
    <xf numFmtId="0" fontId="87" fillId="0" borderId="27" applyNumberFormat="0" applyFill="0" applyAlignment="0" applyProtection="0"/>
    <xf numFmtId="0" fontId="89" fillId="0" borderId="29" applyNumberFormat="0" applyFill="0" applyAlignment="0" applyProtection="0"/>
    <xf numFmtId="0" fontId="89" fillId="0" borderId="29" applyNumberFormat="0" applyFill="0" applyAlignment="0" applyProtection="0"/>
    <xf numFmtId="0" fontId="87" fillId="0" borderId="27" applyNumberFormat="0" applyFill="0" applyAlignment="0" applyProtection="0"/>
    <xf numFmtId="0" fontId="12" fillId="0" borderId="6" applyNumberFormat="0" applyFill="0" applyAlignment="0" applyProtection="0"/>
    <xf numFmtId="0" fontId="12" fillId="0" borderId="6" applyNumberFormat="0" applyFill="0" applyAlignment="0" applyProtection="0"/>
    <xf numFmtId="0" fontId="87" fillId="0" borderId="27" applyNumberFormat="0" applyFill="0" applyAlignment="0" applyProtection="0"/>
    <xf numFmtId="0" fontId="87" fillId="0" borderId="27" applyNumberFormat="0" applyFill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0" fontId="91" fillId="47" borderId="0" applyNumberFormat="0" applyBorder="0" applyAlignment="0" applyProtection="0"/>
    <xf numFmtId="0" fontId="91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0" fillId="47" borderId="0" applyNumberFormat="0" applyBorder="0" applyAlignment="0" applyProtection="0"/>
    <xf numFmtId="0" fontId="92" fillId="47" borderId="0" applyNumberFormat="0" applyBorder="0" applyAlignment="0" applyProtection="0"/>
    <xf numFmtId="0" fontId="92" fillId="47" borderId="0" applyNumberFormat="0" applyBorder="0" applyAlignment="0" applyProtection="0"/>
    <xf numFmtId="0" fontId="90" fillId="47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90" fillId="47" borderId="0" applyNumberFormat="0" applyBorder="0" applyAlignment="0" applyProtection="0"/>
    <xf numFmtId="0" fontId="90" fillId="47" borderId="0" applyNumberFormat="0" applyBorder="0" applyAlignment="0" applyProtection="0"/>
    <xf numFmtId="43" fontId="2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2" fillId="0" borderId="0"/>
    <xf numFmtId="0" fontId="24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47" fillId="0" borderId="0"/>
    <xf numFmtId="0" fontId="24" fillId="0" borderId="0"/>
    <xf numFmtId="0" fontId="24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24" fillId="0" borderId="0">
      <alignment vertical="top"/>
    </xf>
    <xf numFmtId="0" fontId="93" fillId="0" borderId="0"/>
    <xf numFmtId="0" fontId="24" fillId="0" borderId="0"/>
    <xf numFmtId="0" fontId="19" fillId="0" borderId="0"/>
    <xf numFmtId="0" fontId="51" fillId="0" borderId="0"/>
    <xf numFmtId="0" fontId="93" fillId="0" borderId="0"/>
    <xf numFmtId="0" fontId="93" fillId="0" borderId="0"/>
    <xf numFmtId="0" fontId="19" fillId="0" borderId="0"/>
    <xf numFmtId="0" fontId="1" fillId="0" borderId="0"/>
    <xf numFmtId="0" fontId="93" fillId="0" borderId="0"/>
    <xf numFmtId="0" fontId="19" fillId="0" borderId="0"/>
    <xf numFmtId="0" fontId="1" fillId="0" borderId="0"/>
    <xf numFmtId="0" fontId="93" fillId="0" borderId="0"/>
    <xf numFmtId="0" fontId="19" fillId="0" borderId="0"/>
    <xf numFmtId="0" fontId="1" fillId="0" borderId="0"/>
    <xf numFmtId="0" fontId="93" fillId="0" borderId="0"/>
    <xf numFmtId="0" fontId="19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19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7" fillId="0" borderId="0"/>
    <xf numFmtId="0" fontId="24" fillId="0" borderId="0"/>
    <xf numFmtId="0" fontId="51" fillId="0" borderId="0"/>
    <xf numFmtId="0" fontId="51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51" fillId="0" borderId="0"/>
    <xf numFmtId="0" fontId="1" fillId="0" borderId="0"/>
    <xf numFmtId="0" fontId="24" fillId="0" borderId="0">
      <alignment vertical="top"/>
    </xf>
    <xf numFmtId="0" fontId="24" fillId="0" borderId="0"/>
    <xf numFmtId="0" fontId="37" fillId="0" borderId="0"/>
    <xf numFmtId="0" fontId="24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37" fillId="0" borderId="0"/>
    <xf numFmtId="0" fontId="1" fillId="0" borderId="0"/>
    <xf numFmtId="0" fontId="3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37" fillId="0" borderId="0"/>
    <xf numFmtId="0" fontId="37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37" fillId="0" borderId="0"/>
    <xf numFmtId="0" fontId="1" fillId="0" borderId="0"/>
    <xf numFmtId="0" fontId="3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24" fillId="0" borderId="0">
      <alignment vertical="top"/>
    </xf>
    <xf numFmtId="0" fontId="19" fillId="0" borderId="0"/>
    <xf numFmtId="0" fontId="1" fillId="0" borderId="0"/>
    <xf numFmtId="0" fontId="24" fillId="0" borderId="0">
      <alignment vertical="top"/>
    </xf>
    <xf numFmtId="0" fontId="24" fillId="0" borderId="0"/>
    <xf numFmtId="0" fontId="1" fillId="0" borderId="0"/>
    <xf numFmtId="0" fontId="24" fillId="0" borderId="0"/>
    <xf numFmtId="0" fontId="24" fillId="0" borderId="0">
      <alignment vertical="top"/>
    </xf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vertical="top"/>
    </xf>
    <xf numFmtId="0" fontId="37" fillId="0" borderId="0"/>
    <xf numFmtId="0" fontId="37" fillId="0" borderId="0"/>
    <xf numFmtId="0" fontId="19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24" fillId="0" borderId="0"/>
    <xf numFmtId="0" fontId="24" fillId="0" borderId="0"/>
    <xf numFmtId="0" fontId="49" fillId="0" borderId="0">
      <alignment vertical="top"/>
    </xf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4" fillId="0" borderId="0">
      <alignment vertical="top"/>
    </xf>
    <xf numFmtId="0" fontId="24" fillId="0" borderId="0"/>
    <xf numFmtId="0" fontId="37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0" fontId="1" fillId="0" borderId="0"/>
    <xf numFmtId="0" fontId="94" fillId="0" borderId="0"/>
    <xf numFmtId="0" fontId="1" fillId="0" borderId="0"/>
    <xf numFmtId="0" fontId="50" fillId="0" borderId="0"/>
    <xf numFmtId="0" fontId="24" fillId="0" borderId="0"/>
    <xf numFmtId="0" fontId="95" fillId="61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6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164" fontId="19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50" fillId="66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37" fontId="50" fillId="66" borderId="0" applyFill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58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40" fontId="58" fillId="0" borderId="0"/>
    <xf numFmtId="0" fontId="1" fillId="0" borderId="0"/>
    <xf numFmtId="0" fontId="49" fillId="0" borderId="0">
      <alignment vertical="top"/>
    </xf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64" fontId="19" fillId="0" borderId="0"/>
    <xf numFmtId="0" fontId="50" fillId="0" borderId="0"/>
    <xf numFmtId="164" fontId="19" fillId="0" borderId="0"/>
    <xf numFmtId="0" fontId="24" fillId="0" borderId="0"/>
    <xf numFmtId="0" fontId="24" fillId="0" borderId="0"/>
    <xf numFmtId="164" fontId="19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49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5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37" fillId="0" borderId="0"/>
    <xf numFmtId="0" fontId="19" fillId="0" borderId="0"/>
    <xf numFmtId="0" fontId="19" fillId="0" borderId="0"/>
    <xf numFmtId="0" fontId="1" fillId="0" borderId="0"/>
    <xf numFmtId="164" fontId="19" fillId="0" borderId="0"/>
    <xf numFmtId="164" fontId="19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24" fillId="0" borderId="0"/>
    <xf numFmtId="0" fontId="1" fillId="0" borderId="0"/>
    <xf numFmtId="0" fontId="49" fillId="0" borderId="0">
      <alignment vertical="top"/>
    </xf>
    <xf numFmtId="0" fontId="24" fillId="0" borderId="0"/>
    <xf numFmtId="0" fontId="1" fillId="0" borderId="0"/>
    <xf numFmtId="0" fontId="1" fillId="0" borderId="0"/>
    <xf numFmtId="0" fontId="50" fillId="0" borderId="0"/>
    <xf numFmtId="0" fontId="37" fillId="0" borderId="0"/>
    <xf numFmtId="0" fontId="24" fillId="0" borderId="0">
      <alignment vertical="top"/>
    </xf>
    <xf numFmtId="0" fontId="1" fillId="0" borderId="0"/>
    <xf numFmtId="0" fontId="24" fillId="0" borderId="0"/>
    <xf numFmtId="0" fontId="1" fillId="0" borderId="0"/>
    <xf numFmtId="0" fontId="37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50" fillId="0" borderId="0"/>
    <xf numFmtId="0" fontId="37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0" fontId="1" fillId="0" borderId="0"/>
    <xf numFmtId="0" fontId="24" fillId="0" borderId="0">
      <alignment vertical="top"/>
    </xf>
    <xf numFmtId="0" fontId="1" fillId="0" borderId="0"/>
    <xf numFmtId="0" fontId="50" fillId="0" borderId="0"/>
    <xf numFmtId="0" fontId="37" fillId="0" borderId="0"/>
    <xf numFmtId="164" fontId="19" fillId="0" borderId="0"/>
    <xf numFmtId="0" fontId="1" fillId="0" borderId="0"/>
    <xf numFmtId="0" fontId="24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37" fillId="0" borderId="0"/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37" fillId="0" borderId="0"/>
    <xf numFmtId="0" fontId="19" fillId="0" borderId="0"/>
    <xf numFmtId="0" fontId="37" fillId="0" borderId="0"/>
    <xf numFmtId="0" fontId="1" fillId="0" borderId="0"/>
    <xf numFmtId="0" fontId="1" fillId="0" borderId="0"/>
    <xf numFmtId="0" fontId="24" fillId="0" borderId="0"/>
    <xf numFmtId="0" fontId="59" fillId="0" borderId="0"/>
    <xf numFmtId="0" fontId="24" fillId="0" borderId="0"/>
    <xf numFmtId="0" fontId="24" fillId="0" borderId="0">
      <alignment wrapText="1"/>
    </xf>
    <xf numFmtId="0" fontId="19" fillId="0" borderId="0"/>
    <xf numFmtId="0" fontId="19" fillId="0" borderId="0"/>
    <xf numFmtId="0" fontId="1" fillId="0" borderId="0"/>
    <xf numFmtId="0" fontId="49" fillId="0" borderId="0">
      <alignment vertical="top"/>
    </xf>
    <xf numFmtId="0" fontId="49" fillId="0" borderId="0">
      <alignment vertical="top"/>
    </xf>
    <xf numFmtId="0" fontId="1" fillId="0" borderId="0"/>
    <xf numFmtId="0" fontId="19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24" fillId="0" borderId="0">
      <alignment vertical="top"/>
    </xf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24" fillId="0" borderId="0"/>
    <xf numFmtId="0" fontId="37" fillId="0" borderId="0"/>
    <xf numFmtId="0" fontId="37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37" fillId="0" borderId="0"/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37" fillId="0" borderId="0"/>
    <xf numFmtId="0" fontId="1" fillId="0" borderId="0"/>
    <xf numFmtId="0" fontId="37" fillId="0" borderId="0"/>
    <xf numFmtId="0" fontId="24" fillId="0" borderId="0"/>
    <xf numFmtId="0" fontId="37" fillId="0" borderId="0"/>
    <xf numFmtId="0" fontId="1" fillId="0" borderId="0"/>
    <xf numFmtId="0" fontId="24" fillId="0" borderId="0">
      <alignment wrapText="1"/>
    </xf>
    <xf numFmtId="0" fontId="37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9" fillId="0" borderId="0"/>
    <xf numFmtId="0" fontId="37" fillId="0" borderId="0"/>
    <xf numFmtId="0" fontId="1" fillId="0" borderId="0"/>
    <xf numFmtId="0" fontId="1" fillId="0" borderId="0"/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37" fillId="0" borderId="0"/>
    <xf numFmtId="0" fontId="37" fillId="0" borderId="0"/>
    <xf numFmtId="0" fontId="37" fillId="0" borderId="0"/>
    <xf numFmtId="0" fontId="49" fillId="0" borderId="0">
      <alignment vertical="top"/>
    </xf>
    <xf numFmtId="0" fontId="37" fillId="0" borderId="0"/>
    <xf numFmtId="0" fontId="1" fillId="0" borderId="0"/>
    <xf numFmtId="0" fontId="49" fillId="0" borderId="0">
      <alignment vertical="top"/>
    </xf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24" fillId="0" borderId="0"/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49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24" fillId="0" borderId="0"/>
    <xf numFmtId="0" fontId="1" fillId="0" borderId="0"/>
    <xf numFmtId="0" fontId="24" fillId="0" borderId="0">
      <alignment wrapText="1"/>
    </xf>
    <xf numFmtId="0" fontId="24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24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25" fillId="0" borderId="0"/>
    <xf numFmtId="0" fontId="24" fillId="0" borderId="0"/>
    <xf numFmtId="0" fontId="1" fillId="0" borderId="0"/>
    <xf numFmtId="0" fontId="25" fillId="0" borderId="0"/>
    <xf numFmtId="0" fontId="2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4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>
      <alignment vertical="top"/>
    </xf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49" fillId="0" borderId="0">
      <alignment vertical="top"/>
    </xf>
    <xf numFmtId="0" fontId="53" fillId="0" borderId="0"/>
    <xf numFmtId="0" fontId="49" fillId="0" borderId="0">
      <alignment vertical="top"/>
    </xf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9" fillId="0" borderId="0">
      <alignment vertical="top"/>
    </xf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5" fillId="0" borderId="0"/>
    <xf numFmtId="0" fontId="19" fillId="0" borderId="0"/>
    <xf numFmtId="0" fontId="1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9" fillId="0" borderId="0">
      <alignment vertical="top"/>
    </xf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49" fillId="0" borderId="0">
      <alignment vertical="top"/>
    </xf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37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4" fillId="0" borderId="0"/>
    <xf numFmtId="0" fontId="5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9" fillId="0" borderId="0">
      <alignment vertical="top"/>
    </xf>
    <xf numFmtId="0" fontId="1" fillId="0" borderId="0"/>
    <xf numFmtId="0" fontId="1" fillId="0" borderId="0"/>
    <xf numFmtId="0" fontId="37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37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>
      <alignment wrapText="1"/>
    </xf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1" fillId="0" borderId="0"/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52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4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37" fillId="43" borderId="30" applyNumberFormat="0" applyFont="0" applyAlignment="0" applyProtection="0"/>
    <xf numFmtId="0" fontId="24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24" fillId="43" borderId="31" applyNumberFormat="0" applyFont="0" applyAlignment="0" applyProtection="0"/>
    <xf numFmtId="0" fontId="24" fillId="43" borderId="31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19" fillId="0" borderId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1" fillId="0" borderId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4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24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7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36" fillId="43" borderId="30" applyNumberFormat="0" applyFont="0" applyAlignment="0" applyProtection="0"/>
    <xf numFmtId="0" fontId="1" fillId="0" borderId="0"/>
    <xf numFmtId="0" fontId="1" fillId="0" borderId="0"/>
    <xf numFmtId="0" fontId="19" fillId="43" borderId="30" applyNumberFormat="0" applyFont="0" applyAlignment="0" applyProtection="0"/>
    <xf numFmtId="0" fontId="24" fillId="43" borderId="31" applyNumberFormat="0" applyFont="0" applyAlignment="0" applyProtection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0" borderId="0"/>
    <xf numFmtId="0" fontId="1" fillId="0" borderId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19" fillId="43" borderId="30" applyNumberFormat="0" applyFont="0" applyAlignment="0" applyProtection="0"/>
    <xf numFmtId="0" fontId="24" fillId="43" borderId="31" applyNumberFormat="0" applyFont="0" applyAlignment="0" applyProtection="0"/>
    <xf numFmtId="0" fontId="1" fillId="8" borderId="8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37" fillId="8" borderId="31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9" fillId="0" borderId="0"/>
    <xf numFmtId="0" fontId="1" fillId="0" borderId="0"/>
    <xf numFmtId="170" fontId="98" fillId="0" borderId="0" applyNumberFormat="0"/>
    <xf numFmtId="0" fontId="19" fillId="0" borderId="0"/>
    <xf numFmtId="0" fontId="1" fillId="0" borderId="0"/>
    <xf numFmtId="0" fontId="99" fillId="71" borderId="32" applyBorder="0">
      <alignment horizontal="centerContinuous"/>
    </xf>
    <xf numFmtId="0" fontId="99" fillId="71" borderId="32" applyBorder="0">
      <alignment horizontal="centerContinuous"/>
    </xf>
    <xf numFmtId="0" fontId="99" fillId="71" borderId="32" applyBorder="0">
      <alignment horizontal="centerContinuous"/>
    </xf>
    <xf numFmtId="0" fontId="100" fillId="72" borderId="10" applyBorder="0">
      <alignment horizontal="centerContinuous"/>
    </xf>
    <xf numFmtId="0" fontId="100" fillId="72" borderId="10" applyBorder="0">
      <alignment horizontal="centerContinuous"/>
    </xf>
    <xf numFmtId="0" fontId="100" fillId="72" borderId="10" applyBorder="0">
      <alignment horizontal="centerContinuous"/>
    </xf>
    <xf numFmtId="0" fontId="69" fillId="61" borderId="33" applyNumberFormat="0" applyAlignment="0" applyProtection="0"/>
    <xf numFmtId="0" fontId="69" fillId="61" borderId="33" applyNumberFormat="0" applyAlignment="0" applyProtection="0"/>
    <xf numFmtId="0" fontId="101" fillId="61" borderId="34" applyNumberFormat="0" applyAlignment="0" applyProtection="0"/>
    <xf numFmtId="0" fontId="69" fillId="61" borderId="33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101" fillId="61" borderId="34" applyNumberFormat="0" applyAlignment="0" applyProtection="0"/>
    <xf numFmtId="0" fontId="101" fillId="37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37" borderId="34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102" fillId="62" borderId="15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101" fillId="37" borderId="34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69" fillId="61" borderId="33" applyNumberFormat="0" applyAlignment="0" applyProtection="0"/>
    <xf numFmtId="0" fontId="1" fillId="0" borderId="0"/>
    <xf numFmtId="0" fontId="1" fillId="0" borderId="0"/>
    <xf numFmtId="0" fontId="101" fillId="37" borderId="34" applyNumberFormat="0" applyAlignment="0" applyProtection="0"/>
    <xf numFmtId="0" fontId="101" fillId="61" borderId="34" applyNumberFormat="0" applyAlignment="0" applyProtection="0"/>
    <xf numFmtId="0" fontId="101" fillId="37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61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" fillId="0" borderId="0"/>
    <xf numFmtId="0" fontId="1" fillId="0" borderId="0"/>
    <xf numFmtId="0" fontId="10" fillId="6" borderId="5" applyNumberFormat="0" applyAlignment="0" applyProtection="0"/>
    <xf numFmtId="0" fontId="10" fillId="6" borderId="5" applyNumberFormat="0" applyAlignment="0" applyProtection="0"/>
    <xf numFmtId="0" fontId="102" fillId="62" borderId="15" applyNumberFormat="0" applyAlignment="0" applyProtection="0"/>
    <xf numFmtId="0" fontId="101" fillId="37" borderId="34" applyNumberFormat="0" applyAlignment="0" applyProtection="0"/>
    <xf numFmtId="0" fontId="101" fillId="37" borderId="34" applyNumberFormat="0" applyAlignment="0" applyProtection="0"/>
    <xf numFmtId="0" fontId="19" fillId="0" borderId="0"/>
    <xf numFmtId="0" fontId="1" fillId="0" borderId="0"/>
    <xf numFmtId="9" fontId="4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4" fillId="0" borderId="0" applyFont="0" applyFill="0" applyBorder="0" applyAlignment="0" applyProtection="0">
      <alignment wrapText="1"/>
    </xf>
    <xf numFmtId="0" fontId="1" fillId="0" borderId="0"/>
    <xf numFmtId="9" fontId="49" fillId="0" borderId="0" applyFont="0" applyFill="0" applyBorder="0" applyAlignment="0" applyProtection="0"/>
    <xf numFmtId="0" fontId="19" fillId="0" borderId="0"/>
    <xf numFmtId="9" fontId="49" fillId="0" borderId="0" applyFont="0" applyFill="0" applyBorder="0" applyAlignment="0" applyProtection="0"/>
    <xf numFmtId="0" fontId="1" fillId="0" borderId="0"/>
    <xf numFmtId="0" fontId="1" fillId="0" borderId="0"/>
    <xf numFmtId="9" fontId="4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" fillId="0" borderId="0"/>
    <xf numFmtId="9" fontId="36" fillId="0" borderId="0" applyFont="0" applyFill="0" applyBorder="0" applyAlignment="0" applyProtection="0"/>
    <xf numFmtId="0" fontId="1" fillId="0" borderId="0"/>
    <xf numFmtId="9" fontId="5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54" fillId="66" borderId="0"/>
    <xf numFmtId="10" fontId="54" fillId="66" borderId="0"/>
    <xf numFmtId="9" fontId="2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9" fillId="0" borderId="0" applyFont="0" applyFill="0" applyBorder="0" applyAlignment="0" applyProtection="0">
      <alignment vertical="top"/>
    </xf>
    <xf numFmtId="9" fontId="24" fillId="0" borderId="0" applyFont="0" applyFill="0" applyBorder="0" applyAlignment="0" applyProtection="0"/>
    <xf numFmtId="0" fontId="1" fillId="0" borderId="0"/>
    <xf numFmtId="0" fontId="1" fillId="0" borderId="0"/>
    <xf numFmtId="9" fontId="25" fillId="0" borderId="0" applyFont="0" applyFill="0" applyBorder="0" applyAlignment="0" applyProtection="0"/>
    <xf numFmtId="0" fontId="19" fillId="0" borderId="0"/>
    <xf numFmtId="9" fontId="25" fillId="0" borderId="0" applyFont="0" applyFill="0" applyBorder="0" applyAlignment="0" applyProtection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0" fontId="1" fillId="0" borderId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0" fontId="1" fillId="0" borderId="0"/>
    <xf numFmtId="9" fontId="5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49" fillId="0" borderId="0" applyFont="0" applyFill="0" applyBorder="0" applyAlignment="0" applyProtection="0">
      <alignment vertical="top"/>
    </xf>
    <xf numFmtId="0" fontId="1" fillId="0" borderId="0"/>
    <xf numFmtId="9" fontId="4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" fillId="0" borderId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9" fillId="0" borderId="0"/>
    <xf numFmtId="9" fontId="48" fillId="0" borderId="0" applyFont="0" applyFill="0" applyBorder="0" applyAlignment="0" applyProtection="0"/>
    <xf numFmtId="0" fontId="1" fillId="0" borderId="0"/>
    <xf numFmtId="0" fontId="1" fillId="0" borderId="0"/>
    <xf numFmtId="9" fontId="48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4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19" fillId="0" borderId="0"/>
    <xf numFmtId="9" fontId="52" fillId="0" borderId="0" applyFont="0" applyFill="0" applyBorder="0" applyAlignment="0" applyProtection="0"/>
    <xf numFmtId="9" fontId="47" fillId="0" borderId="0" applyFont="0" applyFill="0" applyBorder="0" applyAlignment="0" applyProtection="0"/>
    <xf numFmtId="0" fontId="1" fillId="0" borderId="0"/>
    <xf numFmtId="9" fontId="5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" fillId="0" borderId="0"/>
    <xf numFmtId="0" fontId="1" fillId="0" borderId="0"/>
    <xf numFmtId="9" fontId="3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>
      <alignment wrapText="1"/>
    </xf>
    <xf numFmtId="0" fontId="1" fillId="0" borderId="0"/>
    <xf numFmtId="9" fontId="24" fillId="0" borderId="0" applyFont="0" applyFill="0" applyBorder="0" applyAlignment="0" applyProtection="0"/>
    <xf numFmtId="0" fontId="1" fillId="0" borderId="0"/>
    <xf numFmtId="9" fontId="37" fillId="0" borderId="0" applyFont="0" applyFill="0" applyBorder="0" applyAlignment="0" applyProtection="0"/>
    <xf numFmtId="0" fontId="1" fillId="0" borderId="0"/>
    <xf numFmtId="170" fontId="24" fillId="0" borderId="0" applyFont="0" applyFill="0" applyBorder="0" applyAlignment="0" applyProtection="0"/>
    <xf numFmtId="0" fontId="19" fillId="0" borderId="0"/>
    <xf numFmtId="0" fontId="1" fillId="0" borderId="0"/>
    <xf numFmtId="10" fontId="24" fillId="0" borderId="0" applyFont="0" applyFill="0" applyBorder="0" applyAlignment="0" applyProtection="0"/>
    <xf numFmtId="0" fontId="19" fillId="0" borderId="0"/>
    <xf numFmtId="0" fontId="1" fillId="0" borderId="0"/>
    <xf numFmtId="171" fontId="54" fillId="0" borderId="0">
      <alignment horizontal="center"/>
    </xf>
    <xf numFmtId="0" fontId="24" fillId="0" borderId="0"/>
    <xf numFmtId="0" fontId="24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24" fillId="0" borderId="0"/>
    <xf numFmtId="38" fontId="103" fillId="0" borderId="0" applyNumberFormat="0" applyFont="0" applyFill="0" applyBorder="0">
      <alignment horizontal="left" indent="4"/>
      <protection locked="0"/>
    </xf>
    <xf numFmtId="0" fontId="25" fillId="0" borderId="0" applyNumberFormat="0" applyFont="0" applyFill="0" applyBorder="0" applyAlignment="0" applyProtection="0">
      <alignment horizontal="left"/>
    </xf>
    <xf numFmtId="0" fontId="19" fillId="0" borderId="0"/>
    <xf numFmtId="0" fontId="1" fillId="0" borderId="0"/>
    <xf numFmtId="15" fontId="25" fillId="0" borderId="0" applyFont="0" applyFill="0" applyBorder="0" applyAlignment="0" applyProtection="0"/>
    <xf numFmtId="0" fontId="1" fillId="0" borderId="0"/>
    <xf numFmtId="0" fontId="1" fillId="0" borderId="0"/>
    <xf numFmtId="4" fontId="25" fillId="0" borderId="0" applyFont="0" applyFill="0" applyBorder="0" applyAlignment="0" applyProtection="0"/>
    <xf numFmtId="0" fontId="1" fillId="0" borderId="0"/>
    <xf numFmtId="0" fontId="1" fillId="0" borderId="0"/>
    <xf numFmtId="0" fontId="104" fillId="0" borderId="35">
      <alignment horizontal="center"/>
    </xf>
    <xf numFmtId="0" fontId="104" fillId="0" borderId="35">
      <alignment horizontal="center"/>
    </xf>
    <xf numFmtId="0" fontId="104" fillId="0" borderId="35">
      <alignment horizontal="center"/>
    </xf>
    <xf numFmtId="0" fontId="104" fillId="0" borderId="35">
      <alignment horizontal="center"/>
    </xf>
    <xf numFmtId="0" fontId="104" fillId="0" borderId="35">
      <alignment horizontal="center"/>
    </xf>
    <xf numFmtId="0" fontId="104" fillId="0" borderId="35">
      <alignment horizontal="center"/>
    </xf>
    <xf numFmtId="0" fontId="104" fillId="0" borderId="35">
      <alignment horizontal="center"/>
    </xf>
    <xf numFmtId="0" fontId="19" fillId="0" borderId="0"/>
    <xf numFmtId="0" fontId="1" fillId="0" borderId="0"/>
    <xf numFmtId="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73" borderId="0" applyNumberFormat="0" applyFont="0" applyBorder="0" applyAlignment="0" applyProtection="0"/>
    <xf numFmtId="0" fontId="1" fillId="0" borderId="0"/>
    <xf numFmtId="0" fontId="1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93" fillId="0" borderId="0"/>
    <xf numFmtId="0" fontId="1" fillId="0" borderId="0"/>
    <xf numFmtId="0" fontId="1" fillId="0" borderId="0"/>
    <xf numFmtId="0" fontId="49" fillId="0" borderId="0">
      <alignment vertical="top"/>
    </xf>
    <xf numFmtId="0" fontId="49" fillId="0" borderId="0">
      <alignment vertical="top"/>
    </xf>
    <xf numFmtId="0" fontId="49" fillId="0" borderId="0">
      <alignment vertical="top"/>
    </xf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49" fillId="0" borderId="0">
      <alignment vertical="top"/>
    </xf>
    <xf numFmtId="0" fontId="1" fillId="0" borderId="0"/>
    <xf numFmtId="0" fontId="19" fillId="0" borderId="0"/>
    <xf numFmtId="0" fontId="1" fillId="0" borderId="0"/>
    <xf numFmtId="0" fontId="1" fillId="0" borderId="0"/>
    <xf numFmtId="0" fontId="49" fillId="0" borderId="0">
      <alignment vertical="top"/>
    </xf>
    <xf numFmtId="0" fontId="49" fillId="0" borderId="0" applyNumberFormat="0" applyBorder="0" applyAlignment="0"/>
    <xf numFmtId="0" fontId="49" fillId="0" borderId="0" applyNumberFormat="0" applyBorder="0" applyAlignment="0"/>
    <xf numFmtId="0" fontId="1" fillId="0" borderId="0"/>
    <xf numFmtId="0" fontId="1" fillId="0" borderId="0"/>
    <xf numFmtId="0" fontId="1" fillId="0" borderId="0"/>
    <xf numFmtId="0" fontId="49" fillId="0" borderId="0" applyNumberFormat="0" applyBorder="0" applyAlignment="0"/>
    <xf numFmtId="0" fontId="19" fillId="0" borderId="0"/>
    <xf numFmtId="0" fontId="49" fillId="0" borderId="0" applyNumberFormat="0" applyBorder="0" applyAlignment="0"/>
    <xf numFmtId="0" fontId="1" fillId="0" borderId="0"/>
    <xf numFmtId="0" fontId="1" fillId="0" borderId="0"/>
    <xf numFmtId="37" fontId="105" fillId="0" borderId="0"/>
    <xf numFmtId="0" fontId="1" fillId="0" borderId="0"/>
    <xf numFmtId="0" fontId="1" fillId="0" borderId="0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0" fontId="19" fillId="0" borderId="15"/>
    <xf numFmtId="172" fontId="106" fillId="66" borderId="0" applyFill="0" applyBorder="0" applyProtection="0">
      <alignment horizontal="center"/>
      <protection hidden="1"/>
    </xf>
    <xf numFmtId="0" fontId="107" fillId="74" borderId="0"/>
    <xf numFmtId="0" fontId="1" fillId="0" borderId="0"/>
    <xf numFmtId="0" fontId="108" fillId="74" borderId="0"/>
    <xf numFmtId="0" fontId="1" fillId="0" borderId="0"/>
    <xf numFmtId="0" fontId="109" fillId="0" borderId="0" applyNumberFormat="0" applyFill="0" applyBorder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0" borderId="0"/>
    <xf numFmtId="0" fontId="1" fillId="0" borderId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0" borderId="0"/>
    <xf numFmtId="0" fontId="111" fillId="0" borderId="0" applyNumberFormat="0" applyFill="0" applyBorder="0" applyAlignment="0" applyProtection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0" borderId="0"/>
    <xf numFmtId="0" fontId="111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" fillId="0" borderId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7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9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9" fillId="0" borderId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02" fillId="0" borderId="36" applyNumberFormat="0" applyFill="0" applyAlignment="0" applyProtection="0"/>
    <xf numFmtId="0" fontId="1" fillId="0" borderId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9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6" fillId="0" borderId="9" applyNumberFormat="0" applyFill="0" applyAlignment="0" applyProtection="0"/>
    <xf numFmtId="0" fontId="1" fillId="0" borderId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02" fillId="0" borderId="38" applyNumberFormat="0" applyFill="0" applyAlignment="0" applyProtection="0"/>
    <xf numFmtId="0" fontId="19" fillId="0" borderId="0"/>
    <xf numFmtId="0" fontId="1" fillId="0" borderId="0"/>
    <xf numFmtId="0" fontId="86" fillId="0" borderId="40"/>
    <xf numFmtId="0" fontId="1" fillId="0" borderId="0"/>
    <xf numFmtId="0" fontId="86" fillId="0" borderId="40"/>
    <xf numFmtId="0" fontId="1" fillId="0" borderId="0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86" fillId="0" borderId="15"/>
    <xf numFmtId="0" fontId="112" fillId="0" borderId="0">
      <alignment horizontal="center"/>
    </xf>
    <xf numFmtId="0" fontId="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9" fillId="0" borderId="0"/>
    <xf numFmtId="0" fontId="1" fillId="0" borderId="0"/>
    <xf numFmtId="173" fontId="50" fillId="75" borderId="0" applyFont="0" applyFill="0" applyBorder="0" applyAlignment="0" applyProtection="0">
      <alignment wrapText="1"/>
    </xf>
    <xf numFmtId="0" fontId="37" fillId="0" borderId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1" fillId="10" borderId="4" applyNumberFormat="0" applyProtection="0">
      <alignment horizontal="centerContinuous" vertical="center"/>
      <protection locked="0"/>
    </xf>
    <xf numFmtId="0" fontId="24" fillId="0" borderId="0"/>
    <xf numFmtId="43" fontId="1" fillId="0" borderId="0" applyFont="0" applyFill="0" applyBorder="0" applyAlignment="0" applyProtection="0"/>
  </cellStyleXfs>
  <cellXfs count="194">
    <xf numFmtId="0" fontId="0" fillId="0" borderId="0" xfId="0"/>
    <xf numFmtId="1" fontId="18" fillId="33" borderId="0" xfId="0" applyNumberFormat="1" applyFont="1" applyFill="1"/>
    <xf numFmtId="4" fontId="20" fillId="33" borderId="0" xfId="3" applyNumberFormat="1" applyFont="1" applyFill="1" applyBorder="1"/>
    <xf numFmtId="164" fontId="20" fillId="33" borderId="0" xfId="3" applyFont="1" applyFill="1" applyBorder="1"/>
    <xf numFmtId="164" fontId="21" fillId="33" borderId="0" xfId="3" applyFont="1" applyFill="1" applyBorder="1"/>
    <xf numFmtId="2" fontId="20" fillId="33" borderId="0" xfId="3" applyNumberFormat="1" applyFont="1" applyFill="1" applyBorder="1"/>
    <xf numFmtId="1" fontId="23" fillId="33" borderId="0" xfId="4" applyNumberFormat="1" applyFont="1" applyFill="1"/>
    <xf numFmtId="10" fontId="21" fillId="34" borderId="0" xfId="3" applyNumberFormat="1" applyFont="1" applyFill="1" applyBorder="1"/>
    <xf numFmtId="10" fontId="0" fillId="34" borderId="0" xfId="0" applyNumberFormat="1" applyFont="1" applyFill="1"/>
    <xf numFmtId="0" fontId="0" fillId="34" borderId="0" xfId="0" applyFont="1" applyFill="1"/>
    <xf numFmtId="4" fontId="20" fillId="33" borderId="0" xfId="3" applyNumberFormat="1" applyFont="1" applyFill="1" applyBorder="1" applyAlignment="1">
      <alignment horizontal="center"/>
    </xf>
    <xf numFmtId="10" fontId="21" fillId="33" borderId="0" xfId="2" applyNumberFormat="1" applyFont="1" applyFill="1" applyBorder="1"/>
    <xf numFmtId="10" fontId="0" fillId="34" borderId="0" xfId="2" applyNumberFormat="1" applyFont="1" applyFill="1"/>
    <xf numFmtId="4" fontId="21" fillId="33" borderId="0" xfId="5" applyNumberFormat="1" applyFont="1" applyFill="1" applyBorder="1" applyAlignment="1"/>
    <xf numFmtId="4" fontId="20" fillId="33" borderId="0" xfId="3" quotePrefix="1" applyNumberFormat="1" applyFont="1" applyFill="1" applyBorder="1" applyAlignment="1">
      <alignment horizontal="center"/>
    </xf>
    <xf numFmtId="165" fontId="0" fillId="34" borderId="0" xfId="6" applyNumberFormat="1" applyFont="1" applyFill="1" applyAlignment="1">
      <alignment wrapText="1"/>
    </xf>
    <xf numFmtId="0" fontId="0" fillId="34" borderId="0" xfId="0" applyFont="1" applyFill="1" applyAlignment="1">
      <alignment wrapText="1"/>
    </xf>
    <xf numFmtId="2" fontId="20" fillId="33" borderId="0" xfId="3" applyNumberFormat="1" applyFont="1" applyFill="1" applyBorder="1" applyAlignment="1">
      <alignment horizontal="right"/>
    </xf>
    <xf numFmtId="165" fontId="0" fillId="34" borderId="0" xfId="6" applyNumberFormat="1" applyFont="1" applyFill="1"/>
    <xf numFmtId="164" fontId="26" fillId="33" borderId="0" xfId="3" applyFont="1" applyFill="1" applyBorder="1"/>
    <xf numFmtId="4" fontId="20" fillId="35" borderId="0" xfId="5" applyNumberFormat="1" applyFont="1" applyFill="1" applyBorder="1" applyAlignment="1"/>
    <xf numFmtId="14" fontId="27" fillId="35" borderId="0" xfId="3" applyNumberFormat="1" applyFont="1" applyFill="1" applyBorder="1" applyAlignment="1">
      <alignment horizontal="center"/>
    </xf>
    <xf numFmtId="164" fontId="27" fillId="35" borderId="0" xfId="3" applyFont="1" applyFill="1" applyBorder="1"/>
    <xf numFmtId="2" fontId="27" fillId="34" borderId="0" xfId="3" applyNumberFormat="1" applyFont="1" applyFill="1" applyBorder="1" applyAlignment="1">
      <alignment horizontal="right"/>
    </xf>
    <xf numFmtId="2" fontId="27" fillId="34" borderId="0" xfId="3" applyNumberFormat="1" applyFont="1" applyFill="1" applyBorder="1"/>
    <xf numFmtId="2" fontId="27" fillId="34" borderId="0" xfId="3" applyNumberFormat="1" applyFont="1" applyFill="1" applyBorder="1" applyAlignment="1">
      <alignment horizontal="center"/>
    </xf>
    <xf numFmtId="0" fontId="20" fillId="35" borderId="0" xfId="5" applyFont="1" applyFill="1" applyBorder="1" applyAlignment="1">
      <alignment horizontal="center"/>
    </xf>
    <xf numFmtId="4" fontId="27" fillId="35" borderId="0" xfId="3" applyNumberFormat="1" applyFont="1" applyFill="1" applyBorder="1" applyAlignment="1">
      <alignment horizontal="center"/>
    </xf>
    <xf numFmtId="14" fontId="27" fillId="34" borderId="0" xfId="3" applyNumberFormat="1" applyFont="1" applyFill="1" applyBorder="1" applyAlignment="1">
      <alignment horizontal="center"/>
    </xf>
    <xf numFmtId="43" fontId="21" fillId="35" borderId="0" xfId="5" applyNumberFormat="1" applyFont="1" applyFill="1" applyBorder="1"/>
    <xf numFmtId="43" fontId="21" fillId="36" borderId="0" xfId="5" applyNumberFormat="1" applyFont="1" applyFill="1" applyBorder="1"/>
    <xf numFmtId="4" fontId="21" fillId="36" borderId="0" xfId="3" applyNumberFormat="1" applyFont="1" applyFill="1" applyBorder="1" applyAlignment="1">
      <alignment horizontal="center"/>
    </xf>
    <xf numFmtId="164" fontId="21" fillId="36" borderId="0" xfId="3" applyFont="1" applyFill="1" applyBorder="1"/>
    <xf numFmtId="2" fontId="21" fillId="34" borderId="0" xfId="3" applyNumberFormat="1" applyFont="1" applyFill="1" applyBorder="1" applyAlignment="1">
      <alignment horizontal="right"/>
    </xf>
    <xf numFmtId="2" fontId="21" fillId="34" borderId="0" xfId="3" applyNumberFormat="1" applyFont="1" applyFill="1" applyBorder="1" applyAlignment="1">
      <alignment horizontal="center"/>
    </xf>
    <xf numFmtId="4" fontId="20" fillId="34" borderId="0" xfId="3" applyNumberFormat="1" applyFont="1" applyFill="1" applyBorder="1"/>
    <xf numFmtId="43" fontId="20" fillId="33" borderId="0" xfId="5" applyNumberFormat="1" applyFont="1" applyFill="1" applyBorder="1"/>
    <xf numFmtId="4" fontId="20" fillId="33" borderId="0" xfId="3" applyNumberFormat="1" applyFont="1" applyFill="1" applyBorder="1" applyAlignment="1">
      <alignment horizontal="right"/>
    </xf>
    <xf numFmtId="2" fontId="20" fillId="34" borderId="0" xfId="3" applyNumberFormat="1" applyFont="1" applyFill="1" applyBorder="1" applyAlignment="1">
      <alignment horizontal="right"/>
    </xf>
    <xf numFmtId="43" fontId="21" fillId="33" borderId="0" xfId="5" applyNumberFormat="1" applyFont="1" applyFill="1" applyBorder="1"/>
    <xf numFmtId="4" fontId="21" fillId="33" borderId="0" xfId="3" applyNumberFormat="1" applyFont="1" applyFill="1" applyBorder="1" applyAlignment="1">
      <alignment horizontal="center"/>
    </xf>
    <xf numFmtId="4" fontId="20" fillId="36" borderId="0" xfId="3" applyNumberFormat="1" applyFont="1" applyFill="1" applyBorder="1" applyAlignment="1">
      <alignment horizontal="right"/>
    </xf>
    <xf numFmtId="164" fontId="20" fillId="33" borderId="0" xfId="3" applyFont="1" applyFill="1" applyBorder="1" applyAlignment="1">
      <alignment horizontal="right"/>
    </xf>
    <xf numFmtId="164" fontId="20" fillId="36" borderId="0" xfId="3" applyFont="1" applyFill="1" applyBorder="1" applyAlignment="1">
      <alignment horizontal="right"/>
    </xf>
    <xf numFmtId="4" fontId="21" fillId="33" borderId="0" xfId="3" applyNumberFormat="1" applyFont="1" applyFill="1" applyBorder="1" applyAlignment="1">
      <alignment horizontal="right"/>
    </xf>
    <xf numFmtId="164" fontId="21" fillId="33" borderId="0" xfId="3" applyFont="1" applyFill="1" applyBorder="1" applyAlignment="1">
      <alignment horizontal="right"/>
    </xf>
    <xf numFmtId="4" fontId="21" fillId="34" borderId="0" xfId="3" applyNumberFormat="1" applyFont="1" applyFill="1" applyBorder="1"/>
    <xf numFmtId="43" fontId="21" fillId="34" borderId="0" xfId="3" applyNumberFormat="1" applyFont="1" applyFill="1" applyBorder="1" applyAlignment="1">
      <alignment horizontal="right"/>
    </xf>
    <xf numFmtId="2" fontId="20" fillId="34" borderId="0" xfId="3" applyNumberFormat="1" applyFont="1" applyFill="1" applyBorder="1"/>
    <xf numFmtId="4" fontId="20" fillId="36" borderId="0" xfId="3" applyNumberFormat="1" applyFont="1" applyFill="1" applyBorder="1"/>
    <xf numFmtId="164" fontId="20" fillId="36" borderId="0" xfId="3" applyFont="1" applyFill="1" applyBorder="1"/>
    <xf numFmtId="4" fontId="20" fillId="0" borderId="0" xfId="3" applyNumberFormat="1" applyFont="1" applyFill="1" applyBorder="1"/>
    <xf numFmtId="4" fontId="21" fillId="33" borderId="0" xfId="3" applyNumberFormat="1" applyFont="1" applyFill="1" applyBorder="1"/>
    <xf numFmtId="2" fontId="21" fillId="34" borderId="0" xfId="3" applyNumberFormat="1" applyFont="1" applyFill="1" applyBorder="1"/>
    <xf numFmtId="164" fontId="28" fillId="33" borderId="0" xfId="3" applyFont="1" applyFill="1" applyBorder="1"/>
    <xf numFmtId="4" fontId="28" fillId="33" borderId="0" xfId="3" applyNumberFormat="1" applyFont="1" applyFill="1" applyBorder="1"/>
    <xf numFmtId="2" fontId="28" fillId="34" borderId="0" xfId="3" applyNumberFormat="1" applyFont="1" applyFill="1" applyBorder="1" applyAlignment="1">
      <alignment horizontal="right"/>
    </xf>
    <xf numFmtId="2" fontId="28" fillId="34" borderId="0" xfId="3" applyNumberFormat="1" applyFont="1" applyFill="1" applyBorder="1"/>
    <xf numFmtId="164" fontId="20" fillId="0" borderId="0" xfId="3" applyFont="1" applyFill="1" applyBorder="1"/>
    <xf numFmtId="2" fontId="20" fillId="34" borderId="0" xfId="3" applyNumberFormat="1" applyFont="1" applyFill="1" applyBorder="1" applyAlignment="1">
      <alignment horizontal="center"/>
    </xf>
    <xf numFmtId="2" fontId="21" fillId="33" borderId="0" xfId="3" applyNumberFormat="1" applyFont="1" applyFill="1" applyBorder="1"/>
    <xf numFmtId="4" fontId="29" fillId="33" borderId="0" xfId="3" applyNumberFormat="1" applyFont="1" applyFill="1" applyBorder="1"/>
    <xf numFmtId="43" fontId="30" fillId="33" borderId="0" xfId="5" applyNumberFormat="1" applyFont="1" applyFill="1" applyBorder="1"/>
    <xf numFmtId="164" fontId="29" fillId="33" borderId="0" xfId="3" applyFont="1" applyFill="1" applyBorder="1"/>
    <xf numFmtId="2" fontId="29" fillId="33" borderId="0" xfId="3" applyNumberFormat="1" applyFont="1" applyFill="1" applyBorder="1" applyAlignment="1">
      <alignment horizontal="right"/>
    </xf>
    <xf numFmtId="2" fontId="29" fillId="33" borderId="0" xfId="3" applyNumberFormat="1" applyFont="1" applyFill="1" applyBorder="1"/>
    <xf numFmtId="164" fontId="31" fillId="33" borderId="0" xfId="3" applyFont="1" applyFill="1" applyBorder="1"/>
    <xf numFmtId="43" fontId="32" fillId="33" borderId="0" xfId="5" applyNumberFormat="1" applyFont="1" applyFill="1" applyBorder="1"/>
    <xf numFmtId="43" fontId="30" fillId="33" borderId="0" xfId="5" applyNumberFormat="1" applyFont="1" applyFill="1" applyBorder="1" applyAlignment="1">
      <alignment horizontal="left"/>
    </xf>
    <xf numFmtId="4" fontId="30" fillId="33" borderId="0" xfId="5" applyNumberFormat="1" applyFont="1" applyFill="1" applyBorder="1" applyAlignment="1"/>
    <xf numFmtId="43" fontId="33" fillId="33" borderId="0" xfId="5" applyNumberFormat="1" applyFont="1" applyFill="1" applyBorder="1"/>
    <xf numFmtId="2" fontId="28" fillId="33" borderId="0" xfId="3" applyNumberFormat="1" applyFont="1" applyFill="1" applyBorder="1" applyAlignment="1">
      <alignment horizontal="right"/>
    </xf>
    <xf numFmtId="2" fontId="28" fillId="33" borderId="0" xfId="3" applyNumberFormat="1" applyFont="1" applyFill="1" applyBorder="1"/>
    <xf numFmtId="4" fontId="33" fillId="33" borderId="0" xfId="5" applyNumberFormat="1" applyFont="1" applyFill="1" applyBorder="1" applyAlignment="1"/>
    <xf numFmtId="4" fontId="34" fillId="33" borderId="0" xfId="5" applyNumberFormat="1" applyFont="1" applyFill="1" applyBorder="1" applyAlignment="1"/>
    <xf numFmtId="43" fontId="34" fillId="33" borderId="0" xfId="5" applyNumberFormat="1" applyFont="1" applyFill="1" applyBorder="1"/>
    <xf numFmtId="43" fontId="33" fillId="33" borderId="0" xfId="5" applyNumberFormat="1" applyFont="1" applyFill="1" applyBorder="1" applyAlignment="1">
      <alignment horizontal="left"/>
    </xf>
    <xf numFmtId="0" fontId="35" fillId="33" borderId="0" xfId="5" applyFont="1" applyFill="1" applyBorder="1"/>
    <xf numFmtId="0" fontId="36" fillId="33" borderId="0" xfId="5" applyFont="1" applyFill="1" applyBorder="1"/>
    <xf numFmtId="164" fontId="21" fillId="76" borderId="0" xfId="3" applyFont="1" applyFill="1" applyBorder="1"/>
    <xf numFmtId="4" fontId="20" fillId="76" borderId="0" xfId="3" applyNumberFormat="1" applyFont="1" applyFill="1" applyBorder="1" applyAlignment="1">
      <alignment horizontal="right"/>
    </xf>
    <xf numFmtId="164" fontId="20" fillId="76" borderId="0" xfId="3" applyFont="1" applyFill="1" applyBorder="1" applyAlignment="1">
      <alignment horizontal="right"/>
    </xf>
    <xf numFmtId="164" fontId="21" fillId="77" borderId="0" xfId="3" applyFont="1" applyFill="1" applyBorder="1"/>
    <xf numFmtId="4" fontId="20" fillId="77" borderId="0" xfId="3" applyNumberFormat="1" applyFont="1" applyFill="1" applyBorder="1" applyAlignment="1">
      <alignment horizontal="right"/>
    </xf>
    <xf numFmtId="164" fontId="20" fillId="77" borderId="0" xfId="3" applyFont="1" applyFill="1" applyBorder="1" applyAlignment="1">
      <alignment horizontal="right"/>
    </xf>
    <xf numFmtId="4" fontId="20" fillId="76" borderId="0" xfId="3" applyNumberFormat="1" applyFont="1" applyFill="1" applyBorder="1"/>
    <xf numFmtId="4" fontId="20" fillId="77" borderId="0" xfId="3" applyNumberFormat="1" applyFont="1" applyFill="1" applyBorder="1"/>
    <xf numFmtId="164" fontId="20" fillId="77" borderId="0" xfId="3" applyFont="1" applyFill="1" applyBorder="1"/>
    <xf numFmtId="164" fontId="20" fillId="76" borderId="0" xfId="3" applyFont="1" applyFill="1" applyBorder="1"/>
    <xf numFmtId="44" fontId="20" fillId="33" borderId="0" xfId="1" applyFont="1" applyFill="1" applyBorder="1"/>
    <xf numFmtId="0" fontId="113" fillId="78" borderId="0" xfId="4" applyFont="1" applyFill="1"/>
    <xf numFmtId="0" fontId="113" fillId="0" borderId="0" xfId="4" applyFont="1" applyFill="1"/>
    <xf numFmtId="0" fontId="114" fillId="0" borderId="0" xfId="4" applyFont="1" applyFill="1"/>
    <xf numFmtId="0" fontId="114" fillId="0" borderId="0" xfId="4" applyFont="1" applyFill="1" applyAlignment="1">
      <alignment horizontal="center"/>
    </xf>
    <xf numFmtId="0" fontId="114" fillId="0" borderId="0" xfId="4" applyFont="1"/>
    <xf numFmtId="2" fontId="114" fillId="0" borderId="0" xfId="4" applyNumberFormat="1" applyFont="1"/>
    <xf numFmtId="0" fontId="113" fillId="0" borderId="0" xfId="4" applyFont="1" applyFill="1" applyAlignment="1">
      <alignment horizontal="center" wrapText="1"/>
    </xf>
    <xf numFmtId="0" fontId="113" fillId="79" borderId="0" xfId="4" applyFont="1" applyFill="1" applyAlignment="1">
      <alignment horizontal="center"/>
    </xf>
    <xf numFmtId="17" fontId="113" fillId="80" borderId="0" xfId="4" applyNumberFormat="1" applyFont="1" applyFill="1" applyAlignment="1">
      <alignment horizontal="center"/>
    </xf>
    <xf numFmtId="17" fontId="113" fillId="76" borderId="0" xfId="4" applyNumberFormat="1" applyFont="1" applyFill="1" applyAlignment="1">
      <alignment horizontal="center"/>
    </xf>
    <xf numFmtId="0" fontId="113" fillId="0" borderId="0" xfId="4" applyFont="1" applyFill="1" applyAlignment="1">
      <alignment horizontal="center"/>
    </xf>
    <xf numFmtId="14" fontId="113" fillId="79" borderId="0" xfId="4" applyNumberFormat="1" applyFont="1" applyFill="1" applyAlignment="1">
      <alignment horizontal="center" wrapText="1"/>
    </xf>
    <xf numFmtId="0" fontId="113" fillId="80" borderId="0" xfId="4" applyFont="1" applyFill="1" applyAlignment="1">
      <alignment horizontal="center" wrapText="1"/>
    </xf>
    <xf numFmtId="0" fontId="113" fillId="76" borderId="0" xfId="4" applyFont="1" applyFill="1" applyAlignment="1">
      <alignment horizontal="center" wrapText="1"/>
    </xf>
    <xf numFmtId="0" fontId="115" fillId="0" borderId="0" xfId="4" applyFont="1" applyFill="1" applyAlignment="1">
      <alignment horizontal="left"/>
    </xf>
    <xf numFmtId="0" fontId="116" fillId="0" borderId="0" xfId="4" applyFont="1" applyFill="1" applyAlignment="1">
      <alignment horizontal="center"/>
    </xf>
    <xf numFmtId="0" fontId="115" fillId="0" borderId="0" xfId="4" applyFont="1" applyFill="1" applyAlignment="1">
      <alignment horizontal="center"/>
    </xf>
    <xf numFmtId="0" fontId="113" fillId="0" borderId="0" xfId="4" applyFont="1"/>
    <xf numFmtId="0" fontId="113" fillId="0" borderId="0" xfId="4" applyFont="1" applyFill="1" applyAlignment="1">
      <alignment horizontal="left"/>
    </xf>
    <xf numFmtId="0" fontId="0" fillId="0" borderId="0" xfId="0" applyFill="1"/>
    <xf numFmtId="0" fontId="114" fillId="0" borderId="0" xfId="46214" applyFont="1" applyFill="1"/>
    <xf numFmtId="43" fontId="114" fillId="0" borderId="0" xfId="11975" applyFont="1" applyFill="1"/>
    <xf numFmtId="43" fontId="114" fillId="0" borderId="0" xfId="11975" applyFont="1" applyFill="1" applyAlignment="1">
      <alignment horizontal="center"/>
    </xf>
    <xf numFmtId="173" fontId="114" fillId="0" borderId="0" xfId="11975" applyNumberFormat="1" applyFont="1" applyFill="1"/>
    <xf numFmtId="173" fontId="114" fillId="0" borderId="0" xfId="11975" applyNumberFormat="1" applyFont="1"/>
    <xf numFmtId="0" fontId="114" fillId="0" borderId="0" xfId="4" applyFont="1" applyFill="1" applyBorder="1"/>
    <xf numFmtId="0" fontId="113" fillId="0" borderId="0" xfId="4" applyFont="1" applyFill="1" applyBorder="1" applyAlignment="1">
      <alignment horizontal="right"/>
    </xf>
    <xf numFmtId="44" fontId="117" fillId="0" borderId="32" xfId="15225" applyFont="1" applyFill="1" applyBorder="1"/>
    <xf numFmtId="43" fontId="117" fillId="0" borderId="32" xfId="11975" applyFont="1" applyFill="1" applyBorder="1"/>
    <xf numFmtId="44" fontId="117" fillId="0" borderId="0" xfId="15225" applyFont="1" applyFill="1" applyBorder="1"/>
    <xf numFmtId="44" fontId="118" fillId="0" borderId="0" xfId="15225" applyFont="1" applyFill="1" applyBorder="1"/>
    <xf numFmtId="4" fontId="114" fillId="0" borderId="0" xfId="11975" applyNumberFormat="1" applyFont="1" applyFill="1"/>
    <xf numFmtId="0" fontId="113" fillId="0" borderId="0" xfId="4" applyFont="1" applyFill="1" applyBorder="1"/>
    <xf numFmtId="44" fontId="114" fillId="0" borderId="0" xfId="4" applyNumberFormat="1" applyFont="1"/>
    <xf numFmtId="43" fontId="118" fillId="0" borderId="0" xfId="11975" applyFont="1" applyFill="1" applyBorder="1"/>
    <xf numFmtId="44" fontId="114" fillId="0" borderId="0" xfId="4" applyNumberFormat="1" applyFont="1" applyFill="1"/>
    <xf numFmtId="43" fontId="116" fillId="0" borderId="0" xfId="11975" applyFont="1" applyFill="1" applyAlignment="1">
      <alignment horizontal="center"/>
    </xf>
    <xf numFmtId="43" fontId="116" fillId="0" borderId="0" xfId="4" applyNumberFormat="1" applyFont="1" applyFill="1" applyAlignment="1">
      <alignment horizontal="center"/>
    </xf>
    <xf numFmtId="43" fontId="114" fillId="0" borderId="0" xfId="4" applyNumberFormat="1" applyFont="1"/>
    <xf numFmtId="173" fontId="114" fillId="0" borderId="0" xfId="11975" applyNumberFormat="1" applyFont="1" applyFill="1" applyBorder="1"/>
    <xf numFmtId="0" fontId="114" fillId="0" borderId="0" xfId="4" applyFont="1" applyBorder="1"/>
    <xf numFmtId="44" fontId="114" fillId="0" borderId="0" xfId="4" applyNumberFormat="1" applyFont="1" applyBorder="1"/>
    <xf numFmtId="44" fontId="114" fillId="0" borderId="0" xfId="15225" applyFont="1" applyFill="1"/>
    <xf numFmtId="173" fontId="114" fillId="0" borderId="0" xfId="4" applyNumberFormat="1" applyFont="1" applyFill="1"/>
    <xf numFmtId="43" fontId="114" fillId="0" borderId="0" xfId="4" applyNumberFormat="1" applyFont="1" applyFill="1" applyAlignment="1">
      <alignment horizontal="center"/>
    </xf>
    <xf numFmtId="0" fontId="113" fillId="0" borderId="0" xfId="4" applyFont="1" applyFill="1" applyAlignment="1">
      <alignment horizontal="right"/>
    </xf>
    <xf numFmtId="44" fontId="113" fillId="0" borderId="41" xfId="4" applyNumberFormat="1" applyFont="1" applyFill="1" applyBorder="1"/>
    <xf numFmtId="43" fontId="113" fillId="0" borderId="0" xfId="11975" applyFont="1" applyFill="1" applyAlignment="1">
      <alignment horizontal="right"/>
    </xf>
    <xf numFmtId="43" fontId="113" fillId="0" borderId="0" xfId="11975" applyFont="1" applyFill="1"/>
    <xf numFmtId="43" fontId="113" fillId="0" borderId="0" xfId="4" applyNumberFormat="1" applyFont="1"/>
    <xf numFmtId="44" fontId="114" fillId="0" borderId="0" xfId="4" applyNumberFormat="1" applyFont="1" applyFill="1" applyAlignment="1">
      <alignment horizontal="center"/>
    </xf>
    <xf numFmtId="43" fontId="114" fillId="0" borderId="0" xfId="4" applyNumberFormat="1" applyFont="1" applyFill="1"/>
    <xf numFmtId="44" fontId="113" fillId="0" borderId="0" xfId="4" applyNumberFormat="1" applyFont="1" applyFill="1" applyAlignment="1">
      <alignment horizontal="right"/>
    </xf>
    <xf numFmtId="43" fontId="114" fillId="0" borderId="0" xfId="11975" applyFont="1"/>
    <xf numFmtId="43" fontId="117" fillId="0" borderId="32" xfId="46249" applyFont="1" applyFill="1" applyBorder="1"/>
    <xf numFmtId="0" fontId="24" fillId="0" borderId="0" xfId="35435" applyFill="1"/>
    <xf numFmtId="0" fontId="24" fillId="0" borderId="0" xfId="35532" applyFill="1"/>
    <xf numFmtId="0" fontId="119" fillId="0" borderId="0" xfId="4" applyFont="1" applyFill="1"/>
    <xf numFmtId="0" fontId="119" fillId="0" borderId="0" xfId="46214" applyFont="1" applyFill="1"/>
    <xf numFmtId="43" fontId="119" fillId="0" borderId="0" xfId="11975" applyFont="1" applyFill="1"/>
    <xf numFmtId="43" fontId="119" fillId="0" borderId="0" xfId="11975" applyFont="1" applyFill="1" applyAlignment="1">
      <alignment horizontal="center"/>
    </xf>
    <xf numFmtId="173" fontId="119" fillId="0" borderId="0" xfId="11975" applyNumberFormat="1" applyFont="1" applyFill="1"/>
    <xf numFmtId="0" fontId="14" fillId="0" borderId="0" xfId="0" applyFont="1" applyFill="1"/>
    <xf numFmtId="43" fontId="113" fillId="0" borderId="41" xfId="46249" applyFont="1" applyFill="1" applyBorder="1"/>
    <xf numFmtId="43" fontId="24" fillId="0" borderId="0" xfId="38607" applyNumberFormat="1" applyFill="1"/>
    <xf numFmtId="0" fontId="114" fillId="34" borderId="0" xfId="4" applyFont="1" applyFill="1"/>
    <xf numFmtId="0" fontId="114" fillId="34" borderId="0" xfId="4" applyFont="1" applyFill="1" applyAlignment="1">
      <alignment horizontal="right"/>
    </xf>
    <xf numFmtId="0" fontId="113" fillId="34" borderId="0" xfId="4" applyFont="1" applyFill="1" applyAlignment="1">
      <alignment horizontal="center" wrapText="1"/>
    </xf>
    <xf numFmtId="165" fontId="114" fillId="34" borderId="0" xfId="2" applyNumberFormat="1" applyFont="1" applyFill="1"/>
    <xf numFmtId="44" fontId="114" fillId="34" borderId="0" xfId="1" applyFont="1" applyFill="1"/>
    <xf numFmtId="10" fontId="114" fillId="0" borderId="0" xfId="2" applyNumberFormat="1" applyFont="1" applyFill="1"/>
    <xf numFmtId="44" fontId="114" fillId="34" borderId="0" xfId="4" applyNumberFormat="1" applyFont="1" applyFill="1"/>
    <xf numFmtId="10" fontId="114" fillId="0" borderId="0" xfId="2" applyNumberFormat="1" applyFont="1"/>
    <xf numFmtId="10" fontId="113" fillId="0" borderId="0" xfId="2" applyNumberFormat="1" applyFont="1"/>
    <xf numFmtId="43" fontId="117" fillId="34" borderId="32" xfId="46249" applyFont="1" applyFill="1" applyBorder="1"/>
    <xf numFmtId="44" fontId="117" fillId="34" borderId="32" xfId="15225" applyFont="1" applyFill="1" applyBorder="1"/>
    <xf numFmtId="0" fontId="113" fillId="34" borderId="0" xfId="4" applyFont="1" applyFill="1"/>
    <xf numFmtId="43" fontId="21" fillId="76" borderId="0" xfId="5" applyNumberFormat="1" applyFont="1" applyFill="1" applyBorder="1"/>
    <xf numFmtId="4" fontId="21" fillId="76" borderId="0" xfId="3" applyNumberFormat="1" applyFont="1" applyFill="1" applyBorder="1" applyAlignment="1">
      <alignment horizontal="center"/>
    </xf>
    <xf numFmtId="43" fontId="21" fillId="77" borderId="0" xfId="5" applyNumberFormat="1" applyFont="1" applyFill="1" applyBorder="1"/>
    <xf numFmtId="4" fontId="21" fillId="77" borderId="0" xfId="3" applyNumberFormat="1" applyFont="1" applyFill="1" applyBorder="1" applyAlignment="1">
      <alignment horizontal="center"/>
    </xf>
    <xf numFmtId="4" fontId="20" fillId="81" borderId="0" xfId="3" applyNumberFormat="1" applyFont="1" applyFill="1" applyBorder="1"/>
    <xf numFmtId="4" fontId="21" fillId="81" borderId="0" xfId="3" applyNumberFormat="1" applyFont="1" applyFill="1" applyBorder="1"/>
    <xf numFmtId="4" fontId="28" fillId="81" borderId="0" xfId="3" applyNumberFormat="1" applyFont="1" applyFill="1" applyBorder="1"/>
    <xf numFmtId="2" fontId="20" fillId="81" borderId="0" xfId="3" applyNumberFormat="1" applyFont="1" applyFill="1" applyBorder="1"/>
    <xf numFmtId="175" fontId="117" fillId="0" borderId="32" xfId="15225" applyNumberFormat="1" applyFont="1" applyFill="1" applyBorder="1"/>
    <xf numFmtId="173" fontId="117" fillId="0" borderId="32" xfId="46249" applyNumberFormat="1" applyFont="1" applyFill="1" applyBorder="1"/>
    <xf numFmtId="175" fontId="117" fillId="34" borderId="32" xfId="15225" applyNumberFormat="1" applyFont="1" applyFill="1" applyBorder="1"/>
    <xf numFmtId="175" fontId="114" fillId="0" borderId="0" xfId="4" applyNumberFormat="1" applyFont="1"/>
    <xf numFmtId="175" fontId="117" fillId="0" borderId="32" xfId="11975" applyNumberFormat="1" applyFont="1" applyFill="1" applyBorder="1"/>
    <xf numFmtId="175" fontId="117" fillId="0" borderId="32" xfId="46249" applyNumberFormat="1" applyFont="1" applyFill="1" applyBorder="1"/>
    <xf numFmtId="175" fontId="0" fillId="0" borderId="0" xfId="0" applyNumberFormat="1"/>
    <xf numFmtId="175" fontId="114" fillId="34" borderId="0" xfId="4" applyNumberFormat="1" applyFont="1" applyFill="1"/>
    <xf numFmtId="43" fontId="114" fillId="0" borderId="0" xfId="46249" applyFont="1" applyFill="1"/>
    <xf numFmtId="175" fontId="114" fillId="0" borderId="0" xfId="11975" applyNumberFormat="1" applyFont="1"/>
    <xf numFmtId="175" fontId="113" fillId="0" borderId="41" xfId="4" applyNumberFormat="1" applyFont="1" applyFill="1" applyBorder="1"/>
    <xf numFmtId="175" fontId="113" fillId="0" borderId="0" xfId="4" applyNumberFormat="1" applyFont="1"/>
    <xf numFmtId="175" fontId="113" fillId="0" borderId="41" xfId="46249" applyNumberFormat="1" applyFont="1" applyFill="1" applyBorder="1"/>
    <xf numFmtId="175" fontId="113" fillId="34" borderId="0" xfId="4" applyNumberFormat="1" applyFont="1" applyFill="1"/>
    <xf numFmtId="175" fontId="113" fillId="34" borderId="41" xfId="4" applyNumberFormat="1" applyFont="1" applyFill="1" applyBorder="1"/>
    <xf numFmtId="175" fontId="114" fillId="0" borderId="0" xfId="11975" applyNumberFormat="1" applyFont="1" applyFill="1"/>
    <xf numFmtId="175" fontId="114" fillId="0" borderId="0" xfId="4" applyNumberFormat="1" applyFont="1" applyFill="1"/>
    <xf numFmtId="175" fontId="0" fillId="0" borderId="0" xfId="0" applyNumberFormat="1" applyFill="1"/>
    <xf numFmtId="175" fontId="114" fillId="34" borderId="0" xfId="1" applyNumberFormat="1" applyFont="1" applyFill="1"/>
  </cellXfs>
  <cellStyles count="46250">
    <cellStyle name="20% - Accent1 2" xfId="7"/>
    <cellStyle name="20% - Accent1 2 2" xfId="8"/>
    <cellStyle name="20% - Accent1 2 2 2" xfId="9"/>
    <cellStyle name="20% - Accent1 2 2 3" xfId="10"/>
    <cellStyle name="20% - Accent1 2 3" xfId="11"/>
    <cellStyle name="20% - Accent1 2 3 2" xfId="12"/>
    <cellStyle name="20% - Accent1 2 4" xfId="13"/>
    <cellStyle name="20% - Accent1 2 4 2" xfId="14"/>
    <cellStyle name="20% - Accent1 2 5" xfId="15"/>
    <cellStyle name="20% - Accent1 2 6" xfId="16"/>
    <cellStyle name="20% - Accent1 3" xfId="17"/>
    <cellStyle name="20% - Accent1 3 2" xfId="18"/>
    <cellStyle name="20% - Accent1 3 2 2" xfId="19"/>
    <cellStyle name="20% - Accent1 3 3" xfId="20"/>
    <cellStyle name="20% - Accent1 3 4" xfId="21"/>
    <cellStyle name="20% - Accent1 4" xfId="22"/>
    <cellStyle name="20% - Accent1 4 2" xfId="23"/>
    <cellStyle name="20% - Accent1 4 2 2" xfId="24"/>
    <cellStyle name="20% - Accent1 4 2 3" xfId="25"/>
    <cellStyle name="20% - Accent1 4 3" xfId="26"/>
    <cellStyle name="20% - Accent1 4 4" xfId="27"/>
    <cellStyle name="20% - Accent1 4 5" xfId="28"/>
    <cellStyle name="20% - Accent1 5" xfId="29"/>
    <cellStyle name="20% - Accent1 5 2" xfId="30"/>
    <cellStyle name="20% - Accent1 5 3" xfId="31"/>
    <cellStyle name="20% - Accent1 6" xfId="32"/>
    <cellStyle name="20% - Accent2 2" xfId="33"/>
    <cellStyle name="20% - Accent2 2 2" xfId="34"/>
    <cellStyle name="20% - Accent2 2 2 2" xfId="35"/>
    <cellStyle name="20% - Accent2 2 3" xfId="36"/>
    <cellStyle name="20% - Accent2 2 3 2" xfId="37"/>
    <cellStyle name="20% - Accent2 2 4" xfId="38"/>
    <cellStyle name="20% - Accent2 3" xfId="39"/>
    <cellStyle name="20% - Accent2 3 2" xfId="40"/>
    <cellStyle name="20% - Accent2 3 2 2" xfId="41"/>
    <cellStyle name="20% - Accent2 3 3" xfId="42"/>
    <cellStyle name="20% - Accent2 4" xfId="43"/>
    <cellStyle name="20% - Accent2 4 2" xfId="44"/>
    <cellStyle name="20% - Accent2 4 2 2" xfId="45"/>
    <cellStyle name="20% - Accent2 4 2 3" xfId="46"/>
    <cellStyle name="20% - Accent2 4 3" xfId="47"/>
    <cellStyle name="20% - Accent2 4 4" xfId="48"/>
    <cellStyle name="20% - Accent2 4 5" xfId="49"/>
    <cellStyle name="20% - Accent2 5" xfId="50"/>
    <cellStyle name="20% - Accent2 5 2" xfId="51"/>
    <cellStyle name="20% - Accent2 5 3" xfId="52"/>
    <cellStyle name="20% - Accent2 6" xfId="53"/>
    <cellStyle name="20% - Accent3 2" xfId="54"/>
    <cellStyle name="20% - Accent3 2 2" xfId="55"/>
    <cellStyle name="20% - Accent3 2 2 2" xfId="56"/>
    <cellStyle name="20% - Accent3 2 2 3" xfId="57"/>
    <cellStyle name="20% - Accent3 2 3" xfId="58"/>
    <cellStyle name="20% - Accent3 3" xfId="59"/>
    <cellStyle name="20% - Accent3 3 2" xfId="60"/>
    <cellStyle name="20% - Accent3 3 2 2" xfId="61"/>
    <cellStyle name="20% - Accent3 3 3" xfId="62"/>
    <cellStyle name="20% - Accent3 4" xfId="63"/>
    <cellStyle name="20% - Accent3 4 2" xfId="64"/>
    <cellStyle name="20% - Accent3 4 2 2" xfId="65"/>
    <cellStyle name="20% - Accent3 4 2 3" xfId="66"/>
    <cellStyle name="20% - Accent3 4 3" xfId="67"/>
    <cellStyle name="20% - Accent3 4 4" xfId="68"/>
    <cellStyle name="20% - Accent3 4 5" xfId="69"/>
    <cellStyle name="20% - Accent3 5" xfId="70"/>
    <cellStyle name="20% - Accent3 5 2" xfId="71"/>
    <cellStyle name="20% - Accent3 5 3" xfId="72"/>
    <cellStyle name="20% - Accent3 6" xfId="73"/>
    <cellStyle name="20% - Accent4 2" xfId="74"/>
    <cellStyle name="20% - Accent4 2 2" xfId="75"/>
    <cellStyle name="20% - Accent4 2 2 2" xfId="76"/>
    <cellStyle name="20% - Accent4 2 2 3" xfId="77"/>
    <cellStyle name="20% - Accent4 2 3" xfId="78"/>
    <cellStyle name="20% - Accent4 2 3 2" xfId="79"/>
    <cellStyle name="20% - Accent4 2 4" xfId="80"/>
    <cellStyle name="20% - Accent4 3" xfId="81"/>
    <cellStyle name="20% - Accent4 3 2" xfId="82"/>
    <cellStyle name="20% - Accent4 3 2 2" xfId="83"/>
    <cellStyle name="20% - Accent4 3 3" xfId="84"/>
    <cellStyle name="20% - Accent4 3 4" xfId="85"/>
    <cellStyle name="20% - Accent4 4" xfId="86"/>
    <cellStyle name="20% - Accent4 4 2" xfId="87"/>
    <cellStyle name="20% - Accent4 4 2 2" xfId="88"/>
    <cellStyle name="20% - Accent4 4 2 3" xfId="89"/>
    <cellStyle name="20% - Accent4 4 3" xfId="90"/>
    <cellStyle name="20% - Accent4 4 4" xfId="91"/>
    <cellStyle name="20% - Accent4 4 5" xfId="92"/>
    <cellStyle name="20% - Accent4 5" xfId="93"/>
    <cellStyle name="20% - Accent4 5 2" xfId="94"/>
    <cellStyle name="20% - Accent4 5 3" xfId="95"/>
    <cellStyle name="20% - Accent4 6" xfId="96"/>
    <cellStyle name="20% - Accent5 2" xfId="97"/>
    <cellStyle name="20% - Accent5 2 2" xfId="98"/>
    <cellStyle name="20% - Accent5 2 2 2" xfId="99"/>
    <cellStyle name="20% - Accent5 2 2 3" xfId="100"/>
    <cellStyle name="20% - Accent5 3" xfId="101"/>
    <cellStyle name="20% - Accent5 3 2" xfId="102"/>
    <cellStyle name="20% - Accent5 3 2 2" xfId="103"/>
    <cellStyle name="20% - Accent5 3 2 3" xfId="104"/>
    <cellStyle name="20% - Accent5 3 3" xfId="105"/>
    <cellStyle name="20% - Accent5 4" xfId="106"/>
    <cellStyle name="20% - Accent5 4 2" xfId="107"/>
    <cellStyle name="20% - Accent5 4 2 2" xfId="108"/>
    <cellStyle name="20% - Accent5 4 2 3" xfId="109"/>
    <cellStyle name="20% - Accent5 4 3" xfId="110"/>
    <cellStyle name="20% - Accent5 4 4" xfId="111"/>
    <cellStyle name="20% - Accent5 4 5" xfId="112"/>
    <cellStyle name="20% - Accent5 5" xfId="113"/>
    <cellStyle name="20% - Accent5 5 2" xfId="114"/>
    <cellStyle name="20% - Accent5 5 3" xfId="115"/>
    <cellStyle name="20% - Accent5 6" xfId="116"/>
    <cellStyle name="20% - Accent6 2" xfId="117"/>
    <cellStyle name="20% - Accent6 2 2" xfId="118"/>
    <cellStyle name="20% - Accent6 2 2 2" xfId="119"/>
    <cellStyle name="20% - Accent6 2 3" xfId="120"/>
    <cellStyle name="20% - Accent6 2 3 2" xfId="121"/>
    <cellStyle name="20% - Accent6 3" xfId="122"/>
    <cellStyle name="20% - Accent6 3 2" xfId="123"/>
    <cellStyle name="20% - Accent6 3 2 2" xfId="124"/>
    <cellStyle name="20% - Accent6 3 3" xfId="125"/>
    <cellStyle name="20% - Accent6 4" xfId="126"/>
    <cellStyle name="20% - Accent6 4 2" xfId="127"/>
    <cellStyle name="20% - Accent6 4 2 2" xfId="128"/>
    <cellStyle name="20% - Accent6 4 2 3" xfId="129"/>
    <cellStyle name="20% - Accent6 4 3" xfId="130"/>
    <cellStyle name="20% - Accent6 4 4" xfId="131"/>
    <cellStyle name="20% - Accent6 4 5" xfId="132"/>
    <cellStyle name="20% - Accent6 5" xfId="133"/>
    <cellStyle name="20% - Accent6 5 2" xfId="134"/>
    <cellStyle name="20% - Accent6 5 3" xfId="135"/>
    <cellStyle name="20% - Accent6 6" xfId="136"/>
    <cellStyle name="40% - Accent1 2" xfId="137"/>
    <cellStyle name="40% - Accent1 2 2" xfId="138"/>
    <cellStyle name="40% - Accent1 2 2 2" xfId="139"/>
    <cellStyle name="40% - Accent1 2 2 3" xfId="140"/>
    <cellStyle name="40% - Accent1 2 2 4" xfId="141"/>
    <cellStyle name="40% - Accent1 2 3" xfId="142"/>
    <cellStyle name="40% - Accent1 2 4" xfId="143"/>
    <cellStyle name="40% - Accent1 3" xfId="144"/>
    <cellStyle name="40% - Accent1 3 2" xfId="145"/>
    <cellStyle name="40% - Accent1 3 2 2" xfId="146"/>
    <cellStyle name="40% - Accent1 3 3" xfId="147"/>
    <cellStyle name="40% - Accent1 3 4" xfId="148"/>
    <cellStyle name="40% - Accent1 4" xfId="149"/>
    <cellStyle name="40% - Accent1 4 2" xfId="150"/>
    <cellStyle name="40% - Accent1 4 2 2" xfId="151"/>
    <cellStyle name="40% - Accent1 4 2 3" xfId="152"/>
    <cellStyle name="40% - Accent1 4 3" xfId="153"/>
    <cellStyle name="40% - Accent1 5" xfId="154"/>
    <cellStyle name="40% - Accent1 5 2" xfId="155"/>
    <cellStyle name="40% - Accent1 5 3" xfId="156"/>
    <cellStyle name="40% - Accent1 6" xfId="157"/>
    <cellStyle name="40% - Accent1 7" xfId="158"/>
    <cellStyle name="40% - Accent2 2" xfId="159"/>
    <cellStyle name="40% - Accent2 2 2" xfId="160"/>
    <cellStyle name="40% - Accent2 2 2 2" xfId="161"/>
    <cellStyle name="40% - Accent2 2 2 3" xfId="162"/>
    <cellStyle name="40% - Accent2 3" xfId="163"/>
    <cellStyle name="40% - Accent2 3 2" xfId="164"/>
    <cellStyle name="40% - Accent2 3 2 2" xfId="165"/>
    <cellStyle name="40% - Accent2 3 2 3" xfId="166"/>
    <cellStyle name="40% - Accent2 3 3" xfId="167"/>
    <cellStyle name="40% - Accent2 4" xfId="168"/>
    <cellStyle name="40% - Accent2 4 2" xfId="169"/>
    <cellStyle name="40% - Accent2 4 2 2" xfId="170"/>
    <cellStyle name="40% - Accent2 4 2 3" xfId="171"/>
    <cellStyle name="40% - Accent2 4 3" xfId="172"/>
    <cellStyle name="40% - Accent2 4 4" xfId="173"/>
    <cellStyle name="40% - Accent2 4 5" xfId="174"/>
    <cellStyle name="40% - Accent2 5" xfId="175"/>
    <cellStyle name="40% - Accent2 5 2" xfId="176"/>
    <cellStyle name="40% - Accent2 5 3" xfId="177"/>
    <cellStyle name="40% - Accent2 6" xfId="178"/>
    <cellStyle name="40% - Accent3 2" xfId="179"/>
    <cellStyle name="40% - Accent3 2 2" xfId="180"/>
    <cellStyle name="40% - Accent3 2 2 2" xfId="181"/>
    <cellStyle name="40% - Accent3 2 3" xfId="182"/>
    <cellStyle name="40% - Accent3 2 3 2" xfId="183"/>
    <cellStyle name="40% - Accent3 2 4" xfId="184"/>
    <cellStyle name="40% - Accent3 3" xfId="185"/>
    <cellStyle name="40% - Accent3 3 2" xfId="186"/>
    <cellStyle name="40% - Accent3 3 2 2" xfId="187"/>
    <cellStyle name="40% - Accent3 3 3" xfId="188"/>
    <cellStyle name="40% - Accent3 4" xfId="189"/>
    <cellStyle name="40% - Accent3 4 2" xfId="190"/>
    <cellStyle name="40% - Accent3 4 2 2" xfId="191"/>
    <cellStyle name="40% - Accent3 4 2 3" xfId="192"/>
    <cellStyle name="40% - Accent3 4 3" xfId="193"/>
    <cellStyle name="40% - Accent3 4 4" xfId="194"/>
    <cellStyle name="40% - Accent3 4 5" xfId="195"/>
    <cellStyle name="40% - Accent3 5" xfId="196"/>
    <cellStyle name="40% - Accent3 5 2" xfId="197"/>
    <cellStyle name="40% - Accent3 5 3" xfId="198"/>
    <cellStyle name="40% - Accent3 6" xfId="199"/>
    <cellStyle name="40% - Accent4 2" xfId="200"/>
    <cellStyle name="40% - Accent4 2 2" xfId="201"/>
    <cellStyle name="40% - Accent4 2 2 2" xfId="202"/>
    <cellStyle name="40% - Accent4 2 2 3" xfId="203"/>
    <cellStyle name="40% - Accent4 2 2 4" xfId="204"/>
    <cellStyle name="40% - Accent4 2 3" xfId="205"/>
    <cellStyle name="40% - Accent4 2 4" xfId="206"/>
    <cellStyle name="40% - Accent4 3" xfId="207"/>
    <cellStyle name="40% - Accent4 3 2" xfId="208"/>
    <cellStyle name="40% - Accent4 3 2 2" xfId="209"/>
    <cellStyle name="40% - Accent4 3 3" xfId="210"/>
    <cellStyle name="40% - Accent4 3 4" xfId="211"/>
    <cellStyle name="40% - Accent4 4" xfId="212"/>
    <cellStyle name="40% - Accent4 4 2" xfId="213"/>
    <cellStyle name="40% - Accent4 4 2 2" xfId="214"/>
    <cellStyle name="40% - Accent4 4 2 3" xfId="215"/>
    <cellStyle name="40% - Accent4 4 3" xfId="216"/>
    <cellStyle name="40% - Accent4 5" xfId="217"/>
    <cellStyle name="40% - Accent4 5 2" xfId="218"/>
    <cellStyle name="40% - Accent4 5 3" xfId="219"/>
    <cellStyle name="40% - Accent4 6" xfId="220"/>
    <cellStyle name="40% - Accent4 7" xfId="221"/>
    <cellStyle name="40% - Accent5 2" xfId="222"/>
    <cellStyle name="40% - Accent5 2 2" xfId="223"/>
    <cellStyle name="40% - Accent5 2 2 2" xfId="224"/>
    <cellStyle name="40% - Accent5 2 2 3" xfId="225"/>
    <cellStyle name="40% - Accent5 2 2 4" xfId="226"/>
    <cellStyle name="40% - Accent5 2 3" xfId="227"/>
    <cellStyle name="40% - Accent5 3" xfId="228"/>
    <cellStyle name="40% - Accent5 3 2" xfId="229"/>
    <cellStyle name="40% - Accent5 3 2 2" xfId="230"/>
    <cellStyle name="40% - Accent5 3 3" xfId="231"/>
    <cellStyle name="40% - Accent5 4" xfId="232"/>
    <cellStyle name="40% - Accent5 4 2" xfId="233"/>
    <cellStyle name="40% - Accent5 4 2 2" xfId="234"/>
    <cellStyle name="40% - Accent5 4 2 3" xfId="235"/>
    <cellStyle name="40% - Accent5 4 3" xfId="236"/>
    <cellStyle name="40% - Accent5 4 4" xfId="237"/>
    <cellStyle name="40% - Accent5 4 5" xfId="238"/>
    <cellStyle name="40% - Accent5 5" xfId="239"/>
    <cellStyle name="40% - Accent5 5 2" xfId="240"/>
    <cellStyle name="40% - Accent5 5 3" xfId="241"/>
    <cellStyle name="40% - Accent5 6" xfId="242"/>
    <cellStyle name="40% - Accent6 2" xfId="243"/>
    <cellStyle name="40% - Accent6 2 2" xfId="244"/>
    <cellStyle name="40% - Accent6 2 2 2" xfId="245"/>
    <cellStyle name="40% - Accent6 2 2 3" xfId="246"/>
    <cellStyle name="40% - Accent6 2 2 4" xfId="247"/>
    <cellStyle name="40% - Accent6 2 3" xfId="248"/>
    <cellStyle name="40% - Accent6 2 3 2" xfId="249"/>
    <cellStyle name="40% - Accent6 2 4" xfId="250"/>
    <cellStyle name="40% - Accent6 3" xfId="251"/>
    <cellStyle name="40% - Accent6 3 2" xfId="252"/>
    <cellStyle name="40% - Accent6 3 2 2" xfId="253"/>
    <cellStyle name="40% - Accent6 3 3" xfId="254"/>
    <cellStyle name="40% - Accent6 3 4" xfId="255"/>
    <cellStyle name="40% - Accent6 4" xfId="256"/>
    <cellStyle name="40% - Accent6 4 2" xfId="257"/>
    <cellStyle name="40% - Accent6 4 2 2" xfId="258"/>
    <cellStyle name="40% - Accent6 4 2 3" xfId="259"/>
    <cellStyle name="40% - Accent6 4 3" xfId="260"/>
    <cellStyle name="40% - Accent6 5" xfId="261"/>
    <cellStyle name="40% - Accent6 5 2" xfId="262"/>
    <cellStyle name="40% - Accent6 5 3" xfId="263"/>
    <cellStyle name="40% - Accent6 6" xfId="264"/>
    <cellStyle name="40% - Accent6 7" xfId="265"/>
    <cellStyle name="60% - Accent1 2" xfId="266"/>
    <cellStyle name="60% - Accent1 2 2" xfId="267"/>
    <cellStyle name="60% - Accent1 2 2 2" xfId="268"/>
    <cellStyle name="60% - Accent1 2 2 3" xfId="269"/>
    <cellStyle name="60% - Accent1 2 3" xfId="270"/>
    <cellStyle name="60% - Accent1 2 3 2" xfId="271"/>
    <cellStyle name="60% - Accent1 2 4" xfId="272"/>
    <cellStyle name="60% - Accent1 2 4 2" xfId="273"/>
    <cellStyle name="60% - Accent1 2 5" xfId="274"/>
    <cellStyle name="60% - Accent1 3" xfId="275"/>
    <cellStyle name="60% - Accent1 3 2" xfId="276"/>
    <cellStyle name="60% - Accent1 3 3" xfId="277"/>
    <cellStyle name="60% - Accent1 3 4" xfId="278"/>
    <cellStyle name="60% - Accent1 4" xfId="279"/>
    <cellStyle name="60% - Accent1 4 2" xfId="280"/>
    <cellStyle name="60% - Accent1 4 3" xfId="281"/>
    <cellStyle name="60% - Accent2 2" xfId="282"/>
    <cellStyle name="60% - Accent2 2 2" xfId="283"/>
    <cellStyle name="60% - Accent2 2 2 2" xfId="284"/>
    <cellStyle name="60% - Accent2 2 2 3" xfId="285"/>
    <cellStyle name="60% - Accent2 2 2 4" xfId="286"/>
    <cellStyle name="60% - Accent2 2 3" xfId="287"/>
    <cellStyle name="60% - Accent2 3" xfId="288"/>
    <cellStyle name="60% - Accent2 3 2" xfId="289"/>
    <cellStyle name="60% - Accent2 3 2 2" xfId="290"/>
    <cellStyle name="60% - Accent2 3 3" xfId="291"/>
    <cellStyle name="60% - Accent2 4" xfId="292"/>
    <cellStyle name="60% - Accent2 4 2" xfId="293"/>
    <cellStyle name="60% - Accent2 4 3" xfId="294"/>
    <cellStyle name="60% - Accent2 4 4" xfId="295"/>
    <cellStyle name="60% - Accent3 2" xfId="296"/>
    <cellStyle name="60% - Accent3 2 2" xfId="297"/>
    <cellStyle name="60% - Accent3 2 2 2" xfId="298"/>
    <cellStyle name="60% - Accent3 2 2 3" xfId="299"/>
    <cellStyle name="60% - Accent3 2 2 4" xfId="300"/>
    <cellStyle name="60% - Accent3 2 3" xfId="301"/>
    <cellStyle name="60% - Accent3 2 3 2" xfId="302"/>
    <cellStyle name="60% - Accent3 2 4" xfId="303"/>
    <cellStyle name="60% - Accent3 3" xfId="304"/>
    <cellStyle name="60% - Accent3 3 2" xfId="305"/>
    <cellStyle name="60% - Accent3 3 3" xfId="306"/>
    <cellStyle name="60% - Accent3 3 4" xfId="307"/>
    <cellStyle name="60% - Accent3 4" xfId="308"/>
    <cellStyle name="60% - Accent3 4 2" xfId="309"/>
    <cellStyle name="60% - Accent3 4 3" xfId="310"/>
    <cellStyle name="60% - Accent3 4 4" xfId="311"/>
    <cellStyle name="60% - Accent4 2" xfId="312"/>
    <cellStyle name="60% - Accent4 2 2" xfId="313"/>
    <cellStyle name="60% - Accent4 2 2 2" xfId="314"/>
    <cellStyle name="60% - Accent4 2 2 3" xfId="315"/>
    <cellStyle name="60% - Accent4 2 2 4" xfId="316"/>
    <cellStyle name="60% - Accent4 2 3" xfId="317"/>
    <cellStyle name="60% - Accent4 2 3 2" xfId="318"/>
    <cellStyle name="60% - Accent4 2 4" xfId="319"/>
    <cellStyle name="60% - Accent4 3" xfId="320"/>
    <cellStyle name="60% - Accent4 3 2" xfId="321"/>
    <cellStyle name="60% - Accent4 3 3" xfId="322"/>
    <cellStyle name="60% - Accent4 3 4" xfId="323"/>
    <cellStyle name="60% - Accent4 4" xfId="324"/>
    <cellStyle name="60% - Accent4 4 2" xfId="325"/>
    <cellStyle name="60% - Accent4 4 3" xfId="326"/>
    <cellStyle name="60% - Accent4 4 4" xfId="327"/>
    <cellStyle name="60% - Accent5 2" xfId="328"/>
    <cellStyle name="60% - Accent5 2 2" xfId="329"/>
    <cellStyle name="60% - Accent5 2 2 2" xfId="330"/>
    <cellStyle name="60% - Accent5 2 2 3" xfId="331"/>
    <cellStyle name="60% - Accent5 2 3" xfId="332"/>
    <cellStyle name="60% - Accent5 2 3 2" xfId="333"/>
    <cellStyle name="60% - Accent5 2 4" xfId="334"/>
    <cellStyle name="60% - Accent5 2 4 2" xfId="335"/>
    <cellStyle name="60% - Accent5 3" xfId="336"/>
    <cellStyle name="60% - Accent5 3 2" xfId="337"/>
    <cellStyle name="60% - Accent5 3 2 2" xfId="338"/>
    <cellStyle name="60% - Accent5 3 3" xfId="339"/>
    <cellStyle name="60% - Accent5 4" xfId="340"/>
    <cellStyle name="60% - Accent5 4 2" xfId="341"/>
    <cellStyle name="60% - Accent5 4 3" xfId="342"/>
    <cellStyle name="60% - Accent5 4 4" xfId="343"/>
    <cellStyle name="60% - Accent6 2" xfId="344"/>
    <cellStyle name="60% - Accent6 2 2" xfId="345"/>
    <cellStyle name="60% - Accent6 2 2 2" xfId="346"/>
    <cellStyle name="60% - Accent6 2 3" xfId="347"/>
    <cellStyle name="60% - Accent6 2 3 2" xfId="348"/>
    <cellStyle name="60% - Accent6 2 4" xfId="349"/>
    <cellStyle name="60% - Accent6 3" xfId="350"/>
    <cellStyle name="60% - Accent6 3 2" xfId="351"/>
    <cellStyle name="60% - Accent6 3 2 2" xfId="352"/>
    <cellStyle name="60% - Accent6 3 3" xfId="353"/>
    <cellStyle name="60% - Accent6 4" xfId="354"/>
    <cellStyle name="60% - Accent6 4 2" xfId="355"/>
    <cellStyle name="60% - Accent6 4 3" xfId="356"/>
    <cellStyle name="60% - Accent6 4 4" xfId="357"/>
    <cellStyle name="Accent1 2" xfId="358"/>
    <cellStyle name="Accent1 2 2" xfId="359"/>
    <cellStyle name="Accent1 2 2 2" xfId="360"/>
    <cellStyle name="Accent1 2 2 3" xfId="361"/>
    <cellStyle name="Accent1 2 3" xfId="362"/>
    <cellStyle name="Accent1 2 3 2" xfId="363"/>
    <cellStyle name="Accent1 2 4" xfId="364"/>
    <cellStyle name="Accent1 2 4 2" xfId="365"/>
    <cellStyle name="Accent1 2 5" xfId="366"/>
    <cellStyle name="Accent1 3" xfId="367"/>
    <cellStyle name="Accent1 3 2" xfId="368"/>
    <cellStyle name="Accent1 3 3" xfId="369"/>
    <cellStyle name="Accent1 3 4" xfId="370"/>
    <cellStyle name="Accent1 4" xfId="371"/>
    <cellStyle name="Accent1 4 2" xfId="372"/>
    <cellStyle name="Accent2 2" xfId="373"/>
    <cellStyle name="Accent2 2 2" xfId="374"/>
    <cellStyle name="Accent2 2 2 2" xfId="375"/>
    <cellStyle name="Accent2 2 2 3" xfId="376"/>
    <cellStyle name="Accent2 2 2 4" xfId="377"/>
    <cellStyle name="Accent2 2 3" xfId="378"/>
    <cellStyle name="Accent2 3" xfId="379"/>
    <cellStyle name="Accent2 3 2" xfId="380"/>
    <cellStyle name="Accent2 3 2 2" xfId="381"/>
    <cellStyle name="Accent2 3 3" xfId="382"/>
    <cellStyle name="Accent2 4" xfId="383"/>
    <cellStyle name="Accent2 4 2" xfId="384"/>
    <cellStyle name="Accent2 4 3" xfId="385"/>
    <cellStyle name="Accent2 4 4" xfId="386"/>
    <cellStyle name="Accent3 2" xfId="387"/>
    <cellStyle name="Accent3 2 2" xfId="388"/>
    <cellStyle name="Accent3 2 2 2" xfId="389"/>
    <cellStyle name="Accent3 2 3" xfId="390"/>
    <cellStyle name="Accent3 2 4" xfId="391"/>
    <cellStyle name="Accent3 2 4 2" xfId="392"/>
    <cellStyle name="Accent3 3" xfId="393"/>
    <cellStyle name="Accent3 3 2" xfId="394"/>
    <cellStyle name="Accent3 3 2 2" xfId="395"/>
    <cellStyle name="Accent3 3 3" xfId="396"/>
    <cellStyle name="Accent3 4" xfId="397"/>
    <cellStyle name="Accent3 4 2" xfId="398"/>
    <cellStyle name="Accent3 4 3" xfId="399"/>
    <cellStyle name="Accent3 4 4" xfId="400"/>
    <cellStyle name="Accent4 2" xfId="401"/>
    <cellStyle name="Accent4 2 2" xfId="402"/>
    <cellStyle name="Accent4 2 2 2" xfId="403"/>
    <cellStyle name="Accent4 2 2 2 2" xfId="404"/>
    <cellStyle name="Accent4 2 2 3" xfId="405"/>
    <cellStyle name="Accent4 2 3" xfId="406"/>
    <cellStyle name="Accent4 2 3 2" xfId="407"/>
    <cellStyle name="Accent4 2 4" xfId="408"/>
    <cellStyle name="Accent4 3" xfId="409"/>
    <cellStyle name="Accent4 3 2" xfId="410"/>
    <cellStyle name="Accent4 3 2 2" xfId="411"/>
    <cellStyle name="Accent4 3 3" xfId="412"/>
    <cellStyle name="Accent4 4" xfId="413"/>
    <cellStyle name="Accent4 4 2" xfId="414"/>
    <cellStyle name="Accent4 4 3" xfId="415"/>
    <cellStyle name="Accent4 4 4" xfId="416"/>
    <cellStyle name="Accent5 2" xfId="417"/>
    <cellStyle name="Accent5 2 2" xfId="418"/>
    <cellStyle name="Accent5 2 2 2" xfId="419"/>
    <cellStyle name="Accent5 2 2 2 2" xfId="420"/>
    <cellStyle name="Accent5 2 2 2 3" xfId="421"/>
    <cellStyle name="Accent5 2 2 3" xfId="422"/>
    <cellStyle name="Accent5 2 2 4" xfId="423"/>
    <cellStyle name="Accent5 2 3" xfId="424"/>
    <cellStyle name="Accent5 2 3 2" xfId="425"/>
    <cellStyle name="Accent5 2 4" xfId="426"/>
    <cellStyle name="Accent5 2 4 2" xfId="427"/>
    <cellStyle name="Accent5 2 4 3" xfId="428"/>
    <cellStyle name="Accent5 2 5" xfId="429"/>
    <cellStyle name="Accent5 3" xfId="430"/>
    <cellStyle name="Accent5 4" xfId="431"/>
    <cellStyle name="Accent5 4 2" xfId="432"/>
    <cellStyle name="Accent6 2" xfId="433"/>
    <cellStyle name="Accent6 2 2" xfId="434"/>
    <cellStyle name="Accent6 2 2 2" xfId="435"/>
    <cellStyle name="Accent6 2 3" xfId="436"/>
    <cellStyle name="Accent6 2 4" xfId="437"/>
    <cellStyle name="Accent6 2 4 2" xfId="438"/>
    <cellStyle name="Accent6 3" xfId="439"/>
    <cellStyle name="Accent6 3 2" xfId="440"/>
    <cellStyle name="Accent6 3 2 2" xfId="441"/>
    <cellStyle name="Accent6 3 3" xfId="442"/>
    <cellStyle name="Accent6 4" xfId="443"/>
    <cellStyle name="Accent6 4 2" xfId="444"/>
    <cellStyle name="Accent6 4 3" xfId="445"/>
    <cellStyle name="Accent6 4 4" xfId="446"/>
    <cellStyle name="Accounting" xfId="447"/>
    <cellStyle name="Accounting 2" xfId="448"/>
    <cellStyle name="Accounting 2 2" xfId="449"/>
    <cellStyle name="Accounting 3" xfId="450"/>
    <cellStyle name="Accounting 3 2" xfId="451"/>
    <cellStyle name="Accounting 4" xfId="452"/>
    <cellStyle name="Accounting 5" xfId="453"/>
    <cellStyle name="Accounting 6" xfId="454"/>
    <cellStyle name="Accounting_2011-11" xfId="455"/>
    <cellStyle name="APS" xfId="456"/>
    <cellStyle name="APSLabels" xfId="457"/>
    <cellStyle name="APSLabels 10" xfId="458"/>
    <cellStyle name="APSLabels 10 2" xfId="459"/>
    <cellStyle name="APSLabels 10 3" xfId="460"/>
    <cellStyle name="APSLabels 11" xfId="461"/>
    <cellStyle name="APSLabels 11 2" xfId="462"/>
    <cellStyle name="APSLabels 11 3" xfId="463"/>
    <cellStyle name="APSLabels 12" xfId="464"/>
    <cellStyle name="APSLabels 12 2" xfId="465"/>
    <cellStyle name="APSLabels 12 3" xfId="466"/>
    <cellStyle name="APSLabels 13" xfId="467"/>
    <cellStyle name="APSLabels 13 2" xfId="468"/>
    <cellStyle name="APSLabels 13 3" xfId="469"/>
    <cellStyle name="APSLabels 14" xfId="470"/>
    <cellStyle name="APSLabels 14 2" xfId="471"/>
    <cellStyle name="APSLabels 14 3" xfId="472"/>
    <cellStyle name="APSLabels 15" xfId="473"/>
    <cellStyle name="APSLabels 16" xfId="474"/>
    <cellStyle name="APSLabels 17" xfId="475"/>
    <cellStyle name="APSLabels 2" xfId="476"/>
    <cellStyle name="APSLabels 2 10" xfId="477"/>
    <cellStyle name="APSLabels 2 10 2" xfId="478"/>
    <cellStyle name="APSLabels 2 10 3" xfId="479"/>
    <cellStyle name="APSLabels 2 11" xfId="480"/>
    <cellStyle name="APSLabels 2 2" xfId="481"/>
    <cellStyle name="APSLabels 2 2 10" xfId="482"/>
    <cellStyle name="APSLabels 2 2 2" xfId="483"/>
    <cellStyle name="APSLabels 2 2 2 2" xfId="484"/>
    <cellStyle name="APSLabels 2 2 2 2 2" xfId="485"/>
    <cellStyle name="APSLabels 2 2 2 2 2 2" xfId="486"/>
    <cellStyle name="APSLabels 2 2 2 2 3" xfId="487"/>
    <cellStyle name="APSLabels 2 2 2 2 3 2" xfId="488"/>
    <cellStyle name="APSLabels 2 2 2 2 3 3" xfId="489"/>
    <cellStyle name="APSLabels 2 2 2 2 4" xfId="490"/>
    <cellStyle name="APSLabels 2 2 2 2 4 2" xfId="491"/>
    <cellStyle name="APSLabels 2 2 2 2 4 3" xfId="492"/>
    <cellStyle name="APSLabels 2 2 2 2 5" xfId="493"/>
    <cellStyle name="APSLabels 2 2 2 2 5 2" xfId="494"/>
    <cellStyle name="APSLabels 2 2 2 2 5 3" xfId="495"/>
    <cellStyle name="APSLabels 2 2 2 2 6" xfId="496"/>
    <cellStyle name="APSLabels 2 2 2 3" xfId="497"/>
    <cellStyle name="APSLabels 2 2 2 3 2" xfId="498"/>
    <cellStyle name="APSLabels 2 2 2 4" xfId="499"/>
    <cellStyle name="APSLabels 2 2 2 4 2" xfId="500"/>
    <cellStyle name="APSLabels 2 2 2 4 3" xfId="501"/>
    <cellStyle name="APSLabels 2 2 2 5" xfId="502"/>
    <cellStyle name="APSLabels 2 2 2 5 2" xfId="503"/>
    <cellStyle name="APSLabels 2 2 2 5 3" xfId="504"/>
    <cellStyle name="APSLabels 2 2 2 6" xfId="505"/>
    <cellStyle name="APSLabels 2 2 2 6 2" xfId="506"/>
    <cellStyle name="APSLabels 2 2 2 6 3" xfId="507"/>
    <cellStyle name="APSLabels 2 2 2 7" xfId="508"/>
    <cellStyle name="APSLabels 2 2 3" xfId="509"/>
    <cellStyle name="APSLabels 2 2 3 2" xfId="510"/>
    <cellStyle name="APSLabels 2 2 3 2 2" xfId="511"/>
    <cellStyle name="APSLabels 2 2 3 2 2 2" xfId="512"/>
    <cellStyle name="APSLabels 2 2 3 2 3" xfId="513"/>
    <cellStyle name="APSLabels 2 2 3 2 3 2" xfId="514"/>
    <cellStyle name="APSLabels 2 2 3 2 3 3" xfId="515"/>
    <cellStyle name="APSLabels 2 2 3 2 4" xfId="516"/>
    <cellStyle name="APSLabels 2 2 3 2 4 2" xfId="517"/>
    <cellStyle name="APSLabels 2 2 3 2 4 3" xfId="518"/>
    <cellStyle name="APSLabels 2 2 3 2 5" xfId="519"/>
    <cellStyle name="APSLabels 2 2 3 2 5 2" xfId="520"/>
    <cellStyle name="APSLabels 2 2 3 2 5 3" xfId="521"/>
    <cellStyle name="APSLabels 2 2 3 2 6" xfId="522"/>
    <cellStyle name="APSLabels 2 2 3 3" xfId="523"/>
    <cellStyle name="APSLabels 2 2 3 3 2" xfId="524"/>
    <cellStyle name="APSLabels 2 2 3 4" xfId="525"/>
    <cellStyle name="APSLabels 2 2 3 4 2" xfId="526"/>
    <cellStyle name="APSLabels 2 2 3 4 3" xfId="527"/>
    <cellStyle name="APSLabels 2 2 3 5" xfId="528"/>
    <cellStyle name="APSLabels 2 2 3 5 2" xfId="529"/>
    <cellStyle name="APSLabels 2 2 3 5 3" xfId="530"/>
    <cellStyle name="APSLabels 2 2 3 6" xfId="531"/>
    <cellStyle name="APSLabels 2 2 3 6 2" xfId="532"/>
    <cellStyle name="APSLabels 2 2 3 6 3" xfId="533"/>
    <cellStyle name="APSLabels 2 2 3 7" xfId="534"/>
    <cellStyle name="APSLabels 2 2 4" xfId="535"/>
    <cellStyle name="APSLabels 2 2 4 2" xfId="536"/>
    <cellStyle name="APSLabels 2 2 4 2 2" xfId="537"/>
    <cellStyle name="APSLabels 2 2 4 3" xfId="538"/>
    <cellStyle name="APSLabels 2 2 4 3 2" xfId="539"/>
    <cellStyle name="APSLabels 2 2 4 3 3" xfId="540"/>
    <cellStyle name="APSLabels 2 2 4 4" xfId="541"/>
    <cellStyle name="APSLabels 2 2 4 4 2" xfId="542"/>
    <cellStyle name="APSLabels 2 2 4 4 3" xfId="543"/>
    <cellStyle name="APSLabels 2 2 4 5" xfId="544"/>
    <cellStyle name="APSLabels 2 2 4 5 2" xfId="545"/>
    <cellStyle name="APSLabels 2 2 4 5 3" xfId="546"/>
    <cellStyle name="APSLabels 2 2 4 6" xfId="547"/>
    <cellStyle name="APSLabels 2 2 5" xfId="548"/>
    <cellStyle name="APSLabels 2 2 5 2" xfId="549"/>
    <cellStyle name="APSLabels 2 2 5 2 2" xfId="550"/>
    <cellStyle name="APSLabels 2 2 5 3" xfId="551"/>
    <cellStyle name="APSLabels 2 2 5 3 2" xfId="552"/>
    <cellStyle name="APSLabels 2 2 5 3 3" xfId="553"/>
    <cellStyle name="APSLabels 2 2 5 4" xfId="554"/>
    <cellStyle name="APSLabels 2 2 5 4 2" xfId="555"/>
    <cellStyle name="APSLabels 2 2 5 4 3" xfId="556"/>
    <cellStyle name="APSLabels 2 2 5 5" xfId="557"/>
    <cellStyle name="APSLabels 2 2 5 5 2" xfId="558"/>
    <cellStyle name="APSLabels 2 2 5 5 3" xfId="559"/>
    <cellStyle name="APSLabels 2 2 5 6" xfId="560"/>
    <cellStyle name="APSLabels 2 2 6" xfId="561"/>
    <cellStyle name="APSLabels 2 2 6 2" xfId="562"/>
    <cellStyle name="APSLabels 2 2 7" xfId="563"/>
    <cellStyle name="APSLabels 2 2 7 2" xfId="564"/>
    <cellStyle name="APSLabels 2 2 7 3" xfId="565"/>
    <cellStyle name="APSLabels 2 2 8" xfId="566"/>
    <cellStyle name="APSLabels 2 2 8 2" xfId="567"/>
    <cellStyle name="APSLabels 2 2 8 3" xfId="568"/>
    <cellStyle name="APSLabels 2 2 9" xfId="569"/>
    <cellStyle name="APSLabels 2 2 9 2" xfId="570"/>
    <cellStyle name="APSLabels 2 2 9 3" xfId="571"/>
    <cellStyle name="APSLabels 2 3" xfId="572"/>
    <cellStyle name="APSLabels 2 3 2" xfId="573"/>
    <cellStyle name="APSLabels 2 3 2 2" xfId="574"/>
    <cellStyle name="APSLabels 2 3 2 2 2" xfId="575"/>
    <cellStyle name="APSLabels 2 3 2 3" xfId="576"/>
    <cellStyle name="APSLabels 2 3 2 3 2" xfId="577"/>
    <cellStyle name="APSLabels 2 3 2 3 3" xfId="578"/>
    <cellStyle name="APSLabels 2 3 2 4" xfId="579"/>
    <cellStyle name="APSLabels 2 3 2 4 2" xfId="580"/>
    <cellStyle name="APSLabels 2 3 2 4 3" xfId="581"/>
    <cellStyle name="APSLabels 2 3 2 5" xfId="582"/>
    <cellStyle name="APSLabels 2 3 2 5 2" xfId="583"/>
    <cellStyle name="APSLabels 2 3 2 5 3" xfId="584"/>
    <cellStyle name="APSLabels 2 3 2 6" xfId="585"/>
    <cellStyle name="APSLabels 2 3 3" xfId="586"/>
    <cellStyle name="APSLabels 2 3 3 2" xfId="587"/>
    <cellStyle name="APSLabels 2 3 4" xfId="588"/>
    <cellStyle name="APSLabels 2 3 4 2" xfId="589"/>
    <cellStyle name="APSLabels 2 3 4 3" xfId="590"/>
    <cellStyle name="APSLabels 2 3 5" xfId="591"/>
    <cellStyle name="APSLabels 2 3 5 2" xfId="592"/>
    <cellStyle name="APSLabels 2 3 5 3" xfId="593"/>
    <cellStyle name="APSLabels 2 3 6" xfId="594"/>
    <cellStyle name="APSLabels 2 3 6 2" xfId="595"/>
    <cellStyle name="APSLabels 2 3 6 3" xfId="596"/>
    <cellStyle name="APSLabels 2 3 7" xfId="597"/>
    <cellStyle name="APSLabels 2 4" xfId="598"/>
    <cellStyle name="APSLabels 2 4 2" xfId="599"/>
    <cellStyle name="APSLabels 2 4 2 2" xfId="600"/>
    <cellStyle name="APSLabels 2 4 2 2 2" xfId="601"/>
    <cellStyle name="APSLabels 2 4 2 3" xfId="602"/>
    <cellStyle name="APSLabels 2 4 2 3 2" xfId="603"/>
    <cellStyle name="APSLabels 2 4 2 3 3" xfId="604"/>
    <cellStyle name="APSLabels 2 4 2 4" xfId="605"/>
    <cellStyle name="APSLabels 2 4 2 4 2" xfId="606"/>
    <cellStyle name="APSLabels 2 4 2 4 3" xfId="607"/>
    <cellStyle name="APSLabels 2 4 2 5" xfId="608"/>
    <cellStyle name="APSLabels 2 4 2 5 2" xfId="609"/>
    <cellStyle name="APSLabels 2 4 2 5 3" xfId="610"/>
    <cellStyle name="APSLabels 2 4 2 6" xfId="611"/>
    <cellStyle name="APSLabels 2 4 3" xfId="612"/>
    <cellStyle name="APSLabels 2 4 3 2" xfId="613"/>
    <cellStyle name="APSLabels 2 4 4" xfId="614"/>
    <cellStyle name="APSLabels 2 4 4 2" xfId="615"/>
    <cellStyle name="APSLabels 2 4 4 3" xfId="616"/>
    <cellStyle name="APSLabels 2 4 5" xfId="617"/>
    <cellStyle name="APSLabels 2 4 5 2" xfId="618"/>
    <cellStyle name="APSLabels 2 4 5 3" xfId="619"/>
    <cellStyle name="APSLabels 2 4 6" xfId="620"/>
    <cellStyle name="APSLabels 2 4 6 2" xfId="621"/>
    <cellStyle name="APSLabels 2 4 6 3" xfId="622"/>
    <cellStyle name="APSLabels 2 4 7" xfId="623"/>
    <cellStyle name="APSLabels 2 5" xfId="624"/>
    <cellStyle name="APSLabels 2 5 2" xfId="625"/>
    <cellStyle name="APSLabels 2 5 2 2" xfId="626"/>
    <cellStyle name="APSLabels 2 5 3" xfId="627"/>
    <cellStyle name="APSLabels 2 5 3 2" xfId="628"/>
    <cellStyle name="APSLabels 2 5 3 3" xfId="629"/>
    <cellStyle name="APSLabels 2 5 4" xfId="630"/>
    <cellStyle name="APSLabels 2 5 4 2" xfId="631"/>
    <cellStyle name="APSLabels 2 5 4 3" xfId="632"/>
    <cellStyle name="APSLabels 2 5 5" xfId="633"/>
    <cellStyle name="APSLabels 2 5 5 2" xfId="634"/>
    <cellStyle name="APSLabels 2 5 5 3" xfId="635"/>
    <cellStyle name="APSLabels 2 5 6" xfId="636"/>
    <cellStyle name="APSLabels 2 6" xfId="637"/>
    <cellStyle name="APSLabels 2 6 2" xfId="638"/>
    <cellStyle name="APSLabels 2 6 2 2" xfId="639"/>
    <cellStyle name="APSLabels 2 6 3" xfId="640"/>
    <cellStyle name="APSLabels 2 6 3 2" xfId="641"/>
    <cellStyle name="APSLabels 2 6 3 3" xfId="642"/>
    <cellStyle name="APSLabels 2 6 4" xfId="643"/>
    <cellStyle name="APSLabels 2 6 4 2" xfId="644"/>
    <cellStyle name="APSLabels 2 6 4 3" xfId="645"/>
    <cellStyle name="APSLabels 2 6 5" xfId="646"/>
    <cellStyle name="APSLabels 2 6 5 2" xfId="647"/>
    <cellStyle name="APSLabels 2 6 5 3" xfId="648"/>
    <cellStyle name="APSLabels 2 6 6" xfId="649"/>
    <cellStyle name="APSLabels 2 7" xfId="650"/>
    <cellStyle name="APSLabels 2 7 2" xfId="651"/>
    <cellStyle name="APSLabels 2 8" xfId="652"/>
    <cellStyle name="APSLabels 2 8 2" xfId="653"/>
    <cellStyle name="APSLabels 2 8 3" xfId="654"/>
    <cellStyle name="APSLabels 2 9" xfId="655"/>
    <cellStyle name="APSLabels 2 9 2" xfId="656"/>
    <cellStyle name="APSLabels 2 9 3" xfId="657"/>
    <cellStyle name="APSLabels 3" xfId="658"/>
    <cellStyle name="APSLabels 3 10" xfId="659"/>
    <cellStyle name="APSLabels 3 10 2" xfId="660"/>
    <cellStyle name="APSLabels 3 10 3" xfId="661"/>
    <cellStyle name="APSLabels 3 11" xfId="662"/>
    <cellStyle name="APSLabels 3 11 2" xfId="663"/>
    <cellStyle name="APSLabels 3 11 3" xfId="664"/>
    <cellStyle name="APSLabels 3 12" xfId="665"/>
    <cellStyle name="APSLabels 3 13" xfId="666"/>
    <cellStyle name="APSLabels 3 2" xfId="667"/>
    <cellStyle name="APSLabels 3 2 2" xfId="668"/>
    <cellStyle name="APSLabels 3 2 2 2" xfId="669"/>
    <cellStyle name="APSLabels 3 2 2 2 2" xfId="670"/>
    <cellStyle name="APSLabels 3 2 2 3" xfId="671"/>
    <cellStyle name="APSLabels 3 2 2 3 2" xfId="672"/>
    <cellStyle name="APSLabels 3 2 2 3 3" xfId="673"/>
    <cellStyle name="APSLabels 3 2 2 4" xfId="674"/>
    <cellStyle name="APSLabels 3 2 2 4 2" xfId="675"/>
    <cellStyle name="APSLabels 3 2 2 4 3" xfId="676"/>
    <cellStyle name="APSLabels 3 2 2 5" xfId="677"/>
    <cellStyle name="APSLabels 3 2 2 5 2" xfId="678"/>
    <cellStyle name="APSLabels 3 2 2 5 3" xfId="679"/>
    <cellStyle name="APSLabels 3 2 2 6" xfId="680"/>
    <cellStyle name="APSLabels 3 2 3" xfId="681"/>
    <cellStyle name="APSLabels 3 2 3 2" xfId="682"/>
    <cellStyle name="APSLabels 3 2 4" xfId="683"/>
    <cellStyle name="APSLabels 3 2 4 2" xfId="684"/>
    <cellStyle name="APSLabels 3 2 4 3" xfId="685"/>
    <cellStyle name="APSLabels 3 2 5" xfId="686"/>
    <cellStyle name="APSLabels 3 2 5 2" xfId="687"/>
    <cellStyle name="APSLabels 3 2 5 3" xfId="688"/>
    <cellStyle name="APSLabels 3 2 6" xfId="689"/>
    <cellStyle name="APSLabels 3 2 6 2" xfId="690"/>
    <cellStyle name="APSLabels 3 2 6 3" xfId="691"/>
    <cellStyle name="APSLabels 3 2 7" xfId="692"/>
    <cellStyle name="APSLabels 3 3" xfId="693"/>
    <cellStyle name="APSLabels 3 3 2" xfId="694"/>
    <cellStyle name="APSLabels 3 3 2 2" xfId="695"/>
    <cellStyle name="APSLabels 3 3 2 2 2" xfId="696"/>
    <cellStyle name="APSLabels 3 3 2 3" xfId="697"/>
    <cellStyle name="APSLabels 3 3 2 3 2" xfId="698"/>
    <cellStyle name="APSLabels 3 3 2 3 3" xfId="699"/>
    <cellStyle name="APSLabels 3 3 2 4" xfId="700"/>
    <cellStyle name="APSLabels 3 3 2 4 2" xfId="701"/>
    <cellStyle name="APSLabels 3 3 2 4 3" xfId="702"/>
    <cellStyle name="APSLabels 3 3 2 5" xfId="703"/>
    <cellStyle name="APSLabels 3 3 2 5 2" xfId="704"/>
    <cellStyle name="APSLabels 3 3 2 5 3" xfId="705"/>
    <cellStyle name="APSLabels 3 3 2 6" xfId="706"/>
    <cellStyle name="APSLabels 3 3 3" xfId="707"/>
    <cellStyle name="APSLabels 3 3 3 2" xfId="708"/>
    <cellStyle name="APSLabels 3 3 4" xfId="709"/>
    <cellStyle name="APSLabels 3 3 4 2" xfId="710"/>
    <cellStyle name="APSLabels 3 3 4 3" xfId="711"/>
    <cellStyle name="APSLabels 3 3 5" xfId="712"/>
    <cellStyle name="APSLabels 3 3 5 2" xfId="713"/>
    <cellStyle name="APSLabels 3 3 5 3" xfId="714"/>
    <cellStyle name="APSLabels 3 3 6" xfId="715"/>
    <cellStyle name="APSLabels 3 3 6 2" xfId="716"/>
    <cellStyle name="APSLabels 3 3 6 3" xfId="717"/>
    <cellStyle name="APSLabels 3 3 7" xfId="718"/>
    <cellStyle name="APSLabels 3 4" xfId="719"/>
    <cellStyle name="APSLabels 3 4 2" xfId="720"/>
    <cellStyle name="APSLabels 3 4 2 2" xfId="721"/>
    <cellStyle name="APSLabels 3 4 3" xfId="722"/>
    <cellStyle name="APSLabels 3 4 3 2" xfId="723"/>
    <cellStyle name="APSLabels 3 4 3 3" xfId="724"/>
    <cellStyle name="APSLabels 3 4 4" xfId="725"/>
    <cellStyle name="APSLabels 3 4 4 2" xfId="726"/>
    <cellStyle name="APSLabels 3 4 4 3" xfId="727"/>
    <cellStyle name="APSLabels 3 4 5" xfId="728"/>
    <cellStyle name="APSLabels 3 4 5 2" xfId="729"/>
    <cellStyle name="APSLabels 3 4 5 3" xfId="730"/>
    <cellStyle name="APSLabels 3 4 6" xfId="731"/>
    <cellStyle name="APSLabels 3 5" xfId="732"/>
    <cellStyle name="APSLabels 3 5 2" xfId="733"/>
    <cellStyle name="APSLabels 3 5 2 2" xfId="734"/>
    <cellStyle name="APSLabels 3 5 3" xfId="735"/>
    <cellStyle name="APSLabels 3 5 3 2" xfId="736"/>
    <cellStyle name="APSLabels 3 5 3 3" xfId="737"/>
    <cellStyle name="APSLabels 3 5 4" xfId="738"/>
    <cellStyle name="APSLabels 3 5 4 2" xfId="739"/>
    <cellStyle name="APSLabels 3 5 4 3" xfId="740"/>
    <cellStyle name="APSLabels 3 5 5" xfId="741"/>
    <cellStyle name="APSLabels 3 5 5 2" xfId="742"/>
    <cellStyle name="APSLabels 3 5 5 3" xfId="743"/>
    <cellStyle name="APSLabels 3 5 6" xfId="744"/>
    <cellStyle name="APSLabels 3 6" xfId="745"/>
    <cellStyle name="APSLabels 3 6 2" xfId="746"/>
    <cellStyle name="APSLabels 3 7" xfId="747"/>
    <cellStyle name="APSLabels 3 7 2" xfId="748"/>
    <cellStyle name="APSLabels 3 8" xfId="749"/>
    <cellStyle name="APSLabels 3 8 2" xfId="750"/>
    <cellStyle name="APSLabels 3 8 3" xfId="751"/>
    <cellStyle name="APSLabels 3 9" xfId="752"/>
    <cellStyle name="APSLabels 3 9 2" xfId="753"/>
    <cellStyle name="APSLabels 3 9 3" xfId="754"/>
    <cellStyle name="APSLabels 4" xfId="755"/>
    <cellStyle name="APSLabels 4 10" xfId="756"/>
    <cellStyle name="APSLabels 4 10 2" xfId="757"/>
    <cellStyle name="APSLabels 4 10 3" xfId="758"/>
    <cellStyle name="APSLabels 4 11" xfId="759"/>
    <cellStyle name="APSLabels 4 11 2" xfId="760"/>
    <cellStyle name="APSLabels 4 11 3" xfId="761"/>
    <cellStyle name="APSLabels 4 12" xfId="762"/>
    <cellStyle name="APSLabels 4 13" xfId="763"/>
    <cellStyle name="APSLabels 4 2" xfId="764"/>
    <cellStyle name="APSLabels 4 2 2" xfId="765"/>
    <cellStyle name="APSLabels 4 2 2 2" xfId="766"/>
    <cellStyle name="APSLabels 4 2 2 2 2" xfId="767"/>
    <cellStyle name="APSLabels 4 2 2 3" xfId="768"/>
    <cellStyle name="APSLabels 4 2 2 3 2" xfId="769"/>
    <cellStyle name="APSLabels 4 2 2 3 3" xfId="770"/>
    <cellStyle name="APSLabels 4 2 2 4" xfId="771"/>
    <cellStyle name="APSLabels 4 2 2 4 2" xfId="772"/>
    <cellStyle name="APSLabels 4 2 2 4 3" xfId="773"/>
    <cellStyle name="APSLabels 4 2 2 5" xfId="774"/>
    <cellStyle name="APSLabels 4 2 2 5 2" xfId="775"/>
    <cellStyle name="APSLabels 4 2 2 5 3" xfId="776"/>
    <cellStyle name="APSLabels 4 2 2 6" xfId="777"/>
    <cellStyle name="APSLabels 4 2 3" xfId="778"/>
    <cellStyle name="APSLabels 4 2 3 2" xfId="779"/>
    <cellStyle name="APSLabels 4 2 4" xfId="780"/>
    <cellStyle name="APSLabels 4 2 4 2" xfId="781"/>
    <cellStyle name="APSLabels 4 2 4 3" xfId="782"/>
    <cellStyle name="APSLabels 4 2 5" xfId="783"/>
    <cellStyle name="APSLabels 4 2 5 2" xfId="784"/>
    <cellStyle name="APSLabels 4 2 5 3" xfId="785"/>
    <cellStyle name="APSLabels 4 2 6" xfId="786"/>
    <cellStyle name="APSLabels 4 2 6 2" xfId="787"/>
    <cellStyle name="APSLabels 4 2 6 3" xfId="788"/>
    <cellStyle name="APSLabels 4 2 7" xfId="789"/>
    <cellStyle name="APSLabels 4 3" xfId="790"/>
    <cellStyle name="APSLabels 4 3 2" xfId="791"/>
    <cellStyle name="APSLabels 4 3 2 2" xfId="792"/>
    <cellStyle name="APSLabels 4 3 2 2 2" xfId="793"/>
    <cellStyle name="APSLabels 4 3 2 3" xfId="794"/>
    <cellStyle name="APSLabels 4 3 2 3 2" xfId="795"/>
    <cellStyle name="APSLabels 4 3 2 3 3" xfId="796"/>
    <cellStyle name="APSLabels 4 3 2 4" xfId="797"/>
    <cellStyle name="APSLabels 4 3 2 4 2" xfId="798"/>
    <cellStyle name="APSLabels 4 3 2 4 3" xfId="799"/>
    <cellStyle name="APSLabels 4 3 2 5" xfId="800"/>
    <cellStyle name="APSLabels 4 3 2 5 2" xfId="801"/>
    <cellStyle name="APSLabels 4 3 2 5 3" xfId="802"/>
    <cellStyle name="APSLabels 4 3 2 6" xfId="803"/>
    <cellStyle name="APSLabels 4 3 3" xfId="804"/>
    <cellStyle name="APSLabels 4 3 3 2" xfId="805"/>
    <cellStyle name="APSLabels 4 3 4" xfId="806"/>
    <cellStyle name="APSLabels 4 3 4 2" xfId="807"/>
    <cellStyle name="APSLabels 4 3 4 3" xfId="808"/>
    <cellStyle name="APSLabels 4 3 5" xfId="809"/>
    <cellStyle name="APSLabels 4 3 5 2" xfId="810"/>
    <cellStyle name="APSLabels 4 3 5 3" xfId="811"/>
    <cellStyle name="APSLabels 4 3 6" xfId="812"/>
    <cellStyle name="APSLabels 4 3 6 2" xfId="813"/>
    <cellStyle name="APSLabels 4 3 6 3" xfId="814"/>
    <cellStyle name="APSLabels 4 3 7" xfId="815"/>
    <cellStyle name="APSLabels 4 4" xfId="816"/>
    <cellStyle name="APSLabels 4 4 2" xfId="817"/>
    <cellStyle name="APSLabels 4 4 2 2" xfId="818"/>
    <cellStyle name="APSLabels 4 4 3" xfId="819"/>
    <cellStyle name="APSLabels 4 4 3 2" xfId="820"/>
    <cellStyle name="APSLabels 4 4 3 3" xfId="821"/>
    <cellStyle name="APSLabels 4 4 4" xfId="822"/>
    <cellStyle name="APSLabels 4 4 4 2" xfId="823"/>
    <cellStyle name="APSLabels 4 4 4 3" xfId="824"/>
    <cellStyle name="APSLabels 4 4 5" xfId="825"/>
    <cellStyle name="APSLabels 4 4 5 2" xfId="826"/>
    <cellStyle name="APSLabels 4 4 5 3" xfId="827"/>
    <cellStyle name="APSLabels 4 4 6" xfId="828"/>
    <cellStyle name="APSLabels 4 5" xfId="829"/>
    <cellStyle name="APSLabels 4 5 2" xfId="830"/>
    <cellStyle name="APSLabels 4 5 2 2" xfId="831"/>
    <cellStyle name="APSLabels 4 5 3" xfId="832"/>
    <cellStyle name="APSLabels 4 5 3 2" xfId="833"/>
    <cellStyle name="APSLabels 4 5 3 3" xfId="834"/>
    <cellStyle name="APSLabels 4 5 4" xfId="835"/>
    <cellStyle name="APSLabels 4 5 4 2" xfId="836"/>
    <cellStyle name="APSLabels 4 5 4 3" xfId="837"/>
    <cellStyle name="APSLabels 4 5 5" xfId="838"/>
    <cellStyle name="APSLabels 4 5 5 2" xfId="839"/>
    <cellStyle name="APSLabels 4 5 5 3" xfId="840"/>
    <cellStyle name="APSLabels 4 5 6" xfId="841"/>
    <cellStyle name="APSLabels 4 6" xfId="842"/>
    <cellStyle name="APSLabels 4 6 2" xfId="843"/>
    <cellStyle name="APSLabels 4 7" xfId="844"/>
    <cellStyle name="APSLabels 4 7 2" xfId="845"/>
    <cellStyle name="APSLabels 4 8" xfId="846"/>
    <cellStyle name="APSLabels 4 8 2" xfId="847"/>
    <cellStyle name="APSLabels 4 8 3" xfId="848"/>
    <cellStyle name="APSLabels 4 9" xfId="849"/>
    <cellStyle name="APSLabels 4 9 2" xfId="850"/>
    <cellStyle name="APSLabels 4 9 3" xfId="851"/>
    <cellStyle name="APSLabels 5" xfId="852"/>
    <cellStyle name="APSLabels 5 2" xfId="853"/>
    <cellStyle name="APSLabels 5 2 2" xfId="854"/>
    <cellStyle name="APSLabels 5 2 2 2" xfId="855"/>
    <cellStyle name="APSLabels 5 2 3" xfId="856"/>
    <cellStyle name="APSLabels 5 2 3 2" xfId="857"/>
    <cellStyle name="APSLabels 5 2 3 3" xfId="858"/>
    <cellStyle name="APSLabels 5 2 4" xfId="859"/>
    <cellStyle name="APSLabels 5 2 4 2" xfId="860"/>
    <cellStyle name="APSLabels 5 2 4 3" xfId="861"/>
    <cellStyle name="APSLabels 5 2 5" xfId="862"/>
    <cellStyle name="APSLabels 5 2 5 2" xfId="863"/>
    <cellStyle name="APSLabels 5 2 5 3" xfId="864"/>
    <cellStyle name="APSLabels 5 2 6" xfId="865"/>
    <cellStyle name="APSLabels 5 3" xfId="866"/>
    <cellStyle name="APSLabels 5 3 2" xfId="867"/>
    <cellStyle name="APSLabels 5 4" xfId="868"/>
    <cellStyle name="APSLabels 5 4 2" xfId="869"/>
    <cellStyle name="APSLabels 5 4 3" xfId="870"/>
    <cellStyle name="APSLabels 5 5" xfId="871"/>
    <cellStyle name="APSLabels 5 5 2" xfId="872"/>
    <cellStyle name="APSLabels 5 5 3" xfId="873"/>
    <cellStyle name="APSLabels 5 6" xfId="874"/>
    <cellStyle name="APSLabels 5 6 2" xfId="875"/>
    <cellStyle name="APSLabels 5 6 3" xfId="876"/>
    <cellStyle name="APSLabels 5 7" xfId="877"/>
    <cellStyle name="APSLabels 6" xfId="878"/>
    <cellStyle name="APSLabels 6 2" xfId="879"/>
    <cellStyle name="APSLabels 6 2 2" xfId="880"/>
    <cellStyle name="APSLabels 6 2 2 2" xfId="881"/>
    <cellStyle name="APSLabels 6 2 3" xfId="882"/>
    <cellStyle name="APSLabels 6 2 3 2" xfId="883"/>
    <cellStyle name="APSLabels 6 2 3 3" xfId="884"/>
    <cellStyle name="APSLabels 6 2 4" xfId="885"/>
    <cellStyle name="APSLabels 6 2 4 2" xfId="886"/>
    <cellStyle name="APSLabels 6 2 4 3" xfId="887"/>
    <cellStyle name="APSLabels 6 2 5" xfId="888"/>
    <cellStyle name="APSLabels 6 2 5 2" xfId="889"/>
    <cellStyle name="APSLabels 6 2 5 3" xfId="890"/>
    <cellStyle name="APSLabels 6 2 6" xfId="891"/>
    <cellStyle name="APSLabels 6 3" xfId="892"/>
    <cellStyle name="APSLabels 6 3 2" xfId="893"/>
    <cellStyle name="APSLabels 6 4" xfId="894"/>
    <cellStyle name="APSLabels 6 4 2" xfId="895"/>
    <cellStyle name="APSLabels 6 4 3" xfId="896"/>
    <cellStyle name="APSLabels 6 5" xfId="897"/>
    <cellStyle name="APSLabels 6 5 2" xfId="898"/>
    <cellStyle name="APSLabels 6 5 3" xfId="899"/>
    <cellStyle name="APSLabels 6 6" xfId="900"/>
    <cellStyle name="APSLabels 6 6 2" xfId="901"/>
    <cellStyle name="APSLabels 6 6 3" xfId="902"/>
    <cellStyle name="APSLabels 6 7" xfId="903"/>
    <cellStyle name="APSLabels 7" xfId="904"/>
    <cellStyle name="APSLabels 7 2" xfId="905"/>
    <cellStyle name="APSLabels 7 2 2" xfId="906"/>
    <cellStyle name="APSLabels 7 3" xfId="907"/>
    <cellStyle name="APSLabels 7 3 2" xfId="908"/>
    <cellStyle name="APSLabels 7 3 3" xfId="909"/>
    <cellStyle name="APSLabels 7 4" xfId="910"/>
    <cellStyle name="APSLabels 7 4 2" xfId="911"/>
    <cellStyle name="APSLabels 7 4 3" xfId="912"/>
    <cellStyle name="APSLabels 7 5" xfId="913"/>
    <cellStyle name="APSLabels 7 5 2" xfId="914"/>
    <cellStyle name="APSLabels 7 5 3" xfId="915"/>
    <cellStyle name="APSLabels 7 6" xfId="916"/>
    <cellStyle name="APSLabels 8" xfId="917"/>
    <cellStyle name="APSLabels 8 2" xfId="918"/>
    <cellStyle name="APSLabels 8 2 2" xfId="919"/>
    <cellStyle name="APSLabels 8 3" xfId="920"/>
    <cellStyle name="APSLabels 8 3 2" xfId="921"/>
    <cellStyle name="APSLabels 8 3 3" xfId="922"/>
    <cellStyle name="APSLabels 8 4" xfId="923"/>
    <cellStyle name="APSLabels 8 4 2" xfId="924"/>
    <cellStyle name="APSLabels 8 4 3" xfId="925"/>
    <cellStyle name="APSLabels 8 5" xfId="926"/>
    <cellStyle name="APSLabels 8 5 2" xfId="927"/>
    <cellStyle name="APSLabels 8 5 3" xfId="928"/>
    <cellStyle name="APSLabels 8 6" xfId="929"/>
    <cellStyle name="APSLabels 9" xfId="930"/>
    <cellStyle name="APSLabels 9 2" xfId="931"/>
    <cellStyle name="APSLabels 9 3" xfId="932"/>
    <cellStyle name="Bad 2" xfId="933"/>
    <cellStyle name="Bad 2 2" xfId="934"/>
    <cellStyle name="Bad 2 2 2" xfId="935"/>
    <cellStyle name="Bad 2 2 3" xfId="936"/>
    <cellStyle name="Bad 2 2 4" xfId="937"/>
    <cellStyle name="Bad 2 3" xfId="938"/>
    <cellStyle name="Bad 3" xfId="939"/>
    <cellStyle name="Bad 3 2" xfId="940"/>
    <cellStyle name="Bad 3 2 2" xfId="941"/>
    <cellStyle name="Bad 3 3" xfId="942"/>
    <cellStyle name="Bad 4" xfId="943"/>
    <cellStyle name="Bad 4 2" xfId="944"/>
    <cellStyle name="Bad 4 3" xfId="945"/>
    <cellStyle name="Bad 4 4" xfId="946"/>
    <cellStyle name="Budget" xfId="947"/>
    <cellStyle name="Budget 2" xfId="948"/>
    <cellStyle name="Budget 3" xfId="949"/>
    <cellStyle name="Budget_2011-11" xfId="950"/>
    <cellStyle name="Calculation 2" xfId="951"/>
    <cellStyle name="Calculation 2 10" xfId="952"/>
    <cellStyle name="Calculation 2 10 2" xfId="953"/>
    <cellStyle name="Calculation 2 10 2 2" xfId="954"/>
    <cellStyle name="Calculation 2 10 2 3" xfId="955"/>
    <cellStyle name="Calculation 2 10 3" xfId="956"/>
    <cellStyle name="Calculation 2 10 3 2" xfId="957"/>
    <cellStyle name="Calculation 2 10 3 3" xfId="958"/>
    <cellStyle name="Calculation 2 10 4" xfId="959"/>
    <cellStyle name="Calculation 2 10 4 2" xfId="960"/>
    <cellStyle name="Calculation 2 10 4 3" xfId="961"/>
    <cellStyle name="Calculation 2 10 5" xfId="962"/>
    <cellStyle name="Calculation 2 10 5 2" xfId="963"/>
    <cellStyle name="Calculation 2 10 5 3" xfId="964"/>
    <cellStyle name="Calculation 2 10 6" xfId="965"/>
    <cellStyle name="Calculation 2 10 6 2" xfId="966"/>
    <cellStyle name="Calculation 2 10 6 3" xfId="967"/>
    <cellStyle name="Calculation 2 10 7" xfId="968"/>
    <cellStyle name="Calculation 2 10 7 2" xfId="969"/>
    <cellStyle name="Calculation 2 10 7 3" xfId="970"/>
    <cellStyle name="Calculation 2 10 8" xfId="971"/>
    <cellStyle name="Calculation 2 10 9" xfId="972"/>
    <cellStyle name="Calculation 2 11" xfId="973"/>
    <cellStyle name="Calculation 2 11 2" xfId="974"/>
    <cellStyle name="Calculation 2 11 2 2" xfId="975"/>
    <cellStyle name="Calculation 2 11 2 3" xfId="976"/>
    <cellStyle name="Calculation 2 11 3" xfId="977"/>
    <cellStyle name="Calculation 2 11 3 2" xfId="978"/>
    <cellStyle name="Calculation 2 11 3 3" xfId="979"/>
    <cellStyle name="Calculation 2 11 4" xfId="980"/>
    <cellStyle name="Calculation 2 11 4 2" xfId="981"/>
    <cellStyle name="Calculation 2 11 4 3" xfId="982"/>
    <cellStyle name="Calculation 2 11 5" xfId="983"/>
    <cellStyle name="Calculation 2 11 5 2" xfId="984"/>
    <cellStyle name="Calculation 2 11 5 3" xfId="985"/>
    <cellStyle name="Calculation 2 11 6" xfId="986"/>
    <cellStyle name="Calculation 2 11 6 2" xfId="987"/>
    <cellStyle name="Calculation 2 11 6 3" xfId="988"/>
    <cellStyle name="Calculation 2 11 7" xfId="989"/>
    <cellStyle name="Calculation 2 11 7 2" xfId="990"/>
    <cellStyle name="Calculation 2 11 7 3" xfId="991"/>
    <cellStyle name="Calculation 2 11 8" xfId="992"/>
    <cellStyle name="Calculation 2 11 9" xfId="993"/>
    <cellStyle name="Calculation 2 2" xfId="994"/>
    <cellStyle name="Calculation 2 2 10" xfId="995"/>
    <cellStyle name="Calculation 2 2 2" xfId="996"/>
    <cellStyle name="Calculation 2 2 2 10" xfId="997"/>
    <cellStyle name="Calculation 2 2 2 10 2" xfId="998"/>
    <cellStyle name="Calculation 2 2 2 10 3" xfId="999"/>
    <cellStyle name="Calculation 2 2 2 11" xfId="1000"/>
    <cellStyle name="Calculation 2 2 2 11 2" xfId="1001"/>
    <cellStyle name="Calculation 2 2 2 11 3" xfId="1002"/>
    <cellStyle name="Calculation 2 2 2 12" xfId="1003"/>
    <cellStyle name="Calculation 2 2 2 12 2" xfId="1004"/>
    <cellStyle name="Calculation 2 2 2 12 3" xfId="1005"/>
    <cellStyle name="Calculation 2 2 2 13" xfId="1006"/>
    <cellStyle name="Calculation 2 2 2 13 2" xfId="1007"/>
    <cellStyle name="Calculation 2 2 2 13 3" xfId="1008"/>
    <cellStyle name="Calculation 2 2 2 14" xfId="1009"/>
    <cellStyle name="Calculation 2 2 2 2" xfId="1010"/>
    <cellStyle name="Calculation 2 2 2 2 10" xfId="1011"/>
    <cellStyle name="Calculation 2 2 2 2 2" xfId="1012"/>
    <cellStyle name="Calculation 2 2 2 2 2 10" xfId="1013"/>
    <cellStyle name="Calculation 2 2 2 2 2 2" xfId="1014"/>
    <cellStyle name="Calculation 2 2 2 2 2 2 2" xfId="1015"/>
    <cellStyle name="Calculation 2 2 2 2 2 2 2 2" xfId="1016"/>
    <cellStyle name="Calculation 2 2 2 2 2 2 2 3" xfId="1017"/>
    <cellStyle name="Calculation 2 2 2 2 2 2 3" xfId="1018"/>
    <cellStyle name="Calculation 2 2 2 2 2 2 3 2" xfId="1019"/>
    <cellStyle name="Calculation 2 2 2 2 2 2 3 3" xfId="1020"/>
    <cellStyle name="Calculation 2 2 2 2 2 2 4" xfId="1021"/>
    <cellStyle name="Calculation 2 2 2 2 2 2 4 2" xfId="1022"/>
    <cellStyle name="Calculation 2 2 2 2 2 2 4 3" xfId="1023"/>
    <cellStyle name="Calculation 2 2 2 2 2 2 5" xfId="1024"/>
    <cellStyle name="Calculation 2 2 2 2 2 2 5 2" xfId="1025"/>
    <cellStyle name="Calculation 2 2 2 2 2 2 5 3" xfId="1026"/>
    <cellStyle name="Calculation 2 2 2 2 2 2 6" xfId="1027"/>
    <cellStyle name="Calculation 2 2 2 2 2 2 6 2" xfId="1028"/>
    <cellStyle name="Calculation 2 2 2 2 2 2 6 3" xfId="1029"/>
    <cellStyle name="Calculation 2 2 2 2 2 2 7" xfId="1030"/>
    <cellStyle name="Calculation 2 2 2 2 2 2 7 2" xfId="1031"/>
    <cellStyle name="Calculation 2 2 2 2 2 2 7 3" xfId="1032"/>
    <cellStyle name="Calculation 2 2 2 2 2 2 8" xfId="1033"/>
    <cellStyle name="Calculation 2 2 2 2 2 2 9" xfId="1034"/>
    <cellStyle name="Calculation 2 2 2 2 2 3" xfId="1035"/>
    <cellStyle name="Calculation 2 2 2 2 2 3 2" xfId="1036"/>
    <cellStyle name="Calculation 2 2 2 2 2 3 3" xfId="1037"/>
    <cellStyle name="Calculation 2 2 2 2 2 4" xfId="1038"/>
    <cellStyle name="Calculation 2 2 2 2 2 4 2" xfId="1039"/>
    <cellStyle name="Calculation 2 2 2 2 2 4 3" xfId="1040"/>
    <cellStyle name="Calculation 2 2 2 2 2 5" xfId="1041"/>
    <cellStyle name="Calculation 2 2 2 2 2 5 2" xfId="1042"/>
    <cellStyle name="Calculation 2 2 2 2 2 5 3" xfId="1043"/>
    <cellStyle name="Calculation 2 2 2 2 2 6" xfId="1044"/>
    <cellStyle name="Calculation 2 2 2 2 2 6 2" xfId="1045"/>
    <cellStyle name="Calculation 2 2 2 2 2 6 3" xfId="1046"/>
    <cellStyle name="Calculation 2 2 2 2 2 7" xfId="1047"/>
    <cellStyle name="Calculation 2 2 2 2 2 7 2" xfId="1048"/>
    <cellStyle name="Calculation 2 2 2 2 2 7 3" xfId="1049"/>
    <cellStyle name="Calculation 2 2 2 2 2 8" xfId="1050"/>
    <cellStyle name="Calculation 2 2 2 2 2 8 2" xfId="1051"/>
    <cellStyle name="Calculation 2 2 2 2 2 8 3" xfId="1052"/>
    <cellStyle name="Calculation 2 2 2 2 2 9" xfId="1053"/>
    <cellStyle name="Calculation 2 2 2 2 3" xfId="1054"/>
    <cellStyle name="Calculation 2 2 2 2 3 10" xfId="1055"/>
    <cellStyle name="Calculation 2 2 2 2 3 2" xfId="1056"/>
    <cellStyle name="Calculation 2 2 2 2 3 2 2" xfId="1057"/>
    <cellStyle name="Calculation 2 2 2 2 3 2 2 2" xfId="1058"/>
    <cellStyle name="Calculation 2 2 2 2 3 2 2 3" xfId="1059"/>
    <cellStyle name="Calculation 2 2 2 2 3 2 3" xfId="1060"/>
    <cellStyle name="Calculation 2 2 2 2 3 2 3 2" xfId="1061"/>
    <cellStyle name="Calculation 2 2 2 2 3 2 3 3" xfId="1062"/>
    <cellStyle name="Calculation 2 2 2 2 3 2 4" xfId="1063"/>
    <cellStyle name="Calculation 2 2 2 2 3 2 4 2" xfId="1064"/>
    <cellStyle name="Calculation 2 2 2 2 3 2 4 3" xfId="1065"/>
    <cellStyle name="Calculation 2 2 2 2 3 2 5" xfId="1066"/>
    <cellStyle name="Calculation 2 2 2 2 3 2 5 2" xfId="1067"/>
    <cellStyle name="Calculation 2 2 2 2 3 2 5 3" xfId="1068"/>
    <cellStyle name="Calculation 2 2 2 2 3 2 6" xfId="1069"/>
    <cellStyle name="Calculation 2 2 2 2 3 2 6 2" xfId="1070"/>
    <cellStyle name="Calculation 2 2 2 2 3 2 6 3" xfId="1071"/>
    <cellStyle name="Calculation 2 2 2 2 3 2 7" xfId="1072"/>
    <cellStyle name="Calculation 2 2 2 2 3 2 7 2" xfId="1073"/>
    <cellStyle name="Calculation 2 2 2 2 3 2 7 3" xfId="1074"/>
    <cellStyle name="Calculation 2 2 2 2 3 2 8" xfId="1075"/>
    <cellStyle name="Calculation 2 2 2 2 3 2 9" xfId="1076"/>
    <cellStyle name="Calculation 2 2 2 2 3 3" xfId="1077"/>
    <cellStyle name="Calculation 2 2 2 2 3 3 2" xfId="1078"/>
    <cellStyle name="Calculation 2 2 2 2 3 3 3" xfId="1079"/>
    <cellStyle name="Calculation 2 2 2 2 3 4" xfId="1080"/>
    <cellStyle name="Calculation 2 2 2 2 3 4 2" xfId="1081"/>
    <cellStyle name="Calculation 2 2 2 2 3 4 3" xfId="1082"/>
    <cellStyle name="Calculation 2 2 2 2 3 5" xfId="1083"/>
    <cellStyle name="Calculation 2 2 2 2 3 5 2" xfId="1084"/>
    <cellStyle name="Calculation 2 2 2 2 3 5 3" xfId="1085"/>
    <cellStyle name="Calculation 2 2 2 2 3 6" xfId="1086"/>
    <cellStyle name="Calculation 2 2 2 2 3 6 2" xfId="1087"/>
    <cellStyle name="Calculation 2 2 2 2 3 6 3" xfId="1088"/>
    <cellStyle name="Calculation 2 2 2 2 3 7" xfId="1089"/>
    <cellStyle name="Calculation 2 2 2 2 3 7 2" xfId="1090"/>
    <cellStyle name="Calculation 2 2 2 2 3 7 3" xfId="1091"/>
    <cellStyle name="Calculation 2 2 2 2 3 8" xfId="1092"/>
    <cellStyle name="Calculation 2 2 2 2 3 8 2" xfId="1093"/>
    <cellStyle name="Calculation 2 2 2 2 3 8 3" xfId="1094"/>
    <cellStyle name="Calculation 2 2 2 2 3 9" xfId="1095"/>
    <cellStyle name="Calculation 2 2 2 2 4" xfId="1096"/>
    <cellStyle name="Calculation 2 2 2 2 4 10" xfId="1097"/>
    <cellStyle name="Calculation 2 2 2 2 4 2" xfId="1098"/>
    <cellStyle name="Calculation 2 2 2 2 4 2 2" xfId="1099"/>
    <cellStyle name="Calculation 2 2 2 2 4 2 2 2" xfId="1100"/>
    <cellStyle name="Calculation 2 2 2 2 4 2 2 3" xfId="1101"/>
    <cellStyle name="Calculation 2 2 2 2 4 2 3" xfId="1102"/>
    <cellStyle name="Calculation 2 2 2 2 4 2 3 2" xfId="1103"/>
    <cellStyle name="Calculation 2 2 2 2 4 2 3 3" xfId="1104"/>
    <cellStyle name="Calculation 2 2 2 2 4 2 4" xfId="1105"/>
    <cellStyle name="Calculation 2 2 2 2 4 2 4 2" xfId="1106"/>
    <cellStyle name="Calculation 2 2 2 2 4 2 4 3" xfId="1107"/>
    <cellStyle name="Calculation 2 2 2 2 4 2 5" xfId="1108"/>
    <cellStyle name="Calculation 2 2 2 2 4 2 5 2" xfId="1109"/>
    <cellStyle name="Calculation 2 2 2 2 4 2 5 3" xfId="1110"/>
    <cellStyle name="Calculation 2 2 2 2 4 2 6" xfId="1111"/>
    <cellStyle name="Calculation 2 2 2 2 4 2 6 2" xfId="1112"/>
    <cellStyle name="Calculation 2 2 2 2 4 2 6 3" xfId="1113"/>
    <cellStyle name="Calculation 2 2 2 2 4 2 7" xfId="1114"/>
    <cellStyle name="Calculation 2 2 2 2 4 2 7 2" xfId="1115"/>
    <cellStyle name="Calculation 2 2 2 2 4 2 7 3" xfId="1116"/>
    <cellStyle name="Calculation 2 2 2 2 4 2 8" xfId="1117"/>
    <cellStyle name="Calculation 2 2 2 2 4 2 9" xfId="1118"/>
    <cellStyle name="Calculation 2 2 2 2 4 3" xfId="1119"/>
    <cellStyle name="Calculation 2 2 2 2 4 3 2" xfId="1120"/>
    <cellStyle name="Calculation 2 2 2 2 4 3 3" xfId="1121"/>
    <cellStyle name="Calculation 2 2 2 2 4 4" xfId="1122"/>
    <cellStyle name="Calculation 2 2 2 2 4 4 2" xfId="1123"/>
    <cellStyle name="Calculation 2 2 2 2 4 4 3" xfId="1124"/>
    <cellStyle name="Calculation 2 2 2 2 4 5" xfId="1125"/>
    <cellStyle name="Calculation 2 2 2 2 4 5 2" xfId="1126"/>
    <cellStyle name="Calculation 2 2 2 2 4 5 3" xfId="1127"/>
    <cellStyle name="Calculation 2 2 2 2 4 6" xfId="1128"/>
    <cellStyle name="Calculation 2 2 2 2 4 6 2" xfId="1129"/>
    <cellStyle name="Calculation 2 2 2 2 4 6 3" xfId="1130"/>
    <cellStyle name="Calculation 2 2 2 2 4 7" xfId="1131"/>
    <cellStyle name="Calculation 2 2 2 2 4 7 2" xfId="1132"/>
    <cellStyle name="Calculation 2 2 2 2 4 7 3" xfId="1133"/>
    <cellStyle name="Calculation 2 2 2 2 4 8" xfId="1134"/>
    <cellStyle name="Calculation 2 2 2 2 4 8 2" xfId="1135"/>
    <cellStyle name="Calculation 2 2 2 2 4 8 3" xfId="1136"/>
    <cellStyle name="Calculation 2 2 2 2 4 9" xfId="1137"/>
    <cellStyle name="Calculation 2 2 2 2 5" xfId="1138"/>
    <cellStyle name="Calculation 2 2 2 2 5 2" xfId="1139"/>
    <cellStyle name="Calculation 2 2 2 2 5 2 2" xfId="1140"/>
    <cellStyle name="Calculation 2 2 2 2 5 2 3" xfId="1141"/>
    <cellStyle name="Calculation 2 2 2 2 5 3" xfId="1142"/>
    <cellStyle name="Calculation 2 2 2 2 5 3 2" xfId="1143"/>
    <cellStyle name="Calculation 2 2 2 2 5 3 3" xfId="1144"/>
    <cellStyle name="Calculation 2 2 2 2 5 4" xfId="1145"/>
    <cellStyle name="Calculation 2 2 2 2 5 4 2" xfId="1146"/>
    <cellStyle name="Calculation 2 2 2 2 5 4 3" xfId="1147"/>
    <cellStyle name="Calculation 2 2 2 2 5 5" xfId="1148"/>
    <cellStyle name="Calculation 2 2 2 2 5 5 2" xfId="1149"/>
    <cellStyle name="Calculation 2 2 2 2 5 5 3" xfId="1150"/>
    <cellStyle name="Calculation 2 2 2 2 5 6" xfId="1151"/>
    <cellStyle name="Calculation 2 2 2 2 5 6 2" xfId="1152"/>
    <cellStyle name="Calculation 2 2 2 2 5 6 3" xfId="1153"/>
    <cellStyle name="Calculation 2 2 2 2 5 7" xfId="1154"/>
    <cellStyle name="Calculation 2 2 2 2 5 7 2" xfId="1155"/>
    <cellStyle name="Calculation 2 2 2 2 5 7 3" xfId="1156"/>
    <cellStyle name="Calculation 2 2 2 2 5 8" xfId="1157"/>
    <cellStyle name="Calculation 2 2 2 2 5 9" xfId="1158"/>
    <cellStyle name="Calculation 2 2 2 2 6" xfId="1159"/>
    <cellStyle name="Calculation 2 2 2 2 6 2" xfId="1160"/>
    <cellStyle name="Calculation 2 2 2 2 6 3" xfId="1161"/>
    <cellStyle name="Calculation 2 2 2 2 7" xfId="1162"/>
    <cellStyle name="Calculation 2 2 2 2 7 2" xfId="1163"/>
    <cellStyle name="Calculation 2 2 2 2 7 3" xfId="1164"/>
    <cellStyle name="Calculation 2 2 2 2 8" xfId="1165"/>
    <cellStyle name="Calculation 2 2 2 2 8 2" xfId="1166"/>
    <cellStyle name="Calculation 2 2 2 2 8 3" xfId="1167"/>
    <cellStyle name="Calculation 2 2 2 2 9" xfId="1168"/>
    <cellStyle name="Calculation 2 2 2 2 9 2" xfId="1169"/>
    <cellStyle name="Calculation 2 2 2 2 9 3" xfId="1170"/>
    <cellStyle name="Calculation 2 2 2 3" xfId="1171"/>
    <cellStyle name="Calculation 2 2 2 3 10" xfId="1172"/>
    <cellStyle name="Calculation 2 2 2 3 2" xfId="1173"/>
    <cellStyle name="Calculation 2 2 2 3 2 10" xfId="1174"/>
    <cellStyle name="Calculation 2 2 2 3 2 2" xfId="1175"/>
    <cellStyle name="Calculation 2 2 2 3 2 2 2" xfId="1176"/>
    <cellStyle name="Calculation 2 2 2 3 2 2 2 2" xfId="1177"/>
    <cellStyle name="Calculation 2 2 2 3 2 2 2 3" xfId="1178"/>
    <cellStyle name="Calculation 2 2 2 3 2 2 3" xfId="1179"/>
    <cellStyle name="Calculation 2 2 2 3 2 2 3 2" xfId="1180"/>
    <cellStyle name="Calculation 2 2 2 3 2 2 3 3" xfId="1181"/>
    <cellStyle name="Calculation 2 2 2 3 2 2 4" xfId="1182"/>
    <cellStyle name="Calculation 2 2 2 3 2 2 4 2" xfId="1183"/>
    <cellStyle name="Calculation 2 2 2 3 2 2 4 3" xfId="1184"/>
    <cellStyle name="Calculation 2 2 2 3 2 2 5" xfId="1185"/>
    <cellStyle name="Calculation 2 2 2 3 2 2 5 2" xfId="1186"/>
    <cellStyle name="Calculation 2 2 2 3 2 2 5 3" xfId="1187"/>
    <cellStyle name="Calculation 2 2 2 3 2 2 6" xfId="1188"/>
    <cellStyle name="Calculation 2 2 2 3 2 2 6 2" xfId="1189"/>
    <cellStyle name="Calculation 2 2 2 3 2 2 6 3" xfId="1190"/>
    <cellStyle name="Calculation 2 2 2 3 2 2 7" xfId="1191"/>
    <cellStyle name="Calculation 2 2 2 3 2 2 7 2" xfId="1192"/>
    <cellStyle name="Calculation 2 2 2 3 2 2 7 3" xfId="1193"/>
    <cellStyle name="Calculation 2 2 2 3 2 2 8" xfId="1194"/>
    <cellStyle name="Calculation 2 2 2 3 2 2 9" xfId="1195"/>
    <cellStyle name="Calculation 2 2 2 3 2 3" xfId="1196"/>
    <cellStyle name="Calculation 2 2 2 3 2 3 2" xfId="1197"/>
    <cellStyle name="Calculation 2 2 2 3 2 3 3" xfId="1198"/>
    <cellStyle name="Calculation 2 2 2 3 2 4" xfId="1199"/>
    <cellStyle name="Calculation 2 2 2 3 2 4 2" xfId="1200"/>
    <cellStyle name="Calculation 2 2 2 3 2 4 3" xfId="1201"/>
    <cellStyle name="Calculation 2 2 2 3 2 5" xfId="1202"/>
    <cellStyle name="Calculation 2 2 2 3 2 5 2" xfId="1203"/>
    <cellStyle name="Calculation 2 2 2 3 2 5 3" xfId="1204"/>
    <cellStyle name="Calculation 2 2 2 3 2 6" xfId="1205"/>
    <cellStyle name="Calculation 2 2 2 3 2 6 2" xfId="1206"/>
    <cellStyle name="Calculation 2 2 2 3 2 6 3" xfId="1207"/>
    <cellStyle name="Calculation 2 2 2 3 2 7" xfId="1208"/>
    <cellStyle name="Calculation 2 2 2 3 2 7 2" xfId="1209"/>
    <cellStyle name="Calculation 2 2 2 3 2 7 3" xfId="1210"/>
    <cellStyle name="Calculation 2 2 2 3 2 8" xfId="1211"/>
    <cellStyle name="Calculation 2 2 2 3 2 8 2" xfId="1212"/>
    <cellStyle name="Calculation 2 2 2 3 2 8 3" xfId="1213"/>
    <cellStyle name="Calculation 2 2 2 3 2 9" xfId="1214"/>
    <cellStyle name="Calculation 2 2 2 3 3" xfId="1215"/>
    <cellStyle name="Calculation 2 2 2 3 3 10" xfId="1216"/>
    <cellStyle name="Calculation 2 2 2 3 3 2" xfId="1217"/>
    <cellStyle name="Calculation 2 2 2 3 3 2 2" xfId="1218"/>
    <cellStyle name="Calculation 2 2 2 3 3 2 2 2" xfId="1219"/>
    <cellStyle name="Calculation 2 2 2 3 3 2 2 3" xfId="1220"/>
    <cellStyle name="Calculation 2 2 2 3 3 2 3" xfId="1221"/>
    <cellStyle name="Calculation 2 2 2 3 3 2 3 2" xfId="1222"/>
    <cellStyle name="Calculation 2 2 2 3 3 2 3 3" xfId="1223"/>
    <cellStyle name="Calculation 2 2 2 3 3 2 4" xfId="1224"/>
    <cellStyle name="Calculation 2 2 2 3 3 2 4 2" xfId="1225"/>
    <cellStyle name="Calculation 2 2 2 3 3 2 4 3" xfId="1226"/>
    <cellStyle name="Calculation 2 2 2 3 3 2 5" xfId="1227"/>
    <cellStyle name="Calculation 2 2 2 3 3 2 5 2" xfId="1228"/>
    <cellStyle name="Calculation 2 2 2 3 3 2 5 3" xfId="1229"/>
    <cellStyle name="Calculation 2 2 2 3 3 2 6" xfId="1230"/>
    <cellStyle name="Calculation 2 2 2 3 3 2 6 2" xfId="1231"/>
    <cellStyle name="Calculation 2 2 2 3 3 2 6 3" xfId="1232"/>
    <cellStyle name="Calculation 2 2 2 3 3 2 7" xfId="1233"/>
    <cellStyle name="Calculation 2 2 2 3 3 2 7 2" xfId="1234"/>
    <cellStyle name="Calculation 2 2 2 3 3 2 7 3" xfId="1235"/>
    <cellStyle name="Calculation 2 2 2 3 3 2 8" xfId="1236"/>
    <cellStyle name="Calculation 2 2 2 3 3 2 9" xfId="1237"/>
    <cellStyle name="Calculation 2 2 2 3 3 3" xfId="1238"/>
    <cellStyle name="Calculation 2 2 2 3 3 3 2" xfId="1239"/>
    <cellStyle name="Calculation 2 2 2 3 3 3 3" xfId="1240"/>
    <cellStyle name="Calculation 2 2 2 3 3 4" xfId="1241"/>
    <cellStyle name="Calculation 2 2 2 3 3 4 2" xfId="1242"/>
    <cellStyle name="Calculation 2 2 2 3 3 4 3" xfId="1243"/>
    <cellStyle name="Calculation 2 2 2 3 3 5" xfId="1244"/>
    <cellStyle name="Calculation 2 2 2 3 3 5 2" xfId="1245"/>
    <cellStyle name="Calculation 2 2 2 3 3 5 3" xfId="1246"/>
    <cellStyle name="Calculation 2 2 2 3 3 6" xfId="1247"/>
    <cellStyle name="Calculation 2 2 2 3 3 6 2" xfId="1248"/>
    <cellStyle name="Calculation 2 2 2 3 3 6 3" xfId="1249"/>
    <cellStyle name="Calculation 2 2 2 3 3 7" xfId="1250"/>
    <cellStyle name="Calculation 2 2 2 3 3 7 2" xfId="1251"/>
    <cellStyle name="Calculation 2 2 2 3 3 7 3" xfId="1252"/>
    <cellStyle name="Calculation 2 2 2 3 3 8" xfId="1253"/>
    <cellStyle name="Calculation 2 2 2 3 3 8 2" xfId="1254"/>
    <cellStyle name="Calculation 2 2 2 3 3 8 3" xfId="1255"/>
    <cellStyle name="Calculation 2 2 2 3 3 9" xfId="1256"/>
    <cellStyle name="Calculation 2 2 2 3 4" xfId="1257"/>
    <cellStyle name="Calculation 2 2 2 3 4 10" xfId="1258"/>
    <cellStyle name="Calculation 2 2 2 3 4 2" xfId="1259"/>
    <cellStyle name="Calculation 2 2 2 3 4 2 2" xfId="1260"/>
    <cellStyle name="Calculation 2 2 2 3 4 2 2 2" xfId="1261"/>
    <cellStyle name="Calculation 2 2 2 3 4 2 2 3" xfId="1262"/>
    <cellStyle name="Calculation 2 2 2 3 4 2 3" xfId="1263"/>
    <cellStyle name="Calculation 2 2 2 3 4 2 3 2" xfId="1264"/>
    <cellStyle name="Calculation 2 2 2 3 4 2 3 3" xfId="1265"/>
    <cellStyle name="Calculation 2 2 2 3 4 2 4" xfId="1266"/>
    <cellStyle name="Calculation 2 2 2 3 4 2 4 2" xfId="1267"/>
    <cellStyle name="Calculation 2 2 2 3 4 2 4 3" xfId="1268"/>
    <cellStyle name="Calculation 2 2 2 3 4 2 5" xfId="1269"/>
    <cellStyle name="Calculation 2 2 2 3 4 2 5 2" xfId="1270"/>
    <cellStyle name="Calculation 2 2 2 3 4 2 5 3" xfId="1271"/>
    <cellStyle name="Calculation 2 2 2 3 4 2 6" xfId="1272"/>
    <cellStyle name="Calculation 2 2 2 3 4 2 6 2" xfId="1273"/>
    <cellStyle name="Calculation 2 2 2 3 4 2 6 3" xfId="1274"/>
    <cellStyle name="Calculation 2 2 2 3 4 2 7" xfId="1275"/>
    <cellStyle name="Calculation 2 2 2 3 4 2 7 2" xfId="1276"/>
    <cellStyle name="Calculation 2 2 2 3 4 2 7 3" xfId="1277"/>
    <cellStyle name="Calculation 2 2 2 3 4 2 8" xfId="1278"/>
    <cellStyle name="Calculation 2 2 2 3 4 2 9" xfId="1279"/>
    <cellStyle name="Calculation 2 2 2 3 4 3" xfId="1280"/>
    <cellStyle name="Calculation 2 2 2 3 4 3 2" xfId="1281"/>
    <cellStyle name="Calculation 2 2 2 3 4 3 3" xfId="1282"/>
    <cellStyle name="Calculation 2 2 2 3 4 4" xfId="1283"/>
    <cellStyle name="Calculation 2 2 2 3 4 4 2" xfId="1284"/>
    <cellStyle name="Calculation 2 2 2 3 4 4 3" xfId="1285"/>
    <cellStyle name="Calculation 2 2 2 3 4 5" xfId="1286"/>
    <cellStyle name="Calculation 2 2 2 3 4 5 2" xfId="1287"/>
    <cellStyle name="Calculation 2 2 2 3 4 5 3" xfId="1288"/>
    <cellStyle name="Calculation 2 2 2 3 4 6" xfId="1289"/>
    <cellStyle name="Calculation 2 2 2 3 4 6 2" xfId="1290"/>
    <cellStyle name="Calculation 2 2 2 3 4 6 3" xfId="1291"/>
    <cellStyle name="Calculation 2 2 2 3 4 7" xfId="1292"/>
    <cellStyle name="Calculation 2 2 2 3 4 7 2" xfId="1293"/>
    <cellStyle name="Calculation 2 2 2 3 4 7 3" xfId="1294"/>
    <cellStyle name="Calculation 2 2 2 3 4 8" xfId="1295"/>
    <cellStyle name="Calculation 2 2 2 3 4 8 2" xfId="1296"/>
    <cellStyle name="Calculation 2 2 2 3 4 8 3" xfId="1297"/>
    <cellStyle name="Calculation 2 2 2 3 4 9" xfId="1298"/>
    <cellStyle name="Calculation 2 2 2 3 5" xfId="1299"/>
    <cellStyle name="Calculation 2 2 2 3 5 2" xfId="1300"/>
    <cellStyle name="Calculation 2 2 2 3 5 2 2" xfId="1301"/>
    <cellStyle name="Calculation 2 2 2 3 5 2 3" xfId="1302"/>
    <cellStyle name="Calculation 2 2 2 3 5 3" xfId="1303"/>
    <cellStyle name="Calculation 2 2 2 3 5 3 2" xfId="1304"/>
    <cellStyle name="Calculation 2 2 2 3 5 3 3" xfId="1305"/>
    <cellStyle name="Calculation 2 2 2 3 5 4" xfId="1306"/>
    <cellStyle name="Calculation 2 2 2 3 5 4 2" xfId="1307"/>
    <cellStyle name="Calculation 2 2 2 3 5 4 3" xfId="1308"/>
    <cellStyle name="Calculation 2 2 2 3 5 5" xfId="1309"/>
    <cellStyle name="Calculation 2 2 2 3 5 5 2" xfId="1310"/>
    <cellStyle name="Calculation 2 2 2 3 5 5 3" xfId="1311"/>
    <cellStyle name="Calculation 2 2 2 3 5 6" xfId="1312"/>
    <cellStyle name="Calculation 2 2 2 3 5 6 2" xfId="1313"/>
    <cellStyle name="Calculation 2 2 2 3 5 6 3" xfId="1314"/>
    <cellStyle name="Calculation 2 2 2 3 5 7" xfId="1315"/>
    <cellStyle name="Calculation 2 2 2 3 5 7 2" xfId="1316"/>
    <cellStyle name="Calculation 2 2 2 3 5 7 3" xfId="1317"/>
    <cellStyle name="Calculation 2 2 2 3 5 8" xfId="1318"/>
    <cellStyle name="Calculation 2 2 2 3 5 9" xfId="1319"/>
    <cellStyle name="Calculation 2 2 2 3 6" xfId="1320"/>
    <cellStyle name="Calculation 2 2 2 3 6 2" xfId="1321"/>
    <cellStyle name="Calculation 2 2 2 3 6 3" xfId="1322"/>
    <cellStyle name="Calculation 2 2 2 3 7" xfId="1323"/>
    <cellStyle name="Calculation 2 2 2 3 7 2" xfId="1324"/>
    <cellStyle name="Calculation 2 2 2 3 7 3" xfId="1325"/>
    <cellStyle name="Calculation 2 2 2 3 8" xfId="1326"/>
    <cellStyle name="Calculation 2 2 2 3 8 2" xfId="1327"/>
    <cellStyle name="Calculation 2 2 2 3 8 3" xfId="1328"/>
    <cellStyle name="Calculation 2 2 2 3 9" xfId="1329"/>
    <cellStyle name="Calculation 2 2 2 3 9 2" xfId="1330"/>
    <cellStyle name="Calculation 2 2 2 3 9 3" xfId="1331"/>
    <cellStyle name="Calculation 2 2 2 4" xfId="1332"/>
    <cellStyle name="Calculation 2 2 2 4 10" xfId="1333"/>
    <cellStyle name="Calculation 2 2 2 4 2" xfId="1334"/>
    <cellStyle name="Calculation 2 2 2 4 2 10" xfId="1335"/>
    <cellStyle name="Calculation 2 2 2 4 2 2" xfId="1336"/>
    <cellStyle name="Calculation 2 2 2 4 2 2 2" xfId="1337"/>
    <cellStyle name="Calculation 2 2 2 4 2 2 2 2" xfId="1338"/>
    <cellStyle name="Calculation 2 2 2 4 2 2 2 3" xfId="1339"/>
    <cellStyle name="Calculation 2 2 2 4 2 2 3" xfId="1340"/>
    <cellStyle name="Calculation 2 2 2 4 2 2 3 2" xfId="1341"/>
    <cellStyle name="Calculation 2 2 2 4 2 2 3 3" xfId="1342"/>
    <cellStyle name="Calculation 2 2 2 4 2 2 4" xfId="1343"/>
    <cellStyle name="Calculation 2 2 2 4 2 2 4 2" xfId="1344"/>
    <cellStyle name="Calculation 2 2 2 4 2 2 4 3" xfId="1345"/>
    <cellStyle name="Calculation 2 2 2 4 2 2 5" xfId="1346"/>
    <cellStyle name="Calculation 2 2 2 4 2 2 5 2" xfId="1347"/>
    <cellStyle name="Calculation 2 2 2 4 2 2 5 3" xfId="1348"/>
    <cellStyle name="Calculation 2 2 2 4 2 2 6" xfId="1349"/>
    <cellStyle name="Calculation 2 2 2 4 2 2 6 2" xfId="1350"/>
    <cellStyle name="Calculation 2 2 2 4 2 2 6 3" xfId="1351"/>
    <cellStyle name="Calculation 2 2 2 4 2 2 7" xfId="1352"/>
    <cellStyle name="Calculation 2 2 2 4 2 2 7 2" xfId="1353"/>
    <cellStyle name="Calculation 2 2 2 4 2 2 7 3" xfId="1354"/>
    <cellStyle name="Calculation 2 2 2 4 2 2 8" xfId="1355"/>
    <cellStyle name="Calculation 2 2 2 4 2 2 9" xfId="1356"/>
    <cellStyle name="Calculation 2 2 2 4 2 3" xfId="1357"/>
    <cellStyle name="Calculation 2 2 2 4 2 3 2" xfId="1358"/>
    <cellStyle name="Calculation 2 2 2 4 2 3 3" xfId="1359"/>
    <cellStyle name="Calculation 2 2 2 4 2 4" xfId="1360"/>
    <cellStyle name="Calculation 2 2 2 4 2 4 2" xfId="1361"/>
    <cellStyle name="Calculation 2 2 2 4 2 4 3" xfId="1362"/>
    <cellStyle name="Calculation 2 2 2 4 2 5" xfId="1363"/>
    <cellStyle name="Calculation 2 2 2 4 2 5 2" xfId="1364"/>
    <cellStyle name="Calculation 2 2 2 4 2 5 3" xfId="1365"/>
    <cellStyle name="Calculation 2 2 2 4 2 6" xfId="1366"/>
    <cellStyle name="Calculation 2 2 2 4 2 6 2" xfId="1367"/>
    <cellStyle name="Calculation 2 2 2 4 2 6 3" xfId="1368"/>
    <cellStyle name="Calculation 2 2 2 4 2 7" xfId="1369"/>
    <cellStyle name="Calculation 2 2 2 4 2 7 2" xfId="1370"/>
    <cellStyle name="Calculation 2 2 2 4 2 7 3" xfId="1371"/>
    <cellStyle name="Calculation 2 2 2 4 2 8" xfId="1372"/>
    <cellStyle name="Calculation 2 2 2 4 2 8 2" xfId="1373"/>
    <cellStyle name="Calculation 2 2 2 4 2 8 3" xfId="1374"/>
    <cellStyle name="Calculation 2 2 2 4 2 9" xfId="1375"/>
    <cellStyle name="Calculation 2 2 2 4 3" xfId="1376"/>
    <cellStyle name="Calculation 2 2 2 4 3 10" xfId="1377"/>
    <cellStyle name="Calculation 2 2 2 4 3 2" xfId="1378"/>
    <cellStyle name="Calculation 2 2 2 4 3 2 2" xfId="1379"/>
    <cellStyle name="Calculation 2 2 2 4 3 2 2 2" xfId="1380"/>
    <cellStyle name="Calculation 2 2 2 4 3 2 2 3" xfId="1381"/>
    <cellStyle name="Calculation 2 2 2 4 3 2 3" xfId="1382"/>
    <cellStyle name="Calculation 2 2 2 4 3 2 3 2" xfId="1383"/>
    <cellStyle name="Calculation 2 2 2 4 3 2 3 3" xfId="1384"/>
    <cellStyle name="Calculation 2 2 2 4 3 2 4" xfId="1385"/>
    <cellStyle name="Calculation 2 2 2 4 3 2 4 2" xfId="1386"/>
    <cellStyle name="Calculation 2 2 2 4 3 2 4 3" xfId="1387"/>
    <cellStyle name="Calculation 2 2 2 4 3 2 5" xfId="1388"/>
    <cellStyle name="Calculation 2 2 2 4 3 2 5 2" xfId="1389"/>
    <cellStyle name="Calculation 2 2 2 4 3 2 5 3" xfId="1390"/>
    <cellStyle name="Calculation 2 2 2 4 3 2 6" xfId="1391"/>
    <cellStyle name="Calculation 2 2 2 4 3 2 6 2" xfId="1392"/>
    <cellStyle name="Calculation 2 2 2 4 3 2 6 3" xfId="1393"/>
    <cellStyle name="Calculation 2 2 2 4 3 2 7" xfId="1394"/>
    <cellStyle name="Calculation 2 2 2 4 3 2 7 2" xfId="1395"/>
    <cellStyle name="Calculation 2 2 2 4 3 2 7 3" xfId="1396"/>
    <cellStyle name="Calculation 2 2 2 4 3 2 8" xfId="1397"/>
    <cellStyle name="Calculation 2 2 2 4 3 2 9" xfId="1398"/>
    <cellStyle name="Calculation 2 2 2 4 3 3" xfId="1399"/>
    <cellStyle name="Calculation 2 2 2 4 3 3 2" xfId="1400"/>
    <cellStyle name="Calculation 2 2 2 4 3 3 3" xfId="1401"/>
    <cellStyle name="Calculation 2 2 2 4 3 4" xfId="1402"/>
    <cellStyle name="Calculation 2 2 2 4 3 4 2" xfId="1403"/>
    <cellStyle name="Calculation 2 2 2 4 3 4 3" xfId="1404"/>
    <cellStyle name="Calculation 2 2 2 4 3 5" xfId="1405"/>
    <cellStyle name="Calculation 2 2 2 4 3 5 2" xfId="1406"/>
    <cellStyle name="Calculation 2 2 2 4 3 5 3" xfId="1407"/>
    <cellStyle name="Calculation 2 2 2 4 3 6" xfId="1408"/>
    <cellStyle name="Calculation 2 2 2 4 3 6 2" xfId="1409"/>
    <cellStyle name="Calculation 2 2 2 4 3 6 3" xfId="1410"/>
    <cellStyle name="Calculation 2 2 2 4 3 7" xfId="1411"/>
    <cellStyle name="Calculation 2 2 2 4 3 7 2" xfId="1412"/>
    <cellStyle name="Calculation 2 2 2 4 3 7 3" xfId="1413"/>
    <cellStyle name="Calculation 2 2 2 4 3 8" xfId="1414"/>
    <cellStyle name="Calculation 2 2 2 4 3 8 2" xfId="1415"/>
    <cellStyle name="Calculation 2 2 2 4 3 8 3" xfId="1416"/>
    <cellStyle name="Calculation 2 2 2 4 3 9" xfId="1417"/>
    <cellStyle name="Calculation 2 2 2 4 4" xfId="1418"/>
    <cellStyle name="Calculation 2 2 2 4 4 10" xfId="1419"/>
    <cellStyle name="Calculation 2 2 2 4 4 2" xfId="1420"/>
    <cellStyle name="Calculation 2 2 2 4 4 2 2" xfId="1421"/>
    <cellStyle name="Calculation 2 2 2 4 4 2 2 2" xfId="1422"/>
    <cellStyle name="Calculation 2 2 2 4 4 2 2 3" xfId="1423"/>
    <cellStyle name="Calculation 2 2 2 4 4 2 3" xfId="1424"/>
    <cellStyle name="Calculation 2 2 2 4 4 2 3 2" xfId="1425"/>
    <cellStyle name="Calculation 2 2 2 4 4 2 3 3" xfId="1426"/>
    <cellStyle name="Calculation 2 2 2 4 4 2 4" xfId="1427"/>
    <cellStyle name="Calculation 2 2 2 4 4 2 4 2" xfId="1428"/>
    <cellStyle name="Calculation 2 2 2 4 4 2 4 3" xfId="1429"/>
    <cellStyle name="Calculation 2 2 2 4 4 2 5" xfId="1430"/>
    <cellStyle name="Calculation 2 2 2 4 4 2 5 2" xfId="1431"/>
    <cellStyle name="Calculation 2 2 2 4 4 2 5 3" xfId="1432"/>
    <cellStyle name="Calculation 2 2 2 4 4 2 6" xfId="1433"/>
    <cellStyle name="Calculation 2 2 2 4 4 2 6 2" xfId="1434"/>
    <cellStyle name="Calculation 2 2 2 4 4 2 6 3" xfId="1435"/>
    <cellStyle name="Calculation 2 2 2 4 4 2 7" xfId="1436"/>
    <cellStyle name="Calculation 2 2 2 4 4 2 7 2" xfId="1437"/>
    <cellStyle name="Calculation 2 2 2 4 4 2 7 3" xfId="1438"/>
    <cellStyle name="Calculation 2 2 2 4 4 2 8" xfId="1439"/>
    <cellStyle name="Calculation 2 2 2 4 4 2 9" xfId="1440"/>
    <cellStyle name="Calculation 2 2 2 4 4 3" xfId="1441"/>
    <cellStyle name="Calculation 2 2 2 4 4 3 2" xfId="1442"/>
    <cellStyle name="Calculation 2 2 2 4 4 3 3" xfId="1443"/>
    <cellStyle name="Calculation 2 2 2 4 4 4" xfId="1444"/>
    <cellStyle name="Calculation 2 2 2 4 4 4 2" xfId="1445"/>
    <cellStyle name="Calculation 2 2 2 4 4 4 3" xfId="1446"/>
    <cellStyle name="Calculation 2 2 2 4 4 5" xfId="1447"/>
    <cellStyle name="Calculation 2 2 2 4 4 5 2" xfId="1448"/>
    <cellStyle name="Calculation 2 2 2 4 4 5 3" xfId="1449"/>
    <cellStyle name="Calculation 2 2 2 4 4 6" xfId="1450"/>
    <cellStyle name="Calculation 2 2 2 4 4 6 2" xfId="1451"/>
    <cellStyle name="Calculation 2 2 2 4 4 6 3" xfId="1452"/>
    <cellStyle name="Calculation 2 2 2 4 4 7" xfId="1453"/>
    <cellStyle name="Calculation 2 2 2 4 4 7 2" xfId="1454"/>
    <cellStyle name="Calculation 2 2 2 4 4 7 3" xfId="1455"/>
    <cellStyle name="Calculation 2 2 2 4 4 8" xfId="1456"/>
    <cellStyle name="Calculation 2 2 2 4 4 8 2" xfId="1457"/>
    <cellStyle name="Calculation 2 2 2 4 4 8 3" xfId="1458"/>
    <cellStyle name="Calculation 2 2 2 4 4 9" xfId="1459"/>
    <cellStyle name="Calculation 2 2 2 4 5" xfId="1460"/>
    <cellStyle name="Calculation 2 2 2 4 5 2" xfId="1461"/>
    <cellStyle name="Calculation 2 2 2 4 5 2 2" xfId="1462"/>
    <cellStyle name="Calculation 2 2 2 4 5 2 3" xfId="1463"/>
    <cellStyle name="Calculation 2 2 2 4 5 3" xfId="1464"/>
    <cellStyle name="Calculation 2 2 2 4 5 3 2" xfId="1465"/>
    <cellStyle name="Calculation 2 2 2 4 5 3 3" xfId="1466"/>
    <cellStyle name="Calculation 2 2 2 4 5 4" xfId="1467"/>
    <cellStyle name="Calculation 2 2 2 4 5 4 2" xfId="1468"/>
    <cellStyle name="Calculation 2 2 2 4 5 4 3" xfId="1469"/>
    <cellStyle name="Calculation 2 2 2 4 5 5" xfId="1470"/>
    <cellStyle name="Calculation 2 2 2 4 5 5 2" xfId="1471"/>
    <cellStyle name="Calculation 2 2 2 4 5 5 3" xfId="1472"/>
    <cellStyle name="Calculation 2 2 2 4 5 6" xfId="1473"/>
    <cellStyle name="Calculation 2 2 2 4 5 6 2" xfId="1474"/>
    <cellStyle name="Calculation 2 2 2 4 5 6 3" xfId="1475"/>
    <cellStyle name="Calculation 2 2 2 4 5 7" xfId="1476"/>
    <cellStyle name="Calculation 2 2 2 4 5 7 2" xfId="1477"/>
    <cellStyle name="Calculation 2 2 2 4 5 7 3" xfId="1478"/>
    <cellStyle name="Calculation 2 2 2 4 5 8" xfId="1479"/>
    <cellStyle name="Calculation 2 2 2 4 5 9" xfId="1480"/>
    <cellStyle name="Calculation 2 2 2 4 6" xfId="1481"/>
    <cellStyle name="Calculation 2 2 2 4 6 2" xfId="1482"/>
    <cellStyle name="Calculation 2 2 2 4 6 3" xfId="1483"/>
    <cellStyle name="Calculation 2 2 2 4 7" xfId="1484"/>
    <cellStyle name="Calculation 2 2 2 4 7 2" xfId="1485"/>
    <cellStyle name="Calculation 2 2 2 4 7 3" xfId="1486"/>
    <cellStyle name="Calculation 2 2 2 4 8" xfId="1487"/>
    <cellStyle name="Calculation 2 2 2 4 8 2" xfId="1488"/>
    <cellStyle name="Calculation 2 2 2 4 8 3" xfId="1489"/>
    <cellStyle name="Calculation 2 2 2 4 9" xfId="1490"/>
    <cellStyle name="Calculation 2 2 2 4 9 2" xfId="1491"/>
    <cellStyle name="Calculation 2 2 2 4 9 3" xfId="1492"/>
    <cellStyle name="Calculation 2 2 2 5" xfId="1493"/>
    <cellStyle name="Calculation 2 2 2 5 10" xfId="1494"/>
    <cellStyle name="Calculation 2 2 2 5 2" xfId="1495"/>
    <cellStyle name="Calculation 2 2 2 5 2 10" xfId="1496"/>
    <cellStyle name="Calculation 2 2 2 5 2 2" xfId="1497"/>
    <cellStyle name="Calculation 2 2 2 5 2 2 2" xfId="1498"/>
    <cellStyle name="Calculation 2 2 2 5 2 2 2 2" xfId="1499"/>
    <cellStyle name="Calculation 2 2 2 5 2 2 2 3" xfId="1500"/>
    <cellStyle name="Calculation 2 2 2 5 2 2 3" xfId="1501"/>
    <cellStyle name="Calculation 2 2 2 5 2 2 3 2" xfId="1502"/>
    <cellStyle name="Calculation 2 2 2 5 2 2 3 3" xfId="1503"/>
    <cellStyle name="Calculation 2 2 2 5 2 2 4" xfId="1504"/>
    <cellStyle name="Calculation 2 2 2 5 2 2 4 2" xfId="1505"/>
    <cellStyle name="Calculation 2 2 2 5 2 2 4 3" xfId="1506"/>
    <cellStyle name="Calculation 2 2 2 5 2 2 5" xfId="1507"/>
    <cellStyle name="Calculation 2 2 2 5 2 2 5 2" xfId="1508"/>
    <cellStyle name="Calculation 2 2 2 5 2 2 5 3" xfId="1509"/>
    <cellStyle name="Calculation 2 2 2 5 2 2 6" xfId="1510"/>
    <cellStyle name="Calculation 2 2 2 5 2 2 6 2" xfId="1511"/>
    <cellStyle name="Calculation 2 2 2 5 2 2 6 3" xfId="1512"/>
    <cellStyle name="Calculation 2 2 2 5 2 2 7" xfId="1513"/>
    <cellStyle name="Calculation 2 2 2 5 2 2 7 2" xfId="1514"/>
    <cellStyle name="Calculation 2 2 2 5 2 2 7 3" xfId="1515"/>
    <cellStyle name="Calculation 2 2 2 5 2 2 8" xfId="1516"/>
    <cellStyle name="Calculation 2 2 2 5 2 2 9" xfId="1517"/>
    <cellStyle name="Calculation 2 2 2 5 2 3" xfId="1518"/>
    <cellStyle name="Calculation 2 2 2 5 2 3 2" xfId="1519"/>
    <cellStyle name="Calculation 2 2 2 5 2 3 3" xfId="1520"/>
    <cellStyle name="Calculation 2 2 2 5 2 4" xfId="1521"/>
    <cellStyle name="Calculation 2 2 2 5 2 4 2" xfId="1522"/>
    <cellStyle name="Calculation 2 2 2 5 2 4 3" xfId="1523"/>
    <cellStyle name="Calculation 2 2 2 5 2 5" xfId="1524"/>
    <cellStyle name="Calculation 2 2 2 5 2 5 2" xfId="1525"/>
    <cellStyle name="Calculation 2 2 2 5 2 5 3" xfId="1526"/>
    <cellStyle name="Calculation 2 2 2 5 2 6" xfId="1527"/>
    <cellStyle name="Calculation 2 2 2 5 2 6 2" xfId="1528"/>
    <cellStyle name="Calculation 2 2 2 5 2 6 3" xfId="1529"/>
    <cellStyle name="Calculation 2 2 2 5 2 7" xfId="1530"/>
    <cellStyle name="Calculation 2 2 2 5 2 7 2" xfId="1531"/>
    <cellStyle name="Calculation 2 2 2 5 2 7 3" xfId="1532"/>
    <cellStyle name="Calculation 2 2 2 5 2 8" xfId="1533"/>
    <cellStyle name="Calculation 2 2 2 5 2 8 2" xfId="1534"/>
    <cellStyle name="Calculation 2 2 2 5 2 8 3" xfId="1535"/>
    <cellStyle name="Calculation 2 2 2 5 2 9" xfId="1536"/>
    <cellStyle name="Calculation 2 2 2 5 3" xfId="1537"/>
    <cellStyle name="Calculation 2 2 2 5 3 10" xfId="1538"/>
    <cellStyle name="Calculation 2 2 2 5 3 2" xfId="1539"/>
    <cellStyle name="Calculation 2 2 2 5 3 2 2" xfId="1540"/>
    <cellStyle name="Calculation 2 2 2 5 3 2 2 2" xfId="1541"/>
    <cellStyle name="Calculation 2 2 2 5 3 2 2 3" xfId="1542"/>
    <cellStyle name="Calculation 2 2 2 5 3 2 3" xfId="1543"/>
    <cellStyle name="Calculation 2 2 2 5 3 2 3 2" xfId="1544"/>
    <cellStyle name="Calculation 2 2 2 5 3 2 3 3" xfId="1545"/>
    <cellStyle name="Calculation 2 2 2 5 3 2 4" xfId="1546"/>
    <cellStyle name="Calculation 2 2 2 5 3 2 4 2" xfId="1547"/>
    <cellStyle name="Calculation 2 2 2 5 3 2 4 3" xfId="1548"/>
    <cellStyle name="Calculation 2 2 2 5 3 2 5" xfId="1549"/>
    <cellStyle name="Calculation 2 2 2 5 3 2 5 2" xfId="1550"/>
    <cellStyle name="Calculation 2 2 2 5 3 2 5 3" xfId="1551"/>
    <cellStyle name="Calculation 2 2 2 5 3 2 6" xfId="1552"/>
    <cellStyle name="Calculation 2 2 2 5 3 2 6 2" xfId="1553"/>
    <cellStyle name="Calculation 2 2 2 5 3 2 6 3" xfId="1554"/>
    <cellStyle name="Calculation 2 2 2 5 3 2 7" xfId="1555"/>
    <cellStyle name="Calculation 2 2 2 5 3 2 7 2" xfId="1556"/>
    <cellStyle name="Calculation 2 2 2 5 3 2 7 3" xfId="1557"/>
    <cellStyle name="Calculation 2 2 2 5 3 2 8" xfId="1558"/>
    <cellStyle name="Calculation 2 2 2 5 3 2 9" xfId="1559"/>
    <cellStyle name="Calculation 2 2 2 5 3 3" xfId="1560"/>
    <cellStyle name="Calculation 2 2 2 5 3 3 2" xfId="1561"/>
    <cellStyle name="Calculation 2 2 2 5 3 3 3" xfId="1562"/>
    <cellStyle name="Calculation 2 2 2 5 3 4" xfId="1563"/>
    <cellStyle name="Calculation 2 2 2 5 3 4 2" xfId="1564"/>
    <cellStyle name="Calculation 2 2 2 5 3 4 3" xfId="1565"/>
    <cellStyle name="Calculation 2 2 2 5 3 5" xfId="1566"/>
    <cellStyle name="Calculation 2 2 2 5 3 5 2" xfId="1567"/>
    <cellStyle name="Calculation 2 2 2 5 3 5 3" xfId="1568"/>
    <cellStyle name="Calculation 2 2 2 5 3 6" xfId="1569"/>
    <cellStyle name="Calculation 2 2 2 5 3 6 2" xfId="1570"/>
    <cellStyle name="Calculation 2 2 2 5 3 6 3" xfId="1571"/>
    <cellStyle name="Calculation 2 2 2 5 3 7" xfId="1572"/>
    <cellStyle name="Calculation 2 2 2 5 3 7 2" xfId="1573"/>
    <cellStyle name="Calculation 2 2 2 5 3 7 3" xfId="1574"/>
    <cellStyle name="Calculation 2 2 2 5 3 8" xfId="1575"/>
    <cellStyle name="Calculation 2 2 2 5 3 8 2" xfId="1576"/>
    <cellStyle name="Calculation 2 2 2 5 3 8 3" xfId="1577"/>
    <cellStyle name="Calculation 2 2 2 5 3 9" xfId="1578"/>
    <cellStyle name="Calculation 2 2 2 5 4" xfId="1579"/>
    <cellStyle name="Calculation 2 2 2 5 4 10" xfId="1580"/>
    <cellStyle name="Calculation 2 2 2 5 4 2" xfId="1581"/>
    <cellStyle name="Calculation 2 2 2 5 4 2 2" xfId="1582"/>
    <cellStyle name="Calculation 2 2 2 5 4 2 2 2" xfId="1583"/>
    <cellStyle name="Calculation 2 2 2 5 4 2 2 3" xfId="1584"/>
    <cellStyle name="Calculation 2 2 2 5 4 2 3" xfId="1585"/>
    <cellStyle name="Calculation 2 2 2 5 4 2 3 2" xfId="1586"/>
    <cellStyle name="Calculation 2 2 2 5 4 2 3 3" xfId="1587"/>
    <cellStyle name="Calculation 2 2 2 5 4 2 4" xfId="1588"/>
    <cellStyle name="Calculation 2 2 2 5 4 2 4 2" xfId="1589"/>
    <cellStyle name="Calculation 2 2 2 5 4 2 4 3" xfId="1590"/>
    <cellStyle name="Calculation 2 2 2 5 4 2 5" xfId="1591"/>
    <cellStyle name="Calculation 2 2 2 5 4 2 5 2" xfId="1592"/>
    <cellStyle name="Calculation 2 2 2 5 4 2 5 3" xfId="1593"/>
    <cellStyle name="Calculation 2 2 2 5 4 2 6" xfId="1594"/>
    <cellStyle name="Calculation 2 2 2 5 4 2 6 2" xfId="1595"/>
    <cellStyle name="Calculation 2 2 2 5 4 2 6 3" xfId="1596"/>
    <cellStyle name="Calculation 2 2 2 5 4 2 7" xfId="1597"/>
    <cellStyle name="Calculation 2 2 2 5 4 2 7 2" xfId="1598"/>
    <cellStyle name="Calculation 2 2 2 5 4 2 7 3" xfId="1599"/>
    <cellStyle name="Calculation 2 2 2 5 4 2 8" xfId="1600"/>
    <cellStyle name="Calculation 2 2 2 5 4 2 9" xfId="1601"/>
    <cellStyle name="Calculation 2 2 2 5 4 3" xfId="1602"/>
    <cellStyle name="Calculation 2 2 2 5 4 3 2" xfId="1603"/>
    <cellStyle name="Calculation 2 2 2 5 4 3 3" xfId="1604"/>
    <cellStyle name="Calculation 2 2 2 5 4 4" xfId="1605"/>
    <cellStyle name="Calculation 2 2 2 5 4 4 2" xfId="1606"/>
    <cellStyle name="Calculation 2 2 2 5 4 4 3" xfId="1607"/>
    <cellStyle name="Calculation 2 2 2 5 4 5" xfId="1608"/>
    <cellStyle name="Calculation 2 2 2 5 4 5 2" xfId="1609"/>
    <cellStyle name="Calculation 2 2 2 5 4 5 3" xfId="1610"/>
    <cellStyle name="Calculation 2 2 2 5 4 6" xfId="1611"/>
    <cellStyle name="Calculation 2 2 2 5 4 6 2" xfId="1612"/>
    <cellStyle name="Calculation 2 2 2 5 4 6 3" xfId="1613"/>
    <cellStyle name="Calculation 2 2 2 5 4 7" xfId="1614"/>
    <cellStyle name="Calculation 2 2 2 5 4 7 2" xfId="1615"/>
    <cellStyle name="Calculation 2 2 2 5 4 7 3" xfId="1616"/>
    <cellStyle name="Calculation 2 2 2 5 4 8" xfId="1617"/>
    <cellStyle name="Calculation 2 2 2 5 4 8 2" xfId="1618"/>
    <cellStyle name="Calculation 2 2 2 5 4 8 3" xfId="1619"/>
    <cellStyle name="Calculation 2 2 2 5 4 9" xfId="1620"/>
    <cellStyle name="Calculation 2 2 2 5 5" xfId="1621"/>
    <cellStyle name="Calculation 2 2 2 5 5 2" xfId="1622"/>
    <cellStyle name="Calculation 2 2 2 5 5 2 2" xfId="1623"/>
    <cellStyle name="Calculation 2 2 2 5 5 2 3" xfId="1624"/>
    <cellStyle name="Calculation 2 2 2 5 5 3" xfId="1625"/>
    <cellStyle name="Calculation 2 2 2 5 5 3 2" xfId="1626"/>
    <cellStyle name="Calculation 2 2 2 5 5 3 3" xfId="1627"/>
    <cellStyle name="Calculation 2 2 2 5 5 4" xfId="1628"/>
    <cellStyle name="Calculation 2 2 2 5 5 4 2" xfId="1629"/>
    <cellStyle name="Calculation 2 2 2 5 5 4 3" xfId="1630"/>
    <cellStyle name="Calculation 2 2 2 5 5 5" xfId="1631"/>
    <cellStyle name="Calculation 2 2 2 5 5 5 2" xfId="1632"/>
    <cellStyle name="Calculation 2 2 2 5 5 5 3" xfId="1633"/>
    <cellStyle name="Calculation 2 2 2 5 5 6" xfId="1634"/>
    <cellStyle name="Calculation 2 2 2 5 5 6 2" xfId="1635"/>
    <cellStyle name="Calculation 2 2 2 5 5 6 3" xfId="1636"/>
    <cellStyle name="Calculation 2 2 2 5 5 7" xfId="1637"/>
    <cellStyle name="Calculation 2 2 2 5 5 7 2" xfId="1638"/>
    <cellStyle name="Calculation 2 2 2 5 5 7 3" xfId="1639"/>
    <cellStyle name="Calculation 2 2 2 5 5 8" xfId="1640"/>
    <cellStyle name="Calculation 2 2 2 5 5 9" xfId="1641"/>
    <cellStyle name="Calculation 2 2 2 5 6" xfId="1642"/>
    <cellStyle name="Calculation 2 2 2 5 6 2" xfId="1643"/>
    <cellStyle name="Calculation 2 2 2 5 6 3" xfId="1644"/>
    <cellStyle name="Calculation 2 2 2 5 7" xfId="1645"/>
    <cellStyle name="Calculation 2 2 2 5 7 2" xfId="1646"/>
    <cellStyle name="Calculation 2 2 2 5 7 3" xfId="1647"/>
    <cellStyle name="Calculation 2 2 2 5 8" xfId="1648"/>
    <cellStyle name="Calculation 2 2 2 5 8 2" xfId="1649"/>
    <cellStyle name="Calculation 2 2 2 5 8 3" xfId="1650"/>
    <cellStyle name="Calculation 2 2 2 5 9" xfId="1651"/>
    <cellStyle name="Calculation 2 2 2 5 9 2" xfId="1652"/>
    <cellStyle name="Calculation 2 2 2 5 9 3" xfId="1653"/>
    <cellStyle name="Calculation 2 2 2 6" xfId="1654"/>
    <cellStyle name="Calculation 2 2 2 6 10" xfId="1655"/>
    <cellStyle name="Calculation 2 2 2 6 2" xfId="1656"/>
    <cellStyle name="Calculation 2 2 2 6 2 2" xfId="1657"/>
    <cellStyle name="Calculation 2 2 2 6 2 2 2" xfId="1658"/>
    <cellStyle name="Calculation 2 2 2 6 2 2 3" xfId="1659"/>
    <cellStyle name="Calculation 2 2 2 6 2 3" xfId="1660"/>
    <cellStyle name="Calculation 2 2 2 6 2 3 2" xfId="1661"/>
    <cellStyle name="Calculation 2 2 2 6 2 3 3" xfId="1662"/>
    <cellStyle name="Calculation 2 2 2 6 2 4" xfId="1663"/>
    <cellStyle name="Calculation 2 2 2 6 2 4 2" xfId="1664"/>
    <cellStyle name="Calculation 2 2 2 6 2 4 3" xfId="1665"/>
    <cellStyle name="Calculation 2 2 2 6 2 5" xfId="1666"/>
    <cellStyle name="Calculation 2 2 2 6 2 5 2" xfId="1667"/>
    <cellStyle name="Calculation 2 2 2 6 2 5 3" xfId="1668"/>
    <cellStyle name="Calculation 2 2 2 6 2 6" xfId="1669"/>
    <cellStyle name="Calculation 2 2 2 6 2 6 2" xfId="1670"/>
    <cellStyle name="Calculation 2 2 2 6 2 6 3" xfId="1671"/>
    <cellStyle name="Calculation 2 2 2 6 2 7" xfId="1672"/>
    <cellStyle name="Calculation 2 2 2 6 2 7 2" xfId="1673"/>
    <cellStyle name="Calculation 2 2 2 6 2 7 3" xfId="1674"/>
    <cellStyle name="Calculation 2 2 2 6 2 8" xfId="1675"/>
    <cellStyle name="Calculation 2 2 2 6 2 9" xfId="1676"/>
    <cellStyle name="Calculation 2 2 2 6 3" xfId="1677"/>
    <cellStyle name="Calculation 2 2 2 6 3 2" xfId="1678"/>
    <cellStyle name="Calculation 2 2 2 6 3 3" xfId="1679"/>
    <cellStyle name="Calculation 2 2 2 6 4" xfId="1680"/>
    <cellStyle name="Calculation 2 2 2 6 4 2" xfId="1681"/>
    <cellStyle name="Calculation 2 2 2 6 4 3" xfId="1682"/>
    <cellStyle name="Calculation 2 2 2 6 5" xfId="1683"/>
    <cellStyle name="Calculation 2 2 2 6 5 2" xfId="1684"/>
    <cellStyle name="Calculation 2 2 2 6 5 3" xfId="1685"/>
    <cellStyle name="Calculation 2 2 2 6 6" xfId="1686"/>
    <cellStyle name="Calculation 2 2 2 6 6 2" xfId="1687"/>
    <cellStyle name="Calculation 2 2 2 6 6 3" xfId="1688"/>
    <cellStyle name="Calculation 2 2 2 6 7" xfId="1689"/>
    <cellStyle name="Calculation 2 2 2 6 7 2" xfId="1690"/>
    <cellStyle name="Calculation 2 2 2 6 7 3" xfId="1691"/>
    <cellStyle name="Calculation 2 2 2 6 8" xfId="1692"/>
    <cellStyle name="Calculation 2 2 2 6 8 2" xfId="1693"/>
    <cellStyle name="Calculation 2 2 2 6 8 3" xfId="1694"/>
    <cellStyle name="Calculation 2 2 2 6 9" xfId="1695"/>
    <cellStyle name="Calculation 2 2 2 7" xfId="1696"/>
    <cellStyle name="Calculation 2 2 2 7 10" xfId="1697"/>
    <cellStyle name="Calculation 2 2 2 7 2" xfId="1698"/>
    <cellStyle name="Calculation 2 2 2 7 2 2" xfId="1699"/>
    <cellStyle name="Calculation 2 2 2 7 2 2 2" xfId="1700"/>
    <cellStyle name="Calculation 2 2 2 7 2 2 3" xfId="1701"/>
    <cellStyle name="Calculation 2 2 2 7 2 3" xfId="1702"/>
    <cellStyle name="Calculation 2 2 2 7 2 3 2" xfId="1703"/>
    <cellStyle name="Calculation 2 2 2 7 2 3 3" xfId="1704"/>
    <cellStyle name="Calculation 2 2 2 7 2 4" xfId="1705"/>
    <cellStyle name="Calculation 2 2 2 7 2 4 2" xfId="1706"/>
    <cellStyle name="Calculation 2 2 2 7 2 4 3" xfId="1707"/>
    <cellStyle name="Calculation 2 2 2 7 2 5" xfId="1708"/>
    <cellStyle name="Calculation 2 2 2 7 2 5 2" xfId="1709"/>
    <cellStyle name="Calculation 2 2 2 7 2 5 3" xfId="1710"/>
    <cellStyle name="Calculation 2 2 2 7 2 6" xfId="1711"/>
    <cellStyle name="Calculation 2 2 2 7 2 6 2" xfId="1712"/>
    <cellStyle name="Calculation 2 2 2 7 2 6 3" xfId="1713"/>
    <cellStyle name="Calculation 2 2 2 7 2 7" xfId="1714"/>
    <cellStyle name="Calculation 2 2 2 7 2 7 2" xfId="1715"/>
    <cellStyle name="Calculation 2 2 2 7 2 7 3" xfId="1716"/>
    <cellStyle name="Calculation 2 2 2 7 2 8" xfId="1717"/>
    <cellStyle name="Calculation 2 2 2 7 2 9" xfId="1718"/>
    <cellStyle name="Calculation 2 2 2 7 3" xfId="1719"/>
    <cellStyle name="Calculation 2 2 2 7 3 2" xfId="1720"/>
    <cellStyle name="Calculation 2 2 2 7 3 3" xfId="1721"/>
    <cellStyle name="Calculation 2 2 2 7 4" xfId="1722"/>
    <cellStyle name="Calculation 2 2 2 7 4 2" xfId="1723"/>
    <cellStyle name="Calculation 2 2 2 7 4 3" xfId="1724"/>
    <cellStyle name="Calculation 2 2 2 7 5" xfId="1725"/>
    <cellStyle name="Calculation 2 2 2 7 5 2" xfId="1726"/>
    <cellStyle name="Calculation 2 2 2 7 5 3" xfId="1727"/>
    <cellStyle name="Calculation 2 2 2 7 6" xfId="1728"/>
    <cellStyle name="Calculation 2 2 2 7 6 2" xfId="1729"/>
    <cellStyle name="Calculation 2 2 2 7 6 3" xfId="1730"/>
    <cellStyle name="Calculation 2 2 2 7 7" xfId="1731"/>
    <cellStyle name="Calculation 2 2 2 7 7 2" xfId="1732"/>
    <cellStyle name="Calculation 2 2 2 7 7 3" xfId="1733"/>
    <cellStyle name="Calculation 2 2 2 7 8" xfId="1734"/>
    <cellStyle name="Calculation 2 2 2 7 8 2" xfId="1735"/>
    <cellStyle name="Calculation 2 2 2 7 8 3" xfId="1736"/>
    <cellStyle name="Calculation 2 2 2 7 9" xfId="1737"/>
    <cellStyle name="Calculation 2 2 2 8" xfId="1738"/>
    <cellStyle name="Calculation 2 2 2 8 10" xfId="1739"/>
    <cellStyle name="Calculation 2 2 2 8 2" xfId="1740"/>
    <cellStyle name="Calculation 2 2 2 8 2 2" xfId="1741"/>
    <cellStyle name="Calculation 2 2 2 8 2 2 2" xfId="1742"/>
    <cellStyle name="Calculation 2 2 2 8 2 2 3" xfId="1743"/>
    <cellStyle name="Calculation 2 2 2 8 2 3" xfId="1744"/>
    <cellStyle name="Calculation 2 2 2 8 2 3 2" xfId="1745"/>
    <cellStyle name="Calculation 2 2 2 8 2 3 3" xfId="1746"/>
    <cellStyle name="Calculation 2 2 2 8 2 4" xfId="1747"/>
    <cellStyle name="Calculation 2 2 2 8 2 4 2" xfId="1748"/>
    <cellStyle name="Calculation 2 2 2 8 2 4 3" xfId="1749"/>
    <cellStyle name="Calculation 2 2 2 8 2 5" xfId="1750"/>
    <cellStyle name="Calculation 2 2 2 8 2 5 2" xfId="1751"/>
    <cellStyle name="Calculation 2 2 2 8 2 5 3" xfId="1752"/>
    <cellStyle name="Calculation 2 2 2 8 2 6" xfId="1753"/>
    <cellStyle name="Calculation 2 2 2 8 2 6 2" xfId="1754"/>
    <cellStyle name="Calculation 2 2 2 8 2 6 3" xfId="1755"/>
    <cellStyle name="Calculation 2 2 2 8 2 7" xfId="1756"/>
    <cellStyle name="Calculation 2 2 2 8 2 7 2" xfId="1757"/>
    <cellStyle name="Calculation 2 2 2 8 2 7 3" xfId="1758"/>
    <cellStyle name="Calculation 2 2 2 8 2 8" xfId="1759"/>
    <cellStyle name="Calculation 2 2 2 8 2 9" xfId="1760"/>
    <cellStyle name="Calculation 2 2 2 8 3" xfId="1761"/>
    <cellStyle name="Calculation 2 2 2 8 3 2" xfId="1762"/>
    <cellStyle name="Calculation 2 2 2 8 3 3" xfId="1763"/>
    <cellStyle name="Calculation 2 2 2 8 4" xfId="1764"/>
    <cellStyle name="Calculation 2 2 2 8 4 2" xfId="1765"/>
    <cellStyle name="Calculation 2 2 2 8 4 3" xfId="1766"/>
    <cellStyle name="Calculation 2 2 2 8 5" xfId="1767"/>
    <cellStyle name="Calculation 2 2 2 8 5 2" xfId="1768"/>
    <cellStyle name="Calculation 2 2 2 8 5 3" xfId="1769"/>
    <cellStyle name="Calculation 2 2 2 8 6" xfId="1770"/>
    <cellStyle name="Calculation 2 2 2 8 6 2" xfId="1771"/>
    <cellStyle name="Calculation 2 2 2 8 6 3" xfId="1772"/>
    <cellStyle name="Calculation 2 2 2 8 7" xfId="1773"/>
    <cellStyle name="Calculation 2 2 2 8 7 2" xfId="1774"/>
    <cellStyle name="Calculation 2 2 2 8 7 3" xfId="1775"/>
    <cellStyle name="Calculation 2 2 2 8 8" xfId="1776"/>
    <cellStyle name="Calculation 2 2 2 8 8 2" xfId="1777"/>
    <cellStyle name="Calculation 2 2 2 8 8 3" xfId="1778"/>
    <cellStyle name="Calculation 2 2 2 8 9" xfId="1779"/>
    <cellStyle name="Calculation 2 2 2 9" xfId="1780"/>
    <cellStyle name="Calculation 2 2 2 9 2" xfId="1781"/>
    <cellStyle name="Calculation 2 2 2 9 2 2" xfId="1782"/>
    <cellStyle name="Calculation 2 2 2 9 2 3" xfId="1783"/>
    <cellStyle name="Calculation 2 2 2 9 3" xfId="1784"/>
    <cellStyle name="Calculation 2 2 2 9 3 2" xfId="1785"/>
    <cellStyle name="Calculation 2 2 2 9 3 3" xfId="1786"/>
    <cellStyle name="Calculation 2 2 2 9 4" xfId="1787"/>
    <cellStyle name="Calculation 2 2 2 9 4 2" xfId="1788"/>
    <cellStyle name="Calculation 2 2 2 9 4 3" xfId="1789"/>
    <cellStyle name="Calculation 2 2 2 9 5" xfId="1790"/>
    <cellStyle name="Calculation 2 2 2 9 5 2" xfId="1791"/>
    <cellStyle name="Calculation 2 2 2 9 5 3" xfId="1792"/>
    <cellStyle name="Calculation 2 2 2 9 6" xfId="1793"/>
    <cellStyle name="Calculation 2 2 2 9 6 2" xfId="1794"/>
    <cellStyle name="Calculation 2 2 2 9 6 3" xfId="1795"/>
    <cellStyle name="Calculation 2 2 2 9 7" xfId="1796"/>
    <cellStyle name="Calculation 2 2 2 9 7 2" xfId="1797"/>
    <cellStyle name="Calculation 2 2 2 9 7 3" xfId="1798"/>
    <cellStyle name="Calculation 2 2 2 9 8" xfId="1799"/>
    <cellStyle name="Calculation 2 2 2 9 9" xfId="1800"/>
    <cellStyle name="Calculation 2 2 3" xfId="1801"/>
    <cellStyle name="Calculation 2 2 3 10" xfId="1802"/>
    <cellStyle name="Calculation 2 2 3 10 2" xfId="1803"/>
    <cellStyle name="Calculation 2 2 3 10 3" xfId="1804"/>
    <cellStyle name="Calculation 2 2 3 11" xfId="1805"/>
    <cellStyle name="Calculation 2 2 3 11 2" xfId="1806"/>
    <cellStyle name="Calculation 2 2 3 11 3" xfId="1807"/>
    <cellStyle name="Calculation 2 2 3 12" xfId="1808"/>
    <cellStyle name="Calculation 2 2 3 12 2" xfId="1809"/>
    <cellStyle name="Calculation 2 2 3 12 3" xfId="1810"/>
    <cellStyle name="Calculation 2 2 3 13" xfId="1811"/>
    <cellStyle name="Calculation 2 2 3 13 2" xfId="1812"/>
    <cellStyle name="Calculation 2 2 3 13 3" xfId="1813"/>
    <cellStyle name="Calculation 2 2 3 14" xfId="1814"/>
    <cellStyle name="Calculation 2 2 3 2" xfId="1815"/>
    <cellStyle name="Calculation 2 2 3 2 10" xfId="1816"/>
    <cellStyle name="Calculation 2 2 3 2 2" xfId="1817"/>
    <cellStyle name="Calculation 2 2 3 2 2 10" xfId="1818"/>
    <cellStyle name="Calculation 2 2 3 2 2 2" xfId="1819"/>
    <cellStyle name="Calculation 2 2 3 2 2 2 2" xfId="1820"/>
    <cellStyle name="Calculation 2 2 3 2 2 2 2 2" xfId="1821"/>
    <cellStyle name="Calculation 2 2 3 2 2 2 2 3" xfId="1822"/>
    <cellStyle name="Calculation 2 2 3 2 2 2 3" xfId="1823"/>
    <cellStyle name="Calculation 2 2 3 2 2 2 3 2" xfId="1824"/>
    <cellStyle name="Calculation 2 2 3 2 2 2 3 3" xfId="1825"/>
    <cellStyle name="Calculation 2 2 3 2 2 2 4" xfId="1826"/>
    <cellStyle name="Calculation 2 2 3 2 2 2 4 2" xfId="1827"/>
    <cellStyle name="Calculation 2 2 3 2 2 2 4 3" xfId="1828"/>
    <cellStyle name="Calculation 2 2 3 2 2 2 5" xfId="1829"/>
    <cellStyle name="Calculation 2 2 3 2 2 2 5 2" xfId="1830"/>
    <cellStyle name="Calculation 2 2 3 2 2 2 5 3" xfId="1831"/>
    <cellStyle name="Calculation 2 2 3 2 2 2 6" xfId="1832"/>
    <cellStyle name="Calculation 2 2 3 2 2 2 6 2" xfId="1833"/>
    <cellStyle name="Calculation 2 2 3 2 2 2 6 3" xfId="1834"/>
    <cellStyle name="Calculation 2 2 3 2 2 2 7" xfId="1835"/>
    <cellStyle name="Calculation 2 2 3 2 2 2 7 2" xfId="1836"/>
    <cellStyle name="Calculation 2 2 3 2 2 2 7 3" xfId="1837"/>
    <cellStyle name="Calculation 2 2 3 2 2 2 8" xfId="1838"/>
    <cellStyle name="Calculation 2 2 3 2 2 2 9" xfId="1839"/>
    <cellStyle name="Calculation 2 2 3 2 2 3" xfId="1840"/>
    <cellStyle name="Calculation 2 2 3 2 2 3 2" xfId="1841"/>
    <cellStyle name="Calculation 2 2 3 2 2 3 3" xfId="1842"/>
    <cellStyle name="Calculation 2 2 3 2 2 4" xfId="1843"/>
    <cellStyle name="Calculation 2 2 3 2 2 4 2" xfId="1844"/>
    <cellStyle name="Calculation 2 2 3 2 2 4 3" xfId="1845"/>
    <cellStyle name="Calculation 2 2 3 2 2 5" xfId="1846"/>
    <cellStyle name="Calculation 2 2 3 2 2 5 2" xfId="1847"/>
    <cellStyle name="Calculation 2 2 3 2 2 5 3" xfId="1848"/>
    <cellStyle name="Calculation 2 2 3 2 2 6" xfId="1849"/>
    <cellStyle name="Calculation 2 2 3 2 2 6 2" xfId="1850"/>
    <cellStyle name="Calculation 2 2 3 2 2 6 3" xfId="1851"/>
    <cellStyle name="Calculation 2 2 3 2 2 7" xfId="1852"/>
    <cellStyle name="Calculation 2 2 3 2 2 7 2" xfId="1853"/>
    <cellStyle name="Calculation 2 2 3 2 2 7 3" xfId="1854"/>
    <cellStyle name="Calculation 2 2 3 2 2 8" xfId="1855"/>
    <cellStyle name="Calculation 2 2 3 2 2 8 2" xfId="1856"/>
    <cellStyle name="Calculation 2 2 3 2 2 8 3" xfId="1857"/>
    <cellStyle name="Calculation 2 2 3 2 2 9" xfId="1858"/>
    <cellStyle name="Calculation 2 2 3 2 3" xfId="1859"/>
    <cellStyle name="Calculation 2 2 3 2 3 10" xfId="1860"/>
    <cellStyle name="Calculation 2 2 3 2 3 2" xfId="1861"/>
    <cellStyle name="Calculation 2 2 3 2 3 2 2" xfId="1862"/>
    <cellStyle name="Calculation 2 2 3 2 3 2 2 2" xfId="1863"/>
    <cellStyle name="Calculation 2 2 3 2 3 2 2 3" xfId="1864"/>
    <cellStyle name="Calculation 2 2 3 2 3 2 3" xfId="1865"/>
    <cellStyle name="Calculation 2 2 3 2 3 2 3 2" xfId="1866"/>
    <cellStyle name="Calculation 2 2 3 2 3 2 3 3" xfId="1867"/>
    <cellStyle name="Calculation 2 2 3 2 3 2 4" xfId="1868"/>
    <cellStyle name="Calculation 2 2 3 2 3 2 4 2" xfId="1869"/>
    <cellStyle name="Calculation 2 2 3 2 3 2 4 3" xfId="1870"/>
    <cellStyle name="Calculation 2 2 3 2 3 2 5" xfId="1871"/>
    <cellStyle name="Calculation 2 2 3 2 3 2 5 2" xfId="1872"/>
    <cellStyle name="Calculation 2 2 3 2 3 2 5 3" xfId="1873"/>
    <cellStyle name="Calculation 2 2 3 2 3 2 6" xfId="1874"/>
    <cellStyle name="Calculation 2 2 3 2 3 2 6 2" xfId="1875"/>
    <cellStyle name="Calculation 2 2 3 2 3 2 6 3" xfId="1876"/>
    <cellStyle name="Calculation 2 2 3 2 3 2 7" xfId="1877"/>
    <cellStyle name="Calculation 2 2 3 2 3 2 7 2" xfId="1878"/>
    <cellStyle name="Calculation 2 2 3 2 3 2 7 3" xfId="1879"/>
    <cellStyle name="Calculation 2 2 3 2 3 2 8" xfId="1880"/>
    <cellStyle name="Calculation 2 2 3 2 3 2 9" xfId="1881"/>
    <cellStyle name="Calculation 2 2 3 2 3 3" xfId="1882"/>
    <cellStyle name="Calculation 2 2 3 2 3 3 2" xfId="1883"/>
    <cellStyle name="Calculation 2 2 3 2 3 3 3" xfId="1884"/>
    <cellStyle name="Calculation 2 2 3 2 3 4" xfId="1885"/>
    <cellStyle name="Calculation 2 2 3 2 3 4 2" xfId="1886"/>
    <cellStyle name="Calculation 2 2 3 2 3 4 3" xfId="1887"/>
    <cellStyle name="Calculation 2 2 3 2 3 5" xfId="1888"/>
    <cellStyle name="Calculation 2 2 3 2 3 5 2" xfId="1889"/>
    <cellStyle name="Calculation 2 2 3 2 3 5 3" xfId="1890"/>
    <cellStyle name="Calculation 2 2 3 2 3 6" xfId="1891"/>
    <cellStyle name="Calculation 2 2 3 2 3 6 2" xfId="1892"/>
    <cellStyle name="Calculation 2 2 3 2 3 6 3" xfId="1893"/>
    <cellStyle name="Calculation 2 2 3 2 3 7" xfId="1894"/>
    <cellStyle name="Calculation 2 2 3 2 3 7 2" xfId="1895"/>
    <cellStyle name="Calculation 2 2 3 2 3 7 3" xfId="1896"/>
    <cellStyle name="Calculation 2 2 3 2 3 8" xfId="1897"/>
    <cellStyle name="Calculation 2 2 3 2 3 8 2" xfId="1898"/>
    <cellStyle name="Calculation 2 2 3 2 3 8 3" xfId="1899"/>
    <cellStyle name="Calculation 2 2 3 2 3 9" xfId="1900"/>
    <cellStyle name="Calculation 2 2 3 2 4" xfId="1901"/>
    <cellStyle name="Calculation 2 2 3 2 4 10" xfId="1902"/>
    <cellStyle name="Calculation 2 2 3 2 4 2" xfId="1903"/>
    <cellStyle name="Calculation 2 2 3 2 4 2 2" xfId="1904"/>
    <cellStyle name="Calculation 2 2 3 2 4 2 2 2" xfId="1905"/>
    <cellStyle name="Calculation 2 2 3 2 4 2 2 3" xfId="1906"/>
    <cellStyle name="Calculation 2 2 3 2 4 2 3" xfId="1907"/>
    <cellStyle name="Calculation 2 2 3 2 4 2 3 2" xfId="1908"/>
    <cellStyle name="Calculation 2 2 3 2 4 2 3 3" xfId="1909"/>
    <cellStyle name="Calculation 2 2 3 2 4 2 4" xfId="1910"/>
    <cellStyle name="Calculation 2 2 3 2 4 2 4 2" xfId="1911"/>
    <cellStyle name="Calculation 2 2 3 2 4 2 4 3" xfId="1912"/>
    <cellStyle name="Calculation 2 2 3 2 4 2 5" xfId="1913"/>
    <cellStyle name="Calculation 2 2 3 2 4 2 5 2" xfId="1914"/>
    <cellStyle name="Calculation 2 2 3 2 4 2 5 3" xfId="1915"/>
    <cellStyle name="Calculation 2 2 3 2 4 2 6" xfId="1916"/>
    <cellStyle name="Calculation 2 2 3 2 4 2 6 2" xfId="1917"/>
    <cellStyle name="Calculation 2 2 3 2 4 2 6 3" xfId="1918"/>
    <cellStyle name="Calculation 2 2 3 2 4 2 7" xfId="1919"/>
    <cellStyle name="Calculation 2 2 3 2 4 2 7 2" xfId="1920"/>
    <cellStyle name="Calculation 2 2 3 2 4 2 7 3" xfId="1921"/>
    <cellStyle name="Calculation 2 2 3 2 4 2 8" xfId="1922"/>
    <cellStyle name="Calculation 2 2 3 2 4 2 9" xfId="1923"/>
    <cellStyle name="Calculation 2 2 3 2 4 3" xfId="1924"/>
    <cellStyle name="Calculation 2 2 3 2 4 3 2" xfId="1925"/>
    <cellStyle name="Calculation 2 2 3 2 4 3 3" xfId="1926"/>
    <cellStyle name="Calculation 2 2 3 2 4 4" xfId="1927"/>
    <cellStyle name="Calculation 2 2 3 2 4 4 2" xfId="1928"/>
    <cellStyle name="Calculation 2 2 3 2 4 4 3" xfId="1929"/>
    <cellStyle name="Calculation 2 2 3 2 4 5" xfId="1930"/>
    <cellStyle name="Calculation 2 2 3 2 4 5 2" xfId="1931"/>
    <cellStyle name="Calculation 2 2 3 2 4 5 3" xfId="1932"/>
    <cellStyle name="Calculation 2 2 3 2 4 6" xfId="1933"/>
    <cellStyle name="Calculation 2 2 3 2 4 6 2" xfId="1934"/>
    <cellStyle name="Calculation 2 2 3 2 4 6 3" xfId="1935"/>
    <cellStyle name="Calculation 2 2 3 2 4 7" xfId="1936"/>
    <cellStyle name="Calculation 2 2 3 2 4 7 2" xfId="1937"/>
    <cellStyle name="Calculation 2 2 3 2 4 7 3" xfId="1938"/>
    <cellStyle name="Calculation 2 2 3 2 4 8" xfId="1939"/>
    <cellStyle name="Calculation 2 2 3 2 4 8 2" xfId="1940"/>
    <cellStyle name="Calculation 2 2 3 2 4 8 3" xfId="1941"/>
    <cellStyle name="Calculation 2 2 3 2 4 9" xfId="1942"/>
    <cellStyle name="Calculation 2 2 3 2 5" xfId="1943"/>
    <cellStyle name="Calculation 2 2 3 2 5 2" xfId="1944"/>
    <cellStyle name="Calculation 2 2 3 2 5 2 2" xfId="1945"/>
    <cellStyle name="Calculation 2 2 3 2 5 2 3" xfId="1946"/>
    <cellStyle name="Calculation 2 2 3 2 5 3" xfId="1947"/>
    <cellStyle name="Calculation 2 2 3 2 5 3 2" xfId="1948"/>
    <cellStyle name="Calculation 2 2 3 2 5 3 3" xfId="1949"/>
    <cellStyle name="Calculation 2 2 3 2 5 4" xfId="1950"/>
    <cellStyle name="Calculation 2 2 3 2 5 4 2" xfId="1951"/>
    <cellStyle name="Calculation 2 2 3 2 5 4 3" xfId="1952"/>
    <cellStyle name="Calculation 2 2 3 2 5 5" xfId="1953"/>
    <cellStyle name="Calculation 2 2 3 2 5 5 2" xfId="1954"/>
    <cellStyle name="Calculation 2 2 3 2 5 5 3" xfId="1955"/>
    <cellStyle name="Calculation 2 2 3 2 5 6" xfId="1956"/>
    <cellStyle name="Calculation 2 2 3 2 5 6 2" xfId="1957"/>
    <cellStyle name="Calculation 2 2 3 2 5 6 3" xfId="1958"/>
    <cellStyle name="Calculation 2 2 3 2 5 7" xfId="1959"/>
    <cellStyle name="Calculation 2 2 3 2 5 7 2" xfId="1960"/>
    <cellStyle name="Calculation 2 2 3 2 5 7 3" xfId="1961"/>
    <cellStyle name="Calculation 2 2 3 2 5 8" xfId="1962"/>
    <cellStyle name="Calculation 2 2 3 2 5 9" xfId="1963"/>
    <cellStyle name="Calculation 2 2 3 2 6" xfId="1964"/>
    <cellStyle name="Calculation 2 2 3 2 6 2" xfId="1965"/>
    <cellStyle name="Calculation 2 2 3 2 6 3" xfId="1966"/>
    <cellStyle name="Calculation 2 2 3 2 7" xfId="1967"/>
    <cellStyle name="Calculation 2 2 3 2 7 2" xfId="1968"/>
    <cellStyle name="Calculation 2 2 3 2 7 3" xfId="1969"/>
    <cellStyle name="Calculation 2 2 3 2 8" xfId="1970"/>
    <cellStyle name="Calculation 2 2 3 2 8 2" xfId="1971"/>
    <cellStyle name="Calculation 2 2 3 2 8 3" xfId="1972"/>
    <cellStyle name="Calculation 2 2 3 2 9" xfId="1973"/>
    <cellStyle name="Calculation 2 2 3 2 9 2" xfId="1974"/>
    <cellStyle name="Calculation 2 2 3 2 9 3" xfId="1975"/>
    <cellStyle name="Calculation 2 2 3 3" xfId="1976"/>
    <cellStyle name="Calculation 2 2 3 3 10" xfId="1977"/>
    <cellStyle name="Calculation 2 2 3 3 2" xfId="1978"/>
    <cellStyle name="Calculation 2 2 3 3 2 10" xfId="1979"/>
    <cellStyle name="Calculation 2 2 3 3 2 2" xfId="1980"/>
    <cellStyle name="Calculation 2 2 3 3 2 2 2" xfId="1981"/>
    <cellStyle name="Calculation 2 2 3 3 2 2 2 2" xfId="1982"/>
    <cellStyle name="Calculation 2 2 3 3 2 2 2 3" xfId="1983"/>
    <cellStyle name="Calculation 2 2 3 3 2 2 3" xfId="1984"/>
    <cellStyle name="Calculation 2 2 3 3 2 2 3 2" xfId="1985"/>
    <cellStyle name="Calculation 2 2 3 3 2 2 3 3" xfId="1986"/>
    <cellStyle name="Calculation 2 2 3 3 2 2 4" xfId="1987"/>
    <cellStyle name="Calculation 2 2 3 3 2 2 4 2" xfId="1988"/>
    <cellStyle name="Calculation 2 2 3 3 2 2 4 3" xfId="1989"/>
    <cellStyle name="Calculation 2 2 3 3 2 2 5" xfId="1990"/>
    <cellStyle name="Calculation 2 2 3 3 2 2 5 2" xfId="1991"/>
    <cellStyle name="Calculation 2 2 3 3 2 2 5 3" xfId="1992"/>
    <cellStyle name="Calculation 2 2 3 3 2 2 6" xfId="1993"/>
    <cellStyle name="Calculation 2 2 3 3 2 2 6 2" xfId="1994"/>
    <cellStyle name="Calculation 2 2 3 3 2 2 6 3" xfId="1995"/>
    <cellStyle name="Calculation 2 2 3 3 2 2 7" xfId="1996"/>
    <cellStyle name="Calculation 2 2 3 3 2 2 7 2" xfId="1997"/>
    <cellStyle name="Calculation 2 2 3 3 2 2 7 3" xfId="1998"/>
    <cellStyle name="Calculation 2 2 3 3 2 2 8" xfId="1999"/>
    <cellStyle name="Calculation 2 2 3 3 2 2 9" xfId="2000"/>
    <cellStyle name="Calculation 2 2 3 3 2 3" xfId="2001"/>
    <cellStyle name="Calculation 2 2 3 3 2 3 2" xfId="2002"/>
    <cellStyle name="Calculation 2 2 3 3 2 3 3" xfId="2003"/>
    <cellStyle name="Calculation 2 2 3 3 2 4" xfId="2004"/>
    <cellStyle name="Calculation 2 2 3 3 2 4 2" xfId="2005"/>
    <cellStyle name="Calculation 2 2 3 3 2 4 3" xfId="2006"/>
    <cellStyle name="Calculation 2 2 3 3 2 5" xfId="2007"/>
    <cellStyle name="Calculation 2 2 3 3 2 5 2" xfId="2008"/>
    <cellStyle name="Calculation 2 2 3 3 2 5 3" xfId="2009"/>
    <cellStyle name="Calculation 2 2 3 3 2 6" xfId="2010"/>
    <cellStyle name="Calculation 2 2 3 3 2 6 2" xfId="2011"/>
    <cellStyle name="Calculation 2 2 3 3 2 6 3" xfId="2012"/>
    <cellStyle name="Calculation 2 2 3 3 2 7" xfId="2013"/>
    <cellStyle name="Calculation 2 2 3 3 2 7 2" xfId="2014"/>
    <cellStyle name="Calculation 2 2 3 3 2 7 3" xfId="2015"/>
    <cellStyle name="Calculation 2 2 3 3 2 8" xfId="2016"/>
    <cellStyle name="Calculation 2 2 3 3 2 8 2" xfId="2017"/>
    <cellStyle name="Calculation 2 2 3 3 2 8 3" xfId="2018"/>
    <cellStyle name="Calculation 2 2 3 3 2 9" xfId="2019"/>
    <cellStyle name="Calculation 2 2 3 3 3" xfId="2020"/>
    <cellStyle name="Calculation 2 2 3 3 3 10" xfId="2021"/>
    <cellStyle name="Calculation 2 2 3 3 3 2" xfId="2022"/>
    <cellStyle name="Calculation 2 2 3 3 3 2 2" xfId="2023"/>
    <cellStyle name="Calculation 2 2 3 3 3 2 2 2" xfId="2024"/>
    <cellStyle name="Calculation 2 2 3 3 3 2 2 3" xfId="2025"/>
    <cellStyle name="Calculation 2 2 3 3 3 2 3" xfId="2026"/>
    <cellStyle name="Calculation 2 2 3 3 3 2 3 2" xfId="2027"/>
    <cellStyle name="Calculation 2 2 3 3 3 2 3 3" xfId="2028"/>
    <cellStyle name="Calculation 2 2 3 3 3 2 4" xfId="2029"/>
    <cellStyle name="Calculation 2 2 3 3 3 2 4 2" xfId="2030"/>
    <cellStyle name="Calculation 2 2 3 3 3 2 4 3" xfId="2031"/>
    <cellStyle name="Calculation 2 2 3 3 3 2 5" xfId="2032"/>
    <cellStyle name="Calculation 2 2 3 3 3 2 5 2" xfId="2033"/>
    <cellStyle name="Calculation 2 2 3 3 3 2 5 3" xfId="2034"/>
    <cellStyle name="Calculation 2 2 3 3 3 2 6" xfId="2035"/>
    <cellStyle name="Calculation 2 2 3 3 3 2 6 2" xfId="2036"/>
    <cellStyle name="Calculation 2 2 3 3 3 2 6 3" xfId="2037"/>
    <cellStyle name="Calculation 2 2 3 3 3 2 7" xfId="2038"/>
    <cellStyle name="Calculation 2 2 3 3 3 2 7 2" xfId="2039"/>
    <cellStyle name="Calculation 2 2 3 3 3 2 7 3" xfId="2040"/>
    <cellStyle name="Calculation 2 2 3 3 3 2 8" xfId="2041"/>
    <cellStyle name="Calculation 2 2 3 3 3 2 9" xfId="2042"/>
    <cellStyle name="Calculation 2 2 3 3 3 3" xfId="2043"/>
    <cellStyle name="Calculation 2 2 3 3 3 3 2" xfId="2044"/>
    <cellStyle name="Calculation 2 2 3 3 3 3 3" xfId="2045"/>
    <cellStyle name="Calculation 2 2 3 3 3 4" xfId="2046"/>
    <cellStyle name="Calculation 2 2 3 3 3 4 2" xfId="2047"/>
    <cellStyle name="Calculation 2 2 3 3 3 4 3" xfId="2048"/>
    <cellStyle name="Calculation 2 2 3 3 3 5" xfId="2049"/>
    <cellStyle name="Calculation 2 2 3 3 3 5 2" xfId="2050"/>
    <cellStyle name="Calculation 2 2 3 3 3 5 3" xfId="2051"/>
    <cellStyle name="Calculation 2 2 3 3 3 6" xfId="2052"/>
    <cellStyle name="Calculation 2 2 3 3 3 6 2" xfId="2053"/>
    <cellStyle name="Calculation 2 2 3 3 3 6 3" xfId="2054"/>
    <cellStyle name="Calculation 2 2 3 3 3 7" xfId="2055"/>
    <cellStyle name="Calculation 2 2 3 3 3 7 2" xfId="2056"/>
    <cellStyle name="Calculation 2 2 3 3 3 7 3" xfId="2057"/>
    <cellStyle name="Calculation 2 2 3 3 3 8" xfId="2058"/>
    <cellStyle name="Calculation 2 2 3 3 3 8 2" xfId="2059"/>
    <cellStyle name="Calculation 2 2 3 3 3 8 3" xfId="2060"/>
    <cellStyle name="Calculation 2 2 3 3 3 9" xfId="2061"/>
    <cellStyle name="Calculation 2 2 3 3 4" xfId="2062"/>
    <cellStyle name="Calculation 2 2 3 3 4 10" xfId="2063"/>
    <cellStyle name="Calculation 2 2 3 3 4 2" xfId="2064"/>
    <cellStyle name="Calculation 2 2 3 3 4 2 2" xfId="2065"/>
    <cellStyle name="Calculation 2 2 3 3 4 2 2 2" xfId="2066"/>
    <cellStyle name="Calculation 2 2 3 3 4 2 2 3" xfId="2067"/>
    <cellStyle name="Calculation 2 2 3 3 4 2 3" xfId="2068"/>
    <cellStyle name="Calculation 2 2 3 3 4 2 3 2" xfId="2069"/>
    <cellStyle name="Calculation 2 2 3 3 4 2 3 3" xfId="2070"/>
    <cellStyle name="Calculation 2 2 3 3 4 2 4" xfId="2071"/>
    <cellStyle name="Calculation 2 2 3 3 4 2 4 2" xfId="2072"/>
    <cellStyle name="Calculation 2 2 3 3 4 2 4 3" xfId="2073"/>
    <cellStyle name="Calculation 2 2 3 3 4 2 5" xfId="2074"/>
    <cellStyle name="Calculation 2 2 3 3 4 2 5 2" xfId="2075"/>
    <cellStyle name="Calculation 2 2 3 3 4 2 5 3" xfId="2076"/>
    <cellStyle name="Calculation 2 2 3 3 4 2 6" xfId="2077"/>
    <cellStyle name="Calculation 2 2 3 3 4 2 6 2" xfId="2078"/>
    <cellStyle name="Calculation 2 2 3 3 4 2 6 3" xfId="2079"/>
    <cellStyle name="Calculation 2 2 3 3 4 2 7" xfId="2080"/>
    <cellStyle name="Calculation 2 2 3 3 4 2 7 2" xfId="2081"/>
    <cellStyle name="Calculation 2 2 3 3 4 2 7 3" xfId="2082"/>
    <cellStyle name="Calculation 2 2 3 3 4 2 8" xfId="2083"/>
    <cellStyle name="Calculation 2 2 3 3 4 2 9" xfId="2084"/>
    <cellStyle name="Calculation 2 2 3 3 4 3" xfId="2085"/>
    <cellStyle name="Calculation 2 2 3 3 4 3 2" xfId="2086"/>
    <cellStyle name="Calculation 2 2 3 3 4 3 3" xfId="2087"/>
    <cellStyle name="Calculation 2 2 3 3 4 4" xfId="2088"/>
    <cellStyle name="Calculation 2 2 3 3 4 4 2" xfId="2089"/>
    <cellStyle name="Calculation 2 2 3 3 4 4 3" xfId="2090"/>
    <cellStyle name="Calculation 2 2 3 3 4 5" xfId="2091"/>
    <cellStyle name="Calculation 2 2 3 3 4 5 2" xfId="2092"/>
    <cellStyle name="Calculation 2 2 3 3 4 5 3" xfId="2093"/>
    <cellStyle name="Calculation 2 2 3 3 4 6" xfId="2094"/>
    <cellStyle name="Calculation 2 2 3 3 4 6 2" xfId="2095"/>
    <cellStyle name="Calculation 2 2 3 3 4 6 3" xfId="2096"/>
    <cellStyle name="Calculation 2 2 3 3 4 7" xfId="2097"/>
    <cellStyle name="Calculation 2 2 3 3 4 7 2" xfId="2098"/>
    <cellStyle name="Calculation 2 2 3 3 4 7 3" xfId="2099"/>
    <cellStyle name="Calculation 2 2 3 3 4 8" xfId="2100"/>
    <cellStyle name="Calculation 2 2 3 3 4 8 2" xfId="2101"/>
    <cellStyle name="Calculation 2 2 3 3 4 8 3" xfId="2102"/>
    <cellStyle name="Calculation 2 2 3 3 4 9" xfId="2103"/>
    <cellStyle name="Calculation 2 2 3 3 5" xfId="2104"/>
    <cellStyle name="Calculation 2 2 3 3 5 2" xfId="2105"/>
    <cellStyle name="Calculation 2 2 3 3 5 2 2" xfId="2106"/>
    <cellStyle name="Calculation 2 2 3 3 5 2 3" xfId="2107"/>
    <cellStyle name="Calculation 2 2 3 3 5 3" xfId="2108"/>
    <cellStyle name="Calculation 2 2 3 3 5 3 2" xfId="2109"/>
    <cellStyle name="Calculation 2 2 3 3 5 3 3" xfId="2110"/>
    <cellStyle name="Calculation 2 2 3 3 5 4" xfId="2111"/>
    <cellStyle name="Calculation 2 2 3 3 5 4 2" xfId="2112"/>
    <cellStyle name="Calculation 2 2 3 3 5 4 3" xfId="2113"/>
    <cellStyle name="Calculation 2 2 3 3 5 5" xfId="2114"/>
    <cellStyle name="Calculation 2 2 3 3 5 5 2" xfId="2115"/>
    <cellStyle name="Calculation 2 2 3 3 5 5 3" xfId="2116"/>
    <cellStyle name="Calculation 2 2 3 3 5 6" xfId="2117"/>
    <cellStyle name="Calculation 2 2 3 3 5 6 2" xfId="2118"/>
    <cellStyle name="Calculation 2 2 3 3 5 6 3" xfId="2119"/>
    <cellStyle name="Calculation 2 2 3 3 5 7" xfId="2120"/>
    <cellStyle name="Calculation 2 2 3 3 5 7 2" xfId="2121"/>
    <cellStyle name="Calculation 2 2 3 3 5 7 3" xfId="2122"/>
    <cellStyle name="Calculation 2 2 3 3 5 8" xfId="2123"/>
    <cellStyle name="Calculation 2 2 3 3 5 9" xfId="2124"/>
    <cellStyle name="Calculation 2 2 3 3 6" xfId="2125"/>
    <cellStyle name="Calculation 2 2 3 3 6 2" xfId="2126"/>
    <cellStyle name="Calculation 2 2 3 3 6 3" xfId="2127"/>
    <cellStyle name="Calculation 2 2 3 3 7" xfId="2128"/>
    <cellStyle name="Calculation 2 2 3 3 7 2" xfId="2129"/>
    <cellStyle name="Calculation 2 2 3 3 7 3" xfId="2130"/>
    <cellStyle name="Calculation 2 2 3 3 8" xfId="2131"/>
    <cellStyle name="Calculation 2 2 3 3 8 2" xfId="2132"/>
    <cellStyle name="Calculation 2 2 3 3 8 3" xfId="2133"/>
    <cellStyle name="Calculation 2 2 3 3 9" xfId="2134"/>
    <cellStyle name="Calculation 2 2 3 3 9 2" xfId="2135"/>
    <cellStyle name="Calculation 2 2 3 3 9 3" xfId="2136"/>
    <cellStyle name="Calculation 2 2 3 4" xfId="2137"/>
    <cellStyle name="Calculation 2 2 3 4 10" xfId="2138"/>
    <cellStyle name="Calculation 2 2 3 4 2" xfId="2139"/>
    <cellStyle name="Calculation 2 2 3 4 2 10" xfId="2140"/>
    <cellStyle name="Calculation 2 2 3 4 2 2" xfId="2141"/>
    <cellStyle name="Calculation 2 2 3 4 2 2 2" xfId="2142"/>
    <cellStyle name="Calculation 2 2 3 4 2 2 2 2" xfId="2143"/>
    <cellStyle name="Calculation 2 2 3 4 2 2 2 3" xfId="2144"/>
    <cellStyle name="Calculation 2 2 3 4 2 2 3" xfId="2145"/>
    <cellStyle name="Calculation 2 2 3 4 2 2 3 2" xfId="2146"/>
    <cellStyle name="Calculation 2 2 3 4 2 2 3 3" xfId="2147"/>
    <cellStyle name="Calculation 2 2 3 4 2 2 4" xfId="2148"/>
    <cellStyle name="Calculation 2 2 3 4 2 2 4 2" xfId="2149"/>
    <cellStyle name="Calculation 2 2 3 4 2 2 4 3" xfId="2150"/>
    <cellStyle name="Calculation 2 2 3 4 2 2 5" xfId="2151"/>
    <cellStyle name="Calculation 2 2 3 4 2 2 5 2" xfId="2152"/>
    <cellStyle name="Calculation 2 2 3 4 2 2 5 3" xfId="2153"/>
    <cellStyle name="Calculation 2 2 3 4 2 2 6" xfId="2154"/>
    <cellStyle name="Calculation 2 2 3 4 2 2 6 2" xfId="2155"/>
    <cellStyle name="Calculation 2 2 3 4 2 2 6 3" xfId="2156"/>
    <cellStyle name="Calculation 2 2 3 4 2 2 7" xfId="2157"/>
    <cellStyle name="Calculation 2 2 3 4 2 2 7 2" xfId="2158"/>
    <cellStyle name="Calculation 2 2 3 4 2 2 7 3" xfId="2159"/>
    <cellStyle name="Calculation 2 2 3 4 2 2 8" xfId="2160"/>
    <cellStyle name="Calculation 2 2 3 4 2 2 9" xfId="2161"/>
    <cellStyle name="Calculation 2 2 3 4 2 3" xfId="2162"/>
    <cellStyle name="Calculation 2 2 3 4 2 3 2" xfId="2163"/>
    <cellStyle name="Calculation 2 2 3 4 2 3 3" xfId="2164"/>
    <cellStyle name="Calculation 2 2 3 4 2 4" xfId="2165"/>
    <cellStyle name="Calculation 2 2 3 4 2 4 2" xfId="2166"/>
    <cellStyle name="Calculation 2 2 3 4 2 4 3" xfId="2167"/>
    <cellStyle name="Calculation 2 2 3 4 2 5" xfId="2168"/>
    <cellStyle name="Calculation 2 2 3 4 2 5 2" xfId="2169"/>
    <cellStyle name="Calculation 2 2 3 4 2 5 3" xfId="2170"/>
    <cellStyle name="Calculation 2 2 3 4 2 6" xfId="2171"/>
    <cellStyle name="Calculation 2 2 3 4 2 6 2" xfId="2172"/>
    <cellStyle name="Calculation 2 2 3 4 2 6 3" xfId="2173"/>
    <cellStyle name="Calculation 2 2 3 4 2 7" xfId="2174"/>
    <cellStyle name="Calculation 2 2 3 4 2 7 2" xfId="2175"/>
    <cellStyle name="Calculation 2 2 3 4 2 7 3" xfId="2176"/>
    <cellStyle name="Calculation 2 2 3 4 2 8" xfId="2177"/>
    <cellStyle name="Calculation 2 2 3 4 2 8 2" xfId="2178"/>
    <cellStyle name="Calculation 2 2 3 4 2 8 3" xfId="2179"/>
    <cellStyle name="Calculation 2 2 3 4 2 9" xfId="2180"/>
    <cellStyle name="Calculation 2 2 3 4 3" xfId="2181"/>
    <cellStyle name="Calculation 2 2 3 4 3 10" xfId="2182"/>
    <cellStyle name="Calculation 2 2 3 4 3 2" xfId="2183"/>
    <cellStyle name="Calculation 2 2 3 4 3 2 2" xfId="2184"/>
    <cellStyle name="Calculation 2 2 3 4 3 2 2 2" xfId="2185"/>
    <cellStyle name="Calculation 2 2 3 4 3 2 2 3" xfId="2186"/>
    <cellStyle name="Calculation 2 2 3 4 3 2 3" xfId="2187"/>
    <cellStyle name="Calculation 2 2 3 4 3 2 3 2" xfId="2188"/>
    <cellStyle name="Calculation 2 2 3 4 3 2 3 3" xfId="2189"/>
    <cellStyle name="Calculation 2 2 3 4 3 2 4" xfId="2190"/>
    <cellStyle name="Calculation 2 2 3 4 3 2 4 2" xfId="2191"/>
    <cellStyle name="Calculation 2 2 3 4 3 2 4 3" xfId="2192"/>
    <cellStyle name="Calculation 2 2 3 4 3 2 5" xfId="2193"/>
    <cellStyle name="Calculation 2 2 3 4 3 2 5 2" xfId="2194"/>
    <cellStyle name="Calculation 2 2 3 4 3 2 5 3" xfId="2195"/>
    <cellStyle name="Calculation 2 2 3 4 3 2 6" xfId="2196"/>
    <cellStyle name="Calculation 2 2 3 4 3 2 6 2" xfId="2197"/>
    <cellStyle name="Calculation 2 2 3 4 3 2 6 3" xfId="2198"/>
    <cellStyle name="Calculation 2 2 3 4 3 2 7" xfId="2199"/>
    <cellStyle name="Calculation 2 2 3 4 3 2 7 2" xfId="2200"/>
    <cellStyle name="Calculation 2 2 3 4 3 2 7 3" xfId="2201"/>
    <cellStyle name="Calculation 2 2 3 4 3 2 8" xfId="2202"/>
    <cellStyle name="Calculation 2 2 3 4 3 2 9" xfId="2203"/>
    <cellStyle name="Calculation 2 2 3 4 3 3" xfId="2204"/>
    <cellStyle name="Calculation 2 2 3 4 3 3 2" xfId="2205"/>
    <cellStyle name="Calculation 2 2 3 4 3 3 3" xfId="2206"/>
    <cellStyle name="Calculation 2 2 3 4 3 4" xfId="2207"/>
    <cellStyle name="Calculation 2 2 3 4 3 4 2" xfId="2208"/>
    <cellStyle name="Calculation 2 2 3 4 3 4 3" xfId="2209"/>
    <cellStyle name="Calculation 2 2 3 4 3 5" xfId="2210"/>
    <cellStyle name="Calculation 2 2 3 4 3 5 2" xfId="2211"/>
    <cellStyle name="Calculation 2 2 3 4 3 5 3" xfId="2212"/>
    <cellStyle name="Calculation 2 2 3 4 3 6" xfId="2213"/>
    <cellStyle name="Calculation 2 2 3 4 3 6 2" xfId="2214"/>
    <cellStyle name="Calculation 2 2 3 4 3 6 3" xfId="2215"/>
    <cellStyle name="Calculation 2 2 3 4 3 7" xfId="2216"/>
    <cellStyle name="Calculation 2 2 3 4 3 7 2" xfId="2217"/>
    <cellStyle name="Calculation 2 2 3 4 3 7 3" xfId="2218"/>
    <cellStyle name="Calculation 2 2 3 4 3 8" xfId="2219"/>
    <cellStyle name="Calculation 2 2 3 4 3 8 2" xfId="2220"/>
    <cellStyle name="Calculation 2 2 3 4 3 8 3" xfId="2221"/>
    <cellStyle name="Calculation 2 2 3 4 3 9" xfId="2222"/>
    <cellStyle name="Calculation 2 2 3 4 4" xfId="2223"/>
    <cellStyle name="Calculation 2 2 3 4 4 10" xfId="2224"/>
    <cellStyle name="Calculation 2 2 3 4 4 2" xfId="2225"/>
    <cellStyle name="Calculation 2 2 3 4 4 2 2" xfId="2226"/>
    <cellStyle name="Calculation 2 2 3 4 4 2 2 2" xfId="2227"/>
    <cellStyle name="Calculation 2 2 3 4 4 2 2 3" xfId="2228"/>
    <cellStyle name="Calculation 2 2 3 4 4 2 3" xfId="2229"/>
    <cellStyle name="Calculation 2 2 3 4 4 2 3 2" xfId="2230"/>
    <cellStyle name="Calculation 2 2 3 4 4 2 3 3" xfId="2231"/>
    <cellStyle name="Calculation 2 2 3 4 4 2 4" xfId="2232"/>
    <cellStyle name="Calculation 2 2 3 4 4 2 4 2" xfId="2233"/>
    <cellStyle name="Calculation 2 2 3 4 4 2 4 3" xfId="2234"/>
    <cellStyle name="Calculation 2 2 3 4 4 2 5" xfId="2235"/>
    <cellStyle name="Calculation 2 2 3 4 4 2 5 2" xfId="2236"/>
    <cellStyle name="Calculation 2 2 3 4 4 2 5 3" xfId="2237"/>
    <cellStyle name="Calculation 2 2 3 4 4 2 6" xfId="2238"/>
    <cellStyle name="Calculation 2 2 3 4 4 2 6 2" xfId="2239"/>
    <cellStyle name="Calculation 2 2 3 4 4 2 6 3" xfId="2240"/>
    <cellStyle name="Calculation 2 2 3 4 4 2 7" xfId="2241"/>
    <cellStyle name="Calculation 2 2 3 4 4 2 7 2" xfId="2242"/>
    <cellStyle name="Calculation 2 2 3 4 4 2 7 3" xfId="2243"/>
    <cellStyle name="Calculation 2 2 3 4 4 2 8" xfId="2244"/>
    <cellStyle name="Calculation 2 2 3 4 4 2 9" xfId="2245"/>
    <cellStyle name="Calculation 2 2 3 4 4 3" xfId="2246"/>
    <cellStyle name="Calculation 2 2 3 4 4 3 2" xfId="2247"/>
    <cellStyle name="Calculation 2 2 3 4 4 3 3" xfId="2248"/>
    <cellStyle name="Calculation 2 2 3 4 4 4" xfId="2249"/>
    <cellStyle name="Calculation 2 2 3 4 4 4 2" xfId="2250"/>
    <cellStyle name="Calculation 2 2 3 4 4 4 3" xfId="2251"/>
    <cellStyle name="Calculation 2 2 3 4 4 5" xfId="2252"/>
    <cellStyle name="Calculation 2 2 3 4 4 5 2" xfId="2253"/>
    <cellStyle name="Calculation 2 2 3 4 4 5 3" xfId="2254"/>
    <cellStyle name="Calculation 2 2 3 4 4 6" xfId="2255"/>
    <cellStyle name="Calculation 2 2 3 4 4 6 2" xfId="2256"/>
    <cellStyle name="Calculation 2 2 3 4 4 6 3" xfId="2257"/>
    <cellStyle name="Calculation 2 2 3 4 4 7" xfId="2258"/>
    <cellStyle name="Calculation 2 2 3 4 4 7 2" xfId="2259"/>
    <cellStyle name="Calculation 2 2 3 4 4 7 3" xfId="2260"/>
    <cellStyle name="Calculation 2 2 3 4 4 8" xfId="2261"/>
    <cellStyle name="Calculation 2 2 3 4 4 8 2" xfId="2262"/>
    <cellStyle name="Calculation 2 2 3 4 4 8 3" xfId="2263"/>
    <cellStyle name="Calculation 2 2 3 4 4 9" xfId="2264"/>
    <cellStyle name="Calculation 2 2 3 4 5" xfId="2265"/>
    <cellStyle name="Calculation 2 2 3 4 5 2" xfId="2266"/>
    <cellStyle name="Calculation 2 2 3 4 5 2 2" xfId="2267"/>
    <cellStyle name="Calculation 2 2 3 4 5 2 3" xfId="2268"/>
    <cellStyle name="Calculation 2 2 3 4 5 3" xfId="2269"/>
    <cellStyle name="Calculation 2 2 3 4 5 3 2" xfId="2270"/>
    <cellStyle name="Calculation 2 2 3 4 5 3 3" xfId="2271"/>
    <cellStyle name="Calculation 2 2 3 4 5 4" xfId="2272"/>
    <cellStyle name="Calculation 2 2 3 4 5 4 2" xfId="2273"/>
    <cellStyle name="Calculation 2 2 3 4 5 4 3" xfId="2274"/>
    <cellStyle name="Calculation 2 2 3 4 5 5" xfId="2275"/>
    <cellStyle name="Calculation 2 2 3 4 5 5 2" xfId="2276"/>
    <cellStyle name="Calculation 2 2 3 4 5 5 3" xfId="2277"/>
    <cellStyle name="Calculation 2 2 3 4 5 6" xfId="2278"/>
    <cellStyle name="Calculation 2 2 3 4 5 6 2" xfId="2279"/>
    <cellStyle name="Calculation 2 2 3 4 5 6 3" xfId="2280"/>
    <cellStyle name="Calculation 2 2 3 4 5 7" xfId="2281"/>
    <cellStyle name="Calculation 2 2 3 4 5 7 2" xfId="2282"/>
    <cellStyle name="Calculation 2 2 3 4 5 7 3" xfId="2283"/>
    <cellStyle name="Calculation 2 2 3 4 5 8" xfId="2284"/>
    <cellStyle name="Calculation 2 2 3 4 5 9" xfId="2285"/>
    <cellStyle name="Calculation 2 2 3 4 6" xfId="2286"/>
    <cellStyle name="Calculation 2 2 3 4 6 2" xfId="2287"/>
    <cellStyle name="Calculation 2 2 3 4 6 3" xfId="2288"/>
    <cellStyle name="Calculation 2 2 3 4 7" xfId="2289"/>
    <cellStyle name="Calculation 2 2 3 4 7 2" xfId="2290"/>
    <cellStyle name="Calculation 2 2 3 4 7 3" xfId="2291"/>
    <cellStyle name="Calculation 2 2 3 4 8" xfId="2292"/>
    <cellStyle name="Calculation 2 2 3 4 8 2" xfId="2293"/>
    <cellStyle name="Calculation 2 2 3 4 8 3" xfId="2294"/>
    <cellStyle name="Calculation 2 2 3 4 9" xfId="2295"/>
    <cellStyle name="Calculation 2 2 3 4 9 2" xfId="2296"/>
    <cellStyle name="Calculation 2 2 3 4 9 3" xfId="2297"/>
    <cellStyle name="Calculation 2 2 3 5" xfId="2298"/>
    <cellStyle name="Calculation 2 2 3 5 10" xfId="2299"/>
    <cellStyle name="Calculation 2 2 3 5 2" xfId="2300"/>
    <cellStyle name="Calculation 2 2 3 5 2 10" xfId="2301"/>
    <cellStyle name="Calculation 2 2 3 5 2 2" xfId="2302"/>
    <cellStyle name="Calculation 2 2 3 5 2 2 2" xfId="2303"/>
    <cellStyle name="Calculation 2 2 3 5 2 2 2 2" xfId="2304"/>
    <cellStyle name="Calculation 2 2 3 5 2 2 2 3" xfId="2305"/>
    <cellStyle name="Calculation 2 2 3 5 2 2 3" xfId="2306"/>
    <cellStyle name="Calculation 2 2 3 5 2 2 3 2" xfId="2307"/>
    <cellStyle name="Calculation 2 2 3 5 2 2 3 3" xfId="2308"/>
    <cellStyle name="Calculation 2 2 3 5 2 2 4" xfId="2309"/>
    <cellStyle name="Calculation 2 2 3 5 2 2 4 2" xfId="2310"/>
    <cellStyle name="Calculation 2 2 3 5 2 2 4 3" xfId="2311"/>
    <cellStyle name="Calculation 2 2 3 5 2 2 5" xfId="2312"/>
    <cellStyle name="Calculation 2 2 3 5 2 2 5 2" xfId="2313"/>
    <cellStyle name="Calculation 2 2 3 5 2 2 5 3" xfId="2314"/>
    <cellStyle name="Calculation 2 2 3 5 2 2 6" xfId="2315"/>
    <cellStyle name="Calculation 2 2 3 5 2 2 6 2" xfId="2316"/>
    <cellStyle name="Calculation 2 2 3 5 2 2 6 3" xfId="2317"/>
    <cellStyle name="Calculation 2 2 3 5 2 2 7" xfId="2318"/>
    <cellStyle name="Calculation 2 2 3 5 2 2 7 2" xfId="2319"/>
    <cellStyle name="Calculation 2 2 3 5 2 2 7 3" xfId="2320"/>
    <cellStyle name="Calculation 2 2 3 5 2 2 8" xfId="2321"/>
    <cellStyle name="Calculation 2 2 3 5 2 2 9" xfId="2322"/>
    <cellStyle name="Calculation 2 2 3 5 2 3" xfId="2323"/>
    <cellStyle name="Calculation 2 2 3 5 2 3 2" xfId="2324"/>
    <cellStyle name="Calculation 2 2 3 5 2 3 3" xfId="2325"/>
    <cellStyle name="Calculation 2 2 3 5 2 4" xfId="2326"/>
    <cellStyle name="Calculation 2 2 3 5 2 4 2" xfId="2327"/>
    <cellStyle name="Calculation 2 2 3 5 2 4 3" xfId="2328"/>
    <cellStyle name="Calculation 2 2 3 5 2 5" xfId="2329"/>
    <cellStyle name="Calculation 2 2 3 5 2 5 2" xfId="2330"/>
    <cellStyle name="Calculation 2 2 3 5 2 5 3" xfId="2331"/>
    <cellStyle name="Calculation 2 2 3 5 2 6" xfId="2332"/>
    <cellStyle name="Calculation 2 2 3 5 2 6 2" xfId="2333"/>
    <cellStyle name="Calculation 2 2 3 5 2 6 3" xfId="2334"/>
    <cellStyle name="Calculation 2 2 3 5 2 7" xfId="2335"/>
    <cellStyle name="Calculation 2 2 3 5 2 7 2" xfId="2336"/>
    <cellStyle name="Calculation 2 2 3 5 2 7 3" xfId="2337"/>
    <cellStyle name="Calculation 2 2 3 5 2 8" xfId="2338"/>
    <cellStyle name="Calculation 2 2 3 5 2 8 2" xfId="2339"/>
    <cellStyle name="Calculation 2 2 3 5 2 8 3" xfId="2340"/>
    <cellStyle name="Calculation 2 2 3 5 2 9" xfId="2341"/>
    <cellStyle name="Calculation 2 2 3 5 3" xfId="2342"/>
    <cellStyle name="Calculation 2 2 3 5 3 10" xfId="2343"/>
    <cellStyle name="Calculation 2 2 3 5 3 2" xfId="2344"/>
    <cellStyle name="Calculation 2 2 3 5 3 2 2" xfId="2345"/>
    <cellStyle name="Calculation 2 2 3 5 3 2 2 2" xfId="2346"/>
    <cellStyle name="Calculation 2 2 3 5 3 2 2 3" xfId="2347"/>
    <cellStyle name="Calculation 2 2 3 5 3 2 3" xfId="2348"/>
    <cellStyle name="Calculation 2 2 3 5 3 2 3 2" xfId="2349"/>
    <cellStyle name="Calculation 2 2 3 5 3 2 3 3" xfId="2350"/>
    <cellStyle name="Calculation 2 2 3 5 3 2 4" xfId="2351"/>
    <cellStyle name="Calculation 2 2 3 5 3 2 4 2" xfId="2352"/>
    <cellStyle name="Calculation 2 2 3 5 3 2 4 3" xfId="2353"/>
    <cellStyle name="Calculation 2 2 3 5 3 2 5" xfId="2354"/>
    <cellStyle name="Calculation 2 2 3 5 3 2 5 2" xfId="2355"/>
    <cellStyle name="Calculation 2 2 3 5 3 2 5 3" xfId="2356"/>
    <cellStyle name="Calculation 2 2 3 5 3 2 6" xfId="2357"/>
    <cellStyle name="Calculation 2 2 3 5 3 2 6 2" xfId="2358"/>
    <cellStyle name="Calculation 2 2 3 5 3 2 6 3" xfId="2359"/>
    <cellStyle name="Calculation 2 2 3 5 3 2 7" xfId="2360"/>
    <cellStyle name="Calculation 2 2 3 5 3 2 7 2" xfId="2361"/>
    <cellStyle name="Calculation 2 2 3 5 3 2 7 3" xfId="2362"/>
    <cellStyle name="Calculation 2 2 3 5 3 2 8" xfId="2363"/>
    <cellStyle name="Calculation 2 2 3 5 3 2 9" xfId="2364"/>
    <cellStyle name="Calculation 2 2 3 5 3 3" xfId="2365"/>
    <cellStyle name="Calculation 2 2 3 5 3 3 2" xfId="2366"/>
    <cellStyle name="Calculation 2 2 3 5 3 3 3" xfId="2367"/>
    <cellStyle name="Calculation 2 2 3 5 3 4" xfId="2368"/>
    <cellStyle name="Calculation 2 2 3 5 3 4 2" xfId="2369"/>
    <cellStyle name="Calculation 2 2 3 5 3 4 3" xfId="2370"/>
    <cellStyle name="Calculation 2 2 3 5 3 5" xfId="2371"/>
    <cellStyle name="Calculation 2 2 3 5 3 5 2" xfId="2372"/>
    <cellStyle name="Calculation 2 2 3 5 3 5 3" xfId="2373"/>
    <cellStyle name="Calculation 2 2 3 5 3 6" xfId="2374"/>
    <cellStyle name="Calculation 2 2 3 5 3 6 2" xfId="2375"/>
    <cellStyle name="Calculation 2 2 3 5 3 6 3" xfId="2376"/>
    <cellStyle name="Calculation 2 2 3 5 3 7" xfId="2377"/>
    <cellStyle name="Calculation 2 2 3 5 3 7 2" xfId="2378"/>
    <cellStyle name="Calculation 2 2 3 5 3 7 3" xfId="2379"/>
    <cellStyle name="Calculation 2 2 3 5 3 8" xfId="2380"/>
    <cellStyle name="Calculation 2 2 3 5 3 8 2" xfId="2381"/>
    <cellStyle name="Calculation 2 2 3 5 3 8 3" xfId="2382"/>
    <cellStyle name="Calculation 2 2 3 5 3 9" xfId="2383"/>
    <cellStyle name="Calculation 2 2 3 5 4" xfId="2384"/>
    <cellStyle name="Calculation 2 2 3 5 4 10" xfId="2385"/>
    <cellStyle name="Calculation 2 2 3 5 4 2" xfId="2386"/>
    <cellStyle name="Calculation 2 2 3 5 4 2 2" xfId="2387"/>
    <cellStyle name="Calculation 2 2 3 5 4 2 2 2" xfId="2388"/>
    <cellStyle name="Calculation 2 2 3 5 4 2 2 3" xfId="2389"/>
    <cellStyle name="Calculation 2 2 3 5 4 2 3" xfId="2390"/>
    <cellStyle name="Calculation 2 2 3 5 4 2 3 2" xfId="2391"/>
    <cellStyle name="Calculation 2 2 3 5 4 2 3 3" xfId="2392"/>
    <cellStyle name="Calculation 2 2 3 5 4 2 4" xfId="2393"/>
    <cellStyle name="Calculation 2 2 3 5 4 2 4 2" xfId="2394"/>
    <cellStyle name="Calculation 2 2 3 5 4 2 4 3" xfId="2395"/>
    <cellStyle name="Calculation 2 2 3 5 4 2 5" xfId="2396"/>
    <cellStyle name="Calculation 2 2 3 5 4 2 5 2" xfId="2397"/>
    <cellStyle name="Calculation 2 2 3 5 4 2 5 3" xfId="2398"/>
    <cellStyle name="Calculation 2 2 3 5 4 2 6" xfId="2399"/>
    <cellStyle name="Calculation 2 2 3 5 4 2 6 2" xfId="2400"/>
    <cellStyle name="Calculation 2 2 3 5 4 2 6 3" xfId="2401"/>
    <cellStyle name="Calculation 2 2 3 5 4 2 7" xfId="2402"/>
    <cellStyle name="Calculation 2 2 3 5 4 2 7 2" xfId="2403"/>
    <cellStyle name="Calculation 2 2 3 5 4 2 7 3" xfId="2404"/>
    <cellStyle name="Calculation 2 2 3 5 4 2 8" xfId="2405"/>
    <cellStyle name="Calculation 2 2 3 5 4 2 9" xfId="2406"/>
    <cellStyle name="Calculation 2 2 3 5 4 3" xfId="2407"/>
    <cellStyle name="Calculation 2 2 3 5 4 3 2" xfId="2408"/>
    <cellStyle name="Calculation 2 2 3 5 4 3 3" xfId="2409"/>
    <cellStyle name="Calculation 2 2 3 5 4 4" xfId="2410"/>
    <cellStyle name="Calculation 2 2 3 5 4 4 2" xfId="2411"/>
    <cellStyle name="Calculation 2 2 3 5 4 4 3" xfId="2412"/>
    <cellStyle name="Calculation 2 2 3 5 4 5" xfId="2413"/>
    <cellStyle name="Calculation 2 2 3 5 4 5 2" xfId="2414"/>
    <cellStyle name="Calculation 2 2 3 5 4 5 3" xfId="2415"/>
    <cellStyle name="Calculation 2 2 3 5 4 6" xfId="2416"/>
    <cellStyle name="Calculation 2 2 3 5 4 6 2" xfId="2417"/>
    <cellStyle name="Calculation 2 2 3 5 4 6 3" xfId="2418"/>
    <cellStyle name="Calculation 2 2 3 5 4 7" xfId="2419"/>
    <cellStyle name="Calculation 2 2 3 5 4 7 2" xfId="2420"/>
    <cellStyle name="Calculation 2 2 3 5 4 7 3" xfId="2421"/>
    <cellStyle name="Calculation 2 2 3 5 4 8" xfId="2422"/>
    <cellStyle name="Calculation 2 2 3 5 4 8 2" xfId="2423"/>
    <cellStyle name="Calculation 2 2 3 5 4 8 3" xfId="2424"/>
    <cellStyle name="Calculation 2 2 3 5 4 9" xfId="2425"/>
    <cellStyle name="Calculation 2 2 3 5 5" xfId="2426"/>
    <cellStyle name="Calculation 2 2 3 5 5 2" xfId="2427"/>
    <cellStyle name="Calculation 2 2 3 5 5 2 2" xfId="2428"/>
    <cellStyle name="Calculation 2 2 3 5 5 2 3" xfId="2429"/>
    <cellStyle name="Calculation 2 2 3 5 5 3" xfId="2430"/>
    <cellStyle name="Calculation 2 2 3 5 5 3 2" xfId="2431"/>
    <cellStyle name="Calculation 2 2 3 5 5 3 3" xfId="2432"/>
    <cellStyle name="Calculation 2 2 3 5 5 4" xfId="2433"/>
    <cellStyle name="Calculation 2 2 3 5 5 4 2" xfId="2434"/>
    <cellStyle name="Calculation 2 2 3 5 5 4 3" xfId="2435"/>
    <cellStyle name="Calculation 2 2 3 5 5 5" xfId="2436"/>
    <cellStyle name="Calculation 2 2 3 5 5 5 2" xfId="2437"/>
    <cellStyle name="Calculation 2 2 3 5 5 5 3" xfId="2438"/>
    <cellStyle name="Calculation 2 2 3 5 5 6" xfId="2439"/>
    <cellStyle name="Calculation 2 2 3 5 5 6 2" xfId="2440"/>
    <cellStyle name="Calculation 2 2 3 5 5 6 3" xfId="2441"/>
    <cellStyle name="Calculation 2 2 3 5 5 7" xfId="2442"/>
    <cellStyle name="Calculation 2 2 3 5 5 7 2" xfId="2443"/>
    <cellStyle name="Calculation 2 2 3 5 5 7 3" xfId="2444"/>
    <cellStyle name="Calculation 2 2 3 5 5 8" xfId="2445"/>
    <cellStyle name="Calculation 2 2 3 5 5 9" xfId="2446"/>
    <cellStyle name="Calculation 2 2 3 5 6" xfId="2447"/>
    <cellStyle name="Calculation 2 2 3 5 6 2" xfId="2448"/>
    <cellStyle name="Calculation 2 2 3 5 6 3" xfId="2449"/>
    <cellStyle name="Calculation 2 2 3 5 7" xfId="2450"/>
    <cellStyle name="Calculation 2 2 3 5 7 2" xfId="2451"/>
    <cellStyle name="Calculation 2 2 3 5 7 3" xfId="2452"/>
    <cellStyle name="Calculation 2 2 3 5 8" xfId="2453"/>
    <cellStyle name="Calculation 2 2 3 5 8 2" xfId="2454"/>
    <cellStyle name="Calculation 2 2 3 5 8 3" xfId="2455"/>
    <cellStyle name="Calculation 2 2 3 5 9" xfId="2456"/>
    <cellStyle name="Calculation 2 2 3 5 9 2" xfId="2457"/>
    <cellStyle name="Calculation 2 2 3 5 9 3" xfId="2458"/>
    <cellStyle name="Calculation 2 2 3 6" xfId="2459"/>
    <cellStyle name="Calculation 2 2 3 6 10" xfId="2460"/>
    <cellStyle name="Calculation 2 2 3 6 2" xfId="2461"/>
    <cellStyle name="Calculation 2 2 3 6 2 2" xfId="2462"/>
    <cellStyle name="Calculation 2 2 3 6 2 2 2" xfId="2463"/>
    <cellStyle name="Calculation 2 2 3 6 2 2 3" xfId="2464"/>
    <cellStyle name="Calculation 2 2 3 6 2 3" xfId="2465"/>
    <cellStyle name="Calculation 2 2 3 6 2 3 2" xfId="2466"/>
    <cellStyle name="Calculation 2 2 3 6 2 3 3" xfId="2467"/>
    <cellStyle name="Calculation 2 2 3 6 2 4" xfId="2468"/>
    <cellStyle name="Calculation 2 2 3 6 2 4 2" xfId="2469"/>
    <cellStyle name="Calculation 2 2 3 6 2 4 3" xfId="2470"/>
    <cellStyle name="Calculation 2 2 3 6 2 5" xfId="2471"/>
    <cellStyle name="Calculation 2 2 3 6 2 5 2" xfId="2472"/>
    <cellStyle name="Calculation 2 2 3 6 2 5 3" xfId="2473"/>
    <cellStyle name="Calculation 2 2 3 6 2 6" xfId="2474"/>
    <cellStyle name="Calculation 2 2 3 6 2 6 2" xfId="2475"/>
    <cellStyle name="Calculation 2 2 3 6 2 6 3" xfId="2476"/>
    <cellStyle name="Calculation 2 2 3 6 2 7" xfId="2477"/>
    <cellStyle name="Calculation 2 2 3 6 2 7 2" xfId="2478"/>
    <cellStyle name="Calculation 2 2 3 6 2 7 3" xfId="2479"/>
    <cellStyle name="Calculation 2 2 3 6 2 8" xfId="2480"/>
    <cellStyle name="Calculation 2 2 3 6 2 9" xfId="2481"/>
    <cellStyle name="Calculation 2 2 3 6 3" xfId="2482"/>
    <cellStyle name="Calculation 2 2 3 6 3 2" xfId="2483"/>
    <cellStyle name="Calculation 2 2 3 6 3 3" xfId="2484"/>
    <cellStyle name="Calculation 2 2 3 6 4" xfId="2485"/>
    <cellStyle name="Calculation 2 2 3 6 4 2" xfId="2486"/>
    <cellStyle name="Calculation 2 2 3 6 4 3" xfId="2487"/>
    <cellStyle name="Calculation 2 2 3 6 5" xfId="2488"/>
    <cellStyle name="Calculation 2 2 3 6 5 2" xfId="2489"/>
    <cellStyle name="Calculation 2 2 3 6 5 3" xfId="2490"/>
    <cellStyle name="Calculation 2 2 3 6 6" xfId="2491"/>
    <cellStyle name="Calculation 2 2 3 6 6 2" xfId="2492"/>
    <cellStyle name="Calculation 2 2 3 6 6 3" xfId="2493"/>
    <cellStyle name="Calculation 2 2 3 6 7" xfId="2494"/>
    <cellStyle name="Calculation 2 2 3 6 7 2" xfId="2495"/>
    <cellStyle name="Calculation 2 2 3 6 7 3" xfId="2496"/>
    <cellStyle name="Calculation 2 2 3 6 8" xfId="2497"/>
    <cellStyle name="Calculation 2 2 3 6 8 2" xfId="2498"/>
    <cellStyle name="Calculation 2 2 3 6 8 3" xfId="2499"/>
    <cellStyle name="Calculation 2 2 3 6 9" xfId="2500"/>
    <cellStyle name="Calculation 2 2 3 7" xfId="2501"/>
    <cellStyle name="Calculation 2 2 3 7 10" xfId="2502"/>
    <cellStyle name="Calculation 2 2 3 7 2" xfId="2503"/>
    <cellStyle name="Calculation 2 2 3 7 2 2" xfId="2504"/>
    <cellStyle name="Calculation 2 2 3 7 2 2 2" xfId="2505"/>
    <cellStyle name="Calculation 2 2 3 7 2 2 3" xfId="2506"/>
    <cellStyle name="Calculation 2 2 3 7 2 3" xfId="2507"/>
    <cellStyle name="Calculation 2 2 3 7 2 3 2" xfId="2508"/>
    <cellStyle name="Calculation 2 2 3 7 2 3 3" xfId="2509"/>
    <cellStyle name="Calculation 2 2 3 7 2 4" xfId="2510"/>
    <cellStyle name="Calculation 2 2 3 7 2 4 2" xfId="2511"/>
    <cellStyle name="Calculation 2 2 3 7 2 4 3" xfId="2512"/>
    <cellStyle name="Calculation 2 2 3 7 2 5" xfId="2513"/>
    <cellStyle name="Calculation 2 2 3 7 2 5 2" xfId="2514"/>
    <cellStyle name="Calculation 2 2 3 7 2 5 3" xfId="2515"/>
    <cellStyle name="Calculation 2 2 3 7 2 6" xfId="2516"/>
    <cellStyle name="Calculation 2 2 3 7 2 6 2" xfId="2517"/>
    <cellStyle name="Calculation 2 2 3 7 2 6 3" xfId="2518"/>
    <cellStyle name="Calculation 2 2 3 7 2 7" xfId="2519"/>
    <cellStyle name="Calculation 2 2 3 7 2 7 2" xfId="2520"/>
    <cellStyle name="Calculation 2 2 3 7 2 7 3" xfId="2521"/>
    <cellStyle name="Calculation 2 2 3 7 2 8" xfId="2522"/>
    <cellStyle name="Calculation 2 2 3 7 2 9" xfId="2523"/>
    <cellStyle name="Calculation 2 2 3 7 3" xfId="2524"/>
    <cellStyle name="Calculation 2 2 3 7 3 2" xfId="2525"/>
    <cellStyle name="Calculation 2 2 3 7 3 3" xfId="2526"/>
    <cellStyle name="Calculation 2 2 3 7 4" xfId="2527"/>
    <cellStyle name="Calculation 2 2 3 7 4 2" xfId="2528"/>
    <cellStyle name="Calculation 2 2 3 7 4 3" xfId="2529"/>
    <cellStyle name="Calculation 2 2 3 7 5" xfId="2530"/>
    <cellStyle name="Calculation 2 2 3 7 5 2" xfId="2531"/>
    <cellStyle name="Calculation 2 2 3 7 5 3" xfId="2532"/>
    <cellStyle name="Calculation 2 2 3 7 6" xfId="2533"/>
    <cellStyle name="Calculation 2 2 3 7 6 2" xfId="2534"/>
    <cellStyle name="Calculation 2 2 3 7 6 3" xfId="2535"/>
    <cellStyle name="Calculation 2 2 3 7 7" xfId="2536"/>
    <cellStyle name="Calculation 2 2 3 7 7 2" xfId="2537"/>
    <cellStyle name="Calculation 2 2 3 7 7 3" xfId="2538"/>
    <cellStyle name="Calculation 2 2 3 7 8" xfId="2539"/>
    <cellStyle name="Calculation 2 2 3 7 8 2" xfId="2540"/>
    <cellStyle name="Calculation 2 2 3 7 8 3" xfId="2541"/>
    <cellStyle name="Calculation 2 2 3 7 9" xfId="2542"/>
    <cellStyle name="Calculation 2 2 3 8" xfId="2543"/>
    <cellStyle name="Calculation 2 2 3 8 10" xfId="2544"/>
    <cellStyle name="Calculation 2 2 3 8 2" xfId="2545"/>
    <cellStyle name="Calculation 2 2 3 8 2 2" xfId="2546"/>
    <cellStyle name="Calculation 2 2 3 8 2 2 2" xfId="2547"/>
    <cellStyle name="Calculation 2 2 3 8 2 2 3" xfId="2548"/>
    <cellStyle name="Calculation 2 2 3 8 2 3" xfId="2549"/>
    <cellStyle name="Calculation 2 2 3 8 2 3 2" xfId="2550"/>
    <cellStyle name="Calculation 2 2 3 8 2 3 3" xfId="2551"/>
    <cellStyle name="Calculation 2 2 3 8 2 4" xfId="2552"/>
    <cellStyle name="Calculation 2 2 3 8 2 4 2" xfId="2553"/>
    <cellStyle name="Calculation 2 2 3 8 2 4 3" xfId="2554"/>
    <cellStyle name="Calculation 2 2 3 8 2 5" xfId="2555"/>
    <cellStyle name="Calculation 2 2 3 8 2 5 2" xfId="2556"/>
    <cellStyle name="Calculation 2 2 3 8 2 5 3" xfId="2557"/>
    <cellStyle name="Calculation 2 2 3 8 2 6" xfId="2558"/>
    <cellStyle name="Calculation 2 2 3 8 2 6 2" xfId="2559"/>
    <cellStyle name="Calculation 2 2 3 8 2 6 3" xfId="2560"/>
    <cellStyle name="Calculation 2 2 3 8 2 7" xfId="2561"/>
    <cellStyle name="Calculation 2 2 3 8 2 7 2" xfId="2562"/>
    <cellStyle name="Calculation 2 2 3 8 2 7 3" xfId="2563"/>
    <cellStyle name="Calculation 2 2 3 8 2 8" xfId="2564"/>
    <cellStyle name="Calculation 2 2 3 8 2 9" xfId="2565"/>
    <cellStyle name="Calculation 2 2 3 8 3" xfId="2566"/>
    <cellStyle name="Calculation 2 2 3 8 3 2" xfId="2567"/>
    <cellStyle name="Calculation 2 2 3 8 3 3" xfId="2568"/>
    <cellStyle name="Calculation 2 2 3 8 4" xfId="2569"/>
    <cellStyle name="Calculation 2 2 3 8 4 2" xfId="2570"/>
    <cellStyle name="Calculation 2 2 3 8 4 3" xfId="2571"/>
    <cellStyle name="Calculation 2 2 3 8 5" xfId="2572"/>
    <cellStyle name="Calculation 2 2 3 8 5 2" xfId="2573"/>
    <cellStyle name="Calculation 2 2 3 8 5 3" xfId="2574"/>
    <cellStyle name="Calculation 2 2 3 8 6" xfId="2575"/>
    <cellStyle name="Calculation 2 2 3 8 6 2" xfId="2576"/>
    <cellStyle name="Calculation 2 2 3 8 6 3" xfId="2577"/>
    <cellStyle name="Calculation 2 2 3 8 7" xfId="2578"/>
    <cellStyle name="Calculation 2 2 3 8 7 2" xfId="2579"/>
    <cellStyle name="Calculation 2 2 3 8 7 3" xfId="2580"/>
    <cellStyle name="Calculation 2 2 3 8 8" xfId="2581"/>
    <cellStyle name="Calculation 2 2 3 8 8 2" xfId="2582"/>
    <cellStyle name="Calculation 2 2 3 8 8 3" xfId="2583"/>
    <cellStyle name="Calculation 2 2 3 8 9" xfId="2584"/>
    <cellStyle name="Calculation 2 2 3 9" xfId="2585"/>
    <cellStyle name="Calculation 2 2 3 9 2" xfId="2586"/>
    <cellStyle name="Calculation 2 2 3 9 2 2" xfId="2587"/>
    <cellStyle name="Calculation 2 2 3 9 2 3" xfId="2588"/>
    <cellStyle name="Calculation 2 2 3 9 3" xfId="2589"/>
    <cellStyle name="Calculation 2 2 3 9 3 2" xfId="2590"/>
    <cellStyle name="Calculation 2 2 3 9 3 3" xfId="2591"/>
    <cellStyle name="Calculation 2 2 3 9 4" xfId="2592"/>
    <cellStyle name="Calculation 2 2 3 9 4 2" xfId="2593"/>
    <cellStyle name="Calculation 2 2 3 9 4 3" xfId="2594"/>
    <cellStyle name="Calculation 2 2 3 9 5" xfId="2595"/>
    <cellStyle name="Calculation 2 2 3 9 5 2" xfId="2596"/>
    <cellStyle name="Calculation 2 2 3 9 5 3" xfId="2597"/>
    <cellStyle name="Calculation 2 2 3 9 6" xfId="2598"/>
    <cellStyle name="Calculation 2 2 3 9 6 2" xfId="2599"/>
    <cellStyle name="Calculation 2 2 3 9 6 3" xfId="2600"/>
    <cellStyle name="Calculation 2 2 3 9 7" xfId="2601"/>
    <cellStyle name="Calculation 2 2 3 9 7 2" xfId="2602"/>
    <cellStyle name="Calculation 2 2 3 9 7 3" xfId="2603"/>
    <cellStyle name="Calculation 2 2 3 9 8" xfId="2604"/>
    <cellStyle name="Calculation 2 2 3 9 9" xfId="2605"/>
    <cellStyle name="Calculation 2 2 4" xfId="2606"/>
    <cellStyle name="Calculation 2 2 4 2" xfId="2607"/>
    <cellStyle name="Calculation 2 2 4 2 2" xfId="2608"/>
    <cellStyle name="Calculation 2 2 4 2 2 2" xfId="2609"/>
    <cellStyle name="Calculation 2 2 4 2 2 3" xfId="2610"/>
    <cellStyle name="Calculation 2 2 4 2 3" xfId="2611"/>
    <cellStyle name="Calculation 2 2 4 2 3 2" xfId="2612"/>
    <cellStyle name="Calculation 2 2 4 2 3 3" xfId="2613"/>
    <cellStyle name="Calculation 2 2 4 2 4" xfId="2614"/>
    <cellStyle name="Calculation 2 2 4 2 4 2" xfId="2615"/>
    <cellStyle name="Calculation 2 2 4 2 4 3" xfId="2616"/>
    <cellStyle name="Calculation 2 2 4 2 5" xfId="2617"/>
    <cellStyle name="Calculation 2 2 4 2 5 2" xfId="2618"/>
    <cellStyle name="Calculation 2 2 4 2 5 3" xfId="2619"/>
    <cellStyle name="Calculation 2 2 4 2 6" xfId="2620"/>
    <cellStyle name="Calculation 2 2 4 2 6 2" xfId="2621"/>
    <cellStyle name="Calculation 2 2 4 2 6 3" xfId="2622"/>
    <cellStyle name="Calculation 2 2 4 2 7" xfId="2623"/>
    <cellStyle name="Calculation 2 2 4 2 7 2" xfId="2624"/>
    <cellStyle name="Calculation 2 2 4 2 7 3" xfId="2625"/>
    <cellStyle name="Calculation 2 2 4 2 8" xfId="2626"/>
    <cellStyle name="Calculation 2 2 4 2 9" xfId="2627"/>
    <cellStyle name="Calculation 2 2 4 3" xfId="2628"/>
    <cellStyle name="Calculation 2 2 4 3 2" xfId="2629"/>
    <cellStyle name="Calculation 2 2 4 3 3" xfId="2630"/>
    <cellStyle name="Calculation 2 2 4 4" xfId="2631"/>
    <cellStyle name="Calculation 2 2 4 4 2" xfId="2632"/>
    <cellStyle name="Calculation 2 2 4 4 3" xfId="2633"/>
    <cellStyle name="Calculation 2 2 4 5" xfId="2634"/>
    <cellStyle name="Calculation 2 2 4 5 2" xfId="2635"/>
    <cellStyle name="Calculation 2 2 4 5 3" xfId="2636"/>
    <cellStyle name="Calculation 2 2 4 6" xfId="2637"/>
    <cellStyle name="Calculation 2 2 4 6 2" xfId="2638"/>
    <cellStyle name="Calculation 2 2 4 6 3" xfId="2639"/>
    <cellStyle name="Calculation 2 2 4 7" xfId="2640"/>
    <cellStyle name="Calculation 2 2 4 7 2" xfId="2641"/>
    <cellStyle name="Calculation 2 2 4 7 3" xfId="2642"/>
    <cellStyle name="Calculation 2 2 4 8" xfId="2643"/>
    <cellStyle name="Calculation 2 2 4 8 2" xfId="2644"/>
    <cellStyle name="Calculation 2 2 4 8 3" xfId="2645"/>
    <cellStyle name="Calculation 2 2 4 9" xfId="2646"/>
    <cellStyle name="Calculation 2 2 5" xfId="2647"/>
    <cellStyle name="Calculation 2 2 5 10" xfId="2648"/>
    <cellStyle name="Calculation 2 2 5 2" xfId="2649"/>
    <cellStyle name="Calculation 2 2 5 2 2" xfId="2650"/>
    <cellStyle name="Calculation 2 2 5 2 2 2" xfId="2651"/>
    <cellStyle name="Calculation 2 2 5 2 2 3" xfId="2652"/>
    <cellStyle name="Calculation 2 2 5 2 3" xfId="2653"/>
    <cellStyle name="Calculation 2 2 5 2 3 2" xfId="2654"/>
    <cellStyle name="Calculation 2 2 5 2 3 3" xfId="2655"/>
    <cellStyle name="Calculation 2 2 5 2 4" xfId="2656"/>
    <cellStyle name="Calculation 2 2 5 2 4 2" xfId="2657"/>
    <cellStyle name="Calculation 2 2 5 2 4 3" xfId="2658"/>
    <cellStyle name="Calculation 2 2 5 2 5" xfId="2659"/>
    <cellStyle name="Calculation 2 2 5 2 5 2" xfId="2660"/>
    <cellStyle name="Calculation 2 2 5 2 5 3" xfId="2661"/>
    <cellStyle name="Calculation 2 2 5 2 6" xfId="2662"/>
    <cellStyle name="Calculation 2 2 5 2 6 2" xfId="2663"/>
    <cellStyle name="Calculation 2 2 5 2 6 3" xfId="2664"/>
    <cellStyle name="Calculation 2 2 5 2 7" xfId="2665"/>
    <cellStyle name="Calculation 2 2 5 2 7 2" xfId="2666"/>
    <cellStyle name="Calculation 2 2 5 2 7 3" xfId="2667"/>
    <cellStyle name="Calculation 2 2 5 2 8" xfId="2668"/>
    <cellStyle name="Calculation 2 2 5 2 9" xfId="2669"/>
    <cellStyle name="Calculation 2 2 5 3" xfId="2670"/>
    <cellStyle name="Calculation 2 2 5 3 2" xfId="2671"/>
    <cellStyle name="Calculation 2 2 5 3 3" xfId="2672"/>
    <cellStyle name="Calculation 2 2 5 4" xfId="2673"/>
    <cellStyle name="Calculation 2 2 5 4 2" xfId="2674"/>
    <cellStyle name="Calculation 2 2 5 4 3" xfId="2675"/>
    <cellStyle name="Calculation 2 2 5 5" xfId="2676"/>
    <cellStyle name="Calculation 2 2 5 5 2" xfId="2677"/>
    <cellStyle name="Calculation 2 2 5 5 3" xfId="2678"/>
    <cellStyle name="Calculation 2 2 5 6" xfId="2679"/>
    <cellStyle name="Calculation 2 2 5 6 2" xfId="2680"/>
    <cellStyle name="Calculation 2 2 5 6 3" xfId="2681"/>
    <cellStyle name="Calculation 2 2 5 7" xfId="2682"/>
    <cellStyle name="Calculation 2 2 5 7 2" xfId="2683"/>
    <cellStyle name="Calculation 2 2 5 7 3" xfId="2684"/>
    <cellStyle name="Calculation 2 2 5 8" xfId="2685"/>
    <cellStyle name="Calculation 2 2 5 8 2" xfId="2686"/>
    <cellStyle name="Calculation 2 2 5 8 3" xfId="2687"/>
    <cellStyle name="Calculation 2 2 5 9" xfId="2688"/>
    <cellStyle name="Calculation 2 2 6" xfId="2689"/>
    <cellStyle name="Calculation 2 2 6 10" xfId="2690"/>
    <cellStyle name="Calculation 2 2 6 2" xfId="2691"/>
    <cellStyle name="Calculation 2 2 6 2 2" xfId="2692"/>
    <cellStyle name="Calculation 2 2 6 2 2 2" xfId="2693"/>
    <cellStyle name="Calculation 2 2 6 2 2 3" xfId="2694"/>
    <cellStyle name="Calculation 2 2 6 2 3" xfId="2695"/>
    <cellStyle name="Calculation 2 2 6 2 3 2" xfId="2696"/>
    <cellStyle name="Calculation 2 2 6 2 3 3" xfId="2697"/>
    <cellStyle name="Calculation 2 2 6 2 4" xfId="2698"/>
    <cellStyle name="Calculation 2 2 6 2 4 2" xfId="2699"/>
    <cellStyle name="Calculation 2 2 6 2 4 3" xfId="2700"/>
    <cellStyle name="Calculation 2 2 6 2 5" xfId="2701"/>
    <cellStyle name="Calculation 2 2 6 2 5 2" xfId="2702"/>
    <cellStyle name="Calculation 2 2 6 2 5 3" xfId="2703"/>
    <cellStyle name="Calculation 2 2 6 2 6" xfId="2704"/>
    <cellStyle name="Calculation 2 2 6 2 6 2" xfId="2705"/>
    <cellStyle name="Calculation 2 2 6 2 6 3" xfId="2706"/>
    <cellStyle name="Calculation 2 2 6 2 7" xfId="2707"/>
    <cellStyle name="Calculation 2 2 6 2 7 2" xfId="2708"/>
    <cellStyle name="Calculation 2 2 6 2 7 3" xfId="2709"/>
    <cellStyle name="Calculation 2 2 6 2 8" xfId="2710"/>
    <cellStyle name="Calculation 2 2 6 2 9" xfId="2711"/>
    <cellStyle name="Calculation 2 2 6 3" xfId="2712"/>
    <cellStyle name="Calculation 2 2 6 3 2" xfId="2713"/>
    <cellStyle name="Calculation 2 2 6 3 3" xfId="2714"/>
    <cellStyle name="Calculation 2 2 6 4" xfId="2715"/>
    <cellStyle name="Calculation 2 2 6 4 2" xfId="2716"/>
    <cellStyle name="Calculation 2 2 6 4 3" xfId="2717"/>
    <cellStyle name="Calculation 2 2 6 5" xfId="2718"/>
    <cellStyle name="Calculation 2 2 6 5 2" xfId="2719"/>
    <cellStyle name="Calculation 2 2 6 5 3" xfId="2720"/>
    <cellStyle name="Calculation 2 2 6 6" xfId="2721"/>
    <cellStyle name="Calculation 2 2 6 6 2" xfId="2722"/>
    <cellStyle name="Calculation 2 2 6 6 3" xfId="2723"/>
    <cellStyle name="Calculation 2 2 6 7" xfId="2724"/>
    <cellStyle name="Calculation 2 2 6 7 2" xfId="2725"/>
    <cellStyle name="Calculation 2 2 6 7 3" xfId="2726"/>
    <cellStyle name="Calculation 2 2 6 8" xfId="2727"/>
    <cellStyle name="Calculation 2 2 6 8 2" xfId="2728"/>
    <cellStyle name="Calculation 2 2 6 8 3" xfId="2729"/>
    <cellStyle name="Calculation 2 2 6 9" xfId="2730"/>
    <cellStyle name="Calculation 2 2 7" xfId="2731"/>
    <cellStyle name="Calculation 2 2 7 2" xfId="2732"/>
    <cellStyle name="Calculation 2 2 7 2 2" xfId="2733"/>
    <cellStyle name="Calculation 2 2 7 2 3" xfId="2734"/>
    <cellStyle name="Calculation 2 2 7 3" xfId="2735"/>
    <cellStyle name="Calculation 2 2 7 3 2" xfId="2736"/>
    <cellStyle name="Calculation 2 2 7 3 3" xfId="2737"/>
    <cellStyle name="Calculation 2 2 7 4" xfId="2738"/>
    <cellStyle name="Calculation 2 2 7 4 2" xfId="2739"/>
    <cellStyle name="Calculation 2 2 7 4 3" xfId="2740"/>
    <cellStyle name="Calculation 2 2 7 5" xfId="2741"/>
    <cellStyle name="Calculation 2 2 7 5 2" xfId="2742"/>
    <cellStyle name="Calculation 2 2 7 5 3" xfId="2743"/>
    <cellStyle name="Calculation 2 2 7 6" xfId="2744"/>
    <cellStyle name="Calculation 2 2 7 6 2" xfId="2745"/>
    <cellStyle name="Calculation 2 2 7 6 3" xfId="2746"/>
    <cellStyle name="Calculation 2 2 7 7" xfId="2747"/>
    <cellStyle name="Calculation 2 2 7 7 2" xfId="2748"/>
    <cellStyle name="Calculation 2 2 7 7 3" xfId="2749"/>
    <cellStyle name="Calculation 2 2 7 8" xfId="2750"/>
    <cellStyle name="Calculation 2 2 7 9" xfId="2751"/>
    <cellStyle name="Calculation 2 2 8" xfId="2752"/>
    <cellStyle name="Calculation 2 2 8 2" xfId="2753"/>
    <cellStyle name="Calculation 2 2 8 2 2" xfId="2754"/>
    <cellStyle name="Calculation 2 2 8 2 3" xfId="2755"/>
    <cellStyle name="Calculation 2 2 8 3" xfId="2756"/>
    <cellStyle name="Calculation 2 2 8 3 2" xfId="2757"/>
    <cellStyle name="Calculation 2 2 8 3 3" xfId="2758"/>
    <cellStyle name="Calculation 2 2 8 4" xfId="2759"/>
    <cellStyle name="Calculation 2 2 8 4 2" xfId="2760"/>
    <cellStyle name="Calculation 2 2 8 4 3" xfId="2761"/>
    <cellStyle name="Calculation 2 2 8 5" xfId="2762"/>
    <cellStyle name="Calculation 2 2 8 5 2" xfId="2763"/>
    <cellStyle name="Calculation 2 2 8 5 3" xfId="2764"/>
    <cellStyle name="Calculation 2 2 8 6" xfId="2765"/>
    <cellStyle name="Calculation 2 2 8 6 2" xfId="2766"/>
    <cellStyle name="Calculation 2 2 8 6 3" xfId="2767"/>
    <cellStyle name="Calculation 2 2 8 7" xfId="2768"/>
    <cellStyle name="Calculation 2 2 8 7 2" xfId="2769"/>
    <cellStyle name="Calculation 2 2 8 7 3" xfId="2770"/>
    <cellStyle name="Calculation 2 2 8 8" xfId="2771"/>
    <cellStyle name="Calculation 2 2 8 9" xfId="2772"/>
    <cellStyle name="Calculation 2 2 9" xfId="2773"/>
    <cellStyle name="Calculation 2 3" xfId="2774"/>
    <cellStyle name="Calculation 2 3 10" xfId="2775"/>
    <cellStyle name="Calculation 2 3 10 2" xfId="2776"/>
    <cellStyle name="Calculation 2 3 10 3" xfId="2777"/>
    <cellStyle name="Calculation 2 3 11" xfId="2778"/>
    <cellStyle name="Calculation 2 3 11 2" xfId="2779"/>
    <cellStyle name="Calculation 2 3 11 3" xfId="2780"/>
    <cellStyle name="Calculation 2 3 12" xfId="2781"/>
    <cellStyle name="Calculation 2 3 13" xfId="2782"/>
    <cellStyle name="Calculation 2 3 2" xfId="2783"/>
    <cellStyle name="Calculation 2 3 2 10" xfId="2784"/>
    <cellStyle name="Calculation 2 3 2 10 2" xfId="2785"/>
    <cellStyle name="Calculation 2 3 2 10 3" xfId="2786"/>
    <cellStyle name="Calculation 2 3 2 11" xfId="2787"/>
    <cellStyle name="Calculation 2 3 2 11 2" xfId="2788"/>
    <cellStyle name="Calculation 2 3 2 11 3" xfId="2789"/>
    <cellStyle name="Calculation 2 3 2 12" xfId="2790"/>
    <cellStyle name="Calculation 2 3 2 12 2" xfId="2791"/>
    <cellStyle name="Calculation 2 3 2 12 3" xfId="2792"/>
    <cellStyle name="Calculation 2 3 2 13" xfId="2793"/>
    <cellStyle name="Calculation 2 3 2 13 2" xfId="2794"/>
    <cellStyle name="Calculation 2 3 2 13 3" xfId="2795"/>
    <cellStyle name="Calculation 2 3 2 14" xfId="2796"/>
    <cellStyle name="Calculation 2 3 2 2" xfId="2797"/>
    <cellStyle name="Calculation 2 3 2 2 10" xfId="2798"/>
    <cellStyle name="Calculation 2 3 2 2 2" xfId="2799"/>
    <cellStyle name="Calculation 2 3 2 2 2 10" xfId="2800"/>
    <cellStyle name="Calculation 2 3 2 2 2 2" xfId="2801"/>
    <cellStyle name="Calculation 2 3 2 2 2 2 2" xfId="2802"/>
    <cellStyle name="Calculation 2 3 2 2 2 2 2 2" xfId="2803"/>
    <cellStyle name="Calculation 2 3 2 2 2 2 2 3" xfId="2804"/>
    <cellStyle name="Calculation 2 3 2 2 2 2 3" xfId="2805"/>
    <cellStyle name="Calculation 2 3 2 2 2 2 3 2" xfId="2806"/>
    <cellStyle name="Calculation 2 3 2 2 2 2 3 3" xfId="2807"/>
    <cellStyle name="Calculation 2 3 2 2 2 2 4" xfId="2808"/>
    <cellStyle name="Calculation 2 3 2 2 2 2 4 2" xfId="2809"/>
    <cellStyle name="Calculation 2 3 2 2 2 2 4 3" xfId="2810"/>
    <cellStyle name="Calculation 2 3 2 2 2 2 5" xfId="2811"/>
    <cellStyle name="Calculation 2 3 2 2 2 2 5 2" xfId="2812"/>
    <cellStyle name="Calculation 2 3 2 2 2 2 5 3" xfId="2813"/>
    <cellStyle name="Calculation 2 3 2 2 2 2 6" xfId="2814"/>
    <cellStyle name="Calculation 2 3 2 2 2 2 6 2" xfId="2815"/>
    <cellStyle name="Calculation 2 3 2 2 2 2 6 3" xfId="2816"/>
    <cellStyle name="Calculation 2 3 2 2 2 2 7" xfId="2817"/>
    <cellStyle name="Calculation 2 3 2 2 2 2 7 2" xfId="2818"/>
    <cellStyle name="Calculation 2 3 2 2 2 2 7 3" xfId="2819"/>
    <cellStyle name="Calculation 2 3 2 2 2 2 8" xfId="2820"/>
    <cellStyle name="Calculation 2 3 2 2 2 2 9" xfId="2821"/>
    <cellStyle name="Calculation 2 3 2 2 2 3" xfId="2822"/>
    <cellStyle name="Calculation 2 3 2 2 2 3 2" xfId="2823"/>
    <cellStyle name="Calculation 2 3 2 2 2 3 3" xfId="2824"/>
    <cellStyle name="Calculation 2 3 2 2 2 4" xfId="2825"/>
    <cellStyle name="Calculation 2 3 2 2 2 4 2" xfId="2826"/>
    <cellStyle name="Calculation 2 3 2 2 2 4 3" xfId="2827"/>
    <cellStyle name="Calculation 2 3 2 2 2 5" xfId="2828"/>
    <cellStyle name="Calculation 2 3 2 2 2 5 2" xfId="2829"/>
    <cellStyle name="Calculation 2 3 2 2 2 5 3" xfId="2830"/>
    <cellStyle name="Calculation 2 3 2 2 2 6" xfId="2831"/>
    <cellStyle name="Calculation 2 3 2 2 2 6 2" xfId="2832"/>
    <cellStyle name="Calculation 2 3 2 2 2 6 3" xfId="2833"/>
    <cellStyle name="Calculation 2 3 2 2 2 7" xfId="2834"/>
    <cellStyle name="Calculation 2 3 2 2 2 7 2" xfId="2835"/>
    <cellStyle name="Calculation 2 3 2 2 2 7 3" xfId="2836"/>
    <cellStyle name="Calculation 2 3 2 2 2 8" xfId="2837"/>
    <cellStyle name="Calculation 2 3 2 2 2 8 2" xfId="2838"/>
    <cellStyle name="Calculation 2 3 2 2 2 8 3" xfId="2839"/>
    <cellStyle name="Calculation 2 3 2 2 2 9" xfId="2840"/>
    <cellStyle name="Calculation 2 3 2 2 3" xfId="2841"/>
    <cellStyle name="Calculation 2 3 2 2 3 10" xfId="2842"/>
    <cellStyle name="Calculation 2 3 2 2 3 2" xfId="2843"/>
    <cellStyle name="Calculation 2 3 2 2 3 2 2" xfId="2844"/>
    <cellStyle name="Calculation 2 3 2 2 3 2 2 2" xfId="2845"/>
    <cellStyle name="Calculation 2 3 2 2 3 2 2 3" xfId="2846"/>
    <cellStyle name="Calculation 2 3 2 2 3 2 3" xfId="2847"/>
    <cellStyle name="Calculation 2 3 2 2 3 2 3 2" xfId="2848"/>
    <cellStyle name="Calculation 2 3 2 2 3 2 3 3" xfId="2849"/>
    <cellStyle name="Calculation 2 3 2 2 3 2 4" xfId="2850"/>
    <cellStyle name="Calculation 2 3 2 2 3 2 4 2" xfId="2851"/>
    <cellStyle name="Calculation 2 3 2 2 3 2 4 3" xfId="2852"/>
    <cellStyle name="Calculation 2 3 2 2 3 2 5" xfId="2853"/>
    <cellStyle name="Calculation 2 3 2 2 3 2 5 2" xfId="2854"/>
    <cellStyle name="Calculation 2 3 2 2 3 2 5 3" xfId="2855"/>
    <cellStyle name="Calculation 2 3 2 2 3 2 6" xfId="2856"/>
    <cellStyle name="Calculation 2 3 2 2 3 2 6 2" xfId="2857"/>
    <cellStyle name="Calculation 2 3 2 2 3 2 6 3" xfId="2858"/>
    <cellStyle name="Calculation 2 3 2 2 3 2 7" xfId="2859"/>
    <cellStyle name="Calculation 2 3 2 2 3 2 7 2" xfId="2860"/>
    <cellStyle name="Calculation 2 3 2 2 3 2 7 3" xfId="2861"/>
    <cellStyle name="Calculation 2 3 2 2 3 2 8" xfId="2862"/>
    <cellStyle name="Calculation 2 3 2 2 3 2 9" xfId="2863"/>
    <cellStyle name="Calculation 2 3 2 2 3 3" xfId="2864"/>
    <cellStyle name="Calculation 2 3 2 2 3 3 2" xfId="2865"/>
    <cellStyle name="Calculation 2 3 2 2 3 3 3" xfId="2866"/>
    <cellStyle name="Calculation 2 3 2 2 3 4" xfId="2867"/>
    <cellStyle name="Calculation 2 3 2 2 3 4 2" xfId="2868"/>
    <cellStyle name="Calculation 2 3 2 2 3 4 3" xfId="2869"/>
    <cellStyle name="Calculation 2 3 2 2 3 5" xfId="2870"/>
    <cellStyle name="Calculation 2 3 2 2 3 5 2" xfId="2871"/>
    <cellStyle name="Calculation 2 3 2 2 3 5 3" xfId="2872"/>
    <cellStyle name="Calculation 2 3 2 2 3 6" xfId="2873"/>
    <cellStyle name="Calculation 2 3 2 2 3 6 2" xfId="2874"/>
    <cellStyle name="Calculation 2 3 2 2 3 6 3" xfId="2875"/>
    <cellStyle name="Calculation 2 3 2 2 3 7" xfId="2876"/>
    <cellStyle name="Calculation 2 3 2 2 3 7 2" xfId="2877"/>
    <cellStyle name="Calculation 2 3 2 2 3 7 3" xfId="2878"/>
    <cellStyle name="Calculation 2 3 2 2 3 8" xfId="2879"/>
    <cellStyle name="Calculation 2 3 2 2 3 8 2" xfId="2880"/>
    <cellStyle name="Calculation 2 3 2 2 3 8 3" xfId="2881"/>
    <cellStyle name="Calculation 2 3 2 2 3 9" xfId="2882"/>
    <cellStyle name="Calculation 2 3 2 2 4" xfId="2883"/>
    <cellStyle name="Calculation 2 3 2 2 4 10" xfId="2884"/>
    <cellStyle name="Calculation 2 3 2 2 4 2" xfId="2885"/>
    <cellStyle name="Calculation 2 3 2 2 4 2 2" xfId="2886"/>
    <cellStyle name="Calculation 2 3 2 2 4 2 2 2" xfId="2887"/>
    <cellStyle name="Calculation 2 3 2 2 4 2 2 3" xfId="2888"/>
    <cellStyle name="Calculation 2 3 2 2 4 2 3" xfId="2889"/>
    <cellStyle name="Calculation 2 3 2 2 4 2 3 2" xfId="2890"/>
    <cellStyle name="Calculation 2 3 2 2 4 2 3 3" xfId="2891"/>
    <cellStyle name="Calculation 2 3 2 2 4 2 4" xfId="2892"/>
    <cellStyle name="Calculation 2 3 2 2 4 2 4 2" xfId="2893"/>
    <cellStyle name="Calculation 2 3 2 2 4 2 4 3" xfId="2894"/>
    <cellStyle name="Calculation 2 3 2 2 4 2 5" xfId="2895"/>
    <cellStyle name="Calculation 2 3 2 2 4 2 5 2" xfId="2896"/>
    <cellStyle name="Calculation 2 3 2 2 4 2 5 3" xfId="2897"/>
    <cellStyle name="Calculation 2 3 2 2 4 2 6" xfId="2898"/>
    <cellStyle name="Calculation 2 3 2 2 4 2 6 2" xfId="2899"/>
    <cellStyle name="Calculation 2 3 2 2 4 2 6 3" xfId="2900"/>
    <cellStyle name="Calculation 2 3 2 2 4 2 7" xfId="2901"/>
    <cellStyle name="Calculation 2 3 2 2 4 2 7 2" xfId="2902"/>
    <cellStyle name="Calculation 2 3 2 2 4 2 7 3" xfId="2903"/>
    <cellStyle name="Calculation 2 3 2 2 4 2 8" xfId="2904"/>
    <cellStyle name="Calculation 2 3 2 2 4 2 9" xfId="2905"/>
    <cellStyle name="Calculation 2 3 2 2 4 3" xfId="2906"/>
    <cellStyle name="Calculation 2 3 2 2 4 3 2" xfId="2907"/>
    <cellStyle name="Calculation 2 3 2 2 4 3 3" xfId="2908"/>
    <cellStyle name="Calculation 2 3 2 2 4 4" xfId="2909"/>
    <cellStyle name="Calculation 2 3 2 2 4 4 2" xfId="2910"/>
    <cellStyle name="Calculation 2 3 2 2 4 4 3" xfId="2911"/>
    <cellStyle name="Calculation 2 3 2 2 4 5" xfId="2912"/>
    <cellStyle name="Calculation 2 3 2 2 4 5 2" xfId="2913"/>
    <cellStyle name="Calculation 2 3 2 2 4 5 3" xfId="2914"/>
    <cellStyle name="Calculation 2 3 2 2 4 6" xfId="2915"/>
    <cellStyle name="Calculation 2 3 2 2 4 6 2" xfId="2916"/>
    <cellStyle name="Calculation 2 3 2 2 4 6 3" xfId="2917"/>
    <cellStyle name="Calculation 2 3 2 2 4 7" xfId="2918"/>
    <cellStyle name="Calculation 2 3 2 2 4 7 2" xfId="2919"/>
    <cellStyle name="Calculation 2 3 2 2 4 7 3" xfId="2920"/>
    <cellStyle name="Calculation 2 3 2 2 4 8" xfId="2921"/>
    <cellStyle name="Calculation 2 3 2 2 4 8 2" xfId="2922"/>
    <cellStyle name="Calculation 2 3 2 2 4 8 3" xfId="2923"/>
    <cellStyle name="Calculation 2 3 2 2 4 9" xfId="2924"/>
    <cellStyle name="Calculation 2 3 2 2 5" xfId="2925"/>
    <cellStyle name="Calculation 2 3 2 2 5 2" xfId="2926"/>
    <cellStyle name="Calculation 2 3 2 2 5 2 2" xfId="2927"/>
    <cellStyle name="Calculation 2 3 2 2 5 2 3" xfId="2928"/>
    <cellStyle name="Calculation 2 3 2 2 5 3" xfId="2929"/>
    <cellStyle name="Calculation 2 3 2 2 5 3 2" xfId="2930"/>
    <cellStyle name="Calculation 2 3 2 2 5 3 3" xfId="2931"/>
    <cellStyle name="Calculation 2 3 2 2 5 4" xfId="2932"/>
    <cellStyle name="Calculation 2 3 2 2 5 4 2" xfId="2933"/>
    <cellStyle name="Calculation 2 3 2 2 5 4 3" xfId="2934"/>
    <cellStyle name="Calculation 2 3 2 2 5 5" xfId="2935"/>
    <cellStyle name="Calculation 2 3 2 2 5 5 2" xfId="2936"/>
    <cellStyle name="Calculation 2 3 2 2 5 5 3" xfId="2937"/>
    <cellStyle name="Calculation 2 3 2 2 5 6" xfId="2938"/>
    <cellStyle name="Calculation 2 3 2 2 5 6 2" xfId="2939"/>
    <cellStyle name="Calculation 2 3 2 2 5 6 3" xfId="2940"/>
    <cellStyle name="Calculation 2 3 2 2 5 7" xfId="2941"/>
    <cellStyle name="Calculation 2 3 2 2 5 7 2" xfId="2942"/>
    <cellStyle name="Calculation 2 3 2 2 5 7 3" xfId="2943"/>
    <cellStyle name="Calculation 2 3 2 2 5 8" xfId="2944"/>
    <cellStyle name="Calculation 2 3 2 2 5 9" xfId="2945"/>
    <cellStyle name="Calculation 2 3 2 2 6" xfId="2946"/>
    <cellStyle name="Calculation 2 3 2 2 6 2" xfId="2947"/>
    <cellStyle name="Calculation 2 3 2 2 6 3" xfId="2948"/>
    <cellStyle name="Calculation 2 3 2 2 7" xfId="2949"/>
    <cellStyle name="Calculation 2 3 2 2 7 2" xfId="2950"/>
    <cellStyle name="Calculation 2 3 2 2 7 3" xfId="2951"/>
    <cellStyle name="Calculation 2 3 2 2 8" xfId="2952"/>
    <cellStyle name="Calculation 2 3 2 2 8 2" xfId="2953"/>
    <cellStyle name="Calculation 2 3 2 2 8 3" xfId="2954"/>
    <cellStyle name="Calculation 2 3 2 2 9" xfId="2955"/>
    <cellStyle name="Calculation 2 3 2 2 9 2" xfId="2956"/>
    <cellStyle name="Calculation 2 3 2 2 9 3" xfId="2957"/>
    <cellStyle name="Calculation 2 3 2 3" xfId="2958"/>
    <cellStyle name="Calculation 2 3 2 3 10" xfId="2959"/>
    <cellStyle name="Calculation 2 3 2 3 2" xfId="2960"/>
    <cellStyle name="Calculation 2 3 2 3 2 10" xfId="2961"/>
    <cellStyle name="Calculation 2 3 2 3 2 2" xfId="2962"/>
    <cellStyle name="Calculation 2 3 2 3 2 2 2" xfId="2963"/>
    <cellStyle name="Calculation 2 3 2 3 2 2 2 2" xfId="2964"/>
    <cellStyle name="Calculation 2 3 2 3 2 2 2 3" xfId="2965"/>
    <cellStyle name="Calculation 2 3 2 3 2 2 3" xfId="2966"/>
    <cellStyle name="Calculation 2 3 2 3 2 2 3 2" xfId="2967"/>
    <cellStyle name="Calculation 2 3 2 3 2 2 3 3" xfId="2968"/>
    <cellStyle name="Calculation 2 3 2 3 2 2 4" xfId="2969"/>
    <cellStyle name="Calculation 2 3 2 3 2 2 4 2" xfId="2970"/>
    <cellStyle name="Calculation 2 3 2 3 2 2 4 3" xfId="2971"/>
    <cellStyle name="Calculation 2 3 2 3 2 2 5" xfId="2972"/>
    <cellStyle name="Calculation 2 3 2 3 2 2 5 2" xfId="2973"/>
    <cellStyle name="Calculation 2 3 2 3 2 2 5 3" xfId="2974"/>
    <cellStyle name="Calculation 2 3 2 3 2 2 6" xfId="2975"/>
    <cellStyle name="Calculation 2 3 2 3 2 2 6 2" xfId="2976"/>
    <cellStyle name="Calculation 2 3 2 3 2 2 6 3" xfId="2977"/>
    <cellStyle name="Calculation 2 3 2 3 2 2 7" xfId="2978"/>
    <cellStyle name="Calculation 2 3 2 3 2 2 7 2" xfId="2979"/>
    <cellStyle name="Calculation 2 3 2 3 2 2 7 3" xfId="2980"/>
    <cellStyle name="Calculation 2 3 2 3 2 2 8" xfId="2981"/>
    <cellStyle name="Calculation 2 3 2 3 2 2 9" xfId="2982"/>
    <cellStyle name="Calculation 2 3 2 3 2 3" xfId="2983"/>
    <cellStyle name="Calculation 2 3 2 3 2 3 2" xfId="2984"/>
    <cellStyle name="Calculation 2 3 2 3 2 3 3" xfId="2985"/>
    <cellStyle name="Calculation 2 3 2 3 2 4" xfId="2986"/>
    <cellStyle name="Calculation 2 3 2 3 2 4 2" xfId="2987"/>
    <cellStyle name="Calculation 2 3 2 3 2 4 3" xfId="2988"/>
    <cellStyle name="Calculation 2 3 2 3 2 5" xfId="2989"/>
    <cellStyle name="Calculation 2 3 2 3 2 5 2" xfId="2990"/>
    <cellStyle name="Calculation 2 3 2 3 2 5 3" xfId="2991"/>
    <cellStyle name="Calculation 2 3 2 3 2 6" xfId="2992"/>
    <cellStyle name="Calculation 2 3 2 3 2 6 2" xfId="2993"/>
    <cellStyle name="Calculation 2 3 2 3 2 6 3" xfId="2994"/>
    <cellStyle name="Calculation 2 3 2 3 2 7" xfId="2995"/>
    <cellStyle name="Calculation 2 3 2 3 2 7 2" xfId="2996"/>
    <cellStyle name="Calculation 2 3 2 3 2 7 3" xfId="2997"/>
    <cellStyle name="Calculation 2 3 2 3 2 8" xfId="2998"/>
    <cellStyle name="Calculation 2 3 2 3 2 8 2" xfId="2999"/>
    <cellStyle name="Calculation 2 3 2 3 2 8 3" xfId="3000"/>
    <cellStyle name="Calculation 2 3 2 3 2 9" xfId="3001"/>
    <cellStyle name="Calculation 2 3 2 3 3" xfId="3002"/>
    <cellStyle name="Calculation 2 3 2 3 3 10" xfId="3003"/>
    <cellStyle name="Calculation 2 3 2 3 3 2" xfId="3004"/>
    <cellStyle name="Calculation 2 3 2 3 3 2 2" xfId="3005"/>
    <cellStyle name="Calculation 2 3 2 3 3 2 2 2" xfId="3006"/>
    <cellStyle name="Calculation 2 3 2 3 3 2 2 3" xfId="3007"/>
    <cellStyle name="Calculation 2 3 2 3 3 2 3" xfId="3008"/>
    <cellStyle name="Calculation 2 3 2 3 3 2 3 2" xfId="3009"/>
    <cellStyle name="Calculation 2 3 2 3 3 2 3 3" xfId="3010"/>
    <cellStyle name="Calculation 2 3 2 3 3 2 4" xfId="3011"/>
    <cellStyle name="Calculation 2 3 2 3 3 2 4 2" xfId="3012"/>
    <cellStyle name="Calculation 2 3 2 3 3 2 4 3" xfId="3013"/>
    <cellStyle name="Calculation 2 3 2 3 3 2 5" xfId="3014"/>
    <cellStyle name="Calculation 2 3 2 3 3 2 5 2" xfId="3015"/>
    <cellStyle name="Calculation 2 3 2 3 3 2 5 3" xfId="3016"/>
    <cellStyle name="Calculation 2 3 2 3 3 2 6" xfId="3017"/>
    <cellStyle name="Calculation 2 3 2 3 3 2 6 2" xfId="3018"/>
    <cellStyle name="Calculation 2 3 2 3 3 2 6 3" xfId="3019"/>
    <cellStyle name="Calculation 2 3 2 3 3 2 7" xfId="3020"/>
    <cellStyle name="Calculation 2 3 2 3 3 2 7 2" xfId="3021"/>
    <cellStyle name="Calculation 2 3 2 3 3 2 7 3" xfId="3022"/>
    <cellStyle name="Calculation 2 3 2 3 3 2 8" xfId="3023"/>
    <cellStyle name="Calculation 2 3 2 3 3 2 9" xfId="3024"/>
    <cellStyle name="Calculation 2 3 2 3 3 3" xfId="3025"/>
    <cellStyle name="Calculation 2 3 2 3 3 3 2" xfId="3026"/>
    <cellStyle name="Calculation 2 3 2 3 3 3 3" xfId="3027"/>
    <cellStyle name="Calculation 2 3 2 3 3 4" xfId="3028"/>
    <cellStyle name="Calculation 2 3 2 3 3 4 2" xfId="3029"/>
    <cellStyle name="Calculation 2 3 2 3 3 4 3" xfId="3030"/>
    <cellStyle name="Calculation 2 3 2 3 3 5" xfId="3031"/>
    <cellStyle name="Calculation 2 3 2 3 3 5 2" xfId="3032"/>
    <cellStyle name="Calculation 2 3 2 3 3 5 3" xfId="3033"/>
    <cellStyle name="Calculation 2 3 2 3 3 6" xfId="3034"/>
    <cellStyle name="Calculation 2 3 2 3 3 6 2" xfId="3035"/>
    <cellStyle name="Calculation 2 3 2 3 3 6 3" xfId="3036"/>
    <cellStyle name="Calculation 2 3 2 3 3 7" xfId="3037"/>
    <cellStyle name="Calculation 2 3 2 3 3 7 2" xfId="3038"/>
    <cellStyle name="Calculation 2 3 2 3 3 7 3" xfId="3039"/>
    <cellStyle name="Calculation 2 3 2 3 3 8" xfId="3040"/>
    <cellStyle name="Calculation 2 3 2 3 3 8 2" xfId="3041"/>
    <cellStyle name="Calculation 2 3 2 3 3 8 3" xfId="3042"/>
    <cellStyle name="Calculation 2 3 2 3 3 9" xfId="3043"/>
    <cellStyle name="Calculation 2 3 2 3 4" xfId="3044"/>
    <cellStyle name="Calculation 2 3 2 3 4 10" xfId="3045"/>
    <cellStyle name="Calculation 2 3 2 3 4 2" xfId="3046"/>
    <cellStyle name="Calculation 2 3 2 3 4 2 2" xfId="3047"/>
    <cellStyle name="Calculation 2 3 2 3 4 2 2 2" xfId="3048"/>
    <cellStyle name="Calculation 2 3 2 3 4 2 2 3" xfId="3049"/>
    <cellStyle name="Calculation 2 3 2 3 4 2 3" xfId="3050"/>
    <cellStyle name="Calculation 2 3 2 3 4 2 3 2" xfId="3051"/>
    <cellStyle name="Calculation 2 3 2 3 4 2 3 3" xfId="3052"/>
    <cellStyle name="Calculation 2 3 2 3 4 2 4" xfId="3053"/>
    <cellStyle name="Calculation 2 3 2 3 4 2 4 2" xfId="3054"/>
    <cellStyle name="Calculation 2 3 2 3 4 2 4 3" xfId="3055"/>
    <cellStyle name="Calculation 2 3 2 3 4 2 5" xfId="3056"/>
    <cellStyle name="Calculation 2 3 2 3 4 2 5 2" xfId="3057"/>
    <cellStyle name="Calculation 2 3 2 3 4 2 5 3" xfId="3058"/>
    <cellStyle name="Calculation 2 3 2 3 4 2 6" xfId="3059"/>
    <cellStyle name="Calculation 2 3 2 3 4 2 6 2" xfId="3060"/>
    <cellStyle name="Calculation 2 3 2 3 4 2 6 3" xfId="3061"/>
    <cellStyle name="Calculation 2 3 2 3 4 2 7" xfId="3062"/>
    <cellStyle name="Calculation 2 3 2 3 4 2 7 2" xfId="3063"/>
    <cellStyle name="Calculation 2 3 2 3 4 2 7 3" xfId="3064"/>
    <cellStyle name="Calculation 2 3 2 3 4 2 8" xfId="3065"/>
    <cellStyle name="Calculation 2 3 2 3 4 2 9" xfId="3066"/>
    <cellStyle name="Calculation 2 3 2 3 4 3" xfId="3067"/>
    <cellStyle name="Calculation 2 3 2 3 4 3 2" xfId="3068"/>
    <cellStyle name="Calculation 2 3 2 3 4 3 3" xfId="3069"/>
    <cellStyle name="Calculation 2 3 2 3 4 4" xfId="3070"/>
    <cellStyle name="Calculation 2 3 2 3 4 4 2" xfId="3071"/>
    <cellStyle name="Calculation 2 3 2 3 4 4 3" xfId="3072"/>
    <cellStyle name="Calculation 2 3 2 3 4 5" xfId="3073"/>
    <cellStyle name="Calculation 2 3 2 3 4 5 2" xfId="3074"/>
    <cellStyle name="Calculation 2 3 2 3 4 5 3" xfId="3075"/>
    <cellStyle name="Calculation 2 3 2 3 4 6" xfId="3076"/>
    <cellStyle name="Calculation 2 3 2 3 4 6 2" xfId="3077"/>
    <cellStyle name="Calculation 2 3 2 3 4 6 3" xfId="3078"/>
    <cellStyle name="Calculation 2 3 2 3 4 7" xfId="3079"/>
    <cellStyle name="Calculation 2 3 2 3 4 7 2" xfId="3080"/>
    <cellStyle name="Calculation 2 3 2 3 4 7 3" xfId="3081"/>
    <cellStyle name="Calculation 2 3 2 3 4 8" xfId="3082"/>
    <cellStyle name="Calculation 2 3 2 3 4 8 2" xfId="3083"/>
    <cellStyle name="Calculation 2 3 2 3 4 8 3" xfId="3084"/>
    <cellStyle name="Calculation 2 3 2 3 4 9" xfId="3085"/>
    <cellStyle name="Calculation 2 3 2 3 5" xfId="3086"/>
    <cellStyle name="Calculation 2 3 2 3 5 2" xfId="3087"/>
    <cellStyle name="Calculation 2 3 2 3 5 2 2" xfId="3088"/>
    <cellStyle name="Calculation 2 3 2 3 5 2 3" xfId="3089"/>
    <cellStyle name="Calculation 2 3 2 3 5 3" xfId="3090"/>
    <cellStyle name="Calculation 2 3 2 3 5 3 2" xfId="3091"/>
    <cellStyle name="Calculation 2 3 2 3 5 3 3" xfId="3092"/>
    <cellStyle name="Calculation 2 3 2 3 5 4" xfId="3093"/>
    <cellStyle name="Calculation 2 3 2 3 5 4 2" xfId="3094"/>
    <cellStyle name="Calculation 2 3 2 3 5 4 3" xfId="3095"/>
    <cellStyle name="Calculation 2 3 2 3 5 5" xfId="3096"/>
    <cellStyle name="Calculation 2 3 2 3 5 5 2" xfId="3097"/>
    <cellStyle name="Calculation 2 3 2 3 5 5 3" xfId="3098"/>
    <cellStyle name="Calculation 2 3 2 3 5 6" xfId="3099"/>
    <cellStyle name="Calculation 2 3 2 3 5 6 2" xfId="3100"/>
    <cellStyle name="Calculation 2 3 2 3 5 6 3" xfId="3101"/>
    <cellStyle name="Calculation 2 3 2 3 5 7" xfId="3102"/>
    <cellStyle name="Calculation 2 3 2 3 5 7 2" xfId="3103"/>
    <cellStyle name="Calculation 2 3 2 3 5 7 3" xfId="3104"/>
    <cellStyle name="Calculation 2 3 2 3 5 8" xfId="3105"/>
    <cellStyle name="Calculation 2 3 2 3 5 9" xfId="3106"/>
    <cellStyle name="Calculation 2 3 2 3 6" xfId="3107"/>
    <cellStyle name="Calculation 2 3 2 3 6 2" xfId="3108"/>
    <cellStyle name="Calculation 2 3 2 3 6 3" xfId="3109"/>
    <cellStyle name="Calculation 2 3 2 3 7" xfId="3110"/>
    <cellStyle name="Calculation 2 3 2 3 7 2" xfId="3111"/>
    <cellStyle name="Calculation 2 3 2 3 7 3" xfId="3112"/>
    <cellStyle name="Calculation 2 3 2 3 8" xfId="3113"/>
    <cellStyle name="Calculation 2 3 2 3 8 2" xfId="3114"/>
    <cellStyle name="Calculation 2 3 2 3 8 3" xfId="3115"/>
    <cellStyle name="Calculation 2 3 2 3 9" xfId="3116"/>
    <cellStyle name="Calculation 2 3 2 3 9 2" xfId="3117"/>
    <cellStyle name="Calculation 2 3 2 3 9 3" xfId="3118"/>
    <cellStyle name="Calculation 2 3 2 4" xfId="3119"/>
    <cellStyle name="Calculation 2 3 2 4 10" xfId="3120"/>
    <cellStyle name="Calculation 2 3 2 4 2" xfId="3121"/>
    <cellStyle name="Calculation 2 3 2 4 2 10" xfId="3122"/>
    <cellStyle name="Calculation 2 3 2 4 2 2" xfId="3123"/>
    <cellStyle name="Calculation 2 3 2 4 2 2 2" xfId="3124"/>
    <cellStyle name="Calculation 2 3 2 4 2 2 2 2" xfId="3125"/>
    <cellStyle name="Calculation 2 3 2 4 2 2 2 3" xfId="3126"/>
    <cellStyle name="Calculation 2 3 2 4 2 2 3" xfId="3127"/>
    <cellStyle name="Calculation 2 3 2 4 2 2 3 2" xfId="3128"/>
    <cellStyle name="Calculation 2 3 2 4 2 2 3 3" xfId="3129"/>
    <cellStyle name="Calculation 2 3 2 4 2 2 4" xfId="3130"/>
    <cellStyle name="Calculation 2 3 2 4 2 2 4 2" xfId="3131"/>
    <cellStyle name="Calculation 2 3 2 4 2 2 4 3" xfId="3132"/>
    <cellStyle name="Calculation 2 3 2 4 2 2 5" xfId="3133"/>
    <cellStyle name="Calculation 2 3 2 4 2 2 5 2" xfId="3134"/>
    <cellStyle name="Calculation 2 3 2 4 2 2 5 3" xfId="3135"/>
    <cellStyle name="Calculation 2 3 2 4 2 2 6" xfId="3136"/>
    <cellStyle name="Calculation 2 3 2 4 2 2 6 2" xfId="3137"/>
    <cellStyle name="Calculation 2 3 2 4 2 2 6 3" xfId="3138"/>
    <cellStyle name="Calculation 2 3 2 4 2 2 7" xfId="3139"/>
    <cellStyle name="Calculation 2 3 2 4 2 2 7 2" xfId="3140"/>
    <cellStyle name="Calculation 2 3 2 4 2 2 7 3" xfId="3141"/>
    <cellStyle name="Calculation 2 3 2 4 2 2 8" xfId="3142"/>
    <cellStyle name="Calculation 2 3 2 4 2 2 9" xfId="3143"/>
    <cellStyle name="Calculation 2 3 2 4 2 3" xfId="3144"/>
    <cellStyle name="Calculation 2 3 2 4 2 3 2" xfId="3145"/>
    <cellStyle name="Calculation 2 3 2 4 2 3 3" xfId="3146"/>
    <cellStyle name="Calculation 2 3 2 4 2 4" xfId="3147"/>
    <cellStyle name="Calculation 2 3 2 4 2 4 2" xfId="3148"/>
    <cellStyle name="Calculation 2 3 2 4 2 4 3" xfId="3149"/>
    <cellStyle name="Calculation 2 3 2 4 2 5" xfId="3150"/>
    <cellStyle name="Calculation 2 3 2 4 2 5 2" xfId="3151"/>
    <cellStyle name="Calculation 2 3 2 4 2 5 3" xfId="3152"/>
    <cellStyle name="Calculation 2 3 2 4 2 6" xfId="3153"/>
    <cellStyle name="Calculation 2 3 2 4 2 6 2" xfId="3154"/>
    <cellStyle name="Calculation 2 3 2 4 2 6 3" xfId="3155"/>
    <cellStyle name="Calculation 2 3 2 4 2 7" xfId="3156"/>
    <cellStyle name="Calculation 2 3 2 4 2 7 2" xfId="3157"/>
    <cellStyle name="Calculation 2 3 2 4 2 7 3" xfId="3158"/>
    <cellStyle name="Calculation 2 3 2 4 2 8" xfId="3159"/>
    <cellStyle name="Calculation 2 3 2 4 2 8 2" xfId="3160"/>
    <cellStyle name="Calculation 2 3 2 4 2 8 3" xfId="3161"/>
    <cellStyle name="Calculation 2 3 2 4 2 9" xfId="3162"/>
    <cellStyle name="Calculation 2 3 2 4 3" xfId="3163"/>
    <cellStyle name="Calculation 2 3 2 4 3 10" xfId="3164"/>
    <cellStyle name="Calculation 2 3 2 4 3 2" xfId="3165"/>
    <cellStyle name="Calculation 2 3 2 4 3 2 2" xfId="3166"/>
    <cellStyle name="Calculation 2 3 2 4 3 2 2 2" xfId="3167"/>
    <cellStyle name="Calculation 2 3 2 4 3 2 2 3" xfId="3168"/>
    <cellStyle name="Calculation 2 3 2 4 3 2 3" xfId="3169"/>
    <cellStyle name="Calculation 2 3 2 4 3 2 3 2" xfId="3170"/>
    <cellStyle name="Calculation 2 3 2 4 3 2 3 3" xfId="3171"/>
    <cellStyle name="Calculation 2 3 2 4 3 2 4" xfId="3172"/>
    <cellStyle name="Calculation 2 3 2 4 3 2 4 2" xfId="3173"/>
    <cellStyle name="Calculation 2 3 2 4 3 2 4 3" xfId="3174"/>
    <cellStyle name="Calculation 2 3 2 4 3 2 5" xfId="3175"/>
    <cellStyle name="Calculation 2 3 2 4 3 2 5 2" xfId="3176"/>
    <cellStyle name="Calculation 2 3 2 4 3 2 5 3" xfId="3177"/>
    <cellStyle name="Calculation 2 3 2 4 3 2 6" xfId="3178"/>
    <cellStyle name="Calculation 2 3 2 4 3 2 6 2" xfId="3179"/>
    <cellStyle name="Calculation 2 3 2 4 3 2 6 3" xfId="3180"/>
    <cellStyle name="Calculation 2 3 2 4 3 2 7" xfId="3181"/>
    <cellStyle name="Calculation 2 3 2 4 3 2 7 2" xfId="3182"/>
    <cellStyle name="Calculation 2 3 2 4 3 2 7 3" xfId="3183"/>
    <cellStyle name="Calculation 2 3 2 4 3 2 8" xfId="3184"/>
    <cellStyle name="Calculation 2 3 2 4 3 2 9" xfId="3185"/>
    <cellStyle name="Calculation 2 3 2 4 3 3" xfId="3186"/>
    <cellStyle name="Calculation 2 3 2 4 3 3 2" xfId="3187"/>
    <cellStyle name="Calculation 2 3 2 4 3 3 3" xfId="3188"/>
    <cellStyle name="Calculation 2 3 2 4 3 4" xfId="3189"/>
    <cellStyle name="Calculation 2 3 2 4 3 4 2" xfId="3190"/>
    <cellStyle name="Calculation 2 3 2 4 3 4 3" xfId="3191"/>
    <cellStyle name="Calculation 2 3 2 4 3 5" xfId="3192"/>
    <cellStyle name="Calculation 2 3 2 4 3 5 2" xfId="3193"/>
    <cellStyle name="Calculation 2 3 2 4 3 5 3" xfId="3194"/>
    <cellStyle name="Calculation 2 3 2 4 3 6" xfId="3195"/>
    <cellStyle name="Calculation 2 3 2 4 3 6 2" xfId="3196"/>
    <cellStyle name="Calculation 2 3 2 4 3 6 3" xfId="3197"/>
    <cellStyle name="Calculation 2 3 2 4 3 7" xfId="3198"/>
    <cellStyle name="Calculation 2 3 2 4 3 7 2" xfId="3199"/>
    <cellStyle name="Calculation 2 3 2 4 3 7 3" xfId="3200"/>
    <cellStyle name="Calculation 2 3 2 4 3 8" xfId="3201"/>
    <cellStyle name="Calculation 2 3 2 4 3 8 2" xfId="3202"/>
    <cellStyle name="Calculation 2 3 2 4 3 8 3" xfId="3203"/>
    <cellStyle name="Calculation 2 3 2 4 3 9" xfId="3204"/>
    <cellStyle name="Calculation 2 3 2 4 4" xfId="3205"/>
    <cellStyle name="Calculation 2 3 2 4 4 10" xfId="3206"/>
    <cellStyle name="Calculation 2 3 2 4 4 2" xfId="3207"/>
    <cellStyle name="Calculation 2 3 2 4 4 2 2" xfId="3208"/>
    <cellStyle name="Calculation 2 3 2 4 4 2 2 2" xfId="3209"/>
    <cellStyle name="Calculation 2 3 2 4 4 2 2 3" xfId="3210"/>
    <cellStyle name="Calculation 2 3 2 4 4 2 3" xfId="3211"/>
    <cellStyle name="Calculation 2 3 2 4 4 2 3 2" xfId="3212"/>
    <cellStyle name="Calculation 2 3 2 4 4 2 3 3" xfId="3213"/>
    <cellStyle name="Calculation 2 3 2 4 4 2 4" xfId="3214"/>
    <cellStyle name="Calculation 2 3 2 4 4 2 4 2" xfId="3215"/>
    <cellStyle name="Calculation 2 3 2 4 4 2 4 3" xfId="3216"/>
    <cellStyle name="Calculation 2 3 2 4 4 2 5" xfId="3217"/>
    <cellStyle name="Calculation 2 3 2 4 4 2 5 2" xfId="3218"/>
    <cellStyle name="Calculation 2 3 2 4 4 2 5 3" xfId="3219"/>
    <cellStyle name="Calculation 2 3 2 4 4 2 6" xfId="3220"/>
    <cellStyle name="Calculation 2 3 2 4 4 2 6 2" xfId="3221"/>
    <cellStyle name="Calculation 2 3 2 4 4 2 6 3" xfId="3222"/>
    <cellStyle name="Calculation 2 3 2 4 4 2 7" xfId="3223"/>
    <cellStyle name="Calculation 2 3 2 4 4 2 7 2" xfId="3224"/>
    <cellStyle name="Calculation 2 3 2 4 4 2 7 3" xfId="3225"/>
    <cellStyle name="Calculation 2 3 2 4 4 2 8" xfId="3226"/>
    <cellStyle name="Calculation 2 3 2 4 4 2 9" xfId="3227"/>
    <cellStyle name="Calculation 2 3 2 4 4 3" xfId="3228"/>
    <cellStyle name="Calculation 2 3 2 4 4 3 2" xfId="3229"/>
    <cellStyle name="Calculation 2 3 2 4 4 3 3" xfId="3230"/>
    <cellStyle name="Calculation 2 3 2 4 4 4" xfId="3231"/>
    <cellStyle name="Calculation 2 3 2 4 4 4 2" xfId="3232"/>
    <cellStyle name="Calculation 2 3 2 4 4 4 3" xfId="3233"/>
    <cellStyle name="Calculation 2 3 2 4 4 5" xfId="3234"/>
    <cellStyle name="Calculation 2 3 2 4 4 5 2" xfId="3235"/>
    <cellStyle name="Calculation 2 3 2 4 4 5 3" xfId="3236"/>
    <cellStyle name="Calculation 2 3 2 4 4 6" xfId="3237"/>
    <cellStyle name="Calculation 2 3 2 4 4 6 2" xfId="3238"/>
    <cellStyle name="Calculation 2 3 2 4 4 6 3" xfId="3239"/>
    <cellStyle name="Calculation 2 3 2 4 4 7" xfId="3240"/>
    <cellStyle name="Calculation 2 3 2 4 4 7 2" xfId="3241"/>
    <cellStyle name="Calculation 2 3 2 4 4 7 3" xfId="3242"/>
    <cellStyle name="Calculation 2 3 2 4 4 8" xfId="3243"/>
    <cellStyle name="Calculation 2 3 2 4 4 8 2" xfId="3244"/>
    <cellStyle name="Calculation 2 3 2 4 4 8 3" xfId="3245"/>
    <cellStyle name="Calculation 2 3 2 4 4 9" xfId="3246"/>
    <cellStyle name="Calculation 2 3 2 4 5" xfId="3247"/>
    <cellStyle name="Calculation 2 3 2 4 5 2" xfId="3248"/>
    <cellStyle name="Calculation 2 3 2 4 5 2 2" xfId="3249"/>
    <cellStyle name="Calculation 2 3 2 4 5 2 3" xfId="3250"/>
    <cellStyle name="Calculation 2 3 2 4 5 3" xfId="3251"/>
    <cellStyle name="Calculation 2 3 2 4 5 3 2" xfId="3252"/>
    <cellStyle name="Calculation 2 3 2 4 5 3 3" xfId="3253"/>
    <cellStyle name="Calculation 2 3 2 4 5 4" xfId="3254"/>
    <cellStyle name="Calculation 2 3 2 4 5 4 2" xfId="3255"/>
    <cellStyle name="Calculation 2 3 2 4 5 4 3" xfId="3256"/>
    <cellStyle name="Calculation 2 3 2 4 5 5" xfId="3257"/>
    <cellStyle name="Calculation 2 3 2 4 5 5 2" xfId="3258"/>
    <cellStyle name="Calculation 2 3 2 4 5 5 3" xfId="3259"/>
    <cellStyle name="Calculation 2 3 2 4 5 6" xfId="3260"/>
    <cellStyle name="Calculation 2 3 2 4 5 6 2" xfId="3261"/>
    <cellStyle name="Calculation 2 3 2 4 5 6 3" xfId="3262"/>
    <cellStyle name="Calculation 2 3 2 4 5 7" xfId="3263"/>
    <cellStyle name="Calculation 2 3 2 4 5 7 2" xfId="3264"/>
    <cellStyle name="Calculation 2 3 2 4 5 7 3" xfId="3265"/>
    <cellStyle name="Calculation 2 3 2 4 5 8" xfId="3266"/>
    <cellStyle name="Calculation 2 3 2 4 5 9" xfId="3267"/>
    <cellStyle name="Calculation 2 3 2 4 6" xfId="3268"/>
    <cellStyle name="Calculation 2 3 2 4 6 2" xfId="3269"/>
    <cellStyle name="Calculation 2 3 2 4 6 3" xfId="3270"/>
    <cellStyle name="Calculation 2 3 2 4 7" xfId="3271"/>
    <cellStyle name="Calculation 2 3 2 4 7 2" xfId="3272"/>
    <cellStyle name="Calculation 2 3 2 4 7 3" xfId="3273"/>
    <cellStyle name="Calculation 2 3 2 4 8" xfId="3274"/>
    <cellStyle name="Calculation 2 3 2 4 8 2" xfId="3275"/>
    <cellStyle name="Calculation 2 3 2 4 8 3" xfId="3276"/>
    <cellStyle name="Calculation 2 3 2 4 9" xfId="3277"/>
    <cellStyle name="Calculation 2 3 2 4 9 2" xfId="3278"/>
    <cellStyle name="Calculation 2 3 2 4 9 3" xfId="3279"/>
    <cellStyle name="Calculation 2 3 2 5" xfId="3280"/>
    <cellStyle name="Calculation 2 3 2 5 10" xfId="3281"/>
    <cellStyle name="Calculation 2 3 2 5 2" xfId="3282"/>
    <cellStyle name="Calculation 2 3 2 5 2 10" xfId="3283"/>
    <cellStyle name="Calculation 2 3 2 5 2 2" xfId="3284"/>
    <cellStyle name="Calculation 2 3 2 5 2 2 2" xfId="3285"/>
    <cellStyle name="Calculation 2 3 2 5 2 2 2 2" xfId="3286"/>
    <cellStyle name="Calculation 2 3 2 5 2 2 2 3" xfId="3287"/>
    <cellStyle name="Calculation 2 3 2 5 2 2 3" xfId="3288"/>
    <cellStyle name="Calculation 2 3 2 5 2 2 3 2" xfId="3289"/>
    <cellStyle name="Calculation 2 3 2 5 2 2 3 3" xfId="3290"/>
    <cellStyle name="Calculation 2 3 2 5 2 2 4" xfId="3291"/>
    <cellStyle name="Calculation 2 3 2 5 2 2 4 2" xfId="3292"/>
    <cellStyle name="Calculation 2 3 2 5 2 2 4 3" xfId="3293"/>
    <cellStyle name="Calculation 2 3 2 5 2 2 5" xfId="3294"/>
    <cellStyle name="Calculation 2 3 2 5 2 2 5 2" xfId="3295"/>
    <cellStyle name="Calculation 2 3 2 5 2 2 5 3" xfId="3296"/>
    <cellStyle name="Calculation 2 3 2 5 2 2 6" xfId="3297"/>
    <cellStyle name="Calculation 2 3 2 5 2 2 6 2" xfId="3298"/>
    <cellStyle name="Calculation 2 3 2 5 2 2 6 3" xfId="3299"/>
    <cellStyle name="Calculation 2 3 2 5 2 2 7" xfId="3300"/>
    <cellStyle name="Calculation 2 3 2 5 2 2 7 2" xfId="3301"/>
    <cellStyle name="Calculation 2 3 2 5 2 2 7 3" xfId="3302"/>
    <cellStyle name="Calculation 2 3 2 5 2 2 8" xfId="3303"/>
    <cellStyle name="Calculation 2 3 2 5 2 2 9" xfId="3304"/>
    <cellStyle name="Calculation 2 3 2 5 2 3" xfId="3305"/>
    <cellStyle name="Calculation 2 3 2 5 2 3 2" xfId="3306"/>
    <cellStyle name="Calculation 2 3 2 5 2 3 3" xfId="3307"/>
    <cellStyle name="Calculation 2 3 2 5 2 4" xfId="3308"/>
    <cellStyle name="Calculation 2 3 2 5 2 4 2" xfId="3309"/>
    <cellStyle name="Calculation 2 3 2 5 2 4 3" xfId="3310"/>
    <cellStyle name="Calculation 2 3 2 5 2 5" xfId="3311"/>
    <cellStyle name="Calculation 2 3 2 5 2 5 2" xfId="3312"/>
    <cellStyle name="Calculation 2 3 2 5 2 5 3" xfId="3313"/>
    <cellStyle name="Calculation 2 3 2 5 2 6" xfId="3314"/>
    <cellStyle name="Calculation 2 3 2 5 2 6 2" xfId="3315"/>
    <cellStyle name="Calculation 2 3 2 5 2 6 3" xfId="3316"/>
    <cellStyle name="Calculation 2 3 2 5 2 7" xfId="3317"/>
    <cellStyle name="Calculation 2 3 2 5 2 7 2" xfId="3318"/>
    <cellStyle name="Calculation 2 3 2 5 2 7 3" xfId="3319"/>
    <cellStyle name="Calculation 2 3 2 5 2 8" xfId="3320"/>
    <cellStyle name="Calculation 2 3 2 5 2 8 2" xfId="3321"/>
    <cellStyle name="Calculation 2 3 2 5 2 8 3" xfId="3322"/>
    <cellStyle name="Calculation 2 3 2 5 2 9" xfId="3323"/>
    <cellStyle name="Calculation 2 3 2 5 3" xfId="3324"/>
    <cellStyle name="Calculation 2 3 2 5 3 10" xfId="3325"/>
    <cellStyle name="Calculation 2 3 2 5 3 2" xfId="3326"/>
    <cellStyle name="Calculation 2 3 2 5 3 2 2" xfId="3327"/>
    <cellStyle name="Calculation 2 3 2 5 3 2 2 2" xfId="3328"/>
    <cellStyle name="Calculation 2 3 2 5 3 2 2 3" xfId="3329"/>
    <cellStyle name="Calculation 2 3 2 5 3 2 3" xfId="3330"/>
    <cellStyle name="Calculation 2 3 2 5 3 2 3 2" xfId="3331"/>
    <cellStyle name="Calculation 2 3 2 5 3 2 3 3" xfId="3332"/>
    <cellStyle name="Calculation 2 3 2 5 3 2 4" xfId="3333"/>
    <cellStyle name="Calculation 2 3 2 5 3 2 4 2" xfId="3334"/>
    <cellStyle name="Calculation 2 3 2 5 3 2 4 3" xfId="3335"/>
    <cellStyle name="Calculation 2 3 2 5 3 2 5" xfId="3336"/>
    <cellStyle name="Calculation 2 3 2 5 3 2 5 2" xfId="3337"/>
    <cellStyle name="Calculation 2 3 2 5 3 2 5 3" xfId="3338"/>
    <cellStyle name="Calculation 2 3 2 5 3 2 6" xfId="3339"/>
    <cellStyle name="Calculation 2 3 2 5 3 2 6 2" xfId="3340"/>
    <cellStyle name="Calculation 2 3 2 5 3 2 6 3" xfId="3341"/>
    <cellStyle name="Calculation 2 3 2 5 3 2 7" xfId="3342"/>
    <cellStyle name="Calculation 2 3 2 5 3 2 7 2" xfId="3343"/>
    <cellStyle name="Calculation 2 3 2 5 3 2 7 3" xfId="3344"/>
    <cellStyle name="Calculation 2 3 2 5 3 2 8" xfId="3345"/>
    <cellStyle name="Calculation 2 3 2 5 3 2 9" xfId="3346"/>
    <cellStyle name="Calculation 2 3 2 5 3 3" xfId="3347"/>
    <cellStyle name="Calculation 2 3 2 5 3 3 2" xfId="3348"/>
    <cellStyle name="Calculation 2 3 2 5 3 3 3" xfId="3349"/>
    <cellStyle name="Calculation 2 3 2 5 3 4" xfId="3350"/>
    <cellStyle name="Calculation 2 3 2 5 3 4 2" xfId="3351"/>
    <cellStyle name="Calculation 2 3 2 5 3 4 3" xfId="3352"/>
    <cellStyle name="Calculation 2 3 2 5 3 5" xfId="3353"/>
    <cellStyle name="Calculation 2 3 2 5 3 5 2" xfId="3354"/>
    <cellStyle name="Calculation 2 3 2 5 3 5 3" xfId="3355"/>
    <cellStyle name="Calculation 2 3 2 5 3 6" xfId="3356"/>
    <cellStyle name="Calculation 2 3 2 5 3 6 2" xfId="3357"/>
    <cellStyle name="Calculation 2 3 2 5 3 6 3" xfId="3358"/>
    <cellStyle name="Calculation 2 3 2 5 3 7" xfId="3359"/>
    <cellStyle name="Calculation 2 3 2 5 3 7 2" xfId="3360"/>
    <cellStyle name="Calculation 2 3 2 5 3 7 3" xfId="3361"/>
    <cellStyle name="Calculation 2 3 2 5 3 8" xfId="3362"/>
    <cellStyle name="Calculation 2 3 2 5 3 8 2" xfId="3363"/>
    <cellStyle name="Calculation 2 3 2 5 3 8 3" xfId="3364"/>
    <cellStyle name="Calculation 2 3 2 5 3 9" xfId="3365"/>
    <cellStyle name="Calculation 2 3 2 5 4" xfId="3366"/>
    <cellStyle name="Calculation 2 3 2 5 4 10" xfId="3367"/>
    <cellStyle name="Calculation 2 3 2 5 4 2" xfId="3368"/>
    <cellStyle name="Calculation 2 3 2 5 4 2 2" xfId="3369"/>
    <cellStyle name="Calculation 2 3 2 5 4 2 2 2" xfId="3370"/>
    <cellStyle name="Calculation 2 3 2 5 4 2 2 3" xfId="3371"/>
    <cellStyle name="Calculation 2 3 2 5 4 2 3" xfId="3372"/>
    <cellStyle name="Calculation 2 3 2 5 4 2 3 2" xfId="3373"/>
    <cellStyle name="Calculation 2 3 2 5 4 2 3 3" xfId="3374"/>
    <cellStyle name="Calculation 2 3 2 5 4 2 4" xfId="3375"/>
    <cellStyle name="Calculation 2 3 2 5 4 2 4 2" xfId="3376"/>
    <cellStyle name="Calculation 2 3 2 5 4 2 4 3" xfId="3377"/>
    <cellStyle name="Calculation 2 3 2 5 4 2 5" xfId="3378"/>
    <cellStyle name="Calculation 2 3 2 5 4 2 5 2" xfId="3379"/>
    <cellStyle name="Calculation 2 3 2 5 4 2 5 3" xfId="3380"/>
    <cellStyle name="Calculation 2 3 2 5 4 2 6" xfId="3381"/>
    <cellStyle name="Calculation 2 3 2 5 4 2 6 2" xfId="3382"/>
    <cellStyle name="Calculation 2 3 2 5 4 2 6 3" xfId="3383"/>
    <cellStyle name="Calculation 2 3 2 5 4 2 7" xfId="3384"/>
    <cellStyle name="Calculation 2 3 2 5 4 2 7 2" xfId="3385"/>
    <cellStyle name="Calculation 2 3 2 5 4 2 7 3" xfId="3386"/>
    <cellStyle name="Calculation 2 3 2 5 4 2 8" xfId="3387"/>
    <cellStyle name="Calculation 2 3 2 5 4 2 9" xfId="3388"/>
    <cellStyle name="Calculation 2 3 2 5 4 3" xfId="3389"/>
    <cellStyle name="Calculation 2 3 2 5 4 3 2" xfId="3390"/>
    <cellStyle name="Calculation 2 3 2 5 4 3 3" xfId="3391"/>
    <cellStyle name="Calculation 2 3 2 5 4 4" xfId="3392"/>
    <cellStyle name="Calculation 2 3 2 5 4 4 2" xfId="3393"/>
    <cellStyle name="Calculation 2 3 2 5 4 4 3" xfId="3394"/>
    <cellStyle name="Calculation 2 3 2 5 4 5" xfId="3395"/>
    <cellStyle name="Calculation 2 3 2 5 4 5 2" xfId="3396"/>
    <cellStyle name="Calculation 2 3 2 5 4 5 3" xfId="3397"/>
    <cellStyle name="Calculation 2 3 2 5 4 6" xfId="3398"/>
    <cellStyle name="Calculation 2 3 2 5 4 6 2" xfId="3399"/>
    <cellStyle name="Calculation 2 3 2 5 4 6 3" xfId="3400"/>
    <cellStyle name="Calculation 2 3 2 5 4 7" xfId="3401"/>
    <cellStyle name="Calculation 2 3 2 5 4 7 2" xfId="3402"/>
    <cellStyle name="Calculation 2 3 2 5 4 7 3" xfId="3403"/>
    <cellStyle name="Calculation 2 3 2 5 4 8" xfId="3404"/>
    <cellStyle name="Calculation 2 3 2 5 4 8 2" xfId="3405"/>
    <cellStyle name="Calculation 2 3 2 5 4 8 3" xfId="3406"/>
    <cellStyle name="Calculation 2 3 2 5 4 9" xfId="3407"/>
    <cellStyle name="Calculation 2 3 2 5 5" xfId="3408"/>
    <cellStyle name="Calculation 2 3 2 5 5 2" xfId="3409"/>
    <cellStyle name="Calculation 2 3 2 5 5 2 2" xfId="3410"/>
    <cellStyle name="Calculation 2 3 2 5 5 2 3" xfId="3411"/>
    <cellStyle name="Calculation 2 3 2 5 5 3" xfId="3412"/>
    <cellStyle name="Calculation 2 3 2 5 5 3 2" xfId="3413"/>
    <cellStyle name="Calculation 2 3 2 5 5 3 3" xfId="3414"/>
    <cellStyle name="Calculation 2 3 2 5 5 4" xfId="3415"/>
    <cellStyle name="Calculation 2 3 2 5 5 4 2" xfId="3416"/>
    <cellStyle name="Calculation 2 3 2 5 5 4 3" xfId="3417"/>
    <cellStyle name="Calculation 2 3 2 5 5 5" xfId="3418"/>
    <cellStyle name="Calculation 2 3 2 5 5 5 2" xfId="3419"/>
    <cellStyle name="Calculation 2 3 2 5 5 5 3" xfId="3420"/>
    <cellStyle name="Calculation 2 3 2 5 5 6" xfId="3421"/>
    <cellStyle name="Calculation 2 3 2 5 5 6 2" xfId="3422"/>
    <cellStyle name="Calculation 2 3 2 5 5 6 3" xfId="3423"/>
    <cellStyle name="Calculation 2 3 2 5 5 7" xfId="3424"/>
    <cellStyle name="Calculation 2 3 2 5 5 7 2" xfId="3425"/>
    <cellStyle name="Calculation 2 3 2 5 5 7 3" xfId="3426"/>
    <cellStyle name="Calculation 2 3 2 5 5 8" xfId="3427"/>
    <cellStyle name="Calculation 2 3 2 5 5 9" xfId="3428"/>
    <cellStyle name="Calculation 2 3 2 5 6" xfId="3429"/>
    <cellStyle name="Calculation 2 3 2 5 6 2" xfId="3430"/>
    <cellStyle name="Calculation 2 3 2 5 6 3" xfId="3431"/>
    <cellStyle name="Calculation 2 3 2 5 7" xfId="3432"/>
    <cellStyle name="Calculation 2 3 2 5 7 2" xfId="3433"/>
    <cellStyle name="Calculation 2 3 2 5 7 3" xfId="3434"/>
    <cellStyle name="Calculation 2 3 2 5 8" xfId="3435"/>
    <cellStyle name="Calculation 2 3 2 5 8 2" xfId="3436"/>
    <cellStyle name="Calculation 2 3 2 5 8 3" xfId="3437"/>
    <cellStyle name="Calculation 2 3 2 5 9" xfId="3438"/>
    <cellStyle name="Calculation 2 3 2 5 9 2" xfId="3439"/>
    <cellStyle name="Calculation 2 3 2 5 9 3" xfId="3440"/>
    <cellStyle name="Calculation 2 3 2 6" xfId="3441"/>
    <cellStyle name="Calculation 2 3 2 6 10" xfId="3442"/>
    <cellStyle name="Calculation 2 3 2 6 2" xfId="3443"/>
    <cellStyle name="Calculation 2 3 2 6 2 2" xfId="3444"/>
    <cellStyle name="Calculation 2 3 2 6 2 2 2" xfId="3445"/>
    <cellStyle name="Calculation 2 3 2 6 2 2 3" xfId="3446"/>
    <cellStyle name="Calculation 2 3 2 6 2 3" xfId="3447"/>
    <cellStyle name="Calculation 2 3 2 6 2 3 2" xfId="3448"/>
    <cellStyle name="Calculation 2 3 2 6 2 3 3" xfId="3449"/>
    <cellStyle name="Calculation 2 3 2 6 2 4" xfId="3450"/>
    <cellStyle name="Calculation 2 3 2 6 2 4 2" xfId="3451"/>
    <cellStyle name="Calculation 2 3 2 6 2 4 3" xfId="3452"/>
    <cellStyle name="Calculation 2 3 2 6 2 5" xfId="3453"/>
    <cellStyle name="Calculation 2 3 2 6 2 5 2" xfId="3454"/>
    <cellStyle name="Calculation 2 3 2 6 2 5 3" xfId="3455"/>
    <cellStyle name="Calculation 2 3 2 6 2 6" xfId="3456"/>
    <cellStyle name="Calculation 2 3 2 6 2 6 2" xfId="3457"/>
    <cellStyle name="Calculation 2 3 2 6 2 6 3" xfId="3458"/>
    <cellStyle name="Calculation 2 3 2 6 2 7" xfId="3459"/>
    <cellStyle name="Calculation 2 3 2 6 2 7 2" xfId="3460"/>
    <cellStyle name="Calculation 2 3 2 6 2 7 3" xfId="3461"/>
    <cellStyle name="Calculation 2 3 2 6 2 8" xfId="3462"/>
    <cellStyle name="Calculation 2 3 2 6 2 9" xfId="3463"/>
    <cellStyle name="Calculation 2 3 2 6 3" xfId="3464"/>
    <cellStyle name="Calculation 2 3 2 6 3 2" xfId="3465"/>
    <cellStyle name="Calculation 2 3 2 6 3 3" xfId="3466"/>
    <cellStyle name="Calculation 2 3 2 6 4" xfId="3467"/>
    <cellStyle name="Calculation 2 3 2 6 4 2" xfId="3468"/>
    <cellStyle name="Calculation 2 3 2 6 4 3" xfId="3469"/>
    <cellStyle name="Calculation 2 3 2 6 5" xfId="3470"/>
    <cellStyle name="Calculation 2 3 2 6 5 2" xfId="3471"/>
    <cellStyle name="Calculation 2 3 2 6 5 3" xfId="3472"/>
    <cellStyle name="Calculation 2 3 2 6 6" xfId="3473"/>
    <cellStyle name="Calculation 2 3 2 6 6 2" xfId="3474"/>
    <cellStyle name="Calculation 2 3 2 6 6 3" xfId="3475"/>
    <cellStyle name="Calculation 2 3 2 6 7" xfId="3476"/>
    <cellStyle name="Calculation 2 3 2 6 7 2" xfId="3477"/>
    <cellStyle name="Calculation 2 3 2 6 7 3" xfId="3478"/>
    <cellStyle name="Calculation 2 3 2 6 8" xfId="3479"/>
    <cellStyle name="Calculation 2 3 2 6 8 2" xfId="3480"/>
    <cellStyle name="Calculation 2 3 2 6 8 3" xfId="3481"/>
    <cellStyle name="Calculation 2 3 2 6 9" xfId="3482"/>
    <cellStyle name="Calculation 2 3 2 7" xfId="3483"/>
    <cellStyle name="Calculation 2 3 2 7 10" xfId="3484"/>
    <cellStyle name="Calculation 2 3 2 7 2" xfId="3485"/>
    <cellStyle name="Calculation 2 3 2 7 2 2" xfId="3486"/>
    <cellStyle name="Calculation 2 3 2 7 2 2 2" xfId="3487"/>
    <cellStyle name="Calculation 2 3 2 7 2 2 3" xfId="3488"/>
    <cellStyle name="Calculation 2 3 2 7 2 3" xfId="3489"/>
    <cellStyle name="Calculation 2 3 2 7 2 3 2" xfId="3490"/>
    <cellStyle name="Calculation 2 3 2 7 2 3 3" xfId="3491"/>
    <cellStyle name="Calculation 2 3 2 7 2 4" xfId="3492"/>
    <cellStyle name="Calculation 2 3 2 7 2 4 2" xfId="3493"/>
    <cellStyle name="Calculation 2 3 2 7 2 4 3" xfId="3494"/>
    <cellStyle name="Calculation 2 3 2 7 2 5" xfId="3495"/>
    <cellStyle name="Calculation 2 3 2 7 2 5 2" xfId="3496"/>
    <cellStyle name="Calculation 2 3 2 7 2 5 3" xfId="3497"/>
    <cellStyle name="Calculation 2 3 2 7 2 6" xfId="3498"/>
    <cellStyle name="Calculation 2 3 2 7 2 6 2" xfId="3499"/>
    <cellStyle name="Calculation 2 3 2 7 2 6 3" xfId="3500"/>
    <cellStyle name="Calculation 2 3 2 7 2 7" xfId="3501"/>
    <cellStyle name="Calculation 2 3 2 7 2 7 2" xfId="3502"/>
    <cellStyle name="Calculation 2 3 2 7 2 7 3" xfId="3503"/>
    <cellStyle name="Calculation 2 3 2 7 2 8" xfId="3504"/>
    <cellStyle name="Calculation 2 3 2 7 2 9" xfId="3505"/>
    <cellStyle name="Calculation 2 3 2 7 3" xfId="3506"/>
    <cellStyle name="Calculation 2 3 2 7 3 2" xfId="3507"/>
    <cellStyle name="Calculation 2 3 2 7 3 3" xfId="3508"/>
    <cellStyle name="Calculation 2 3 2 7 4" xfId="3509"/>
    <cellStyle name="Calculation 2 3 2 7 4 2" xfId="3510"/>
    <cellStyle name="Calculation 2 3 2 7 4 3" xfId="3511"/>
    <cellStyle name="Calculation 2 3 2 7 5" xfId="3512"/>
    <cellStyle name="Calculation 2 3 2 7 5 2" xfId="3513"/>
    <cellStyle name="Calculation 2 3 2 7 5 3" xfId="3514"/>
    <cellStyle name="Calculation 2 3 2 7 6" xfId="3515"/>
    <cellStyle name="Calculation 2 3 2 7 6 2" xfId="3516"/>
    <cellStyle name="Calculation 2 3 2 7 6 3" xfId="3517"/>
    <cellStyle name="Calculation 2 3 2 7 7" xfId="3518"/>
    <cellStyle name="Calculation 2 3 2 7 7 2" xfId="3519"/>
    <cellStyle name="Calculation 2 3 2 7 7 3" xfId="3520"/>
    <cellStyle name="Calculation 2 3 2 7 8" xfId="3521"/>
    <cellStyle name="Calculation 2 3 2 7 8 2" xfId="3522"/>
    <cellStyle name="Calculation 2 3 2 7 8 3" xfId="3523"/>
    <cellStyle name="Calculation 2 3 2 7 9" xfId="3524"/>
    <cellStyle name="Calculation 2 3 2 8" xfId="3525"/>
    <cellStyle name="Calculation 2 3 2 8 10" xfId="3526"/>
    <cellStyle name="Calculation 2 3 2 8 2" xfId="3527"/>
    <cellStyle name="Calculation 2 3 2 8 2 2" xfId="3528"/>
    <cellStyle name="Calculation 2 3 2 8 2 2 2" xfId="3529"/>
    <cellStyle name="Calculation 2 3 2 8 2 2 3" xfId="3530"/>
    <cellStyle name="Calculation 2 3 2 8 2 3" xfId="3531"/>
    <cellStyle name="Calculation 2 3 2 8 2 3 2" xfId="3532"/>
    <cellStyle name="Calculation 2 3 2 8 2 3 3" xfId="3533"/>
    <cellStyle name="Calculation 2 3 2 8 2 4" xfId="3534"/>
    <cellStyle name="Calculation 2 3 2 8 2 4 2" xfId="3535"/>
    <cellStyle name="Calculation 2 3 2 8 2 4 3" xfId="3536"/>
    <cellStyle name="Calculation 2 3 2 8 2 5" xfId="3537"/>
    <cellStyle name="Calculation 2 3 2 8 2 5 2" xfId="3538"/>
    <cellStyle name="Calculation 2 3 2 8 2 5 3" xfId="3539"/>
    <cellStyle name="Calculation 2 3 2 8 2 6" xfId="3540"/>
    <cellStyle name="Calculation 2 3 2 8 2 6 2" xfId="3541"/>
    <cellStyle name="Calculation 2 3 2 8 2 6 3" xfId="3542"/>
    <cellStyle name="Calculation 2 3 2 8 2 7" xfId="3543"/>
    <cellStyle name="Calculation 2 3 2 8 2 7 2" xfId="3544"/>
    <cellStyle name="Calculation 2 3 2 8 2 7 3" xfId="3545"/>
    <cellStyle name="Calculation 2 3 2 8 2 8" xfId="3546"/>
    <cellStyle name="Calculation 2 3 2 8 2 9" xfId="3547"/>
    <cellStyle name="Calculation 2 3 2 8 3" xfId="3548"/>
    <cellStyle name="Calculation 2 3 2 8 3 2" xfId="3549"/>
    <cellStyle name="Calculation 2 3 2 8 3 3" xfId="3550"/>
    <cellStyle name="Calculation 2 3 2 8 4" xfId="3551"/>
    <cellStyle name="Calculation 2 3 2 8 4 2" xfId="3552"/>
    <cellStyle name="Calculation 2 3 2 8 4 3" xfId="3553"/>
    <cellStyle name="Calculation 2 3 2 8 5" xfId="3554"/>
    <cellStyle name="Calculation 2 3 2 8 5 2" xfId="3555"/>
    <cellStyle name="Calculation 2 3 2 8 5 3" xfId="3556"/>
    <cellStyle name="Calculation 2 3 2 8 6" xfId="3557"/>
    <cellStyle name="Calculation 2 3 2 8 6 2" xfId="3558"/>
    <cellStyle name="Calculation 2 3 2 8 6 3" xfId="3559"/>
    <cellStyle name="Calculation 2 3 2 8 7" xfId="3560"/>
    <cellStyle name="Calculation 2 3 2 8 7 2" xfId="3561"/>
    <cellStyle name="Calculation 2 3 2 8 7 3" xfId="3562"/>
    <cellStyle name="Calculation 2 3 2 8 8" xfId="3563"/>
    <cellStyle name="Calculation 2 3 2 8 8 2" xfId="3564"/>
    <cellStyle name="Calculation 2 3 2 8 8 3" xfId="3565"/>
    <cellStyle name="Calculation 2 3 2 8 9" xfId="3566"/>
    <cellStyle name="Calculation 2 3 2 9" xfId="3567"/>
    <cellStyle name="Calculation 2 3 2 9 2" xfId="3568"/>
    <cellStyle name="Calculation 2 3 2 9 2 2" xfId="3569"/>
    <cellStyle name="Calculation 2 3 2 9 2 3" xfId="3570"/>
    <cellStyle name="Calculation 2 3 2 9 3" xfId="3571"/>
    <cellStyle name="Calculation 2 3 2 9 3 2" xfId="3572"/>
    <cellStyle name="Calculation 2 3 2 9 3 3" xfId="3573"/>
    <cellStyle name="Calculation 2 3 2 9 4" xfId="3574"/>
    <cellStyle name="Calculation 2 3 2 9 4 2" xfId="3575"/>
    <cellStyle name="Calculation 2 3 2 9 4 3" xfId="3576"/>
    <cellStyle name="Calculation 2 3 2 9 5" xfId="3577"/>
    <cellStyle name="Calculation 2 3 2 9 5 2" xfId="3578"/>
    <cellStyle name="Calculation 2 3 2 9 5 3" xfId="3579"/>
    <cellStyle name="Calculation 2 3 2 9 6" xfId="3580"/>
    <cellStyle name="Calculation 2 3 2 9 6 2" xfId="3581"/>
    <cellStyle name="Calculation 2 3 2 9 6 3" xfId="3582"/>
    <cellStyle name="Calculation 2 3 2 9 7" xfId="3583"/>
    <cellStyle name="Calculation 2 3 2 9 7 2" xfId="3584"/>
    <cellStyle name="Calculation 2 3 2 9 7 3" xfId="3585"/>
    <cellStyle name="Calculation 2 3 2 9 8" xfId="3586"/>
    <cellStyle name="Calculation 2 3 2 9 9" xfId="3587"/>
    <cellStyle name="Calculation 2 3 3" xfId="3588"/>
    <cellStyle name="Calculation 2 3 3 10" xfId="3589"/>
    <cellStyle name="Calculation 2 3 3 10 2" xfId="3590"/>
    <cellStyle name="Calculation 2 3 3 10 3" xfId="3591"/>
    <cellStyle name="Calculation 2 3 3 11" xfId="3592"/>
    <cellStyle name="Calculation 2 3 3 11 2" xfId="3593"/>
    <cellStyle name="Calculation 2 3 3 11 3" xfId="3594"/>
    <cellStyle name="Calculation 2 3 3 12" xfId="3595"/>
    <cellStyle name="Calculation 2 3 3 2" xfId="3596"/>
    <cellStyle name="Calculation 2 3 3 2 10" xfId="3597"/>
    <cellStyle name="Calculation 2 3 3 2 2" xfId="3598"/>
    <cellStyle name="Calculation 2 3 3 2 2 2" xfId="3599"/>
    <cellStyle name="Calculation 2 3 3 2 2 2 2" xfId="3600"/>
    <cellStyle name="Calculation 2 3 3 2 2 2 3" xfId="3601"/>
    <cellStyle name="Calculation 2 3 3 2 2 3" xfId="3602"/>
    <cellStyle name="Calculation 2 3 3 2 2 3 2" xfId="3603"/>
    <cellStyle name="Calculation 2 3 3 2 2 3 3" xfId="3604"/>
    <cellStyle name="Calculation 2 3 3 2 2 4" xfId="3605"/>
    <cellStyle name="Calculation 2 3 3 2 2 4 2" xfId="3606"/>
    <cellStyle name="Calculation 2 3 3 2 2 4 3" xfId="3607"/>
    <cellStyle name="Calculation 2 3 3 2 2 5" xfId="3608"/>
    <cellStyle name="Calculation 2 3 3 2 2 5 2" xfId="3609"/>
    <cellStyle name="Calculation 2 3 3 2 2 5 3" xfId="3610"/>
    <cellStyle name="Calculation 2 3 3 2 2 6" xfId="3611"/>
    <cellStyle name="Calculation 2 3 3 2 2 6 2" xfId="3612"/>
    <cellStyle name="Calculation 2 3 3 2 2 6 3" xfId="3613"/>
    <cellStyle name="Calculation 2 3 3 2 2 7" xfId="3614"/>
    <cellStyle name="Calculation 2 3 3 2 2 7 2" xfId="3615"/>
    <cellStyle name="Calculation 2 3 3 2 2 7 3" xfId="3616"/>
    <cellStyle name="Calculation 2 3 3 2 2 8" xfId="3617"/>
    <cellStyle name="Calculation 2 3 3 2 2 9" xfId="3618"/>
    <cellStyle name="Calculation 2 3 3 2 3" xfId="3619"/>
    <cellStyle name="Calculation 2 3 3 2 3 2" xfId="3620"/>
    <cellStyle name="Calculation 2 3 3 2 3 3" xfId="3621"/>
    <cellStyle name="Calculation 2 3 3 2 4" xfId="3622"/>
    <cellStyle name="Calculation 2 3 3 2 4 2" xfId="3623"/>
    <cellStyle name="Calculation 2 3 3 2 4 3" xfId="3624"/>
    <cellStyle name="Calculation 2 3 3 2 5" xfId="3625"/>
    <cellStyle name="Calculation 2 3 3 2 5 2" xfId="3626"/>
    <cellStyle name="Calculation 2 3 3 2 5 3" xfId="3627"/>
    <cellStyle name="Calculation 2 3 3 2 6" xfId="3628"/>
    <cellStyle name="Calculation 2 3 3 2 6 2" xfId="3629"/>
    <cellStyle name="Calculation 2 3 3 2 6 3" xfId="3630"/>
    <cellStyle name="Calculation 2 3 3 2 7" xfId="3631"/>
    <cellStyle name="Calculation 2 3 3 2 7 2" xfId="3632"/>
    <cellStyle name="Calculation 2 3 3 2 7 3" xfId="3633"/>
    <cellStyle name="Calculation 2 3 3 2 8" xfId="3634"/>
    <cellStyle name="Calculation 2 3 3 2 8 2" xfId="3635"/>
    <cellStyle name="Calculation 2 3 3 2 8 3" xfId="3636"/>
    <cellStyle name="Calculation 2 3 3 2 9" xfId="3637"/>
    <cellStyle name="Calculation 2 3 3 3" xfId="3638"/>
    <cellStyle name="Calculation 2 3 3 3 10" xfId="3639"/>
    <cellStyle name="Calculation 2 3 3 3 2" xfId="3640"/>
    <cellStyle name="Calculation 2 3 3 3 2 2" xfId="3641"/>
    <cellStyle name="Calculation 2 3 3 3 2 2 2" xfId="3642"/>
    <cellStyle name="Calculation 2 3 3 3 2 2 3" xfId="3643"/>
    <cellStyle name="Calculation 2 3 3 3 2 3" xfId="3644"/>
    <cellStyle name="Calculation 2 3 3 3 2 3 2" xfId="3645"/>
    <cellStyle name="Calculation 2 3 3 3 2 3 3" xfId="3646"/>
    <cellStyle name="Calculation 2 3 3 3 2 4" xfId="3647"/>
    <cellStyle name="Calculation 2 3 3 3 2 4 2" xfId="3648"/>
    <cellStyle name="Calculation 2 3 3 3 2 4 3" xfId="3649"/>
    <cellStyle name="Calculation 2 3 3 3 2 5" xfId="3650"/>
    <cellStyle name="Calculation 2 3 3 3 2 5 2" xfId="3651"/>
    <cellStyle name="Calculation 2 3 3 3 2 5 3" xfId="3652"/>
    <cellStyle name="Calculation 2 3 3 3 2 6" xfId="3653"/>
    <cellStyle name="Calculation 2 3 3 3 2 6 2" xfId="3654"/>
    <cellStyle name="Calculation 2 3 3 3 2 6 3" xfId="3655"/>
    <cellStyle name="Calculation 2 3 3 3 2 7" xfId="3656"/>
    <cellStyle name="Calculation 2 3 3 3 2 7 2" xfId="3657"/>
    <cellStyle name="Calculation 2 3 3 3 2 7 3" xfId="3658"/>
    <cellStyle name="Calculation 2 3 3 3 2 8" xfId="3659"/>
    <cellStyle name="Calculation 2 3 3 3 2 9" xfId="3660"/>
    <cellStyle name="Calculation 2 3 3 3 3" xfId="3661"/>
    <cellStyle name="Calculation 2 3 3 3 3 2" xfId="3662"/>
    <cellStyle name="Calculation 2 3 3 3 3 3" xfId="3663"/>
    <cellStyle name="Calculation 2 3 3 3 4" xfId="3664"/>
    <cellStyle name="Calculation 2 3 3 3 4 2" xfId="3665"/>
    <cellStyle name="Calculation 2 3 3 3 4 3" xfId="3666"/>
    <cellStyle name="Calculation 2 3 3 3 5" xfId="3667"/>
    <cellStyle name="Calculation 2 3 3 3 5 2" xfId="3668"/>
    <cellStyle name="Calculation 2 3 3 3 5 3" xfId="3669"/>
    <cellStyle name="Calculation 2 3 3 3 6" xfId="3670"/>
    <cellStyle name="Calculation 2 3 3 3 6 2" xfId="3671"/>
    <cellStyle name="Calculation 2 3 3 3 6 3" xfId="3672"/>
    <cellStyle name="Calculation 2 3 3 3 7" xfId="3673"/>
    <cellStyle name="Calculation 2 3 3 3 7 2" xfId="3674"/>
    <cellStyle name="Calculation 2 3 3 3 7 3" xfId="3675"/>
    <cellStyle name="Calculation 2 3 3 3 8" xfId="3676"/>
    <cellStyle name="Calculation 2 3 3 3 8 2" xfId="3677"/>
    <cellStyle name="Calculation 2 3 3 3 8 3" xfId="3678"/>
    <cellStyle name="Calculation 2 3 3 3 9" xfId="3679"/>
    <cellStyle name="Calculation 2 3 3 4" xfId="3680"/>
    <cellStyle name="Calculation 2 3 3 4 10" xfId="3681"/>
    <cellStyle name="Calculation 2 3 3 4 2" xfId="3682"/>
    <cellStyle name="Calculation 2 3 3 4 2 2" xfId="3683"/>
    <cellStyle name="Calculation 2 3 3 4 2 2 2" xfId="3684"/>
    <cellStyle name="Calculation 2 3 3 4 2 2 3" xfId="3685"/>
    <cellStyle name="Calculation 2 3 3 4 2 3" xfId="3686"/>
    <cellStyle name="Calculation 2 3 3 4 2 3 2" xfId="3687"/>
    <cellStyle name="Calculation 2 3 3 4 2 3 3" xfId="3688"/>
    <cellStyle name="Calculation 2 3 3 4 2 4" xfId="3689"/>
    <cellStyle name="Calculation 2 3 3 4 2 4 2" xfId="3690"/>
    <cellStyle name="Calculation 2 3 3 4 2 4 3" xfId="3691"/>
    <cellStyle name="Calculation 2 3 3 4 2 5" xfId="3692"/>
    <cellStyle name="Calculation 2 3 3 4 2 5 2" xfId="3693"/>
    <cellStyle name="Calculation 2 3 3 4 2 5 3" xfId="3694"/>
    <cellStyle name="Calculation 2 3 3 4 2 6" xfId="3695"/>
    <cellStyle name="Calculation 2 3 3 4 2 6 2" xfId="3696"/>
    <cellStyle name="Calculation 2 3 3 4 2 6 3" xfId="3697"/>
    <cellStyle name="Calculation 2 3 3 4 2 7" xfId="3698"/>
    <cellStyle name="Calculation 2 3 3 4 2 7 2" xfId="3699"/>
    <cellStyle name="Calculation 2 3 3 4 2 7 3" xfId="3700"/>
    <cellStyle name="Calculation 2 3 3 4 2 8" xfId="3701"/>
    <cellStyle name="Calculation 2 3 3 4 2 9" xfId="3702"/>
    <cellStyle name="Calculation 2 3 3 4 3" xfId="3703"/>
    <cellStyle name="Calculation 2 3 3 4 3 2" xfId="3704"/>
    <cellStyle name="Calculation 2 3 3 4 3 3" xfId="3705"/>
    <cellStyle name="Calculation 2 3 3 4 4" xfId="3706"/>
    <cellStyle name="Calculation 2 3 3 4 4 2" xfId="3707"/>
    <cellStyle name="Calculation 2 3 3 4 4 3" xfId="3708"/>
    <cellStyle name="Calculation 2 3 3 4 5" xfId="3709"/>
    <cellStyle name="Calculation 2 3 3 4 5 2" xfId="3710"/>
    <cellStyle name="Calculation 2 3 3 4 5 3" xfId="3711"/>
    <cellStyle name="Calculation 2 3 3 4 6" xfId="3712"/>
    <cellStyle name="Calculation 2 3 3 4 6 2" xfId="3713"/>
    <cellStyle name="Calculation 2 3 3 4 6 3" xfId="3714"/>
    <cellStyle name="Calculation 2 3 3 4 7" xfId="3715"/>
    <cellStyle name="Calculation 2 3 3 4 7 2" xfId="3716"/>
    <cellStyle name="Calculation 2 3 3 4 7 3" xfId="3717"/>
    <cellStyle name="Calculation 2 3 3 4 8" xfId="3718"/>
    <cellStyle name="Calculation 2 3 3 4 8 2" xfId="3719"/>
    <cellStyle name="Calculation 2 3 3 4 8 3" xfId="3720"/>
    <cellStyle name="Calculation 2 3 3 4 9" xfId="3721"/>
    <cellStyle name="Calculation 2 3 3 5" xfId="3722"/>
    <cellStyle name="Calculation 2 3 3 5 2" xfId="3723"/>
    <cellStyle name="Calculation 2 3 3 5 2 2" xfId="3724"/>
    <cellStyle name="Calculation 2 3 3 5 2 3" xfId="3725"/>
    <cellStyle name="Calculation 2 3 3 5 3" xfId="3726"/>
    <cellStyle name="Calculation 2 3 3 5 3 2" xfId="3727"/>
    <cellStyle name="Calculation 2 3 3 5 3 3" xfId="3728"/>
    <cellStyle name="Calculation 2 3 3 5 4" xfId="3729"/>
    <cellStyle name="Calculation 2 3 3 5 4 2" xfId="3730"/>
    <cellStyle name="Calculation 2 3 3 5 4 3" xfId="3731"/>
    <cellStyle name="Calculation 2 3 3 5 5" xfId="3732"/>
    <cellStyle name="Calculation 2 3 3 5 5 2" xfId="3733"/>
    <cellStyle name="Calculation 2 3 3 5 5 3" xfId="3734"/>
    <cellStyle name="Calculation 2 3 3 5 6" xfId="3735"/>
    <cellStyle name="Calculation 2 3 3 5 6 2" xfId="3736"/>
    <cellStyle name="Calculation 2 3 3 5 6 3" xfId="3737"/>
    <cellStyle name="Calculation 2 3 3 5 7" xfId="3738"/>
    <cellStyle name="Calculation 2 3 3 5 7 2" xfId="3739"/>
    <cellStyle name="Calculation 2 3 3 5 7 3" xfId="3740"/>
    <cellStyle name="Calculation 2 3 3 5 8" xfId="3741"/>
    <cellStyle name="Calculation 2 3 3 5 9" xfId="3742"/>
    <cellStyle name="Calculation 2 3 3 6" xfId="3743"/>
    <cellStyle name="Calculation 2 3 3 6 2" xfId="3744"/>
    <cellStyle name="Calculation 2 3 3 6 3" xfId="3745"/>
    <cellStyle name="Calculation 2 3 3 7" xfId="3746"/>
    <cellStyle name="Calculation 2 3 3 7 2" xfId="3747"/>
    <cellStyle name="Calculation 2 3 3 7 3" xfId="3748"/>
    <cellStyle name="Calculation 2 3 3 8" xfId="3749"/>
    <cellStyle name="Calculation 2 3 3 8 2" xfId="3750"/>
    <cellStyle name="Calculation 2 3 3 8 3" xfId="3751"/>
    <cellStyle name="Calculation 2 3 3 9" xfId="3752"/>
    <cellStyle name="Calculation 2 3 3 9 2" xfId="3753"/>
    <cellStyle name="Calculation 2 3 3 9 3" xfId="3754"/>
    <cellStyle name="Calculation 2 3 4" xfId="3755"/>
    <cellStyle name="Calculation 2 3 4 10" xfId="3756"/>
    <cellStyle name="Calculation 2 3 4 2" xfId="3757"/>
    <cellStyle name="Calculation 2 3 4 2 2" xfId="3758"/>
    <cellStyle name="Calculation 2 3 4 2 2 2" xfId="3759"/>
    <cellStyle name="Calculation 2 3 4 2 2 3" xfId="3760"/>
    <cellStyle name="Calculation 2 3 4 2 3" xfId="3761"/>
    <cellStyle name="Calculation 2 3 4 2 3 2" xfId="3762"/>
    <cellStyle name="Calculation 2 3 4 2 3 3" xfId="3763"/>
    <cellStyle name="Calculation 2 3 4 2 4" xfId="3764"/>
    <cellStyle name="Calculation 2 3 4 2 4 2" xfId="3765"/>
    <cellStyle name="Calculation 2 3 4 2 4 3" xfId="3766"/>
    <cellStyle name="Calculation 2 3 4 2 5" xfId="3767"/>
    <cellStyle name="Calculation 2 3 4 2 5 2" xfId="3768"/>
    <cellStyle name="Calculation 2 3 4 2 5 3" xfId="3769"/>
    <cellStyle name="Calculation 2 3 4 2 6" xfId="3770"/>
    <cellStyle name="Calculation 2 3 4 2 6 2" xfId="3771"/>
    <cellStyle name="Calculation 2 3 4 2 6 3" xfId="3772"/>
    <cellStyle name="Calculation 2 3 4 2 7" xfId="3773"/>
    <cellStyle name="Calculation 2 3 4 2 7 2" xfId="3774"/>
    <cellStyle name="Calculation 2 3 4 2 7 3" xfId="3775"/>
    <cellStyle name="Calculation 2 3 4 2 8" xfId="3776"/>
    <cellStyle name="Calculation 2 3 4 2 9" xfId="3777"/>
    <cellStyle name="Calculation 2 3 4 3" xfId="3778"/>
    <cellStyle name="Calculation 2 3 4 3 2" xfId="3779"/>
    <cellStyle name="Calculation 2 3 4 3 3" xfId="3780"/>
    <cellStyle name="Calculation 2 3 4 4" xfId="3781"/>
    <cellStyle name="Calculation 2 3 4 4 2" xfId="3782"/>
    <cellStyle name="Calculation 2 3 4 4 3" xfId="3783"/>
    <cellStyle name="Calculation 2 3 4 5" xfId="3784"/>
    <cellStyle name="Calculation 2 3 4 5 2" xfId="3785"/>
    <cellStyle name="Calculation 2 3 4 5 3" xfId="3786"/>
    <cellStyle name="Calculation 2 3 4 6" xfId="3787"/>
    <cellStyle name="Calculation 2 3 4 6 2" xfId="3788"/>
    <cellStyle name="Calculation 2 3 4 6 3" xfId="3789"/>
    <cellStyle name="Calculation 2 3 4 7" xfId="3790"/>
    <cellStyle name="Calculation 2 3 4 7 2" xfId="3791"/>
    <cellStyle name="Calculation 2 3 4 7 3" xfId="3792"/>
    <cellStyle name="Calculation 2 3 4 8" xfId="3793"/>
    <cellStyle name="Calculation 2 3 4 8 2" xfId="3794"/>
    <cellStyle name="Calculation 2 3 4 8 3" xfId="3795"/>
    <cellStyle name="Calculation 2 3 4 9" xfId="3796"/>
    <cellStyle name="Calculation 2 3 5" xfId="3797"/>
    <cellStyle name="Calculation 2 3 5 10" xfId="3798"/>
    <cellStyle name="Calculation 2 3 5 2" xfId="3799"/>
    <cellStyle name="Calculation 2 3 5 2 2" xfId="3800"/>
    <cellStyle name="Calculation 2 3 5 2 2 2" xfId="3801"/>
    <cellStyle name="Calculation 2 3 5 2 2 3" xfId="3802"/>
    <cellStyle name="Calculation 2 3 5 2 3" xfId="3803"/>
    <cellStyle name="Calculation 2 3 5 2 3 2" xfId="3804"/>
    <cellStyle name="Calculation 2 3 5 2 3 3" xfId="3805"/>
    <cellStyle name="Calculation 2 3 5 2 4" xfId="3806"/>
    <cellStyle name="Calculation 2 3 5 2 4 2" xfId="3807"/>
    <cellStyle name="Calculation 2 3 5 2 4 3" xfId="3808"/>
    <cellStyle name="Calculation 2 3 5 2 5" xfId="3809"/>
    <cellStyle name="Calculation 2 3 5 2 5 2" xfId="3810"/>
    <cellStyle name="Calculation 2 3 5 2 5 3" xfId="3811"/>
    <cellStyle name="Calculation 2 3 5 2 6" xfId="3812"/>
    <cellStyle name="Calculation 2 3 5 2 6 2" xfId="3813"/>
    <cellStyle name="Calculation 2 3 5 2 6 3" xfId="3814"/>
    <cellStyle name="Calculation 2 3 5 2 7" xfId="3815"/>
    <cellStyle name="Calculation 2 3 5 2 7 2" xfId="3816"/>
    <cellStyle name="Calculation 2 3 5 2 7 3" xfId="3817"/>
    <cellStyle name="Calculation 2 3 5 2 8" xfId="3818"/>
    <cellStyle name="Calculation 2 3 5 2 9" xfId="3819"/>
    <cellStyle name="Calculation 2 3 5 3" xfId="3820"/>
    <cellStyle name="Calculation 2 3 5 3 2" xfId="3821"/>
    <cellStyle name="Calculation 2 3 5 3 3" xfId="3822"/>
    <cellStyle name="Calculation 2 3 5 4" xfId="3823"/>
    <cellStyle name="Calculation 2 3 5 4 2" xfId="3824"/>
    <cellStyle name="Calculation 2 3 5 4 3" xfId="3825"/>
    <cellStyle name="Calculation 2 3 5 5" xfId="3826"/>
    <cellStyle name="Calculation 2 3 5 5 2" xfId="3827"/>
    <cellStyle name="Calculation 2 3 5 5 3" xfId="3828"/>
    <cellStyle name="Calculation 2 3 5 6" xfId="3829"/>
    <cellStyle name="Calculation 2 3 5 6 2" xfId="3830"/>
    <cellStyle name="Calculation 2 3 5 6 3" xfId="3831"/>
    <cellStyle name="Calculation 2 3 5 7" xfId="3832"/>
    <cellStyle name="Calculation 2 3 5 7 2" xfId="3833"/>
    <cellStyle name="Calculation 2 3 5 7 3" xfId="3834"/>
    <cellStyle name="Calculation 2 3 5 8" xfId="3835"/>
    <cellStyle name="Calculation 2 3 5 8 2" xfId="3836"/>
    <cellStyle name="Calculation 2 3 5 8 3" xfId="3837"/>
    <cellStyle name="Calculation 2 3 5 9" xfId="3838"/>
    <cellStyle name="Calculation 2 3 6" xfId="3839"/>
    <cellStyle name="Calculation 2 3 6 10" xfId="3840"/>
    <cellStyle name="Calculation 2 3 6 2" xfId="3841"/>
    <cellStyle name="Calculation 2 3 6 2 2" xfId="3842"/>
    <cellStyle name="Calculation 2 3 6 2 2 2" xfId="3843"/>
    <cellStyle name="Calculation 2 3 6 2 2 3" xfId="3844"/>
    <cellStyle name="Calculation 2 3 6 2 3" xfId="3845"/>
    <cellStyle name="Calculation 2 3 6 2 3 2" xfId="3846"/>
    <cellStyle name="Calculation 2 3 6 2 3 3" xfId="3847"/>
    <cellStyle name="Calculation 2 3 6 2 4" xfId="3848"/>
    <cellStyle name="Calculation 2 3 6 2 4 2" xfId="3849"/>
    <cellStyle name="Calculation 2 3 6 2 4 3" xfId="3850"/>
    <cellStyle name="Calculation 2 3 6 2 5" xfId="3851"/>
    <cellStyle name="Calculation 2 3 6 2 5 2" xfId="3852"/>
    <cellStyle name="Calculation 2 3 6 2 5 3" xfId="3853"/>
    <cellStyle name="Calculation 2 3 6 2 6" xfId="3854"/>
    <cellStyle name="Calculation 2 3 6 2 6 2" xfId="3855"/>
    <cellStyle name="Calculation 2 3 6 2 6 3" xfId="3856"/>
    <cellStyle name="Calculation 2 3 6 2 7" xfId="3857"/>
    <cellStyle name="Calculation 2 3 6 2 7 2" xfId="3858"/>
    <cellStyle name="Calculation 2 3 6 2 7 3" xfId="3859"/>
    <cellStyle name="Calculation 2 3 6 2 8" xfId="3860"/>
    <cellStyle name="Calculation 2 3 6 2 9" xfId="3861"/>
    <cellStyle name="Calculation 2 3 6 3" xfId="3862"/>
    <cellStyle name="Calculation 2 3 6 3 2" xfId="3863"/>
    <cellStyle name="Calculation 2 3 6 3 3" xfId="3864"/>
    <cellStyle name="Calculation 2 3 6 4" xfId="3865"/>
    <cellStyle name="Calculation 2 3 6 4 2" xfId="3866"/>
    <cellStyle name="Calculation 2 3 6 4 3" xfId="3867"/>
    <cellStyle name="Calculation 2 3 6 5" xfId="3868"/>
    <cellStyle name="Calculation 2 3 6 5 2" xfId="3869"/>
    <cellStyle name="Calculation 2 3 6 5 3" xfId="3870"/>
    <cellStyle name="Calculation 2 3 6 6" xfId="3871"/>
    <cellStyle name="Calculation 2 3 6 6 2" xfId="3872"/>
    <cellStyle name="Calculation 2 3 6 6 3" xfId="3873"/>
    <cellStyle name="Calculation 2 3 6 7" xfId="3874"/>
    <cellStyle name="Calculation 2 3 6 7 2" xfId="3875"/>
    <cellStyle name="Calculation 2 3 6 7 3" xfId="3876"/>
    <cellStyle name="Calculation 2 3 6 8" xfId="3877"/>
    <cellStyle name="Calculation 2 3 6 8 2" xfId="3878"/>
    <cellStyle name="Calculation 2 3 6 8 3" xfId="3879"/>
    <cellStyle name="Calculation 2 3 6 9" xfId="3880"/>
    <cellStyle name="Calculation 2 3 7" xfId="3881"/>
    <cellStyle name="Calculation 2 3 7 2" xfId="3882"/>
    <cellStyle name="Calculation 2 3 7 2 2" xfId="3883"/>
    <cellStyle name="Calculation 2 3 7 2 3" xfId="3884"/>
    <cellStyle name="Calculation 2 3 7 3" xfId="3885"/>
    <cellStyle name="Calculation 2 3 7 3 2" xfId="3886"/>
    <cellStyle name="Calculation 2 3 7 3 3" xfId="3887"/>
    <cellStyle name="Calculation 2 3 7 4" xfId="3888"/>
    <cellStyle name="Calculation 2 3 7 4 2" xfId="3889"/>
    <cellStyle name="Calculation 2 3 7 4 3" xfId="3890"/>
    <cellStyle name="Calculation 2 3 7 5" xfId="3891"/>
    <cellStyle name="Calculation 2 3 7 5 2" xfId="3892"/>
    <cellStyle name="Calculation 2 3 7 5 3" xfId="3893"/>
    <cellStyle name="Calculation 2 3 7 6" xfId="3894"/>
    <cellStyle name="Calculation 2 3 7 6 2" xfId="3895"/>
    <cellStyle name="Calculation 2 3 7 6 3" xfId="3896"/>
    <cellStyle name="Calculation 2 3 7 7" xfId="3897"/>
    <cellStyle name="Calculation 2 3 7 7 2" xfId="3898"/>
    <cellStyle name="Calculation 2 3 7 7 3" xfId="3899"/>
    <cellStyle name="Calculation 2 3 7 8" xfId="3900"/>
    <cellStyle name="Calculation 2 3 7 9" xfId="3901"/>
    <cellStyle name="Calculation 2 3 8" xfId="3902"/>
    <cellStyle name="Calculation 2 3 8 2" xfId="3903"/>
    <cellStyle name="Calculation 2 3 8 3" xfId="3904"/>
    <cellStyle name="Calculation 2 3 9" xfId="3905"/>
    <cellStyle name="Calculation 2 3 9 2" xfId="3906"/>
    <cellStyle name="Calculation 2 3 9 3" xfId="3907"/>
    <cellStyle name="Calculation 2 4" xfId="3908"/>
    <cellStyle name="Calculation 2 4 10" xfId="3909"/>
    <cellStyle name="Calculation 2 4 10 2" xfId="3910"/>
    <cellStyle name="Calculation 2 4 10 3" xfId="3911"/>
    <cellStyle name="Calculation 2 4 11" xfId="3912"/>
    <cellStyle name="Calculation 2 4 11 2" xfId="3913"/>
    <cellStyle name="Calculation 2 4 11 3" xfId="3914"/>
    <cellStyle name="Calculation 2 4 12" xfId="3915"/>
    <cellStyle name="Calculation 2 4 13" xfId="3916"/>
    <cellStyle name="Calculation 2 4 2" xfId="3917"/>
    <cellStyle name="Calculation 2 4 2 10" xfId="3918"/>
    <cellStyle name="Calculation 2 4 2 10 2" xfId="3919"/>
    <cellStyle name="Calculation 2 4 2 10 3" xfId="3920"/>
    <cellStyle name="Calculation 2 4 2 11" xfId="3921"/>
    <cellStyle name="Calculation 2 4 2 11 2" xfId="3922"/>
    <cellStyle name="Calculation 2 4 2 11 3" xfId="3923"/>
    <cellStyle name="Calculation 2 4 2 12" xfId="3924"/>
    <cellStyle name="Calculation 2 4 2 12 2" xfId="3925"/>
    <cellStyle name="Calculation 2 4 2 12 3" xfId="3926"/>
    <cellStyle name="Calculation 2 4 2 13" xfId="3927"/>
    <cellStyle name="Calculation 2 4 2 13 2" xfId="3928"/>
    <cellStyle name="Calculation 2 4 2 13 3" xfId="3929"/>
    <cellStyle name="Calculation 2 4 2 14" xfId="3930"/>
    <cellStyle name="Calculation 2 4 2 2" xfId="3931"/>
    <cellStyle name="Calculation 2 4 2 2 10" xfId="3932"/>
    <cellStyle name="Calculation 2 4 2 2 2" xfId="3933"/>
    <cellStyle name="Calculation 2 4 2 2 2 10" xfId="3934"/>
    <cellStyle name="Calculation 2 4 2 2 2 2" xfId="3935"/>
    <cellStyle name="Calculation 2 4 2 2 2 2 2" xfId="3936"/>
    <cellStyle name="Calculation 2 4 2 2 2 2 2 2" xfId="3937"/>
    <cellStyle name="Calculation 2 4 2 2 2 2 2 3" xfId="3938"/>
    <cellStyle name="Calculation 2 4 2 2 2 2 3" xfId="3939"/>
    <cellStyle name="Calculation 2 4 2 2 2 2 3 2" xfId="3940"/>
    <cellStyle name="Calculation 2 4 2 2 2 2 3 3" xfId="3941"/>
    <cellStyle name="Calculation 2 4 2 2 2 2 4" xfId="3942"/>
    <cellStyle name="Calculation 2 4 2 2 2 2 4 2" xfId="3943"/>
    <cellStyle name="Calculation 2 4 2 2 2 2 4 3" xfId="3944"/>
    <cellStyle name="Calculation 2 4 2 2 2 2 5" xfId="3945"/>
    <cellStyle name="Calculation 2 4 2 2 2 2 5 2" xfId="3946"/>
    <cellStyle name="Calculation 2 4 2 2 2 2 5 3" xfId="3947"/>
    <cellStyle name="Calculation 2 4 2 2 2 2 6" xfId="3948"/>
    <cellStyle name="Calculation 2 4 2 2 2 2 6 2" xfId="3949"/>
    <cellStyle name="Calculation 2 4 2 2 2 2 6 3" xfId="3950"/>
    <cellStyle name="Calculation 2 4 2 2 2 2 7" xfId="3951"/>
    <cellStyle name="Calculation 2 4 2 2 2 2 7 2" xfId="3952"/>
    <cellStyle name="Calculation 2 4 2 2 2 2 7 3" xfId="3953"/>
    <cellStyle name="Calculation 2 4 2 2 2 2 8" xfId="3954"/>
    <cellStyle name="Calculation 2 4 2 2 2 2 9" xfId="3955"/>
    <cellStyle name="Calculation 2 4 2 2 2 3" xfId="3956"/>
    <cellStyle name="Calculation 2 4 2 2 2 3 2" xfId="3957"/>
    <cellStyle name="Calculation 2 4 2 2 2 3 3" xfId="3958"/>
    <cellStyle name="Calculation 2 4 2 2 2 4" xfId="3959"/>
    <cellStyle name="Calculation 2 4 2 2 2 4 2" xfId="3960"/>
    <cellStyle name="Calculation 2 4 2 2 2 4 3" xfId="3961"/>
    <cellStyle name="Calculation 2 4 2 2 2 5" xfId="3962"/>
    <cellStyle name="Calculation 2 4 2 2 2 5 2" xfId="3963"/>
    <cellStyle name="Calculation 2 4 2 2 2 5 3" xfId="3964"/>
    <cellStyle name="Calculation 2 4 2 2 2 6" xfId="3965"/>
    <cellStyle name="Calculation 2 4 2 2 2 6 2" xfId="3966"/>
    <cellStyle name="Calculation 2 4 2 2 2 6 3" xfId="3967"/>
    <cellStyle name="Calculation 2 4 2 2 2 7" xfId="3968"/>
    <cellStyle name="Calculation 2 4 2 2 2 7 2" xfId="3969"/>
    <cellStyle name="Calculation 2 4 2 2 2 7 3" xfId="3970"/>
    <cellStyle name="Calculation 2 4 2 2 2 8" xfId="3971"/>
    <cellStyle name="Calculation 2 4 2 2 2 8 2" xfId="3972"/>
    <cellStyle name="Calculation 2 4 2 2 2 8 3" xfId="3973"/>
    <cellStyle name="Calculation 2 4 2 2 2 9" xfId="3974"/>
    <cellStyle name="Calculation 2 4 2 2 3" xfId="3975"/>
    <cellStyle name="Calculation 2 4 2 2 3 10" xfId="3976"/>
    <cellStyle name="Calculation 2 4 2 2 3 2" xfId="3977"/>
    <cellStyle name="Calculation 2 4 2 2 3 2 2" xfId="3978"/>
    <cellStyle name="Calculation 2 4 2 2 3 2 2 2" xfId="3979"/>
    <cellStyle name="Calculation 2 4 2 2 3 2 2 3" xfId="3980"/>
    <cellStyle name="Calculation 2 4 2 2 3 2 3" xfId="3981"/>
    <cellStyle name="Calculation 2 4 2 2 3 2 3 2" xfId="3982"/>
    <cellStyle name="Calculation 2 4 2 2 3 2 3 3" xfId="3983"/>
    <cellStyle name="Calculation 2 4 2 2 3 2 4" xfId="3984"/>
    <cellStyle name="Calculation 2 4 2 2 3 2 4 2" xfId="3985"/>
    <cellStyle name="Calculation 2 4 2 2 3 2 4 3" xfId="3986"/>
    <cellStyle name="Calculation 2 4 2 2 3 2 5" xfId="3987"/>
    <cellStyle name="Calculation 2 4 2 2 3 2 5 2" xfId="3988"/>
    <cellStyle name="Calculation 2 4 2 2 3 2 5 3" xfId="3989"/>
    <cellStyle name="Calculation 2 4 2 2 3 2 6" xfId="3990"/>
    <cellStyle name="Calculation 2 4 2 2 3 2 6 2" xfId="3991"/>
    <cellStyle name="Calculation 2 4 2 2 3 2 6 3" xfId="3992"/>
    <cellStyle name="Calculation 2 4 2 2 3 2 7" xfId="3993"/>
    <cellStyle name="Calculation 2 4 2 2 3 2 7 2" xfId="3994"/>
    <cellStyle name="Calculation 2 4 2 2 3 2 7 3" xfId="3995"/>
    <cellStyle name="Calculation 2 4 2 2 3 2 8" xfId="3996"/>
    <cellStyle name="Calculation 2 4 2 2 3 2 9" xfId="3997"/>
    <cellStyle name="Calculation 2 4 2 2 3 3" xfId="3998"/>
    <cellStyle name="Calculation 2 4 2 2 3 3 2" xfId="3999"/>
    <cellStyle name="Calculation 2 4 2 2 3 3 3" xfId="4000"/>
    <cellStyle name="Calculation 2 4 2 2 3 4" xfId="4001"/>
    <cellStyle name="Calculation 2 4 2 2 3 4 2" xfId="4002"/>
    <cellStyle name="Calculation 2 4 2 2 3 4 3" xfId="4003"/>
    <cellStyle name="Calculation 2 4 2 2 3 5" xfId="4004"/>
    <cellStyle name="Calculation 2 4 2 2 3 5 2" xfId="4005"/>
    <cellStyle name="Calculation 2 4 2 2 3 5 3" xfId="4006"/>
    <cellStyle name="Calculation 2 4 2 2 3 6" xfId="4007"/>
    <cellStyle name="Calculation 2 4 2 2 3 6 2" xfId="4008"/>
    <cellStyle name="Calculation 2 4 2 2 3 6 3" xfId="4009"/>
    <cellStyle name="Calculation 2 4 2 2 3 7" xfId="4010"/>
    <cellStyle name="Calculation 2 4 2 2 3 7 2" xfId="4011"/>
    <cellStyle name="Calculation 2 4 2 2 3 7 3" xfId="4012"/>
    <cellStyle name="Calculation 2 4 2 2 3 8" xfId="4013"/>
    <cellStyle name="Calculation 2 4 2 2 3 8 2" xfId="4014"/>
    <cellStyle name="Calculation 2 4 2 2 3 8 3" xfId="4015"/>
    <cellStyle name="Calculation 2 4 2 2 3 9" xfId="4016"/>
    <cellStyle name="Calculation 2 4 2 2 4" xfId="4017"/>
    <cellStyle name="Calculation 2 4 2 2 4 10" xfId="4018"/>
    <cellStyle name="Calculation 2 4 2 2 4 2" xfId="4019"/>
    <cellStyle name="Calculation 2 4 2 2 4 2 2" xfId="4020"/>
    <cellStyle name="Calculation 2 4 2 2 4 2 2 2" xfId="4021"/>
    <cellStyle name="Calculation 2 4 2 2 4 2 2 3" xfId="4022"/>
    <cellStyle name="Calculation 2 4 2 2 4 2 3" xfId="4023"/>
    <cellStyle name="Calculation 2 4 2 2 4 2 3 2" xfId="4024"/>
    <cellStyle name="Calculation 2 4 2 2 4 2 3 3" xfId="4025"/>
    <cellStyle name="Calculation 2 4 2 2 4 2 4" xfId="4026"/>
    <cellStyle name="Calculation 2 4 2 2 4 2 4 2" xfId="4027"/>
    <cellStyle name="Calculation 2 4 2 2 4 2 4 3" xfId="4028"/>
    <cellStyle name="Calculation 2 4 2 2 4 2 5" xfId="4029"/>
    <cellStyle name="Calculation 2 4 2 2 4 2 5 2" xfId="4030"/>
    <cellStyle name="Calculation 2 4 2 2 4 2 5 3" xfId="4031"/>
    <cellStyle name="Calculation 2 4 2 2 4 2 6" xfId="4032"/>
    <cellStyle name="Calculation 2 4 2 2 4 2 6 2" xfId="4033"/>
    <cellStyle name="Calculation 2 4 2 2 4 2 6 3" xfId="4034"/>
    <cellStyle name="Calculation 2 4 2 2 4 2 7" xfId="4035"/>
    <cellStyle name="Calculation 2 4 2 2 4 2 7 2" xfId="4036"/>
    <cellStyle name="Calculation 2 4 2 2 4 2 7 3" xfId="4037"/>
    <cellStyle name="Calculation 2 4 2 2 4 2 8" xfId="4038"/>
    <cellStyle name="Calculation 2 4 2 2 4 2 9" xfId="4039"/>
    <cellStyle name="Calculation 2 4 2 2 4 3" xfId="4040"/>
    <cellStyle name="Calculation 2 4 2 2 4 3 2" xfId="4041"/>
    <cellStyle name="Calculation 2 4 2 2 4 3 3" xfId="4042"/>
    <cellStyle name="Calculation 2 4 2 2 4 4" xfId="4043"/>
    <cellStyle name="Calculation 2 4 2 2 4 4 2" xfId="4044"/>
    <cellStyle name="Calculation 2 4 2 2 4 4 3" xfId="4045"/>
    <cellStyle name="Calculation 2 4 2 2 4 5" xfId="4046"/>
    <cellStyle name="Calculation 2 4 2 2 4 5 2" xfId="4047"/>
    <cellStyle name="Calculation 2 4 2 2 4 5 3" xfId="4048"/>
    <cellStyle name="Calculation 2 4 2 2 4 6" xfId="4049"/>
    <cellStyle name="Calculation 2 4 2 2 4 6 2" xfId="4050"/>
    <cellStyle name="Calculation 2 4 2 2 4 6 3" xfId="4051"/>
    <cellStyle name="Calculation 2 4 2 2 4 7" xfId="4052"/>
    <cellStyle name="Calculation 2 4 2 2 4 7 2" xfId="4053"/>
    <cellStyle name="Calculation 2 4 2 2 4 7 3" xfId="4054"/>
    <cellStyle name="Calculation 2 4 2 2 4 8" xfId="4055"/>
    <cellStyle name="Calculation 2 4 2 2 4 8 2" xfId="4056"/>
    <cellStyle name="Calculation 2 4 2 2 4 8 3" xfId="4057"/>
    <cellStyle name="Calculation 2 4 2 2 4 9" xfId="4058"/>
    <cellStyle name="Calculation 2 4 2 2 5" xfId="4059"/>
    <cellStyle name="Calculation 2 4 2 2 5 2" xfId="4060"/>
    <cellStyle name="Calculation 2 4 2 2 5 2 2" xfId="4061"/>
    <cellStyle name="Calculation 2 4 2 2 5 2 3" xfId="4062"/>
    <cellStyle name="Calculation 2 4 2 2 5 3" xfId="4063"/>
    <cellStyle name="Calculation 2 4 2 2 5 3 2" xfId="4064"/>
    <cellStyle name="Calculation 2 4 2 2 5 3 3" xfId="4065"/>
    <cellStyle name="Calculation 2 4 2 2 5 4" xfId="4066"/>
    <cellStyle name="Calculation 2 4 2 2 5 4 2" xfId="4067"/>
    <cellStyle name="Calculation 2 4 2 2 5 4 3" xfId="4068"/>
    <cellStyle name="Calculation 2 4 2 2 5 5" xfId="4069"/>
    <cellStyle name="Calculation 2 4 2 2 5 5 2" xfId="4070"/>
    <cellStyle name="Calculation 2 4 2 2 5 5 3" xfId="4071"/>
    <cellStyle name="Calculation 2 4 2 2 5 6" xfId="4072"/>
    <cellStyle name="Calculation 2 4 2 2 5 6 2" xfId="4073"/>
    <cellStyle name="Calculation 2 4 2 2 5 6 3" xfId="4074"/>
    <cellStyle name="Calculation 2 4 2 2 5 7" xfId="4075"/>
    <cellStyle name="Calculation 2 4 2 2 5 7 2" xfId="4076"/>
    <cellStyle name="Calculation 2 4 2 2 5 7 3" xfId="4077"/>
    <cellStyle name="Calculation 2 4 2 2 5 8" xfId="4078"/>
    <cellStyle name="Calculation 2 4 2 2 5 9" xfId="4079"/>
    <cellStyle name="Calculation 2 4 2 2 6" xfId="4080"/>
    <cellStyle name="Calculation 2 4 2 2 6 2" xfId="4081"/>
    <cellStyle name="Calculation 2 4 2 2 6 3" xfId="4082"/>
    <cellStyle name="Calculation 2 4 2 2 7" xfId="4083"/>
    <cellStyle name="Calculation 2 4 2 2 7 2" xfId="4084"/>
    <cellStyle name="Calculation 2 4 2 2 7 3" xfId="4085"/>
    <cellStyle name="Calculation 2 4 2 2 8" xfId="4086"/>
    <cellStyle name="Calculation 2 4 2 2 8 2" xfId="4087"/>
    <cellStyle name="Calculation 2 4 2 2 8 3" xfId="4088"/>
    <cellStyle name="Calculation 2 4 2 2 9" xfId="4089"/>
    <cellStyle name="Calculation 2 4 2 2 9 2" xfId="4090"/>
    <cellStyle name="Calculation 2 4 2 2 9 3" xfId="4091"/>
    <cellStyle name="Calculation 2 4 2 3" xfId="4092"/>
    <cellStyle name="Calculation 2 4 2 3 10" xfId="4093"/>
    <cellStyle name="Calculation 2 4 2 3 2" xfId="4094"/>
    <cellStyle name="Calculation 2 4 2 3 2 10" xfId="4095"/>
    <cellStyle name="Calculation 2 4 2 3 2 2" xfId="4096"/>
    <cellStyle name="Calculation 2 4 2 3 2 2 2" xfId="4097"/>
    <cellStyle name="Calculation 2 4 2 3 2 2 2 2" xfId="4098"/>
    <cellStyle name="Calculation 2 4 2 3 2 2 2 3" xfId="4099"/>
    <cellStyle name="Calculation 2 4 2 3 2 2 3" xfId="4100"/>
    <cellStyle name="Calculation 2 4 2 3 2 2 3 2" xfId="4101"/>
    <cellStyle name="Calculation 2 4 2 3 2 2 3 3" xfId="4102"/>
    <cellStyle name="Calculation 2 4 2 3 2 2 4" xfId="4103"/>
    <cellStyle name="Calculation 2 4 2 3 2 2 4 2" xfId="4104"/>
    <cellStyle name="Calculation 2 4 2 3 2 2 4 3" xfId="4105"/>
    <cellStyle name="Calculation 2 4 2 3 2 2 5" xfId="4106"/>
    <cellStyle name="Calculation 2 4 2 3 2 2 5 2" xfId="4107"/>
    <cellStyle name="Calculation 2 4 2 3 2 2 5 3" xfId="4108"/>
    <cellStyle name="Calculation 2 4 2 3 2 2 6" xfId="4109"/>
    <cellStyle name="Calculation 2 4 2 3 2 2 6 2" xfId="4110"/>
    <cellStyle name="Calculation 2 4 2 3 2 2 6 3" xfId="4111"/>
    <cellStyle name="Calculation 2 4 2 3 2 2 7" xfId="4112"/>
    <cellStyle name="Calculation 2 4 2 3 2 2 7 2" xfId="4113"/>
    <cellStyle name="Calculation 2 4 2 3 2 2 7 3" xfId="4114"/>
    <cellStyle name="Calculation 2 4 2 3 2 2 8" xfId="4115"/>
    <cellStyle name="Calculation 2 4 2 3 2 2 9" xfId="4116"/>
    <cellStyle name="Calculation 2 4 2 3 2 3" xfId="4117"/>
    <cellStyle name="Calculation 2 4 2 3 2 3 2" xfId="4118"/>
    <cellStyle name="Calculation 2 4 2 3 2 3 3" xfId="4119"/>
    <cellStyle name="Calculation 2 4 2 3 2 4" xfId="4120"/>
    <cellStyle name="Calculation 2 4 2 3 2 4 2" xfId="4121"/>
    <cellStyle name="Calculation 2 4 2 3 2 4 3" xfId="4122"/>
    <cellStyle name="Calculation 2 4 2 3 2 5" xfId="4123"/>
    <cellStyle name="Calculation 2 4 2 3 2 5 2" xfId="4124"/>
    <cellStyle name="Calculation 2 4 2 3 2 5 3" xfId="4125"/>
    <cellStyle name="Calculation 2 4 2 3 2 6" xfId="4126"/>
    <cellStyle name="Calculation 2 4 2 3 2 6 2" xfId="4127"/>
    <cellStyle name="Calculation 2 4 2 3 2 6 3" xfId="4128"/>
    <cellStyle name="Calculation 2 4 2 3 2 7" xfId="4129"/>
    <cellStyle name="Calculation 2 4 2 3 2 7 2" xfId="4130"/>
    <cellStyle name="Calculation 2 4 2 3 2 7 3" xfId="4131"/>
    <cellStyle name="Calculation 2 4 2 3 2 8" xfId="4132"/>
    <cellStyle name="Calculation 2 4 2 3 2 8 2" xfId="4133"/>
    <cellStyle name="Calculation 2 4 2 3 2 8 3" xfId="4134"/>
    <cellStyle name="Calculation 2 4 2 3 2 9" xfId="4135"/>
    <cellStyle name="Calculation 2 4 2 3 3" xfId="4136"/>
    <cellStyle name="Calculation 2 4 2 3 3 10" xfId="4137"/>
    <cellStyle name="Calculation 2 4 2 3 3 2" xfId="4138"/>
    <cellStyle name="Calculation 2 4 2 3 3 2 2" xfId="4139"/>
    <cellStyle name="Calculation 2 4 2 3 3 2 2 2" xfId="4140"/>
    <cellStyle name="Calculation 2 4 2 3 3 2 2 3" xfId="4141"/>
    <cellStyle name="Calculation 2 4 2 3 3 2 3" xfId="4142"/>
    <cellStyle name="Calculation 2 4 2 3 3 2 3 2" xfId="4143"/>
    <cellStyle name="Calculation 2 4 2 3 3 2 3 3" xfId="4144"/>
    <cellStyle name="Calculation 2 4 2 3 3 2 4" xfId="4145"/>
    <cellStyle name="Calculation 2 4 2 3 3 2 4 2" xfId="4146"/>
    <cellStyle name="Calculation 2 4 2 3 3 2 4 3" xfId="4147"/>
    <cellStyle name="Calculation 2 4 2 3 3 2 5" xfId="4148"/>
    <cellStyle name="Calculation 2 4 2 3 3 2 5 2" xfId="4149"/>
    <cellStyle name="Calculation 2 4 2 3 3 2 5 3" xfId="4150"/>
    <cellStyle name="Calculation 2 4 2 3 3 2 6" xfId="4151"/>
    <cellStyle name="Calculation 2 4 2 3 3 2 6 2" xfId="4152"/>
    <cellStyle name="Calculation 2 4 2 3 3 2 6 3" xfId="4153"/>
    <cellStyle name="Calculation 2 4 2 3 3 2 7" xfId="4154"/>
    <cellStyle name="Calculation 2 4 2 3 3 2 7 2" xfId="4155"/>
    <cellStyle name="Calculation 2 4 2 3 3 2 7 3" xfId="4156"/>
    <cellStyle name="Calculation 2 4 2 3 3 2 8" xfId="4157"/>
    <cellStyle name="Calculation 2 4 2 3 3 2 9" xfId="4158"/>
    <cellStyle name="Calculation 2 4 2 3 3 3" xfId="4159"/>
    <cellStyle name="Calculation 2 4 2 3 3 3 2" xfId="4160"/>
    <cellStyle name="Calculation 2 4 2 3 3 3 3" xfId="4161"/>
    <cellStyle name="Calculation 2 4 2 3 3 4" xfId="4162"/>
    <cellStyle name="Calculation 2 4 2 3 3 4 2" xfId="4163"/>
    <cellStyle name="Calculation 2 4 2 3 3 4 3" xfId="4164"/>
    <cellStyle name="Calculation 2 4 2 3 3 5" xfId="4165"/>
    <cellStyle name="Calculation 2 4 2 3 3 5 2" xfId="4166"/>
    <cellStyle name="Calculation 2 4 2 3 3 5 3" xfId="4167"/>
    <cellStyle name="Calculation 2 4 2 3 3 6" xfId="4168"/>
    <cellStyle name="Calculation 2 4 2 3 3 6 2" xfId="4169"/>
    <cellStyle name="Calculation 2 4 2 3 3 6 3" xfId="4170"/>
    <cellStyle name="Calculation 2 4 2 3 3 7" xfId="4171"/>
    <cellStyle name="Calculation 2 4 2 3 3 7 2" xfId="4172"/>
    <cellStyle name="Calculation 2 4 2 3 3 7 3" xfId="4173"/>
    <cellStyle name="Calculation 2 4 2 3 3 8" xfId="4174"/>
    <cellStyle name="Calculation 2 4 2 3 3 8 2" xfId="4175"/>
    <cellStyle name="Calculation 2 4 2 3 3 8 3" xfId="4176"/>
    <cellStyle name="Calculation 2 4 2 3 3 9" xfId="4177"/>
    <cellStyle name="Calculation 2 4 2 3 4" xfId="4178"/>
    <cellStyle name="Calculation 2 4 2 3 4 10" xfId="4179"/>
    <cellStyle name="Calculation 2 4 2 3 4 2" xfId="4180"/>
    <cellStyle name="Calculation 2 4 2 3 4 2 2" xfId="4181"/>
    <cellStyle name="Calculation 2 4 2 3 4 2 2 2" xfId="4182"/>
    <cellStyle name="Calculation 2 4 2 3 4 2 2 3" xfId="4183"/>
    <cellStyle name="Calculation 2 4 2 3 4 2 3" xfId="4184"/>
    <cellStyle name="Calculation 2 4 2 3 4 2 3 2" xfId="4185"/>
    <cellStyle name="Calculation 2 4 2 3 4 2 3 3" xfId="4186"/>
    <cellStyle name="Calculation 2 4 2 3 4 2 4" xfId="4187"/>
    <cellStyle name="Calculation 2 4 2 3 4 2 4 2" xfId="4188"/>
    <cellStyle name="Calculation 2 4 2 3 4 2 4 3" xfId="4189"/>
    <cellStyle name="Calculation 2 4 2 3 4 2 5" xfId="4190"/>
    <cellStyle name="Calculation 2 4 2 3 4 2 5 2" xfId="4191"/>
    <cellStyle name="Calculation 2 4 2 3 4 2 5 3" xfId="4192"/>
    <cellStyle name="Calculation 2 4 2 3 4 2 6" xfId="4193"/>
    <cellStyle name="Calculation 2 4 2 3 4 2 6 2" xfId="4194"/>
    <cellStyle name="Calculation 2 4 2 3 4 2 6 3" xfId="4195"/>
    <cellStyle name="Calculation 2 4 2 3 4 2 7" xfId="4196"/>
    <cellStyle name="Calculation 2 4 2 3 4 2 7 2" xfId="4197"/>
    <cellStyle name="Calculation 2 4 2 3 4 2 7 3" xfId="4198"/>
    <cellStyle name="Calculation 2 4 2 3 4 2 8" xfId="4199"/>
    <cellStyle name="Calculation 2 4 2 3 4 2 9" xfId="4200"/>
    <cellStyle name="Calculation 2 4 2 3 4 3" xfId="4201"/>
    <cellStyle name="Calculation 2 4 2 3 4 3 2" xfId="4202"/>
    <cellStyle name="Calculation 2 4 2 3 4 3 3" xfId="4203"/>
    <cellStyle name="Calculation 2 4 2 3 4 4" xfId="4204"/>
    <cellStyle name="Calculation 2 4 2 3 4 4 2" xfId="4205"/>
    <cellStyle name="Calculation 2 4 2 3 4 4 3" xfId="4206"/>
    <cellStyle name="Calculation 2 4 2 3 4 5" xfId="4207"/>
    <cellStyle name="Calculation 2 4 2 3 4 5 2" xfId="4208"/>
    <cellStyle name="Calculation 2 4 2 3 4 5 3" xfId="4209"/>
    <cellStyle name="Calculation 2 4 2 3 4 6" xfId="4210"/>
    <cellStyle name="Calculation 2 4 2 3 4 6 2" xfId="4211"/>
    <cellStyle name="Calculation 2 4 2 3 4 6 3" xfId="4212"/>
    <cellStyle name="Calculation 2 4 2 3 4 7" xfId="4213"/>
    <cellStyle name="Calculation 2 4 2 3 4 7 2" xfId="4214"/>
    <cellStyle name="Calculation 2 4 2 3 4 7 3" xfId="4215"/>
    <cellStyle name="Calculation 2 4 2 3 4 8" xfId="4216"/>
    <cellStyle name="Calculation 2 4 2 3 4 8 2" xfId="4217"/>
    <cellStyle name="Calculation 2 4 2 3 4 8 3" xfId="4218"/>
    <cellStyle name="Calculation 2 4 2 3 4 9" xfId="4219"/>
    <cellStyle name="Calculation 2 4 2 3 5" xfId="4220"/>
    <cellStyle name="Calculation 2 4 2 3 5 2" xfId="4221"/>
    <cellStyle name="Calculation 2 4 2 3 5 2 2" xfId="4222"/>
    <cellStyle name="Calculation 2 4 2 3 5 2 3" xfId="4223"/>
    <cellStyle name="Calculation 2 4 2 3 5 3" xfId="4224"/>
    <cellStyle name="Calculation 2 4 2 3 5 3 2" xfId="4225"/>
    <cellStyle name="Calculation 2 4 2 3 5 3 3" xfId="4226"/>
    <cellStyle name="Calculation 2 4 2 3 5 4" xfId="4227"/>
    <cellStyle name="Calculation 2 4 2 3 5 4 2" xfId="4228"/>
    <cellStyle name="Calculation 2 4 2 3 5 4 3" xfId="4229"/>
    <cellStyle name="Calculation 2 4 2 3 5 5" xfId="4230"/>
    <cellStyle name="Calculation 2 4 2 3 5 5 2" xfId="4231"/>
    <cellStyle name="Calculation 2 4 2 3 5 5 3" xfId="4232"/>
    <cellStyle name="Calculation 2 4 2 3 5 6" xfId="4233"/>
    <cellStyle name="Calculation 2 4 2 3 5 6 2" xfId="4234"/>
    <cellStyle name="Calculation 2 4 2 3 5 6 3" xfId="4235"/>
    <cellStyle name="Calculation 2 4 2 3 5 7" xfId="4236"/>
    <cellStyle name="Calculation 2 4 2 3 5 7 2" xfId="4237"/>
    <cellStyle name="Calculation 2 4 2 3 5 7 3" xfId="4238"/>
    <cellStyle name="Calculation 2 4 2 3 5 8" xfId="4239"/>
    <cellStyle name="Calculation 2 4 2 3 5 9" xfId="4240"/>
    <cellStyle name="Calculation 2 4 2 3 6" xfId="4241"/>
    <cellStyle name="Calculation 2 4 2 3 6 2" xfId="4242"/>
    <cellStyle name="Calculation 2 4 2 3 6 3" xfId="4243"/>
    <cellStyle name="Calculation 2 4 2 3 7" xfId="4244"/>
    <cellStyle name="Calculation 2 4 2 3 7 2" xfId="4245"/>
    <cellStyle name="Calculation 2 4 2 3 7 3" xfId="4246"/>
    <cellStyle name="Calculation 2 4 2 3 8" xfId="4247"/>
    <cellStyle name="Calculation 2 4 2 3 8 2" xfId="4248"/>
    <cellStyle name="Calculation 2 4 2 3 8 3" xfId="4249"/>
    <cellStyle name="Calculation 2 4 2 3 9" xfId="4250"/>
    <cellStyle name="Calculation 2 4 2 3 9 2" xfId="4251"/>
    <cellStyle name="Calculation 2 4 2 3 9 3" xfId="4252"/>
    <cellStyle name="Calculation 2 4 2 4" xfId="4253"/>
    <cellStyle name="Calculation 2 4 2 4 10" xfId="4254"/>
    <cellStyle name="Calculation 2 4 2 4 2" xfId="4255"/>
    <cellStyle name="Calculation 2 4 2 4 2 10" xfId="4256"/>
    <cellStyle name="Calculation 2 4 2 4 2 2" xfId="4257"/>
    <cellStyle name="Calculation 2 4 2 4 2 2 2" xfId="4258"/>
    <cellStyle name="Calculation 2 4 2 4 2 2 2 2" xfId="4259"/>
    <cellStyle name="Calculation 2 4 2 4 2 2 2 3" xfId="4260"/>
    <cellStyle name="Calculation 2 4 2 4 2 2 3" xfId="4261"/>
    <cellStyle name="Calculation 2 4 2 4 2 2 3 2" xfId="4262"/>
    <cellStyle name="Calculation 2 4 2 4 2 2 3 3" xfId="4263"/>
    <cellStyle name="Calculation 2 4 2 4 2 2 4" xfId="4264"/>
    <cellStyle name="Calculation 2 4 2 4 2 2 4 2" xfId="4265"/>
    <cellStyle name="Calculation 2 4 2 4 2 2 4 3" xfId="4266"/>
    <cellStyle name="Calculation 2 4 2 4 2 2 5" xfId="4267"/>
    <cellStyle name="Calculation 2 4 2 4 2 2 5 2" xfId="4268"/>
    <cellStyle name="Calculation 2 4 2 4 2 2 5 3" xfId="4269"/>
    <cellStyle name="Calculation 2 4 2 4 2 2 6" xfId="4270"/>
    <cellStyle name="Calculation 2 4 2 4 2 2 6 2" xfId="4271"/>
    <cellStyle name="Calculation 2 4 2 4 2 2 6 3" xfId="4272"/>
    <cellStyle name="Calculation 2 4 2 4 2 2 7" xfId="4273"/>
    <cellStyle name="Calculation 2 4 2 4 2 2 7 2" xfId="4274"/>
    <cellStyle name="Calculation 2 4 2 4 2 2 7 3" xfId="4275"/>
    <cellStyle name="Calculation 2 4 2 4 2 2 8" xfId="4276"/>
    <cellStyle name="Calculation 2 4 2 4 2 2 9" xfId="4277"/>
    <cellStyle name="Calculation 2 4 2 4 2 3" xfId="4278"/>
    <cellStyle name="Calculation 2 4 2 4 2 3 2" xfId="4279"/>
    <cellStyle name="Calculation 2 4 2 4 2 3 3" xfId="4280"/>
    <cellStyle name="Calculation 2 4 2 4 2 4" xfId="4281"/>
    <cellStyle name="Calculation 2 4 2 4 2 4 2" xfId="4282"/>
    <cellStyle name="Calculation 2 4 2 4 2 4 3" xfId="4283"/>
    <cellStyle name="Calculation 2 4 2 4 2 5" xfId="4284"/>
    <cellStyle name="Calculation 2 4 2 4 2 5 2" xfId="4285"/>
    <cellStyle name="Calculation 2 4 2 4 2 5 3" xfId="4286"/>
    <cellStyle name="Calculation 2 4 2 4 2 6" xfId="4287"/>
    <cellStyle name="Calculation 2 4 2 4 2 6 2" xfId="4288"/>
    <cellStyle name="Calculation 2 4 2 4 2 6 3" xfId="4289"/>
    <cellStyle name="Calculation 2 4 2 4 2 7" xfId="4290"/>
    <cellStyle name="Calculation 2 4 2 4 2 7 2" xfId="4291"/>
    <cellStyle name="Calculation 2 4 2 4 2 7 3" xfId="4292"/>
    <cellStyle name="Calculation 2 4 2 4 2 8" xfId="4293"/>
    <cellStyle name="Calculation 2 4 2 4 2 8 2" xfId="4294"/>
    <cellStyle name="Calculation 2 4 2 4 2 8 3" xfId="4295"/>
    <cellStyle name="Calculation 2 4 2 4 2 9" xfId="4296"/>
    <cellStyle name="Calculation 2 4 2 4 3" xfId="4297"/>
    <cellStyle name="Calculation 2 4 2 4 3 10" xfId="4298"/>
    <cellStyle name="Calculation 2 4 2 4 3 2" xfId="4299"/>
    <cellStyle name="Calculation 2 4 2 4 3 2 2" xfId="4300"/>
    <cellStyle name="Calculation 2 4 2 4 3 2 2 2" xfId="4301"/>
    <cellStyle name="Calculation 2 4 2 4 3 2 2 3" xfId="4302"/>
    <cellStyle name="Calculation 2 4 2 4 3 2 3" xfId="4303"/>
    <cellStyle name="Calculation 2 4 2 4 3 2 3 2" xfId="4304"/>
    <cellStyle name="Calculation 2 4 2 4 3 2 3 3" xfId="4305"/>
    <cellStyle name="Calculation 2 4 2 4 3 2 4" xfId="4306"/>
    <cellStyle name="Calculation 2 4 2 4 3 2 4 2" xfId="4307"/>
    <cellStyle name="Calculation 2 4 2 4 3 2 4 3" xfId="4308"/>
    <cellStyle name="Calculation 2 4 2 4 3 2 5" xfId="4309"/>
    <cellStyle name="Calculation 2 4 2 4 3 2 5 2" xfId="4310"/>
    <cellStyle name="Calculation 2 4 2 4 3 2 5 3" xfId="4311"/>
    <cellStyle name="Calculation 2 4 2 4 3 2 6" xfId="4312"/>
    <cellStyle name="Calculation 2 4 2 4 3 2 6 2" xfId="4313"/>
    <cellStyle name="Calculation 2 4 2 4 3 2 6 3" xfId="4314"/>
    <cellStyle name="Calculation 2 4 2 4 3 2 7" xfId="4315"/>
    <cellStyle name="Calculation 2 4 2 4 3 2 7 2" xfId="4316"/>
    <cellStyle name="Calculation 2 4 2 4 3 2 7 3" xfId="4317"/>
    <cellStyle name="Calculation 2 4 2 4 3 2 8" xfId="4318"/>
    <cellStyle name="Calculation 2 4 2 4 3 2 9" xfId="4319"/>
    <cellStyle name="Calculation 2 4 2 4 3 3" xfId="4320"/>
    <cellStyle name="Calculation 2 4 2 4 3 3 2" xfId="4321"/>
    <cellStyle name="Calculation 2 4 2 4 3 3 3" xfId="4322"/>
    <cellStyle name="Calculation 2 4 2 4 3 4" xfId="4323"/>
    <cellStyle name="Calculation 2 4 2 4 3 4 2" xfId="4324"/>
    <cellStyle name="Calculation 2 4 2 4 3 4 3" xfId="4325"/>
    <cellStyle name="Calculation 2 4 2 4 3 5" xfId="4326"/>
    <cellStyle name="Calculation 2 4 2 4 3 5 2" xfId="4327"/>
    <cellStyle name="Calculation 2 4 2 4 3 5 3" xfId="4328"/>
    <cellStyle name="Calculation 2 4 2 4 3 6" xfId="4329"/>
    <cellStyle name="Calculation 2 4 2 4 3 6 2" xfId="4330"/>
    <cellStyle name="Calculation 2 4 2 4 3 6 3" xfId="4331"/>
    <cellStyle name="Calculation 2 4 2 4 3 7" xfId="4332"/>
    <cellStyle name="Calculation 2 4 2 4 3 7 2" xfId="4333"/>
    <cellStyle name="Calculation 2 4 2 4 3 7 3" xfId="4334"/>
    <cellStyle name="Calculation 2 4 2 4 3 8" xfId="4335"/>
    <cellStyle name="Calculation 2 4 2 4 3 8 2" xfId="4336"/>
    <cellStyle name="Calculation 2 4 2 4 3 8 3" xfId="4337"/>
    <cellStyle name="Calculation 2 4 2 4 3 9" xfId="4338"/>
    <cellStyle name="Calculation 2 4 2 4 4" xfId="4339"/>
    <cellStyle name="Calculation 2 4 2 4 4 10" xfId="4340"/>
    <cellStyle name="Calculation 2 4 2 4 4 2" xfId="4341"/>
    <cellStyle name="Calculation 2 4 2 4 4 2 2" xfId="4342"/>
    <cellStyle name="Calculation 2 4 2 4 4 2 2 2" xfId="4343"/>
    <cellStyle name="Calculation 2 4 2 4 4 2 2 3" xfId="4344"/>
    <cellStyle name="Calculation 2 4 2 4 4 2 3" xfId="4345"/>
    <cellStyle name="Calculation 2 4 2 4 4 2 3 2" xfId="4346"/>
    <cellStyle name="Calculation 2 4 2 4 4 2 3 3" xfId="4347"/>
    <cellStyle name="Calculation 2 4 2 4 4 2 4" xfId="4348"/>
    <cellStyle name="Calculation 2 4 2 4 4 2 4 2" xfId="4349"/>
    <cellStyle name="Calculation 2 4 2 4 4 2 4 3" xfId="4350"/>
    <cellStyle name="Calculation 2 4 2 4 4 2 5" xfId="4351"/>
    <cellStyle name="Calculation 2 4 2 4 4 2 5 2" xfId="4352"/>
    <cellStyle name="Calculation 2 4 2 4 4 2 5 3" xfId="4353"/>
    <cellStyle name="Calculation 2 4 2 4 4 2 6" xfId="4354"/>
    <cellStyle name="Calculation 2 4 2 4 4 2 6 2" xfId="4355"/>
    <cellStyle name="Calculation 2 4 2 4 4 2 6 3" xfId="4356"/>
    <cellStyle name="Calculation 2 4 2 4 4 2 7" xfId="4357"/>
    <cellStyle name="Calculation 2 4 2 4 4 2 7 2" xfId="4358"/>
    <cellStyle name="Calculation 2 4 2 4 4 2 7 3" xfId="4359"/>
    <cellStyle name="Calculation 2 4 2 4 4 2 8" xfId="4360"/>
    <cellStyle name="Calculation 2 4 2 4 4 2 9" xfId="4361"/>
    <cellStyle name="Calculation 2 4 2 4 4 3" xfId="4362"/>
    <cellStyle name="Calculation 2 4 2 4 4 3 2" xfId="4363"/>
    <cellStyle name="Calculation 2 4 2 4 4 3 3" xfId="4364"/>
    <cellStyle name="Calculation 2 4 2 4 4 4" xfId="4365"/>
    <cellStyle name="Calculation 2 4 2 4 4 4 2" xfId="4366"/>
    <cellStyle name="Calculation 2 4 2 4 4 4 3" xfId="4367"/>
    <cellStyle name="Calculation 2 4 2 4 4 5" xfId="4368"/>
    <cellStyle name="Calculation 2 4 2 4 4 5 2" xfId="4369"/>
    <cellStyle name="Calculation 2 4 2 4 4 5 3" xfId="4370"/>
    <cellStyle name="Calculation 2 4 2 4 4 6" xfId="4371"/>
    <cellStyle name="Calculation 2 4 2 4 4 6 2" xfId="4372"/>
    <cellStyle name="Calculation 2 4 2 4 4 6 3" xfId="4373"/>
    <cellStyle name="Calculation 2 4 2 4 4 7" xfId="4374"/>
    <cellStyle name="Calculation 2 4 2 4 4 7 2" xfId="4375"/>
    <cellStyle name="Calculation 2 4 2 4 4 7 3" xfId="4376"/>
    <cellStyle name="Calculation 2 4 2 4 4 8" xfId="4377"/>
    <cellStyle name="Calculation 2 4 2 4 4 8 2" xfId="4378"/>
    <cellStyle name="Calculation 2 4 2 4 4 8 3" xfId="4379"/>
    <cellStyle name="Calculation 2 4 2 4 4 9" xfId="4380"/>
    <cellStyle name="Calculation 2 4 2 4 5" xfId="4381"/>
    <cellStyle name="Calculation 2 4 2 4 5 2" xfId="4382"/>
    <cellStyle name="Calculation 2 4 2 4 5 2 2" xfId="4383"/>
    <cellStyle name="Calculation 2 4 2 4 5 2 3" xfId="4384"/>
    <cellStyle name="Calculation 2 4 2 4 5 3" xfId="4385"/>
    <cellStyle name="Calculation 2 4 2 4 5 3 2" xfId="4386"/>
    <cellStyle name="Calculation 2 4 2 4 5 3 3" xfId="4387"/>
    <cellStyle name="Calculation 2 4 2 4 5 4" xfId="4388"/>
    <cellStyle name="Calculation 2 4 2 4 5 4 2" xfId="4389"/>
    <cellStyle name="Calculation 2 4 2 4 5 4 3" xfId="4390"/>
    <cellStyle name="Calculation 2 4 2 4 5 5" xfId="4391"/>
    <cellStyle name="Calculation 2 4 2 4 5 5 2" xfId="4392"/>
    <cellStyle name="Calculation 2 4 2 4 5 5 3" xfId="4393"/>
    <cellStyle name="Calculation 2 4 2 4 5 6" xfId="4394"/>
    <cellStyle name="Calculation 2 4 2 4 5 6 2" xfId="4395"/>
    <cellStyle name="Calculation 2 4 2 4 5 6 3" xfId="4396"/>
    <cellStyle name="Calculation 2 4 2 4 5 7" xfId="4397"/>
    <cellStyle name="Calculation 2 4 2 4 5 7 2" xfId="4398"/>
    <cellStyle name="Calculation 2 4 2 4 5 7 3" xfId="4399"/>
    <cellStyle name="Calculation 2 4 2 4 5 8" xfId="4400"/>
    <cellStyle name="Calculation 2 4 2 4 5 9" xfId="4401"/>
    <cellStyle name="Calculation 2 4 2 4 6" xfId="4402"/>
    <cellStyle name="Calculation 2 4 2 4 6 2" xfId="4403"/>
    <cellStyle name="Calculation 2 4 2 4 6 3" xfId="4404"/>
    <cellStyle name="Calculation 2 4 2 4 7" xfId="4405"/>
    <cellStyle name="Calculation 2 4 2 4 7 2" xfId="4406"/>
    <cellStyle name="Calculation 2 4 2 4 7 3" xfId="4407"/>
    <cellStyle name="Calculation 2 4 2 4 8" xfId="4408"/>
    <cellStyle name="Calculation 2 4 2 4 8 2" xfId="4409"/>
    <cellStyle name="Calculation 2 4 2 4 8 3" xfId="4410"/>
    <cellStyle name="Calculation 2 4 2 4 9" xfId="4411"/>
    <cellStyle name="Calculation 2 4 2 4 9 2" xfId="4412"/>
    <cellStyle name="Calculation 2 4 2 4 9 3" xfId="4413"/>
    <cellStyle name="Calculation 2 4 2 5" xfId="4414"/>
    <cellStyle name="Calculation 2 4 2 5 10" xfId="4415"/>
    <cellStyle name="Calculation 2 4 2 5 2" xfId="4416"/>
    <cellStyle name="Calculation 2 4 2 5 2 10" xfId="4417"/>
    <cellStyle name="Calculation 2 4 2 5 2 2" xfId="4418"/>
    <cellStyle name="Calculation 2 4 2 5 2 2 2" xfId="4419"/>
    <cellStyle name="Calculation 2 4 2 5 2 2 2 2" xfId="4420"/>
    <cellStyle name="Calculation 2 4 2 5 2 2 2 3" xfId="4421"/>
    <cellStyle name="Calculation 2 4 2 5 2 2 3" xfId="4422"/>
    <cellStyle name="Calculation 2 4 2 5 2 2 3 2" xfId="4423"/>
    <cellStyle name="Calculation 2 4 2 5 2 2 3 3" xfId="4424"/>
    <cellStyle name="Calculation 2 4 2 5 2 2 4" xfId="4425"/>
    <cellStyle name="Calculation 2 4 2 5 2 2 4 2" xfId="4426"/>
    <cellStyle name="Calculation 2 4 2 5 2 2 4 3" xfId="4427"/>
    <cellStyle name="Calculation 2 4 2 5 2 2 5" xfId="4428"/>
    <cellStyle name="Calculation 2 4 2 5 2 2 5 2" xfId="4429"/>
    <cellStyle name="Calculation 2 4 2 5 2 2 5 3" xfId="4430"/>
    <cellStyle name="Calculation 2 4 2 5 2 2 6" xfId="4431"/>
    <cellStyle name="Calculation 2 4 2 5 2 2 6 2" xfId="4432"/>
    <cellStyle name="Calculation 2 4 2 5 2 2 6 3" xfId="4433"/>
    <cellStyle name="Calculation 2 4 2 5 2 2 7" xfId="4434"/>
    <cellStyle name="Calculation 2 4 2 5 2 2 7 2" xfId="4435"/>
    <cellStyle name="Calculation 2 4 2 5 2 2 7 3" xfId="4436"/>
    <cellStyle name="Calculation 2 4 2 5 2 2 8" xfId="4437"/>
    <cellStyle name="Calculation 2 4 2 5 2 2 9" xfId="4438"/>
    <cellStyle name="Calculation 2 4 2 5 2 3" xfId="4439"/>
    <cellStyle name="Calculation 2 4 2 5 2 3 2" xfId="4440"/>
    <cellStyle name="Calculation 2 4 2 5 2 3 3" xfId="4441"/>
    <cellStyle name="Calculation 2 4 2 5 2 4" xfId="4442"/>
    <cellStyle name="Calculation 2 4 2 5 2 4 2" xfId="4443"/>
    <cellStyle name="Calculation 2 4 2 5 2 4 3" xfId="4444"/>
    <cellStyle name="Calculation 2 4 2 5 2 5" xfId="4445"/>
    <cellStyle name="Calculation 2 4 2 5 2 5 2" xfId="4446"/>
    <cellStyle name="Calculation 2 4 2 5 2 5 3" xfId="4447"/>
    <cellStyle name="Calculation 2 4 2 5 2 6" xfId="4448"/>
    <cellStyle name="Calculation 2 4 2 5 2 6 2" xfId="4449"/>
    <cellStyle name="Calculation 2 4 2 5 2 6 3" xfId="4450"/>
    <cellStyle name="Calculation 2 4 2 5 2 7" xfId="4451"/>
    <cellStyle name="Calculation 2 4 2 5 2 7 2" xfId="4452"/>
    <cellStyle name="Calculation 2 4 2 5 2 7 3" xfId="4453"/>
    <cellStyle name="Calculation 2 4 2 5 2 8" xfId="4454"/>
    <cellStyle name="Calculation 2 4 2 5 2 8 2" xfId="4455"/>
    <cellStyle name="Calculation 2 4 2 5 2 8 3" xfId="4456"/>
    <cellStyle name="Calculation 2 4 2 5 2 9" xfId="4457"/>
    <cellStyle name="Calculation 2 4 2 5 3" xfId="4458"/>
    <cellStyle name="Calculation 2 4 2 5 3 10" xfId="4459"/>
    <cellStyle name="Calculation 2 4 2 5 3 2" xfId="4460"/>
    <cellStyle name="Calculation 2 4 2 5 3 2 2" xfId="4461"/>
    <cellStyle name="Calculation 2 4 2 5 3 2 2 2" xfId="4462"/>
    <cellStyle name="Calculation 2 4 2 5 3 2 2 3" xfId="4463"/>
    <cellStyle name="Calculation 2 4 2 5 3 2 3" xfId="4464"/>
    <cellStyle name="Calculation 2 4 2 5 3 2 3 2" xfId="4465"/>
    <cellStyle name="Calculation 2 4 2 5 3 2 3 3" xfId="4466"/>
    <cellStyle name="Calculation 2 4 2 5 3 2 4" xfId="4467"/>
    <cellStyle name="Calculation 2 4 2 5 3 2 4 2" xfId="4468"/>
    <cellStyle name="Calculation 2 4 2 5 3 2 4 3" xfId="4469"/>
    <cellStyle name="Calculation 2 4 2 5 3 2 5" xfId="4470"/>
    <cellStyle name="Calculation 2 4 2 5 3 2 5 2" xfId="4471"/>
    <cellStyle name="Calculation 2 4 2 5 3 2 5 3" xfId="4472"/>
    <cellStyle name="Calculation 2 4 2 5 3 2 6" xfId="4473"/>
    <cellStyle name="Calculation 2 4 2 5 3 2 6 2" xfId="4474"/>
    <cellStyle name="Calculation 2 4 2 5 3 2 6 3" xfId="4475"/>
    <cellStyle name="Calculation 2 4 2 5 3 2 7" xfId="4476"/>
    <cellStyle name="Calculation 2 4 2 5 3 2 7 2" xfId="4477"/>
    <cellStyle name="Calculation 2 4 2 5 3 2 7 3" xfId="4478"/>
    <cellStyle name="Calculation 2 4 2 5 3 2 8" xfId="4479"/>
    <cellStyle name="Calculation 2 4 2 5 3 2 9" xfId="4480"/>
    <cellStyle name="Calculation 2 4 2 5 3 3" xfId="4481"/>
    <cellStyle name="Calculation 2 4 2 5 3 3 2" xfId="4482"/>
    <cellStyle name="Calculation 2 4 2 5 3 3 3" xfId="4483"/>
    <cellStyle name="Calculation 2 4 2 5 3 4" xfId="4484"/>
    <cellStyle name="Calculation 2 4 2 5 3 4 2" xfId="4485"/>
    <cellStyle name="Calculation 2 4 2 5 3 4 3" xfId="4486"/>
    <cellStyle name="Calculation 2 4 2 5 3 5" xfId="4487"/>
    <cellStyle name="Calculation 2 4 2 5 3 5 2" xfId="4488"/>
    <cellStyle name="Calculation 2 4 2 5 3 5 3" xfId="4489"/>
    <cellStyle name="Calculation 2 4 2 5 3 6" xfId="4490"/>
    <cellStyle name="Calculation 2 4 2 5 3 6 2" xfId="4491"/>
    <cellStyle name="Calculation 2 4 2 5 3 6 3" xfId="4492"/>
    <cellStyle name="Calculation 2 4 2 5 3 7" xfId="4493"/>
    <cellStyle name="Calculation 2 4 2 5 3 7 2" xfId="4494"/>
    <cellStyle name="Calculation 2 4 2 5 3 7 3" xfId="4495"/>
    <cellStyle name="Calculation 2 4 2 5 3 8" xfId="4496"/>
    <cellStyle name="Calculation 2 4 2 5 3 8 2" xfId="4497"/>
    <cellStyle name="Calculation 2 4 2 5 3 8 3" xfId="4498"/>
    <cellStyle name="Calculation 2 4 2 5 3 9" xfId="4499"/>
    <cellStyle name="Calculation 2 4 2 5 4" xfId="4500"/>
    <cellStyle name="Calculation 2 4 2 5 4 10" xfId="4501"/>
    <cellStyle name="Calculation 2 4 2 5 4 2" xfId="4502"/>
    <cellStyle name="Calculation 2 4 2 5 4 2 2" xfId="4503"/>
    <cellStyle name="Calculation 2 4 2 5 4 2 2 2" xfId="4504"/>
    <cellStyle name="Calculation 2 4 2 5 4 2 2 3" xfId="4505"/>
    <cellStyle name="Calculation 2 4 2 5 4 2 3" xfId="4506"/>
    <cellStyle name="Calculation 2 4 2 5 4 2 3 2" xfId="4507"/>
    <cellStyle name="Calculation 2 4 2 5 4 2 3 3" xfId="4508"/>
    <cellStyle name="Calculation 2 4 2 5 4 2 4" xfId="4509"/>
    <cellStyle name="Calculation 2 4 2 5 4 2 4 2" xfId="4510"/>
    <cellStyle name="Calculation 2 4 2 5 4 2 4 3" xfId="4511"/>
    <cellStyle name="Calculation 2 4 2 5 4 2 5" xfId="4512"/>
    <cellStyle name="Calculation 2 4 2 5 4 2 5 2" xfId="4513"/>
    <cellStyle name="Calculation 2 4 2 5 4 2 5 3" xfId="4514"/>
    <cellStyle name="Calculation 2 4 2 5 4 2 6" xfId="4515"/>
    <cellStyle name="Calculation 2 4 2 5 4 2 6 2" xfId="4516"/>
    <cellStyle name="Calculation 2 4 2 5 4 2 6 3" xfId="4517"/>
    <cellStyle name="Calculation 2 4 2 5 4 2 7" xfId="4518"/>
    <cellStyle name="Calculation 2 4 2 5 4 2 7 2" xfId="4519"/>
    <cellStyle name="Calculation 2 4 2 5 4 2 7 3" xfId="4520"/>
    <cellStyle name="Calculation 2 4 2 5 4 2 8" xfId="4521"/>
    <cellStyle name="Calculation 2 4 2 5 4 2 9" xfId="4522"/>
    <cellStyle name="Calculation 2 4 2 5 4 3" xfId="4523"/>
    <cellStyle name="Calculation 2 4 2 5 4 3 2" xfId="4524"/>
    <cellStyle name="Calculation 2 4 2 5 4 3 3" xfId="4525"/>
    <cellStyle name="Calculation 2 4 2 5 4 4" xfId="4526"/>
    <cellStyle name="Calculation 2 4 2 5 4 4 2" xfId="4527"/>
    <cellStyle name="Calculation 2 4 2 5 4 4 3" xfId="4528"/>
    <cellStyle name="Calculation 2 4 2 5 4 5" xfId="4529"/>
    <cellStyle name="Calculation 2 4 2 5 4 5 2" xfId="4530"/>
    <cellStyle name="Calculation 2 4 2 5 4 5 3" xfId="4531"/>
    <cellStyle name="Calculation 2 4 2 5 4 6" xfId="4532"/>
    <cellStyle name="Calculation 2 4 2 5 4 6 2" xfId="4533"/>
    <cellStyle name="Calculation 2 4 2 5 4 6 3" xfId="4534"/>
    <cellStyle name="Calculation 2 4 2 5 4 7" xfId="4535"/>
    <cellStyle name="Calculation 2 4 2 5 4 7 2" xfId="4536"/>
    <cellStyle name="Calculation 2 4 2 5 4 7 3" xfId="4537"/>
    <cellStyle name="Calculation 2 4 2 5 4 8" xfId="4538"/>
    <cellStyle name="Calculation 2 4 2 5 4 8 2" xfId="4539"/>
    <cellStyle name="Calculation 2 4 2 5 4 8 3" xfId="4540"/>
    <cellStyle name="Calculation 2 4 2 5 4 9" xfId="4541"/>
    <cellStyle name="Calculation 2 4 2 5 5" xfId="4542"/>
    <cellStyle name="Calculation 2 4 2 5 5 2" xfId="4543"/>
    <cellStyle name="Calculation 2 4 2 5 5 2 2" xfId="4544"/>
    <cellStyle name="Calculation 2 4 2 5 5 2 3" xfId="4545"/>
    <cellStyle name="Calculation 2 4 2 5 5 3" xfId="4546"/>
    <cellStyle name="Calculation 2 4 2 5 5 3 2" xfId="4547"/>
    <cellStyle name="Calculation 2 4 2 5 5 3 3" xfId="4548"/>
    <cellStyle name="Calculation 2 4 2 5 5 4" xfId="4549"/>
    <cellStyle name="Calculation 2 4 2 5 5 4 2" xfId="4550"/>
    <cellStyle name="Calculation 2 4 2 5 5 4 3" xfId="4551"/>
    <cellStyle name="Calculation 2 4 2 5 5 5" xfId="4552"/>
    <cellStyle name="Calculation 2 4 2 5 5 5 2" xfId="4553"/>
    <cellStyle name="Calculation 2 4 2 5 5 5 3" xfId="4554"/>
    <cellStyle name="Calculation 2 4 2 5 5 6" xfId="4555"/>
    <cellStyle name="Calculation 2 4 2 5 5 6 2" xfId="4556"/>
    <cellStyle name="Calculation 2 4 2 5 5 6 3" xfId="4557"/>
    <cellStyle name="Calculation 2 4 2 5 5 7" xfId="4558"/>
    <cellStyle name="Calculation 2 4 2 5 5 7 2" xfId="4559"/>
    <cellStyle name="Calculation 2 4 2 5 5 7 3" xfId="4560"/>
    <cellStyle name="Calculation 2 4 2 5 5 8" xfId="4561"/>
    <cellStyle name="Calculation 2 4 2 5 5 9" xfId="4562"/>
    <cellStyle name="Calculation 2 4 2 5 6" xfId="4563"/>
    <cellStyle name="Calculation 2 4 2 5 6 2" xfId="4564"/>
    <cellStyle name="Calculation 2 4 2 5 6 3" xfId="4565"/>
    <cellStyle name="Calculation 2 4 2 5 7" xfId="4566"/>
    <cellStyle name="Calculation 2 4 2 5 7 2" xfId="4567"/>
    <cellStyle name="Calculation 2 4 2 5 7 3" xfId="4568"/>
    <cellStyle name="Calculation 2 4 2 5 8" xfId="4569"/>
    <cellStyle name="Calculation 2 4 2 5 8 2" xfId="4570"/>
    <cellStyle name="Calculation 2 4 2 5 8 3" xfId="4571"/>
    <cellStyle name="Calculation 2 4 2 5 9" xfId="4572"/>
    <cellStyle name="Calculation 2 4 2 5 9 2" xfId="4573"/>
    <cellStyle name="Calculation 2 4 2 5 9 3" xfId="4574"/>
    <cellStyle name="Calculation 2 4 2 6" xfId="4575"/>
    <cellStyle name="Calculation 2 4 2 6 10" xfId="4576"/>
    <cellStyle name="Calculation 2 4 2 6 2" xfId="4577"/>
    <cellStyle name="Calculation 2 4 2 6 2 2" xfId="4578"/>
    <cellStyle name="Calculation 2 4 2 6 2 2 2" xfId="4579"/>
    <cellStyle name="Calculation 2 4 2 6 2 2 3" xfId="4580"/>
    <cellStyle name="Calculation 2 4 2 6 2 3" xfId="4581"/>
    <cellStyle name="Calculation 2 4 2 6 2 3 2" xfId="4582"/>
    <cellStyle name="Calculation 2 4 2 6 2 3 3" xfId="4583"/>
    <cellStyle name="Calculation 2 4 2 6 2 4" xfId="4584"/>
    <cellStyle name="Calculation 2 4 2 6 2 4 2" xfId="4585"/>
    <cellStyle name="Calculation 2 4 2 6 2 4 3" xfId="4586"/>
    <cellStyle name="Calculation 2 4 2 6 2 5" xfId="4587"/>
    <cellStyle name="Calculation 2 4 2 6 2 5 2" xfId="4588"/>
    <cellStyle name="Calculation 2 4 2 6 2 5 3" xfId="4589"/>
    <cellStyle name="Calculation 2 4 2 6 2 6" xfId="4590"/>
    <cellStyle name="Calculation 2 4 2 6 2 6 2" xfId="4591"/>
    <cellStyle name="Calculation 2 4 2 6 2 6 3" xfId="4592"/>
    <cellStyle name="Calculation 2 4 2 6 2 7" xfId="4593"/>
    <cellStyle name="Calculation 2 4 2 6 2 7 2" xfId="4594"/>
    <cellStyle name="Calculation 2 4 2 6 2 7 3" xfId="4595"/>
    <cellStyle name="Calculation 2 4 2 6 2 8" xfId="4596"/>
    <cellStyle name="Calculation 2 4 2 6 2 9" xfId="4597"/>
    <cellStyle name="Calculation 2 4 2 6 3" xfId="4598"/>
    <cellStyle name="Calculation 2 4 2 6 3 2" xfId="4599"/>
    <cellStyle name="Calculation 2 4 2 6 3 3" xfId="4600"/>
    <cellStyle name="Calculation 2 4 2 6 4" xfId="4601"/>
    <cellStyle name="Calculation 2 4 2 6 4 2" xfId="4602"/>
    <cellStyle name="Calculation 2 4 2 6 4 3" xfId="4603"/>
    <cellStyle name="Calculation 2 4 2 6 5" xfId="4604"/>
    <cellStyle name="Calculation 2 4 2 6 5 2" xfId="4605"/>
    <cellStyle name="Calculation 2 4 2 6 5 3" xfId="4606"/>
    <cellStyle name="Calculation 2 4 2 6 6" xfId="4607"/>
    <cellStyle name="Calculation 2 4 2 6 6 2" xfId="4608"/>
    <cellStyle name="Calculation 2 4 2 6 6 3" xfId="4609"/>
    <cellStyle name="Calculation 2 4 2 6 7" xfId="4610"/>
    <cellStyle name="Calculation 2 4 2 6 7 2" xfId="4611"/>
    <cellStyle name="Calculation 2 4 2 6 7 3" xfId="4612"/>
    <cellStyle name="Calculation 2 4 2 6 8" xfId="4613"/>
    <cellStyle name="Calculation 2 4 2 6 8 2" xfId="4614"/>
    <cellStyle name="Calculation 2 4 2 6 8 3" xfId="4615"/>
    <cellStyle name="Calculation 2 4 2 6 9" xfId="4616"/>
    <cellStyle name="Calculation 2 4 2 7" xfId="4617"/>
    <cellStyle name="Calculation 2 4 2 7 10" xfId="4618"/>
    <cellStyle name="Calculation 2 4 2 7 2" xfId="4619"/>
    <cellStyle name="Calculation 2 4 2 7 2 2" xfId="4620"/>
    <cellStyle name="Calculation 2 4 2 7 2 2 2" xfId="4621"/>
    <cellStyle name="Calculation 2 4 2 7 2 2 3" xfId="4622"/>
    <cellStyle name="Calculation 2 4 2 7 2 3" xfId="4623"/>
    <cellStyle name="Calculation 2 4 2 7 2 3 2" xfId="4624"/>
    <cellStyle name="Calculation 2 4 2 7 2 3 3" xfId="4625"/>
    <cellStyle name="Calculation 2 4 2 7 2 4" xfId="4626"/>
    <cellStyle name="Calculation 2 4 2 7 2 4 2" xfId="4627"/>
    <cellStyle name="Calculation 2 4 2 7 2 4 3" xfId="4628"/>
    <cellStyle name="Calculation 2 4 2 7 2 5" xfId="4629"/>
    <cellStyle name="Calculation 2 4 2 7 2 5 2" xfId="4630"/>
    <cellStyle name="Calculation 2 4 2 7 2 5 3" xfId="4631"/>
    <cellStyle name="Calculation 2 4 2 7 2 6" xfId="4632"/>
    <cellStyle name="Calculation 2 4 2 7 2 6 2" xfId="4633"/>
    <cellStyle name="Calculation 2 4 2 7 2 6 3" xfId="4634"/>
    <cellStyle name="Calculation 2 4 2 7 2 7" xfId="4635"/>
    <cellStyle name="Calculation 2 4 2 7 2 7 2" xfId="4636"/>
    <cellStyle name="Calculation 2 4 2 7 2 7 3" xfId="4637"/>
    <cellStyle name="Calculation 2 4 2 7 2 8" xfId="4638"/>
    <cellStyle name="Calculation 2 4 2 7 2 9" xfId="4639"/>
    <cellStyle name="Calculation 2 4 2 7 3" xfId="4640"/>
    <cellStyle name="Calculation 2 4 2 7 3 2" xfId="4641"/>
    <cellStyle name="Calculation 2 4 2 7 3 3" xfId="4642"/>
    <cellStyle name="Calculation 2 4 2 7 4" xfId="4643"/>
    <cellStyle name="Calculation 2 4 2 7 4 2" xfId="4644"/>
    <cellStyle name="Calculation 2 4 2 7 4 3" xfId="4645"/>
    <cellStyle name="Calculation 2 4 2 7 5" xfId="4646"/>
    <cellStyle name="Calculation 2 4 2 7 5 2" xfId="4647"/>
    <cellStyle name="Calculation 2 4 2 7 5 3" xfId="4648"/>
    <cellStyle name="Calculation 2 4 2 7 6" xfId="4649"/>
    <cellStyle name="Calculation 2 4 2 7 6 2" xfId="4650"/>
    <cellStyle name="Calculation 2 4 2 7 6 3" xfId="4651"/>
    <cellStyle name="Calculation 2 4 2 7 7" xfId="4652"/>
    <cellStyle name="Calculation 2 4 2 7 7 2" xfId="4653"/>
    <cellStyle name="Calculation 2 4 2 7 7 3" xfId="4654"/>
    <cellStyle name="Calculation 2 4 2 7 8" xfId="4655"/>
    <cellStyle name="Calculation 2 4 2 7 8 2" xfId="4656"/>
    <cellStyle name="Calculation 2 4 2 7 8 3" xfId="4657"/>
    <cellStyle name="Calculation 2 4 2 7 9" xfId="4658"/>
    <cellStyle name="Calculation 2 4 2 8" xfId="4659"/>
    <cellStyle name="Calculation 2 4 2 8 10" xfId="4660"/>
    <cellStyle name="Calculation 2 4 2 8 2" xfId="4661"/>
    <cellStyle name="Calculation 2 4 2 8 2 2" xfId="4662"/>
    <cellStyle name="Calculation 2 4 2 8 2 2 2" xfId="4663"/>
    <cellStyle name="Calculation 2 4 2 8 2 2 3" xfId="4664"/>
    <cellStyle name="Calculation 2 4 2 8 2 3" xfId="4665"/>
    <cellStyle name="Calculation 2 4 2 8 2 3 2" xfId="4666"/>
    <cellStyle name="Calculation 2 4 2 8 2 3 3" xfId="4667"/>
    <cellStyle name="Calculation 2 4 2 8 2 4" xfId="4668"/>
    <cellStyle name="Calculation 2 4 2 8 2 4 2" xfId="4669"/>
    <cellStyle name="Calculation 2 4 2 8 2 4 3" xfId="4670"/>
    <cellStyle name="Calculation 2 4 2 8 2 5" xfId="4671"/>
    <cellStyle name="Calculation 2 4 2 8 2 5 2" xfId="4672"/>
    <cellStyle name="Calculation 2 4 2 8 2 5 3" xfId="4673"/>
    <cellStyle name="Calculation 2 4 2 8 2 6" xfId="4674"/>
    <cellStyle name="Calculation 2 4 2 8 2 6 2" xfId="4675"/>
    <cellStyle name="Calculation 2 4 2 8 2 6 3" xfId="4676"/>
    <cellStyle name="Calculation 2 4 2 8 2 7" xfId="4677"/>
    <cellStyle name="Calculation 2 4 2 8 2 7 2" xfId="4678"/>
    <cellStyle name="Calculation 2 4 2 8 2 7 3" xfId="4679"/>
    <cellStyle name="Calculation 2 4 2 8 2 8" xfId="4680"/>
    <cellStyle name="Calculation 2 4 2 8 2 9" xfId="4681"/>
    <cellStyle name="Calculation 2 4 2 8 3" xfId="4682"/>
    <cellStyle name="Calculation 2 4 2 8 3 2" xfId="4683"/>
    <cellStyle name="Calculation 2 4 2 8 3 3" xfId="4684"/>
    <cellStyle name="Calculation 2 4 2 8 4" xfId="4685"/>
    <cellStyle name="Calculation 2 4 2 8 4 2" xfId="4686"/>
    <cellStyle name="Calculation 2 4 2 8 4 3" xfId="4687"/>
    <cellStyle name="Calculation 2 4 2 8 5" xfId="4688"/>
    <cellStyle name="Calculation 2 4 2 8 5 2" xfId="4689"/>
    <cellStyle name="Calculation 2 4 2 8 5 3" xfId="4690"/>
    <cellStyle name="Calculation 2 4 2 8 6" xfId="4691"/>
    <cellStyle name="Calculation 2 4 2 8 6 2" xfId="4692"/>
    <cellStyle name="Calculation 2 4 2 8 6 3" xfId="4693"/>
    <cellStyle name="Calculation 2 4 2 8 7" xfId="4694"/>
    <cellStyle name="Calculation 2 4 2 8 7 2" xfId="4695"/>
    <cellStyle name="Calculation 2 4 2 8 7 3" xfId="4696"/>
    <cellStyle name="Calculation 2 4 2 8 8" xfId="4697"/>
    <cellStyle name="Calculation 2 4 2 8 8 2" xfId="4698"/>
    <cellStyle name="Calculation 2 4 2 8 8 3" xfId="4699"/>
    <cellStyle name="Calculation 2 4 2 8 9" xfId="4700"/>
    <cellStyle name="Calculation 2 4 2 9" xfId="4701"/>
    <cellStyle name="Calculation 2 4 2 9 2" xfId="4702"/>
    <cellStyle name="Calculation 2 4 2 9 2 2" xfId="4703"/>
    <cellStyle name="Calculation 2 4 2 9 2 3" xfId="4704"/>
    <cellStyle name="Calculation 2 4 2 9 3" xfId="4705"/>
    <cellStyle name="Calculation 2 4 2 9 3 2" xfId="4706"/>
    <cellStyle name="Calculation 2 4 2 9 3 3" xfId="4707"/>
    <cellStyle name="Calculation 2 4 2 9 4" xfId="4708"/>
    <cellStyle name="Calculation 2 4 2 9 4 2" xfId="4709"/>
    <cellStyle name="Calculation 2 4 2 9 4 3" xfId="4710"/>
    <cellStyle name="Calculation 2 4 2 9 5" xfId="4711"/>
    <cellStyle name="Calculation 2 4 2 9 5 2" xfId="4712"/>
    <cellStyle name="Calculation 2 4 2 9 5 3" xfId="4713"/>
    <cellStyle name="Calculation 2 4 2 9 6" xfId="4714"/>
    <cellStyle name="Calculation 2 4 2 9 6 2" xfId="4715"/>
    <cellStyle name="Calculation 2 4 2 9 6 3" xfId="4716"/>
    <cellStyle name="Calculation 2 4 2 9 7" xfId="4717"/>
    <cellStyle name="Calculation 2 4 2 9 7 2" xfId="4718"/>
    <cellStyle name="Calculation 2 4 2 9 7 3" xfId="4719"/>
    <cellStyle name="Calculation 2 4 2 9 8" xfId="4720"/>
    <cellStyle name="Calculation 2 4 2 9 9" xfId="4721"/>
    <cellStyle name="Calculation 2 4 3" xfId="4722"/>
    <cellStyle name="Calculation 2 4 3 10" xfId="4723"/>
    <cellStyle name="Calculation 2 4 3 10 2" xfId="4724"/>
    <cellStyle name="Calculation 2 4 3 10 3" xfId="4725"/>
    <cellStyle name="Calculation 2 4 3 11" xfId="4726"/>
    <cellStyle name="Calculation 2 4 3 11 2" xfId="4727"/>
    <cellStyle name="Calculation 2 4 3 11 3" xfId="4728"/>
    <cellStyle name="Calculation 2 4 3 12" xfId="4729"/>
    <cellStyle name="Calculation 2 4 3 2" xfId="4730"/>
    <cellStyle name="Calculation 2 4 3 2 10" xfId="4731"/>
    <cellStyle name="Calculation 2 4 3 2 2" xfId="4732"/>
    <cellStyle name="Calculation 2 4 3 2 2 2" xfId="4733"/>
    <cellStyle name="Calculation 2 4 3 2 2 2 2" xfId="4734"/>
    <cellStyle name="Calculation 2 4 3 2 2 2 3" xfId="4735"/>
    <cellStyle name="Calculation 2 4 3 2 2 3" xfId="4736"/>
    <cellStyle name="Calculation 2 4 3 2 2 3 2" xfId="4737"/>
    <cellStyle name="Calculation 2 4 3 2 2 3 3" xfId="4738"/>
    <cellStyle name="Calculation 2 4 3 2 2 4" xfId="4739"/>
    <cellStyle name="Calculation 2 4 3 2 2 4 2" xfId="4740"/>
    <cellStyle name="Calculation 2 4 3 2 2 4 3" xfId="4741"/>
    <cellStyle name="Calculation 2 4 3 2 2 5" xfId="4742"/>
    <cellStyle name="Calculation 2 4 3 2 2 5 2" xfId="4743"/>
    <cellStyle name="Calculation 2 4 3 2 2 5 3" xfId="4744"/>
    <cellStyle name="Calculation 2 4 3 2 2 6" xfId="4745"/>
    <cellStyle name="Calculation 2 4 3 2 2 6 2" xfId="4746"/>
    <cellStyle name="Calculation 2 4 3 2 2 6 3" xfId="4747"/>
    <cellStyle name="Calculation 2 4 3 2 2 7" xfId="4748"/>
    <cellStyle name="Calculation 2 4 3 2 2 7 2" xfId="4749"/>
    <cellStyle name="Calculation 2 4 3 2 2 7 3" xfId="4750"/>
    <cellStyle name="Calculation 2 4 3 2 2 8" xfId="4751"/>
    <cellStyle name="Calculation 2 4 3 2 2 9" xfId="4752"/>
    <cellStyle name="Calculation 2 4 3 2 3" xfId="4753"/>
    <cellStyle name="Calculation 2 4 3 2 3 2" xfId="4754"/>
    <cellStyle name="Calculation 2 4 3 2 3 3" xfId="4755"/>
    <cellStyle name="Calculation 2 4 3 2 4" xfId="4756"/>
    <cellStyle name="Calculation 2 4 3 2 4 2" xfId="4757"/>
    <cellStyle name="Calculation 2 4 3 2 4 3" xfId="4758"/>
    <cellStyle name="Calculation 2 4 3 2 5" xfId="4759"/>
    <cellStyle name="Calculation 2 4 3 2 5 2" xfId="4760"/>
    <cellStyle name="Calculation 2 4 3 2 5 3" xfId="4761"/>
    <cellStyle name="Calculation 2 4 3 2 6" xfId="4762"/>
    <cellStyle name="Calculation 2 4 3 2 6 2" xfId="4763"/>
    <cellStyle name="Calculation 2 4 3 2 6 3" xfId="4764"/>
    <cellStyle name="Calculation 2 4 3 2 7" xfId="4765"/>
    <cellStyle name="Calculation 2 4 3 2 7 2" xfId="4766"/>
    <cellStyle name="Calculation 2 4 3 2 7 3" xfId="4767"/>
    <cellStyle name="Calculation 2 4 3 2 8" xfId="4768"/>
    <cellStyle name="Calculation 2 4 3 2 8 2" xfId="4769"/>
    <cellStyle name="Calculation 2 4 3 2 8 3" xfId="4770"/>
    <cellStyle name="Calculation 2 4 3 2 9" xfId="4771"/>
    <cellStyle name="Calculation 2 4 3 3" xfId="4772"/>
    <cellStyle name="Calculation 2 4 3 3 10" xfId="4773"/>
    <cellStyle name="Calculation 2 4 3 3 2" xfId="4774"/>
    <cellStyle name="Calculation 2 4 3 3 2 2" xfId="4775"/>
    <cellStyle name="Calculation 2 4 3 3 2 2 2" xfId="4776"/>
    <cellStyle name="Calculation 2 4 3 3 2 2 3" xfId="4777"/>
    <cellStyle name="Calculation 2 4 3 3 2 3" xfId="4778"/>
    <cellStyle name="Calculation 2 4 3 3 2 3 2" xfId="4779"/>
    <cellStyle name="Calculation 2 4 3 3 2 3 3" xfId="4780"/>
    <cellStyle name="Calculation 2 4 3 3 2 4" xfId="4781"/>
    <cellStyle name="Calculation 2 4 3 3 2 4 2" xfId="4782"/>
    <cellStyle name="Calculation 2 4 3 3 2 4 3" xfId="4783"/>
    <cellStyle name="Calculation 2 4 3 3 2 5" xfId="4784"/>
    <cellStyle name="Calculation 2 4 3 3 2 5 2" xfId="4785"/>
    <cellStyle name="Calculation 2 4 3 3 2 5 3" xfId="4786"/>
    <cellStyle name="Calculation 2 4 3 3 2 6" xfId="4787"/>
    <cellStyle name="Calculation 2 4 3 3 2 6 2" xfId="4788"/>
    <cellStyle name="Calculation 2 4 3 3 2 6 3" xfId="4789"/>
    <cellStyle name="Calculation 2 4 3 3 2 7" xfId="4790"/>
    <cellStyle name="Calculation 2 4 3 3 2 7 2" xfId="4791"/>
    <cellStyle name="Calculation 2 4 3 3 2 7 3" xfId="4792"/>
    <cellStyle name="Calculation 2 4 3 3 2 8" xfId="4793"/>
    <cellStyle name="Calculation 2 4 3 3 2 9" xfId="4794"/>
    <cellStyle name="Calculation 2 4 3 3 3" xfId="4795"/>
    <cellStyle name="Calculation 2 4 3 3 3 2" xfId="4796"/>
    <cellStyle name="Calculation 2 4 3 3 3 3" xfId="4797"/>
    <cellStyle name="Calculation 2 4 3 3 4" xfId="4798"/>
    <cellStyle name="Calculation 2 4 3 3 4 2" xfId="4799"/>
    <cellStyle name="Calculation 2 4 3 3 4 3" xfId="4800"/>
    <cellStyle name="Calculation 2 4 3 3 5" xfId="4801"/>
    <cellStyle name="Calculation 2 4 3 3 5 2" xfId="4802"/>
    <cellStyle name="Calculation 2 4 3 3 5 3" xfId="4803"/>
    <cellStyle name="Calculation 2 4 3 3 6" xfId="4804"/>
    <cellStyle name="Calculation 2 4 3 3 6 2" xfId="4805"/>
    <cellStyle name="Calculation 2 4 3 3 6 3" xfId="4806"/>
    <cellStyle name="Calculation 2 4 3 3 7" xfId="4807"/>
    <cellStyle name="Calculation 2 4 3 3 7 2" xfId="4808"/>
    <cellStyle name="Calculation 2 4 3 3 7 3" xfId="4809"/>
    <cellStyle name="Calculation 2 4 3 3 8" xfId="4810"/>
    <cellStyle name="Calculation 2 4 3 3 8 2" xfId="4811"/>
    <cellStyle name="Calculation 2 4 3 3 8 3" xfId="4812"/>
    <cellStyle name="Calculation 2 4 3 3 9" xfId="4813"/>
    <cellStyle name="Calculation 2 4 3 4" xfId="4814"/>
    <cellStyle name="Calculation 2 4 3 4 10" xfId="4815"/>
    <cellStyle name="Calculation 2 4 3 4 2" xfId="4816"/>
    <cellStyle name="Calculation 2 4 3 4 2 2" xfId="4817"/>
    <cellStyle name="Calculation 2 4 3 4 2 2 2" xfId="4818"/>
    <cellStyle name="Calculation 2 4 3 4 2 2 3" xfId="4819"/>
    <cellStyle name="Calculation 2 4 3 4 2 3" xfId="4820"/>
    <cellStyle name="Calculation 2 4 3 4 2 3 2" xfId="4821"/>
    <cellStyle name="Calculation 2 4 3 4 2 3 3" xfId="4822"/>
    <cellStyle name="Calculation 2 4 3 4 2 4" xfId="4823"/>
    <cellStyle name="Calculation 2 4 3 4 2 4 2" xfId="4824"/>
    <cellStyle name="Calculation 2 4 3 4 2 4 3" xfId="4825"/>
    <cellStyle name="Calculation 2 4 3 4 2 5" xfId="4826"/>
    <cellStyle name="Calculation 2 4 3 4 2 5 2" xfId="4827"/>
    <cellStyle name="Calculation 2 4 3 4 2 5 3" xfId="4828"/>
    <cellStyle name="Calculation 2 4 3 4 2 6" xfId="4829"/>
    <cellStyle name="Calculation 2 4 3 4 2 6 2" xfId="4830"/>
    <cellStyle name="Calculation 2 4 3 4 2 6 3" xfId="4831"/>
    <cellStyle name="Calculation 2 4 3 4 2 7" xfId="4832"/>
    <cellStyle name="Calculation 2 4 3 4 2 7 2" xfId="4833"/>
    <cellStyle name="Calculation 2 4 3 4 2 7 3" xfId="4834"/>
    <cellStyle name="Calculation 2 4 3 4 2 8" xfId="4835"/>
    <cellStyle name="Calculation 2 4 3 4 2 9" xfId="4836"/>
    <cellStyle name="Calculation 2 4 3 4 3" xfId="4837"/>
    <cellStyle name="Calculation 2 4 3 4 3 2" xfId="4838"/>
    <cellStyle name="Calculation 2 4 3 4 3 3" xfId="4839"/>
    <cellStyle name="Calculation 2 4 3 4 4" xfId="4840"/>
    <cellStyle name="Calculation 2 4 3 4 4 2" xfId="4841"/>
    <cellStyle name="Calculation 2 4 3 4 4 3" xfId="4842"/>
    <cellStyle name="Calculation 2 4 3 4 5" xfId="4843"/>
    <cellStyle name="Calculation 2 4 3 4 5 2" xfId="4844"/>
    <cellStyle name="Calculation 2 4 3 4 5 3" xfId="4845"/>
    <cellStyle name="Calculation 2 4 3 4 6" xfId="4846"/>
    <cellStyle name="Calculation 2 4 3 4 6 2" xfId="4847"/>
    <cellStyle name="Calculation 2 4 3 4 6 3" xfId="4848"/>
    <cellStyle name="Calculation 2 4 3 4 7" xfId="4849"/>
    <cellStyle name="Calculation 2 4 3 4 7 2" xfId="4850"/>
    <cellStyle name="Calculation 2 4 3 4 7 3" xfId="4851"/>
    <cellStyle name="Calculation 2 4 3 4 8" xfId="4852"/>
    <cellStyle name="Calculation 2 4 3 4 8 2" xfId="4853"/>
    <cellStyle name="Calculation 2 4 3 4 8 3" xfId="4854"/>
    <cellStyle name="Calculation 2 4 3 4 9" xfId="4855"/>
    <cellStyle name="Calculation 2 4 3 5" xfId="4856"/>
    <cellStyle name="Calculation 2 4 3 5 2" xfId="4857"/>
    <cellStyle name="Calculation 2 4 3 5 2 2" xfId="4858"/>
    <cellStyle name="Calculation 2 4 3 5 2 3" xfId="4859"/>
    <cellStyle name="Calculation 2 4 3 5 3" xfId="4860"/>
    <cellStyle name="Calculation 2 4 3 5 3 2" xfId="4861"/>
    <cellStyle name="Calculation 2 4 3 5 3 3" xfId="4862"/>
    <cellStyle name="Calculation 2 4 3 5 4" xfId="4863"/>
    <cellStyle name="Calculation 2 4 3 5 4 2" xfId="4864"/>
    <cellStyle name="Calculation 2 4 3 5 4 3" xfId="4865"/>
    <cellStyle name="Calculation 2 4 3 5 5" xfId="4866"/>
    <cellStyle name="Calculation 2 4 3 5 5 2" xfId="4867"/>
    <cellStyle name="Calculation 2 4 3 5 5 3" xfId="4868"/>
    <cellStyle name="Calculation 2 4 3 5 6" xfId="4869"/>
    <cellStyle name="Calculation 2 4 3 5 6 2" xfId="4870"/>
    <cellStyle name="Calculation 2 4 3 5 6 3" xfId="4871"/>
    <cellStyle name="Calculation 2 4 3 5 7" xfId="4872"/>
    <cellStyle name="Calculation 2 4 3 5 7 2" xfId="4873"/>
    <cellStyle name="Calculation 2 4 3 5 7 3" xfId="4874"/>
    <cellStyle name="Calculation 2 4 3 5 8" xfId="4875"/>
    <cellStyle name="Calculation 2 4 3 5 9" xfId="4876"/>
    <cellStyle name="Calculation 2 4 3 6" xfId="4877"/>
    <cellStyle name="Calculation 2 4 3 6 2" xfId="4878"/>
    <cellStyle name="Calculation 2 4 3 6 3" xfId="4879"/>
    <cellStyle name="Calculation 2 4 3 7" xfId="4880"/>
    <cellStyle name="Calculation 2 4 3 7 2" xfId="4881"/>
    <cellStyle name="Calculation 2 4 3 7 3" xfId="4882"/>
    <cellStyle name="Calculation 2 4 3 8" xfId="4883"/>
    <cellStyle name="Calculation 2 4 3 8 2" xfId="4884"/>
    <cellStyle name="Calculation 2 4 3 8 3" xfId="4885"/>
    <cellStyle name="Calculation 2 4 3 9" xfId="4886"/>
    <cellStyle name="Calculation 2 4 3 9 2" xfId="4887"/>
    <cellStyle name="Calculation 2 4 3 9 3" xfId="4888"/>
    <cellStyle name="Calculation 2 4 4" xfId="4889"/>
    <cellStyle name="Calculation 2 4 4 10" xfId="4890"/>
    <cellStyle name="Calculation 2 4 4 2" xfId="4891"/>
    <cellStyle name="Calculation 2 4 4 2 2" xfId="4892"/>
    <cellStyle name="Calculation 2 4 4 2 2 2" xfId="4893"/>
    <cellStyle name="Calculation 2 4 4 2 2 3" xfId="4894"/>
    <cellStyle name="Calculation 2 4 4 2 3" xfId="4895"/>
    <cellStyle name="Calculation 2 4 4 2 3 2" xfId="4896"/>
    <cellStyle name="Calculation 2 4 4 2 3 3" xfId="4897"/>
    <cellStyle name="Calculation 2 4 4 2 4" xfId="4898"/>
    <cellStyle name="Calculation 2 4 4 2 4 2" xfId="4899"/>
    <cellStyle name="Calculation 2 4 4 2 4 3" xfId="4900"/>
    <cellStyle name="Calculation 2 4 4 2 5" xfId="4901"/>
    <cellStyle name="Calculation 2 4 4 2 5 2" xfId="4902"/>
    <cellStyle name="Calculation 2 4 4 2 5 3" xfId="4903"/>
    <cellStyle name="Calculation 2 4 4 2 6" xfId="4904"/>
    <cellStyle name="Calculation 2 4 4 2 6 2" xfId="4905"/>
    <cellStyle name="Calculation 2 4 4 2 6 3" xfId="4906"/>
    <cellStyle name="Calculation 2 4 4 2 7" xfId="4907"/>
    <cellStyle name="Calculation 2 4 4 2 7 2" xfId="4908"/>
    <cellStyle name="Calculation 2 4 4 2 7 3" xfId="4909"/>
    <cellStyle name="Calculation 2 4 4 2 8" xfId="4910"/>
    <cellStyle name="Calculation 2 4 4 2 9" xfId="4911"/>
    <cellStyle name="Calculation 2 4 4 3" xfId="4912"/>
    <cellStyle name="Calculation 2 4 4 3 2" xfId="4913"/>
    <cellStyle name="Calculation 2 4 4 3 3" xfId="4914"/>
    <cellStyle name="Calculation 2 4 4 4" xfId="4915"/>
    <cellStyle name="Calculation 2 4 4 4 2" xfId="4916"/>
    <cellStyle name="Calculation 2 4 4 4 3" xfId="4917"/>
    <cellStyle name="Calculation 2 4 4 5" xfId="4918"/>
    <cellStyle name="Calculation 2 4 4 5 2" xfId="4919"/>
    <cellStyle name="Calculation 2 4 4 5 3" xfId="4920"/>
    <cellStyle name="Calculation 2 4 4 6" xfId="4921"/>
    <cellStyle name="Calculation 2 4 4 6 2" xfId="4922"/>
    <cellStyle name="Calculation 2 4 4 6 3" xfId="4923"/>
    <cellStyle name="Calculation 2 4 4 7" xfId="4924"/>
    <cellStyle name="Calculation 2 4 4 7 2" xfId="4925"/>
    <cellStyle name="Calculation 2 4 4 7 3" xfId="4926"/>
    <cellStyle name="Calculation 2 4 4 8" xfId="4927"/>
    <cellStyle name="Calculation 2 4 4 8 2" xfId="4928"/>
    <cellStyle name="Calculation 2 4 4 8 3" xfId="4929"/>
    <cellStyle name="Calculation 2 4 4 9" xfId="4930"/>
    <cellStyle name="Calculation 2 4 5" xfId="4931"/>
    <cellStyle name="Calculation 2 4 5 10" xfId="4932"/>
    <cellStyle name="Calculation 2 4 5 2" xfId="4933"/>
    <cellStyle name="Calculation 2 4 5 2 2" xfId="4934"/>
    <cellStyle name="Calculation 2 4 5 2 2 2" xfId="4935"/>
    <cellStyle name="Calculation 2 4 5 2 2 3" xfId="4936"/>
    <cellStyle name="Calculation 2 4 5 2 3" xfId="4937"/>
    <cellStyle name="Calculation 2 4 5 2 3 2" xfId="4938"/>
    <cellStyle name="Calculation 2 4 5 2 3 3" xfId="4939"/>
    <cellStyle name="Calculation 2 4 5 2 4" xfId="4940"/>
    <cellStyle name="Calculation 2 4 5 2 4 2" xfId="4941"/>
    <cellStyle name="Calculation 2 4 5 2 4 3" xfId="4942"/>
    <cellStyle name="Calculation 2 4 5 2 5" xfId="4943"/>
    <cellStyle name="Calculation 2 4 5 2 5 2" xfId="4944"/>
    <cellStyle name="Calculation 2 4 5 2 5 3" xfId="4945"/>
    <cellStyle name="Calculation 2 4 5 2 6" xfId="4946"/>
    <cellStyle name="Calculation 2 4 5 2 6 2" xfId="4947"/>
    <cellStyle name="Calculation 2 4 5 2 6 3" xfId="4948"/>
    <cellStyle name="Calculation 2 4 5 2 7" xfId="4949"/>
    <cellStyle name="Calculation 2 4 5 2 7 2" xfId="4950"/>
    <cellStyle name="Calculation 2 4 5 2 7 3" xfId="4951"/>
    <cellStyle name="Calculation 2 4 5 2 8" xfId="4952"/>
    <cellStyle name="Calculation 2 4 5 2 9" xfId="4953"/>
    <cellStyle name="Calculation 2 4 5 3" xfId="4954"/>
    <cellStyle name="Calculation 2 4 5 3 2" xfId="4955"/>
    <cellStyle name="Calculation 2 4 5 3 3" xfId="4956"/>
    <cellStyle name="Calculation 2 4 5 4" xfId="4957"/>
    <cellStyle name="Calculation 2 4 5 4 2" xfId="4958"/>
    <cellStyle name="Calculation 2 4 5 4 3" xfId="4959"/>
    <cellStyle name="Calculation 2 4 5 5" xfId="4960"/>
    <cellStyle name="Calculation 2 4 5 5 2" xfId="4961"/>
    <cellStyle name="Calculation 2 4 5 5 3" xfId="4962"/>
    <cellStyle name="Calculation 2 4 5 6" xfId="4963"/>
    <cellStyle name="Calculation 2 4 5 6 2" xfId="4964"/>
    <cellStyle name="Calculation 2 4 5 6 3" xfId="4965"/>
    <cellStyle name="Calculation 2 4 5 7" xfId="4966"/>
    <cellStyle name="Calculation 2 4 5 7 2" xfId="4967"/>
    <cellStyle name="Calculation 2 4 5 7 3" xfId="4968"/>
    <cellStyle name="Calculation 2 4 5 8" xfId="4969"/>
    <cellStyle name="Calculation 2 4 5 8 2" xfId="4970"/>
    <cellStyle name="Calculation 2 4 5 8 3" xfId="4971"/>
    <cellStyle name="Calculation 2 4 5 9" xfId="4972"/>
    <cellStyle name="Calculation 2 4 6" xfId="4973"/>
    <cellStyle name="Calculation 2 4 6 10" xfId="4974"/>
    <cellStyle name="Calculation 2 4 6 2" xfId="4975"/>
    <cellStyle name="Calculation 2 4 6 2 2" xfId="4976"/>
    <cellStyle name="Calculation 2 4 6 2 2 2" xfId="4977"/>
    <cellStyle name="Calculation 2 4 6 2 2 3" xfId="4978"/>
    <cellStyle name="Calculation 2 4 6 2 3" xfId="4979"/>
    <cellStyle name="Calculation 2 4 6 2 3 2" xfId="4980"/>
    <cellStyle name="Calculation 2 4 6 2 3 3" xfId="4981"/>
    <cellStyle name="Calculation 2 4 6 2 4" xfId="4982"/>
    <cellStyle name="Calculation 2 4 6 2 4 2" xfId="4983"/>
    <cellStyle name="Calculation 2 4 6 2 4 3" xfId="4984"/>
    <cellStyle name="Calculation 2 4 6 2 5" xfId="4985"/>
    <cellStyle name="Calculation 2 4 6 2 5 2" xfId="4986"/>
    <cellStyle name="Calculation 2 4 6 2 5 3" xfId="4987"/>
    <cellStyle name="Calculation 2 4 6 2 6" xfId="4988"/>
    <cellStyle name="Calculation 2 4 6 2 6 2" xfId="4989"/>
    <cellStyle name="Calculation 2 4 6 2 6 3" xfId="4990"/>
    <cellStyle name="Calculation 2 4 6 2 7" xfId="4991"/>
    <cellStyle name="Calculation 2 4 6 2 7 2" xfId="4992"/>
    <cellStyle name="Calculation 2 4 6 2 7 3" xfId="4993"/>
    <cellStyle name="Calculation 2 4 6 2 8" xfId="4994"/>
    <cellStyle name="Calculation 2 4 6 2 9" xfId="4995"/>
    <cellStyle name="Calculation 2 4 6 3" xfId="4996"/>
    <cellStyle name="Calculation 2 4 6 3 2" xfId="4997"/>
    <cellStyle name="Calculation 2 4 6 3 3" xfId="4998"/>
    <cellStyle name="Calculation 2 4 6 4" xfId="4999"/>
    <cellStyle name="Calculation 2 4 6 4 2" xfId="5000"/>
    <cellStyle name="Calculation 2 4 6 4 3" xfId="5001"/>
    <cellStyle name="Calculation 2 4 6 5" xfId="5002"/>
    <cellStyle name="Calculation 2 4 6 5 2" xfId="5003"/>
    <cellStyle name="Calculation 2 4 6 5 3" xfId="5004"/>
    <cellStyle name="Calculation 2 4 6 6" xfId="5005"/>
    <cellStyle name="Calculation 2 4 6 6 2" xfId="5006"/>
    <cellStyle name="Calculation 2 4 6 6 3" xfId="5007"/>
    <cellStyle name="Calculation 2 4 6 7" xfId="5008"/>
    <cellStyle name="Calculation 2 4 6 7 2" xfId="5009"/>
    <cellStyle name="Calculation 2 4 6 7 3" xfId="5010"/>
    <cellStyle name="Calculation 2 4 6 8" xfId="5011"/>
    <cellStyle name="Calculation 2 4 6 8 2" xfId="5012"/>
    <cellStyle name="Calculation 2 4 6 8 3" xfId="5013"/>
    <cellStyle name="Calculation 2 4 6 9" xfId="5014"/>
    <cellStyle name="Calculation 2 4 7" xfId="5015"/>
    <cellStyle name="Calculation 2 4 7 2" xfId="5016"/>
    <cellStyle name="Calculation 2 4 7 2 2" xfId="5017"/>
    <cellStyle name="Calculation 2 4 7 2 3" xfId="5018"/>
    <cellStyle name="Calculation 2 4 7 3" xfId="5019"/>
    <cellStyle name="Calculation 2 4 7 3 2" xfId="5020"/>
    <cellStyle name="Calculation 2 4 7 3 3" xfId="5021"/>
    <cellStyle name="Calculation 2 4 7 4" xfId="5022"/>
    <cellStyle name="Calculation 2 4 7 4 2" xfId="5023"/>
    <cellStyle name="Calculation 2 4 7 4 3" xfId="5024"/>
    <cellStyle name="Calculation 2 4 7 5" xfId="5025"/>
    <cellStyle name="Calculation 2 4 7 5 2" xfId="5026"/>
    <cellStyle name="Calculation 2 4 7 5 3" xfId="5027"/>
    <cellStyle name="Calculation 2 4 7 6" xfId="5028"/>
    <cellStyle name="Calculation 2 4 7 6 2" xfId="5029"/>
    <cellStyle name="Calculation 2 4 7 6 3" xfId="5030"/>
    <cellStyle name="Calculation 2 4 7 7" xfId="5031"/>
    <cellStyle name="Calculation 2 4 7 7 2" xfId="5032"/>
    <cellStyle name="Calculation 2 4 7 7 3" xfId="5033"/>
    <cellStyle name="Calculation 2 4 7 8" xfId="5034"/>
    <cellStyle name="Calculation 2 4 7 9" xfId="5035"/>
    <cellStyle name="Calculation 2 4 8" xfId="5036"/>
    <cellStyle name="Calculation 2 4 8 2" xfId="5037"/>
    <cellStyle name="Calculation 2 4 8 3" xfId="5038"/>
    <cellStyle name="Calculation 2 4 9" xfId="5039"/>
    <cellStyle name="Calculation 2 4 9 2" xfId="5040"/>
    <cellStyle name="Calculation 2 4 9 3" xfId="5041"/>
    <cellStyle name="Calculation 2 5" xfId="5042"/>
    <cellStyle name="Calculation 2 5 10" xfId="5043"/>
    <cellStyle name="Calculation 2 5 10 2" xfId="5044"/>
    <cellStyle name="Calculation 2 5 10 3" xfId="5045"/>
    <cellStyle name="Calculation 2 5 11" xfId="5046"/>
    <cellStyle name="Calculation 2 5 11 2" xfId="5047"/>
    <cellStyle name="Calculation 2 5 11 3" xfId="5048"/>
    <cellStyle name="Calculation 2 5 12" xfId="5049"/>
    <cellStyle name="Calculation 2 5 12 2" xfId="5050"/>
    <cellStyle name="Calculation 2 5 12 3" xfId="5051"/>
    <cellStyle name="Calculation 2 5 13" xfId="5052"/>
    <cellStyle name="Calculation 2 5 13 2" xfId="5053"/>
    <cellStyle name="Calculation 2 5 13 3" xfId="5054"/>
    <cellStyle name="Calculation 2 5 14" xfId="5055"/>
    <cellStyle name="Calculation 2 5 2" xfId="5056"/>
    <cellStyle name="Calculation 2 5 2 10" xfId="5057"/>
    <cellStyle name="Calculation 2 5 2 2" xfId="5058"/>
    <cellStyle name="Calculation 2 5 2 2 10" xfId="5059"/>
    <cellStyle name="Calculation 2 5 2 2 2" xfId="5060"/>
    <cellStyle name="Calculation 2 5 2 2 2 2" xfId="5061"/>
    <cellStyle name="Calculation 2 5 2 2 2 2 2" xfId="5062"/>
    <cellStyle name="Calculation 2 5 2 2 2 2 3" xfId="5063"/>
    <cellStyle name="Calculation 2 5 2 2 2 3" xfId="5064"/>
    <cellStyle name="Calculation 2 5 2 2 2 3 2" xfId="5065"/>
    <cellStyle name="Calculation 2 5 2 2 2 3 3" xfId="5066"/>
    <cellStyle name="Calculation 2 5 2 2 2 4" xfId="5067"/>
    <cellStyle name="Calculation 2 5 2 2 2 4 2" xfId="5068"/>
    <cellStyle name="Calculation 2 5 2 2 2 4 3" xfId="5069"/>
    <cellStyle name="Calculation 2 5 2 2 2 5" xfId="5070"/>
    <cellStyle name="Calculation 2 5 2 2 2 5 2" xfId="5071"/>
    <cellStyle name="Calculation 2 5 2 2 2 5 3" xfId="5072"/>
    <cellStyle name="Calculation 2 5 2 2 2 6" xfId="5073"/>
    <cellStyle name="Calculation 2 5 2 2 2 6 2" xfId="5074"/>
    <cellStyle name="Calculation 2 5 2 2 2 6 3" xfId="5075"/>
    <cellStyle name="Calculation 2 5 2 2 2 7" xfId="5076"/>
    <cellStyle name="Calculation 2 5 2 2 2 7 2" xfId="5077"/>
    <cellStyle name="Calculation 2 5 2 2 2 7 3" xfId="5078"/>
    <cellStyle name="Calculation 2 5 2 2 2 8" xfId="5079"/>
    <cellStyle name="Calculation 2 5 2 2 2 9" xfId="5080"/>
    <cellStyle name="Calculation 2 5 2 2 3" xfId="5081"/>
    <cellStyle name="Calculation 2 5 2 2 3 2" xfId="5082"/>
    <cellStyle name="Calculation 2 5 2 2 3 3" xfId="5083"/>
    <cellStyle name="Calculation 2 5 2 2 4" xfId="5084"/>
    <cellStyle name="Calculation 2 5 2 2 4 2" xfId="5085"/>
    <cellStyle name="Calculation 2 5 2 2 4 3" xfId="5086"/>
    <cellStyle name="Calculation 2 5 2 2 5" xfId="5087"/>
    <cellStyle name="Calculation 2 5 2 2 5 2" xfId="5088"/>
    <cellStyle name="Calculation 2 5 2 2 5 3" xfId="5089"/>
    <cellStyle name="Calculation 2 5 2 2 6" xfId="5090"/>
    <cellStyle name="Calculation 2 5 2 2 6 2" xfId="5091"/>
    <cellStyle name="Calculation 2 5 2 2 6 3" xfId="5092"/>
    <cellStyle name="Calculation 2 5 2 2 7" xfId="5093"/>
    <cellStyle name="Calculation 2 5 2 2 7 2" xfId="5094"/>
    <cellStyle name="Calculation 2 5 2 2 7 3" xfId="5095"/>
    <cellStyle name="Calculation 2 5 2 2 8" xfId="5096"/>
    <cellStyle name="Calculation 2 5 2 2 8 2" xfId="5097"/>
    <cellStyle name="Calculation 2 5 2 2 8 3" xfId="5098"/>
    <cellStyle name="Calculation 2 5 2 2 9" xfId="5099"/>
    <cellStyle name="Calculation 2 5 2 3" xfId="5100"/>
    <cellStyle name="Calculation 2 5 2 3 10" xfId="5101"/>
    <cellStyle name="Calculation 2 5 2 3 2" xfId="5102"/>
    <cellStyle name="Calculation 2 5 2 3 2 2" xfId="5103"/>
    <cellStyle name="Calculation 2 5 2 3 2 2 2" xfId="5104"/>
    <cellStyle name="Calculation 2 5 2 3 2 2 3" xfId="5105"/>
    <cellStyle name="Calculation 2 5 2 3 2 3" xfId="5106"/>
    <cellStyle name="Calculation 2 5 2 3 2 3 2" xfId="5107"/>
    <cellStyle name="Calculation 2 5 2 3 2 3 3" xfId="5108"/>
    <cellStyle name="Calculation 2 5 2 3 2 4" xfId="5109"/>
    <cellStyle name="Calculation 2 5 2 3 2 4 2" xfId="5110"/>
    <cellStyle name="Calculation 2 5 2 3 2 4 3" xfId="5111"/>
    <cellStyle name="Calculation 2 5 2 3 2 5" xfId="5112"/>
    <cellStyle name="Calculation 2 5 2 3 2 5 2" xfId="5113"/>
    <cellStyle name="Calculation 2 5 2 3 2 5 3" xfId="5114"/>
    <cellStyle name="Calculation 2 5 2 3 2 6" xfId="5115"/>
    <cellStyle name="Calculation 2 5 2 3 2 6 2" xfId="5116"/>
    <cellStyle name="Calculation 2 5 2 3 2 6 3" xfId="5117"/>
    <cellStyle name="Calculation 2 5 2 3 2 7" xfId="5118"/>
    <cellStyle name="Calculation 2 5 2 3 2 7 2" xfId="5119"/>
    <cellStyle name="Calculation 2 5 2 3 2 7 3" xfId="5120"/>
    <cellStyle name="Calculation 2 5 2 3 2 8" xfId="5121"/>
    <cellStyle name="Calculation 2 5 2 3 2 9" xfId="5122"/>
    <cellStyle name="Calculation 2 5 2 3 3" xfId="5123"/>
    <cellStyle name="Calculation 2 5 2 3 3 2" xfId="5124"/>
    <cellStyle name="Calculation 2 5 2 3 3 3" xfId="5125"/>
    <cellStyle name="Calculation 2 5 2 3 4" xfId="5126"/>
    <cellStyle name="Calculation 2 5 2 3 4 2" xfId="5127"/>
    <cellStyle name="Calculation 2 5 2 3 4 3" xfId="5128"/>
    <cellStyle name="Calculation 2 5 2 3 5" xfId="5129"/>
    <cellStyle name="Calculation 2 5 2 3 5 2" xfId="5130"/>
    <cellStyle name="Calculation 2 5 2 3 5 3" xfId="5131"/>
    <cellStyle name="Calculation 2 5 2 3 6" xfId="5132"/>
    <cellStyle name="Calculation 2 5 2 3 6 2" xfId="5133"/>
    <cellStyle name="Calculation 2 5 2 3 6 3" xfId="5134"/>
    <cellStyle name="Calculation 2 5 2 3 7" xfId="5135"/>
    <cellStyle name="Calculation 2 5 2 3 7 2" xfId="5136"/>
    <cellStyle name="Calculation 2 5 2 3 7 3" xfId="5137"/>
    <cellStyle name="Calculation 2 5 2 3 8" xfId="5138"/>
    <cellStyle name="Calculation 2 5 2 3 8 2" xfId="5139"/>
    <cellStyle name="Calculation 2 5 2 3 8 3" xfId="5140"/>
    <cellStyle name="Calculation 2 5 2 3 9" xfId="5141"/>
    <cellStyle name="Calculation 2 5 2 4" xfId="5142"/>
    <cellStyle name="Calculation 2 5 2 4 10" xfId="5143"/>
    <cellStyle name="Calculation 2 5 2 4 2" xfId="5144"/>
    <cellStyle name="Calculation 2 5 2 4 2 2" xfId="5145"/>
    <cellStyle name="Calculation 2 5 2 4 2 2 2" xfId="5146"/>
    <cellStyle name="Calculation 2 5 2 4 2 2 3" xfId="5147"/>
    <cellStyle name="Calculation 2 5 2 4 2 3" xfId="5148"/>
    <cellStyle name="Calculation 2 5 2 4 2 3 2" xfId="5149"/>
    <cellStyle name="Calculation 2 5 2 4 2 3 3" xfId="5150"/>
    <cellStyle name="Calculation 2 5 2 4 2 4" xfId="5151"/>
    <cellStyle name="Calculation 2 5 2 4 2 4 2" xfId="5152"/>
    <cellStyle name="Calculation 2 5 2 4 2 4 3" xfId="5153"/>
    <cellStyle name="Calculation 2 5 2 4 2 5" xfId="5154"/>
    <cellStyle name="Calculation 2 5 2 4 2 5 2" xfId="5155"/>
    <cellStyle name="Calculation 2 5 2 4 2 5 3" xfId="5156"/>
    <cellStyle name="Calculation 2 5 2 4 2 6" xfId="5157"/>
    <cellStyle name="Calculation 2 5 2 4 2 6 2" xfId="5158"/>
    <cellStyle name="Calculation 2 5 2 4 2 6 3" xfId="5159"/>
    <cellStyle name="Calculation 2 5 2 4 2 7" xfId="5160"/>
    <cellStyle name="Calculation 2 5 2 4 2 7 2" xfId="5161"/>
    <cellStyle name="Calculation 2 5 2 4 2 7 3" xfId="5162"/>
    <cellStyle name="Calculation 2 5 2 4 2 8" xfId="5163"/>
    <cellStyle name="Calculation 2 5 2 4 2 9" xfId="5164"/>
    <cellStyle name="Calculation 2 5 2 4 3" xfId="5165"/>
    <cellStyle name="Calculation 2 5 2 4 3 2" xfId="5166"/>
    <cellStyle name="Calculation 2 5 2 4 3 3" xfId="5167"/>
    <cellStyle name="Calculation 2 5 2 4 4" xfId="5168"/>
    <cellStyle name="Calculation 2 5 2 4 4 2" xfId="5169"/>
    <cellStyle name="Calculation 2 5 2 4 4 3" xfId="5170"/>
    <cellStyle name="Calculation 2 5 2 4 5" xfId="5171"/>
    <cellStyle name="Calculation 2 5 2 4 5 2" xfId="5172"/>
    <cellStyle name="Calculation 2 5 2 4 5 3" xfId="5173"/>
    <cellStyle name="Calculation 2 5 2 4 6" xfId="5174"/>
    <cellStyle name="Calculation 2 5 2 4 6 2" xfId="5175"/>
    <cellStyle name="Calculation 2 5 2 4 6 3" xfId="5176"/>
    <cellStyle name="Calculation 2 5 2 4 7" xfId="5177"/>
    <cellStyle name="Calculation 2 5 2 4 7 2" xfId="5178"/>
    <cellStyle name="Calculation 2 5 2 4 7 3" xfId="5179"/>
    <cellStyle name="Calculation 2 5 2 4 8" xfId="5180"/>
    <cellStyle name="Calculation 2 5 2 4 8 2" xfId="5181"/>
    <cellStyle name="Calculation 2 5 2 4 8 3" xfId="5182"/>
    <cellStyle name="Calculation 2 5 2 4 9" xfId="5183"/>
    <cellStyle name="Calculation 2 5 2 5" xfId="5184"/>
    <cellStyle name="Calculation 2 5 2 5 2" xfId="5185"/>
    <cellStyle name="Calculation 2 5 2 5 2 2" xfId="5186"/>
    <cellStyle name="Calculation 2 5 2 5 2 3" xfId="5187"/>
    <cellStyle name="Calculation 2 5 2 5 3" xfId="5188"/>
    <cellStyle name="Calculation 2 5 2 5 3 2" xfId="5189"/>
    <cellStyle name="Calculation 2 5 2 5 3 3" xfId="5190"/>
    <cellStyle name="Calculation 2 5 2 5 4" xfId="5191"/>
    <cellStyle name="Calculation 2 5 2 5 4 2" xfId="5192"/>
    <cellStyle name="Calculation 2 5 2 5 4 3" xfId="5193"/>
    <cellStyle name="Calculation 2 5 2 5 5" xfId="5194"/>
    <cellStyle name="Calculation 2 5 2 5 5 2" xfId="5195"/>
    <cellStyle name="Calculation 2 5 2 5 5 3" xfId="5196"/>
    <cellStyle name="Calculation 2 5 2 5 6" xfId="5197"/>
    <cellStyle name="Calculation 2 5 2 5 6 2" xfId="5198"/>
    <cellStyle name="Calculation 2 5 2 5 6 3" xfId="5199"/>
    <cellStyle name="Calculation 2 5 2 5 7" xfId="5200"/>
    <cellStyle name="Calculation 2 5 2 5 7 2" xfId="5201"/>
    <cellStyle name="Calculation 2 5 2 5 7 3" xfId="5202"/>
    <cellStyle name="Calculation 2 5 2 5 8" xfId="5203"/>
    <cellStyle name="Calculation 2 5 2 5 9" xfId="5204"/>
    <cellStyle name="Calculation 2 5 2 6" xfId="5205"/>
    <cellStyle name="Calculation 2 5 2 6 2" xfId="5206"/>
    <cellStyle name="Calculation 2 5 2 6 3" xfId="5207"/>
    <cellStyle name="Calculation 2 5 2 7" xfId="5208"/>
    <cellStyle name="Calculation 2 5 2 7 2" xfId="5209"/>
    <cellStyle name="Calculation 2 5 2 7 3" xfId="5210"/>
    <cellStyle name="Calculation 2 5 2 8" xfId="5211"/>
    <cellStyle name="Calculation 2 5 2 8 2" xfId="5212"/>
    <cellStyle name="Calculation 2 5 2 8 3" xfId="5213"/>
    <cellStyle name="Calculation 2 5 2 9" xfId="5214"/>
    <cellStyle name="Calculation 2 5 2 9 2" xfId="5215"/>
    <cellStyle name="Calculation 2 5 2 9 3" xfId="5216"/>
    <cellStyle name="Calculation 2 5 3" xfId="5217"/>
    <cellStyle name="Calculation 2 5 3 10" xfId="5218"/>
    <cellStyle name="Calculation 2 5 3 2" xfId="5219"/>
    <cellStyle name="Calculation 2 5 3 2 10" xfId="5220"/>
    <cellStyle name="Calculation 2 5 3 2 2" xfId="5221"/>
    <cellStyle name="Calculation 2 5 3 2 2 2" xfId="5222"/>
    <cellStyle name="Calculation 2 5 3 2 2 2 2" xfId="5223"/>
    <cellStyle name="Calculation 2 5 3 2 2 2 3" xfId="5224"/>
    <cellStyle name="Calculation 2 5 3 2 2 3" xfId="5225"/>
    <cellStyle name="Calculation 2 5 3 2 2 3 2" xfId="5226"/>
    <cellStyle name="Calculation 2 5 3 2 2 3 3" xfId="5227"/>
    <cellStyle name="Calculation 2 5 3 2 2 4" xfId="5228"/>
    <cellStyle name="Calculation 2 5 3 2 2 4 2" xfId="5229"/>
    <cellStyle name="Calculation 2 5 3 2 2 4 3" xfId="5230"/>
    <cellStyle name="Calculation 2 5 3 2 2 5" xfId="5231"/>
    <cellStyle name="Calculation 2 5 3 2 2 5 2" xfId="5232"/>
    <cellStyle name="Calculation 2 5 3 2 2 5 3" xfId="5233"/>
    <cellStyle name="Calculation 2 5 3 2 2 6" xfId="5234"/>
    <cellStyle name="Calculation 2 5 3 2 2 6 2" xfId="5235"/>
    <cellStyle name="Calculation 2 5 3 2 2 6 3" xfId="5236"/>
    <cellStyle name="Calculation 2 5 3 2 2 7" xfId="5237"/>
    <cellStyle name="Calculation 2 5 3 2 2 7 2" xfId="5238"/>
    <cellStyle name="Calculation 2 5 3 2 2 7 3" xfId="5239"/>
    <cellStyle name="Calculation 2 5 3 2 2 8" xfId="5240"/>
    <cellStyle name="Calculation 2 5 3 2 2 9" xfId="5241"/>
    <cellStyle name="Calculation 2 5 3 2 3" xfId="5242"/>
    <cellStyle name="Calculation 2 5 3 2 3 2" xfId="5243"/>
    <cellStyle name="Calculation 2 5 3 2 3 3" xfId="5244"/>
    <cellStyle name="Calculation 2 5 3 2 4" xfId="5245"/>
    <cellStyle name="Calculation 2 5 3 2 4 2" xfId="5246"/>
    <cellStyle name="Calculation 2 5 3 2 4 3" xfId="5247"/>
    <cellStyle name="Calculation 2 5 3 2 5" xfId="5248"/>
    <cellStyle name="Calculation 2 5 3 2 5 2" xfId="5249"/>
    <cellStyle name="Calculation 2 5 3 2 5 3" xfId="5250"/>
    <cellStyle name="Calculation 2 5 3 2 6" xfId="5251"/>
    <cellStyle name="Calculation 2 5 3 2 6 2" xfId="5252"/>
    <cellStyle name="Calculation 2 5 3 2 6 3" xfId="5253"/>
    <cellStyle name="Calculation 2 5 3 2 7" xfId="5254"/>
    <cellStyle name="Calculation 2 5 3 2 7 2" xfId="5255"/>
    <cellStyle name="Calculation 2 5 3 2 7 3" xfId="5256"/>
    <cellStyle name="Calculation 2 5 3 2 8" xfId="5257"/>
    <cellStyle name="Calculation 2 5 3 2 8 2" xfId="5258"/>
    <cellStyle name="Calculation 2 5 3 2 8 3" xfId="5259"/>
    <cellStyle name="Calculation 2 5 3 2 9" xfId="5260"/>
    <cellStyle name="Calculation 2 5 3 3" xfId="5261"/>
    <cellStyle name="Calculation 2 5 3 3 10" xfId="5262"/>
    <cellStyle name="Calculation 2 5 3 3 2" xfId="5263"/>
    <cellStyle name="Calculation 2 5 3 3 2 2" xfId="5264"/>
    <cellStyle name="Calculation 2 5 3 3 2 2 2" xfId="5265"/>
    <cellStyle name="Calculation 2 5 3 3 2 2 3" xfId="5266"/>
    <cellStyle name="Calculation 2 5 3 3 2 3" xfId="5267"/>
    <cellStyle name="Calculation 2 5 3 3 2 3 2" xfId="5268"/>
    <cellStyle name="Calculation 2 5 3 3 2 3 3" xfId="5269"/>
    <cellStyle name="Calculation 2 5 3 3 2 4" xfId="5270"/>
    <cellStyle name="Calculation 2 5 3 3 2 4 2" xfId="5271"/>
    <cellStyle name="Calculation 2 5 3 3 2 4 3" xfId="5272"/>
    <cellStyle name="Calculation 2 5 3 3 2 5" xfId="5273"/>
    <cellStyle name="Calculation 2 5 3 3 2 5 2" xfId="5274"/>
    <cellStyle name="Calculation 2 5 3 3 2 5 3" xfId="5275"/>
    <cellStyle name="Calculation 2 5 3 3 2 6" xfId="5276"/>
    <cellStyle name="Calculation 2 5 3 3 2 6 2" xfId="5277"/>
    <cellStyle name="Calculation 2 5 3 3 2 6 3" xfId="5278"/>
    <cellStyle name="Calculation 2 5 3 3 2 7" xfId="5279"/>
    <cellStyle name="Calculation 2 5 3 3 2 7 2" xfId="5280"/>
    <cellStyle name="Calculation 2 5 3 3 2 7 3" xfId="5281"/>
    <cellStyle name="Calculation 2 5 3 3 2 8" xfId="5282"/>
    <cellStyle name="Calculation 2 5 3 3 2 9" xfId="5283"/>
    <cellStyle name="Calculation 2 5 3 3 3" xfId="5284"/>
    <cellStyle name="Calculation 2 5 3 3 3 2" xfId="5285"/>
    <cellStyle name="Calculation 2 5 3 3 3 3" xfId="5286"/>
    <cellStyle name="Calculation 2 5 3 3 4" xfId="5287"/>
    <cellStyle name="Calculation 2 5 3 3 4 2" xfId="5288"/>
    <cellStyle name="Calculation 2 5 3 3 4 3" xfId="5289"/>
    <cellStyle name="Calculation 2 5 3 3 5" xfId="5290"/>
    <cellStyle name="Calculation 2 5 3 3 5 2" xfId="5291"/>
    <cellStyle name="Calculation 2 5 3 3 5 3" xfId="5292"/>
    <cellStyle name="Calculation 2 5 3 3 6" xfId="5293"/>
    <cellStyle name="Calculation 2 5 3 3 6 2" xfId="5294"/>
    <cellStyle name="Calculation 2 5 3 3 6 3" xfId="5295"/>
    <cellStyle name="Calculation 2 5 3 3 7" xfId="5296"/>
    <cellStyle name="Calculation 2 5 3 3 7 2" xfId="5297"/>
    <cellStyle name="Calculation 2 5 3 3 7 3" xfId="5298"/>
    <cellStyle name="Calculation 2 5 3 3 8" xfId="5299"/>
    <cellStyle name="Calculation 2 5 3 3 8 2" xfId="5300"/>
    <cellStyle name="Calculation 2 5 3 3 8 3" xfId="5301"/>
    <cellStyle name="Calculation 2 5 3 3 9" xfId="5302"/>
    <cellStyle name="Calculation 2 5 3 4" xfId="5303"/>
    <cellStyle name="Calculation 2 5 3 4 10" xfId="5304"/>
    <cellStyle name="Calculation 2 5 3 4 2" xfId="5305"/>
    <cellStyle name="Calculation 2 5 3 4 2 2" xfId="5306"/>
    <cellStyle name="Calculation 2 5 3 4 2 2 2" xfId="5307"/>
    <cellStyle name="Calculation 2 5 3 4 2 2 3" xfId="5308"/>
    <cellStyle name="Calculation 2 5 3 4 2 3" xfId="5309"/>
    <cellStyle name="Calculation 2 5 3 4 2 3 2" xfId="5310"/>
    <cellStyle name="Calculation 2 5 3 4 2 3 3" xfId="5311"/>
    <cellStyle name="Calculation 2 5 3 4 2 4" xfId="5312"/>
    <cellStyle name="Calculation 2 5 3 4 2 4 2" xfId="5313"/>
    <cellStyle name="Calculation 2 5 3 4 2 4 3" xfId="5314"/>
    <cellStyle name="Calculation 2 5 3 4 2 5" xfId="5315"/>
    <cellStyle name="Calculation 2 5 3 4 2 5 2" xfId="5316"/>
    <cellStyle name="Calculation 2 5 3 4 2 5 3" xfId="5317"/>
    <cellStyle name="Calculation 2 5 3 4 2 6" xfId="5318"/>
    <cellStyle name="Calculation 2 5 3 4 2 6 2" xfId="5319"/>
    <cellStyle name="Calculation 2 5 3 4 2 6 3" xfId="5320"/>
    <cellStyle name="Calculation 2 5 3 4 2 7" xfId="5321"/>
    <cellStyle name="Calculation 2 5 3 4 2 7 2" xfId="5322"/>
    <cellStyle name="Calculation 2 5 3 4 2 7 3" xfId="5323"/>
    <cellStyle name="Calculation 2 5 3 4 2 8" xfId="5324"/>
    <cellStyle name="Calculation 2 5 3 4 2 9" xfId="5325"/>
    <cellStyle name="Calculation 2 5 3 4 3" xfId="5326"/>
    <cellStyle name="Calculation 2 5 3 4 3 2" xfId="5327"/>
    <cellStyle name="Calculation 2 5 3 4 3 3" xfId="5328"/>
    <cellStyle name="Calculation 2 5 3 4 4" xfId="5329"/>
    <cellStyle name="Calculation 2 5 3 4 4 2" xfId="5330"/>
    <cellStyle name="Calculation 2 5 3 4 4 3" xfId="5331"/>
    <cellStyle name="Calculation 2 5 3 4 5" xfId="5332"/>
    <cellStyle name="Calculation 2 5 3 4 5 2" xfId="5333"/>
    <cellStyle name="Calculation 2 5 3 4 5 3" xfId="5334"/>
    <cellStyle name="Calculation 2 5 3 4 6" xfId="5335"/>
    <cellStyle name="Calculation 2 5 3 4 6 2" xfId="5336"/>
    <cellStyle name="Calculation 2 5 3 4 6 3" xfId="5337"/>
    <cellStyle name="Calculation 2 5 3 4 7" xfId="5338"/>
    <cellStyle name="Calculation 2 5 3 4 7 2" xfId="5339"/>
    <cellStyle name="Calculation 2 5 3 4 7 3" xfId="5340"/>
    <cellStyle name="Calculation 2 5 3 4 8" xfId="5341"/>
    <cellStyle name="Calculation 2 5 3 4 8 2" xfId="5342"/>
    <cellStyle name="Calculation 2 5 3 4 8 3" xfId="5343"/>
    <cellStyle name="Calculation 2 5 3 4 9" xfId="5344"/>
    <cellStyle name="Calculation 2 5 3 5" xfId="5345"/>
    <cellStyle name="Calculation 2 5 3 5 2" xfId="5346"/>
    <cellStyle name="Calculation 2 5 3 5 2 2" xfId="5347"/>
    <cellStyle name="Calculation 2 5 3 5 2 3" xfId="5348"/>
    <cellStyle name="Calculation 2 5 3 5 3" xfId="5349"/>
    <cellStyle name="Calculation 2 5 3 5 3 2" xfId="5350"/>
    <cellStyle name="Calculation 2 5 3 5 3 3" xfId="5351"/>
    <cellStyle name="Calculation 2 5 3 5 4" xfId="5352"/>
    <cellStyle name="Calculation 2 5 3 5 4 2" xfId="5353"/>
    <cellStyle name="Calculation 2 5 3 5 4 3" xfId="5354"/>
    <cellStyle name="Calculation 2 5 3 5 5" xfId="5355"/>
    <cellStyle name="Calculation 2 5 3 5 5 2" xfId="5356"/>
    <cellStyle name="Calculation 2 5 3 5 5 3" xfId="5357"/>
    <cellStyle name="Calculation 2 5 3 5 6" xfId="5358"/>
    <cellStyle name="Calculation 2 5 3 5 6 2" xfId="5359"/>
    <cellStyle name="Calculation 2 5 3 5 6 3" xfId="5360"/>
    <cellStyle name="Calculation 2 5 3 5 7" xfId="5361"/>
    <cellStyle name="Calculation 2 5 3 5 7 2" xfId="5362"/>
    <cellStyle name="Calculation 2 5 3 5 7 3" xfId="5363"/>
    <cellStyle name="Calculation 2 5 3 5 8" xfId="5364"/>
    <cellStyle name="Calculation 2 5 3 5 9" xfId="5365"/>
    <cellStyle name="Calculation 2 5 3 6" xfId="5366"/>
    <cellStyle name="Calculation 2 5 3 6 2" xfId="5367"/>
    <cellStyle name="Calculation 2 5 3 6 3" xfId="5368"/>
    <cellStyle name="Calculation 2 5 3 7" xfId="5369"/>
    <cellStyle name="Calculation 2 5 3 7 2" xfId="5370"/>
    <cellStyle name="Calculation 2 5 3 7 3" xfId="5371"/>
    <cellStyle name="Calculation 2 5 3 8" xfId="5372"/>
    <cellStyle name="Calculation 2 5 3 8 2" xfId="5373"/>
    <cellStyle name="Calculation 2 5 3 8 3" xfId="5374"/>
    <cellStyle name="Calculation 2 5 3 9" xfId="5375"/>
    <cellStyle name="Calculation 2 5 3 9 2" xfId="5376"/>
    <cellStyle name="Calculation 2 5 3 9 3" xfId="5377"/>
    <cellStyle name="Calculation 2 5 4" xfId="5378"/>
    <cellStyle name="Calculation 2 5 4 10" xfId="5379"/>
    <cellStyle name="Calculation 2 5 4 2" xfId="5380"/>
    <cellStyle name="Calculation 2 5 4 2 10" xfId="5381"/>
    <cellStyle name="Calculation 2 5 4 2 2" xfId="5382"/>
    <cellStyle name="Calculation 2 5 4 2 2 2" xfId="5383"/>
    <cellStyle name="Calculation 2 5 4 2 2 2 2" xfId="5384"/>
    <cellStyle name="Calculation 2 5 4 2 2 2 3" xfId="5385"/>
    <cellStyle name="Calculation 2 5 4 2 2 3" xfId="5386"/>
    <cellStyle name="Calculation 2 5 4 2 2 3 2" xfId="5387"/>
    <cellStyle name="Calculation 2 5 4 2 2 3 3" xfId="5388"/>
    <cellStyle name="Calculation 2 5 4 2 2 4" xfId="5389"/>
    <cellStyle name="Calculation 2 5 4 2 2 4 2" xfId="5390"/>
    <cellStyle name="Calculation 2 5 4 2 2 4 3" xfId="5391"/>
    <cellStyle name="Calculation 2 5 4 2 2 5" xfId="5392"/>
    <cellStyle name="Calculation 2 5 4 2 2 5 2" xfId="5393"/>
    <cellStyle name="Calculation 2 5 4 2 2 5 3" xfId="5394"/>
    <cellStyle name="Calculation 2 5 4 2 2 6" xfId="5395"/>
    <cellStyle name="Calculation 2 5 4 2 2 6 2" xfId="5396"/>
    <cellStyle name="Calculation 2 5 4 2 2 6 3" xfId="5397"/>
    <cellStyle name="Calculation 2 5 4 2 2 7" xfId="5398"/>
    <cellStyle name="Calculation 2 5 4 2 2 7 2" xfId="5399"/>
    <cellStyle name="Calculation 2 5 4 2 2 7 3" xfId="5400"/>
    <cellStyle name="Calculation 2 5 4 2 2 8" xfId="5401"/>
    <cellStyle name="Calculation 2 5 4 2 2 9" xfId="5402"/>
    <cellStyle name="Calculation 2 5 4 2 3" xfId="5403"/>
    <cellStyle name="Calculation 2 5 4 2 3 2" xfId="5404"/>
    <cellStyle name="Calculation 2 5 4 2 3 3" xfId="5405"/>
    <cellStyle name="Calculation 2 5 4 2 4" xfId="5406"/>
    <cellStyle name="Calculation 2 5 4 2 4 2" xfId="5407"/>
    <cellStyle name="Calculation 2 5 4 2 4 3" xfId="5408"/>
    <cellStyle name="Calculation 2 5 4 2 5" xfId="5409"/>
    <cellStyle name="Calculation 2 5 4 2 5 2" xfId="5410"/>
    <cellStyle name="Calculation 2 5 4 2 5 3" xfId="5411"/>
    <cellStyle name="Calculation 2 5 4 2 6" xfId="5412"/>
    <cellStyle name="Calculation 2 5 4 2 6 2" xfId="5413"/>
    <cellStyle name="Calculation 2 5 4 2 6 3" xfId="5414"/>
    <cellStyle name="Calculation 2 5 4 2 7" xfId="5415"/>
    <cellStyle name="Calculation 2 5 4 2 7 2" xfId="5416"/>
    <cellStyle name="Calculation 2 5 4 2 7 3" xfId="5417"/>
    <cellStyle name="Calculation 2 5 4 2 8" xfId="5418"/>
    <cellStyle name="Calculation 2 5 4 2 8 2" xfId="5419"/>
    <cellStyle name="Calculation 2 5 4 2 8 3" xfId="5420"/>
    <cellStyle name="Calculation 2 5 4 2 9" xfId="5421"/>
    <cellStyle name="Calculation 2 5 4 3" xfId="5422"/>
    <cellStyle name="Calculation 2 5 4 3 10" xfId="5423"/>
    <cellStyle name="Calculation 2 5 4 3 2" xfId="5424"/>
    <cellStyle name="Calculation 2 5 4 3 2 2" xfId="5425"/>
    <cellStyle name="Calculation 2 5 4 3 2 2 2" xfId="5426"/>
    <cellStyle name="Calculation 2 5 4 3 2 2 3" xfId="5427"/>
    <cellStyle name="Calculation 2 5 4 3 2 3" xfId="5428"/>
    <cellStyle name="Calculation 2 5 4 3 2 3 2" xfId="5429"/>
    <cellStyle name="Calculation 2 5 4 3 2 3 3" xfId="5430"/>
    <cellStyle name="Calculation 2 5 4 3 2 4" xfId="5431"/>
    <cellStyle name="Calculation 2 5 4 3 2 4 2" xfId="5432"/>
    <cellStyle name="Calculation 2 5 4 3 2 4 3" xfId="5433"/>
    <cellStyle name="Calculation 2 5 4 3 2 5" xfId="5434"/>
    <cellStyle name="Calculation 2 5 4 3 2 5 2" xfId="5435"/>
    <cellStyle name="Calculation 2 5 4 3 2 5 3" xfId="5436"/>
    <cellStyle name="Calculation 2 5 4 3 2 6" xfId="5437"/>
    <cellStyle name="Calculation 2 5 4 3 2 6 2" xfId="5438"/>
    <cellStyle name="Calculation 2 5 4 3 2 6 3" xfId="5439"/>
    <cellStyle name="Calculation 2 5 4 3 2 7" xfId="5440"/>
    <cellStyle name="Calculation 2 5 4 3 2 7 2" xfId="5441"/>
    <cellStyle name="Calculation 2 5 4 3 2 7 3" xfId="5442"/>
    <cellStyle name="Calculation 2 5 4 3 2 8" xfId="5443"/>
    <cellStyle name="Calculation 2 5 4 3 2 9" xfId="5444"/>
    <cellStyle name="Calculation 2 5 4 3 3" xfId="5445"/>
    <cellStyle name="Calculation 2 5 4 3 3 2" xfId="5446"/>
    <cellStyle name="Calculation 2 5 4 3 3 3" xfId="5447"/>
    <cellStyle name="Calculation 2 5 4 3 4" xfId="5448"/>
    <cellStyle name="Calculation 2 5 4 3 4 2" xfId="5449"/>
    <cellStyle name="Calculation 2 5 4 3 4 3" xfId="5450"/>
    <cellStyle name="Calculation 2 5 4 3 5" xfId="5451"/>
    <cellStyle name="Calculation 2 5 4 3 5 2" xfId="5452"/>
    <cellStyle name="Calculation 2 5 4 3 5 3" xfId="5453"/>
    <cellStyle name="Calculation 2 5 4 3 6" xfId="5454"/>
    <cellStyle name="Calculation 2 5 4 3 6 2" xfId="5455"/>
    <cellStyle name="Calculation 2 5 4 3 6 3" xfId="5456"/>
    <cellStyle name="Calculation 2 5 4 3 7" xfId="5457"/>
    <cellStyle name="Calculation 2 5 4 3 7 2" xfId="5458"/>
    <cellStyle name="Calculation 2 5 4 3 7 3" xfId="5459"/>
    <cellStyle name="Calculation 2 5 4 3 8" xfId="5460"/>
    <cellStyle name="Calculation 2 5 4 3 8 2" xfId="5461"/>
    <cellStyle name="Calculation 2 5 4 3 8 3" xfId="5462"/>
    <cellStyle name="Calculation 2 5 4 3 9" xfId="5463"/>
    <cellStyle name="Calculation 2 5 4 4" xfId="5464"/>
    <cellStyle name="Calculation 2 5 4 4 10" xfId="5465"/>
    <cellStyle name="Calculation 2 5 4 4 2" xfId="5466"/>
    <cellStyle name="Calculation 2 5 4 4 2 2" xfId="5467"/>
    <cellStyle name="Calculation 2 5 4 4 2 2 2" xfId="5468"/>
    <cellStyle name="Calculation 2 5 4 4 2 2 3" xfId="5469"/>
    <cellStyle name="Calculation 2 5 4 4 2 3" xfId="5470"/>
    <cellStyle name="Calculation 2 5 4 4 2 3 2" xfId="5471"/>
    <cellStyle name="Calculation 2 5 4 4 2 3 3" xfId="5472"/>
    <cellStyle name="Calculation 2 5 4 4 2 4" xfId="5473"/>
    <cellStyle name="Calculation 2 5 4 4 2 4 2" xfId="5474"/>
    <cellStyle name="Calculation 2 5 4 4 2 4 3" xfId="5475"/>
    <cellStyle name="Calculation 2 5 4 4 2 5" xfId="5476"/>
    <cellStyle name="Calculation 2 5 4 4 2 5 2" xfId="5477"/>
    <cellStyle name="Calculation 2 5 4 4 2 5 3" xfId="5478"/>
    <cellStyle name="Calculation 2 5 4 4 2 6" xfId="5479"/>
    <cellStyle name="Calculation 2 5 4 4 2 6 2" xfId="5480"/>
    <cellStyle name="Calculation 2 5 4 4 2 6 3" xfId="5481"/>
    <cellStyle name="Calculation 2 5 4 4 2 7" xfId="5482"/>
    <cellStyle name="Calculation 2 5 4 4 2 7 2" xfId="5483"/>
    <cellStyle name="Calculation 2 5 4 4 2 7 3" xfId="5484"/>
    <cellStyle name="Calculation 2 5 4 4 2 8" xfId="5485"/>
    <cellStyle name="Calculation 2 5 4 4 2 9" xfId="5486"/>
    <cellStyle name="Calculation 2 5 4 4 3" xfId="5487"/>
    <cellStyle name="Calculation 2 5 4 4 3 2" xfId="5488"/>
    <cellStyle name="Calculation 2 5 4 4 3 3" xfId="5489"/>
    <cellStyle name="Calculation 2 5 4 4 4" xfId="5490"/>
    <cellStyle name="Calculation 2 5 4 4 4 2" xfId="5491"/>
    <cellStyle name="Calculation 2 5 4 4 4 3" xfId="5492"/>
    <cellStyle name="Calculation 2 5 4 4 5" xfId="5493"/>
    <cellStyle name="Calculation 2 5 4 4 5 2" xfId="5494"/>
    <cellStyle name="Calculation 2 5 4 4 5 3" xfId="5495"/>
    <cellStyle name="Calculation 2 5 4 4 6" xfId="5496"/>
    <cellStyle name="Calculation 2 5 4 4 6 2" xfId="5497"/>
    <cellStyle name="Calculation 2 5 4 4 6 3" xfId="5498"/>
    <cellStyle name="Calculation 2 5 4 4 7" xfId="5499"/>
    <cellStyle name="Calculation 2 5 4 4 7 2" xfId="5500"/>
    <cellStyle name="Calculation 2 5 4 4 7 3" xfId="5501"/>
    <cellStyle name="Calculation 2 5 4 4 8" xfId="5502"/>
    <cellStyle name="Calculation 2 5 4 4 8 2" xfId="5503"/>
    <cellStyle name="Calculation 2 5 4 4 8 3" xfId="5504"/>
    <cellStyle name="Calculation 2 5 4 4 9" xfId="5505"/>
    <cellStyle name="Calculation 2 5 4 5" xfId="5506"/>
    <cellStyle name="Calculation 2 5 4 5 2" xfId="5507"/>
    <cellStyle name="Calculation 2 5 4 5 2 2" xfId="5508"/>
    <cellStyle name="Calculation 2 5 4 5 2 3" xfId="5509"/>
    <cellStyle name="Calculation 2 5 4 5 3" xfId="5510"/>
    <cellStyle name="Calculation 2 5 4 5 3 2" xfId="5511"/>
    <cellStyle name="Calculation 2 5 4 5 3 3" xfId="5512"/>
    <cellStyle name="Calculation 2 5 4 5 4" xfId="5513"/>
    <cellStyle name="Calculation 2 5 4 5 4 2" xfId="5514"/>
    <cellStyle name="Calculation 2 5 4 5 4 3" xfId="5515"/>
    <cellStyle name="Calculation 2 5 4 5 5" xfId="5516"/>
    <cellStyle name="Calculation 2 5 4 5 5 2" xfId="5517"/>
    <cellStyle name="Calculation 2 5 4 5 5 3" xfId="5518"/>
    <cellStyle name="Calculation 2 5 4 5 6" xfId="5519"/>
    <cellStyle name="Calculation 2 5 4 5 6 2" xfId="5520"/>
    <cellStyle name="Calculation 2 5 4 5 6 3" xfId="5521"/>
    <cellStyle name="Calculation 2 5 4 5 7" xfId="5522"/>
    <cellStyle name="Calculation 2 5 4 5 7 2" xfId="5523"/>
    <cellStyle name="Calculation 2 5 4 5 7 3" xfId="5524"/>
    <cellStyle name="Calculation 2 5 4 5 8" xfId="5525"/>
    <cellStyle name="Calculation 2 5 4 5 9" xfId="5526"/>
    <cellStyle name="Calculation 2 5 4 6" xfId="5527"/>
    <cellStyle name="Calculation 2 5 4 6 2" xfId="5528"/>
    <cellStyle name="Calculation 2 5 4 6 3" xfId="5529"/>
    <cellStyle name="Calculation 2 5 4 7" xfId="5530"/>
    <cellStyle name="Calculation 2 5 4 7 2" xfId="5531"/>
    <cellStyle name="Calculation 2 5 4 7 3" xfId="5532"/>
    <cellStyle name="Calculation 2 5 4 8" xfId="5533"/>
    <cellStyle name="Calculation 2 5 4 8 2" xfId="5534"/>
    <cellStyle name="Calculation 2 5 4 8 3" xfId="5535"/>
    <cellStyle name="Calculation 2 5 4 9" xfId="5536"/>
    <cellStyle name="Calculation 2 5 4 9 2" xfId="5537"/>
    <cellStyle name="Calculation 2 5 4 9 3" xfId="5538"/>
    <cellStyle name="Calculation 2 5 5" xfId="5539"/>
    <cellStyle name="Calculation 2 5 5 10" xfId="5540"/>
    <cellStyle name="Calculation 2 5 5 2" xfId="5541"/>
    <cellStyle name="Calculation 2 5 5 2 10" xfId="5542"/>
    <cellStyle name="Calculation 2 5 5 2 2" xfId="5543"/>
    <cellStyle name="Calculation 2 5 5 2 2 2" xfId="5544"/>
    <cellStyle name="Calculation 2 5 5 2 2 2 2" xfId="5545"/>
    <cellStyle name="Calculation 2 5 5 2 2 2 3" xfId="5546"/>
    <cellStyle name="Calculation 2 5 5 2 2 3" xfId="5547"/>
    <cellStyle name="Calculation 2 5 5 2 2 3 2" xfId="5548"/>
    <cellStyle name="Calculation 2 5 5 2 2 3 3" xfId="5549"/>
    <cellStyle name="Calculation 2 5 5 2 2 4" xfId="5550"/>
    <cellStyle name="Calculation 2 5 5 2 2 4 2" xfId="5551"/>
    <cellStyle name="Calculation 2 5 5 2 2 4 3" xfId="5552"/>
    <cellStyle name="Calculation 2 5 5 2 2 5" xfId="5553"/>
    <cellStyle name="Calculation 2 5 5 2 2 5 2" xfId="5554"/>
    <cellStyle name="Calculation 2 5 5 2 2 5 3" xfId="5555"/>
    <cellStyle name="Calculation 2 5 5 2 2 6" xfId="5556"/>
    <cellStyle name="Calculation 2 5 5 2 2 6 2" xfId="5557"/>
    <cellStyle name="Calculation 2 5 5 2 2 6 3" xfId="5558"/>
    <cellStyle name="Calculation 2 5 5 2 2 7" xfId="5559"/>
    <cellStyle name="Calculation 2 5 5 2 2 7 2" xfId="5560"/>
    <cellStyle name="Calculation 2 5 5 2 2 7 3" xfId="5561"/>
    <cellStyle name="Calculation 2 5 5 2 2 8" xfId="5562"/>
    <cellStyle name="Calculation 2 5 5 2 2 9" xfId="5563"/>
    <cellStyle name="Calculation 2 5 5 2 3" xfId="5564"/>
    <cellStyle name="Calculation 2 5 5 2 3 2" xfId="5565"/>
    <cellStyle name="Calculation 2 5 5 2 3 3" xfId="5566"/>
    <cellStyle name="Calculation 2 5 5 2 4" xfId="5567"/>
    <cellStyle name="Calculation 2 5 5 2 4 2" xfId="5568"/>
    <cellStyle name="Calculation 2 5 5 2 4 3" xfId="5569"/>
    <cellStyle name="Calculation 2 5 5 2 5" xfId="5570"/>
    <cellStyle name="Calculation 2 5 5 2 5 2" xfId="5571"/>
    <cellStyle name="Calculation 2 5 5 2 5 3" xfId="5572"/>
    <cellStyle name="Calculation 2 5 5 2 6" xfId="5573"/>
    <cellStyle name="Calculation 2 5 5 2 6 2" xfId="5574"/>
    <cellStyle name="Calculation 2 5 5 2 6 3" xfId="5575"/>
    <cellStyle name="Calculation 2 5 5 2 7" xfId="5576"/>
    <cellStyle name="Calculation 2 5 5 2 7 2" xfId="5577"/>
    <cellStyle name="Calculation 2 5 5 2 7 3" xfId="5578"/>
    <cellStyle name="Calculation 2 5 5 2 8" xfId="5579"/>
    <cellStyle name="Calculation 2 5 5 2 8 2" xfId="5580"/>
    <cellStyle name="Calculation 2 5 5 2 8 3" xfId="5581"/>
    <cellStyle name="Calculation 2 5 5 2 9" xfId="5582"/>
    <cellStyle name="Calculation 2 5 5 3" xfId="5583"/>
    <cellStyle name="Calculation 2 5 5 3 10" xfId="5584"/>
    <cellStyle name="Calculation 2 5 5 3 2" xfId="5585"/>
    <cellStyle name="Calculation 2 5 5 3 2 2" xfId="5586"/>
    <cellStyle name="Calculation 2 5 5 3 2 2 2" xfId="5587"/>
    <cellStyle name="Calculation 2 5 5 3 2 2 3" xfId="5588"/>
    <cellStyle name="Calculation 2 5 5 3 2 3" xfId="5589"/>
    <cellStyle name="Calculation 2 5 5 3 2 3 2" xfId="5590"/>
    <cellStyle name="Calculation 2 5 5 3 2 3 3" xfId="5591"/>
    <cellStyle name="Calculation 2 5 5 3 2 4" xfId="5592"/>
    <cellStyle name="Calculation 2 5 5 3 2 4 2" xfId="5593"/>
    <cellStyle name="Calculation 2 5 5 3 2 4 3" xfId="5594"/>
    <cellStyle name="Calculation 2 5 5 3 2 5" xfId="5595"/>
    <cellStyle name="Calculation 2 5 5 3 2 5 2" xfId="5596"/>
    <cellStyle name="Calculation 2 5 5 3 2 5 3" xfId="5597"/>
    <cellStyle name="Calculation 2 5 5 3 2 6" xfId="5598"/>
    <cellStyle name="Calculation 2 5 5 3 2 6 2" xfId="5599"/>
    <cellStyle name="Calculation 2 5 5 3 2 6 3" xfId="5600"/>
    <cellStyle name="Calculation 2 5 5 3 2 7" xfId="5601"/>
    <cellStyle name="Calculation 2 5 5 3 2 7 2" xfId="5602"/>
    <cellStyle name="Calculation 2 5 5 3 2 7 3" xfId="5603"/>
    <cellStyle name="Calculation 2 5 5 3 2 8" xfId="5604"/>
    <cellStyle name="Calculation 2 5 5 3 2 9" xfId="5605"/>
    <cellStyle name="Calculation 2 5 5 3 3" xfId="5606"/>
    <cellStyle name="Calculation 2 5 5 3 3 2" xfId="5607"/>
    <cellStyle name="Calculation 2 5 5 3 3 3" xfId="5608"/>
    <cellStyle name="Calculation 2 5 5 3 4" xfId="5609"/>
    <cellStyle name="Calculation 2 5 5 3 4 2" xfId="5610"/>
    <cellStyle name="Calculation 2 5 5 3 4 3" xfId="5611"/>
    <cellStyle name="Calculation 2 5 5 3 5" xfId="5612"/>
    <cellStyle name="Calculation 2 5 5 3 5 2" xfId="5613"/>
    <cellStyle name="Calculation 2 5 5 3 5 3" xfId="5614"/>
    <cellStyle name="Calculation 2 5 5 3 6" xfId="5615"/>
    <cellStyle name="Calculation 2 5 5 3 6 2" xfId="5616"/>
    <cellStyle name="Calculation 2 5 5 3 6 3" xfId="5617"/>
    <cellStyle name="Calculation 2 5 5 3 7" xfId="5618"/>
    <cellStyle name="Calculation 2 5 5 3 7 2" xfId="5619"/>
    <cellStyle name="Calculation 2 5 5 3 7 3" xfId="5620"/>
    <cellStyle name="Calculation 2 5 5 3 8" xfId="5621"/>
    <cellStyle name="Calculation 2 5 5 3 8 2" xfId="5622"/>
    <cellStyle name="Calculation 2 5 5 3 8 3" xfId="5623"/>
    <cellStyle name="Calculation 2 5 5 3 9" xfId="5624"/>
    <cellStyle name="Calculation 2 5 5 4" xfId="5625"/>
    <cellStyle name="Calculation 2 5 5 4 10" xfId="5626"/>
    <cellStyle name="Calculation 2 5 5 4 2" xfId="5627"/>
    <cellStyle name="Calculation 2 5 5 4 2 2" xfId="5628"/>
    <cellStyle name="Calculation 2 5 5 4 2 2 2" xfId="5629"/>
    <cellStyle name="Calculation 2 5 5 4 2 2 3" xfId="5630"/>
    <cellStyle name="Calculation 2 5 5 4 2 3" xfId="5631"/>
    <cellStyle name="Calculation 2 5 5 4 2 3 2" xfId="5632"/>
    <cellStyle name="Calculation 2 5 5 4 2 3 3" xfId="5633"/>
    <cellStyle name="Calculation 2 5 5 4 2 4" xfId="5634"/>
    <cellStyle name="Calculation 2 5 5 4 2 4 2" xfId="5635"/>
    <cellStyle name="Calculation 2 5 5 4 2 4 3" xfId="5636"/>
    <cellStyle name="Calculation 2 5 5 4 2 5" xfId="5637"/>
    <cellStyle name="Calculation 2 5 5 4 2 5 2" xfId="5638"/>
    <cellStyle name="Calculation 2 5 5 4 2 5 3" xfId="5639"/>
    <cellStyle name="Calculation 2 5 5 4 2 6" xfId="5640"/>
    <cellStyle name="Calculation 2 5 5 4 2 6 2" xfId="5641"/>
    <cellStyle name="Calculation 2 5 5 4 2 6 3" xfId="5642"/>
    <cellStyle name="Calculation 2 5 5 4 2 7" xfId="5643"/>
    <cellStyle name="Calculation 2 5 5 4 2 7 2" xfId="5644"/>
    <cellStyle name="Calculation 2 5 5 4 2 7 3" xfId="5645"/>
    <cellStyle name="Calculation 2 5 5 4 2 8" xfId="5646"/>
    <cellStyle name="Calculation 2 5 5 4 2 9" xfId="5647"/>
    <cellStyle name="Calculation 2 5 5 4 3" xfId="5648"/>
    <cellStyle name="Calculation 2 5 5 4 3 2" xfId="5649"/>
    <cellStyle name="Calculation 2 5 5 4 3 3" xfId="5650"/>
    <cellStyle name="Calculation 2 5 5 4 4" xfId="5651"/>
    <cellStyle name="Calculation 2 5 5 4 4 2" xfId="5652"/>
    <cellStyle name="Calculation 2 5 5 4 4 3" xfId="5653"/>
    <cellStyle name="Calculation 2 5 5 4 5" xfId="5654"/>
    <cellStyle name="Calculation 2 5 5 4 5 2" xfId="5655"/>
    <cellStyle name="Calculation 2 5 5 4 5 3" xfId="5656"/>
    <cellStyle name="Calculation 2 5 5 4 6" xfId="5657"/>
    <cellStyle name="Calculation 2 5 5 4 6 2" xfId="5658"/>
    <cellStyle name="Calculation 2 5 5 4 6 3" xfId="5659"/>
    <cellStyle name="Calculation 2 5 5 4 7" xfId="5660"/>
    <cellStyle name="Calculation 2 5 5 4 7 2" xfId="5661"/>
    <cellStyle name="Calculation 2 5 5 4 7 3" xfId="5662"/>
    <cellStyle name="Calculation 2 5 5 4 8" xfId="5663"/>
    <cellStyle name="Calculation 2 5 5 4 8 2" xfId="5664"/>
    <cellStyle name="Calculation 2 5 5 4 8 3" xfId="5665"/>
    <cellStyle name="Calculation 2 5 5 4 9" xfId="5666"/>
    <cellStyle name="Calculation 2 5 5 5" xfId="5667"/>
    <cellStyle name="Calculation 2 5 5 5 2" xfId="5668"/>
    <cellStyle name="Calculation 2 5 5 5 2 2" xfId="5669"/>
    <cellStyle name="Calculation 2 5 5 5 2 3" xfId="5670"/>
    <cellStyle name="Calculation 2 5 5 5 3" xfId="5671"/>
    <cellStyle name="Calculation 2 5 5 5 3 2" xfId="5672"/>
    <cellStyle name="Calculation 2 5 5 5 3 3" xfId="5673"/>
    <cellStyle name="Calculation 2 5 5 5 4" xfId="5674"/>
    <cellStyle name="Calculation 2 5 5 5 4 2" xfId="5675"/>
    <cellStyle name="Calculation 2 5 5 5 4 3" xfId="5676"/>
    <cellStyle name="Calculation 2 5 5 5 5" xfId="5677"/>
    <cellStyle name="Calculation 2 5 5 5 5 2" xfId="5678"/>
    <cellStyle name="Calculation 2 5 5 5 5 3" xfId="5679"/>
    <cellStyle name="Calculation 2 5 5 5 6" xfId="5680"/>
    <cellStyle name="Calculation 2 5 5 5 6 2" xfId="5681"/>
    <cellStyle name="Calculation 2 5 5 5 6 3" xfId="5682"/>
    <cellStyle name="Calculation 2 5 5 5 7" xfId="5683"/>
    <cellStyle name="Calculation 2 5 5 5 7 2" xfId="5684"/>
    <cellStyle name="Calculation 2 5 5 5 7 3" xfId="5685"/>
    <cellStyle name="Calculation 2 5 5 5 8" xfId="5686"/>
    <cellStyle name="Calculation 2 5 5 5 9" xfId="5687"/>
    <cellStyle name="Calculation 2 5 5 6" xfId="5688"/>
    <cellStyle name="Calculation 2 5 5 6 2" xfId="5689"/>
    <cellStyle name="Calculation 2 5 5 6 3" xfId="5690"/>
    <cellStyle name="Calculation 2 5 5 7" xfId="5691"/>
    <cellStyle name="Calculation 2 5 5 7 2" xfId="5692"/>
    <cellStyle name="Calculation 2 5 5 7 3" xfId="5693"/>
    <cellStyle name="Calculation 2 5 5 8" xfId="5694"/>
    <cellStyle name="Calculation 2 5 5 8 2" xfId="5695"/>
    <cellStyle name="Calculation 2 5 5 8 3" xfId="5696"/>
    <cellStyle name="Calculation 2 5 5 9" xfId="5697"/>
    <cellStyle name="Calculation 2 5 5 9 2" xfId="5698"/>
    <cellStyle name="Calculation 2 5 5 9 3" xfId="5699"/>
    <cellStyle name="Calculation 2 5 6" xfId="5700"/>
    <cellStyle name="Calculation 2 5 6 10" xfId="5701"/>
    <cellStyle name="Calculation 2 5 6 2" xfId="5702"/>
    <cellStyle name="Calculation 2 5 6 2 2" xfId="5703"/>
    <cellStyle name="Calculation 2 5 6 2 2 2" xfId="5704"/>
    <cellStyle name="Calculation 2 5 6 2 2 3" xfId="5705"/>
    <cellStyle name="Calculation 2 5 6 2 3" xfId="5706"/>
    <cellStyle name="Calculation 2 5 6 2 3 2" xfId="5707"/>
    <cellStyle name="Calculation 2 5 6 2 3 3" xfId="5708"/>
    <cellStyle name="Calculation 2 5 6 2 4" xfId="5709"/>
    <cellStyle name="Calculation 2 5 6 2 4 2" xfId="5710"/>
    <cellStyle name="Calculation 2 5 6 2 4 3" xfId="5711"/>
    <cellStyle name="Calculation 2 5 6 2 5" xfId="5712"/>
    <cellStyle name="Calculation 2 5 6 2 5 2" xfId="5713"/>
    <cellStyle name="Calculation 2 5 6 2 5 3" xfId="5714"/>
    <cellStyle name="Calculation 2 5 6 2 6" xfId="5715"/>
    <cellStyle name="Calculation 2 5 6 2 6 2" xfId="5716"/>
    <cellStyle name="Calculation 2 5 6 2 6 3" xfId="5717"/>
    <cellStyle name="Calculation 2 5 6 2 7" xfId="5718"/>
    <cellStyle name="Calculation 2 5 6 2 7 2" xfId="5719"/>
    <cellStyle name="Calculation 2 5 6 2 7 3" xfId="5720"/>
    <cellStyle name="Calculation 2 5 6 2 8" xfId="5721"/>
    <cellStyle name="Calculation 2 5 6 2 9" xfId="5722"/>
    <cellStyle name="Calculation 2 5 6 3" xfId="5723"/>
    <cellStyle name="Calculation 2 5 6 3 2" xfId="5724"/>
    <cellStyle name="Calculation 2 5 6 3 3" xfId="5725"/>
    <cellStyle name="Calculation 2 5 6 4" xfId="5726"/>
    <cellStyle name="Calculation 2 5 6 4 2" xfId="5727"/>
    <cellStyle name="Calculation 2 5 6 4 3" xfId="5728"/>
    <cellStyle name="Calculation 2 5 6 5" xfId="5729"/>
    <cellStyle name="Calculation 2 5 6 5 2" xfId="5730"/>
    <cellStyle name="Calculation 2 5 6 5 3" xfId="5731"/>
    <cellStyle name="Calculation 2 5 6 6" xfId="5732"/>
    <cellStyle name="Calculation 2 5 6 6 2" xfId="5733"/>
    <cellStyle name="Calculation 2 5 6 6 3" xfId="5734"/>
    <cellStyle name="Calculation 2 5 6 7" xfId="5735"/>
    <cellStyle name="Calculation 2 5 6 7 2" xfId="5736"/>
    <cellStyle name="Calculation 2 5 6 7 3" xfId="5737"/>
    <cellStyle name="Calculation 2 5 6 8" xfId="5738"/>
    <cellStyle name="Calculation 2 5 6 8 2" xfId="5739"/>
    <cellStyle name="Calculation 2 5 6 8 3" xfId="5740"/>
    <cellStyle name="Calculation 2 5 6 9" xfId="5741"/>
    <cellStyle name="Calculation 2 5 7" xfId="5742"/>
    <cellStyle name="Calculation 2 5 7 10" xfId="5743"/>
    <cellStyle name="Calculation 2 5 7 2" xfId="5744"/>
    <cellStyle name="Calculation 2 5 7 2 2" xfId="5745"/>
    <cellStyle name="Calculation 2 5 7 2 2 2" xfId="5746"/>
    <cellStyle name="Calculation 2 5 7 2 2 3" xfId="5747"/>
    <cellStyle name="Calculation 2 5 7 2 3" xfId="5748"/>
    <cellStyle name="Calculation 2 5 7 2 3 2" xfId="5749"/>
    <cellStyle name="Calculation 2 5 7 2 3 3" xfId="5750"/>
    <cellStyle name="Calculation 2 5 7 2 4" xfId="5751"/>
    <cellStyle name="Calculation 2 5 7 2 4 2" xfId="5752"/>
    <cellStyle name="Calculation 2 5 7 2 4 3" xfId="5753"/>
    <cellStyle name="Calculation 2 5 7 2 5" xfId="5754"/>
    <cellStyle name="Calculation 2 5 7 2 5 2" xfId="5755"/>
    <cellStyle name="Calculation 2 5 7 2 5 3" xfId="5756"/>
    <cellStyle name="Calculation 2 5 7 2 6" xfId="5757"/>
    <cellStyle name="Calculation 2 5 7 2 6 2" xfId="5758"/>
    <cellStyle name="Calculation 2 5 7 2 6 3" xfId="5759"/>
    <cellStyle name="Calculation 2 5 7 2 7" xfId="5760"/>
    <cellStyle name="Calculation 2 5 7 2 7 2" xfId="5761"/>
    <cellStyle name="Calculation 2 5 7 2 7 3" xfId="5762"/>
    <cellStyle name="Calculation 2 5 7 2 8" xfId="5763"/>
    <cellStyle name="Calculation 2 5 7 2 9" xfId="5764"/>
    <cellStyle name="Calculation 2 5 7 3" xfId="5765"/>
    <cellStyle name="Calculation 2 5 7 3 2" xfId="5766"/>
    <cellStyle name="Calculation 2 5 7 3 3" xfId="5767"/>
    <cellStyle name="Calculation 2 5 7 4" xfId="5768"/>
    <cellStyle name="Calculation 2 5 7 4 2" xfId="5769"/>
    <cellStyle name="Calculation 2 5 7 4 3" xfId="5770"/>
    <cellStyle name="Calculation 2 5 7 5" xfId="5771"/>
    <cellStyle name="Calculation 2 5 7 5 2" xfId="5772"/>
    <cellStyle name="Calculation 2 5 7 5 3" xfId="5773"/>
    <cellStyle name="Calculation 2 5 7 6" xfId="5774"/>
    <cellStyle name="Calculation 2 5 7 6 2" xfId="5775"/>
    <cellStyle name="Calculation 2 5 7 6 3" xfId="5776"/>
    <cellStyle name="Calculation 2 5 7 7" xfId="5777"/>
    <cellStyle name="Calculation 2 5 7 7 2" xfId="5778"/>
    <cellStyle name="Calculation 2 5 7 7 3" xfId="5779"/>
    <cellStyle name="Calculation 2 5 7 8" xfId="5780"/>
    <cellStyle name="Calculation 2 5 7 8 2" xfId="5781"/>
    <cellStyle name="Calculation 2 5 7 8 3" xfId="5782"/>
    <cellStyle name="Calculation 2 5 7 9" xfId="5783"/>
    <cellStyle name="Calculation 2 5 8" xfId="5784"/>
    <cellStyle name="Calculation 2 5 8 10" xfId="5785"/>
    <cellStyle name="Calculation 2 5 8 2" xfId="5786"/>
    <cellStyle name="Calculation 2 5 8 2 2" xfId="5787"/>
    <cellStyle name="Calculation 2 5 8 2 2 2" xfId="5788"/>
    <cellStyle name="Calculation 2 5 8 2 2 3" xfId="5789"/>
    <cellStyle name="Calculation 2 5 8 2 3" xfId="5790"/>
    <cellStyle name="Calculation 2 5 8 2 3 2" xfId="5791"/>
    <cellStyle name="Calculation 2 5 8 2 3 3" xfId="5792"/>
    <cellStyle name="Calculation 2 5 8 2 4" xfId="5793"/>
    <cellStyle name="Calculation 2 5 8 2 4 2" xfId="5794"/>
    <cellStyle name="Calculation 2 5 8 2 4 3" xfId="5795"/>
    <cellStyle name="Calculation 2 5 8 2 5" xfId="5796"/>
    <cellStyle name="Calculation 2 5 8 2 5 2" xfId="5797"/>
    <cellStyle name="Calculation 2 5 8 2 5 3" xfId="5798"/>
    <cellStyle name="Calculation 2 5 8 2 6" xfId="5799"/>
    <cellStyle name="Calculation 2 5 8 2 6 2" xfId="5800"/>
    <cellStyle name="Calculation 2 5 8 2 6 3" xfId="5801"/>
    <cellStyle name="Calculation 2 5 8 2 7" xfId="5802"/>
    <cellStyle name="Calculation 2 5 8 2 7 2" xfId="5803"/>
    <cellStyle name="Calculation 2 5 8 2 7 3" xfId="5804"/>
    <cellStyle name="Calculation 2 5 8 2 8" xfId="5805"/>
    <cellStyle name="Calculation 2 5 8 2 9" xfId="5806"/>
    <cellStyle name="Calculation 2 5 8 3" xfId="5807"/>
    <cellStyle name="Calculation 2 5 8 3 2" xfId="5808"/>
    <cellStyle name="Calculation 2 5 8 3 3" xfId="5809"/>
    <cellStyle name="Calculation 2 5 8 4" xfId="5810"/>
    <cellStyle name="Calculation 2 5 8 4 2" xfId="5811"/>
    <cellStyle name="Calculation 2 5 8 4 3" xfId="5812"/>
    <cellStyle name="Calculation 2 5 8 5" xfId="5813"/>
    <cellStyle name="Calculation 2 5 8 5 2" xfId="5814"/>
    <cellStyle name="Calculation 2 5 8 5 3" xfId="5815"/>
    <cellStyle name="Calculation 2 5 8 6" xfId="5816"/>
    <cellStyle name="Calculation 2 5 8 6 2" xfId="5817"/>
    <cellStyle name="Calculation 2 5 8 6 3" xfId="5818"/>
    <cellStyle name="Calculation 2 5 8 7" xfId="5819"/>
    <cellStyle name="Calculation 2 5 8 7 2" xfId="5820"/>
    <cellStyle name="Calculation 2 5 8 7 3" xfId="5821"/>
    <cellStyle name="Calculation 2 5 8 8" xfId="5822"/>
    <cellStyle name="Calculation 2 5 8 8 2" xfId="5823"/>
    <cellStyle name="Calculation 2 5 8 8 3" xfId="5824"/>
    <cellStyle name="Calculation 2 5 8 9" xfId="5825"/>
    <cellStyle name="Calculation 2 5 9" xfId="5826"/>
    <cellStyle name="Calculation 2 5 9 2" xfId="5827"/>
    <cellStyle name="Calculation 2 5 9 2 2" xfId="5828"/>
    <cellStyle name="Calculation 2 5 9 2 3" xfId="5829"/>
    <cellStyle name="Calculation 2 5 9 3" xfId="5830"/>
    <cellStyle name="Calculation 2 5 9 3 2" xfId="5831"/>
    <cellStyle name="Calculation 2 5 9 3 3" xfId="5832"/>
    <cellStyle name="Calculation 2 5 9 4" xfId="5833"/>
    <cellStyle name="Calculation 2 5 9 4 2" xfId="5834"/>
    <cellStyle name="Calculation 2 5 9 4 3" xfId="5835"/>
    <cellStyle name="Calculation 2 5 9 5" xfId="5836"/>
    <cellStyle name="Calculation 2 5 9 5 2" xfId="5837"/>
    <cellStyle name="Calculation 2 5 9 5 3" xfId="5838"/>
    <cellStyle name="Calculation 2 5 9 6" xfId="5839"/>
    <cellStyle name="Calculation 2 5 9 6 2" xfId="5840"/>
    <cellStyle name="Calculation 2 5 9 6 3" xfId="5841"/>
    <cellStyle name="Calculation 2 5 9 7" xfId="5842"/>
    <cellStyle name="Calculation 2 5 9 7 2" xfId="5843"/>
    <cellStyle name="Calculation 2 5 9 7 3" xfId="5844"/>
    <cellStyle name="Calculation 2 5 9 8" xfId="5845"/>
    <cellStyle name="Calculation 2 5 9 9" xfId="5846"/>
    <cellStyle name="Calculation 2 6" xfId="5847"/>
    <cellStyle name="Calculation 2 6 10" xfId="5848"/>
    <cellStyle name="Calculation 2 6 10 2" xfId="5849"/>
    <cellStyle name="Calculation 2 6 10 3" xfId="5850"/>
    <cellStyle name="Calculation 2 6 11" xfId="5851"/>
    <cellStyle name="Calculation 2 6 11 2" xfId="5852"/>
    <cellStyle name="Calculation 2 6 11 3" xfId="5853"/>
    <cellStyle name="Calculation 2 6 12" xfId="5854"/>
    <cellStyle name="Calculation 2 6 2" xfId="5855"/>
    <cellStyle name="Calculation 2 6 2 10" xfId="5856"/>
    <cellStyle name="Calculation 2 6 2 2" xfId="5857"/>
    <cellStyle name="Calculation 2 6 2 2 2" xfId="5858"/>
    <cellStyle name="Calculation 2 6 2 2 2 2" xfId="5859"/>
    <cellStyle name="Calculation 2 6 2 2 2 3" xfId="5860"/>
    <cellStyle name="Calculation 2 6 2 2 3" xfId="5861"/>
    <cellStyle name="Calculation 2 6 2 2 3 2" xfId="5862"/>
    <cellStyle name="Calculation 2 6 2 2 3 3" xfId="5863"/>
    <cellStyle name="Calculation 2 6 2 2 4" xfId="5864"/>
    <cellStyle name="Calculation 2 6 2 2 4 2" xfId="5865"/>
    <cellStyle name="Calculation 2 6 2 2 4 3" xfId="5866"/>
    <cellStyle name="Calculation 2 6 2 2 5" xfId="5867"/>
    <cellStyle name="Calculation 2 6 2 2 5 2" xfId="5868"/>
    <cellStyle name="Calculation 2 6 2 2 5 3" xfId="5869"/>
    <cellStyle name="Calculation 2 6 2 2 6" xfId="5870"/>
    <cellStyle name="Calculation 2 6 2 2 6 2" xfId="5871"/>
    <cellStyle name="Calculation 2 6 2 2 6 3" xfId="5872"/>
    <cellStyle name="Calculation 2 6 2 2 7" xfId="5873"/>
    <cellStyle name="Calculation 2 6 2 2 7 2" xfId="5874"/>
    <cellStyle name="Calculation 2 6 2 2 7 3" xfId="5875"/>
    <cellStyle name="Calculation 2 6 2 2 8" xfId="5876"/>
    <cellStyle name="Calculation 2 6 2 2 9" xfId="5877"/>
    <cellStyle name="Calculation 2 6 2 3" xfId="5878"/>
    <cellStyle name="Calculation 2 6 2 3 2" xfId="5879"/>
    <cellStyle name="Calculation 2 6 2 3 3" xfId="5880"/>
    <cellStyle name="Calculation 2 6 2 4" xfId="5881"/>
    <cellStyle name="Calculation 2 6 2 4 2" xfId="5882"/>
    <cellStyle name="Calculation 2 6 2 4 3" xfId="5883"/>
    <cellStyle name="Calculation 2 6 2 5" xfId="5884"/>
    <cellStyle name="Calculation 2 6 2 5 2" xfId="5885"/>
    <cellStyle name="Calculation 2 6 2 5 3" xfId="5886"/>
    <cellStyle name="Calculation 2 6 2 6" xfId="5887"/>
    <cellStyle name="Calculation 2 6 2 6 2" xfId="5888"/>
    <cellStyle name="Calculation 2 6 2 6 3" xfId="5889"/>
    <cellStyle name="Calculation 2 6 2 7" xfId="5890"/>
    <cellStyle name="Calculation 2 6 2 7 2" xfId="5891"/>
    <cellStyle name="Calculation 2 6 2 7 3" xfId="5892"/>
    <cellStyle name="Calculation 2 6 2 8" xfId="5893"/>
    <cellStyle name="Calculation 2 6 2 8 2" xfId="5894"/>
    <cellStyle name="Calculation 2 6 2 8 3" xfId="5895"/>
    <cellStyle name="Calculation 2 6 2 9" xfId="5896"/>
    <cellStyle name="Calculation 2 6 3" xfId="5897"/>
    <cellStyle name="Calculation 2 6 3 10" xfId="5898"/>
    <cellStyle name="Calculation 2 6 3 2" xfId="5899"/>
    <cellStyle name="Calculation 2 6 3 2 2" xfId="5900"/>
    <cellStyle name="Calculation 2 6 3 2 2 2" xfId="5901"/>
    <cellStyle name="Calculation 2 6 3 2 2 3" xfId="5902"/>
    <cellStyle name="Calculation 2 6 3 2 3" xfId="5903"/>
    <cellStyle name="Calculation 2 6 3 2 3 2" xfId="5904"/>
    <cellStyle name="Calculation 2 6 3 2 3 3" xfId="5905"/>
    <cellStyle name="Calculation 2 6 3 2 4" xfId="5906"/>
    <cellStyle name="Calculation 2 6 3 2 4 2" xfId="5907"/>
    <cellStyle name="Calculation 2 6 3 2 4 3" xfId="5908"/>
    <cellStyle name="Calculation 2 6 3 2 5" xfId="5909"/>
    <cellStyle name="Calculation 2 6 3 2 5 2" xfId="5910"/>
    <cellStyle name="Calculation 2 6 3 2 5 3" xfId="5911"/>
    <cellStyle name="Calculation 2 6 3 2 6" xfId="5912"/>
    <cellStyle name="Calculation 2 6 3 2 6 2" xfId="5913"/>
    <cellStyle name="Calculation 2 6 3 2 6 3" xfId="5914"/>
    <cellStyle name="Calculation 2 6 3 2 7" xfId="5915"/>
    <cellStyle name="Calculation 2 6 3 2 7 2" xfId="5916"/>
    <cellStyle name="Calculation 2 6 3 2 7 3" xfId="5917"/>
    <cellStyle name="Calculation 2 6 3 2 8" xfId="5918"/>
    <cellStyle name="Calculation 2 6 3 2 9" xfId="5919"/>
    <cellStyle name="Calculation 2 6 3 3" xfId="5920"/>
    <cellStyle name="Calculation 2 6 3 3 2" xfId="5921"/>
    <cellStyle name="Calculation 2 6 3 3 3" xfId="5922"/>
    <cellStyle name="Calculation 2 6 3 4" xfId="5923"/>
    <cellStyle name="Calculation 2 6 3 4 2" xfId="5924"/>
    <cellStyle name="Calculation 2 6 3 4 3" xfId="5925"/>
    <cellStyle name="Calculation 2 6 3 5" xfId="5926"/>
    <cellStyle name="Calculation 2 6 3 5 2" xfId="5927"/>
    <cellStyle name="Calculation 2 6 3 5 3" xfId="5928"/>
    <cellStyle name="Calculation 2 6 3 6" xfId="5929"/>
    <cellStyle name="Calculation 2 6 3 6 2" xfId="5930"/>
    <cellStyle name="Calculation 2 6 3 6 3" xfId="5931"/>
    <cellStyle name="Calculation 2 6 3 7" xfId="5932"/>
    <cellStyle name="Calculation 2 6 3 7 2" xfId="5933"/>
    <cellStyle name="Calculation 2 6 3 7 3" xfId="5934"/>
    <cellStyle name="Calculation 2 6 3 8" xfId="5935"/>
    <cellStyle name="Calculation 2 6 3 8 2" xfId="5936"/>
    <cellStyle name="Calculation 2 6 3 8 3" xfId="5937"/>
    <cellStyle name="Calculation 2 6 3 9" xfId="5938"/>
    <cellStyle name="Calculation 2 6 4" xfId="5939"/>
    <cellStyle name="Calculation 2 6 4 10" xfId="5940"/>
    <cellStyle name="Calculation 2 6 4 2" xfId="5941"/>
    <cellStyle name="Calculation 2 6 4 2 2" xfId="5942"/>
    <cellStyle name="Calculation 2 6 4 2 2 2" xfId="5943"/>
    <cellStyle name="Calculation 2 6 4 2 2 3" xfId="5944"/>
    <cellStyle name="Calculation 2 6 4 2 3" xfId="5945"/>
    <cellStyle name="Calculation 2 6 4 2 3 2" xfId="5946"/>
    <cellStyle name="Calculation 2 6 4 2 3 3" xfId="5947"/>
    <cellStyle name="Calculation 2 6 4 2 4" xfId="5948"/>
    <cellStyle name="Calculation 2 6 4 2 4 2" xfId="5949"/>
    <cellStyle name="Calculation 2 6 4 2 4 3" xfId="5950"/>
    <cellStyle name="Calculation 2 6 4 2 5" xfId="5951"/>
    <cellStyle name="Calculation 2 6 4 2 5 2" xfId="5952"/>
    <cellStyle name="Calculation 2 6 4 2 5 3" xfId="5953"/>
    <cellStyle name="Calculation 2 6 4 2 6" xfId="5954"/>
    <cellStyle name="Calculation 2 6 4 2 6 2" xfId="5955"/>
    <cellStyle name="Calculation 2 6 4 2 6 3" xfId="5956"/>
    <cellStyle name="Calculation 2 6 4 2 7" xfId="5957"/>
    <cellStyle name="Calculation 2 6 4 2 7 2" xfId="5958"/>
    <cellStyle name="Calculation 2 6 4 2 7 3" xfId="5959"/>
    <cellStyle name="Calculation 2 6 4 2 8" xfId="5960"/>
    <cellStyle name="Calculation 2 6 4 2 9" xfId="5961"/>
    <cellStyle name="Calculation 2 6 4 3" xfId="5962"/>
    <cellStyle name="Calculation 2 6 4 3 2" xfId="5963"/>
    <cellStyle name="Calculation 2 6 4 3 3" xfId="5964"/>
    <cellStyle name="Calculation 2 6 4 4" xfId="5965"/>
    <cellStyle name="Calculation 2 6 4 4 2" xfId="5966"/>
    <cellStyle name="Calculation 2 6 4 4 3" xfId="5967"/>
    <cellStyle name="Calculation 2 6 4 5" xfId="5968"/>
    <cellStyle name="Calculation 2 6 4 5 2" xfId="5969"/>
    <cellStyle name="Calculation 2 6 4 5 3" xfId="5970"/>
    <cellStyle name="Calculation 2 6 4 6" xfId="5971"/>
    <cellStyle name="Calculation 2 6 4 6 2" xfId="5972"/>
    <cellStyle name="Calculation 2 6 4 6 3" xfId="5973"/>
    <cellStyle name="Calculation 2 6 4 7" xfId="5974"/>
    <cellStyle name="Calculation 2 6 4 7 2" xfId="5975"/>
    <cellStyle name="Calculation 2 6 4 7 3" xfId="5976"/>
    <cellStyle name="Calculation 2 6 4 8" xfId="5977"/>
    <cellStyle name="Calculation 2 6 4 8 2" xfId="5978"/>
    <cellStyle name="Calculation 2 6 4 8 3" xfId="5979"/>
    <cellStyle name="Calculation 2 6 4 9" xfId="5980"/>
    <cellStyle name="Calculation 2 6 5" xfId="5981"/>
    <cellStyle name="Calculation 2 6 5 2" xfId="5982"/>
    <cellStyle name="Calculation 2 6 5 2 2" xfId="5983"/>
    <cellStyle name="Calculation 2 6 5 2 3" xfId="5984"/>
    <cellStyle name="Calculation 2 6 5 3" xfId="5985"/>
    <cellStyle name="Calculation 2 6 5 3 2" xfId="5986"/>
    <cellStyle name="Calculation 2 6 5 3 3" xfId="5987"/>
    <cellStyle name="Calculation 2 6 5 4" xfId="5988"/>
    <cellStyle name="Calculation 2 6 5 4 2" xfId="5989"/>
    <cellStyle name="Calculation 2 6 5 4 3" xfId="5990"/>
    <cellStyle name="Calculation 2 6 5 5" xfId="5991"/>
    <cellStyle name="Calculation 2 6 5 5 2" xfId="5992"/>
    <cellStyle name="Calculation 2 6 5 5 3" xfId="5993"/>
    <cellStyle name="Calculation 2 6 5 6" xfId="5994"/>
    <cellStyle name="Calculation 2 6 5 6 2" xfId="5995"/>
    <cellStyle name="Calculation 2 6 5 6 3" xfId="5996"/>
    <cellStyle name="Calculation 2 6 5 7" xfId="5997"/>
    <cellStyle name="Calculation 2 6 5 7 2" xfId="5998"/>
    <cellStyle name="Calculation 2 6 5 7 3" xfId="5999"/>
    <cellStyle name="Calculation 2 6 5 8" xfId="6000"/>
    <cellStyle name="Calculation 2 6 5 9" xfId="6001"/>
    <cellStyle name="Calculation 2 6 6" xfId="6002"/>
    <cellStyle name="Calculation 2 6 6 2" xfId="6003"/>
    <cellStyle name="Calculation 2 6 6 3" xfId="6004"/>
    <cellStyle name="Calculation 2 6 7" xfId="6005"/>
    <cellStyle name="Calculation 2 6 7 2" xfId="6006"/>
    <cellStyle name="Calculation 2 6 7 3" xfId="6007"/>
    <cellStyle name="Calculation 2 6 8" xfId="6008"/>
    <cellStyle name="Calculation 2 6 8 2" xfId="6009"/>
    <cellStyle name="Calculation 2 6 8 3" xfId="6010"/>
    <cellStyle name="Calculation 2 6 9" xfId="6011"/>
    <cellStyle name="Calculation 2 6 9 2" xfId="6012"/>
    <cellStyle name="Calculation 2 6 9 3" xfId="6013"/>
    <cellStyle name="Calculation 2 7" xfId="6014"/>
    <cellStyle name="Calculation 2 7 10" xfId="6015"/>
    <cellStyle name="Calculation 2 7 2" xfId="6016"/>
    <cellStyle name="Calculation 2 7 2 2" xfId="6017"/>
    <cellStyle name="Calculation 2 7 2 2 2" xfId="6018"/>
    <cellStyle name="Calculation 2 7 2 2 3" xfId="6019"/>
    <cellStyle name="Calculation 2 7 2 3" xfId="6020"/>
    <cellStyle name="Calculation 2 7 2 3 2" xfId="6021"/>
    <cellStyle name="Calculation 2 7 2 3 3" xfId="6022"/>
    <cellStyle name="Calculation 2 7 2 4" xfId="6023"/>
    <cellStyle name="Calculation 2 7 2 4 2" xfId="6024"/>
    <cellStyle name="Calculation 2 7 2 4 3" xfId="6025"/>
    <cellStyle name="Calculation 2 7 2 5" xfId="6026"/>
    <cellStyle name="Calculation 2 7 2 5 2" xfId="6027"/>
    <cellStyle name="Calculation 2 7 2 5 3" xfId="6028"/>
    <cellStyle name="Calculation 2 7 2 6" xfId="6029"/>
    <cellStyle name="Calculation 2 7 2 6 2" xfId="6030"/>
    <cellStyle name="Calculation 2 7 2 6 3" xfId="6031"/>
    <cellStyle name="Calculation 2 7 2 7" xfId="6032"/>
    <cellStyle name="Calculation 2 7 2 7 2" xfId="6033"/>
    <cellStyle name="Calculation 2 7 2 7 3" xfId="6034"/>
    <cellStyle name="Calculation 2 7 2 8" xfId="6035"/>
    <cellStyle name="Calculation 2 7 2 9" xfId="6036"/>
    <cellStyle name="Calculation 2 7 3" xfId="6037"/>
    <cellStyle name="Calculation 2 7 3 2" xfId="6038"/>
    <cellStyle name="Calculation 2 7 3 3" xfId="6039"/>
    <cellStyle name="Calculation 2 7 4" xfId="6040"/>
    <cellStyle name="Calculation 2 7 4 2" xfId="6041"/>
    <cellStyle name="Calculation 2 7 4 3" xfId="6042"/>
    <cellStyle name="Calculation 2 7 5" xfId="6043"/>
    <cellStyle name="Calculation 2 7 5 2" xfId="6044"/>
    <cellStyle name="Calculation 2 7 5 3" xfId="6045"/>
    <cellStyle name="Calculation 2 7 6" xfId="6046"/>
    <cellStyle name="Calculation 2 7 6 2" xfId="6047"/>
    <cellStyle name="Calculation 2 7 6 3" xfId="6048"/>
    <cellStyle name="Calculation 2 7 7" xfId="6049"/>
    <cellStyle name="Calculation 2 7 7 2" xfId="6050"/>
    <cellStyle name="Calculation 2 7 7 3" xfId="6051"/>
    <cellStyle name="Calculation 2 7 8" xfId="6052"/>
    <cellStyle name="Calculation 2 7 8 2" xfId="6053"/>
    <cellStyle name="Calculation 2 7 8 3" xfId="6054"/>
    <cellStyle name="Calculation 2 7 9" xfId="6055"/>
    <cellStyle name="Calculation 2 8" xfId="6056"/>
    <cellStyle name="Calculation 2 8 10" xfId="6057"/>
    <cellStyle name="Calculation 2 8 2" xfId="6058"/>
    <cellStyle name="Calculation 2 8 2 2" xfId="6059"/>
    <cellStyle name="Calculation 2 8 2 2 2" xfId="6060"/>
    <cellStyle name="Calculation 2 8 2 2 3" xfId="6061"/>
    <cellStyle name="Calculation 2 8 2 3" xfId="6062"/>
    <cellStyle name="Calculation 2 8 2 3 2" xfId="6063"/>
    <cellStyle name="Calculation 2 8 2 3 3" xfId="6064"/>
    <cellStyle name="Calculation 2 8 2 4" xfId="6065"/>
    <cellStyle name="Calculation 2 8 2 4 2" xfId="6066"/>
    <cellStyle name="Calculation 2 8 2 4 3" xfId="6067"/>
    <cellStyle name="Calculation 2 8 2 5" xfId="6068"/>
    <cellStyle name="Calculation 2 8 2 5 2" xfId="6069"/>
    <cellStyle name="Calculation 2 8 2 5 3" xfId="6070"/>
    <cellStyle name="Calculation 2 8 2 6" xfId="6071"/>
    <cellStyle name="Calculation 2 8 2 6 2" xfId="6072"/>
    <cellStyle name="Calculation 2 8 2 6 3" xfId="6073"/>
    <cellStyle name="Calculation 2 8 2 7" xfId="6074"/>
    <cellStyle name="Calculation 2 8 2 7 2" xfId="6075"/>
    <cellStyle name="Calculation 2 8 2 7 3" xfId="6076"/>
    <cellStyle name="Calculation 2 8 2 8" xfId="6077"/>
    <cellStyle name="Calculation 2 8 2 9" xfId="6078"/>
    <cellStyle name="Calculation 2 8 3" xfId="6079"/>
    <cellStyle name="Calculation 2 8 3 2" xfId="6080"/>
    <cellStyle name="Calculation 2 8 3 3" xfId="6081"/>
    <cellStyle name="Calculation 2 8 4" xfId="6082"/>
    <cellStyle name="Calculation 2 8 4 2" xfId="6083"/>
    <cellStyle name="Calculation 2 8 4 3" xfId="6084"/>
    <cellStyle name="Calculation 2 8 5" xfId="6085"/>
    <cellStyle name="Calculation 2 8 5 2" xfId="6086"/>
    <cellStyle name="Calculation 2 8 5 3" xfId="6087"/>
    <cellStyle name="Calculation 2 8 6" xfId="6088"/>
    <cellStyle name="Calculation 2 8 6 2" xfId="6089"/>
    <cellStyle name="Calculation 2 8 6 3" xfId="6090"/>
    <cellStyle name="Calculation 2 8 7" xfId="6091"/>
    <cellStyle name="Calculation 2 8 7 2" xfId="6092"/>
    <cellStyle name="Calculation 2 8 7 3" xfId="6093"/>
    <cellStyle name="Calculation 2 8 8" xfId="6094"/>
    <cellStyle name="Calculation 2 8 8 2" xfId="6095"/>
    <cellStyle name="Calculation 2 8 8 3" xfId="6096"/>
    <cellStyle name="Calculation 2 8 9" xfId="6097"/>
    <cellStyle name="Calculation 2 9" xfId="6098"/>
    <cellStyle name="Calculation 2 9 10" xfId="6099"/>
    <cellStyle name="Calculation 2 9 2" xfId="6100"/>
    <cellStyle name="Calculation 2 9 2 2" xfId="6101"/>
    <cellStyle name="Calculation 2 9 2 2 2" xfId="6102"/>
    <cellStyle name="Calculation 2 9 2 2 3" xfId="6103"/>
    <cellStyle name="Calculation 2 9 2 3" xfId="6104"/>
    <cellStyle name="Calculation 2 9 2 3 2" xfId="6105"/>
    <cellStyle name="Calculation 2 9 2 3 3" xfId="6106"/>
    <cellStyle name="Calculation 2 9 2 4" xfId="6107"/>
    <cellStyle name="Calculation 2 9 2 4 2" xfId="6108"/>
    <cellStyle name="Calculation 2 9 2 4 3" xfId="6109"/>
    <cellStyle name="Calculation 2 9 2 5" xfId="6110"/>
    <cellStyle name="Calculation 2 9 2 5 2" xfId="6111"/>
    <cellStyle name="Calculation 2 9 2 5 3" xfId="6112"/>
    <cellStyle name="Calculation 2 9 2 6" xfId="6113"/>
    <cellStyle name="Calculation 2 9 2 6 2" xfId="6114"/>
    <cellStyle name="Calculation 2 9 2 6 3" xfId="6115"/>
    <cellStyle name="Calculation 2 9 2 7" xfId="6116"/>
    <cellStyle name="Calculation 2 9 2 7 2" xfId="6117"/>
    <cellStyle name="Calculation 2 9 2 7 3" xfId="6118"/>
    <cellStyle name="Calculation 2 9 2 8" xfId="6119"/>
    <cellStyle name="Calculation 2 9 2 9" xfId="6120"/>
    <cellStyle name="Calculation 2 9 3" xfId="6121"/>
    <cellStyle name="Calculation 2 9 3 2" xfId="6122"/>
    <cellStyle name="Calculation 2 9 3 3" xfId="6123"/>
    <cellStyle name="Calculation 2 9 4" xfId="6124"/>
    <cellStyle name="Calculation 2 9 4 2" xfId="6125"/>
    <cellStyle name="Calculation 2 9 4 3" xfId="6126"/>
    <cellStyle name="Calculation 2 9 5" xfId="6127"/>
    <cellStyle name="Calculation 2 9 5 2" xfId="6128"/>
    <cellStyle name="Calculation 2 9 5 3" xfId="6129"/>
    <cellStyle name="Calculation 2 9 6" xfId="6130"/>
    <cellStyle name="Calculation 2 9 6 2" xfId="6131"/>
    <cellStyle name="Calculation 2 9 6 3" xfId="6132"/>
    <cellStyle name="Calculation 2 9 7" xfId="6133"/>
    <cellStyle name="Calculation 2 9 7 2" xfId="6134"/>
    <cellStyle name="Calculation 2 9 7 3" xfId="6135"/>
    <cellStyle name="Calculation 2 9 8" xfId="6136"/>
    <cellStyle name="Calculation 2 9 8 2" xfId="6137"/>
    <cellStyle name="Calculation 2 9 8 3" xfId="6138"/>
    <cellStyle name="Calculation 2 9 9" xfId="6139"/>
    <cellStyle name="Calculation 3" xfId="6140"/>
    <cellStyle name="Calculation 3 10" xfId="6141"/>
    <cellStyle name="Calculation 3 10 2" xfId="6142"/>
    <cellStyle name="Calculation 3 10 2 2" xfId="6143"/>
    <cellStyle name="Calculation 3 10 2 3" xfId="6144"/>
    <cellStyle name="Calculation 3 10 3" xfId="6145"/>
    <cellStyle name="Calculation 3 10 3 2" xfId="6146"/>
    <cellStyle name="Calculation 3 10 3 3" xfId="6147"/>
    <cellStyle name="Calculation 3 10 4" xfId="6148"/>
    <cellStyle name="Calculation 3 10 4 2" xfId="6149"/>
    <cellStyle name="Calculation 3 10 4 3" xfId="6150"/>
    <cellStyle name="Calculation 3 10 5" xfId="6151"/>
    <cellStyle name="Calculation 3 10 5 2" xfId="6152"/>
    <cellStyle name="Calculation 3 10 5 3" xfId="6153"/>
    <cellStyle name="Calculation 3 10 6" xfId="6154"/>
    <cellStyle name="Calculation 3 10 6 2" xfId="6155"/>
    <cellStyle name="Calculation 3 10 6 3" xfId="6156"/>
    <cellStyle name="Calculation 3 10 7" xfId="6157"/>
    <cellStyle name="Calculation 3 10 7 2" xfId="6158"/>
    <cellStyle name="Calculation 3 10 7 3" xfId="6159"/>
    <cellStyle name="Calculation 3 10 8" xfId="6160"/>
    <cellStyle name="Calculation 3 10 9" xfId="6161"/>
    <cellStyle name="Calculation 3 2" xfId="6162"/>
    <cellStyle name="Calculation 3 2 2" xfId="6163"/>
    <cellStyle name="Calculation 3 2 2 10" xfId="6164"/>
    <cellStyle name="Calculation 3 2 2 10 2" xfId="6165"/>
    <cellStyle name="Calculation 3 2 2 10 3" xfId="6166"/>
    <cellStyle name="Calculation 3 2 2 11" xfId="6167"/>
    <cellStyle name="Calculation 3 2 2 11 2" xfId="6168"/>
    <cellStyle name="Calculation 3 2 2 11 3" xfId="6169"/>
    <cellStyle name="Calculation 3 2 2 12" xfId="6170"/>
    <cellStyle name="Calculation 3 2 2 12 2" xfId="6171"/>
    <cellStyle name="Calculation 3 2 2 12 3" xfId="6172"/>
    <cellStyle name="Calculation 3 2 2 13" xfId="6173"/>
    <cellStyle name="Calculation 3 2 2 13 2" xfId="6174"/>
    <cellStyle name="Calculation 3 2 2 13 3" xfId="6175"/>
    <cellStyle name="Calculation 3 2 2 14" xfId="6176"/>
    <cellStyle name="Calculation 3 2 2 2" xfId="6177"/>
    <cellStyle name="Calculation 3 2 2 2 10" xfId="6178"/>
    <cellStyle name="Calculation 3 2 2 2 2" xfId="6179"/>
    <cellStyle name="Calculation 3 2 2 2 2 10" xfId="6180"/>
    <cellStyle name="Calculation 3 2 2 2 2 2" xfId="6181"/>
    <cellStyle name="Calculation 3 2 2 2 2 2 2" xfId="6182"/>
    <cellStyle name="Calculation 3 2 2 2 2 2 2 2" xfId="6183"/>
    <cellStyle name="Calculation 3 2 2 2 2 2 2 3" xfId="6184"/>
    <cellStyle name="Calculation 3 2 2 2 2 2 3" xfId="6185"/>
    <cellStyle name="Calculation 3 2 2 2 2 2 3 2" xfId="6186"/>
    <cellStyle name="Calculation 3 2 2 2 2 2 3 3" xfId="6187"/>
    <cellStyle name="Calculation 3 2 2 2 2 2 4" xfId="6188"/>
    <cellStyle name="Calculation 3 2 2 2 2 2 4 2" xfId="6189"/>
    <cellStyle name="Calculation 3 2 2 2 2 2 4 3" xfId="6190"/>
    <cellStyle name="Calculation 3 2 2 2 2 2 5" xfId="6191"/>
    <cellStyle name="Calculation 3 2 2 2 2 2 5 2" xfId="6192"/>
    <cellStyle name="Calculation 3 2 2 2 2 2 5 3" xfId="6193"/>
    <cellStyle name="Calculation 3 2 2 2 2 2 6" xfId="6194"/>
    <cellStyle name="Calculation 3 2 2 2 2 2 6 2" xfId="6195"/>
    <cellStyle name="Calculation 3 2 2 2 2 2 6 3" xfId="6196"/>
    <cellStyle name="Calculation 3 2 2 2 2 2 7" xfId="6197"/>
    <cellStyle name="Calculation 3 2 2 2 2 2 7 2" xfId="6198"/>
    <cellStyle name="Calculation 3 2 2 2 2 2 7 3" xfId="6199"/>
    <cellStyle name="Calculation 3 2 2 2 2 2 8" xfId="6200"/>
    <cellStyle name="Calculation 3 2 2 2 2 2 9" xfId="6201"/>
    <cellStyle name="Calculation 3 2 2 2 2 3" xfId="6202"/>
    <cellStyle name="Calculation 3 2 2 2 2 3 2" xfId="6203"/>
    <cellStyle name="Calculation 3 2 2 2 2 3 3" xfId="6204"/>
    <cellStyle name="Calculation 3 2 2 2 2 4" xfId="6205"/>
    <cellStyle name="Calculation 3 2 2 2 2 4 2" xfId="6206"/>
    <cellStyle name="Calculation 3 2 2 2 2 4 3" xfId="6207"/>
    <cellStyle name="Calculation 3 2 2 2 2 5" xfId="6208"/>
    <cellStyle name="Calculation 3 2 2 2 2 5 2" xfId="6209"/>
    <cellStyle name="Calculation 3 2 2 2 2 5 3" xfId="6210"/>
    <cellStyle name="Calculation 3 2 2 2 2 6" xfId="6211"/>
    <cellStyle name="Calculation 3 2 2 2 2 6 2" xfId="6212"/>
    <cellStyle name="Calculation 3 2 2 2 2 6 3" xfId="6213"/>
    <cellStyle name="Calculation 3 2 2 2 2 7" xfId="6214"/>
    <cellStyle name="Calculation 3 2 2 2 2 7 2" xfId="6215"/>
    <cellStyle name="Calculation 3 2 2 2 2 7 3" xfId="6216"/>
    <cellStyle name="Calculation 3 2 2 2 2 8" xfId="6217"/>
    <cellStyle name="Calculation 3 2 2 2 2 8 2" xfId="6218"/>
    <cellStyle name="Calculation 3 2 2 2 2 8 3" xfId="6219"/>
    <cellStyle name="Calculation 3 2 2 2 2 9" xfId="6220"/>
    <cellStyle name="Calculation 3 2 2 2 3" xfId="6221"/>
    <cellStyle name="Calculation 3 2 2 2 3 10" xfId="6222"/>
    <cellStyle name="Calculation 3 2 2 2 3 2" xfId="6223"/>
    <cellStyle name="Calculation 3 2 2 2 3 2 2" xfId="6224"/>
    <cellStyle name="Calculation 3 2 2 2 3 2 2 2" xfId="6225"/>
    <cellStyle name="Calculation 3 2 2 2 3 2 2 3" xfId="6226"/>
    <cellStyle name="Calculation 3 2 2 2 3 2 3" xfId="6227"/>
    <cellStyle name="Calculation 3 2 2 2 3 2 3 2" xfId="6228"/>
    <cellStyle name="Calculation 3 2 2 2 3 2 3 3" xfId="6229"/>
    <cellStyle name="Calculation 3 2 2 2 3 2 4" xfId="6230"/>
    <cellStyle name="Calculation 3 2 2 2 3 2 4 2" xfId="6231"/>
    <cellStyle name="Calculation 3 2 2 2 3 2 4 3" xfId="6232"/>
    <cellStyle name="Calculation 3 2 2 2 3 2 5" xfId="6233"/>
    <cellStyle name="Calculation 3 2 2 2 3 2 5 2" xfId="6234"/>
    <cellStyle name="Calculation 3 2 2 2 3 2 5 3" xfId="6235"/>
    <cellStyle name="Calculation 3 2 2 2 3 2 6" xfId="6236"/>
    <cellStyle name="Calculation 3 2 2 2 3 2 6 2" xfId="6237"/>
    <cellStyle name="Calculation 3 2 2 2 3 2 6 3" xfId="6238"/>
    <cellStyle name="Calculation 3 2 2 2 3 2 7" xfId="6239"/>
    <cellStyle name="Calculation 3 2 2 2 3 2 7 2" xfId="6240"/>
    <cellStyle name="Calculation 3 2 2 2 3 2 7 3" xfId="6241"/>
    <cellStyle name="Calculation 3 2 2 2 3 2 8" xfId="6242"/>
    <cellStyle name="Calculation 3 2 2 2 3 2 9" xfId="6243"/>
    <cellStyle name="Calculation 3 2 2 2 3 3" xfId="6244"/>
    <cellStyle name="Calculation 3 2 2 2 3 3 2" xfId="6245"/>
    <cellStyle name="Calculation 3 2 2 2 3 3 3" xfId="6246"/>
    <cellStyle name="Calculation 3 2 2 2 3 4" xfId="6247"/>
    <cellStyle name="Calculation 3 2 2 2 3 4 2" xfId="6248"/>
    <cellStyle name="Calculation 3 2 2 2 3 4 3" xfId="6249"/>
    <cellStyle name="Calculation 3 2 2 2 3 5" xfId="6250"/>
    <cellStyle name="Calculation 3 2 2 2 3 5 2" xfId="6251"/>
    <cellStyle name="Calculation 3 2 2 2 3 5 3" xfId="6252"/>
    <cellStyle name="Calculation 3 2 2 2 3 6" xfId="6253"/>
    <cellStyle name="Calculation 3 2 2 2 3 6 2" xfId="6254"/>
    <cellStyle name="Calculation 3 2 2 2 3 6 3" xfId="6255"/>
    <cellStyle name="Calculation 3 2 2 2 3 7" xfId="6256"/>
    <cellStyle name="Calculation 3 2 2 2 3 7 2" xfId="6257"/>
    <cellStyle name="Calculation 3 2 2 2 3 7 3" xfId="6258"/>
    <cellStyle name="Calculation 3 2 2 2 3 8" xfId="6259"/>
    <cellStyle name="Calculation 3 2 2 2 3 8 2" xfId="6260"/>
    <cellStyle name="Calculation 3 2 2 2 3 8 3" xfId="6261"/>
    <cellStyle name="Calculation 3 2 2 2 3 9" xfId="6262"/>
    <cellStyle name="Calculation 3 2 2 2 4" xfId="6263"/>
    <cellStyle name="Calculation 3 2 2 2 4 10" xfId="6264"/>
    <cellStyle name="Calculation 3 2 2 2 4 2" xfId="6265"/>
    <cellStyle name="Calculation 3 2 2 2 4 2 2" xfId="6266"/>
    <cellStyle name="Calculation 3 2 2 2 4 2 2 2" xfId="6267"/>
    <cellStyle name="Calculation 3 2 2 2 4 2 2 3" xfId="6268"/>
    <cellStyle name="Calculation 3 2 2 2 4 2 3" xfId="6269"/>
    <cellStyle name="Calculation 3 2 2 2 4 2 3 2" xfId="6270"/>
    <cellStyle name="Calculation 3 2 2 2 4 2 3 3" xfId="6271"/>
    <cellStyle name="Calculation 3 2 2 2 4 2 4" xfId="6272"/>
    <cellStyle name="Calculation 3 2 2 2 4 2 4 2" xfId="6273"/>
    <cellStyle name="Calculation 3 2 2 2 4 2 4 3" xfId="6274"/>
    <cellStyle name="Calculation 3 2 2 2 4 2 5" xfId="6275"/>
    <cellStyle name="Calculation 3 2 2 2 4 2 5 2" xfId="6276"/>
    <cellStyle name="Calculation 3 2 2 2 4 2 5 3" xfId="6277"/>
    <cellStyle name="Calculation 3 2 2 2 4 2 6" xfId="6278"/>
    <cellStyle name="Calculation 3 2 2 2 4 2 6 2" xfId="6279"/>
    <cellStyle name="Calculation 3 2 2 2 4 2 6 3" xfId="6280"/>
    <cellStyle name="Calculation 3 2 2 2 4 2 7" xfId="6281"/>
    <cellStyle name="Calculation 3 2 2 2 4 2 7 2" xfId="6282"/>
    <cellStyle name="Calculation 3 2 2 2 4 2 7 3" xfId="6283"/>
    <cellStyle name="Calculation 3 2 2 2 4 2 8" xfId="6284"/>
    <cellStyle name="Calculation 3 2 2 2 4 2 9" xfId="6285"/>
    <cellStyle name="Calculation 3 2 2 2 4 3" xfId="6286"/>
    <cellStyle name="Calculation 3 2 2 2 4 3 2" xfId="6287"/>
    <cellStyle name="Calculation 3 2 2 2 4 3 3" xfId="6288"/>
    <cellStyle name="Calculation 3 2 2 2 4 4" xfId="6289"/>
    <cellStyle name="Calculation 3 2 2 2 4 4 2" xfId="6290"/>
    <cellStyle name="Calculation 3 2 2 2 4 4 3" xfId="6291"/>
    <cellStyle name="Calculation 3 2 2 2 4 5" xfId="6292"/>
    <cellStyle name="Calculation 3 2 2 2 4 5 2" xfId="6293"/>
    <cellStyle name="Calculation 3 2 2 2 4 5 3" xfId="6294"/>
    <cellStyle name="Calculation 3 2 2 2 4 6" xfId="6295"/>
    <cellStyle name="Calculation 3 2 2 2 4 6 2" xfId="6296"/>
    <cellStyle name="Calculation 3 2 2 2 4 6 3" xfId="6297"/>
    <cellStyle name="Calculation 3 2 2 2 4 7" xfId="6298"/>
    <cellStyle name="Calculation 3 2 2 2 4 7 2" xfId="6299"/>
    <cellStyle name="Calculation 3 2 2 2 4 7 3" xfId="6300"/>
    <cellStyle name="Calculation 3 2 2 2 4 8" xfId="6301"/>
    <cellStyle name="Calculation 3 2 2 2 4 8 2" xfId="6302"/>
    <cellStyle name="Calculation 3 2 2 2 4 8 3" xfId="6303"/>
    <cellStyle name="Calculation 3 2 2 2 4 9" xfId="6304"/>
    <cellStyle name="Calculation 3 2 2 2 5" xfId="6305"/>
    <cellStyle name="Calculation 3 2 2 2 5 2" xfId="6306"/>
    <cellStyle name="Calculation 3 2 2 2 5 2 2" xfId="6307"/>
    <cellStyle name="Calculation 3 2 2 2 5 2 3" xfId="6308"/>
    <cellStyle name="Calculation 3 2 2 2 5 3" xfId="6309"/>
    <cellStyle name="Calculation 3 2 2 2 5 3 2" xfId="6310"/>
    <cellStyle name="Calculation 3 2 2 2 5 3 3" xfId="6311"/>
    <cellStyle name="Calculation 3 2 2 2 5 4" xfId="6312"/>
    <cellStyle name="Calculation 3 2 2 2 5 4 2" xfId="6313"/>
    <cellStyle name="Calculation 3 2 2 2 5 4 3" xfId="6314"/>
    <cellStyle name="Calculation 3 2 2 2 5 5" xfId="6315"/>
    <cellStyle name="Calculation 3 2 2 2 5 5 2" xfId="6316"/>
    <cellStyle name="Calculation 3 2 2 2 5 5 3" xfId="6317"/>
    <cellStyle name="Calculation 3 2 2 2 5 6" xfId="6318"/>
    <cellStyle name="Calculation 3 2 2 2 5 6 2" xfId="6319"/>
    <cellStyle name="Calculation 3 2 2 2 5 6 3" xfId="6320"/>
    <cellStyle name="Calculation 3 2 2 2 5 7" xfId="6321"/>
    <cellStyle name="Calculation 3 2 2 2 5 7 2" xfId="6322"/>
    <cellStyle name="Calculation 3 2 2 2 5 7 3" xfId="6323"/>
    <cellStyle name="Calculation 3 2 2 2 5 8" xfId="6324"/>
    <cellStyle name="Calculation 3 2 2 2 5 9" xfId="6325"/>
    <cellStyle name="Calculation 3 2 2 2 6" xfId="6326"/>
    <cellStyle name="Calculation 3 2 2 2 6 2" xfId="6327"/>
    <cellStyle name="Calculation 3 2 2 2 6 3" xfId="6328"/>
    <cellStyle name="Calculation 3 2 2 2 7" xfId="6329"/>
    <cellStyle name="Calculation 3 2 2 2 7 2" xfId="6330"/>
    <cellStyle name="Calculation 3 2 2 2 7 3" xfId="6331"/>
    <cellStyle name="Calculation 3 2 2 2 8" xfId="6332"/>
    <cellStyle name="Calculation 3 2 2 2 8 2" xfId="6333"/>
    <cellStyle name="Calculation 3 2 2 2 8 3" xfId="6334"/>
    <cellStyle name="Calculation 3 2 2 2 9" xfId="6335"/>
    <cellStyle name="Calculation 3 2 2 2 9 2" xfId="6336"/>
    <cellStyle name="Calculation 3 2 2 2 9 3" xfId="6337"/>
    <cellStyle name="Calculation 3 2 2 3" xfId="6338"/>
    <cellStyle name="Calculation 3 2 2 3 10" xfId="6339"/>
    <cellStyle name="Calculation 3 2 2 3 2" xfId="6340"/>
    <cellStyle name="Calculation 3 2 2 3 2 10" xfId="6341"/>
    <cellStyle name="Calculation 3 2 2 3 2 2" xfId="6342"/>
    <cellStyle name="Calculation 3 2 2 3 2 2 2" xfId="6343"/>
    <cellStyle name="Calculation 3 2 2 3 2 2 2 2" xfId="6344"/>
    <cellStyle name="Calculation 3 2 2 3 2 2 2 3" xfId="6345"/>
    <cellStyle name="Calculation 3 2 2 3 2 2 3" xfId="6346"/>
    <cellStyle name="Calculation 3 2 2 3 2 2 3 2" xfId="6347"/>
    <cellStyle name="Calculation 3 2 2 3 2 2 3 3" xfId="6348"/>
    <cellStyle name="Calculation 3 2 2 3 2 2 4" xfId="6349"/>
    <cellStyle name="Calculation 3 2 2 3 2 2 4 2" xfId="6350"/>
    <cellStyle name="Calculation 3 2 2 3 2 2 4 3" xfId="6351"/>
    <cellStyle name="Calculation 3 2 2 3 2 2 5" xfId="6352"/>
    <cellStyle name="Calculation 3 2 2 3 2 2 5 2" xfId="6353"/>
    <cellStyle name="Calculation 3 2 2 3 2 2 5 3" xfId="6354"/>
    <cellStyle name="Calculation 3 2 2 3 2 2 6" xfId="6355"/>
    <cellStyle name="Calculation 3 2 2 3 2 2 6 2" xfId="6356"/>
    <cellStyle name="Calculation 3 2 2 3 2 2 6 3" xfId="6357"/>
    <cellStyle name="Calculation 3 2 2 3 2 2 7" xfId="6358"/>
    <cellStyle name="Calculation 3 2 2 3 2 2 7 2" xfId="6359"/>
    <cellStyle name="Calculation 3 2 2 3 2 2 7 3" xfId="6360"/>
    <cellStyle name="Calculation 3 2 2 3 2 2 8" xfId="6361"/>
    <cellStyle name="Calculation 3 2 2 3 2 2 9" xfId="6362"/>
    <cellStyle name="Calculation 3 2 2 3 2 3" xfId="6363"/>
    <cellStyle name="Calculation 3 2 2 3 2 3 2" xfId="6364"/>
    <cellStyle name="Calculation 3 2 2 3 2 3 3" xfId="6365"/>
    <cellStyle name="Calculation 3 2 2 3 2 4" xfId="6366"/>
    <cellStyle name="Calculation 3 2 2 3 2 4 2" xfId="6367"/>
    <cellStyle name="Calculation 3 2 2 3 2 4 3" xfId="6368"/>
    <cellStyle name="Calculation 3 2 2 3 2 5" xfId="6369"/>
    <cellStyle name="Calculation 3 2 2 3 2 5 2" xfId="6370"/>
    <cellStyle name="Calculation 3 2 2 3 2 5 3" xfId="6371"/>
    <cellStyle name="Calculation 3 2 2 3 2 6" xfId="6372"/>
    <cellStyle name="Calculation 3 2 2 3 2 6 2" xfId="6373"/>
    <cellStyle name="Calculation 3 2 2 3 2 6 3" xfId="6374"/>
    <cellStyle name="Calculation 3 2 2 3 2 7" xfId="6375"/>
    <cellStyle name="Calculation 3 2 2 3 2 7 2" xfId="6376"/>
    <cellStyle name="Calculation 3 2 2 3 2 7 3" xfId="6377"/>
    <cellStyle name="Calculation 3 2 2 3 2 8" xfId="6378"/>
    <cellStyle name="Calculation 3 2 2 3 2 8 2" xfId="6379"/>
    <cellStyle name="Calculation 3 2 2 3 2 8 3" xfId="6380"/>
    <cellStyle name="Calculation 3 2 2 3 2 9" xfId="6381"/>
    <cellStyle name="Calculation 3 2 2 3 3" xfId="6382"/>
    <cellStyle name="Calculation 3 2 2 3 3 10" xfId="6383"/>
    <cellStyle name="Calculation 3 2 2 3 3 2" xfId="6384"/>
    <cellStyle name="Calculation 3 2 2 3 3 2 2" xfId="6385"/>
    <cellStyle name="Calculation 3 2 2 3 3 2 2 2" xfId="6386"/>
    <cellStyle name="Calculation 3 2 2 3 3 2 2 3" xfId="6387"/>
    <cellStyle name="Calculation 3 2 2 3 3 2 3" xfId="6388"/>
    <cellStyle name="Calculation 3 2 2 3 3 2 3 2" xfId="6389"/>
    <cellStyle name="Calculation 3 2 2 3 3 2 3 3" xfId="6390"/>
    <cellStyle name="Calculation 3 2 2 3 3 2 4" xfId="6391"/>
    <cellStyle name="Calculation 3 2 2 3 3 2 4 2" xfId="6392"/>
    <cellStyle name="Calculation 3 2 2 3 3 2 4 3" xfId="6393"/>
    <cellStyle name="Calculation 3 2 2 3 3 2 5" xfId="6394"/>
    <cellStyle name="Calculation 3 2 2 3 3 2 5 2" xfId="6395"/>
    <cellStyle name="Calculation 3 2 2 3 3 2 5 3" xfId="6396"/>
    <cellStyle name="Calculation 3 2 2 3 3 2 6" xfId="6397"/>
    <cellStyle name="Calculation 3 2 2 3 3 2 6 2" xfId="6398"/>
    <cellStyle name="Calculation 3 2 2 3 3 2 6 3" xfId="6399"/>
    <cellStyle name="Calculation 3 2 2 3 3 2 7" xfId="6400"/>
    <cellStyle name="Calculation 3 2 2 3 3 2 7 2" xfId="6401"/>
    <cellStyle name="Calculation 3 2 2 3 3 2 7 3" xfId="6402"/>
    <cellStyle name="Calculation 3 2 2 3 3 2 8" xfId="6403"/>
    <cellStyle name="Calculation 3 2 2 3 3 2 9" xfId="6404"/>
    <cellStyle name="Calculation 3 2 2 3 3 3" xfId="6405"/>
    <cellStyle name="Calculation 3 2 2 3 3 3 2" xfId="6406"/>
    <cellStyle name="Calculation 3 2 2 3 3 3 3" xfId="6407"/>
    <cellStyle name="Calculation 3 2 2 3 3 4" xfId="6408"/>
    <cellStyle name="Calculation 3 2 2 3 3 4 2" xfId="6409"/>
    <cellStyle name="Calculation 3 2 2 3 3 4 3" xfId="6410"/>
    <cellStyle name="Calculation 3 2 2 3 3 5" xfId="6411"/>
    <cellStyle name="Calculation 3 2 2 3 3 5 2" xfId="6412"/>
    <cellStyle name="Calculation 3 2 2 3 3 5 3" xfId="6413"/>
    <cellStyle name="Calculation 3 2 2 3 3 6" xfId="6414"/>
    <cellStyle name="Calculation 3 2 2 3 3 6 2" xfId="6415"/>
    <cellStyle name="Calculation 3 2 2 3 3 6 3" xfId="6416"/>
    <cellStyle name="Calculation 3 2 2 3 3 7" xfId="6417"/>
    <cellStyle name="Calculation 3 2 2 3 3 7 2" xfId="6418"/>
    <cellStyle name="Calculation 3 2 2 3 3 7 3" xfId="6419"/>
    <cellStyle name="Calculation 3 2 2 3 3 8" xfId="6420"/>
    <cellStyle name="Calculation 3 2 2 3 3 8 2" xfId="6421"/>
    <cellStyle name="Calculation 3 2 2 3 3 8 3" xfId="6422"/>
    <cellStyle name="Calculation 3 2 2 3 3 9" xfId="6423"/>
    <cellStyle name="Calculation 3 2 2 3 4" xfId="6424"/>
    <cellStyle name="Calculation 3 2 2 3 4 10" xfId="6425"/>
    <cellStyle name="Calculation 3 2 2 3 4 2" xfId="6426"/>
    <cellStyle name="Calculation 3 2 2 3 4 2 2" xfId="6427"/>
    <cellStyle name="Calculation 3 2 2 3 4 2 2 2" xfId="6428"/>
    <cellStyle name="Calculation 3 2 2 3 4 2 2 3" xfId="6429"/>
    <cellStyle name="Calculation 3 2 2 3 4 2 3" xfId="6430"/>
    <cellStyle name="Calculation 3 2 2 3 4 2 3 2" xfId="6431"/>
    <cellStyle name="Calculation 3 2 2 3 4 2 3 3" xfId="6432"/>
    <cellStyle name="Calculation 3 2 2 3 4 2 4" xfId="6433"/>
    <cellStyle name="Calculation 3 2 2 3 4 2 4 2" xfId="6434"/>
    <cellStyle name="Calculation 3 2 2 3 4 2 4 3" xfId="6435"/>
    <cellStyle name="Calculation 3 2 2 3 4 2 5" xfId="6436"/>
    <cellStyle name="Calculation 3 2 2 3 4 2 5 2" xfId="6437"/>
    <cellStyle name="Calculation 3 2 2 3 4 2 5 3" xfId="6438"/>
    <cellStyle name="Calculation 3 2 2 3 4 2 6" xfId="6439"/>
    <cellStyle name="Calculation 3 2 2 3 4 2 6 2" xfId="6440"/>
    <cellStyle name="Calculation 3 2 2 3 4 2 6 3" xfId="6441"/>
    <cellStyle name="Calculation 3 2 2 3 4 2 7" xfId="6442"/>
    <cellStyle name="Calculation 3 2 2 3 4 2 7 2" xfId="6443"/>
    <cellStyle name="Calculation 3 2 2 3 4 2 7 3" xfId="6444"/>
    <cellStyle name="Calculation 3 2 2 3 4 2 8" xfId="6445"/>
    <cellStyle name="Calculation 3 2 2 3 4 2 9" xfId="6446"/>
    <cellStyle name="Calculation 3 2 2 3 4 3" xfId="6447"/>
    <cellStyle name="Calculation 3 2 2 3 4 3 2" xfId="6448"/>
    <cellStyle name="Calculation 3 2 2 3 4 3 3" xfId="6449"/>
    <cellStyle name="Calculation 3 2 2 3 4 4" xfId="6450"/>
    <cellStyle name="Calculation 3 2 2 3 4 4 2" xfId="6451"/>
    <cellStyle name="Calculation 3 2 2 3 4 4 3" xfId="6452"/>
    <cellStyle name="Calculation 3 2 2 3 4 5" xfId="6453"/>
    <cellStyle name="Calculation 3 2 2 3 4 5 2" xfId="6454"/>
    <cellStyle name="Calculation 3 2 2 3 4 5 3" xfId="6455"/>
    <cellStyle name="Calculation 3 2 2 3 4 6" xfId="6456"/>
    <cellStyle name="Calculation 3 2 2 3 4 6 2" xfId="6457"/>
    <cellStyle name="Calculation 3 2 2 3 4 6 3" xfId="6458"/>
    <cellStyle name="Calculation 3 2 2 3 4 7" xfId="6459"/>
    <cellStyle name="Calculation 3 2 2 3 4 7 2" xfId="6460"/>
    <cellStyle name="Calculation 3 2 2 3 4 7 3" xfId="6461"/>
    <cellStyle name="Calculation 3 2 2 3 4 8" xfId="6462"/>
    <cellStyle name="Calculation 3 2 2 3 4 8 2" xfId="6463"/>
    <cellStyle name="Calculation 3 2 2 3 4 8 3" xfId="6464"/>
    <cellStyle name="Calculation 3 2 2 3 4 9" xfId="6465"/>
    <cellStyle name="Calculation 3 2 2 3 5" xfId="6466"/>
    <cellStyle name="Calculation 3 2 2 3 5 2" xfId="6467"/>
    <cellStyle name="Calculation 3 2 2 3 5 2 2" xfId="6468"/>
    <cellStyle name="Calculation 3 2 2 3 5 2 3" xfId="6469"/>
    <cellStyle name="Calculation 3 2 2 3 5 3" xfId="6470"/>
    <cellStyle name="Calculation 3 2 2 3 5 3 2" xfId="6471"/>
    <cellStyle name="Calculation 3 2 2 3 5 3 3" xfId="6472"/>
    <cellStyle name="Calculation 3 2 2 3 5 4" xfId="6473"/>
    <cellStyle name="Calculation 3 2 2 3 5 4 2" xfId="6474"/>
    <cellStyle name="Calculation 3 2 2 3 5 4 3" xfId="6475"/>
    <cellStyle name="Calculation 3 2 2 3 5 5" xfId="6476"/>
    <cellStyle name="Calculation 3 2 2 3 5 5 2" xfId="6477"/>
    <cellStyle name="Calculation 3 2 2 3 5 5 3" xfId="6478"/>
    <cellStyle name="Calculation 3 2 2 3 5 6" xfId="6479"/>
    <cellStyle name="Calculation 3 2 2 3 5 6 2" xfId="6480"/>
    <cellStyle name="Calculation 3 2 2 3 5 6 3" xfId="6481"/>
    <cellStyle name="Calculation 3 2 2 3 5 7" xfId="6482"/>
    <cellStyle name="Calculation 3 2 2 3 5 7 2" xfId="6483"/>
    <cellStyle name="Calculation 3 2 2 3 5 7 3" xfId="6484"/>
    <cellStyle name="Calculation 3 2 2 3 5 8" xfId="6485"/>
    <cellStyle name="Calculation 3 2 2 3 5 9" xfId="6486"/>
    <cellStyle name="Calculation 3 2 2 3 6" xfId="6487"/>
    <cellStyle name="Calculation 3 2 2 3 6 2" xfId="6488"/>
    <cellStyle name="Calculation 3 2 2 3 6 3" xfId="6489"/>
    <cellStyle name="Calculation 3 2 2 3 7" xfId="6490"/>
    <cellStyle name="Calculation 3 2 2 3 7 2" xfId="6491"/>
    <cellStyle name="Calculation 3 2 2 3 7 3" xfId="6492"/>
    <cellStyle name="Calculation 3 2 2 3 8" xfId="6493"/>
    <cellStyle name="Calculation 3 2 2 3 8 2" xfId="6494"/>
    <cellStyle name="Calculation 3 2 2 3 8 3" xfId="6495"/>
    <cellStyle name="Calculation 3 2 2 3 9" xfId="6496"/>
    <cellStyle name="Calculation 3 2 2 3 9 2" xfId="6497"/>
    <cellStyle name="Calculation 3 2 2 3 9 3" xfId="6498"/>
    <cellStyle name="Calculation 3 2 2 4" xfId="6499"/>
    <cellStyle name="Calculation 3 2 2 4 10" xfId="6500"/>
    <cellStyle name="Calculation 3 2 2 4 2" xfId="6501"/>
    <cellStyle name="Calculation 3 2 2 4 2 10" xfId="6502"/>
    <cellStyle name="Calculation 3 2 2 4 2 2" xfId="6503"/>
    <cellStyle name="Calculation 3 2 2 4 2 2 2" xfId="6504"/>
    <cellStyle name="Calculation 3 2 2 4 2 2 2 2" xfId="6505"/>
    <cellStyle name="Calculation 3 2 2 4 2 2 2 3" xfId="6506"/>
    <cellStyle name="Calculation 3 2 2 4 2 2 3" xfId="6507"/>
    <cellStyle name="Calculation 3 2 2 4 2 2 3 2" xfId="6508"/>
    <cellStyle name="Calculation 3 2 2 4 2 2 3 3" xfId="6509"/>
    <cellStyle name="Calculation 3 2 2 4 2 2 4" xfId="6510"/>
    <cellStyle name="Calculation 3 2 2 4 2 2 4 2" xfId="6511"/>
    <cellStyle name="Calculation 3 2 2 4 2 2 4 3" xfId="6512"/>
    <cellStyle name="Calculation 3 2 2 4 2 2 5" xfId="6513"/>
    <cellStyle name="Calculation 3 2 2 4 2 2 5 2" xfId="6514"/>
    <cellStyle name="Calculation 3 2 2 4 2 2 5 3" xfId="6515"/>
    <cellStyle name="Calculation 3 2 2 4 2 2 6" xfId="6516"/>
    <cellStyle name="Calculation 3 2 2 4 2 2 6 2" xfId="6517"/>
    <cellStyle name="Calculation 3 2 2 4 2 2 6 3" xfId="6518"/>
    <cellStyle name="Calculation 3 2 2 4 2 2 7" xfId="6519"/>
    <cellStyle name="Calculation 3 2 2 4 2 2 7 2" xfId="6520"/>
    <cellStyle name="Calculation 3 2 2 4 2 2 7 3" xfId="6521"/>
    <cellStyle name="Calculation 3 2 2 4 2 2 8" xfId="6522"/>
    <cellStyle name="Calculation 3 2 2 4 2 2 9" xfId="6523"/>
    <cellStyle name="Calculation 3 2 2 4 2 3" xfId="6524"/>
    <cellStyle name="Calculation 3 2 2 4 2 3 2" xfId="6525"/>
    <cellStyle name="Calculation 3 2 2 4 2 3 3" xfId="6526"/>
    <cellStyle name="Calculation 3 2 2 4 2 4" xfId="6527"/>
    <cellStyle name="Calculation 3 2 2 4 2 4 2" xfId="6528"/>
    <cellStyle name="Calculation 3 2 2 4 2 4 3" xfId="6529"/>
    <cellStyle name="Calculation 3 2 2 4 2 5" xfId="6530"/>
    <cellStyle name="Calculation 3 2 2 4 2 5 2" xfId="6531"/>
    <cellStyle name="Calculation 3 2 2 4 2 5 3" xfId="6532"/>
    <cellStyle name="Calculation 3 2 2 4 2 6" xfId="6533"/>
    <cellStyle name="Calculation 3 2 2 4 2 6 2" xfId="6534"/>
    <cellStyle name="Calculation 3 2 2 4 2 6 3" xfId="6535"/>
    <cellStyle name="Calculation 3 2 2 4 2 7" xfId="6536"/>
    <cellStyle name="Calculation 3 2 2 4 2 7 2" xfId="6537"/>
    <cellStyle name="Calculation 3 2 2 4 2 7 3" xfId="6538"/>
    <cellStyle name="Calculation 3 2 2 4 2 8" xfId="6539"/>
    <cellStyle name="Calculation 3 2 2 4 2 8 2" xfId="6540"/>
    <cellStyle name="Calculation 3 2 2 4 2 8 3" xfId="6541"/>
    <cellStyle name="Calculation 3 2 2 4 2 9" xfId="6542"/>
    <cellStyle name="Calculation 3 2 2 4 3" xfId="6543"/>
    <cellStyle name="Calculation 3 2 2 4 3 10" xfId="6544"/>
    <cellStyle name="Calculation 3 2 2 4 3 2" xfId="6545"/>
    <cellStyle name="Calculation 3 2 2 4 3 2 2" xfId="6546"/>
    <cellStyle name="Calculation 3 2 2 4 3 2 2 2" xfId="6547"/>
    <cellStyle name="Calculation 3 2 2 4 3 2 2 3" xfId="6548"/>
    <cellStyle name="Calculation 3 2 2 4 3 2 3" xfId="6549"/>
    <cellStyle name="Calculation 3 2 2 4 3 2 3 2" xfId="6550"/>
    <cellStyle name="Calculation 3 2 2 4 3 2 3 3" xfId="6551"/>
    <cellStyle name="Calculation 3 2 2 4 3 2 4" xfId="6552"/>
    <cellStyle name="Calculation 3 2 2 4 3 2 4 2" xfId="6553"/>
    <cellStyle name="Calculation 3 2 2 4 3 2 4 3" xfId="6554"/>
    <cellStyle name="Calculation 3 2 2 4 3 2 5" xfId="6555"/>
    <cellStyle name="Calculation 3 2 2 4 3 2 5 2" xfId="6556"/>
    <cellStyle name="Calculation 3 2 2 4 3 2 5 3" xfId="6557"/>
    <cellStyle name="Calculation 3 2 2 4 3 2 6" xfId="6558"/>
    <cellStyle name="Calculation 3 2 2 4 3 2 6 2" xfId="6559"/>
    <cellStyle name="Calculation 3 2 2 4 3 2 6 3" xfId="6560"/>
    <cellStyle name="Calculation 3 2 2 4 3 2 7" xfId="6561"/>
    <cellStyle name="Calculation 3 2 2 4 3 2 7 2" xfId="6562"/>
    <cellStyle name="Calculation 3 2 2 4 3 2 7 3" xfId="6563"/>
    <cellStyle name="Calculation 3 2 2 4 3 2 8" xfId="6564"/>
    <cellStyle name="Calculation 3 2 2 4 3 2 9" xfId="6565"/>
    <cellStyle name="Calculation 3 2 2 4 3 3" xfId="6566"/>
    <cellStyle name="Calculation 3 2 2 4 3 3 2" xfId="6567"/>
    <cellStyle name="Calculation 3 2 2 4 3 3 3" xfId="6568"/>
    <cellStyle name="Calculation 3 2 2 4 3 4" xfId="6569"/>
    <cellStyle name="Calculation 3 2 2 4 3 4 2" xfId="6570"/>
    <cellStyle name="Calculation 3 2 2 4 3 4 3" xfId="6571"/>
    <cellStyle name="Calculation 3 2 2 4 3 5" xfId="6572"/>
    <cellStyle name="Calculation 3 2 2 4 3 5 2" xfId="6573"/>
    <cellStyle name="Calculation 3 2 2 4 3 5 3" xfId="6574"/>
    <cellStyle name="Calculation 3 2 2 4 3 6" xfId="6575"/>
    <cellStyle name="Calculation 3 2 2 4 3 6 2" xfId="6576"/>
    <cellStyle name="Calculation 3 2 2 4 3 6 3" xfId="6577"/>
    <cellStyle name="Calculation 3 2 2 4 3 7" xfId="6578"/>
    <cellStyle name="Calculation 3 2 2 4 3 7 2" xfId="6579"/>
    <cellStyle name="Calculation 3 2 2 4 3 7 3" xfId="6580"/>
    <cellStyle name="Calculation 3 2 2 4 3 8" xfId="6581"/>
    <cellStyle name="Calculation 3 2 2 4 3 8 2" xfId="6582"/>
    <cellStyle name="Calculation 3 2 2 4 3 8 3" xfId="6583"/>
    <cellStyle name="Calculation 3 2 2 4 3 9" xfId="6584"/>
    <cellStyle name="Calculation 3 2 2 4 4" xfId="6585"/>
    <cellStyle name="Calculation 3 2 2 4 4 10" xfId="6586"/>
    <cellStyle name="Calculation 3 2 2 4 4 2" xfId="6587"/>
    <cellStyle name="Calculation 3 2 2 4 4 2 2" xfId="6588"/>
    <cellStyle name="Calculation 3 2 2 4 4 2 2 2" xfId="6589"/>
    <cellStyle name="Calculation 3 2 2 4 4 2 2 3" xfId="6590"/>
    <cellStyle name="Calculation 3 2 2 4 4 2 3" xfId="6591"/>
    <cellStyle name="Calculation 3 2 2 4 4 2 3 2" xfId="6592"/>
    <cellStyle name="Calculation 3 2 2 4 4 2 3 3" xfId="6593"/>
    <cellStyle name="Calculation 3 2 2 4 4 2 4" xfId="6594"/>
    <cellStyle name="Calculation 3 2 2 4 4 2 4 2" xfId="6595"/>
    <cellStyle name="Calculation 3 2 2 4 4 2 4 3" xfId="6596"/>
    <cellStyle name="Calculation 3 2 2 4 4 2 5" xfId="6597"/>
    <cellStyle name="Calculation 3 2 2 4 4 2 5 2" xfId="6598"/>
    <cellStyle name="Calculation 3 2 2 4 4 2 5 3" xfId="6599"/>
    <cellStyle name="Calculation 3 2 2 4 4 2 6" xfId="6600"/>
    <cellStyle name="Calculation 3 2 2 4 4 2 6 2" xfId="6601"/>
    <cellStyle name="Calculation 3 2 2 4 4 2 6 3" xfId="6602"/>
    <cellStyle name="Calculation 3 2 2 4 4 2 7" xfId="6603"/>
    <cellStyle name="Calculation 3 2 2 4 4 2 7 2" xfId="6604"/>
    <cellStyle name="Calculation 3 2 2 4 4 2 7 3" xfId="6605"/>
    <cellStyle name="Calculation 3 2 2 4 4 2 8" xfId="6606"/>
    <cellStyle name="Calculation 3 2 2 4 4 2 9" xfId="6607"/>
    <cellStyle name="Calculation 3 2 2 4 4 3" xfId="6608"/>
    <cellStyle name="Calculation 3 2 2 4 4 3 2" xfId="6609"/>
    <cellStyle name="Calculation 3 2 2 4 4 3 3" xfId="6610"/>
    <cellStyle name="Calculation 3 2 2 4 4 4" xfId="6611"/>
    <cellStyle name="Calculation 3 2 2 4 4 4 2" xfId="6612"/>
    <cellStyle name="Calculation 3 2 2 4 4 4 3" xfId="6613"/>
    <cellStyle name="Calculation 3 2 2 4 4 5" xfId="6614"/>
    <cellStyle name="Calculation 3 2 2 4 4 5 2" xfId="6615"/>
    <cellStyle name="Calculation 3 2 2 4 4 5 3" xfId="6616"/>
    <cellStyle name="Calculation 3 2 2 4 4 6" xfId="6617"/>
    <cellStyle name="Calculation 3 2 2 4 4 6 2" xfId="6618"/>
    <cellStyle name="Calculation 3 2 2 4 4 6 3" xfId="6619"/>
    <cellStyle name="Calculation 3 2 2 4 4 7" xfId="6620"/>
    <cellStyle name="Calculation 3 2 2 4 4 7 2" xfId="6621"/>
    <cellStyle name="Calculation 3 2 2 4 4 7 3" xfId="6622"/>
    <cellStyle name="Calculation 3 2 2 4 4 8" xfId="6623"/>
    <cellStyle name="Calculation 3 2 2 4 4 8 2" xfId="6624"/>
    <cellStyle name="Calculation 3 2 2 4 4 8 3" xfId="6625"/>
    <cellStyle name="Calculation 3 2 2 4 4 9" xfId="6626"/>
    <cellStyle name="Calculation 3 2 2 4 5" xfId="6627"/>
    <cellStyle name="Calculation 3 2 2 4 5 2" xfId="6628"/>
    <cellStyle name="Calculation 3 2 2 4 5 2 2" xfId="6629"/>
    <cellStyle name="Calculation 3 2 2 4 5 2 3" xfId="6630"/>
    <cellStyle name="Calculation 3 2 2 4 5 3" xfId="6631"/>
    <cellStyle name="Calculation 3 2 2 4 5 3 2" xfId="6632"/>
    <cellStyle name="Calculation 3 2 2 4 5 3 3" xfId="6633"/>
    <cellStyle name="Calculation 3 2 2 4 5 4" xfId="6634"/>
    <cellStyle name="Calculation 3 2 2 4 5 4 2" xfId="6635"/>
    <cellStyle name="Calculation 3 2 2 4 5 4 3" xfId="6636"/>
    <cellStyle name="Calculation 3 2 2 4 5 5" xfId="6637"/>
    <cellStyle name="Calculation 3 2 2 4 5 5 2" xfId="6638"/>
    <cellStyle name="Calculation 3 2 2 4 5 5 3" xfId="6639"/>
    <cellStyle name="Calculation 3 2 2 4 5 6" xfId="6640"/>
    <cellStyle name="Calculation 3 2 2 4 5 6 2" xfId="6641"/>
    <cellStyle name="Calculation 3 2 2 4 5 6 3" xfId="6642"/>
    <cellStyle name="Calculation 3 2 2 4 5 7" xfId="6643"/>
    <cellStyle name="Calculation 3 2 2 4 5 7 2" xfId="6644"/>
    <cellStyle name="Calculation 3 2 2 4 5 7 3" xfId="6645"/>
    <cellStyle name="Calculation 3 2 2 4 5 8" xfId="6646"/>
    <cellStyle name="Calculation 3 2 2 4 5 9" xfId="6647"/>
    <cellStyle name="Calculation 3 2 2 4 6" xfId="6648"/>
    <cellStyle name="Calculation 3 2 2 4 6 2" xfId="6649"/>
    <cellStyle name="Calculation 3 2 2 4 6 3" xfId="6650"/>
    <cellStyle name="Calculation 3 2 2 4 7" xfId="6651"/>
    <cellStyle name="Calculation 3 2 2 4 7 2" xfId="6652"/>
    <cellStyle name="Calculation 3 2 2 4 7 3" xfId="6653"/>
    <cellStyle name="Calculation 3 2 2 4 8" xfId="6654"/>
    <cellStyle name="Calculation 3 2 2 4 8 2" xfId="6655"/>
    <cellStyle name="Calculation 3 2 2 4 8 3" xfId="6656"/>
    <cellStyle name="Calculation 3 2 2 4 9" xfId="6657"/>
    <cellStyle name="Calculation 3 2 2 4 9 2" xfId="6658"/>
    <cellStyle name="Calculation 3 2 2 4 9 3" xfId="6659"/>
    <cellStyle name="Calculation 3 2 2 5" xfId="6660"/>
    <cellStyle name="Calculation 3 2 2 5 10" xfId="6661"/>
    <cellStyle name="Calculation 3 2 2 5 2" xfId="6662"/>
    <cellStyle name="Calculation 3 2 2 5 2 10" xfId="6663"/>
    <cellStyle name="Calculation 3 2 2 5 2 2" xfId="6664"/>
    <cellStyle name="Calculation 3 2 2 5 2 2 2" xfId="6665"/>
    <cellStyle name="Calculation 3 2 2 5 2 2 2 2" xfId="6666"/>
    <cellStyle name="Calculation 3 2 2 5 2 2 2 3" xfId="6667"/>
    <cellStyle name="Calculation 3 2 2 5 2 2 3" xfId="6668"/>
    <cellStyle name="Calculation 3 2 2 5 2 2 3 2" xfId="6669"/>
    <cellStyle name="Calculation 3 2 2 5 2 2 3 3" xfId="6670"/>
    <cellStyle name="Calculation 3 2 2 5 2 2 4" xfId="6671"/>
    <cellStyle name="Calculation 3 2 2 5 2 2 4 2" xfId="6672"/>
    <cellStyle name="Calculation 3 2 2 5 2 2 4 3" xfId="6673"/>
    <cellStyle name="Calculation 3 2 2 5 2 2 5" xfId="6674"/>
    <cellStyle name="Calculation 3 2 2 5 2 2 5 2" xfId="6675"/>
    <cellStyle name="Calculation 3 2 2 5 2 2 5 3" xfId="6676"/>
    <cellStyle name="Calculation 3 2 2 5 2 2 6" xfId="6677"/>
    <cellStyle name="Calculation 3 2 2 5 2 2 6 2" xfId="6678"/>
    <cellStyle name="Calculation 3 2 2 5 2 2 6 3" xfId="6679"/>
    <cellStyle name="Calculation 3 2 2 5 2 2 7" xfId="6680"/>
    <cellStyle name="Calculation 3 2 2 5 2 2 7 2" xfId="6681"/>
    <cellStyle name="Calculation 3 2 2 5 2 2 7 3" xfId="6682"/>
    <cellStyle name="Calculation 3 2 2 5 2 2 8" xfId="6683"/>
    <cellStyle name="Calculation 3 2 2 5 2 2 9" xfId="6684"/>
    <cellStyle name="Calculation 3 2 2 5 2 3" xfId="6685"/>
    <cellStyle name="Calculation 3 2 2 5 2 3 2" xfId="6686"/>
    <cellStyle name="Calculation 3 2 2 5 2 3 3" xfId="6687"/>
    <cellStyle name="Calculation 3 2 2 5 2 4" xfId="6688"/>
    <cellStyle name="Calculation 3 2 2 5 2 4 2" xfId="6689"/>
    <cellStyle name="Calculation 3 2 2 5 2 4 3" xfId="6690"/>
    <cellStyle name="Calculation 3 2 2 5 2 5" xfId="6691"/>
    <cellStyle name="Calculation 3 2 2 5 2 5 2" xfId="6692"/>
    <cellStyle name="Calculation 3 2 2 5 2 5 3" xfId="6693"/>
    <cellStyle name="Calculation 3 2 2 5 2 6" xfId="6694"/>
    <cellStyle name="Calculation 3 2 2 5 2 6 2" xfId="6695"/>
    <cellStyle name="Calculation 3 2 2 5 2 6 3" xfId="6696"/>
    <cellStyle name="Calculation 3 2 2 5 2 7" xfId="6697"/>
    <cellStyle name="Calculation 3 2 2 5 2 7 2" xfId="6698"/>
    <cellStyle name="Calculation 3 2 2 5 2 7 3" xfId="6699"/>
    <cellStyle name="Calculation 3 2 2 5 2 8" xfId="6700"/>
    <cellStyle name="Calculation 3 2 2 5 2 8 2" xfId="6701"/>
    <cellStyle name="Calculation 3 2 2 5 2 8 3" xfId="6702"/>
    <cellStyle name="Calculation 3 2 2 5 2 9" xfId="6703"/>
    <cellStyle name="Calculation 3 2 2 5 3" xfId="6704"/>
    <cellStyle name="Calculation 3 2 2 5 3 10" xfId="6705"/>
    <cellStyle name="Calculation 3 2 2 5 3 2" xfId="6706"/>
    <cellStyle name="Calculation 3 2 2 5 3 2 2" xfId="6707"/>
    <cellStyle name="Calculation 3 2 2 5 3 2 2 2" xfId="6708"/>
    <cellStyle name="Calculation 3 2 2 5 3 2 2 3" xfId="6709"/>
    <cellStyle name="Calculation 3 2 2 5 3 2 3" xfId="6710"/>
    <cellStyle name="Calculation 3 2 2 5 3 2 3 2" xfId="6711"/>
    <cellStyle name="Calculation 3 2 2 5 3 2 3 3" xfId="6712"/>
    <cellStyle name="Calculation 3 2 2 5 3 2 4" xfId="6713"/>
    <cellStyle name="Calculation 3 2 2 5 3 2 4 2" xfId="6714"/>
    <cellStyle name="Calculation 3 2 2 5 3 2 4 3" xfId="6715"/>
    <cellStyle name="Calculation 3 2 2 5 3 2 5" xfId="6716"/>
    <cellStyle name="Calculation 3 2 2 5 3 2 5 2" xfId="6717"/>
    <cellStyle name="Calculation 3 2 2 5 3 2 5 3" xfId="6718"/>
    <cellStyle name="Calculation 3 2 2 5 3 2 6" xfId="6719"/>
    <cellStyle name="Calculation 3 2 2 5 3 2 6 2" xfId="6720"/>
    <cellStyle name="Calculation 3 2 2 5 3 2 6 3" xfId="6721"/>
    <cellStyle name="Calculation 3 2 2 5 3 2 7" xfId="6722"/>
    <cellStyle name="Calculation 3 2 2 5 3 2 7 2" xfId="6723"/>
    <cellStyle name="Calculation 3 2 2 5 3 2 7 3" xfId="6724"/>
    <cellStyle name="Calculation 3 2 2 5 3 2 8" xfId="6725"/>
    <cellStyle name="Calculation 3 2 2 5 3 2 9" xfId="6726"/>
    <cellStyle name="Calculation 3 2 2 5 3 3" xfId="6727"/>
    <cellStyle name="Calculation 3 2 2 5 3 3 2" xfId="6728"/>
    <cellStyle name="Calculation 3 2 2 5 3 3 3" xfId="6729"/>
    <cellStyle name="Calculation 3 2 2 5 3 4" xfId="6730"/>
    <cellStyle name="Calculation 3 2 2 5 3 4 2" xfId="6731"/>
    <cellStyle name="Calculation 3 2 2 5 3 4 3" xfId="6732"/>
    <cellStyle name="Calculation 3 2 2 5 3 5" xfId="6733"/>
    <cellStyle name="Calculation 3 2 2 5 3 5 2" xfId="6734"/>
    <cellStyle name="Calculation 3 2 2 5 3 5 3" xfId="6735"/>
    <cellStyle name="Calculation 3 2 2 5 3 6" xfId="6736"/>
    <cellStyle name="Calculation 3 2 2 5 3 6 2" xfId="6737"/>
    <cellStyle name="Calculation 3 2 2 5 3 6 3" xfId="6738"/>
    <cellStyle name="Calculation 3 2 2 5 3 7" xfId="6739"/>
    <cellStyle name="Calculation 3 2 2 5 3 7 2" xfId="6740"/>
    <cellStyle name="Calculation 3 2 2 5 3 7 3" xfId="6741"/>
    <cellStyle name="Calculation 3 2 2 5 3 8" xfId="6742"/>
    <cellStyle name="Calculation 3 2 2 5 3 8 2" xfId="6743"/>
    <cellStyle name="Calculation 3 2 2 5 3 8 3" xfId="6744"/>
    <cellStyle name="Calculation 3 2 2 5 3 9" xfId="6745"/>
    <cellStyle name="Calculation 3 2 2 5 4" xfId="6746"/>
    <cellStyle name="Calculation 3 2 2 5 4 10" xfId="6747"/>
    <cellStyle name="Calculation 3 2 2 5 4 2" xfId="6748"/>
    <cellStyle name="Calculation 3 2 2 5 4 2 2" xfId="6749"/>
    <cellStyle name="Calculation 3 2 2 5 4 2 2 2" xfId="6750"/>
    <cellStyle name="Calculation 3 2 2 5 4 2 2 3" xfId="6751"/>
    <cellStyle name="Calculation 3 2 2 5 4 2 3" xfId="6752"/>
    <cellStyle name="Calculation 3 2 2 5 4 2 3 2" xfId="6753"/>
    <cellStyle name="Calculation 3 2 2 5 4 2 3 3" xfId="6754"/>
    <cellStyle name="Calculation 3 2 2 5 4 2 4" xfId="6755"/>
    <cellStyle name="Calculation 3 2 2 5 4 2 4 2" xfId="6756"/>
    <cellStyle name="Calculation 3 2 2 5 4 2 4 3" xfId="6757"/>
    <cellStyle name="Calculation 3 2 2 5 4 2 5" xfId="6758"/>
    <cellStyle name="Calculation 3 2 2 5 4 2 5 2" xfId="6759"/>
    <cellStyle name="Calculation 3 2 2 5 4 2 5 3" xfId="6760"/>
    <cellStyle name="Calculation 3 2 2 5 4 2 6" xfId="6761"/>
    <cellStyle name="Calculation 3 2 2 5 4 2 6 2" xfId="6762"/>
    <cellStyle name="Calculation 3 2 2 5 4 2 6 3" xfId="6763"/>
    <cellStyle name="Calculation 3 2 2 5 4 2 7" xfId="6764"/>
    <cellStyle name="Calculation 3 2 2 5 4 2 7 2" xfId="6765"/>
    <cellStyle name="Calculation 3 2 2 5 4 2 7 3" xfId="6766"/>
    <cellStyle name="Calculation 3 2 2 5 4 2 8" xfId="6767"/>
    <cellStyle name="Calculation 3 2 2 5 4 2 9" xfId="6768"/>
    <cellStyle name="Calculation 3 2 2 5 4 3" xfId="6769"/>
    <cellStyle name="Calculation 3 2 2 5 4 3 2" xfId="6770"/>
    <cellStyle name="Calculation 3 2 2 5 4 3 3" xfId="6771"/>
    <cellStyle name="Calculation 3 2 2 5 4 4" xfId="6772"/>
    <cellStyle name="Calculation 3 2 2 5 4 4 2" xfId="6773"/>
    <cellStyle name="Calculation 3 2 2 5 4 4 3" xfId="6774"/>
    <cellStyle name="Calculation 3 2 2 5 4 5" xfId="6775"/>
    <cellStyle name="Calculation 3 2 2 5 4 5 2" xfId="6776"/>
    <cellStyle name="Calculation 3 2 2 5 4 5 3" xfId="6777"/>
    <cellStyle name="Calculation 3 2 2 5 4 6" xfId="6778"/>
    <cellStyle name="Calculation 3 2 2 5 4 6 2" xfId="6779"/>
    <cellStyle name="Calculation 3 2 2 5 4 6 3" xfId="6780"/>
    <cellStyle name="Calculation 3 2 2 5 4 7" xfId="6781"/>
    <cellStyle name="Calculation 3 2 2 5 4 7 2" xfId="6782"/>
    <cellStyle name="Calculation 3 2 2 5 4 7 3" xfId="6783"/>
    <cellStyle name="Calculation 3 2 2 5 4 8" xfId="6784"/>
    <cellStyle name="Calculation 3 2 2 5 4 8 2" xfId="6785"/>
    <cellStyle name="Calculation 3 2 2 5 4 8 3" xfId="6786"/>
    <cellStyle name="Calculation 3 2 2 5 4 9" xfId="6787"/>
    <cellStyle name="Calculation 3 2 2 5 5" xfId="6788"/>
    <cellStyle name="Calculation 3 2 2 5 5 2" xfId="6789"/>
    <cellStyle name="Calculation 3 2 2 5 5 2 2" xfId="6790"/>
    <cellStyle name="Calculation 3 2 2 5 5 2 3" xfId="6791"/>
    <cellStyle name="Calculation 3 2 2 5 5 3" xfId="6792"/>
    <cellStyle name="Calculation 3 2 2 5 5 3 2" xfId="6793"/>
    <cellStyle name="Calculation 3 2 2 5 5 3 3" xfId="6794"/>
    <cellStyle name="Calculation 3 2 2 5 5 4" xfId="6795"/>
    <cellStyle name="Calculation 3 2 2 5 5 4 2" xfId="6796"/>
    <cellStyle name="Calculation 3 2 2 5 5 4 3" xfId="6797"/>
    <cellStyle name="Calculation 3 2 2 5 5 5" xfId="6798"/>
    <cellStyle name="Calculation 3 2 2 5 5 5 2" xfId="6799"/>
    <cellStyle name="Calculation 3 2 2 5 5 5 3" xfId="6800"/>
    <cellStyle name="Calculation 3 2 2 5 5 6" xfId="6801"/>
    <cellStyle name="Calculation 3 2 2 5 5 6 2" xfId="6802"/>
    <cellStyle name="Calculation 3 2 2 5 5 6 3" xfId="6803"/>
    <cellStyle name="Calculation 3 2 2 5 5 7" xfId="6804"/>
    <cellStyle name="Calculation 3 2 2 5 5 7 2" xfId="6805"/>
    <cellStyle name="Calculation 3 2 2 5 5 7 3" xfId="6806"/>
    <cellStyle name="Calculation 3 2 2 5 5 8" xfId="6807"/>
    <cellStyle name="Calculation 3 2 2 5 5 9" xfId="6808"/>
    <cellStyle name="Calculation 3 2 2 5 6" xfId="6809"/>
    <cellStyle name="Calculation 3 2 2 5 6 2" xfId="6810"/>
    <cellStyle name="Calculation 3 2 2 5 6 3" xfId="6811"/>
    <cellStyle name="Calculation 3 2 2 5 7" xfId="6812"/>
    <cellStyle name="Calculation 3 2 2 5 7 2" xfId="6813"/>
    <cellStyle name="Calculation 3 2 2 5 7 3" xfId="6814"/>
    <cellStyle name="Calculation 3 2 2 5 8" xfId="6815"/>
    <cellStyle name="Calculation 3 2 2 5 8 2" xfId="6816"/>
    <cellStyle name="Calculation 3 2 2 5 8 3" xfId="6817"/>
    <cellStyle name="Calculation 3 2 2 5 9" xfId="6818"/>
    <cellStyle name="Calculation 3 2 2 5 9 2" xfId="6819"/>
    <cellStyle name="Calculation 3 2 2 5 9 3" xfId="6820"/>
    <cellStyle name="Calculation 3 2 2 6" xfId="6821"/>
    <cellStyle name="Calculation 3 2 2 6 10" xfId="6822"/>
    <cellStyle name="Calculation 3 2 2 6 2" xfId="6823"/>
    <cellStyle name="Calculation 3 2 2 6 2 2" xfId="6824"/>
    <cellStyle name="Calculation 3 2 2 6 2 2 2" xfId="6825"/>
    <cellStyle name="Calculation 3 2 2 6 2 2 3" xfId="6826"/>
    <cellStyle name="Calculation 3 2 2 6 2 3" xfId="6827"/>
    <cellStyle name="Calculation 3 2 2 6 2 3 2" xfId="6828"/>
    <cellStyle name="Calculation 3 2 2 6 2 3 3" xfId="6829"/>
    <cellStyle name="Calculation 3 2 2 6 2 4" xfId="6830"/>
    <cellStyle name="Calculation 3 2 2 6 2 4 2" xfId="6831"/>
    <cellStyle name="Calculation 3 2 2 6 2 4 3" xfId="6832"/>
    <cellStyle name="Calculation 3 2 2 6 2 5" xfId="6833"/>
    <cellStyle name="Calculation 3 2 2 6 2 5 2" xfId="6834"/>
    <cellStyle name="Calculation 3 2 2 6 2 5 3" xfId="6835"/>
    <cellStyle name="Calculation 3 2 2 6 2 6" xfId="6836"/>
    <cellStyle name="Calculation 3 2 2 6 2 6 2" xfId="6837"/>
    <cellStyle name="Calculation 3 2 2 6 2 6 3" xfId="6838"/>
    <cellStyle name="Calculation 3 2 2 6 2 7" xfId="6839"/>
    <cellStyle name="Calculation 3 2 2 6 2 7 2" xfId="6840"/>
    <cellStyle name="Calculation 3 2 2 6 2 7 3" xfId="6841"/>
    <cellStyle name="Calculation 3 2 2 6 2 8" xfId="6842"/>
    <cellStyle name="Calculation 3 2 2 6 2 9" xfId="6843"/>
    <cellStyle name="Calculation 3 2 2 6 3" xfId="6844"/>
    <cellStyle name="Calculation 3 2 2 6 3 2" xfId="6845"/>
    <cellStyle name="Calculation 3 2 2 6 3 3" xfId="6846"/>
    <cellStyle name="Calculation 3 2 2 6 4" xfId="6847"/>
    <cellStyle name="Calculation 3 2 2 6 4 2" xfId="6848"/>
    <cellStyle name="Calculation 3 2 2 6 4 3" xfId="6849"/>
    <cellStyle name="Calculation 3 2 2 6 5" xfId="6850"/>
    <cellStyle name="Calculation 3 2 2 6 5 2" xfId="6851"/>
    <cellStyle name="Calculation 3 2 2 6 5 3" xfId="6852"/>
    <cellStyle name="Calculation 3 2 2 6 6" xfId="6853"/>
    <cellStyle name="Calculation 3 2 2 6 6 2" xfId="6854"/>
    <cellStyle name="Calculation 3 2 2 6 6 3" xfId="6855"/>
    <cellStyle name="Calculation 3 2 2 6 7" xfId="6856"/>
    <cellStyle name="Calculation 3 2 2 6 7 2" xfId="6857"/>
    <cellStyle name="Calculation 3 2 2 6 7 3" xfId="6858"/>
    <cellStyle name="Calculation 3 2 2 6 8" xfId="6859"/>
    <cellStyle name="Calculation 3 2 2 6 8 2" xfId="6860"/>
    <cellStyle name="Calculation 3 2 2 6 8 3" xfId="6861"/>
    <cellStyle name="Calculation 3 2 2 6 9" xfId="6862"/>
    <cellStyle name="Calculation 3 2 2 7" xfId="6863"/>
    <cellStyle name="Calculation 3 2 2 7 10" xfId="6864"/>
    <cellStyle name="Calculation 3 2 2 7 2" xfId="6865"/>
    <cellStyle name="Calculation 3 2 2 7 2 2" xfId="6866"/>
    <cellStyle name="Calculation 3 2 2 7 2 2 2" xfId="6867"/>
    <cellStyle name="Calculation 3 2 2 7 2 2 3" xfId="6868"/>
    <cellStyle name="Calculation 3 2 2 7 2 3" xfId="6869"/>
    <cellStyle name="Calculation 3 2 2 7 2 3 2" xfId="6870"/>
    <cellStyle name="Calculation 3 2 2 7 2 3 3" xfId="6871"/>
    <cellStyle name="Calculation 3 2 2 7 2 4" xfId="6872"/>
    <cellStyle name="Calculation 3 2 2 7 2 4 2" xfId="6873"/>
    <cellStyle name="Calculation 3 2 2 7 2 4 3" xfId="6874"/>
    <cellStyle name="Calculation 3 2 2 7 2 5" xfId="6875"/>
    <cellStyle name="Calculation 3 2 2 7 2 5 2" xfId="6876"/>
    <cellStyle name="Calculation 3 2 2 7 2 5 3" xfId="6877"/>
    <cellStyle name="Calculation 3 2 2 7 2 6" xfId="6878"/>
    <cellStyle name="Calculation 3 2 2 7 2 6 2" xfId="6879"/>
    <cellStyle name="Calculation 3 2 2 7 2 6 3" xfId="6880"/>
    <cellStyle name="Calculation 3 2 2 7 2 7" xfId="6881"/>
    <cellStyle name="Calculation 3 2 2 7 2 7 2" xfId="6882"/>
    <cellStyle name="Calculation 3 2 2 7 2 7 3" xfId="6883"/>
    <cellStyle name="Calculation 3 2 2 7 2 8" xfId="6884"/>
    <cellStyle name="Calculation 3 2 2 7 2 9" xfId="6885"/>
    <cellStyle name="Calculation 3 2 2 7 3" xfId="6886"/>
    <cellStyle name="Calculation 3 2 2 7 3 2" xfId="6887"/>
    <cellStyle name="Calculation 3 2 2 7 3 3" xfId="6888"/>
    <cellStyle name="Calculation 3 2 2 7 4" xfId="6889"/>
    <cellStyle name="Calculation 3 2 2 7 4 2" xfId="6890"/>
    <cellStyle name="Calculation 3 2 2 7 4 3" xfId="6891"/>
    <cellStyle name="Calculation 3 2 2 7 5" xfId="6892"/>
    <cellStyle name="Calculation 3 2 2 7 5 2" xfId="6893"/>
    <cellStyle name="Calculation 3 2 2 7 5 3" xfId="6894"/>
    <cellStyle name="Calculation 3 2 2 7 6" xfId="6895"/>
    <cellStyle name="Calculation 3 2 2 7 6 2" xfId="6896"/>
    <cellStyle name="Calculation 3 2 2 7 6 3" xfId="6897"/>
    <cellStyle name="Calculation 3 2 2 7 7" xfId="6898"/>
    <cellStyle name="Calculation 3 2 2 7 7 2" xfId="6899"/>
    <cellStyle name="Calculation 3 2 2 7 7 3" xfId="6900"/>
    <cellStyle name="Calculation 3 2 2 7 8" xfId="6901"/>
    <cellStyle name="Calculation 3 2 2 7 8 2" xfId="6902"/>
    <cellStyle name="Calculation 3 2 2 7 8 3" xfId="6903"/>
    <cellStyle name="Calculation 3 2 2 7 9" xfId="6904"/>
    <cellStyle name="Calculation 3 2 2 8" xfId="6905"/>
    <cellStyle name="Calculation 3 2 2 8 10" xfId="6906"/>
    <cellStyle name="Calculation 3 2 2 8 2" xfId="6907"/>
    <cellStyle name="Calculation 3 2 2 8 2 2" xfId="6908"/>
    <cellStyle name="Calculation 3 2 2 8 2 2 2" xfId="6909"/>
    <cellStyle name="Calculation 3 2 2 8 2 2 3" xfId="6910"/>
    <cellStyle name="Calculation 3 2 2 8 2 3" xfId="6911"/>
    <cellStyle name="Calculation 3 2 2 8 2 3 2" xfId="6912"/>
    <cellStyle name="Calculation 3 2 2 8 2 3 3" xfId="6913"/>
    <cellStyle name="Calculation 3 2 2 8 2 4" xfId="6914"/>
    <cellStyle name="Calculation 3 2 2 8 2 4 2" xfId="6915"/>
    <cellStyle name="Calculation 3 2 2 8 2 4 3" xfId="6916"/>
    <cellStyle name="Calculation 3 2 2 8 2 5" xfId="6917"/>
    <cellStyle name="Calculation 3 2 2 8 2 5 2" xfId="6918"/>
    <cellStyle name="Calculation 3 2 2 8 2 5 3" xfId="6919"/>
    <cellStyle name="Calculation 3 2 2 8 2 6" xfId="6920"/>
    <cellStyle name="Calculation 3 2 2 8 2 6 2" xfId="6921"/>
    <cellStyle name="Calculation 3 2 2 8 2 6 3" xfId="6922"/>
    <cellStyle name="Calculation 3 2 2 8 2 7" xfId="6923"/>
    <cellStyle name="Calculation 3 2 2 8 2 7 2" xfId="6924"/>
    <cellStyle name="Calculation 3 2 2 8 2 7 3" xfId="6925"/>
    <cellStyle name="Calculation 3 2 2 8 2 8" xfId="6926"/>
    <cellStyle name="Calculation 3 2 2 8 2 9" xfId="6927"/>
    <cellStyle name="Calculation 3 2 2 8 3" xfId="6928"/>
    <cellStyle name="Calculation 3 2 2 8 3 2" xfId="6929"/>
    <cellStyle name="Calculation 3 2 2 8 3 3" xfId="6930"/>
    <cellStyle name="Calculation 3 2 2 8 4" xfId="6931"/>
    <cellStyle name="Calculation 3 2 2 8 4 2" xfId="6932"/>
    <cellStyle name="Calculation 3 2 2 8 4 3" xfId="6933"/>
    <cellStyle name="Calculation 3 2 2 8 5" xfId="6934"/>
    <cellStyle name="Calculation 3 2 2 8 5 2" xfId="6935"/>
    <cellStyle name="Calculation 3 2 2 8 5 3" xfId="6936"/>
    <cellStyle name="Calculation 3 2 2 8 6" xfId="6937"/>
    <cellStyle name="Calculation 3 2 2 8 6 2" xfId="6938"/>
    <cellStyle name="Calculation 3 2 2 8 6 3" xfId="6939"/>
    <cellStyle name="Calculation 3 2 2 8 7" xfId="6940"/>
    <cellStyle name="Calculation 3 2 2 8 7 2" xfId="6941"/>
    <cellStyle name="Calculation 3 2 2 8 7 3" xfId="6942"/>
    <cellStyle name="Calculation 3 2 2 8 8" xfId="6943"/>
    <cellStyle name="Calculation 3 2 2 8 8 2" xfId="6944"/>
    <cellStyle name="Calculation 3 2 2 8 8 3" xfId="6945"/>
    <cellStyle name="Calculation 3 2 2 8 9" xfId="6946"/>
    <cellStyle name="Calculation 3 2 2 9" xfId="6947"/>
    <cellStyle name="Calculation 3 2 2 9 2" xfId="6948"/>
    <cellStyle name="Calculation 3 2 2 9 2 2" xfId="6949"/>
    <cellStyle name="Calculation 3 2 2 9 2 3" xfId="6950"/>
    <cellStyle name="Calculation 3 2 2 9 3" xfId="6951"/>
    <cellStyle name="Calculation 3 2 2 9 3 2" xfId="6952"/>
    <cellStyle name="Calculation 3 2 2 9 3 3" xfId="6953"/>
    <cellStyle name="Calculation 3 2 2 9 4" xfId="6954"/>
    <cellStyle name="Calculation 3 2 2 9 4 2" xfId="6955"/>
    <cellStyle name="Calculation 3 2 2 9 4 3" xfId="6956"/>
    <cellStyle name="Calculation 3 2 2 9 5" xfId="6957"/>
    <cellStyle name="Calculation 3 2 2 9 5 2" xfId="6958"/>
    <cellStyle name="Calculation 3 2 2 9 5 3" xfId="6959"/>
    <cellStyle name="Calculation 3 2 2 9 6" xfId="6960"/>
    <cellStyle name="Calculation 3 2 2 9 6 2" xfId="6961"/>
    <cellStyle name="Calculation 3 2 2 9 6 3" xfId="6962"/>
    <cellStyle name="Calculation 3 2 2 9 7" xfId="6963"/>
    <cellStyle name="Calculation 3 2 2 9 7 2" xfId="6964"/>
    <cellStyle name="Calculation 3 2 2 9 7 3" xfId="6965"/>
    <cellStyle name="Calculation 3 2 2 9 8" xfId="6966"/>
    <cellStyle name="Calculation 3 2 2 9 9" xfId="6967"/>
    <cellStyle name="Calculation 3 2 3" xfId="6968"/>
    <cellStyle name="Calculation 3 2 3 10" xfId="6969"/>
    <cellStyle name="Calculation 3 2 3 10 2" xfId="6970"/>
    <cellStyle name="Calculation 3 2 3 10 3" xfId="6971"/>
    <cellStyle name="Calculation 3 2 3 11" xfId="6972"/>
    <cellStyle name="Calculation 3 2 3 11 2" xfId="6973"/>
    <cellStyle name="Calculation 3 2 3 11 3" xfId="6974"/>
    <cellStyle name="Calculation 3 2 3 12" xfId="6975"/>
    <cellStyle name="Calculation 3 2 3 12 2" xfId="6976"/>
    <cellStyle name="Calculation 3 2 3 12 3" xfId="6977"/>
    <cellStyle name="Calculation 3 2 3 13" xfId="6978"/>
    <cellStyle name="Calculation 3 2 3 13 2" xfId="6979"/>
    <cellStyle name="Calculation 3 2 3 13 3" xfId="6980"/>
    <cellStyle name="Calculation 3 2 3 14" xfId="6981"/>
    <cellStyle name="Calculation 3 2 3 2" xfId="6982"/>
    <cellStyle name="Calculation 3 2 3 2 10" xfId="6983"/>
    <cellStyle name="Calculation 3 2 3 2 2" xfId="6984"/>
    <cellStyle name="Calculation 3 2 3 2 2 10" xfId="6985"/>
    <cellStyle name="Calculation 3 2 3 2 2 2" xfId="6986"/>
    <cellStyle name="Calculation 3 2 3 2 2 2 2" xfId="6987"/>
    <cellStyle name="Calculation 3 2 3 2 2 2 2 2" xfId="6988"/>
    <cellStyle name="Calculation 3 2 3 2 2 2 2 3" xfId="6989"/>
    <cellStyle name="Calculation 3 2 3 2 2 2 3" xfId="6990"/>
    <cellStyle name="Calculation 3 2 3 2 2 2 3 2" xfId="6991"/>
    <cellStyle name="Calculation 3 2 3 2 2 2 3 3" xfId="6992"/>
    <cellStyle name="Calculation 3 2 3 2 2 2 4" xfId="6993"/>
    <cellStyle name="Calculation 3 2 3 2 2 2 4 2" xfId="6994"/>
    <cellStyle name="Calculation 3 2 3 2 2 2 4 3" xfId="6995"/>
    <cellStyle name="Calculation 3 2 3 2 2 2 5" xfId="6996"/>
    <cellStyle name="Calculation 3 2 3 2 2 2 5 2" xfId="6997"/>
    <cellStyle name="Calculation 3 2 3 2 2 2 5 3" xfId="6998"/>
    <cellStyle name="Calculation 3 2 3 2 2 2 6" xfId="6999"/>
    <cellStyle name="Calculation 3 2 3 2 2 2 6 2" xfId="7000"/>
    <cellStyle name="Calculation 3 2 3 2 2 2 6 3" xfId="7001"/>
    <cellStyle name="Calculation 3 2 3 2 2 2 7" xfId="7002"/>
    <cellStyle name="Calculation 3 2 3 2 2 2 7 2" xfId="7003"/>
    <cellStyle name="Calculation 3 2 3 2 2 2 7 3" xfId="7004"/>
    <cellStyle name="Calculation 3 2 3 2 2 2 8" xfId="7005"/>
    <cellStyle name="Calculation 3 2 3 2 2 2 9" xfId="7006"/>
    <cellStyle name="Calculation 3 2 3 2 2 3" xfId="7007"/>
    <cellStyle name="Calculation 3 2 3 2 2 3 2" xfId="7008"/>
    <cellStyle name="Calculation 3 2 3 2 2 3 3" xfId="7009"/>
    <cellStyle name="Calculation 3 2 3 2 2 4" xfId="7010"/>
    <cellStyle name="Calculation 3 2 3 2 2 4 2" xfId="7011"/>
    <cellStyle name="Calculation 3 2 3 2 2 4 3" xfId="7012"/>
    <cellStyle name="Calculation 3 2 3 2 2 5" xfId="7013"/>
    <cellStyle name="Calculation 3 2 3 2 2 5 2" xfId="7014"/>
    <cellStyle name="Calculation 3 2 3 2 2 5 3" xfId="7015"/>
    <cellStyle name="Calculation 3 2 3 2 2 6" xfId="7016"/>
    <cellStyle name="Calculation 3 2 3 2 2 6 2" xfId="7017"/>
    <cellStyle name="Calculation 3 2 3 2 2 6 3" xfId="7018"/>
    <cellStyle name="Calculation 3 2 3 2 2 7" xfId="7019"/>
    <cellStyle name="Calculation 3 2 3 2 2 7 2" xfId="7020"/>
    <cellStyle name="Calculation 3 2 3 2 2 7 3" xfId="7021"/>
    <cellStyle name="Calculation 3 2 3 2 2 8" xfId="7022"/>
    <cellStyle name="Calculation 3 2 3 2 2 8 2" xfId="7023"/>
    <cellStyle name="Calculation 3 2 3 2 2 8 3" xfId="7024"/>
    <cellStyle name="Calculation 3 2 3 2 2 9" xfId="7025"/>
    <cellStyle name="Calculation 3 2 3 2 3" xfId="7026"/>
    <cellStyle name="Calculation 3 2 3 2 3 10" xfId="7027"/>
    <cellStyle name="Calculation 3 2 3 2 3 2" xfId="7028"/>
    <cellStyle name="Calculation 3 2 3 2 3 2 2" xfId="7029"/>
    <cellStyle name="Calculation 3 2 3 2 3 2 2 2" xfId="7030"/>
    <cellStyle name="Calculation 3 2 3 2 3 2 2 3" xfId="7031"/>
    <cellStyle name="Calculation 3 2 3 2 3 2 3" xfId="7032"/>
    <cellStyle name="Calculation 3 2 3 2 3 2 3 2" xfId="7033"/>
    <cellStyle name="Calculation 3 2 3 2 3 2 3 3" xfId="7034"/>
    <cellStyle name="Calculation 3 2 3 2 3 2 4" xfId="7035"/>
    <cellStyle name="Calculation 3 2 3 2 3 2 4 2" xfId="7036"/>
    <cellStyle name="Calculation 3 2 3 2 3 2 4 3" xfId="7037"/>
    <cellStyle name="Calculation 3 2 3 2 3 2 5" xfId="7038"/>
    <cellStyle name="Calculation 3 2 3 2 3 2 5 2" xfId="7039"/>
    <cellStyle name="Calculation 3 2 3 2 3 2 5 3" xfId="7040"/>
    <cellStyle name="Calculation 3 2 3 2 3 2 6" xfId="7041"/>
    <cellStyle name="Calculation 3 2 3 2 3 2 6 2" xfId="7042"/>
    <cellStyle name="Calculation 3 2 3 2 3 2 6 3" xfId="7043"/>
    <cellStyle name="Calculation 3 2 3 2 3 2 7" xfId="7044"/>
    <cellStyle name="Calculation 3 2 3 2 3 2 7 2" xfId="7045"/>
    <cellStyle name="Calculation 3 2 3 2 3 2 7 3" xfId="7046"/>
    <cellStyle name="Calculation 3 2 3 2 3 2 8" xfId="7047"/>
    <cellStyle name="Calculation 3 2 3 2 3 2 9" xfId="7048"/>
    <cellStyle name="Calculation 3 2 3 2 3 3" xfId="7049"/>
    <cellStyle name="Calculation 3 2 3 2 3 3 2" xfId="7050"/>
    <cellStyle name="Calculation 3 2 3 2 3 3 3" xfId="7051"/>
    <cellStyle name="Calculation 3 2 3 2 3 4" xfId="7052"/>
    <cellStyle name="Calculation 3 2 3 2 3 4 2" xfId="7053"/>
    <cellStyle name="Calculation 3 2 3 2 3 4 3" xfId="7054"/>
    <cellStyle name="Calculation 3 2 3 2 3 5" xfId="7055"/>
    <cellStyle name="Calculation 3 2 3 2 3 5 2" xfId="7056"/>
    <cellStyle name="Calculation 3 2 3 2 3 5 3" xfId="7057"/>
    <cellStyle name="Calculation 3 2 3 2 3 6" xfId="7058"/>
    <cellStyle name="Calculation 3 2 3 2 3 6 2" xfId="7059"/>
    <cellStyle name="Calculation 3 2 3 2 3 6 3" xfId="7060"/>
    <cellStyle name="Calculation 3 2 3 2 3 7" xfId="7061"/>
    <cellStyle name="Calculation 3 2 3 2 3 7 2" xfId="7062"/>
    <cellStyle name="Calculation 3 2 3 2 3 7 3" xfId="7063"/>
    <cellStyle name="Calculation 3 2 3 2 3 8" xfId="7064"/>
    <cellStyle name="Calculation 3 2 3 2 3 8 2" xfId="7065"/>
    <cellStyle name="Calculation 3 2 3 2 3 8 3" xfId="7066"/>
    <cellStyle name="Calculation 3 2 3 2 3 9" xfId="7067"/>
    <cellStyle name="Calculation 3 2 3 2 4" xfId="7068"/>
    <cellStyle name="Calculation 3 2 3 2 4 10" xfId="7069"/>
    <cellStyle name="Calculation 3 2 3 2 4 2" xfId="7070"/>
    <cellStyle name="Calculation 3 2 3 2 4 2 2" xfId="7071"/>
    <cellStyle name="Calculation 3 2 3 2 4 2 2 2" xfId="7072"/>
    <cellStyle name="Calculation 3 2 3 2 4 2 2 3" xfId="7073"/>
    <cellStyle name="Calculation 3 2 3 2 4 2 3" xfId="7074"/>
    <cellStyle name="Calculation 3 2 3 2 4 2 3 2" xfId="7075"/>
    <cellStyle name="Calculation 3 2 3 2 4 2 3 3" xfId="7076"/>
    <cellStyle name="Calculation 3 2 3 2 4 2 4" xfId="7077"/>
    <cellStyle name="Calculation 3 2 3 2 4 2 4 2" xfId="7078"/>
    <cellStyle name="Calculation 3 2 3 2 4 2 4 3" xfId="7079"/>
    <cellStyle name="Calculation 3 2 3 2 4 2 5" xfId="7080"/>
    <cellStyle name="Calculation 3 2 3 2 4 2 5 2" xfId="7081"/>
    <cellStyle name="Calculation 3 2 3 2 4 2 5 3" xfId="7082"/>
    <cellStyle name="Calculation 3 2 3 2 4 2 6" xfId="7083"/>
    <cellStyle name="Calculation 3 2 3 2 4 2 6 2" xfId="7084"/>
    <cellStyle name="Calculation 3 2 3 2 4 2 6 3" xfId="7085"/>
    <cellStyle name="Calculation 3 2 3 2 4 2 7" xfId="7086"/>
    <cellStyle name="Calculation 3 2 3 2 4 2 7 2" xfId="7087"/>
    <cellStyle name="Calculation 3 2 3 2 4 2 7 3" xfId="7088"/>
    <cellStyle name="Calculation 3 2 3 2 4 2 8" xfId="7089"/>
    <cellStyle name="Calculation 3 2 3 2 4 2 9" xfId="7090"/>
    <cellStyle name="Calculation 3 2 3 2 4 3" xfId="7091"/>
    <cellStyle name="Calculation 3 2 3 2 4 3 2" xfId="7092"/>
    <cellStyle name="Calculation 3 2 3 2 4 3 3" xfId="7093"/>
    <cellStyle name="Calculation 3 2 3 2 4 4" xfId="7094"/>
    <cellStyle name="Calculation 3 2 3 2 4 4 2" xfId="7095"/>
    <cellStyle name="Calculation 3 2 3 2 4 4 3" xfId="7096"/>
    <cellStyle name="Calculation 3 2 3 2 4 5" xfId="7097"/>
    <cellStyle name="Calculation 3 2 3 2 4 5 2" xfId="7098"/>
    <cellStyle name="Calculation 3 2 3 2 4 5 3" xfId="7099"/>
    <cellStyle name="Calculation 3 2 3 2 4 6" xfId="7100"/>
    <cellStyle name="Calculation 3 2 3 2 4 6 2" xfId="7101"/>
    <cellStyle name="Calculation 3 2 3 2 4 6 3" xfId="7102"/>
    <cellStyle name="Calculation 3 2 3 2 4 7" xfId="7103"/>
    <cellStyle name="Calculation 3 2 3 2 4 7 2" xfId="7104"/>
    <cellStyle name="Calculation 3 2 3 2 4 7 3" xfId="7105"/>
    <cellStyle name="Calculation 3 2 3 2 4 8" xfId="7106"/>
    <cellStyle name="Calculation 3 2 3 2 4 8 2" xfId="7107"/>
    <cellStyle name="Calculation 3 2 3 2 4 8 3" xfId="7108"/>
    <cellStyle name="Calculation 3 2 3 2 4 9" xfId="7109"/>
    <cellStyle name="Calculation 3 2 3 2 5" xfId="7110"/>
    <cellStyle name="Calculation 3 2 3 2 5 2" xfId="7111"/>
    <cellStyle name="Calculation 3 2 3 2 5 2 2" xfId="7112"/>
    <cellStyle name="Calculation 3 2 3 2 5 2 3" xfId="7113"/>
    <cellStyle name="Calculation 3 2 3 2 5 3" xfId="7114"/>
    <cellStyle name="Calculation 3 2 3 2 5 3 2" xfId="7115"/>
    <cellStyle name="Calculation 3 2 3 2 5 3 3" xfId="7116"/>
    <cellStyle name="Calculation 3 2 3 2 5 4" xfId="7117"/>
    <cellStyle name="Calculation 3 2 3 2 5 4 2" xfId="7118"/>
    <cellStyle name="Calculation 3 2 3 2 5 4 3" xfId="7119"/>
    <cellStyle name="Calculation 3 2 3 2 5 5" xfId="7120"/>
    <cellStyle name="Calculation 3 2 3 2 5 5 2" xfId="7121"/>
    <cellStyle name="Calculation 3 2 3 2 5 5 3" xfId="7122"/>
    <cellStyle name="Calculation 3 2 3 2 5 6" xfId="7123"/>
    <cellStyle name="Calculation 3 2 3 2 5 6 2" xfId="7124"/>
    <cellStyle name="Calculation 3 2 3 2 5 6 3" xfId="7125"/>
    <cellStyle name="Calculation 3 2 3 2 5 7" xfId="7126"/>
    <cellStyle name="Calculation 3 2 3 2 5 7 2" xfId="7127"/>
    <cellStyle name="Calculation 3 2 3 2 5 7 3" xfId="7128"/>
    <cellStyle name="Calculation 3 2 3 2 5 8" xfId="7129"/>
    <cellStyle name="Calculation 3 2 3 2 5 9" xfId="7130"/>
    <cellStyle name="Calculation 3 2 3 2 6" xfId="7131"/>
    <cellStyle name="Calculation 3 2 3 2 6 2" xfId="7132"/>
    <cellStyle name="Calculation 3 2 3 2 6 3" xfId="7133"/>
    <cellStyle name="Calculation 3 2 3 2 7" xfId="7134"/>
    <cellStyle name="Calculation 3 2 3 2 7 2" xfId="7135"/>
    <cellStyle name="Calculation 3 2 3 2 7 3" xfId="7136"/>
    <cellStyle name="Calculation 3 2 3 2 8" xfId="7137"/>
    <cellStyle name="Calculation 3 2 3 2 8 2" xfId="7138"/>
    <cellStyle name="Calculation 3 2 3 2 8 3" xfId="7139"/>
    <cellStyle name="Calculation 3 2 3 2 9" xfId="7140"/>
    <cellStyle name="Calculation 3 2 3 2 9 2" xfId="7141"/>
    <cellStyle name="Calculation 3 2 3 2 9 3" xfId="7142"/>
    <cellStyle name="Calculation 3 2 3 3" xfId="7143"/>
    <cellStyle name="Calculation 3 2 3 3 10" xfId="7144"/>
    <cellStyle name="Calculation 3 2 3 3 2" xfId="7145"/>
    <cellStyle name="Calculation 3 2 3 3 2 10" xfId="7146"/>
    <cellStyle name="Calculation 3 2 3 3 2 2" xfId="7147"/>
    <cellStyle name="Calculation 3 2 3 3 2 2 2" xfId="7148"/>
    <cellStyle name="Calculation 3 2 3 3 2 2 2 2" xfId="7149"/>
    <cellStyle name="Calculation 3 2 3 3 2 2 2 3" xfId="7150"/>
    <cellStyle name="Calculation 3 2 3 3 2 2 3" xfId="7151"/>
    <cellStyle name="Calculation 3 2 3 3 2 2 3 2" xfId="7152"/>
    <cellStyle name="Calculation 3 2 3 3 2 2 3 3" xfId="7153"/>
    <cellStyle name="Calculation 3 2 3 3 2 2 4" xfId="7154"/>
    <cellStyle name="Calculation 3 2 3 3 2 2 4 2" xfId="7155"/>
    <cellStyle name="Calculation 3 2 3 3 2 2 4 3" xfId="7156"/>
    <cellStyle name="Calculation 3 2 3 3 2 2 5" xfId="7157"/>
    <cellStyle name="Calculation 3 2 3 3 2 2 5 2" xfId="7158"/>
    <cellStyle name="Calculation 3 2 3 3 2 2 5 3" xfId="7159"/>
    <cellStyle name="Calculation 3 2 3 3 2 2 6" xfId="7160"/>
    <cellStyle name="Calculation 3 2 3 3 2 2 6 2" xfId="7161"/>
    <cellStyle name="Calculation 3 2 3 3 2 2 6 3" xfId="7162"/>
    <cellStyle name="Calculation 3 2 3 3 2 2 7" xfId="7163"/>
    <cellStyle name="Calculation 3 2 3 3 2 2 7 2" xfId="7164"/>
    <cellStyle name="Calculation 3 2 3 3 2 2 7 3" xfId="7165"/>
    <cellStyle name="Calculation 3 2 3 3 2 2 8" xfId="7166"/>
    <cellStyle name="Calculation 3 2 3 3 2 2 9" xfId="7167"/>
    <cellStyle name="Calculation 3 2 3 3 2 3" xfId="7168"/>
    <cellStyle name="Calculation 3 2 3 3 2 3 2" xfId="7169"/>
    <cellStyle name="Calculation 3 2 3 3 2 3 3" xfId="7170"/>
    <cellStyle name="Calculation 3 2 3 3 2 4" xfId="7171"/>
    <cellStyle name="Calculation 3 2 3 3 2 4 2" xfId="7172"/>
    <cellStyle name="Calculation 3 2 3 3 2 4 3" xfId="7173"/>
    <cellStyle name="Calculation 3 2 3 3 2 5" xfId="7174"/>
    <cellStyle name="Calculation 3 2 3 3 2 5 2" xfId="7175"/>
    <cellStyle name="Calculation 3 2 3 3 2 5 3" xfId="7176"/>
    <cellStyle name="Calculation 3 2 3 3 2 6" xfId="7177"/>
    <cellStyle name="Calculation 3 2 3 3 2 6 2" xfId="7178"/>
    <cellStyle name="Calculation 3 2 3 3 2 6 3" xfId="7179"/>
    <cellStyle name="Calculation 3 2 3 3 2 7" xfId="7180"/>
    <cellStyle name="Calculation 3 2 3 3 2 7 2" xfId="7181"/>
    <cellStyle name="Calculation 3 2 3 3 2 7 3" xfId="7182"/>
    <cellStyle name="Calculation 3 2 3 3 2 8" xfId="7183"/>
    <cellStyle name="Calculation 3 2 3 3 2 8 2" xfId="7184"/>
    <cellStyle name="Calculation 3 2 3 3 2 8 3" xfId="7185"/>
    <cellStyle name="Calculation 3 2 3 3 2 9" xfId="7186"/>
    <cellStyle name="Calculation 3 2 3 3 3" xfId="7187"/>
    <cellStyle name="Calculation 3 2 3 3 3 10" xfId="7188"/>
    <cellStyle name="Calculation 3 2 3 3 3 2" xfId="7189"/>
    <cellStyle name="Calculation 3 2 3 3 3 2 2" xfId="7190"/>
    <cellStyle name="Calculation 3 2 3 3 3 2 2 2" xfId="7191"/>
    <cellStyle name="Calculation 3 2 3 3 3 2 2 3" xfId="7192"/>
    <cellStyle name="Calculation 3 2 3 3 3 2 3" xfId="7193"/>
    <cellStyle name="Calculation 3 2 3 3 3 2 3 2" xfId="7194"/>
    <cellStyle name="Calculation 3 2 3 3 3 2 3 3" xfId="7195"/>
    <cellStyle name="Calculation 3 2 3 3 3 2 4" xfId="7196"/>
    <cellStyle name="Calculation 3 2 3 3 3 2 4 2" xfId="7197"/>
    <cellStyle name="Calculation 3 2 3 3 3 2 4 3" xfId="7198"/>
    <cellStyle name="Calculation 3 2 3 3 3 2 5" xfId="7199"/>
    <cellStyle name="Calculation 3 2 3 3 3 2 5 2" xfId="7200"/>
    <cellStyle name="Calculation 3 2 3 3 3 2 5 3" xfId="7201"/>
    <cellStyle name="Calculation 3 2 3 3 3 2 6" xfId="7202"/>
    <cellStyle name="Calculation 3 2 3 3 3 2 6 2" xfId="7203"/>
    <cellStyle name="Calculation 3 2 3 3 3 2 6 3" xfId="7204"/>
    <cellStyle name="Calculation 3 2 3 3 3 2 7" xfId="7205"/>
    <cellStyle name="Calculation 3 2 3 3 3 2 7 2" xfId="7206"/>
    <cellStyle name="Calculation 3 2 3 3 3 2 7 3" xfId="7207"/>
    <cellStyle name="Calculation 3 2 3 3 3 2 8" xfId="7208"/>
    <cellStyle name="Calculation 3 2 3 3 3 2 9" xfId="7209"/>
    <cellStyle name="Calculation 3 2 3 3 3 3" xfId="7210"/>
    <cellStyle name="Calculation 3 2 3 3 3 3 2" xfId="7211"/>
    <cellStyle name="Calculation 3 2 3 3 3 3 3" xfId="7212"/>
    <cellStyle name="Calculation 3 2 3 3 3 4" xfId="7213"/>
    <cellStyle name="Calculation 3 2 3 3 3 4 2" xfId="7214"/>
    <cellStyle name="Calculation 3 2 3 3 3 4 3" xfId="7215"/>
    <cellStyle name="Calculation 3 2 3 3 3 5" xfId="7216"/>
    <cellStyle name="Calculation 3 2 3 3 3 5 2" xfId="7217"/>
    <cellStyle name="Calculation 3 2 3 3 3 5 3" xfId="7218"/>
    <cellStyle name="Calculation 3 2 3 3 3 6" xfId="7219"/>
    <cellStyle name="Calculation 3 2 3 3 3 6 2" xfId="7220"/>
    <cellStyle name="Calculation 3 2 3 3 3 6 3" xfId="7221"/>
    <cellStyle name="Calculation 3 2 3 3 3 7" xfId="7222"/>
    <cellStyle name="Calculation 3 2 3 3 3 7 2" xfId="7223"/>
    <cellStyle name="Calculation 3 2 3 3 3 7 3" xfId="7224"/>
    <cellStyle name="Calculation 3 2 3 3 3 8" xfId="7225"/>
    <cellStyle name="Calculation 3 2 3 3 3 8 2" xfId="7226"/>
    <cellStyle name="Calculation 3 2 3 3 3 8 3" xfId="7227"/>
    <cellStyle name="Calculation 3 2 3 3 3 9" xfId="7228"/>
    <cellStyle name="Calculation 3 2 3 3 4" xfId="7229"/>
    <cellStyle name="Calculation 3 2 3 3 4 10" xfId="7230"/>
    <cellStyle name="Calculation 3 2 3 3 4 2" xfId="7231"/>
    <cellStyle name="Calculation 3 2 3 3 4 2 2" xfId="7232"/>
    <cellStyle name="Calculation 3 2 3 3 4 2 2 2" xfId="7233"/>
    <cellStyle name="Calculation 3 2 3 3 4 2 2 3" xfId="7234"/>
    <cellStyle name="Calculation 3 2 3 3 4 2 3" xfId="7235"/>
    <cellStyle name="Calculation 3 2 3 3 4 2 3 2" xfId="7236"/>
    <cellStyle name="Calculation 3 2 3 3 4 2 3 3" xfId="7237"/>
    <cellStyle name="Calculation 3 2 3 3 4 2 4" xfId="7238"/>
    <cellStyle name="Calculation 3 2 3 3 4 2 4 2" xfId="7239"/>
    <cellStyle name="Calculation 3 2 3 3 4 2 4 3" xfId="7240"/>
    <cellStyle name="Calculation 3 2 3 3 4 2 5" xfId="7241"/>
    <cellStyle name="Calculation 3 2 3 3 4 2 5 2" xfId="7242"/>
    <cellStyle name="Calculation 3 2 3 3 4 2 5 3" xfId="7243"/>
    <cellStyle name="Calculation 3 2 3 3 4 2 6" xfId="7244"/>
    <cellStyle name="Calculation 3 2 3 3 4 2 6 2" xfId="7245"/>
    <cellStyle name="Calculation 3 2 3 3 4 2 6 3" xfId="7246"/>
    <cellStyle name="Calculation 3 2 3 3 4 2 7" xfId="7247"/>
    <cellStyle name="Calculation 3 2 3 3 4 2 7 2" xfId="7248"/>
    <cellStyle name="Calculation 3 2 3 3 4 2 7 3" xfId="7249"/>
    <cellStyle name="Calculation 3 2 3 3 4 2 8" xfId="7250"/>
    <cellStyle name="Calculation 3 2 3 3 4 2 9" xfId="7251"/>
    <cellStyle name="Calculation 3 2 3 3 4 3" xfId="7252"/>
    <cellStyle name="Calculation 3 2 3 3 4 3 2" xfId="7253"/>
    <cellStyle name="Calculation 3 2 3 3 4 3 3" xfId="7254"/>
    <cellStyle name="Calculation 3 2 3 3 4 4" xfId="7255"/>
    <cellStyle name="Calculation 3 2 3 3 4 4 2" xfId="7256"/>
    <cellStyle name="Calculation 3 2 3 3 4 4 3" xfId="7257"/>
    <cellStyle name="Calculation 3 2 3 3 4 5" xfId="7258"/>
    <cellStyle name="Calculation 3 2 3 3 4 5 2" xfId="7259"/>
    <cellStyle name="Calculation 3 2 3 3 4 5 3" xfId="7260"/>
    <cellStyle name="Calculation 3 2 3 3 4 6" xfId="7261"/>
    <cellStyle name="Calculation 3 2 3 3 4 6 2" xfId="7262"/>
    <cellStyle name="Calculation 3 2 3 3 4 6 3" xfId="7263"/>
    <cellStyle name="Calculation 3 2 3 3 4 7" xfId="7264"/>
    <cellStyle name="Calculation 3 2 3 3 4 7 2" xfId="7265"/>
    <cellStyle name="Calculation 3 2 3 3 4 7 3" xfId="7266"/>
    <cellStyle name="Calculation 3 2 3 3 4 8" xfId="7267"/>
    <cellStyle name="Calculation 3 2 3 3 4 8 2" xfId="7268"/>
    <cellStyle name="Calculation 3 2 3 3 4 8 3" xfId="7269"/>
    <cellStyle name="Calculation 3 2 3 3 4 9" xfId="7270"/>
    <cellStyle name="Calculation 3 2 3 3 5" xfId="7271"/>
    <cellStyle name="Calculation 3 2 3 3 5 2" xfId="7272"/>
    <cellStyle name="Calculation 3 2 3 3 5 2 2" xfId="7273"/>
    <cellStyle name="Calculation 3 2 3 3 5 2 3" xfId="7274"/>
    <cellStyle name="Calculation 3 2 3 3 5 3" xfId="7275"/>
    <cellStyle name="Calculation 3 2 3 3 5 3 2" xfId="7276"/>
    <cellStyle name="Calculation 3 2 3 3 5 3 3" xfId="7277"/>
    <cellStyle name="Calculation 3 2 3 3 5 4" xfId="7278"/>
    <cellStyle name="Calculation 3 2 3 3 5 4 2" xfId="7279"/>
    <cellStyle name="Calculation 3 2 3 3 5 4 3" xfId="7280"/>
    <cellStyle name="Calculation 3 2 3 3 5 5" xfId="7281"/>
    <cellStyle name="Calculation 3 2 3 3 5 5 2" xfId="7282"/>
    <cellStyle name="Calculation 3 2 3 3 5 5 3" xfId="7283"/>
    <cellStyle name="Calculation 3 2 3 3 5 6" xfId="7284"/>
    <cellStyle name="Calculation 3 2 3 3 5 6 2" xfId="7285"/>
    <cellStyle name="Calculation 3 2 3 3 5 6 3" xfId="7286"/>
    <cellStyle name="Calculation 3 2 3 3 5 7" xfId="7287"/>
    <cellStyle name="Calculation 3 2 3 3 5 7 2" xfId="7288"/>
    <cellStyle name="Calculation 3 2 3 3 5 7 3" xfId="7289"/>
    <cellStyle name="Calculation 3 2 3 3 5 8" xfId="7290"/>
    <cellStyle name="Calculation 3 2 3 3 5 9" xfId="7291"/>
    <cellStyle name="Calculation 3 2 3 3 6" xfId="7292"/>
    <cellStyle name="Calculation 3 2 3 3 6 2" xfId="7293"/>
    <cellStyle name="Calculation 3 2 3 3 6 3" xfId="7294"/>
    <cellStyle name="Calculation 3 2 3 3 7" xfId="7295"/>
    <cellStyle name="Calculation 3 2 3 3 7 2" xfId="7296"/>
    <cellStyle name="Calculation 3 2 3 3 7 3" xfId="7297"/>
    <cellStyle name="Calculation 3 2 3 3 8" xfId="7298"/>
    <cellStyle name="Calculation 3 2 3 3 8 2" xfId="7299"/>
    <cellStyle name="Calculation 3 2 3 3 8 3" xfId="7300"/>
    <cellStyle name="Calculation 3 2 3 3 9" xfId="7301"/>
    <cellStyle name="Calculation 3 2 3 3 9 2" xfId="7302"/>
    <cellStyle name="Calculation 3 2 3 3 9 3" xfId="7303"/>
    <cellStyle name="Calculation 3 2 3 4" xfId="7304"/>
    <cellStyle name="Calculation 3 2 3 4 10" xfId="7305"/>
    <cellStyle name="Calculation 3 2 3 4 2" xfId="7306"/>
    <cellStyle name="Calculation 3 2 3 4 2 10" xfId="7307"/>
    <cellStyle name="Calculation 3 2 3 4 2 2" xfId="7308"/>
    <cellStyle name="Calculation 3 2 3 4 2 2 2" xfId="7309"/>
    <cellStyle name="Calculation 3 2 3 4 2 2 2 2" xfId="7310"/>
    <cellStyle name="Calculation 3 2 3 4 2 2 2 3" xfId="7311"/>
    <cellStyle name="Calculation 3 2 3 4 2 2 3" xfId="7312"/>
    <cellStyle name="Calculation 3 2 3 4 2 2 3 2" xfId="7313"/>
    <cellStyle name="Calculation 3 2 3 4 2 2 3 3" xfId="7314"/>
    <cellStyle name="Calculation 3 2 3 4 2 2 4" xfId="7315"/>
    <cellStyle name="Calculation 3 2 3 4 2 2 4 2" xfId="7316"/>
    <cellStyle name="Calculation 3 2 3 4 2 2 4 3" xfId="7317"/>
    <cellStyle name="Calculation 3 2 3 4 2 2 5" xfId="7318"/>
    <cellStyle name="Calculation 3 2 3 4 2 2 5 2" xfId="7319"/>
    <cellStyle name="Calculation 3 2 3 4 2 2 5 3" xfId="7320"/>
    <cellStyle name="Calculation 3 2 3 4 2 2 6" xfId="7321"/>
    <cellStyle name="Calculation 3 2 3 4 2 2 6 2" xfId="7322"/>
    <cellStyle name="Calculation 3 2 3 4 2 2 6 3" xfId="7323"/>
    <cellStyle name="Calculation 3 2 3 4 2 2 7" xfId="7324"/>
    <cellStyle name="Calculation 3 2 3 4 2 2 7 2" xfId="7325"/>
    <cellStyle name="Calculation 3 2 3 4 2 2 7 3" xfId="7326"/>
    <cellStyle name="Calculation 3 2 3 4 2 2 8" xfId="7327"/>
    <cellStyle name="Calculation 3 2 3 4 2 2 9" xfId="7328"/>
    <cellStyle name="Calculation 3 2 3 4 2 3" xfId="7329"/>
    <cellStyle name="Calculation 3 2 3 4 2 3 2" xfId="7330"/>
    <cellStyle name="Calculation 3 2 3 4 2 3 3" xfId="7331"/>
    <cellStyle name="Calculation 3 2 3 4 2 4" xfId="7332"/>
    <cellStyle name="Calculation 3 2 3 4 2 4 2" xfId="7333"/>
    <cellStyle name="Calculation 3 2 3 4 2 4 3" xfId="7334"/>
    <cellStyle name="Calculation 3 2 3 4 2 5" xfId="7335"/>
    <cellStyle name="Calculation 3 2 3 4 2 5 2" xfId="7336"/>
    <cellStyle name="Calculation 3 2 3 4 2 5 3" xfId="7337"/>
    <cellStyle name="Calculation 3 2 3 4 2 6" xfId="7338"/>
    <cellStyle name="Calculation 3 2 3 4 2 6 2" xfId="7339"/>
    <cellStyle name="Calculation 3 2 3 4 2 6 3" xfId="7340"/>
    <cellStyle name="Calculation 3 2 3 4 2 7" xfId="7341"/>
    <cellStyle name="Calculation 3 2 3 4 2 7 2" xfId="7342"/>
    <cellStyle name="Calculation 3 2 3 4 2 7 3" xfId="7343"/>
    <cellStyle name="Calculation 3 2 3 4 2 8" xfId="7344"/>
    <cellStyle name="Calculation 3 2 3 4 2 8 2" xfId="7345"/>
    <cellStyle name="Calculation 3 2 3 4 2 8 3" xfId="7346"/>
    <cellStyle name="Calculation 3 2 3 4 2 9" xfId="7347"/>
    <cellStyle name="Calculation 3 2 3 4 3" xfId="7348"/>
    <cellStyle name="Calculation 3 2 3 4 3 10" xfId="7349"/>
    <cellStyle name="Calculation 3 2 3 4 3 2" xfId="7350"/>
    <cellStyle name="Calculation 3 2 3 4 3 2 2" xfId="7351"/>
    <cellStyle name="Calculation 3 2 3 4 3 2 2 2" xfId="7352"/>
    <cellStyle name="Calculation 3 2 3 4 3 2 2 3" xfId="7353"/>
    <cellStyle name="Calculation 3 2 3 4 3 2 3" xfId="7354"/>
    <cellStyle name="Calculation 3 2 3 4 3 2 3 2" xfId="7355"/>
    <cellStyle name="Calculation 3 2 3 4 3 2 3 3" xfId="7356"/>
    <cellStyle name="Calculation 3 2 3 4 3 2 4" xfId="7357"/>
    <cellStyle name="Calculation 3 2 3 4 3 2 4 2" xfId="7358"/>
    <cellStyle name="Calculation 3 2 3 4 3 2 4 3" xfId="7359"/>
    <cellStyle name="Calculation 3 2 3 4 3 2 5" xfId="7360"/>
    <cellStyle name="Calculation 3 2 3 4 3 2 5 2" xfId="7361"/>
    <cellStyle name="Calculation 3 2 3 4 3 2 5 3" xfId="7362"/>
    <cellStyle name="Calculation 3 2 3 4 3 2 6" xfId="7363"/>
    <cellStyle name="Calculation 3 2 3 4 3 2 6 2" xfId="7364"/>
    <cellStyle name="Calculation 3 2 3 4 3 2 6 3" xfId="7365"/>
    <cellStyle name="Calculation 3 2 3 4 3 2 7" xfId="7366"/>
    <cellStyle name="Calculation 3 2 3 4 3 2 7 2" xfId="7367"/>
    <cellStyle name="Calculation 3 2 3 4 3 2 7 3" xfId="7368"/>
    <cellStyle name="Calculation 3 2 3 4 3 2 8" xfId="7369"/>
    <cellStyle name="Calculation 3 2 3 4 3 2 9" xfId="7370"/>
    <cellStyle name="Calculation 3 2 3 4 3 3" xfId="7371"/>
    <cellStyle name="Calculation 3 2 3 4 3 3 2" xfId="7372"/>
    <cellStyle name="Calculation 3 2 3 4 3 3 3" xfId="7373"/>
    <cellStyle name="Calculation 3 2 3 4 3 4" xfId="7374"/>
    <cellStyle name="Calculation 3 2 3 4 3 4 2" xfId="7375"/>
    <cellStyle name="Calculation 3 2 3 4 3 4 3" xfId="7376"/>
    <cellStyle name="Calculation 3 2 3 4 3 5" xfId="7377"/>
    <cellStyle name="Calculation 3 2 3 4 3 5 2" xfId="7378"/>
    <cellStyle name="Calculation 3 2 3 4 3 5 3" xfId="7379"/>
    <cellStyle name="Calculation 3 2 3 4 3 6" xfId="7380"/>
    <cellStyle name="Calculation 3 2 3 4 3 6 2" xfId="7381"/>
    <cellStyle name="Calculation 3 2 3 4 3 6 3" xfId="7382"/>
    <cellStyle name="Calculation 3 2 3 4 3 7" xfId="7383"/>
    <cellStyle name="Calculation 3 2 3 4 3 7 2" xfId="7384"/>
    <cellStyle name="Calculation 3 2 3 4 3 7 3" xfId="7385"/>
    <cellStyle name="Calculation 3 2 3 4 3 8" xfId="7386"/>
    <cellStyle name="Calculation 3 2 3 4 3 8 2" xfId="7387"/>
    <cellStyle name="Calculation 3 2 3 4 3 8 3" xfId="7388"/>
    <cellStyle name="Calculation 3 2 3 4 3 9" xfId="7389"/>
    <cellStyle name="Calculation 3 2 3 4 4" xfId="7390"/>
    <cellStyle name="Calculation 3 2 3 4 4 10" xfId="7391"/>
    <cellStyle name="Calculation 3 2 3 4 4 2" xfId="7392"/>
    <cellStyle name="Calculation 3 2 3 4 4 2 2" xfId="7393"/>
    <cellStyle name="Calculation 3 2 3 4 4 2 2 2" xfId="7394"/>
    <cellStyle name="Calculation 3 2 3 4 4 2 2 3" xfId="7395"/>
    <cellStyle name="Calculation 3 2 3 4 4 2 3" xfId="7396"/>
    <cellStyle name="Calculation 3 2 3 4 4 2 3 2" xfId="7397"/>
    <cellStyle name="Calculation 3 2 3 4 4 2 3 3" xfId="7398"/>
    <cellStyle name="Calculation 3 2 3 4 4 2 4" xfId="7399"/>
    <cellStyle name="Calculation 3 2 3 4 4 2 4 2" xfId="7400"/>
    <cellStyle name="Calculation 3 2 3 4 4 2 4 3" xfId="7401"/>
    <cellStyle name="Calculation 3 2 3 4 4 2 5" xfId="7402"/>
    <cellStyle name="Calculation 3 2 3 4 4 2 5 2" xfId="7403"/>
    <cellStyle name="Calculation 3 2 3 4 4 2 5 3" xfId="7404"/>
    <cellStyle name="Calculation 3 2 3 4 4 2 6" xfId="7405"/>
    <cellStyle name="Calculation 3 2 3 4 4 2 6 2" xfId="7406"/>
    <cellStyle name="Calculation 3 2 3 4 4 2 6 3" xfId="7407"/>
    <cellStyle name="Calculation 3 2 3 4 4 2 7" xfId="7408"/>
    <cellStyle name="Calculation 3 2 3 4 4 2 7 2" xfId="7409"/>
    <cellStyle name="Calculation 3 2 3 4 4 2 7 3" xfId="7410"/>
    <cellStyle name="Calculation 3 2 3 4 4 2 8" xfId="7411"/>
    <cellStyle name="Calculation 3 2 3 4 4 2 9" xfId="7412"/>
    <cellStyle name="Calculation 3 2 3 4 4 3" xfId="7413"/>
    <cellStyle name="Calculation 3 2 3 4 4 3 2" xfId="7414"/>
    <cellStyle name="Calculation 3 2 3 4 4 3 3" xfId="7415"/>
    <cellStyle name="Calculation 3 2 3 4 4 4" xfId="7416"/>
    <cellStyle name="Calculation 3 2 3 4 4 4 2" xfId="7417"/>
    <cellStyle name="Calculation 3 2 3 4 4 4 3" xfId="7418"/>
    <cellStyle name="Calculation 3 2 3 4 4 5" xfId="7419"/>
    <cellStyle name="Calculation 3 2 3 4 4 5 2" xfId="7420"/>
    <cellStyle name="Calculation 3 2 3 4 4 5 3" xfId="7421"/>
    <cellStyle name="Calculation 3 2 3 4 4 6" xfId="7422"/>
    <cellStyle name="Calculation 3 2 3 4 4 6 2" xfId="7423"/>
    <cellStyle name="Calculation 3 2 3 4 4 6 3" xfId="7424"/>
    <cellStyle name="Calculation 3 2 3 4 4 7" xfId="7425"/>
    <cellStyle name="Calculation 3 2 3 4 4 7 2" xfId="7426"/>
    <cellStyle name="Calculation 3 2 3 4 4 7 3" xfId="7427"/>
    <cellStyle name="Calculation 3 2 3 4 4 8" xfId="7428"/>
    <cellStyle name="Calculation 3 2 3 4 4 8 2" xfId="7429"/>
    <cellStyle name="Calculation 3 2 3 4 4 8 3" xfId="7430"/>
    <cellStyle name="Calculation 3 2 3 4 4 9" xfId="7431"/>
    <cellStyle name="Calculation 3 2 3 4 5" xfId="7432"/>
    <cellStyle name="Calculation 3 2 3 4 5 2" xfId="7433"/>
    <cellStyle name="Calculation 3 2 3 4 5 2 2" xfId="7434"/>
    <cellStyle name="Calculation 3 2 3 4 5 2 3" xfId="7435"/>
    <cellStyle name="Calculation 3 2 3 4 5 3" xfId="7436"/>
    <cellStyle name="Calculation 3 2 3 4 5 3 2" xfId="7437"/>
    <cellStyle name="Calculation 3 2 3 4 5 3 3" xfId="7438"/>
    <cellStyle name="Calculation 3 2 3 4 5 4" xfId="7439"/>
    <cellStyle name="Calculation 3 2 3 4 5 4 2" xfId="7440"/>
    <cellStyle name="Calculation 3 2 3 4 5 4 3" xfId="7441"/>
    <cellStyle name="Calculation 3 2 3 4 5 5" xfId="7442"/>
    <cellStyle name="Calculation 3 2 3 4 5 5 2" xfId="7443"/>
    <cellStyle name="Calculation 3 2 3 4 5 5 3" xfId="7444"/>
    <cellStyle name="Calculation 3 2 3 4 5 6" xfId="7445"/>
    <cellStyle name="Calculation 3 2 3 4 5 6 2" xfId="7446"/>
    <cellStyle name="Calculation 3 2 3 4 5 6 3" xfId="7447"/>
    <cellStyle name="Calculation 3 2 3 4 5 7" xfId="7448"/>
    <cellStyle name="Calculation 3 2 3 4 5 7 2" xfId="7449"/>
    <cellStyle name="Calculation 3 2 3 4 5 7 3" xfId="7450"/>
    <cellStyle name="Calculation 3 2 3 4 5 8" xfId="7451"/>
    <cellStyle name="Calculation 3 2 3 4 5 9" xfId="7452"/>
    <cellStyle name="Calculation 3 2 3 4 6" xfId="7453"/>
    <cellStyle name="Calculation 3 2 3 4 6 2" xfId="7454"/>
    <cellStyle name="Calculation 3 2 3 4 6 3" xfId="7455"/>
    <cellStyle name="Calculation 3 2 3 4 7" xfId="7456"/>
    <cellStyle name="Calculation 3 2 3 4 7 2" xfId="7457"/>
    <cellStyle name="Calculation 3 2 3 4 7 3" xfId="7458"/>
    <cellStyle name="Calculation 3 2 3 4 8" xfId="7459"/>
    <cellStyle name="Calculation 3 2 3 4 8 2" xfId="7460"/>
    <cellStyle name="Calculation 3 2 3 4 8 3" xfId="7461"/>
    <cellStyle name="Calculation 3 2 3 4 9" xfId="7462"/>
    <cellStyle name="Calculation 3 2 3 4 9 2" xfId="7463"/>
    <cellStyle name="Calculation 3 2 3 4 9 3" xfId="7464"/>
    <cellStyle name="Calculation 3 2 3 5" xfId="7465"/>
    <cellStyle name="Calculation 3 2 3 5 10" xfId="7466"/>
    <cellStyle name="Calculation 3 2 3 5 2" xfId="7467"/>
    <cellStyle name="Calculation 3 2 3 5 2 10" xfId="7468"/>
    <cellStyle name="Calculation 3 2 3 5 2 2" xfId="7469"/>
    <cellStyle name="Calculation 3 2 3 5 2 2 2" xfId="7470"/>
    <cellStyle name="Calculation 3 2 3 5 2 2 2 2" xfId="7471"/>
    <cellStyle name="Calculation 3 2 3 5 2 2 2 3" xfId="7472"/>
    <cellStyle name="Calculation 3 2 3 5 2 2 3" xfId="7473"/>
    <cellStyle name="Calculation 3 2 3 5 2 2 3 2" xfId="7474"/>
    <cellStyle name="Calculation 3 2 3 5 2 2 3 3" xfId="7475"/>
    <cellStyle name="Calculation 3 2 3 5 2 2 4" xfId="7476"/>
    <cellStyle name="Calculation 3 2 3 5 2 2 4 2" xfId="7477"/>
    <cellStyle name="Calculation 3 2 3 5 2 2 4 3" xfId="7478"/>
    <cellStyle name="Calculation 3 2 3 5 2 2 5" xfId="7479"/>
    <cellStyle name="Calculation 3 2 3 5 2 2 5 2" xfId="7480"/>
    <cellStyle name="Calculation 3 2 3 5 2 2 5 3" xfId="7481"/>
    <cellStyle name="Calculation 3 2 3 5 2 2 6" xfId="7482"/>
    <cellStyle name="Calculation 3 2 3 5 2 2 6 2" xfId="7483"/>
    <cellStyle name="Calculation 3 2 3 5 2 2 6 3" xfId="7484"/>
    <cellStyle name="Calculation 3 2 3 5 2 2 7" xfId="7485"/>
    <cellStyle name="Calculation 3 2 3 5 2 2 7 2" xfId="7486"/>
    <cellStyle name="Calculation 3 2 3 5 2 2 7 3" xfId="7487"/>
    <cellStyle name="Calculation 3 2 3 5 2 2 8" xfId="7488"/>
    <cellStyle name="Calculation 3 2 3 5 2 2 9" xfId="7489"/>
    <cellStyle name="Calculation 3 2 3 5 2 3" xfId="7490"/>
    <cellStyle name="Calculation 3 2 3 5 2 3 2" xfId="7491"/>
    <cellStyle name="Calculation 3 2 3 5 2 3 3" xfId="7492"/>
    <cellStyle name="Calculation 3 2 3 5 2 4" xfId="7493"/>
    <cellStyle name="Calculation 3 2 3 5 2 4 2" xfId="7494"/>
    <cellStyle name="Calculation 3 2 3 5 2 4 3" xfId="7495"/>
    <cellStyle name="Calculation 3 2 3 5 2 5" xfId="7496"/>
    <cellStyle name="Calculation 3 2 3 5 2 5 2" xfId="7497"/>
    <cellStyle name="Calculation 3 2 3 5 2 5 3" xfId="7498"/>
    <cellStyle name="Calculation 3 2 3 5 2 6" xfId="7499"/>
    <cellStyle name="Calculation 3 2 3 5 2 6 2" xfId="7500"/>
    <cellStyle name="Calculation 3 2 3 5 2 6 3" xfId="7501"/>
    <cellStyle name="Calculation 3 2 3 5 2 7" xfId="7502"/>
    <cellStyle name="Calculation 3 2 3 5 2 7 2" xfId="7503"/>
    <cellStyle name="Calculation 3 2 3 5 2 7 3" xfId="7504"/>
    <cellStyle name="Calculation 3 2 3 5 2 8" xfId="7505"/>
    <cellStyle name="Calculation 3 2 3 5 2 8 2" xfId="7506"/>
    <cellStyle name="Calculation 3 2 3 5 2 8 3" xfId="7507"/>
    <cellStyle name="Calculation 3 2 3 5 2 9" xfId="7508"/>
    <cellStyle name="Calculation 3 2 3 5 3" xfId="7509"/>
    <cellStyle name="Calculation 3 2 3 5 3 10" xfId="7510"/>
    <cellStyle name="Calculation 3 2 3 5 3 2" xfId="7511"/>
    <cellStyle name="Calculation 3 2 3 5 3 2 2" xfId="7512"/>
    <cellStyle name="Calculation 3 2 3 5 3 2 2 2" xfId="7513"/>
    <cellStyle name="Calculation 3 2 3 5 3 2 2 3" xfId="7514"/>
    <cellStyle name="Calculation 3 2 3 5 3 2 3" xfId="7515"/>
    <cellStyle name="Calculation 3 2 3 5 3 2 3 2" xfId="7516"/>
    <cellStyle name="Calculation 3 2 3 5 3 2 3 3" xfId="7517"/>
    <cellStyle name="Calculation 3 2 3 5 3 2 4" xfId="7518"/>
    <cellStyle name="Calculation 3 2 3 5 3 2 4 2" xfId="7519"/>
    <cellStyle name="Calculation 3 2 3 5 3 2 4 3" xfId="7520"/>
    <cellStyle name="Calculation 3 2 3 5 3 2 5" xfId="7521"/>
    <cellStyle name="Calculation 3 2 3 5 3 2 5 2" xfId="7522"/>
    <cellStyle name="Calculation 3 2 3 5 3 2 5 3" xfId="7523"/>
    <cellStyle name="Calculation 3 2 3 5 3 2 6" xfId="7524"/>
    <cellStyle name="Calculation 3 2 3 5 3 2 6 2" xfId="7525"/>
    <cellStyle name="Calculation 3 2 3 5 3 2 6 3" xfId="7526"/>
    <cellStyle name="Calculation 3 2 3 5 3 2 7" xfId="7527"/>
    <cellStyle name="Calculation 3 2 3 5 3 2 7 2" xfId="7528"/>
    <cellStyle name="Calculation 3 2 3 5 3 2 7 3" xfId="7529"/>
    <cellStyle name="Calculation 3 2 3 5 3 2 8" xfId="7530"/>
    <cellStyle name="Calculation 3 2 3 5 3 2 9" xfId="7531"/>
    <cellStyle name="Calculation 3 2 3 5 3 3" xfId="7532"/>
    <cellStyle name="Calculation 3 2 3 5 3 3 2" xfId="7533"/>
    <cellStyle name="Calculation 3 2 3 5 3 3 3" xfId="7534"/>
    <cellStyle name="Calculation 3 2 3 5 3 4" xfId="7535"/>
    <cellStyle name="Calculation 3 2 3 5 3 4 2" xfId="7536"/>
    <cellStyle name="Calculation 3 2 3 5 3 4 3" xfId="7537"/>
    <cellStyle name="Calculation 3 2 3 5 3 5" xfId="7538"/>
    <cellStyle name="Calculation 3 2 3 5 3 5 2" xfId="7539"/>
    <cellStyle name="Calculation 3 2 3 5 3 5 3" xfId="7540"/>
    <cellStyle name="Calculation 3 2 3 5 3 6" xfId="7541"/>
    <cellStyle name="Calculation 3 2 3 5 3 6 2" xfId="7542"/>
    <cellStyle name="Calculation 3 2 3 5 3 6 3" xfId="7543"/>
    <cellStyle name="Calculation 3 2 3 5 3 7" xfId="7544"/>
    <cellStyle name="Calculation 3 2 3 5 3 7 2" xfId="7545"/>
    <cellStyle name="Calculation 3 2 3 5 3 7 3" xfId="7546"/>
    <cellStyle name="Calculation 3 2 3 5 3 8" xfId="7547"/>
    <cellStyle name="Calculation 3 2 3 5 3 8 2" xfId="7548"/>
    <cellStyle name="Calculation 3 2 3 5 3 8 3" xfId="7549"/>
    <cellStyle name="Calculation 3 2 3 5 3 9" xfId="7550"/>
    <cellStyle name="Calculation 3 2 3 5 4" xfId="7551"/>
    <cellStyle name="Calculation 3 2 3 5 4 10" xfId="7552"/>
    <cellStyle name="Calculation 3 2 3 5 4 2" xfId="7553"/>
    <cellStyle name="Calculation 3 2 3 5 4 2 2" xfId="7554"/>
    <cellStyle name="Calculation 3 2 3 5 4 2 2 2" xfId="7555"/>
    <cellStyle name="Calculation 3 2 3 5 4 2 2 3" xfId="7556"/>
    <cellStyle name="Calculation 3 2 3 5 4 2 3" xfId="7557"/>
    <cellStyle name="Calculation 3 2 3 5 4 2 3 2" xfId="7558"/>
    <cellStyle name="Calculation 3 2 3 5 4 2 3 3" xfId="7559"/>
    <cellStyle name="Calculation 3 2 3 5 4 2 4" xfId="7560"/>
    <cellStyle name="Calculation 3 2 3 5 4 2 4 2" xfId="7561"/>
    <cellStyle name="Calculation 3 2 3 5 4 2 4 3" xfId="7562"/>
    <cellStyle name="Calculation 3 2 3 5 4 2 5" xfId="7563"/>
    <cellStyle name="Calculation 3 2 3 5 4 2 5 2" xfId="7564"/>
    <cellStyle name="Calculation 3 2 3 5 4 2 5 3" xfId="7565"/>
    <cellStyle name="Calculation 3 2 3 5 4 2 6" xfId="7566"/>
    <cellStyle name="Calculation 3 2 3 5 4 2 6 2" xfId="7567"/>
    <cellStyle name="Calculation 3 2 3 5 4 2 6 3" xfId="7568"/>
    <cellStyle name="Calculation 3 2 3 5 4 2 7" xfId="7569"/>
    <cellStyle name="Calculation 3 2 3 5 4 2 7 2" xfId="7570"/>
    <cellStyle name="Calculation 3 2 3 5 4 2 7 3" xfId="7571"/>
    <cellStyle name="Calculation 3 2 3 5 4 2 8" xfId="7572"/>
    <cellStyle name="Calculation 3 2 3 5 4 2 9" xfId="7573"/>
    <cellStyle name="Calculation 3 2 3 5 4 3" xfId="7574"/>
    <cellStyle name="Calculation 3 2 3 5 4 3 2" xfId="7575"/>
    <cellStyle name="Calculation 3 2 3 5 4 3 3" xfId="7576"/>
    <cellStyle name="Calculation 3 2 3 5 4 4" xfId="7577"/>
    <cellStyle name="Calculation 3 2 3 5 4 4 2" xfId="7578"/>
    <cellStyle name="Calculation 3 2 3 5 4 4 3" xfId="7579"/>
    <cellStyle name="Calculation 3 2 3 5 4 5" xfId="7580"/>
    <cellStyle name="Calculation 3 2 3 5 4 5 2" xfId="7581"/>
    <cellStyle name="Calculation 3 2 3 5 4 5 3" xfId="7582"/>
    <cellStyle name="Calculation 3 2 3 5 4 6" xfId="7583"/>
    <cellStyle name="Calculation 3 2 3 5 4 6 2" xfId="7584"/>
    <cellStyle name="Calculation 3 2 3 5 4 6 3" xfId="7585"/>
    <cellStyle name="Calculation 3 2 3 5 4 7" xfId="7586"/>
    <cellStyle name="Calculation 3 2 3 5 4 7 2" xfId="7587"/>
    <cellStyle name="Calculation 3 2 3 5 4 7 3" xfId="7588"/>
    <cellStyle name="Calculation 3 2 3 5 4 8" xfId="7589"/>
    <cellStyle name="Calculation 3 2 3 5 4 8 2" xfId="7590"/>
    <cellStyle name="Calculation 3 2 3 5 4 8 3" xfId="7591"/>
    <cellStyle name="Calculation 3 2 3 5 4 9" xfId="7592"/>
    <cellStyle name="Calculation 3 2 3 5 5" xfId="7593"/>
    <cellStyle name="Calculation 3 2 3 5 5 2" xfId="7594"/>
    <cellStyle name="Calculation 3 2 3 5 5 2 2" xfId="7595"/>
    <cellStyle name="Calculation 3 2 3 5 5 2 3" xfId="7596"/>
    <cellStyle name="Calculation 3 2 3 5 5 3" xfId="7597"/>
    <cellStyle name="Calculation 3 2 3 5 5 3 2" xfId="7598"/>
    <cellStyle name="Calculation 3 2 3 5 5 3 3" xfId="7599"/>
    <cellStyle name="Calculation 3 2 3 5 5 4" xfId="7600"/>
    <cellStyle name="Calculation 3 2 3 5 5 4 2" xfId="7601"/>
    <cellStyle name="Calculation 3 2 3 5 5 4 3" xfId="7602"/>
    <cellStyle name="Calculation 3 2 3 5 5 5" xfId="7603"/>
    <cellStyle name="Calculation 3 2 3 5 5 5 2" xfId="7604"/>
    <cellStyle name="Calculation 3 2 3 5 5 5 3" xfId="7605"/>
    <cellStyle name="Calculation 3 2 3 5 5 6" xfId="7606"/>
    <cellStyle name="Calculation 3 2 3 5 5 6 2" xfId="7607"/>
    <cellStyle name="Calculation 3 2 3 5 5 6 3" xfId="7608"/>
    <cellStyle name="Calculation 3 2 3 5 5 7" xfId="7609"/>
    <cellStyle name="Calculation 3 2 3 5 5 7 2" xfId="7610"/>
    <cellStyle name="Calculation 3 2 3 5 5 7 3" xfId="7611"/>
    <cellStyle name="Calculation 3 2 3 5 5 8" xfId="7612"/>
    <cellStyle name="Calculation 3 2 3 5 5 9" xfId="7613"/>
    <cellStyle name="Calculation 3 2 3 5 6" xfId="7614"/>
    <cellStyle name="Calculation 3 2 3 5 6 2" xfId="7615"/>
    <cellStyle name="Calculation 3 2 3 5 6 3" xfId="7616"/>
    <cellStyle name="Calculation 3 2 3 5 7" xfId="7617"/>
    <cellStyle name="Calculation 3 2 3 5 7 2" xfId="7618"/>
    <cellStyle name="Calculation 3 2 3 5 7 3" xfId="7619"/>
    <cellStyle name="Calculation 3 2 3 5 8" xfId="7620"/>
    <cellStyle name="Calculation 3 2 3 5 8 2" xfId="7621"/>
    <cellStyle name="Calculation 3 2 3 5 8 3" xfId="7622"/>
    <cellStyle name="Calculation 3 2 3 5 9" xfId="7623"/>
    <cellStyle name="Calculation 3 2 3 5 9 2" xfId="7624"/>
    <cellStyle name="Calculation 3 2 3 5 9 3" xfId="7625"/>
    <cellStyle name="Calculation 3 2 3 6" xfId="7626"/>
    <cellStyle name="Calculation 3 2 3 6 10" xfId="7627"/>
    <cellStyle name="Calculation 3 2 3 6 2" xfId="7628"/>
    <cellStyle name="Calculation 3 2 3 6 2 2" xfId="7629"/>
    <cellStyle name="Calculation 3 2 3 6 2 2 2" xfId="7630"/>
    <cellStyle name="Calculation 3 2 3 6 2 2 3" xfId="7631"/>
    <cellStyle name="Calculation 3 2 3 6 2 3" xfId="7632"/>
    <cellStyle name="Calculation 3 2 3 6 2 3 2" xfId="7633"/>
    <cellStyle name="Calculation 3 2 3 6 2 3 3" xfId="7634"/>
    <cellStyle name="Calculation 3 2 3 6 2 4" xfId="7635"/>
    <cellStyle name="Calculation 3 2 3 6 2 4 2" xfId="7636"/>
    <cellStyle name="Calculation 3 2 3 6 2 4 3" xfId="7637"/>
    <cellStyle name="Calculation 3 2 3 6 2 5" xfId="7638"/>
    <cellStyle name="Calculation 3 2 3 6 2 5 2" xfId="7639"/>
    <cellStyle name="Calculation 3 2 3 6 2 5 3" xfId="7640"/>
    <cellStyle name="Calculation 3 2 3 6 2 6" xfId="7641"/>
    <cellStyle name="Calculation 3 2 3 6 2 6 2" xfId="7642"/>
    <cellStyle name="Calculation 3 2 3 6 2 6 3" xfId="7643"/>
    <cellStyle name="Calculation 3 2 3 6 2 7" xfId="7644"/>
    <cellStyle name="Calculation 3 2 3 6 2 7 2" xfId="7645"/>
    <cellStyle name="Calculation 3 2 3 6 2 7 3" xfId="7646"/>
    <cellStyle name="Calculation 3 2 3 6 2 8" xfId="7647"/>
    <cellStyle name="Calculation 3 2 3 6 2 9" xfId="7648"/>
    <cellStyle name="Calculation 3 2 3 6 3" xfId="7649"/>
    <cellStyle name="Calculation 3 2 3 6 3 2" xfId="7650"/>
    <cellStyle name="Calculation 3 2 3 6 3 3" xfId="7651"/>
    <cellStyle name="Calculation 3 2 3 6 4" xfId="7652"/>
    <cellStyle name="Calculation 3 2 3 6 4 2" xfId="7653"/>
    <cellStyle name="Calculation 3 2 3 6 4 3" xfId="7654"/>
    <cellStyle name="Calculation 3 2 3 6 5" xfId="7655"/>
    <cellStyle name="Calculation 3 2 3 6 5 2" xfId="7656"/>
    <cellStyle name="Calculation 3 2 3 6 5 3" xfId="7657"/>
    <cellStyle name="Calculation 3 2 3 6 6" xfId="7658"/>
    <cellStyle name="Calculation 3 2 3 6 6 2" xfId="7659"/>
    <cellStyle name="Calculation 3 2 3 6 6 3" xfId="7660"/>
    <cellStyle name="Calculation 3 2 3 6 7" xfId="7661"/>
    <cellStyle name="Calculation 3 2 3 6 7 2" xfId="7662"/>
    <cellStyle name="Calculation 3 2 3 6 7 3" xfId="7663"/>
    <cellStyle name="Calculation 3 2 3 6 8" xfId="7664"/>
    <cellStyle name="Calculation 3 2 3 6 8 2" xfId="7665"/>
    <cellStyle name="Calculation 3 2 3 6 8 3" xfId="7666"/>
    <cellStyle name="Calculation 3 2 3 6 9" xfId="7667"/>
    <cellStyle name="Calculation 3 2 3 7" xfId="7668"/>
    <cellStyle name="Calculation 3 2 3 7 10" xfId="7669"/>
    <cellStyle name="Calculation 3 2 3 7 2" xfId="7670"/>
    <cellStyle name="Calculation 3 2 3 7 2 2" xfId="7671"/>
    <cellStyle name="Calculation 3 2 3 7 2 2 2" xfId="7672"/>
    <cellStyle name="Calculation 3 2 3 7 2 2 3" xfId="7673"/>
    <cellStyle name="Calculation 3 2 3 7 2 3" xfId="7674"/>
    <cellStyle name="Calculation 3 2 3 7 2 3 2" xfId="7675"/>
    <cellStyle name="Calculation 3 2 3 7 2 3 3" xfId="7676"/>
    <cellStyle name="Calculation 3 2 3 7 2 4" xfId="7677"/>
    <cellStyle name="Calculation 3 2 3 7 2 4 2" xfId="7678"/>
    <cellStyle name="Calculation 3 2 3 7 2 4 3" xfId="7679"/>
    <cellStyle name="Calculation 3 2 3 7 2 5" xfId="7680"/>
    <cellStyle name="Calculation 3 2 3 7 2 5 2" xfId="7681"/>
    <cellStyle name="Calculation 3 2 3 7 2 5 3" xfId="7682"/>
    <cellStyle name="Calculation 3 2 3 7 2 6" xfId="7683"/>
    <cellStyle name="Calculation 3 2 3 7 2 6 2" xfId="7684"/>
    <cellStyle name="Calculation 3 2 3 7 2 6 3" xfId="7685"/>
    <cellStyle name="Calculation 3 2 3 7 2 7" xfId="7686"/>
    <cellStyle name="Calculation 3 2 3 7 2 7 2" xfId="7687"/>
    <cellStyle name="Calculation 3 2 3 7 2 7 3" xfId="7688"/>
    <cellStyle name="Calculation 3 2 3 7 2 8" xfId="7689"/>
    <cellStyle name="Calculation 3 2 3 7 2 9" xfId="7690"/>
    <cellStyle name="Calculation 3 2 3 7 3" xfId="7691"/>
    <cellStyle name="Calculation 3 2 3 7 3 2" xfId="7692"/>
    <cellStyle name="Calculation 3 2 3 7 3 3" xfId="7693"/>
    <cellStyle name="Calculation 3 2 3 7 4" xfId="7694"/>
    <cellStyle name="Calculation 3 2 3 7 4 2" xfId="7695"/>
    <cellStyle name="Calculation 3 2 3 7 4 3" xfId="7696"/>
    <cellStyle name="Calculation 3 2 3 7 5" xfId="7697"/>
    <cellStyle name="Calculation 3 2 3 7 5 2" xfId="7698"/>
    <cellStyle name="Calculation 3 2 3 7 5 3" xfId="7699"/>
    <cellStyle name="Calculation 3 2 3 7 6" xfId="7700"/>
    <cellStyle name="Calculation 3 2 3 7 6 2" xfId="7701"/>
    <cellStyle name="Calculation 3 2 3 7 6 3" xfId="7702"/>
    <cellStyle name="Calculation 3 2 3 7 7" xfId="7703"/>
    <cellStyle name="Calculation 3 2 3 7 7 2" xfId="7704"/>
    <cellStyle name="Calculation 3 2 3 7 7 3" xfId="7705"/>
    <cellStyle name="Calculation 3 2 3 7 8" xfId="7706"/>
    <cellStyle name="Calculation 3 2 3 7 8 2" xfId="7707"/>
    <cellStyle name="Calculation 3 2 3 7 8 3" xfId="7708"/>
    <cellStyle name="Calculation 3 2 3 7 9" xfId="7709"/>
    <cellStyle name="Calculation 3 2 3 8" xfId="7710"/>
    <cellStyle name="Calculation 3 2 3 8 10" xfId="7711"/>
    <cellStyle name="Calculation 3 2 3 8 2" xfId="7712"/>
    <cellStyle name="Calculation 3 2 3 8 2 2" xfId="7713"/>
    <cellStyle name="Calculation 3 2 3 8 2 2 2" xfId="7714"/>
    <cellStyle name="Calculation 3 2 3 8 2 2 3" xfId="7715"/>
    <cellStyle name="Calculation 3 2 3 8 2 3" xfId="7716"/>
    <cellStyle name="Calculation 3 2 3 8 2 3 2" xfId="7717"/>
    <cellStyle name="Calculation 3 2 3 8 2 3 3" xfId="7718"/>
    <cellStyle name="Calculation 3 2 3 8 2 4" xfId="7719"/>
    <cellStyle name="Calculation 3 2 3 8 2 4 2" xfId="7720"/>
    <cellStyle name="Calculation 3 2 3 8 2 4 3" xfId="7721"/>
    <cellStyle name="Calculation 3 2 3 8 2 5" xfId="7722"/>
    <cellStyle name="Calculation 3 2 3 8 2 5 2" xfId="7723"/>
    <cellStyle name="Calculation 3 2 3 8 2 5 3" xfId="7724"/>
    <cellStyle name="Calculation 3 2 3 8 2 6" xfId="7725"/>
    <cellStyle name="Calculation 3 2 3 8 2 6 2" xfId="7726"/>
    <cellStyle name="Calculation 3 2 3 8 2 6 3" xfId="7727"/>
    <cellStyle name="Calculation 3 2 3 8 2 7" xfId="7728"/>
    <cellStyle name="Calculation 3 2 3 8 2 7 2" xfId="7729"/>
    <cellStyle name="Calculation 3 2 3 8 2 7 3" xfId="7730"/>
    <cellStyle name="Calculation 3 2 3 8 2 8" xfId="7731"/>
    <cellStyle name="Calculation 3 2 3 8 2 9" xfId="7732"/>
    <cellStyle name="Calculation 3 2 3 8 3" xfId="7733"/>
    <cellStyle name="Calculation 3 2 3 8 3 2" xfId="7734"/>
    <cellStyle name="Calculation 3 2 3 8 3 3" xfId="7735"/>
    <cellStyle name="Calculation 3 2 3 8 4" xfId="7736"/>
    <cellStyle name="Calculation 3 2 3 8 4 2" xfId="7737"/>
    <cellStyle name="Calculation 3 2 3 8 4 3" xfId="7738"/>
    <cellStyle name="Calculation 3 2 3 8 5" xfId="7739"/>
    <cellStyle name="Calculation 3 2 3 8 5 2" xfId="7740"/>
    <cellStyle name="Calculation 3 2 3 8 5 3" xfId="7741"/>
    <cellStyle name="Calculation 3 2 3 8 6" xfId="7742"/>
    <cellStyle name="Calculation 3 2 3 8 6 2" xfId="7743"/>
    <cellStyle name="Calculation 3 2 3 8 6 3" xfId="7744"/>
    <cellStyle name="Calculation 3 2 3 8 7" xfId="7745"/>
    <cellStyle name="Calculation 3 2 3 8 7 2" xfId="7746"/>
    <cellStyle name="Calculation 3 2 3 8 7 3" xfId="7747"/>
    <cellStyle name="Calculation 3 2 3 8 8" xfId="7748"/>
    <cellStyle name="Calculation 3 2 3 8 8 2" xfId="7749"/>
    <cellStyle name="Calculation 3 2 3 8 8 3" xfId="7750"/>
    <cellStyle name="Calculation 3 2 3 8 9" xfId="7751"/>
    <cellStyle name="Calculation 3 2 3 9" xfId="7752"/>
    <cellStyle name="Calculation 3 2 3 9 2" xfId="7753"/>
    <cellStyle name="Calculation 3 2 3 9 2 2" xfId="7754"/>
    <cellStyle name="Calculation 3 2 3 9 2 3" xfId="7755"/>
    <cellStyle name="Calculation 3 2 3 9 3" xfId="7756"/>
    <cellStyle name="Calculation 3 2 3 9 3 2" xfId="7757"/>
    <cellStyle name="Calculation 3 2 3 9 3 3" xfId="7758"/>
    <cellStyle name="Calculation 3 2 3 9 4" xfId="7759"/>
    <cellStyle name="Calculation 3 2 3 9 4 2" xfId="7760"/>
    <cellStyle name="Calculation 3 2 3 9 4 3" xfId="7761"/>
    <cellStyle name="Calculation 3 2 3 9 5" xfId="7762"/>
    <cellStyle name="Calculation 3 2 3 9 5 2" xfId="7763"/>
    <cellStyle name="Calculation 3 2 3 9 5 3" xfId="7764"/>
    <cellStyle name="Calculation 3 2 3 9 6" xfId="7765"/>
    <cellStyle name="Calculation 3 2 3 9 6 2" xfId="7766"/>
    <cellStyle name="Calculation 3 2 3 9 6 3" xfId="7767"/>
    <cellStyle name="Calculation 3 2 3 9 7" xfId="7768"/>
    <cellStyle name="Calculation 3 2 3 9 7 2" xfId="7769"/>
    <cellStyle name="Calculation 3 2 3 9 7 3" xfId="7770"/>
    <cellStyle name="Calculation 3 2 3 9 8" xfId="7771"/>
    <cellStyle name="Calculation 3 2 3 9 9" xfId="7772"/>
    <cellStyle name="Calculation 3 2 4" xfId="7773"/>
    <cellStyle name="Calculation 3 2 4 2" xfId="7774"/>
    <cellStyle name="Calculation 3 2 4 2 2" xfId="7775"/>
    <cellStyle name="Calculation 3 2 4 2 2 2" xfId="7776"/>
    <cellStyle name="Calculation 3 2 4 2 2 3" xfId="7777"/>
    <cellStyle name="Calculation 3 2 4 2 3" xfId="7778"/>
    <cellStyle name="Calculation 3 2 4 2 3 2" xfId="7779"/>
    <cellStyle name="Calculation 3 2 4 2 3 3" xfId="7780"/>
    <cellStyle name="Calculation 3 2 4 2 4" xfId="7781"/>
    <cellStyle name="Calculation 3 2 4 2 4 2" xfId="7782"/>
    <cellStyle name="Calculation 3 2 4 2 4 3" xfId="7783"/>
    <cellStyle name="Calculation 3 2 4 2 5" xfId="7784"/>
    <cellStyle name="Calculation 3 2 4 2 5 2" xfId="7785"/>
    <cellStyle name="Calculation 3 2 4 2 5 3" xfId="7786"/>
    <cellStyle name="Calculation 3 2 4 2 6" xfId="7787"/>
    <cellStyle name="Calculation 3 2 4 2 6 2" xfId="7788"/>
    <cellStyle name="Calculation 3 2 4 2 6 3" xfId="7789"/>
    <cellStyle name="Calculation 3 2 4 2 7" xfId="7790"/>
    <cellStyle name="Calculation 3 2 4 2 7 2" xfId="7791"/>
    <cellStyle name="Calculation 3 2 4 2 7 3" xfId="7792"/>
    <cellStyle name="Calculation 3 2 4 2 8" xfId="7793"/>
    <cellStyle name="Calculation 3 2 4 2 9" xfId="7794"/>
    <cellStyle name="Calculation 3 2 4 3" xfId="7795"/>
    <cellStyle name="Calculation 3 2 4 3 2" xfId="7796"/>
    <cellStyle name="Calculation 3 2 4 3 3" xfId="7797"/>
    <cellStyle name="Calculation 3 2 4 4" xfId="7798"/>
    <cellStyle name="Calculation 3 2 4 4 2" xfId="7799"/>
    <cellStyle name="Calculation 3 2 4 4 3" xfId="7800"/>
    <cellStyle name="Calculation 3 2 4 5" xfId="7801"/>
    <cellStyle name="Calculation 3 2 4 5 2" xfId="7802"/>
    <cellStyle name="Calculation 3 2 4 5 3" xfId="7803"/>
    <cellStyle name="Calculation 3 2 4 6" xfId="7804"/>
    <cellStyle name="Calculation 3 2 4 6 2" xfId="7805"/>
    <cellStyle name="Calculation 3 2 4 6 3" xfId="7806"/>
    <cellStyle name="Calculation 3 2 4 7" xfId="7807"/>
    <cellStyle name="Calculation 3 2 4 7 2" xfId="7808"/>
    <cellStyle name="Calculation 3 2 4 7 3" xfId="7809"/>
    <cellStyle name="Calculation 3 2 4 8" xfId="7810"/>
    <cellStyle name="Calculation 3 2 4 8 2" xfId="7811"/>
    <cellStyle name="Calculation 3 2 4 8 3" xfId="7812"/>
    <cellStyle name="Calculation 3 2 4 9" xfId="7813"/>
    <cellStyle name="Calculation 3 2 5" xfId="7814"/>
    <cellStyle name="Calculation 3 2 5 10" xfId="7815"/>
    <cellStyle name="Calculation 3 2 5 2" xfId="7816"/>
    <cellStyle name="Calculation 3 2 5 2 2" xfId="7817"/>
    <cellStyle name="Calculation 3 2 5 2 2 2" xfId="7818"/>
    <cellStyle name="Calculation 3 2 5 2 2 3" xfId="7819"/>
    <cellStyle name="Calculation 3 2 5 2 3" xfId="7820"/>
    <cellStyle name="Calculation 3 2 5 2 3 2" xfId="7821"/>
    <cellStyle name="Calculation 3 2 5 2 3 3" xfId="7822"/>
    <cellStyle name="Calculation 3 2 5 2 4" xfId="7823"/>
    <cellStyle name="Calculation 3 2 5 2 4 2" xfId="7824"/>
    <cellStyle name="Calculation 3 2 5 2 4 3" xfId="7825"/>
    <cellStyle name="Calculation 3 2 5 2 5" xfId="7826"/>
    <cellStyle name="Calculation 3 2 5 2 5 2" xfId="7827"/>
    <cellStyle name="Calculation 3 2 5 2 5 3" xfId="7828"/>
    <cellStyle name="Calculation 3 2 5 2 6" xfId="7829"/>
    <cellStyle name="Calculation 3 2 5 2 6 2" xfId="7830"/>
    <cellStyle name="Calculation 3 2 5 2 6 3" xfId="7831"/>
    <cellStyle name="Calculation 3 2 5 2 7" xfId="7832"/>
    <cellStyle name="Calculation 3 2 5 2 7 2" xfId="7833"/>
    <cellStyle name="Calculation 3 2 5 2 7 3" xfId="7834"/>
    <cellStyle name="Calculation 3 2 5 2 8" xfId="7835"/>
    <cellStyle name="Calculation 3 2 5 2 9" xfId="7836"/>
    <cellStyle name="Calculation 3 2 5 3" xfId="7837"/>
    <cellStyle name="Calculation 3 2 5 3 2" xfId="7838"/>
    <cellStyle name="Calculation 3 2 5 3 3" xfId="7839"/>
    <cellStyle name="Calculation 3 2 5 4" xfId="7840"/>
    <cellStyle name="Calculation 3 2 5 4 2" xfId="7841"/>
    <cellStyle name="Calculation 3 2 5 4 3" xfId="7842"/>
    <cellStyle name="Calculation 3 2 5 5" xfId="7843"/>
    <cellStyle name="Calculation 3 2 5 5 2" xfId="7844"/>
    <cellStyle name="Calculation 3 2 5 5 3" xfId="7845"/>
    <cellStyle name="Calculation 3 2 5 6" xfId="7846"/>
    <cellStyle name="Calculation 3 2 5 6 2" xfId="7847"/>
    <cellStyle name="Calculation 3 2 5 6 3" xfId="7848"/>
    <cellStyle name="Calculation 3 2 5 7" xfId="7849"/>
    <cellStyle name="Calculation 3 2 5 7 2" xfId="7850"/>
    <cellStyle name="Calculation 3 2 5 7 3" xfId="7851"/>
    <cellStyle name="Calculation 3 2 5 8" xfId="7852"/>
    <cellStyle name="Calculation 3 2 5 8 2" xfId="7853"/>
    <cellStyle name="Calculation 3 2 5 8 3" xfId="7854"/>
    <cellStyle name="Calculation 3 2 5 9" xfId="7855"/>
    <cellStyle name="Calculation 3 2 6" xfId="7856"/>
    <cellStyle name="Calculation 3 2 6 10" xfId="7857"/>
    <cellStyle name="Calculation 3 2 6 2" xfId="7858"/>
    <cellStyle name="Calculation 3 2 6 2 2" xfId="7859"/>
    <cellStyle name="Calculation 3 2 6 2 2 2" xfId="7860"/>
    <cellStyle name="Calculation 3 2 6 2 2 3" xfId="7861"/>
    <cellStyle name="Calculation 3 2 6 2 3" xfId="7862"/>
    <cellStyle name="Calculation 3 2 6 2 3 2" xfId="7863"/>
    <cellStyle name="Calculation 3 2 6 2 3 3" xfId="7864"/>
    <cellStyle name="Calculation 3 2 6 2 4" xfId="7865"/>
    <cellStyle name="Calculation 3 2 6 2 4 2" xfId="7866"/>
    <cellStyle name="Calculation 3 2 6 2 4 3" xfId="7867"/>
    <cellStyle name="Calculation 3 2 6 2 5" xfId="7868"/>
    <cellStyle name="Calculation 3 2 6 2 5 2" xfId="7869"/>
    <cellStyle name="Calculation 3 2 6 2 5 3" xfId="7870"/>
    <cellStyle name="Calculation 3 2 6 2 6" xfId="7871"/>
    <cellStyle name="Calculation 3 2 6 2 6 2" xfId="7872"/>
    <cellStyle name="Calculation 3 2 6 2 6 3" xfId="7873"/>
    <cellStyle name="Calculation 3 2 6 2 7" xfId="7874"/>
    <cellStyle name="Calculation 3 2 6 2 7 2" xfId="7875"/>
    <cellStyle name="Calculation 3 2 6 2 7 3" xfId="7876"/>
    <cellStyle name="Calculation 3 2 6 2 8" xfId="7877"/>
    <cellStyle name="Calculation 3 2 6 2 9" xfId="7878"/>
    <cellStyle name="Calculation 3 2 6 3" xfId="7879"/>
    <cellStyle name="Calculation 3 2 6 3 2" xfId="7880"/>
    <cellStyle name="Calculation 3 2 6 3 3" xfId="7881"/>
    <cellStyle name="Calculation 3 2 6 4" xfId="7882"/>
    <cellStyle name="Calculation 3 2 6 4 2" xfId="7883"/>
    <cellStyle name="Calculation 3 2 6 4 3" xfId="7884"/>
    <cellStyle name="Calculation 3 2 6 5" xfId="7885"/>
    <cellStyle name="Calculation 3 2 6 5 2" xfId="7886"/>
    <cellStyle name="Calculation 3 2 6 5 3" xfId="7887"/>
    <cellStyle name="Calculation 3 2 6 6" xfId="7888"/>
    <cellStyle name="Calculation 3 2 6 6 2" xfId="7889"/>
    <cellStyle name="Calculation 3 2 6 6 3" xfId="7890"/>
    <cellStyle name="Calculation 3 2 6 7" xfId="7891"/>
    <cellStyle name="Calculation 3 2 6 7 2" xfId="7892"/>
    <cellStyle name="Calculation 3 2 6 7 3" xfId="7893"/>
    <cellStyle name="Calculation 3 2 6 8" xfId="7894"/>
    <cellStyle name="Calculation 3 2 6 8 2" xfId="7895"/>
    <cellStyle name="Calculation 3 2 6 8 3" xfId="7896"/>
    <cellStyle name="Calculation 3 2 6 9" xfId="7897"/>
    <cellStyle name="Calculation 3 2 7" xfId="7898"/>
    <cellStyle name="Calculation 3 2 7 2" xfId="7899"/>
    <cellStyle name="Calculation 3 2 7 2 2" xfId="7900"/>
    <cellStyle name="Calculation 3 2 7 2 3" xfId="7901"/>
    <cellStyle name="Calculation 3 2 7 3" xfId="7902"/>
    <cellStyle name="Calculation 3 2 7 3 2" xfId="7903"/>
    <cellStyle name="Calculation 3 2 7 3 3" xfId="7904"/>
    <cellStyle name="Calculation 3 2 7 4" xfId="7905"/>
    <cellStyle name="Calculation 3 2 7 4 2" xfId="7906"/>
    <cellStyle name="Calculation 3 2 7 4 3" xfId="7907"/>
    <cellStyle name="Calculation 3 2 7 5" xfId="7908"/>
    <cellStyle name="Calculation 3 2 7 5 2" xfId="7909"/>
    <cellStyle name="Calculation 3 2 7 5 3" xfId="7910"/>
    <cellStyle name="Calculation 3 2 7 6" xfId="7911"/>
    <cellStyle name="Calculation 3 2 7 6 2" xfId="7912"/>
    <cellStyle name="Calculation 3 2 7 6 3" xfId="7913"/>
    <cellStyle name="Calculation 3 2 7 7" xfId="7914"/>
    <cellStyle name="Calculation 3 2 7 7 2" xfId="7915"/>
    <cellStyle name="Calculation 3 2 7 7 3" xfId="7916"/>
    <cellStyle name="Calculation 3 2 7 8" xfId="7917"/>
    <cellStyle name="Calculation 3 2 7 9" xfId="7918"/>
    <cellStyle name="Calculation 3 2 8" xfId="7919"/>
    <cellStyle name="Calculation 3 2 8 2" xfId="7920"/>
    <cellStyle name="Calculation 3 2 8 2 2" xfId="7921"/>
    <cellStyle name="Calculation 3 2 8 2 3" xfId="7922"/>
    <cellStyle name="Calculation 3 2 8 3" xfId="7923"/>
    <cellStyle name="Calculation 3 2 8 3 2" xfId="7924"/>
    <cellStyle name="Calculation 3 2 8 3 3" xfId="7925"/>
    <cellStyle name="Calculation 3 2 8 4" xfId="7926"/>
    <cellStyle name="Calculation 3 2 8 4 2" xfId="7927"/>
    <cellStyle name="Calculation 3 2 8 4 3" xfId="7928"/>
    <cellStyle name="Calculation 3 2 8 5" xfId="7929"/>
    <cellStyle name="Calculation 3 2 8 5 2" xfId="7930"/>
    <cellStyle name="Calculation 3 2 8 5 3" xfId="7931"/>
    <cellStyle name="Calculation 3 2 8 6" xfId="7932"/>
    <cellStyle name="Calculation 3 2 8 6 2" xfId="7933"/>
    <cellStyle name="Calculation 3 2 8 6 3" xfId="7934"/>
    <cellStyle name="Calculation 3 2 8 7" xfId="7935"/>
    <cellStyle name="Calculation 3 2 8 7 2" xfId="7936"/>
    <cellStyle name="Calculation 3 2 8 7 3" xfId="7937"/>
    <cellStyle name="Calculation 3 2 8 8" xfId="7938"/>
    <cellStyle name="Calculation 3 2 8 9" xfId="7939"/>
    <cellStyle name="Calculation 3 3" xfId="7940"/>
    <cellStyle name="Calculation 3 3 10" xfId="7941"/>
    <cellStyle name="Calculation 3 3 10 2" xfId="7942"/>
    <cellStyle name="Calculation 3 3 10 3" xfId="7943"/>
    <cellStyle name="Calculation 3 3 11" xfId="7944"/>
    <cellStyle name="Calculation 3 3 11 2" xfId="7945"/>
    <cellStyle name="Calculation 3 3 11 3" xfId="7946"/>
    <cellStyle name="Calculation 3 3 12" xfId="7947"/>
    <cellStyle name="Calculation 3 3 2" xfId="7948"/>
    <cellStyle name="Calculation 3 3 2 10" xfId="7949"/>
    <cellStyle name="Calculation 3 3 2 10 2" xfId="7950"/>
    <cellStyle name="Calculation 3 3 2 10 3" xfId="7951"/>
    <cellStyle name="Calculation 3 3 2 11" xfId="7952"/>
    <cellStyle name="Calculation 3 3 2 11 2" xfId="7953"/>
    <cellStyle name="Calculation 3 3 2 11 3" xfId="7954"/>
    <cellStyle name="Calculation 3 3 2 12" xfId="7955"/>
    <cellStyle name="Calculation 3 3 2 12 2" xfId="7956"/>
    <cellStyle name="Calculation 3 3 2 12 3" xfId="7957"/>
    <cellStyle name="Calculation 3 3 2 13" xfId="7958"/>
    <cellStyle name="Calculation 3 3 2 13 2" xfId="7959"/>
    <cellStyle name="Calculation 3 3 2 13 3" xfId="7960"/>
    <cellStyle name="Calculation 3 3 2 14" xfId="7961"/>
    <cellStyle name="Calculation 3 3 2 2" xfId="7962"/>
    <cellStyle name="Calculation 3 3 2 2 10" xfId="7963"/>
    <cellStyle name="Calculation 3 3 2 2 2" xfId="7964"/>
    <cellStyle name="Calculation 3 3 2 2 2 10" xfId="7965"/>
    <cellStyle name="Calculation 3 3 2 2 2 2" xfId="7966"/>
    <cellStyle name="Calculation 3 3 2 2 2 2 2" xfId="7967"/>
    <cellStyle name="Calculation 3 3 2 2 2 2 2 2" xfId="7968"/>
    <cellStyle name="Calculation 3 3 2 2 2 2 2 3" xfId="7969"/>
    <cellStyle name="Calculation 3 3 2 2 2 2 3" xfId="7970"/>
    <cellStyle name="Calculation 3 3 2 2 2 2 3 2" xfId="7971"/>
    <cellStyle name="Calculation 3 3 2 2 2 2 3 3" xfId="7972"/>
    <cellStyle name="Calculation 3 3 2 2 2 2 4" xfId="7973"/>
    <cellStyle name="Calculation 3 3 2 2 2 2 4 2" xfId="7974"/>
    <cellStyle name="Calculation 3 3 2 2 2 2 4 3" xfId="7975"/>
    <cellStyle name="Calculation 3 3 2 2 2 2 5" xfId="7976"/>
    <cellStyle name="Calculation 3 3 2 2 2 2 5 2" xfId="7977"/>
    <cellStyle name="Calculation 3 3 2 2 2 2 5 3" xfId="7978"/>
    <cellStyle name="Calculation 3 3 2 2 2 2 6" xfId="7979"/>
    <cellStyle name="Calculation 3 3 2 2 2 2 6 2" xfId="7980"/>
    <cellStyle name="Calculation 3 3 2 2 2 2 6 3" xfId="7981"/>
    <cellStyle name="Calculation 3 3 2 2 2 2 7" xfId="7982"/>
    <cellStyle name="Calculation 3 3 2 2 2 2 7 2" xfId="7983"/>
    <cellStyle name="Calculation 3 3 2 2 2 2 7 3" xfId="7984"/>
    <cellStyle name="Calculation 3 3 2 2 2 2 8" xfId="7985"/>
    <cellStyle name="Calculation 3 3 2 2 2 2 9" xfId="7986"/>
    <cellStyle name="Calculation 3 3 2 2 2 3" xfId="7987"/>
    <cellStyle name="Calculation 3 3 2 2 2 3 2" xfId="7988"/>
    <cellStyle name="Calculation 3 3 2 2 2 3 3" xfId="7989"/>
    <cellStyle name="Calculation 3 3 2 2 2 4" xfId="7990"/>
    <cellStyle name="Calculation 3 3 2 2 2 4 2" xfId="7991"/>
    <cellStyle name="Calculation 3 3 2 2 2 4 3" xfId="7992"/>
    <cellStyle name="Calculation 3 3 2 2 2 5" xfId="7993"/>
    <cellStyle name="Calculation 3 3 2 2 2 5 2" xfId="7994"/>
    <cellStyle name="Calculation 3 3 2 2 2 5 3" xfId="7995"/>
    <cellStyle name="Calculation 3 3 2 2 2 6" xfId="7996"/>
    <cellStyle name="Calculation 3 3 2 2 2 6 2" xfId="7997"/>
    <cellStyle name="Calculation 3 3 2 2 2 6 3" xfId="7998"/>
    <cellStyle name="Calculation 3 3 2 2 2 7" xfId="7999"/>
    <cellStyle name="Calculation 3 3 2 2 2 7 2" xfId="8000"/>
    <cellStyle name="Calculation 3 3 2 2 2 7 3" xfId="8001"/>
    <cellStyle name="Calculation 3 3 2 2 2 8" xfId="8002"/>
    <cellStyle name="Calculation 3 3 2 2 2 8 2" xfId="8003"/>
    <cellStyle name="Calculation 3 3 2 2 2 8 3" xfId="8004"/>
    <cellStyle name="Calculation 3 3 2 2 2 9" xfId="8005"/>
    <cellStyle name="Calculation 3 3 2 2 3" xfId="8006"/>
    <cellStyle name="Calculation 3 3 2 2 3 10" xfId="8007"/>
    <cellStyle name="Calculation 3 3 2 2 3 2" xfId="8008"/>
    <cellStyle name="Calculation 3 3 2 2 3 2 2" xfId="8009"/>
    <cellStyle name="Calculation 3 3 2 2 3 2 2 2" xfId="8010"/>
    <cellStyle name="Calculation 3 3 2 2 3 2 2 3" xfId="8011"/>
    <cellStyle name="Calculation 3 3 2 2 3 2 3" xfId="8012"/>
    <cellStyle name="Calculation 3 3 2 2 3 2 3 2" xfId="8013"/>
    <cellStyle name="Calculation 3 3 2 2 3 2 3 3" xfId="8014"/>
    <cellStyle name="Calculation 3 3 2 2 3 2 4" xfId="8015"/>
    <cellStyle name="Calculation 3 3 2 2 3 2 4 2" xfId="8016"/>
    <cellStyle name="Calculation 3 3 2 2 3 2 4 3" xfId="8017"/>
    <cellStyle name="Calculation 3 3 2 2 3 2 5" xfId="8018"/>
    <cellStyle name="Calculation 3 3 2 2 3 2 5 2" xfId="8019"/>
    <cellStyle name="Calculation 3 3 2 2 3 2 5 3" xfId="8020"/>
    <cellStyle name="Calculation 3 3 2 2 3 2 6" xfId="8021"/>
    <cellStyle name="Calculation 3 3 2 2 3 2 6 2" xfId="8022"/>
    <cellStyle name="Calculation 3 3 2 2 3 2 6 3" xfId="8023"/>
    <cellStyle name="Calculation 3 3 2 2 3 2 7" xfId="8024"/>
    <cellStyle name="Calculation 3 3 2 2 3 2 7 2" xfId="8025"/>
    <cellStyle name="Calculation 3 3 2 2 3 2 7 3" xfId="8026"/>
    <cellStyle name="Calculation 3 3 2 2 3 2 8" xfId="8027"/>
    <cellStyle name="Calculation 3 3 2 2 3 2 9" xfId="8028"/>
    <cellStyle name="Calculation 3 3 2 2 3 3" xfId="8029"/>
    <cellStyle name="Calculation 3 3 2 2 3 3 2" xfId="8030"/>
    <cellStyle name="Calculation 3 3 2 2 3 3 3" xfId="8031"/>
    <cellStyle name="Calculation 3 3 2 2 3 4" xfId="8032"/>
    <cellStyle name="Calculation 3 3 2 2 3 4 2" xfId="8033"/>
    <cellStyle name="Calculation 3 3 2 2 3 4 3" xfId="8034"/>
    <cellStyle name="Calculation 3 3 2 2 3 5" xfId="8035"/>
    <cellStyle name="Calculation 3 3 2 2 3 5 2" xfId="8036"/>
    <cellStyle name="Calculation 3 3 2 2 3 5 3" xfId="8037"/>
    <cellStyle name="Calculation 3 3 2 2 3 6" xfId="8038"/>
    <cellStyle name="Calculation 3 3 2 2 3 6 2" xfId="8039"/>
    <cellStyle name="Calculation 3 3 2 2 3 6 3" xfId="8040"/>
    <cellStyle name="Calculation 3 3 2 2 3 7" xfId="8041"/>
    <cellStyle name="Calculation 3 3 2 2 3 7 2" xfId="8042"/>
    <cellStyle name="Calculation 3 3 2 2 3 7 3" xfId="8043"/>
    <cellStyle name="Calculation 3 3 2 2 3 8" xfId="8044"/>
    <cellStyle name="Calculation 3 3 2 2 3 8 2" xfId="8045"/>
    <cellStyle name="Calculation 3 3 2 2 3 8 3" xfId="8046"/>
    <cellStyle name="Calculation 3 3 2 2 3 9" xfId="8047"/>
    <cellStyle name="Calculation 3 3 2 2 4" xfId="8048"/>
    <cellStyle name="Calculation 3 3 2 2 4 10" xfId="8049"/>
    <cellStyle name="Calculation 3 3 2 2 4 2" xfId="8050"/>
    <cellStyle name="Calculation 3 3 2 2 4 2 2" xfId="8051"/>
    <cellStyle name="Calculation 3 3 2 2 4 2 2 2" xfId="8052"/>
    <cellStyle name="Calculation 3 3 2 2 4 2 2 3" xfId="8053"/>
    <cellStyle name="Calculation 3 3 2 2 4 2 3" xfId="8054"/>
    <cellStyle name="Calculation 3 3 2 2 4 2 3 2" xfId="8055"/>
    <cellStyle name="Calculation 3 3 2 2 4 2 3 3" xfId="8056"/>
    <cellStyle name="Calculation 3 3 2 2 4 2 4" xfId="8057"/>
    <cellStyle name="Calculation 3 3 2 2 4 2 4 2" xfId="8058"/>
    <cellStyle name="Calculation 3 3 2 2 4 2 4 3" xfId="8059"/>
    <cellStyle name="Calculation 3 3 2 2 4 2 5" xfId="8060"/>
    <cellStyle name="Calculation 3 3 2 2 4 2 5 2" xfId="8061"/>
    <cellStyle name="Calculation 3 3 2 2 4 2 5 3" xfId="8062"/>
    <cellStyle name="Calculation 3 3 2 2 4 2 6" xfId="8063"/>
    <cellStyle name="Calculation 3 3 2 2 4 2 6 2" xfId="8064"/>
    <cellStyle name="Calculation 3 3 2 2 4 2 6 3" xfId="8065"/>
    <cellStyle name="Calculation 3 3 2 2 4 2 7" xfId="8066"/>
    <cellStyle name="Calculation 3 3 2 2 4 2 7 2" xfId="8067"/>
    <cellStyle name="Calculation 3 3 2 2 4 2 7 3" xfId="8068"/>
    <cellStyle name="Calculation 3 3 2 2 4 2 8" xfId="8069"/>
    <cellStyle name="Calculation 3 3 2 2 4 2 9" xfId="8070"/>
    <cellStyle name="Calculation 3 3 2 2 4 3" xfId="8071"/>
    <cellStyle name="Calculation 3 3 2 2 4 3 2" xfId="8072"/>
    <cellStyle name="Calculation 3 3 2 2 4 3 3" xfId="8073"/>
    <cellStyle name="Calculation 3 3 2 2 4 4" xfId="8074"/>
    <cellStyle name="Calculation 3 3 2 2 4 4 2" xfId="8075"/>
    <cellStyle name="Calculation 3 3 2 2 4 4 3" xfId="8076"/>
    <cellStyle name="Calculation 3 3 2 2 4 5" xfId="8077"/>
    <cellStyle name="Calculation 3 3 2 2 4 5 2" xfId="8078"/>
    <cellStyle name="Calculation 3 3 2 2 4 5 3" xfId="8079"/>
    <cellStyle name="Calculation 3 3 2 2 4 6" xfId="8080"/>
    <cellStyle name="Calculation 3 3 2 2 4 6 2" xfId="8081"/>
    <cellStyle name="Calculation 3 3 2 2 4 6 3" xfId="8082"/>
    <cellStyle name="Calculation 3 3 2 2 4 7" xfId="8083"/>
    <cellStyle name="Calculation 3 3 2 2 4 7 2" xfId="8084"/>
    <cellStyle name="Calculation 3 3 2 2 4 7 3" xfId="8085"/>
    <cellStyle name="Calculation 3 3 2 2 4 8" xfId="8086"/>
    <cellStyle name="Calculation 3 3 2 2 4 8 2" xfId="8087"/>
    <cellStyle name="Calculation 3 3 2 2 4 8 3" xfId="8088"/>
    <cellStyle name="Calculation 3 3 2 2 4 9" xfId="8089"/>
    <cellStyle name="Calculation 3 3 2 2 5" xfId="8090"/>
    <cellStyle name="Calculation 3 3 2 2 5 2" xfId="8091"/>
    <cellStyle name="Calculation 3 3 2 2 5 2 2" xfId="8092"/>
    <cellStyle name="Calculation 3 3 2 2 5 2 3" xfId="8093"/>
    <cellStyle name="Calculation 3 3 2 2 5 3" xfId="8094"/>
    <cellStyle name="Calculation 3 3 2 2 5 3 2" xfId="8095"/>
    <cellStyle name="Calculation 3 3 2 2 5 3 3" xfId="8096"/>
    <cellStyle name="Calculation 3 3 2 2 5 4" xfId="8097"/>
    <cellStyle name="Calculation 3 3 2 2 5 4 2" xfId="8098"/>
    <cellStyle name="Calculation 3 3 2 2 5 4 3" xfId="8099"/>
    <cellStyle name="Calculation 3 3 2 2 5 5" xfId="8100"/>
    <cellStyle name="Calculation 3 3 2 2 5 5 2" xfId="8101"/>
    <cellStyle name="Calculation 3 3 2 2 5 5 3" xfId="8102"/>
    <cellStyle name="Calculation 3 3 2 2 5 6" xfId="8103"/>
    <cellStyle name="Calculation 3 3 2 2 5 6 2" xfId="8104"/>
    <cellStyle name="Calculation 3 3 2 2 5 6 3" xfId="8105"/>
    <cellStyle name="Calculation 3 3 2 2 5 7" xfId="8106"/>
    <cellStyle name="Calculation 3 3 2 2 5 7 2" xfId="8107"/>
    <cellStyle name="Calculation 3 3 2 2 5 7 3" xfId="8108"/>
    <cellStyle name="Calculation 3 3 2 2 5 8" xfId="8109"/>
    <cellStyle name="Calculation 3 3 2 2 5 9" xfId="8110"/>
    <cellStyle name="Calculation 3 3 2 2 6" xfId="8111"/>
    <cellStyle name="Calculation 3 3 2 2 6 2" xfId="8112"/>
    <cellStyle name="Calculation 3 3 2 2 6 3" xfId="8113"/>
    <cellStyle name="Calculation 3 3 2 2 7" xfId="8114"/>
    <cellStyle name="Calculation 3 3 2 2 7 2" xfId="8115"/>
    <cellStyle name="Calculation 3 3 2 2 7 3" xfId="8116"/>
    <cellStyle name="Calculation 3 3 2 2 8" xfId="8117"/>
    <cellStyle name="Calculation 3 3 2 2 8 2" xfId="8118"/>
    <cellStyle name="Calculation 3 3 2 2 8 3" xfId="8119"/>
    <cellStyle name="Calculation 3 3 2 2 9" xfId="8120"/>
    <cellStyle name="Calculation 3 3 2 2 9 2" xfId="8121"/>
    <cellStyle name="Calculation 3 3 2 2 9 3" xfId="8122"/>
    <cellStyle name="Calculation 3 3 2 3" xfId="8123"/>
    <cellStyle name="Calculation 3 3 2 3 10" xfId="8124"/>
    <cellStyle name="Calculation 3 3 2 3 2" xfId="8125"/>
    <cellStyle name="Calculation 3 3 2 3 2 10" xfId="8126"/>
    <cellStyle name="Calculation 3 3 2 3 2 2" xfId="8127"/>
    <cellStyle name="Calculation 3 3 2 3 2 2 2" xfId="8128"/>
    <cellStyle name="Calculation 3 3 2 3 2 2 2 2" xfId="8129"/>
    <cellStyle name="Calculation 3 3 2 3 2 2 2 3" xfId="8130"/>
    <cellStyle name="Calculation 3 3 2 3 2 2 3" xfId="8131"/>
    <cellStyle name="Calculation 3 3 2 3 2 2 3 2" xfId="8132"/>
    <cellStyle name="Calculation 3 3 2 3 2 2 3 3" xfId="8133"/>
    <cellStyle name="Calculation 3 3 2 3 2 2 4" xfId="8134"/>
    <cellStyle name="Calculation 3 3 2 3 2 2 4 2" xfId="8135"/>
    <cellStyle name="Calculation 3 3 2 3 2 2 4 3" xfId="8136"/>
    <cellStyle name="Calculation 3 3 2 3 2 2 5" xfId="8137"/>
    <cellStyle name="Calculation 3 3 2 3 2 2 5 2" xfId="8138"/>
    <cellStyle name="Calculation 3 3 2 3 2 2 5 3" xfId="8139"/>
    <cellStyle name="Calculation 3 3 2 3 2 2 6" xfId="8140"/>
    <cellStyle name="Calculation 3 3 2 3 2 2 6 2" xfId="8141"/>
    <cellStyle name="Calculation 3 3 2 3 2 2 6 3" xfId="8142"/>
    <cellStyle name="Calculation 3 3 2 3 2 2 7" xfId="8143"/>
    <cellStyle name="Calculation 3 3 2 3 2 2 7 2" xfId="8144"/>
    <cellStyle name="Calculation 3 3 2 3 2 2 7 3" xfId="8145"/>
    <cellStyle name="Calculation 3 3 2 3 2 2 8" xfId="8146"/>
    <cellStyle name="Calculation 3 3 2 3 2 2 9" xfId="8147"/>
    <cellStyle name="Calculation 3 3 2 3 2 3" xfId="8148"/>
    <cellStyle name="Calculation 3 3 2 3 2 3 2" xfId="8149"/>
    <cellStyle name="Calculation 3 3 2 3 2 3 3" xfId="8150"/>
    <cellStyle name="Calculation 3 3 2 3 2 4" xfId="8151"/>
    <cellStyle name="Calculation 3 3 2 3 2 4 2" xfId="8152"/>
    <cellStyle name="Calculation 3 3 2 3 2 4 3" xfId="8153"/>
    <cellStyle name="Calculation 3 3 2 3 2 5" xfId="8154"/>
    <cellStyle name="Calculation 3 3 2 3 2 5 2" xfId="8155"/>
    <cellStyle name="Calculation 3 3 2 3 2 5 3" xfId="8156"/>
    <cellStyle name="Calculation 3 3 2 3 2 6" xfId="8157"/>
    <cellStyle name="Calculation 3 3 2 3 2 6 2" xfId="8158"/>
    <cellStyle name="Calculation 3 3 2 3 2 6 3" xfId="8159"/>
    <cellStyle name="Calculation 3 3 2 3 2 7" xfId="8160"/>
    <cellStyle name="Calculation 3 3 2 3 2 7 2" xfId="8161"/>
    <cellStyle name="Calculation 3 3 2 3 2 7 3" xfId="8162"/>
    <cellStyle name="Calculation 3 3 2 3 2 8" xfId="8163"/>
    <cellStyle name="Calculation 3 3 2 3 2 8 2" xfId="8164"/>
    <cellStyle name="Calculation 3 3 2 3 2 8 3" xfId="8165"/>
    <cellStyle name="Calculation 3 3 2 3 2 9" xfId="8166"/>
    <cellStyle name="Calculation 3 3 2 3 3" xfId="8167"/>
    <cellStyle name="Calculation 3 3 2 3 3 10" xfId="8168"/>
    <cellStyle name="Calculation 3 3 2 3 3 2" xfId="8169"/>
    <cellStyle name="Calculation 3 3 2 3 3 2 2" xfId="8170"/>
    <cellStyle name="Calculation 3 3 2 3 3 2 2 2" xfId="8171"/>
    <cellStyle name="Calculation 3 3 2 3 3 2 2 3" xfId="8172"/>
    <cellStyle name="Calculation 3 3 2 3 3 2 3" xfId="8173"/>
    <cellStyle name="Calculation 3 3 2 3 3 2 3 2" xfId="8174"/>
    <cellStyle name="Calculation 3 3 2 3 3 2 3 3" xfId="8175"/>
    <cellStyle name="Calculation 3 3 2 3 3 2 4" xfId="8176"/>
    <cellStyle name="Calculation 3 3 2 3 3 2 4 2" xfId="8177"/>
    <cellStyle name="Calculation 3 3 2 3 3 2 4 3" xfId="8178"/>
    <cellStyle name="Calculation 3 3 2 3 3 2 5" xfId="8179"/>
    <cellStyle name="Calculation 3 3 2 3 3 2 5 2" xfId="8180"/>
    <cellStyle name="Calculation 3 3 2 3 3 2 5 3" xfId="8181"/>
    <cellStyle name="Calculation 3 3 2 3 3 2 6" xfId="8182"/>
    <cellStyle name="Calculation 3 3 2 3 3 2 6 2" xfId="8183"/>
    <cellStyle name="Calculation 3 3 2 3 3 2 6 3" xfId="8184"/>
    <cellStyle name="Calculation 3 3 2 3 3 2 7" xfId="8185"/>
    <cellStyle name="Calculation 3 3 2 3 3 2 7 2" xfId="8186"/>
    <cellStyle name="Calculation 3 3 2 3 3 2 7 3" xfId="8187"/>
    <cellStyle name="Calculation 3 3 2 3 3 2 8" xfId="8188"/>
    <cellStyle name="Calculation 3 3 2 3 3 2 9" xfId="8189"/>
    <cellStyle name="Calculation 3 3 2 3 3 3" xfId="8190"/>
    <cellStyle name="Calculation 3 3 2 3 3 3 2" xfId="8191"/>
    <cellStyle name="Calculation 3 3 2 3 3 3 3" xfId="8192"/>
    <cellStyle name="Calculation 3 3 2 3 3 4" xfId="8193"/>
    <cellStyle name="Calculation 3 3 2 3 3 4 2" xfId="8194"/>
    <cellStyle name="Calculation 3 3 2 3 3 4 3" xfId="8195"/>
    <cellStyle name="Calculation 3 3 2 3 3 5" xfId="8196"/>
    <cellStyle name="Calculation 3 3 2 3 3 5 2" xfId="8197"/>
    <cellStyle name="Calculation 3 3 2 3 3 5 3" xfId="8198"/>
    <cellStyle name="Calculation 3 3 2 3 3 6" xfId="8199"/>
    <cellStyle name="Calculation 3 3 2 3 3 6 2" xfId="8200"/>
    <cellStyle name="Calculation 3 3 2 3 3 6 3" xfId="8201"/>
    <cellStyle name="Calculation 3 3 2 3 3 7" xfId="8202"/>
    <cellStyle name="Calculation 3 3 2 3 3 7 2" xfId="8203"/>
    <cellStyle name="Calculation 3 3 2 3 3 7 3" xfId="8204"/>
    <cellStyle name="Calculation 3 3 2 3 3 8" xfId="8205"/>
    <cellStyle name="Calculation 3 3 2 3 3 8 2" xfId="8206"/>
    <cellStyle name="Calculation 3 3 2 3 3 8 3" xfId="8207"/>
    <cellStyle name="Calculation 3 3 2 3 3 9" xfId="8208"/>
    <cellStyle name="Calculation 3 3 2 3 4" xfId="8209"/>
    <cellStyle name="Calculation 3 3 2 3 4 10" xfId="8210"/>
    <cellStyle name="Calculation 3 3 2 3 4 2" xfId="8211"/>
    <cellStyle name="Calculation 3 3 2 3 4 2 2" xfId="8212"/>
    <cellStyle name="Calculation 3 3 2 3 4 2 2 2" xfId="8213"/>
    <cellStyle name="Calculation 3 3 2 3 4 2 2 3" xfId="8214"/>
    <cellStyle name="Calculation 3 3 2 3 4 2 3" xfId="8215"/>
    <cellStyle name="Calculation 3 3 2 3 4 2 3 2" xfId="8216"/>
    <cellStyle name="Calculation 3 3 2 3 4 2 3 3" xfId="8217"/>
    <cellStyle name="Calculation 3 3 2 3 4 2 4" xfId="8218"/>
    <cellStyle name="Calculation 3 3 2 3 4 2 4 2" xfId="8219"/>
    <cellStyle name="Calculation 3 3 2 3 4 2 4 3" xfId="8220"/>
    <cellStyle name="Calculation 3 3 2 3 4 2 5" xfId="8221"/>
    <cellStyle name="Calculation 3 3 2 3 4 2 5 2" xfId="8222"/>
    <cellStyle name="Calculation 3 3 2 3 4 2 5 3" xfId="8223"/>
    <cellStyle name="Calculation 3 3 2 3 4 2 6" xfId="8224"/>
    <cellStyle name="Calculation 3 3 2 3 4 2 6 2" xfId="8225"/>
    <cellStyle name="Calculation 3 3 2 3 4 2 6 3" xfId="8226"/>
    <cellStyle name="Calculation 3 3 2 3 4 2 7" xfId="8227"/>
    <cellStyle name="Calculation 3 3 2 3 4 2 7 2" xfId="8228"/>
    <cellStyle name="Calculation 3 3 2 3 4 2 7 3" xfId="8229"/>
    <cellStyle name="Calculation 3 3 2 3 4 2 8" xfId="8230"/>
    <cellStyle name="Calculation 3 3 2 3 4 2 9" xfId="8231"/>
    <cellStyle name="Calculation 3 3 2 3 4 3" xfId="8232"/>
    <cellStyle name="Calculation 3 3 2 3 4 3 2" xfId="8233"/>
    <cellStyle name="Calculation 3 3 2 3 4 3 3" xfId="8234"/>
    <cellStyle name="Calculation 3 3 2 3 4 4" xfId="8235"/>
    <cellStyle name="Calculation 3 3 2 3 4 4 2" xfId="8236"/>
    <cellStyle name="Calculation 3 3 2 3 4 4 3" xfId="8237"/>
    <cellStyle name="Calculation 3 3 2 3 4 5" xfId="8238"/>
    <cellStyle name="Calculation 3 3 2 3 4 5 2" xfId="8239"/>
    <cellStyle name="Calculation 3 3 2 3 4 5 3" xfId="8240"/>
    <cellStyle name="Calculation 3 3 2 3 4 6" xfId="8241"/>
    <cellStyle name="Calculation 3 3 2 3 4 6 2" xfId="8242"/>
    <cellStyle name="Calculation 3 3 2 3 4 6 3" xfId="8243"/>
    <cellStyle name="Calculation 3 3 2 3 4 7" xfId="8244"/>
    <cellStyle name="Calculation 3 3 2 3 4 7 2" xfId="8245"/>
    <cellStyle name="Calculation 3 3 2 3 4 7 3" xfId="8246"/>
    <cellStyle name="Calculation 3 3 2 3 4 8" xfId="8247"/>
    <cellStyle name="Calculation 3 3 2 3 4 8 2" xfId="8248"/>
    <cellStyle name="Calculation 3 3 2 3 4 8 3" xfId="8249"/>
    <cellStyle name="Calculation 3 3 2 3 4 9" xfId="8250"/>
    <cellStyle name="Calculation 3 3 2 3 5" xfId="8251"/>
    <cellStyle name="Calculation 3 3 2 3 5 2" xfId="8252"/>
    <cellStyle name="Calculation 3 3 2 3 5 2 2" xfId="8253"/>
    <cellStyle name="Calculation 3 3 2 3 5 2 3" xfId="8254"/>
    <cellStyle name="Calculation 3 3 2 3 5 3" xfId="8255"/>
    <cellStyle name="Calculation 3 3 2 3 5 3 2" xfId="8256"/>
    <cellStyle name="Calculation 3 3 2 3 5 3 3" xfId="8257"/>
    <cellStyle name="Calculation 3 3 2 3 5 4" xfId="8258"/>
    <cellStyle name="Calculation 3 3 2 3 5 4 2" xfId="8259"/>
    <cellStyle name="Calculation 3 3 2 3 5 4 3" xfId="8260"/>
    <cellStyle name="Calculation 3 3 2 3 5 5" xfId="8261"/>
    <cellStyle name="Calculation 3 3 2 3 5 5 2" xfId="8262"/>
    <cellStyle name="Calculation 3 3 2 3 5 5 3" xfId="8263"/>
    <cellStyle name="Calculation 3 3 2 3 5 6" xfId="8264"/>
    <cellStyle name="Calculation 3 3 2 3 5 6 2" xfId="8265"/>
    <cellStyle name="Calculation 3 3 2 3 5 6 3" xfId="8266"/>
    <cellStyle name="Calculation 3 3 2 3 5 7" xfId="8267"/>
    <cellStyle name="Calculation 3 3 2 3 5 7 2" xfId="8268"/>
    <cellStyle name="Calculation 3 3 2 3 5 7 3" xfId="8269"/>
    <cellStyle name="Calculation 3 3 2 3 5 8" xfId="8270"/>
    <cellStyle name="Calculation 3 3 2 3 5 9" xfId="8271"/>
    <cellStyle name="Calculation 3 3 2 3 6" xfId="8272"/>
    <cellStyle name="Calculation 3 3 2 3 6 2" xfId="8273"/>
    <cellStyle name="Calculation 3 3 2 3 6 3" xfId="8274"/>
    <cellStyle name="Calculation 3 3 2 3 7" xfId="8275"/>
    <cellStyle name="Calculation 3 3 2 3 7 2" xfId="8276"/>
    <cellStyle name="Calculation 3 3 2 3 7 3" xfId="8277"/>
    <cellStyle name="Calculation 3 3 2 3 8" xfId="8278"/>
    <cellStyle name="Calculation 3 3 2 3 8 2" xfId="8279"/>
    <cellStyle name="Calculation 3 3 2 3 8 3" xfId="8280"/>
    <cellStyle name="Calculation 3 3 2 3 9" xfId="8281"/>
    <cellStyle name="Calculation 3 3 2 3 9 2" xfId="8282"/>
    <cellStyle name="Calculation 3 3 2 3 9 3" xfId="8283"/>
    <cellStyle name="Calculation 3 3 2 4" xfId="8284"/>
    <cellStyle name="Calculation 3 3 2 4 10" xfId="8285"/>
    <cellStyle name="Calculation 3 3 2 4 2" xfId="8286"/>
    <cellStyle name="Calculation 3 3 2 4 2 10" xfId="8287"/>
    <cellStyle name="Calculation 3 3 2 4 2 2" xfId="8288"/>
    <cellStyle name="Calculation 3 3 2 4 2 2 2" xfId="8289"/>
    <cellStyle name="Calculation 3 3 2 4 2 2 2 2" xfId="8290"/>
    <cellStyle name="Calculation 3 3 2 4 2 2 2 3" xfId="8291"/>
    <cellStyle name="Calculation 3 3 2 4 2 2 3" xfId="8292"/>
    <cellStyle name="Calculation 3 3 2 4 2 2 3 2" xfId="8293"/>
    <cellStyle name="Calculation 3 3 2 4 2 2 3 3" xfId="8294"/>
    <cellStyle name="Calculation 3 3 2 4 2 2 4" xfId="8295"/>
    <cellStyle name="Calculation 3 3 2 4 2 2 4 2" xfId="8296"/>
    <cellStyle name="Calculation 3 3 2 4 2 2 4 3" xfId="8297"/>
    <cellStyle name="Calculation 3 3 2 4 2 2 5" xfId="8298"/>
    <cellStyle name="Calculation 3 3 2 4 2 2 5 2" xfId="8299"/>
    <cellStyle name="Calculation 3 3 2 4 2 2 5 3" xfId="8300"/>
    <cellStyle name="Calculation 3 3 2 4 2 2 6" xfId="8301"/>
    <cellStyle name="Calculation 3 3 2 4 2 2 6 2" xfId="8302"/>
    <cellStyle name="Calculation 3 3 2 4 2 2 6 3" xfId="8303"/>
    <cellStyle name="Calculation 3 3 2 4 2 2 7" xfId="8304"/>
    <cellStyle name="Calculation 3 3 2 4 2 2 7 2" xfId="8305"/>
    <cellStyle name="Calculation 3 3 2 4 2 2 7 3" xfId="8306"/>
    <cellStyle name="Calculation 3 3 2 4 2 2 8" xfId="8307"/>
    <cellStyle name="Calculation 3 3 2 4 2 2 9" xfId="8308"/>
    <cellStyle name="Calculation 3 3 2 4 2 3" xfId="8309"/>
    <cellStyle name="Calculation 3 3 2 4 2 3 2" xfId="8310"/>
    <cellStyle name="Calculation 3 3 2 4 2 3 3" xfId="8311"/>
    <cellStyle name="Calculation 3 3 2 4 2 4" xfId="8312"/>
    <cellStyle name="Calculation 3 3 2 4 2 4 2" xfId="8313"/>
    <cellStyle name="Calculation 3 3 2 4 2 4 3" xfId="8314"/>
    <cellStyle name="Calculation 3 3 2 4 2 5" xfId="8315"/>
    <cellStyle name="Calculation 3 3 2 4 2 5 2" xfId="8316"/>
    <cellStyle name="Calculation 3 3 2 4 2 5 3" xfId="8317"/>
    <cellStyle name="Calculation 3 3 2 4 2 6" xfId="8318"/>
    <cellStyle name="Calculation 3 3 2 4 2 6 2" xfId="8319"/>
    <cellStyle name="Calculation 3 3 2 4 2 6 3" xfId="8320"/>
    <cellStyle name="Calculation 3 3 2 4 2 7" xfId="8321"/>
    <cellStyle name="Calculation 3 3 2 4 2 7 2" xfId="8322"/>
    <cellStyle name="Calculation 3 3 2 4 2 7 3" xfId="8323"/>
    <cellStyle name="Calculation 3 3 2 4 2 8" xfId="8324"/>
    <cellStyle name="Calculation 3 3 2 4 2 8 2" xfId="8325"/>
    <cellStyle name="Calculation 3 3 2 4 2 8 3" xfId="8326"/>
    <cellStyle name="Calculation 3 3 2 4 2 9" xfId="8327"/>
    <cellStyle name="Calculation 3 3 2 4 3" xfId="8328"/>
    <cellStyle name="Calculation 3 3 2 4 3 10" xfId="8329"/>
    <cellStyle name="Calculation 3 3 2 4 3 2" xfId="8330"/>
    <cellStyle name="Calculation 3 3 2 4 3 2 2" xfId="8331"/>
    <cellStyle name="Calculation 3 3 2 4 3 2 2 2" xfId="8332"/>
    <cellStyle name="Calculation 3 3 2 4 3 2 2 3" xfId="8333"/>
    <cellStyle name="Calculation 3 3 2 4 3 2 3" xfId="8334"/>
    <cellStyle name="Calculation 3 3 2 4 3 2 3 2" xfId="8335"/>
    <cellStyle name="Calculation 3 3 2 4 3 2 3 3" xfId="8336"/>
    <cellStyle name="Calculation 3 3 2 4 3 2 4" xfId="8337"/>
    <cellStyle name="Calculation 3 3 2 4 3 2 4 2" xfId="8338"/>
    <cellStyle name="Calculation 3 3 2 4 3 2 4 3" xfId="8339"/>
    <cellStyle name="Calculation 3 3 2 4 3 2 5" xfId="8340"/>
    <cellStyle name="Calculation 3 3 2 4 3 2 5 2" xfId="8341"/>
    <cellStyle name="Calculation 3 3 2 4 3 2 5 3" xfId="8342"/>
    <cellStyle name="Calculation 3 3 2 4 3 2 6" xfId="8343"/>
    <cellStyle name="Calculation 3 3 2 4 3 2 6 2" xfId="8344"/>
    <cellStyle name="Calculation 3 3 2 4 3 2 6 3" xfId="8345"/>
    <cellStyle name="Calculation 3 3 2 4 3 2 7" xfId="8346"/>
    <cellStyle name="Calculation 3 3 2 4 3 2 7 2" xfId="8347"/>
    <cellStyle name="Calculation 3 3 2 4 3 2 7 3" xfId="8348"/>
    <cellStyle name="Calculation 3 3 2 4 3 2 8" xfId="8349"/>
    <cellStyle name="Calculation 3 3 2 4 3 2 9" xfId="8350"/>
    <cellStyle name="Calculation 3 3 2 4 3 3" xfId="8351"/>
    <cellStyle name="Calculation 3 3 2 4 3 3 2" xfId="8352"/>
    <cellStyle name="Calculation 3 3 2 4 3 3 3" xfId="8353"/>
    <cellStyle name="Calculation 3 3 2 4 3 4" xfId="8354"/>
    <cellStyle name="Calculation 3 3 2 4 3 4 2" xfId="8355"/>
    <cellStyle name="Calculation 3 3 2 4 3 4 3" xfId="8356"/>
    <cellStyle name="Calculation 3 3 2 4 3 5" xfId="8357"/>
    <cellStyle name="Calculation 3 3 2 4 3 5 2" xfId="8358"/>
    <cellStyle name="Calculation 3 3 2 4 3 5 3" xfId="8359"/>
    <cellStyle name="Calculation 3 3 2 4 3 6" xfId="8360"/>
    <cellStyle name="Calculation 3 3 2 4 3 6 2" xfId="8361"/>
    <cellStyle name="Calculation 3 3 2 4 3 6 3" xfId="8362"/>
    <cellStyle name="Calculation 3 3 2 4 3 7" xfId="8363"/>
    <cellStyle name="Calculation 3 3 2 4 3 7 2" xfId="8364"/>
    <cellStyle name="Calculation 3 3 2 4 3 7 3" xfId="8365"/>
    <cellStyle name="Calculation 3 3 2 4 3 8" xfId="8366"/>
    <cellStyle name="Calculation 3 3 2 4 3 8 2" xfId="8367"/>
    <cellStyle name="Calculation 3 3 2 4 3 8 3" xfId="8368"/>
    <cellStyle name="Calculation 3 3 2 4 3 9" xfId="8369"/>
    <cellStyle name="Calculation 3 3 2 4 4" xfId="8370"/>
    <cellStyle name="Calculation 3 3 2 4 4 10" xfId="8371"/>
    <cellStyle name="Calculation 3 3 2 4 4 2" xfId="8372"/>
    <cellStyle name="Calculation 3 3 2 4 4 2 2" xfId="8373"/>
    <cellStyle name="Calculation 3 3 2 4 4 2 2 2" xfId="8374"/>
    <cellStyle name="Calculation 3 3 2 4 4 2 2 3" xfId="8375"/>
    <cellStyle name="Calculation 3 3 2 4 4 2 3" xfId="8376"/>
    <cellStyle name="Calculation 3 3 2 4 4 2 3 2" xfId="8377"/>
    <cellStyle name="Calculation 3 3 2 4 4 2 3 3" xfId="8378"/>
    <cellStyle name="Calculation 3 3 2 4 4 2 4" xfId="8379"/>
    <cellStyle name="Calculation 3 3 2 4 4 2 4 2" xfId="8380"/>
    <cellStyle name="Calculation 3 3 2 4 4 2 4 3" xfId="8381"/>
    <cellStyle name="Calculation 3 3 2 4 4 2 5" xfId="8382"/>
    <cellStyle name="Calculation 3 3 2 4 4 2 5 2" xfId="8383"/>
    <cellStyle name="Calculation 3 3 2 4 4 2 5 3" xfId="8384"/>
    <cellStyle name="Calculation 3 3 2 4 4 2 6" xfId="8385"/>
    <cellStyle name="Calculation 3 3 2 4 4 2 6 2" xfId="8386"/>
    <cellStyle name="Calculation 3 3 2 4 4 2 6 3" xfId="8387"/>
    <cellStyle name="Calculation 3 3 2 4 4 2 7" xfId="8388"/>
    <cellStyle name="Calculation 3 3 2 4 4 2 7 2" xfId="8389"/>
    <cellStyle name="Calculation 3 3 2 4 4 2 7 3" xfId="8390"/>
    <cellStyle name="Calculation 3 3 2 4 4 2 8" xfId="8391"/>
    <cellStyle name="Calculation 3 3 2 4 4 2 9" xfId="8392"/>
    <cellStyle name="Calculation 3 3 2 4 4 3" xfId="8393"/>
    <cellStyle name="Calculation 3 3 2 4 4 3 2" xfId="8394"/>
    <cellStyle name="Calculation 3 3 2 4 4 3 3" xfId="8395"/>
    <cellStyle name="Calculation 3 3 2 4 4 4" xfId="8396"/>
    <cellStyle name="Calculation 3 3 2 4 4 4 2" xfId="8397"/>
    <cellStyle name="Calculation 3 3 2 4 4 4 3" xfId="8398"/>
    <cellStyle name="Calculation 3 3 2 4 4 5" xfId="8399"/>
    <cellStyle name="Calculation 3 3 2 4 4 5 2" xfId="8400"/>
    <cellStyle name="Calculation 3 3 2 4 4 5 3" xfId="8401"/>
    <cellStyle name="Calculation 3 3 2 4 4 6" xfId="8402"/>
    <cellStyle name="Calculation 3 3 2 4 4 6 2" xfId="8403"/>
    <cellStyle name="Calculation 3 3 2 4 4 6 3" xfId="8404"/>
    <cellStyle name="Calculation 3 3 2 4 4 7" xfId="8405"/>
    <cellStyle name="Calculation 3 3 2 4 4 7 2" xfId="8406"/>
    <cellStyle name="Calculation 3 3 2 4 4 7 3" xfId="8407"/>
    <cellStyle name="Calculation 3 3 2 4 4 8" xfId="8408"/>
    <cellStyle name="Calculation 3 3 2 4 4 8 2" xfId="8409"/>
    <cellStyle name="Calculation 3 3 2 4 4 8 3" xfId="8410"/>
    <cellStyle name="Calculation 3 3 2 4 4 9" xfId="8411"/>
    <cellStyle name="Calculation 3 3 2 4 5" xfId="8412"/>
    <cellStyle name="Calculation 3 3 2 4 5 2" xfId="8413"/>
    <cellStyle name="Calculation 3 3 2 4 5 2 2" xfId="8414"/>
    <cellStyle name="Calculation 3 3 2 4 5 2 3" xfId="8415"/>
    <cellStyle name="Calculation 3 3 2 4 5 3" xfId="8416"/>
    <cellStyle name="Calculation 3 3 2 4 5 3 2" xfId="8417"/>
    <cellStyle name="Calculation 3 3 2 4 5 3 3" xfId="8418"/>
    <cellStyle name="Calculation 3 3 2 4 5 4" xfId="8419"/>
    <cellStyle name="Calculation 3 3 2 4 5 4 2" xfId="8420"/>
    <cellStyle name="Calculation 3 3 2 4 5 4 3" xfId="8421"/>
    <cellStyle name="Calculation 3 3 2 4 5 5" xfId="8422"/>
    <cellStyle name="Calculation 3 3 2 4 5 5 2" xfId="8423"/>
    <cellStyle name="Calculation 3 3 2 4 5 5 3" xfId="8424"/>
    <cellStyle name="Calculation 3 3 2 4 5 6" xfId="8425"/>
    <cellStyle name="Calculation 3 3 2 4 5 6 2" xfId="8426"/>
    <cellStyle name="Calculation 3 3 2 4 5 6 3" xfId="8427"/>
    <cellStyle name="Calculation 3 3 2 4 5 7" xfId="8428"/>
    <cellStyle name="Calculation 3 3 2 4 5 7 2" xfId="8429"/>
    <cellStyle name="Calculation 3 3 2 4 5 7 3" xfId="8430"/>
    <cellStyle name="Calculation 3 3 2 4 5 8" xfId="8431"/>
    <cellStyle name="Calculation 3 3 2 4 5 9" xfId="8432"/>
    <cellStyle name="Calculation 3 3 2 4 6" xfId="8433"/>
    <cellStyle name="Calculation 3 3 2 4 6 2" xfId="8434"/>
    <cellStyle name="Calculation 3 3 2 4 6 3" xfId="8435"/>
    <cellStyle name="Calculation 3 3 2 4 7" xfId="8436"/>
    <cellStyle name="Calculation 3 3 2 4 7 2" xfId="8437"/>
    <cellStyle name="Calculation 3 3 2 4 7 3" xfId="8438"/>
    <cellStyle name="Calculation 3 3 2 4 8" xfId="8439"/>
    <cellStyle name="Calculation 3 3 2 4 8 2" xfId="8440"/>
    <cellStyle name="Calculation 3 3 2 4 8 3" xfId="8441"/>
    <cellStyle name="Calculation 3 3 2 4 9" xfId="8442"/>
    <cellStyle name="Calculation 3 3 2 4 9 2" xfId="8443"/>
    <cellStyle name="Calculation 3 3 2 4 9 3" xfId="8444"/>
    <cellStyle name="Calculation 3 3 2 5" xfId="8445"/>
    <cellStyle name="Calculation 3 3 2 5 10" xfId="8446"/>
    <cellStyle name="Calculation 3 3 2 5 2" xfId="8447"/>
    <cellStyle name="Calculation 3 3 2 5 2 10" xfId="8448"/>
    <cellStyle name="Calculation 3 3 2 5 2 2" xfId="8449"/>
    <cellStyle name="Calculation 3 3 2 5 2 2 2" xfId="8450"/>
    <cellStyle name="Calculation 3 3 2 5 2 2 2 2" xfId="8451"/>
    <cellStyle name="Calculation 3 3 2 5 2 2 2 3" xfId="8452"/>
    <cellStyle name="Calculation 3 3 2 5 2 2 3" xfId="8453"/>
    <cellStyle name="Calculation 3 3 2 5 2 2 3 2" xfId="8454"/>
    <cellStyle name="Calculation 3 3 2 5 2 2 3 3" xfId="8455"/>
    <cellStyle name="Calculation 3 3 2 5 2 2 4" xfId="8456"/>
    <cellStyle name="Calculation 3 3 2 5 2 2 4 2" xfId="8457"/>
    <cellStyle name="Calculation 3 3 2 5 2 2 4 3" xfId="8458"/>
    <cellStyle name="Calculation 3 3 2 5 2 2 5" xfId="8459"/>
    <cellStyle name="Calculation 3 3 2 5 2 2 5 2" xfId="8460"/>
    <cellStyle name="Calculation 3 3 2 5 2 2 5 3" xfId="8461"/>
    <cellStyle name="Calculation 3 3 2 5 2 2 6" xfId="8462"/>
    <cellStyle name="Calculation 3 3 2 5 2 2 6 2" xfId="8463"/>
    <cellStyle name="Calculation 3 3 2 5 2 2 6 3" xfId="8464"/>
    <cellStyle name="Calculation 3 3 2 5 2 2 7" xfId="8465"/>
    <cellStyle name="Calculation 3 3 2 5 2 2 7 2" xfId="8466"/>
    <cellStyle name="Calculation 3 3 2 5 2 2 7 3" xfId="8467"/>
    <cellStyle name="Calculation 3 3 2 5 2 2 8" xfId="8468"/>
    <cellStyle name="Calculation 3 3 2 5 2 2 9" xfId="8469"/>
    <cellStyle name="Calculation 3 3 2 5 2 3" xfId="8470"/>
    <cellStyle name="Calculation 3 3 2 5 2 3 2" xfId="8471"/>
    <cellStyle name="Calculation 3 3 2 5 2 3 3" xfId="8472"/>
    <cellStyle name="Calculation 3 3 2 5 2 4" xfId="8473"/>
    <cellStyle name="Calculation 3 3 2 5 2 4 2" xfId="8474"/>
    <cellStyle name="Calculation 3 3 2 5 2 4 3" xfId="8475"/>
    <cellStyle name="Calculation 3 3 2 5 2 5" xfId="8476"/>
    <cellStyle name="Calculation 3 3 2 5 2 5 2" xfId="8477"/>
    <cellStyle name="Calculation 3 3 2 5 2 5 3" xfId="8478"/>
    <cellStyle name="Calculation 3 3 2 5 2 6" xfId="8479"/>
    <cellStyle name="Calculation 3 3 2 5 2 6 2" xfId="8480"/>
    <cellStyle name="Calculation 3 3 2 5 2 6 3" xfId="8481"/>
    <cellStyle name="Calculation 3 3 2 5 2 7" xfId="8482"/>
    <cellStyle name="Calculation 3 3 2 5 2 7 2" xfId="8483"/>
    <cellStyle name="Calculation 3 3 2 5 2 7 3" xfId="8484"/>
    <cellStyle name="Calculation 3 3 2 5 2 8" xfId="8485"/>
    <cellStyle name="Calculation 3 3 2 5 2 8 2" xfId="8486"/>
    <cellStyle name="Calculation 3 3 2 5 2 8 3" xfId="8487"/>
    <cellStyle name="Calculation 3 3 2 5 2 9" xfId="8488"/>
    <cellStyle name="Calculation 3 3 2 5 3" xfId="8489"/>
    <cellStyle name="Calculation 3 3 2 5 3 10" xfId="8490"/>
    <cellStyle name="Calculation 3 3 2 5 3 2" xfId="8491"/>
    <cellStyle name="Calculation 3 3 2 5 3 2 2" xfId="8492"/>
    <cellStyle name="Calculation 3 3 2 5 3 2 2 2" xfId="8493"/>
    <cellStyle name="Calculation 3 3 2 5 3 2 2 3" xfId="8494"/>
    <cellStyle name="Calculation 3 3 2 5 3 2 3" xfId="8495"/>
    <cellStyle name="Calculation 3 3 2 5 3 2 3 2" xfId="8496"/>
    <cellStyle name="Calculation 3 3 2 5 3 2 3 3" xfId="8497"/>
    <cellStyle name="Calculation 3 3 2 5 3 2 4" xfId="8498"/>
    <cellStyle name="Calculation 3 3 2 5 3 2 4 2" xfId="8499"/>
    <cellStyle name="Calculation 3 3 2 5 3 2 4 3" xfId="8500"/>
    <cellStyle name="Calculation 3 3 2 5 3 2 5" xfId="8501"/>
    <cellStyle name="Calculation 3 3 2 5 3 2 5 2" xfId="8502"/>
    <cellStyle name="Calculation 3 3 2 5 3 2 5 3" xfId="8503"/>
    <cellStyle name="Calculation 3 3 2 5 3 2 6" xfId="8504"/>
    <cellStyle name="Calculation 3 3 2 5 3 2 6 2" xfId="8505"/>
    <cellStyle name="Calculation 3 3 2 5 3 2 6 3" xfId="8506"/>
    <cellStyle name="Calculation 3 3 2 5 3 2 7" xfId="8507"/>
    <cellStyle name="Calculation 3 3 2 5 3 2 7 2" xfId="8508"/>
    <cellStyle name="Calculation 3 3 2 5 3 2 7 3" xfId="8509"/>
    <cellStyle name="Calculation 3 3 2 5 3 2 8" xfId="8510"/>
    <cellStyle name="Calculation 3 3 2 5 3 2 9" xfId="8511"/>
    <cellStyle name="Calculation 3 3 2 5 3 3" xfId="8512"/>
    <cellStyle name="Calculation 3 3 2 5 3 3 2" xfId="8513"/>
    <cellStyle name="Calculation 3 3 2 5 3 3 3" xfId="8514"/>
    <cellStyle name="Calculation 3 3 2 5 3 4" xfId="8515"/>
    <cellStyle name="Calculation 3 3 2 5 3 4 2" xfId="8516"/>
    <cellStyle name="Calculation 3 3 2 5 3 4 3" xfId="8517"/>
    <cellStyle name="Calculation 3 3 2 5 3 5" xfId="8518"/>
    <cellStyle name="Calculation 3 3 2 5 3 5 2" xfId="8519"/>
    <cellStyle name="Calculation 3 3 2 5 3 5 3" xfId="8520"/>
    <cellStyle name="Calculation 3 3 2 5 3 6" xfId="8521"/>
    <cellStyle name="Calculation 3 3 2 5 3 6 2" xfId="8522"/>
    <cellStyle name="Calculation 3 3 2 5 3 6 3" xfId="8523"/>
    <cellStyle name="Calculation 3 3 2 5 3 7" xfId="8524"/>
    <cellStyle name="Calculation 3 3 2 5 3 7 2" xfId="8525"/>
    <cellStyle name="Calculation 3 3 2 5 3 7 3" xfId="8526"/>
    <cellStyle name="Calculation 3 3 2 5 3 8" xfId="8527"/>
    <cellStyle name="Calculation 3 3 2 5 3 8 2" xfId="8528"/>
    <cellStyle name="Calculation 3 3 2 5 3 8 3" xfId="8529"/>
    <cellStyle name="Calculation 3 3 2 5 3 9" xfId="8530"/>
    <cellStyle name="Calculation 3 3 2 5 4" xfId="8531"/>
    <cellStyle name="Calculation 3 3 2 5 4 10" xfId="8532"/>
    <cellStyle name="Calculation 3 3 2 5 4 2" xfId="8533"/>
    <cellStyle name="Calculation 3 3 2 5 4 2 2" xfId="8534"/>
    <cellStyle name="Calculation 3 3 2 5 4 2 2 2" xfId="8535"/>
    <cellStyle name="Calculation 3 3 2 5 4 2 2 3" xfId="8536"/>
    <cellStyle name="Calculation 3 3 2 5 4 2 3" xfId="8537"/>
    <cellStyle name="Calculation 3 3 2 5 4 2 3 2" xfId="8538"/>
    <cellStyle name="Calculation 3 3 2 5 4 2 3 3" xfId="8539"/>
    <cellStyle name="Calculation 3 3 2 5 4 2 4" xfId="8540"/>
    <cellStyle name="Calculation 3 3 2 5 4 2 4 2" xfId="8541"/>
    <cellStyle name="Calculation 3 3 2 5 4 2 4 3" xfId="8542"/>
    <cellStyle name="Calculation 3 3 2 5 4 2 5" xfId="8543"/>
    <cellStyle name="Calculation 3 3 2 5 4 2 5 2" xfId="8544"/>
    <cellStyle name="Calculation 3 3 2 5 4 2 5 3" xfId="8545"/>
    <cellStyle name="Calculation 3 3 2 5 4 2 6" xfId="8546"/>
    <cellStyle name="Calculation 3 3 2 5 4 2 6 2" xfId="8547"/>
    <cellStyle name="Calculation 3 3 2 5 4 2 6 3" xfId="8548"/>
    <cellStyle name="Calculation 3 3 2 5 4 2 7" xfId="8549"/>
    <cellStyle name="Calculation 3 3 2 5 4 2 7 2" xfId="8550"/>
    <cellStyle name="Calculation 3 3 2 5 4 2 7 3" xfId="8551"/>
    <cellStyle name="Calculation 3 3 2 5 4 2 8" xfId="8552"/>
    <cellStyle name="Calculation 3 3 2 5 4 2 9" xfId="8553"/>
    <cellStyle name="Calculation 3 3 2 5 4 3" xfId="8554"/>
    <cellStyle name="Calculation 3 3 2 5 4 3 2" xfId="8555"/>
    <cellStyle name="Calculation 3 3 2 5 4 3 3" xfId="8556"/>
    <cellStyle name="Calculation 3 3 2 5 4 4" xfId="8557"/>
    <cellStyle name="Calculation 3 3 2 5 4 4 2" xfId="8558"/>
    <cellStyle name="Calculation 3 3 2 5 4 4 3" xfId="8559"/>
    <cellStyle name="Calculation 3 3 2 5 4 5" xfId="8560"/>
    <cellStyle name="Calculation 3 3 2 5 4 5 2" xfId="8561"/>
    <cellStyle name="Calculation 3 3 2 5 4 5 3" xfId="8562"/>
    <cellStyle name="Calculation 3 3 2 5 4 6" xfId="8563"/>
    <cellStyle name="Calculation 3 3 2 5 4 6 2" xfId="8564"/>
    <cellStyle name="Calculation 3 3 2 5 4 6 3" xfId="8565"/>
    <cellStyle name="Calculation 3 3 2 5 4 7" xfId="8566"/>
    <cellStyle name="Calculation 3 3 2 5 4 7 2" xfId="8567"/>
    <cellStyle name="Calculation 3 3 2 5 4 7 3" xfId="8568"/>
    <cellStyle name="Calculation 3 3 2 5 4 8" xfId="8569"/>
    <cellStyle name="Calculation 3 3 2 5 4 8 2" xfId="8570"/>
    <cellStyle name="Calculation 3 3 2 5 4 8 3" xfId="8571"/>
    <cellStyle name="Calculation 3 3 2 5 4 9" xfId="8572"/>
    <cellStyle name="Calculation 3 3 2 5 5" xfId="8573"/>
    <cellStyle name="Calculation 3 3 2 5 5 2" xfId="8574"/>
    <cellStyle name="Calculation 3 3 2 5 5 2 2" xfId="8575"/>
    <cellStyle name="Calculation 3 3 2 5 5 2 3" xfId="8576"/>
    <cellStyle name="Calculation 3 3 2 5 5 3" xfId="8577"/>
    <cellStyle name="Calculation 3 3 2 5 5 3 2" xfId="8578"/>
    <cellStyle name="Calculation 3 3 2 5 5 3 3" xfId="8579"/>
    <cellStyle name="Calculation 3 3 2 5 5 4" xfId="8580"/>
    <cellStyle name="Calculation 3 3 2 5 5 4 2" xfId="8581"/>
    <cellStyle name="Calculation 3 3 2 5 5 4 3" xfId="8582"/>
    <cellStyle name="Calculation 3 3 2 5 5 5" xfId="8583"/>
    <cellStyle name="Calculation 3 3 2 5 5 5 2" xfId="8584"/>
    <cellStyle name="Calculation 3 3 2 5 5 5 3" xfId="8585"/>
    <cellStyle name="Calculation 3 3 2 5 5 6" xfId="8586"/>
    <cellStyle name="Calculation 3 3 2 5 5 6 2" xfId="8587"/>
    <cellStyle name="Calculation 3 3 2 5 5 6 3" xfId="8588"/>
    <cellStyle name="Calculation 3 3 2 5 5 7" xfId="8589"/>
    <cellStyle name="Calculation 3 3 2 5 5 7 2" xfId="8590"/>
    <cellStyle name="Calculation 3 3 2 5 5 7 3" xfId="8591"/>
    <cellStyle name="Calculation 3 3 2 5 5 8" xfId="8592"/>
    <cellStyle name="Calculation 3 3 2 5 5 9" xfId="8593"/>
    <cellStyle name="Calculation 3 3 2 5 6" xfId="8594"/>
    <cellStyle name="Calculation 3 3 2 5 6 2" xfId="8595"/>
    <cellStyle name="Calculation 3 3 2 5 6 3" xfId="8596"/>
    <cellStyle name="Calculation 3 3 2 5 7" xfId="8597"/>
    <cellStyle name="Calculation 3 3 2 5 7 2" xfId="8598"/>
    <cellStyle name="Calculation 3 3 2 5 7 3" xfId="8599"/>
    <cellStyle name="Calculation 3 3 2 5 8" xfId="8600"/>
    <cellStyle name="Calculation 3 3 2 5 8 2" xfId="8601"/>
    <cellStyle name="Calculation 3 3 2 5 8 3" xfId="8602"/>
    <cellStyle name="Calculation 3 3 2 5 9" xfId="8603"/>
    <cellStyle name="Calculation 3 3 2 5 9 2" xfId="8604"/>
    <cellStyle name="Calculation 3 3 2 5 9 3" xfId="8605"/>
    <cellStyle name="Calculation 3 3 2 6" xfId="8606"/>
    <cellStyle name="Calculation 3 3 2 6 10" xfId="8607"/>
    <cellStyle name="Calculation 3 3 2 6 2" xfId="8608"/>
    <cellStyle name="Calculation 3 3 2 6 2 2" xfId="8609"/>
    <cellStyle name="Calculation 3 3 2 6 2 2 2" xfId="8610"/>
    <cellStyle name="Calculation 3 3 2 6 2 2 3" xfId="8611"/>
    <cellStyle name="Calculation 3 3 2 6 2 3" xfId="8612"/>
    <cellStyle name="Calculation 3 3 2 6 2 3 2" xfId="8613"/>
    <cellStyle name="Calculation 3 3 2 6 2 3 3" xfId="8614"/>
    <cellStyle name="Calculation 3 3 2 6 2 4" xfId="8615"/>
    <cellStyle name="Calculation 3 3 2 6 2 4 2" xfId="8616"/>
    <cellStyle name="Calculation 3 3 2 6 2 4 3" xfId="8617"/>
    <cellStyle name="Calculation 3 3 2 6 2 5" xfId="8618"/>
    <cellStyle name="Calculation 3 3 2 6 2 5 2" xfId="8619"/>
    <cellStyle name="Calculation 3 3 2 6 2 5 3" xfId="8620"/>
    <cellStyle name="Calculation 3 3 2 6 2 6" xfId="8621"/>
    <cellStyle name="Calculation 3 3 2 6 2 6 2" xfId="8622"/>
    <cellStyle name="Calculation 3 3 2 6 2 6 3" xfId="8623"/>
    <cellStyle name="Calculation 3 3 2 6 2 7" xfId="8624"/>
    <cellStyle name="Calculation 3 3 2 6 2 7 2" xfId="8625"/>
    <cellStyle name="Calculation 3 3 2 6 2 7 3" xfId="8626"/>
    <cellStyle name="Calculation 3 3 2 6 2 8" xfId="8627"/>
    <cellStyle name="Calculation 3 3 2 6 2 9" xfId="8628"/>
    <cellStyle name="Calculation 3 3 2 6 3" xfId="8629"/>
    <cellStyle name="Calculation 3 3 2 6 3 2" xfId="8630"/>
    <cellStyle name="Calculation 3 3 2 6 3 3" xfId="8631"/>
    <cellStyle name="Calculation 3 3 2 6 4" xfId="8632"/>
    <cellStyle name="Calculation 3 3 2 6 4 2" xfId="8633"/>
    <cellStyle name="Calculation 3 3 2 6 4 3" xfId="8634"/>
    <cellStyle name="Calculation 3 3 2 6 5" xfId="8635"/>
    <cellStyle name="Calculation 3 3 2 6 5 2" xfId="8636"/>
    <cellStyle name="Calculation 3 3 2 6 5 3" xfId="8637"/>
    <cellStyle name="Calculation 3 3 2 6 6" xfId="8638"/>
    <cellStyle name="Calculation 3 3 2 6 6 2" xfId="8639"/>
    <cellStyle name="Calculation 3 3 2 6 6 3" xfId="8640"/>
    <cellStyle name="Calculation 3 3 2 6 7" xfId="8641"/>
    <cellStyle name="Calculation 3 3 2 6 7 2" xfId="8642"/>
    <cellStyle name="Calculation 3 3 2 6 7 3" xfId="8643"/>
    <cellStyle name="Calculation 3 3 2 6 8" xfId="8644"/>
    <cellStyle name="Calculation 3 3 2 6 8 2" xfId="8645"/>
    <cellStyle name="Calculation 3 3 2 6 8 3" xfId="8646"/>
    <cellStyle name="Calculation 3 3 2 6 9" xfId="8647"/>
    <cellStyle name="Calculation 3 3 2 7" xfId="8648"/>
    <cellStyle name="Calculation 3 3 2 7 10" xfId="8649"/>
    <cellStyle name="Calculation 3 3 2 7 2" xfId="8650"/>
    <cellStyle name="Calculation 3 3 2 7 2 2" xfId="8651"/>
    <cellStyle name="Calculation 3 3 2 7 2 2 2" xfId="8652"/>
    <cellStyle name="Calculation 3 3 2 7 2 2 3" xfId="8653"/>
    <cellStyle name="Calculation 3 3 2 7 2 3" xfId="8654"/>
    <cellStyle name="Calculation 3 3 2 7 2 3 2" xfId="8655"/>
    <cellStyle name="Calculation 3 3 2 7 2 3 3" xfId="8656"/>
    <cellStyle name="Calculation 3 3 2 7 2 4" xfId="8657"/>
    <cellStyle name="Calculation 3 3 2 7 2 4 2" xfId="8658"/>
    <cellStyle name="Calculation 3 3 2 7 2 4 3" xfId="8659"/>
    <cellStyle name="Calculation 3 3 2 7 2 5" xfId="8660"/>
    <cellStyle name="Calculation 3 3 2 7 2 5 2" xfId="8661"/>
    <cellStyle name="Calculation 3 3 2 7 2 5 3" xfId="8662"/>
    <cellStyle name="Calculation 3 3 2 7 2 6" xfId="8663"/>
    <cellStyle name="Calculation 3 3 2 7 2 6 2" xfId="8664"/>
    <cellStyle name="Calculation 3 3 2 7 2 6 3" xfId="8665"/>
    <cellStyle name="Calculation 3 3 2 7 2 7" xfId="8666"/>
    <cellStyle name="Calculation 3 3 2 7 2 7 2" xfId="8667"/>
    <cellStyle name="Calculation 3 3 2 7 2 7 3" xfId="8668"/>
    <cellStyle name="Calculation 3 3 2 7 2 8" xfId="8669"/>
    <cellStyle name="Calculation 3 3 2 7 2 9" xfId="8670"/>
    <cellStyle name="Calculation 3 3 2 7 3" xfId="8671"/>
    <cellStyle name="Calculation 3 3 2 7 3 2" xfId="8672"/>
    <cellStyle name="Calculation 3 3 2 7 3 3" xfId="8673"/>
    <cellStyle name="Calculation 3 3 2 7 4" xfId="8674"/>
    <cellStyle name="Calculation 3 3 2 7 4 2" xfId="8675"/>
    <cellStyle name="Calculation 3 3 2 7 4 3" xfId="8676"/>
    <cellStyle name="Calculation 3 3 2 7 5" xfId="8677"/>
    <cellStyle name="Calculation 3 3 2 7 5 2" xfId="8678"/>
    <cellStyle name="Calculation 3 3 2 7 5 3" xfId="8679"/>
    <cellStyle name="Calculation 3 3 2 7 6" xfId="8680"/>
    <cellStyle name="Calculation 3 3 2 7 6 2" xfId="8681"/>
    <cellStyle name="Calculation 3 3 2 7 6 3" xfId="8682"/>
    <cellStyle name="Calculation 3 3 2 7 7" xfId="8683"/>
    <cellStyle name="Calculation 3 3 2 7 7 2" xfId="8684"/>
    <cellStyle name="Calculation 3 3 2 7 7 3" xfId="8685"/>
    <cellStyle name="Calculation 3 3 2 7 8" xfId="8686"/>
    <cellStyle name="Calculation 3 3 2 7 8 2" xfId="8687"/>
    <cellStyle name="Calculation 3 3 2 7 8 3" xfId="8688"/>
    <cellStyle name="Calculation 3 3 2 7 9" xfId="8689"/>
    <cellStyle name="Calculation 3 3 2 8" xfId="8690"/>
    <cellStyle name="Calculation 3 3 2 8 10" xfId="8691"/>
    <cellStyle name="Calculation 3 3 2 8 2" xfId="8692"/>
    <cellStyle name="Calculation 3 3 2 8 2 2" xfId="8693"/>
    <cellStyle name="Calculation 3 3 2 8 2 2 2" xfId="8694"/>
    <cellStyle name="Calculation 3 3 2 8 2 2 3" xfId="8695"/>
    <cellStyle name="Calculation 3 3 2 8 2 3" xfId="8696"/>
    <cellStyle name="Calculation 3 3 2 8 2 3 2" xfId="8697"/>
    <cellStyle name="Calculation 3 3 2 8 2 3 3" xfId="8698"/>
    <cellStyle name="Calculation 3 3 2 8 2 4" xfId="8699"/>
    <cellStyle name="Calculation 3 3 2 8 2 4 2" xfId="8700"/>
    <cellStyle name="Calculation 3 3 2 8 2 4 3" xfId="8701"/>
    <cellStyle name="Calculation 3 3 2 8 2 5" xfId="8702"/>
    <cellStyle name="Calculation 3 3 2 8 2 5 2" xfId="8703"/>
    <cellStyle name="Calculation 3 3 2 8 2 5 3" xfId="8704"/>
    <cellStyle name="Calculation 3 3 2 8 2 6" xfId="8705"/>
    <cellStyle name="Calculation 3 3 2 8 2 6 2" xfId="8706"/>
    <cellStyle name="Calculation 3 3 2 8 2 6 3" xfId="8707"/>
    <cellStyle name="Calculation 3 3 2 8 2 7" xfId="8708"/>
    <cellStyle name="Calculation 3 3 2 8 2 7 2" xfId="8709"/>
    <cellStyle name="Calculation 3 3 2 8 2 7 3" xfId="8710"/>
    <cellStyle name="Calculation 3 3 2 8 2 8" xfId="8711"/>
    <cellStyle name="Calculation 3 3 2 8 2 9" xfId="8712"/>
    <cellStyle name="Calculation 3 3 2 8 3" xfId="8713"/>
    <cellStyle name="Calculation 3 3 2 8 3 2" xfId="8714"/>
    <cellStyle name="Calculation 3 3 2 8 3 3" xfId="8715"/>
    <cellStyle name="Calculation 3 3 2 8 4" xfId="8716"/>
    <cellStyle name="Calculation 3 3 2 8 4 2" xfId="8717"/>
    <cellStyle name="Calculation 3 3 2 8 4 3" xfId="8718"/>
    <cellStyle name="Calculation 3 3 2 8 5" xfId="8719"/>
    <cellStyle name="Calculation 3 3 2 8 5 2" xfId="8720"/>
    <cellStyle name="Calculation 3 3 2 8 5 3" xfId="8721"/>
    <cellStyle name="Calculation 3 3 2 8 6" xfId="8722"/>
    <cellStyle name="Calculation 3 3 2 8 6 2" xfId="8723"/>
    <cellStyle name="Calculation 3 3 2 8 6 3" xfId="8724"/>
    <cellStyle name="Calculation 3 3 2 8 7" xfId="8725"/>
    <cellStyle name="Calculation 3 3 2 8 7 2" xfId="8726"/>
    <cellStyle name="Calculation 3 3 2 8 7 3" xfId="8727"/>
    <cellStyle name="Calculation 3 3 2 8 8" xfId="8728"/>
    <cellStyle name="Calculation 3 3 2 8 8 2" xfId="8729"/>
    <cellStyle name="Calculation 3 3 2 8 8 3" xfId="8730"/>
    <cellStyle name="Calculation 3 3 2 8 9" xfId="8731"/>
    <cellStyle name="Calculation 3 3 2 9" xfId="8732"/>
    <cellStyle name="Calculation 3 3 2 9 2" xfId="8733"/>
    <cellStyle name="Calculation 3 3 2 9 2 2" xfId="8734"/>
    <cellStyle name="Calculation 3 3 2 9 2 3" xfId="8735"/>
    <cellStyle name="Calculation 3 3 2 9 3" xfId="8736"/>
    <cellStyle name="Calculation 3 3 2 9 3 2" xfId="8737"/>
    <cellStyle name="Calculation 3 3 2 9 3 3" xfId="8738"/>
    <cellStyle name="Calculation 3 3 2 9 4" xfId="8739"/>
    <cellStyle name="Calculation 3 3 2 9 4 2" xfId="8740"/>
    <cellStyle name="Calculation 3 3 2 9 4 3" xfId="8741"/>
    <cellStyle name="Calculation 3 3 2 9 5" xfId="8742"/>
    <cellStyle name="Calculation 3 3 2 9 5 2" xfId="8743"/>
    <cellStyle name="Calculation 3 3 2 9 5 3" xfId="8744"/>
    <cellStyle name="Calculation 3 3 2 9 6" xfId="8745"/>
    <cellStyle name="Calculation 3 3 2 9 6 2" xfId="8746"/>
    <cellStyle name="Calculation 3 3 2 9 6 3" xfId="8747"/>
    <cellStyle name="Calculation 3 3 2 9 7" xfId="8748"/>
    <cellStyle name="Calculation 3 3 2 9 7 2" xfId="8749"/>
    <cellStyle name="Calculation 3 3 2 9 7 3" xfId="8750"/>
    <cellStyle name="Calculation 3 3 2 9 8" xfId="8751"/>
    <cellStyle name="Calculation 3 3 2 9 9" xfId="8752"/>
    <cellStyle name="Calculation 3 3 3" xfId="8753"/>
    <cellStyle name="Calculation 3 3 3 10" xfId="8754"/>
    <cellStyle name="Calculation 3 3 3 10 2" xfId="8755"/>
    <cellStyle name="Calculation 3 3 3 10 3" xfId="8756"/>
    <cellStyle name="Calculation 3 3 3 11" xfId="8757"/>
    <cellStyle name="Calculation 3 3 3 11 2" xfId="8758"/>
    <cellStyle name="Calculation 3 3 3 11 3" xfId="8759"/>
    <cellStyle name="Calculation 3 3 3 12" xfId="8760"/>
    <cellStyle name="Calculation 3 3 3 2" xfId="8761"/>
    <cellStyle name="Calculation 3 3 3 2 10" xfId="8762"/>
    <cellStyle name="Calculation 3 3 3 2 2" xfId="8763"/>
    <cellStyle name="Calculation 3 3 3 2 2 2" xfId="8764"/>
    <cellStyle name="Calculation 3 3 3 2 2 2 2" xfId="8765"/>
    <cellStyle name="Calculation 3 3 3 2 2 2 3" xfId="8766"/>
    <cellStyle name="Calculation 3 3 3 2 2 3" xfId="8767"/>
    <cellStyle name="Calculation 3 3 3 2 2 3 2" xfId="8768"/>
    <cellStyle name="Calculation 3 3 3 2 2 3 3" xfId="8769"/>
    <cellStyle name="Calculation 3 3 3 2 2 4" xfId="8770"/>
    <cellStyle name="Calculation 3 3 3 2 2 4 2" xfId="8771"/>
    <cellStyle name="Calculation 3 3 3 2 2 4 3" xfId="8772"/>
    <cellStyle name="Calculation 3 3 3 2 2 5" xfId="8773"/>
    <cellStyle name="Calculation 3 3 3 2 2 5 2" xfId="8774"/>
    <cellStyle name="Calculation 3 3 3 2 2 5 3" xfId="8775"/>
    <cellStyle name="Calculation 3 3 3 2 2 6" xfId="8776"/>
    <cellStyle name="Calculation 3 3 3 2 2 6 2" xfId="8777"/>
    <cellStyle name="Calculation 3 3 3 2 2 6 3" xfId="8778"/>
    <cellStyle name="Calculation 3 3 3 2 2 7" xfId="8779"/>
    <cellStyle name="Calculation 3 3 3 2 2 7 2" xfId="8780"/>
    <cellStyle name="Calculation 3 3 3 2 2 7 3" xfId="8781"/>
    <cellStyle name="Calculation 3 3 3 2 2 8" xfId="8782"/>
    <cellStyle name="Calculation 3 3 3 2 2 9" xfId="8783"/>
    <cellStyle name="Calculation 3 3 3 2 3" xfId="8784"/>
    <cellStyle name="Calculation 3 3 3 2 3 2" xfId="8785"/>
    <cellStyle name="Calculation 3 3 3 2 3 3" xfId="8786"/>
    <cellStyle name="Calculation 3 3 3 2 4" xfId="8787"/>
    <cellStyle name="Calculation 3 3 3 2 4 2" xfId="8788"/>
    <cellStyle name="Calculation 3 3 3 2 4 3" xfId="8789"/>
    <cellStyle name="Calculation 3 3 3 2 5" xfId="8790"/>
    <cellStyle name="Calculation 3 3 3 2 5 2" xfId="8791"/>
    <cellStyle name="Calculation 3 3 3 2 5 3" xfId="8792"/>
    <cellStyle name="Calculation 3 3 3 2 6" xfId="8793"/>
    <cellStyle name="Calculation 3 3 3 2 6 2" xfId="8794"/>
    <cellStyle name="Calculation 3 3 3 2 6 3" xfId="8795"/>
    <cellStyle name="Calculation 3 3 3 2 7" xfId="8796"/>
    <cellStyle name="Calculation 3 3 3 2 7 2" xfId="8797"/>
    <cellStyle name="Calculation 3 3 3 2 7 3" xfId="8798"/>
    <cellStyle name="Calculation 3 3 3 2 8" xfId="8799"/>
    <cellStyle name="Calculation 3 3 3 2 8 2" xfId="8800"/>
    <cellStyle name="Calculation 3 3 3 2 8 3" xfId="8801"/>
    <cellStyle name="Calculation 3 3 3 2 9" xfId="8802"/>
    <cellStyle name="Calculation 3 3 3 3" xfId="8803"/>
    <cellStyle name="Calculation 3 3 3 3 10" xfId="8804"/>
    <cellStyle name="Calculation 3 3 3 3 2" xfId="8805"/>
    <cellStyle name="Calculation 3 3 3 3 2 2" xfId="8806"/>
    <cellStyle name="Calculation 3 3 3 3 2 2 2" xfId="8807"/>
    <cellStyle name="Calculation 3 3 3 3 2 2 3" xfId="8808"/>
    <cellStyle name="Calculation 3 3 3 3 2 3" xfId="8809"/>
    <cellStyle name="Calculation 3 3 3 3 2 3 2" xfId="8810"/>
    <cellStyle name="Calculation 3 3 3 3 2 3 3" xfId="8811"/>
    <cellStyle name="Calculation 3 3 3 3 2 4" xfId="8812"/>
    <cellStyle name="Calculation 3 3 3 3 2 4 2" xfId="8813"/>
    <cellStyle name="Calculation 3 3 3 3 2 4 3" xfId="8814"/>
    <cellStyle name="Calculation 3 3 3 3 2 5" xfId="8815"/>
    <cellStyle name="Calculation 3 3 3 3 2 5 2" xfId="8816"/>
    <cellStyle name="Calculation 3 3 3 3 2 5 3" xfId="8817"/>
    <cellStyle name="Calculation 3 3 3 3 2 6" xfId="8818"/>
    <cellStyle name="Calculation 3 3 3 3 2 6 2" xfId="8819"/>
    <cellStyle name="Calculation 3 3 3 3 2 6 3" xfId="8820"/>
    <cellStyle name="Calculation 3 3 3 3 2 7" xfId="8821"/>
    <cellStyle name="Calculation 3 3 3 3 2 7 2" xfId="8822"/>
    <cellStyle name="Calculation 3 3 3 3 2 7 3" xfId="8823"/>
    <cellStyle name="Calculation 3 3 3 3 2 8" xfId="8824"/>
    <cellStyle name="Calculation 3 3 3 3 2 9" xfId="8825"/>
    <cellStyle name="Calculation 3 3 3 3 3" xfId="8826"/>
    <cellStyle name="Calculation 3 3 3 3 3 2" xfId="8827"/>
    <cellStyle name="Calculation 3 3 3 3 3 3" xfId="8828"/>
    <cellStyle name="Calculation 3 3 3 3 4" xfId="8829"/>
    <cellStyle name="Calculation 3 3 3 3 4 2" xfId="8830"/>
    <cellStyle name="Calculation 3 3 3 3 4 3" xfId="8831"/>
    <cellStyle name="Calculation 3 3 3 3 5" xfId="8832"/>
    <cellStyle name="Calculation 3 3 3 3 5 2" xfId="8833"/>
    <cellStyle name="Calculation 3 3 3 3 5 3" xfId="8834"/>
    <cellStyle name="Calculation 3 3 3 3 6" xfId="8835"/>
    <cellStyle name="Calculation 3 3 3 3 6 2" xfId="8836"/>
    <cellStyle name="Calculation 3 3 3 3 6 3" xfId="8837"/>
    <cellStyle name="Calculation 3 3 3 3 7" xfId="8838"/>
    <cellStyle name="Calculation 3 3 3 3 7 2" xfId="8839"/>
    <cellStyle name="Calculation 3 3 3 3 7 3" xfId="8840"/>
    <cellStyle name="Calculation 3 3 3 3 8" xfId="8841"/>
    <cellStyle name="Calculation 3 3 3 3 8 2" xfId="8842"/>
    <cellStyle name="Calculation 3 3 3 3 8 3" xfId="8843"/>
    <cellStyle name="Calculation 3 3 3 3 9" xfId="8844"/>
    <cellStyle name="Calculation 3 3 3 4" xfId="8845"/>
    <cellStyle name="Calculation 3 3 3 4 10" xfId="8846"/>
    <cellStyle name="Calculation 3 3 3 4 2" xfId="8847"/>
    <cellStyle name="Calculation 3 3 3 4 2 2" xfId="8848"/>
    <cellStyle name="Calculation 3 3 3 4 2 2 2" xfId="8849"/>
    <cellStyle name="Calculation 3 3 3 4 2 2 3" xfId="8850"/>
    <cellStyle name="Calculation 3 3 3 4 2 3" xfId="8851"/>
    <cellStyle name="Calculation 3 3 3 4 2 3 2" xfId="8852"/>
    <cellStyle name="Calculation 3 3 3 4 2 3 3" xfId="8853"/>
    <cellStyle name="Calculation 3 3 3 4 2 4" xfId="8854"/>
    <cellStyle name="Calculation 3 3 3 4 2 4 2" xfId="8855"/>
    <cellStyle name="Calculation 3 3 3 4 2 4 3" xfId="8856"/>
    <cellStyle name="Calculation 3 3 3 4 2 5" xfId="8857"/>
    <cellStyle name="Calculation 3 3 3 4 2 5 2" xfId="8858"/>
    <cellStyle name="Calculation 3 3 3 4 2 5 3" xfId="8859"/>
    <cellStyle name="Calculation 3 3 3 4 2 6" xfId="8860"/>
    <cellStyle name="Calculation 3 3 3 4 2 6 2" xfId="8861"/>
    <cellStyle name="Calculation 3 3 3 4 2 6 3" xfId="8862"/>
    <cellStyle name="Calculation 3 3 3 4 2 7" xfId="8863"/>
    <cellStyle name="Calculation 3 3 3 4 2 7 2" xfId="8864"/>
    <cellStyle name="Calculation 3 3 3 4 2 7 3" xfId="8865"/>
    <cellStyle name="Calculation 3 3 3 4 2 8" xfId="8866"/>
    <cellStyle name="Calculation 3 3 3 4 2 9" xfId="8867"/>
    <cellStyle name="Calculation 3 3 3 4 3" xfId="8868"/>
    <cellStyle name="Calculation 3 3 3 4 3 2" xfId="8869"/>
    <cellStyle name="Calculation 3 3 3 4 3 3" xfId="8870"/>
    <cellStyle name="Calculation 3 3 3 4 4" xfId="8871"/>
    <cellStyle name="Calculation 3 3 3 4 4 2" xfId="8872"/>
    <cellStyle name="Calculation 3 3 3 4 4 3" xfId="8873"/>
    <cellStyle name="Calculation 3 3 3 4 5" xfId="8874"/>
    <cellStyle name="Calculation 3 3 3 4 5 2" xfId="8875"/>
    <cellStyle name="Calculation 3 3 3 4 5 3" xfId="8876"/>
    <cellStyle name="Calculation 3 3 3 4 6" xfId="8877"/>
    <cellStyle name="Calculation 3 3 3 4 6 2" xfId="8878"/>
    <cellStyle name="Calculation 3 3 3 4 6 3" xfId="8879"/>
    <cellStyle name="Calculation 3 3 3 4 7" xfId="8880"/>
    <cellStyle name="Calculation 3 3 3 4 7 2" xfId="8881"/>
    <cellStyle name="Calculation 3 3 3 4 7 3" xfId="8882"/>
    <cellStyle name="Calculation 3 3 3 4 8" xfId="8883"/>
    <cellStyle name="Calculation 3 3 3 4 8 2" xfId="8884"/>
    <cellStyle name="Calculation 3 3 3 4 8 3" xfId="8885"/>
    <cellStyle name="Calculation 3 3 3 4 9" xfId="8886"/>
    <cellStyle name="Calculation 3 3 3 5" xfId="8887"/>
    <cellStyle name="Calculation 3 3 3 5 2" xfId="8888"/>
    <cellStyle name="Calculation 3 3 3 5 2 2" xfId="8889"/>
    <cellStyle name="Calculation 3 3 3 5 2 3" xfId="8890"/>
    <cellStyle name="Calculation 3 3 3 5 3" xfId="8891"/>
    <cellStyle name="Calculation 3 3 3 5 3 2" xfId="8892"/>
    <cellStyle name="Calculation 3 3 3 5 3 3" xfId="8893"/>
    <cellStyle name="Calculation 3 3 3 5 4" xfId="8894"/>
    <cellStyle name="Calculation 3 3 3 5 4 2" xfId="8895"/>
    <cellStyle name="Calculation 3 3 3 5 4 3" xfId="8896"/>
    <cellStyle name="Calculation 3 3 3 5 5" xfId="8897"/>
    <cellStyle name="Calculation 3 3 3 5 5 2" xfId="8898"/>
    <cellStyle name="Calculation 3 3 3 5 5 3" xfId="8899"/>
    <cellStyle name="Calculation 3 3 3 5 6" xfId="8900"/>
    <cellStyle name="Calculation 3 3 3 5 6 2" xfId="8901"/>
    <cellStyle name="Calculation 3 3 3 5 6 3" xfId="8902"/>
    <cellStyle name="Calculation 3 3 3 5 7" xfId="8903"/>
    <cellStyle name="Calculation 3 3 3 5 7 2" xfId="8904"/>
    <cellStyle name="Calculation 3 3 3 5 7 3" xfId="8905"/>
    <cellStyle name="Calculation 3 3 3 5 8" xfId="8906"/>
    <cellStyle name="Calculation 3 3 3 5 9" xfId="8907"/>
    <cellStyle name="Calculation 3 3 3 6" xfId="8908"/>
    <cellStyle name="Calculation 3 3 3 6 2" xfId="8909"/>
    <cellStyle name="Calculation 3 3 3 6 3" xfId="8910"/>
    <cellStyle name="Calculation 3 3 3 7" xfId="8911"/>
    <cellStyle name="Calculation 3 3 3 7 2" xfId="8912"/>
    <cellStyle name="Calculation 3 3 3 7 3" xfId="8913"/>
    <cellStyle name="Calculation 3 3 3 8" xfId="8914"/>
    <cellStyle name="Calculation 3 3 3 8 2" xfId="8915"/>
    <cellStyle name="Calculation 3 3 3 8 3" xfId="8916"/>
    <cellStyle name="Calculation 3 3 3 9" xfId="8917"/>
    <cellStyle name="Calculation 3 3 3 9 2" xfId="8918"/>
    <cellStyle name="Calculation 3 3 3 9 3" xfId="8919"/>
    <cellStyle name="Calculation 3 3 4" xfId="8920"/>
    <cellStyle name="Calculation 3 3 4 10" xfId="8921"/>
    <cellStyle name="Calculation 3 3 4 2" xfId="8922"/>
    <cellStyle name="Calculation 3 3 4 2 2" xfId="8923"/>
    <cellStyle name="Calculation 3 3 4 2 2 2" xfId="8924"/>
    <cellStyle name="Calculation 3 3 4 2 2 3" xfId="8925"/>
    <cellStyle name="Calculation 3 3 4 2 3" xfId="8926"/>
    <cellStyle name="Calculation 3 3 4 2 3 2" xfId="8927"/>
    <cellStyle name="Calculation 3 3 4 2 3 3" xfId="8928"/>
    <cellStyle name="Calculation 3 3 4 2 4" xfId="8929"/>
    <cellStyle name="Calculation 3 3 4 2 4 2" xfId="8930"/>
    <cellStyle name="Calculation 3 3 4 2 4 3" xfId="8931"/>
    <cellStyle name="Calculation 3 3 4 2 5" xfId="8932"/>
    <cellStyle name="Calculation 3 3 4 2 5 2" xfId="8933"/>
    <cellStyle name="Calculation 3 3 4 2 5 3" xfId="8934"/>
    <cellStyle name="Calculation 3 3 4 2 6" xfId="8935"/>
    <cellStyle name="Calculation 3 3 4 2 6 2" xfId="8936"/>
    <cellStyle name="Calculation 3 3 4 2 6 3" xfId="8937"/>
    <cellStyle name="Calculation 3 3 4 2 7" xfId="8938"/>
    <cellStyle name="Calculation 3 3 4 2 7 2" xfId="8939"/>
    <cellStyle name="Calculation 3 3 4 2 7 3" xfId="8940"/>
    <cellStyle name="Calculation 3 3 4 2 8" xfId="8941"/>
    <cellStyle name="Calculation 3 3 4 2 9" xfId="8942"/>
    <cellStyle name="Calculation 3 3 4 3" xfId="8943"/>
    <cellStyle name="Calculation 3 3 4 3 2" xfId="8944"/>
    <cellStyle name="Calculation 3 3 4 3 3" xfId="8945"/>
    <cellStyle name="Calculation 3 3 4 4" xfId="8946"/>
    <cellStyle name="Calculation 3 3 4 4 2" xfId="8947"/>
    <cellStyle name="Calculation 3 3 4 4 3" xfId="8948"/>
    <cellStyle name="Calculation 3 3 4 5" xfId="8949"/>
    <cellStyle name="Calculation 3 3 4 5 2" xfId="8950"/>
    <cellStyle name="Calculation 3 3 4 5 3" xfId="8951"/>
    <cellStyle name="Calculation 3 3 4 6" xfId="8952"/>
    <cellStyle name="Calculation 3 3 4 6 2" xfId="8953"/>
    <cellStyle name="Calculation 3 3 4 6 3" xfId="8954"/>
    <cellStyle name="Calculation 3 3 4 7" xfId="8955"/>
    <cellStyle name="Calculation 3 3 4 7 2" xfId="8956"/>
    <cellStyle name="Calculation 3 3 4 7 3" xfId="8957"/>
    <cellStyle name="Calculation 3 3 4 8" xfId="8958"/>
    <cellStyle name="Calculation 3 3 4 8 2" xfId="8959"/>
    <cellStyle name="Calculation 3 3 4 8 3" xfId="8960"/>
    <cellStyle name="Calculation 3 3 4 9" xfId="8961"/>
    <cellStyle name="Calculation 3 3 5" xfId="8962"/>
    <cellStyle name="Calculation 3 3 5 10" xfId="8963"/>
    <cellStyle name="Calculation 3 3 5 2" xfId="8964"/>
    <cellStyle name="Calculation 3 3 5 2 2" xfId="8965"/>
    <cellStyle name="Calculation 3 3 5 2 2 2" xfId="8966"/>
    <cellStyle name="Calculation 3 3 5 2 2 3" xfId="8967"/>
    <cellStyle name="Calculation 3 3 5 2 3" xfId="8968"/>
    <cellStyle name="Calculation 3 3 5 2 3 2" xfId="8969"/>
    <cellStyle name="Calculation 3 3 5 2 3 3" xfId="8970"/>
    <cellStyle name="Calculation 3 3 5 2 4" xfId="8971"/>
    <cellStyle name="Calculation 3 3 5 2 4 2" xfId="8972"/>
    <cellStyle name="Calculation 3 3 5 2 4 3" xfId="8973"/>
    <cellStyle name="Calculation 3 3 5 2 5" xfId="8974"/>
    <cellStyle name="Calculation 3 3 5 2 5 2" xfId="8975"/>
    <cellStyle name="Calculation 3 3 5 2 5 3" xfId="8976"/>
    <cellStyle name="Calculation 3 3 5 2 6" xfId="8977"/>
    <cellStyle name="Calculation 3 3 5 2 6 2" xfId="8978"/>
    <cellStyle name="Calculation 3 3 5 2 6 3" xfId="8979"/>
    <cellStyle name="Calculation 3 3 5 2 7" xfId="8980"/>
    <cellStyle name="Calculation 3 3 5 2 7 2" xfId="8981"/>
    <cellStyle name="Calculation 3 3 5 2 7 3" xfId="8982"/>
    <cellStyle name="Calculation 3 3 5 2 8" xfId="8983"/>
    <cellStyle name="Calculation 3 3 5 2 9" xfId="8984"/>
    <cellStyle name="Calculation 3 3 5 3" xfId="8985"/>
    <cellStyle name="Calculation 3 3 5 3 2" xfId="8986"/>
    <cellStyle name="Calculation 3 3 5 3 3" xfId="8987"/>
    <cellStyle name="Calculation 3 3 5 4" xfId="8988"/>
    <cellStyle name="Calculation 3 3 5 4 2" xfId="8989"/>
    <cellStyle name="Calculation 3 3 5 4 3" xfId="8990"/>
    <cellStyle name="Calculation 3 3 5 5" xfId="8991"/>
    <cellStyle name="Calculation 3 3 5 5 2" xfId="8992"/>
    <cellStyle name="Calculation 3 3 5 5 3" xfId="8993"/>
    <cellStyle name="Calculation 3 3 5 6" xfId="8994"/>
    <cellStyle name="Calculation 3 3 5 6 2" xfId="8995"/>
    <cellStyle name="Calculation 3 3 5 6 3" xfId="8996"/>
    <cellStyle name="Calculation 3 3 5 7" xfId="8997"/>
    <cellStyle name="Calculation 3 3 5 7 2" xfId="8998"/>
    <cellStyle name="Calculation 3 3 5 7 3" xfId="8999"/>
    <cellStyle name="Calculation 3 3 5 8" xfId="9000"/>
    <cellStyle name="Calculation 3 3 5 8 2" xfId="9001"/>
    <cellStyle name="Calculation 3 3 5 8 3" xfId="9002"/>
    <cellStyle name="Calculation 3 3 5 9" xfId="9003"/>
    <cellStyle name="Calculation 3 3 6" xfId="9004"/>
    <cellStyle name="Calculation 3 3 6 10" xfId="9005"/>
    <cellStyle name="Calculation 3 3 6 2" xfId="9006"/>
    <cellStyle name="Calculation 3 3 6 2 2" xfId="9007"/>
    <cellStyle name="Calculation 3 3 6 2 2 2" xfId="9008"/>
    <cellStyle name="Calculation 3 3 6 2 2 3" xfId="9009"/>
    <cellStyle name="Calculation 3 3 6 2 3" xfId="9010"/>
    <cellStyle name="Calculation 3 3 6 2 3 2" xfId="9011"/>
    <cellStyle name="Calculation 3 3 6 2 3 3" xfId="9012"/>
    <cellStyle name="Calculation 3 3 6 2 4" xfId="9013"/>
    <cellStyle name="Calculation 3 3 6 2 4 2" xfId="9014"/>
    <cellStyle name="Calculation 3 3 6 2 4 3" xfId="9015"/>
    <cellStyle name="Calculation 3 3 6 2 5" xfId="9016"/>
    <cellStyle name="Calculation 3 3 6 2 5 2" xfId="9017"/>
    <cellStyle name="Calculation 3 3 6 2 5 3" xfId="9018"/>
    <cellStyle name="Calculation 3 3 6 2 6" xfId="9019"/>
    <cellStyle name="Calculation 3 3 6 2 6 2" xfId="9020"/>
    <cellStyle name="Calculation 3 3 6 2 6 3" xfId="9021"/>
    <cellStyle name="Calculation 3 3 6 2 7" xfId="9022"/>
    <cellStyle name="Calculation 3 3 6 2 7 2" xfId="9023"/>
    <cellStyle name="Calculation 3 3 6 2 7 3" xfId="9024"/>
    <cellStyle name="Calculation 3 3 6 2 8" xfId="9025"/>
    <cellStyle name="Calculation 3 3 6 2 9" xfId="9026"/>
    <cellStyle name="Calculation 3 3 6 3" xfId="9027"/>
    <cellStyle name="Calculation 3 3 6 3 2" xfId="9028"/>
    <cellStyle name="Calculation 3 3 6 3 3" xfId="9029"/>
    <cellStyle name="Calculation 3 3 6 4" xfId="9030"/>
    <cellStyle name="Calculation 3 3 6 4 2" xfId="9031"/>
    <cellStyle name="Calculation 3 3 6 4 3" xfId="9032"/>
    <cellStyle name="Calculation 3 3 6 5" xfId="9033"/>
    <cellStyle name="Calculation 3 3 6 5 2" xfId="9034"/>
    <cellStyle name="Calculation 3 3 6 5 3" xfId="9035"/>
    <cellStyle name="Calculation 3 3 6 6" xfId="9036"/>
    <cellStyle name="Calculation 3 3 6 6 2" xfId="9037"/>
    <cellStyle name="Calculation 3 3 6 6 3" xfId="9038"/>
    <cellStyle name="Calculation 3 3 6 7" xfId="9039"/>
    <cellStyle name="Calculation 3 3 6 7 2" xfId="9040"/>
    <cellStyle name="Calculation 3 3 6 7 3" xfId="9041"/>
    <cellStyle name="Calculation 3 3 6 8" xfId="9042"/>
    <cellStyle name="Calculation 3 3 6 8 2" xfId="9043"/>
    <cellStyle name="Calculation 3 3 6 8 3" xfId="9044"/>
    <cellStyle name="Calculation 3 3 6 9" xfId="9045"/>
    <cellStyle name="Calculation 3 3 7" xfId="9046"/>
    <cellStyle name="Calculation 3 3 7 2" xfId="9047"/>
    <cellStyle name="Calculation 3 3 7 2 2" xfId="9048"/>
    <cellStyle name="Calculation 3 3 7 2 3" xfId="9049"/>
    <cellStyle name="Calculation 3 3 7 3" xfId="9050"/>
    <cellStyle name="Calculation 3 3 7 3 2" xfId="9051"/>
    <cellStyle name="Calculation 3 3 7 3 3" xfId="9052"/>
    <cellStyle name="Calculation 3 3 7 4" xfId="9053"/>
    <cellStyle name="Calculation 3 3 7 4 2" xfId="9054"/>
    <cellStyle name="Calculation 3 3 7 4 3" xfId="9055"/>
    <cellStyle name="Calculation 3 3 7 5" xfId="9056"/>
    <cellStyle name="Calculation 3 3 7 5 2" xfId="9057"/>
    <cellStyle name="Calculation 3 3 7 5 3" xfId="9058"/>
    <cellStyle name="Calculation 3 3 7 6" xfId="9059"/>
    <cellStyle name="Calculation 3 3 7 6 2" xfId="9060"/>
    <cellStyle name="Calculation 3 3 7 6 3" xfId="9061"/>
    <cellStyle name="Calculation 3 3 7 7" xfId="9062"/>
    <cellStyle name="Calculation 3 3 7 7 2" xfId="9063"/>
    <cellStyle name="Calculation 3 3 7 7 3" xfId="9064"/>
    <cellStyle name="Calculation 3 3 7 8" xfId="9065"/>
    <cellStyle name="Calculation 3 3 7 9" xfId="9066"/>
    <cellStyle name="Calculation 3 3 8" xfId="9067"/>
    <cellStyle name="Calculation 3 3 8 2" xfId="9068"/>
    <cellStyle name="Calculation 3 3 8 3" xfId="9069"/>
    <cellStyle name="Calculation 3 3 9" xfId="9070"/>
    <cellStyle name="Calculation 3 3 9 2" xfId="9071"/>
    <cellStyle name="Calculation 3 3 9 3" xfId="9072"/>
    <cellStyle name="Calculation 3 4" xfId="9073"/>
    <cellStyle name="Calculation 3 4 10" xfId="9074"/>
    <cellStyle name="Calculation 3 4 10 2" xfId="9075"/>
    <cellStyle name="Calculation 3 4 10 3" xfId="9076"/>
    <cellStyle name="Calculation 3 4 11" xfId="9077"/>
    <cellStyle name="Calculation 3 4 11 2" xfId="9078"/>
    <cellStyle name="Calculation 3 4 11 3" xfId="9079"/>
    <cellStyle name="Calculation 3 4 12" xfId="9080"/>
    <cellStyle name="Calculation 3 4 12 2" xfId="9081"/>
    <cellStyle name="Calculation 3 4 12 3" xfId="9082"/>
    <cellStyle name="Calculation 3 4 13" xfId="9083"/>
    <cellStyle name="Calculation 3 4 13 2" xfId="9084"/>
    <cellStyle name="Calculation 3 4 13 3" xfId="9085"/>
    <cellStyle name="Calculation 3 4 14" xfId="9086"/>
    <cellStyle name="Calculation 3 4 2" xfId="9087"/>
    <cellStyle name="Calculation 3 4 2 10" xfId="9088"/>
    <cellStyle name="Calculation 3 4 2 2" xfId="9089"/>
    <cellStyle name="Calculation 3 4 2 2 10" xfId="9090"/>
    <cellStyle name="Calculation 3 4 2 2 2" xfId="9091"/>
    <cellStyle name="Calculation 3 4 2 2 2 2" xfId="9092"/>
    <cellStyle name="Calculation 3 4 2 2 2 2 2" xfId="9093"/>
    <cellStyle name="Calculation 3 4 2 2 2 2 3" xfId="9094"/>
    <cellStyle name="Calculation 3 4 2 2 2 3" xfId="9095"/>
    <cellStyle name="Calculation 3 4 2 2 2 3 2" xfId="9096"/>
    <cellStyle name="Calculation 3 4 2 2 2 3 3" xfId="9097"/>
    <cellStyle name="Calculation 3 4 2 2 2 4" xfId="9098"/>
    <cellStyle name="Calculation 3 4 2 2 2 4 2" xfId="9099"/>
    <cellStyle name="Calculation 3 4 2 2 2 4 3" xfId="9100"/>
    <cellStyle name="Calculation 3 4 2 2 2 5" xfId="9101"/>
    <cellStyle name="Calculation 3 4 2 2 2 5 2" xfId="9102"/>
    <cellStyle name="Calculation 3 4 2 2 2 5 3" xfId="9103"/>
    <cellStyle name="Calculation 3 4 2 2 2 6" xfId="9104"/>
    <cellStyle name="Calculation 3 4 2 2 2 6 2" xfId="9105"/>
    <cellStyle name="Calculation 3 4 2 2 2 6 3" xfId="9106"/>
    <cellStyle name="Calculation 3 4 2 2 2 7" xfId="9107"/>
    <cellStyle name="Calculation 3 4 2 2 2 7 2" xfId="9108"/>
    <cellStyle name="Calculation 3 4 2 2 2 7 3" xfId="9109"/>
    <cellStyle name="Calculation 3 4 2 2 2 8" xfId="9110"/>
    <cellStyle name="Calculation 3 4 2 2 2 9" xfId="9111"/>
    <cellStyle name="Calculation 3 4 2 2 3" xfId="9112"/>
    <cellStyle name="Calculation 3 4 2 2 3 2" xfId="9113"/>
    <cellStyle name="Calculation 3 4 2 2 3 3" xfId="9114"/>
    <cellStyle name="Calculation 3 4 2 2 4" xfId="9115"/>
    <cellStyle name="Calculation 3 4 2 2 4 2" xfId="9116"/>
    <cellStyle name="Calculation 3 4 2 2 4 3" xfId="9117"/>
    <cellStyle name="Calculation 3 4 2 2 5" xfId="9118"/>
    <cellStyle name="Calculation 3 4 2 2 5 2" xfId="9119"/>
    <cellStyle name="Calculation 3 4 2 2 5 3" xfId="9120"/>
    <cellStyle name="Calculation 3 4 2 2 6" xfId="9121"/>
    <cellStyle name="Calculation 3 4 2 2 6 2" xfId="9122"/>
    <cellStyle name="Calculation 3 4 2 2 6 3" xfId="9123"/>
    <cellStyle name="Calculation 3 4 2 2 7" xfId="9124"/>
    <cellStyle name="Calculation 3 4 2 2 7 2" xfId="9125"/>
    <cellStyle name="Calculation 3 4 2 2 7 3" xfId="9126"/>
    <cellStyle name="Calculation 3 4 2 2 8" xfId="9127"/>
    <cellStyle name="Calculation 3 4 2 2 8 2" xfId="9128"/>
    <cellStyle name="Calculation 3 4 2 2 8 3" xfId="9129"/>
    <cellStyle name="Calculation 3 4 2 2 9" xfId="9130"/>
    <cellStyle name="Calculation 3 4 2 3" xfId="9131"/>
    <cellStyle name="Calculation 3 4 2 3 10" xfId="9132"/>
    <cellStyle name="Calculation 3 4 2 3 2" xfId="9133"/>
    <cellStyle name="Calculation 3 4 2 3 2 2" xfId="9134"/>
    <cellStyle name="Calculation 3 4 2 3 2 2 2" xfId="9135"/>
    <cellStyle name="Calculation 3 4 2 3 2 2 3" xfId="9136"/>
    <cellStyle name="Calculation 3 4 2 3 2 3" xfId="9137"/>
    <cellStyle name="Calculation 3 4 2 3 2 3 2" xfId="9138"/>
    <cellStyle name="Calculation 3 4 2 3 2 3 3" xfId="9139"/>
    <cellStyle name="Calculation 3 4 2 3 2 4" xfId="9140"/>
    <cellStyle name="Calculation 3 4 2 3 2 4 2" xfId="9141"/>
    <cellStyle name="Calculation 3 4 2 3 2 4 3" xfId="9142"/>
    <cellStyle name="Calculation 3 4 2 3 2 5" xfId="9143"/>
    <cellStyle name="Calculation 3 4 2 3 2 5 2" xfId="9144"/>
    <cellStyle name="Calculation 3 4 2 3 2 5 3" xfId="9145"/>
    <cellStyle name="Calculation 3 4 2 3 2 6" xfId="9146"/>
    <cellStyle name="Calculation 3 4 2 3 2 6 2" xfId="9147"/>
    <cellStyle name="Calculation 3 4 2 3 2 6 3" xfId="9148"/>
    <cellStyle name="Calculation 3 4 2 3 2 7" xfId="9149"/>
    <cellStyle name="Calculation 3 4 2 3 2 7 2" xfId="9150"/>
    <cellStyle name="Calculation 3 4 2 3 2 7 3" xfId="9151"/>
    <cellStyle name="Calculation 3 4 2 3 2 8" xfId="9152"/>
    <cellStyle name="Calculation 3 4 2 3 2 9" xfId="9153"/>
    <cellStyle name="Calculation 3 4 2 3 3" xfId="9154"/>
    <cellStyle name="Calculation 3 4 2 3 3 2" xfId="9155"/>
    <cellStyle name="Calculation 3 4 2 3 3 3" xfId="9156"/>
    <cellStyle name="Calculation 3 4 2 3 4" xfId="9157"/>
    <cellStyle name="Calculation 3 4 2 3 4 2" xfId="9158"/>
    <cellStyle name="Calculation 3 4 2 3 4 3" xfId="9159"/>
    <cellStyle name="Calculation 3 4 2 3 5" xfId="9160"/>
    <cellStyle name="Calculation 3 4 2 3 5 2" xfId="9161"/>
    <cellStyle name="Calculation 3 4 2 3 5 3" xfId="9162"/>
    <cellStyle name="Calculation 3 4 2 3 6" xfId="9163"/>
    <cellStyle name="Calculation 3 4 2 3 6 2" xfId="9164"/>
    <cellStyle name="Calculation 3 4 2 3 6 3" xfId="9165"/>
    <cellStyle name="Calculation 3 4 2 3 7" xfId="9166"/>
    <cellStyle name="Calculation 3 4 2 3 7 2" xfId="9167"/>
    <cellStyle name="Calculation 3 4 2 3 7 3" xfId="9168"/>
    <cellStyle name="Calculation 3 4 2 3 8" xfId="9169"/>
    <cellStyle name="Calculation 3 4 2 3 8 2" xfId="9170"/>
    <cellStyle name="Calculation 3 4 2 3 8 3" xfId="9171"/>
    <cellStyle name="Calculation 3 4 2 3 9" xfId="9172"/>
    <cellStyle name="Calculation 3 4 2 4" xfId="9173"/>
    <cellStyle name="Calculation 3 4 2 4 10" xfId="9174"/>
    <cellStyle name="Calculation 3 4 2 4 2" xfId="9175"/>
    <cellStyle name="Calculation 3 4 2 4 2 2" xfId="9176"/>
    <cellStyle name="Calculation 3 4 2 4 2 2 2" xfId="9177"/>
    <cellStyle name="Calculation 3 4 2 4 2 2 3" xfId="9178"/>
    <cellStyle name="Calculation 3 4 2 4 2 3" xfId="9179"/>
    <cellStyle name="Calculation 3 4 2 4 2 3 2" xfId="9180"/>
    <cellStyle name="Calculation 3 4 2 4 2 3 3" xfId="9181"/>
    <cellStyle name="Calculation 3 4 2 4 2 4" xfId="9182"/>
    <cellStyle name="Calculation 3 4 2 4 2 4 2" xfId="9183"/>
    <cellStyle name="Calculation 3 4 2 4 2 4 3" xfId="9184"/>
    <cellStyle name="Calculation 3 4 2 4 2 5" xfId="9185"/>
    <cellStyle name="Calculation 3 4 2 4 2 5 2" xfId="9186"/>
    <cellStyle name="Calculation 3 4 2 4 2 5 3" xfId="9187"/>
    <cellStyle name="Calculation 3 4 2 4 2 6" xfId="9188"/>
    <cellStyle name="Calculation 3 4 2 4 2 6 2" xfId="9189"/>
    <cellStyle name="Calculation 3 4 2 4 2 6 3" xfId="9190"/>
    <cellStyle name="Calculation 3 4 2 4 2 7" xfId="9191"/>
    <cellStyle name="Calculation 3 4 2 4 2 7 2" xfId="9192"/>
    <cellStyle name="Calculation 3 4 2 4 2 7 3" xfId="9193"/>
    <cellStyle name="Calculation 3 4 2 4 2 8" xfId="9194"/>
    <cellStyle name="Calculation 3 4 2 4 2 9" xfId="9195"/>
    <cellStyle name="Calculation 3 4 2 4 3" xfId="9196"/>
    <cellStyle name="Calculation 3 4 2 4 3 2" xfId="9197"/>
    <cellStyle name="Calculation 3 4 2 4 3 3" xfId="9198"/>
    <cellStyle name="Calculation 3 4 2 4 4" xfId="9199"/>
    <cellStyle name="Calculation 3 4 2 4 4 2" xfId="9200"/>
    <cellStyle name="Calculation 3 4 2 4 4 3" xfId="9201"/>
    <cellStyle name="Calculation 3 4 2 4 5" xfId="9202"/>
    <cellStyle name="Calculation 3 4 2 4 5 2" xfId="9203"/>
    <cellStyle name="Calculation 3 4 2 4 5 3" xfId="9204"/>
    <cellStyle name="Calculation 3 4 2 4 6" xfId="9205"/>
    <cellStyle name="Calculation 3 4 2 4 6 2" xfId="9206"/>
    <cellStyle name="Calculation 3 4 2 4 6 3" xfId="9207"/>
    <cellStyle name="Calculation 3 4 2 4 7" xfId="9208"/>
    <cellStyle name="Calculation 3 4 2 4 7 2" xfId="9209"/>
    <cellStyle name="Calculation 3 4 2 4 7 3" xfId="9210"/>
    <cellStyle name="Calculation 3 4 2 4 8" xfId="9211"/>
    <cellStyle name="Calculation 3 4 2 4 8 2" xfId="9212"/>
    <cellStyle name="Calculation 3 4 2 4 8 3" xfId="9213"/>
    <cellStyle name="Calculation 3 4 2 4 9" xfId="9214"/>
    <cellStyle name="Calculation 3 4 2 5" xfId="9215"/>
    <cellStyle name="Calculation 3 4 2 5 2" xfId="9216"/>
    <cellStyle name="Calculation 3 4 2 5 2 2" xfId="9217"/>
    <cellStyle name="Calculation 3 4 2 5 2 3" xfId="9218"/>
    <cellStyle name="Calculation 3 4 2 5 3" xfId="9219"/>
    <cellStyle name="Calculation 3 4 2 5 3 2" xfId="9220"/>
    <cellStyle name="Calculation 3 4 2 5 3 3" xfId="9221"/>
    <cellStyle name="Calculation 3 4 2 5 4" xfId="9222"/>
    <cellStyle name="Calculation 3 4 2 5 4 2" xfId="9223"/>
    <cellStyle name="Calculation 3 4 2 5 4 3" xfId="9224"/>
    <cellStyle name="Calculation 3 4 2 5 5" xfId="9225"/>
    <cellStyle name="Calculation 3 4 2 5 5 2" xfId="9226"/>
    <cellStyle name="Calculation 3 4 2 5 5 3" xfId="9227"/>
    <cellStyle name="Calculation 3 4 2 5 6" xfId="9228"/>
    <cellStyle name="Calculation 3 4 2 5 6 2" xfId="9229"/>
    <cellStyle name="Calculation 3 4 2 5 6 3" xfId="9230"/>
    <cellStyle name="Calculation 3 4 2 5 7" xfId="9231"/>
    <cellStyle name="Calculation 3 4 2 5 7 2" xfId="9232"/>
    <cellStyle name="Calculation 3 4 2 5 7 3" xfId="9233"/>
    <cellStyle name="Calculation 3 4 2 5 8" xfId="9234"/>
    <cellStyle name="Calculation 3 4 2 5 9" xfId="9235"/>
    <cellStyle name="Calculation 3 4 2 6" xfId="9236"/>
    <cellStyle name="Calculation 3 4 2 6 2" xfId="9237"/>
    <cellStyle name="Calculation 3 4 2 6 3" xfId="9238"/>
    <cellStyle name="Calculation 3 4 2 7" xfId="9239"/>
    <cellStyle name="Calculation 3 4 2 7 2" xfId="9240"/>
    <cellStyle name="Calculation 3 4 2 7 3" xfId="9241"/>
    <cellStyle name="Calculation 3 4 2 8" xfId="9242"/>
    <cellStyle name="Calculation 3 4 2 8 2" xfId="9243"/>
    <cellStyle name="Calculation 3 4 2 8 3" xfId="9244"/>
    <cellStyle name="Calculation 3 4 2 9" xfId="9245"/>
    <cellStyle name="Calculation 3 4 2 9 2" xfId="9246"/>
    <cellStyle name="Calculation 3 4 2 9 3" xfId="9247"/>
    <cellStyle name="Calculation 3 4 3" xfId="9248"/>
    <cellStyle name="Calculation 3 4 3 10" xfId="9249"/>
    <cellStyle name="Calculation 3 4 3 2" xfId="9250"/>
    <cellStyle name="Calculation 3 4 3 2 10" xfId="9251"/>
    <cellStyle name="Calculation 3 4 3 2 2" xfId="9252"/>
    <cellStyle name="Calculation 3 4 3 2 2 2" xfId="9253"/>
    <cellStyle name="Calculation 3 4 3 2 2 2 2" xfId="9254"/>
    <cellStyle name="Calculation 3 4 3 2 2 2 3" xfId="9255"/>
    <cellStyle name="Calculation 3 4 3 2 2 3" xfId="9256"/>
    <cellStyle name="Calculation 3 4 3 2 2 3 2" xfId="9257"/>
    <cellStyle name="Calculation 3 4 3 2 2 3 3" xfId="9258"/>
    <cellStyle name="Calculation 3 4 3 2 2 4" xfId="9259"/>
    <cellStyle name="Calculation 3 4 3 2 2 4 2" xfId="9260"/>
    <cellStyle name="Calculation 3 4 3 2 2 4 3" xfId="9261"/>
    <cellStyle name="Calculation 3 4 3 2 2 5" xfId="9262"/>
    <cellStyle name="Calculation 3 4 3 2 2 5 2" xfId="9263"/>
    <cellStyle name="Calculation 3 4 3 2 2 5 3" xfId="9264"/>
    <cellStyle name="Calculation 3 4 3 2 2 6" xfId="9265"/>
    <cellStyle name="Calculation 3 4 3 2 2 6 2" xfId="9266"/>
    <cellStyle name="Calculation 3 4 3 2 2 6 3" xfId="9267"/>
    <cellStyle name="Calculation 3 4 3 2 2 7" xfId="9268"/>
    <cellStyle name="Calculation 3 4 3 2 2 7 2" xfId="9269"/>
    <cellStyle name="Calculation 3 4 3 2 2 7 3" xfId="9270"/>
    <cellStyle name="Calculation 3 4 3 2 2 8" xfId="9271"/>
    <cellStyle name="Calculation 3 4 3 2 2 9" xfId="9272"/>
    <cellStyle name="Calculation 3 4 3 2 3" xfId="9273"/>
    <cellStyle name="Calculation 3 4 3 2 3 2" xfId="9274"/>
    <cellStyle name="Calculation 3 4 3 2 3 3" xfId="9275"/>
    <cellStyle name="Calculation 3 4 3 2 4" xfId="9276"/>
    <cellStyle name="Calculation 3 4 3 2 4 2" xfId="9277"/>
    <cellStyle name="Calculation 3 4 3 2 4 3" xfId="9278"/>
    <cellStyle name="Calculation 3 4 3 2 5" xfId="9279"/>
    <cellStyle name="Calculation 3 4 3 2 5 2" xfId="9280"/>
    <cellStyle name="Calculation 3 4 3 2 5 3" xfId="9281"/>
    <cellStyle name="Calculation 3 4 3 2 6" xfId="9282"/>
    <cellStyle name="Calculation 3 4 3 2 6 2" xfId="9283"/>
    <cellStyle name="Calculation 3 4 3 2 6 3" xfId="9284"/>
    <cellStyle name="Calculation 3 4 3 2 7" xfId="9285"/>
    <cellStyle name="Calculation 3 4 3 2 7 2" xfId="9286"/>
    <cellStyle name="Calculation 3 4 3 2 7 3" xfId="9287"/>
    <cellStyle name="Calculation 3 4 3 2 8" xfId="9288"/>
    <cellStyle name="Calculation 3 4 3 2 8 2" xfId="9289"/>
    <cellStyle name="Calculation 3 4 3 2 8 3" xfId="9290"/>
    <cellStyle name="Calculation 3 4 3 2 9" xfId="9291"/>
    <cellStyle name="Calculation 3 4 3 3" xfId="9292"/>
    <cellStyle name="Calculation 3 4 3 3 10" xfId="9293"/>
    <cellStyle name="Calculation 3 4 3 3 2" xfId="9294"/>
    <cellStyle name="Calculation 3 4 3 3 2 2" xfId="9295"/>
    <cellStyle name="Calculation 3 4 3 3 2 2 2" xfId="9296"/>
    <cellStyle name="Calculation 3 4 3 3 2 2 3" xfId="9297"/>
    <cellStyle name="Calculation 3 4 3 3 2 3" xfId="9298"/>
    <cellStyle name="Calculation 3 4 3 3 2 3 2" xfId="9299"/>
    <cellStyle name="Calculation 3 4 3 3 2 3 3" xfId="9300"/>
    <cellStyle name="Calculation 3 4 3 3 2 4" xfId="9301"/>
    <cellStyle name="Calculation 3 4 3 3 2 4 2" xfId="9302"/>
    <cellStyle name="Calculation 3 4 3 3 2 4 3" xfId="9303"/>
    <cellStyle name="Calculation 3 4 3 3 2 5" xfId="9304"/>
    <cellStyle name="Calculation 3 4 3 3 2 5 2" xfId="9305"/>
    <cellStyle name="Calculation 3 4 3 3 2 5 3" xfId="9306"/>
    <cellStyle name="Calculation 3 4 3 3 2 6" xfId="9307"/>
    <cellStyle name="Calculation 3 4 3 3 2 6 2" xfId="9308"/>
    <cellStyle name="Calculation 3 4 3 3 2 6 3" xfId="9309"/>
    <cellStyle name="Calculation 3 4 3 3 2 7" xfId="9310"/>
    <cellStyle name="Calculation 3 4 3 3 2 7 2" xfId="9311"/>
    <cellStyle name="Calculation 3 4 3 3 2 7 3" xfId="9312"/>
    <cellStyle name="Calculation 3 4 3 3 2 8" xfId="9313"/>
    <cellStyle name="Calculation 3 4 3 3 2 9" xfId="9314"/>
    <cellStyle name="Calculation 3 4 3 3 3" xfId="9315"/>
    <cellStyle name="Calculation 3 4 3 3 3 2" xfId="9316"/>
    <cellStyle name="Calculation 3 4 3 3 3 3" xfId="9317"/>
    <cellStyle name="Calculation 3 4 3 3 4" xfId="9318"/>
    <cellStyle name="Calculation 3 4 3 3 4 2" xfId="9319"/>
    <cellStyle name="Calculation 3 4 3 3 4 3" xfId="9320"/>
    <cellStyle name="Calculation 3 4 3 3 5" xfId="9321"/>
    <cellStyle name="Calculation 3 4 3 3 5 2" xfId="9322"/>
    <cellStyle name="Calculation 3 4 3 3 5 3" xfId="9323"/>
    <cellStyle name="Calculation 3 4 3 3 6" xfId="9324"/>
    <cellStyle name="Calculation 3 4 3 3 6 2" xfId="9325"/>
    <cellStyle name="Calculation 3 4 3 3 6 3" xfId="9326"/>
    <cellStyle name="Calculation 3 4 3 3 7" xfId="9327"/>
    <cellStyle name="Calculation 3 4 3 3 7 2" xfId="9328"/>
    <cellStyle name="Calculation 3 4 3 3 7 3" xfId="9329"/>
    <cellStyle name="Calculation 3 4 3 3 8" xfId="9330"/>
    <cellStyle name="Calculation 3 4 3 3 8 2" xfId="9331"/>
    <cellStyle name="Calculation 3 4 3 3 8 3" xfId="9332"/>
    <cellStyle name="Calculation 3 4 3 3 9" xfId="9333"/>
    <cellStyle name="Calculation 3 4 3 4" xfId="9334"/>
    <cellStyle name="Calculation 3 4 3 4 10" xfId="9335"/>
    <cellStyle name="Calculation 3 4 3 4 2" xfId="9336"/>
    <cellStyle name="Calculation 3 4 3 4 2 2" xfId="9337"/>
    <cellStyle name="Calculation 3 4 3 4 2 2 2" xfId="9338"/>
    <cellStyle name="Calculation 3 4 3 4 2 2 3" xfId="9339"/>
    <cellStyle name="Calculation 3 4 3 4 2 3" xfId="9340"/>
    <cellStyle name="Calculation 3 4 3 4 2 3 2" xfId="9341"/>
    <cellStyle name="Calculation 3 4 3 4 2 3 3" xfId="9342"/>
    <cellStyle name="Calculation 3 4 3 4 2 4" xfId="9343"/>
    <cellStyle name="Calculation 3 4 3 4 2 4 2" xfId="9344"/>
    <cellStyle name="Calculation 3 4 3 4 2 4 3" xfId="9345"/>
    <cellStyle name="Calculation 3 4 3 4 2 5" xfId="9346"/>
    <cellStyle name="Calculation 3 4 3 4 2 5 2" xfId="9347"/>
    <cellStyle name="Calculation 3 4 3 4 2 5 3" xfId="9348"/>
    <cellStyle name="Calculation 3 4 3 4 2 6" xfId="9349"/>
    <cellStyle name="Calculation 3 4 3 4 2 6 2" xfId="9350"/>
    <cellStyle name="Calculation 3 4 3 4 2 6 3" xfId="9351"/>
    <cellStyle name="Calculation 3 4 3 4 2 7" xfId="9352"/>
    <cellStyle name="Calculation 3 4 3 4 2 7 2" xfId="9353"/>
    <cellStyle name="Calculation 3 4 3 4 2 7 3" xfId="9354"/>
    <cellStyle name="Calculation 3 4 3 4 2 8" xfId="9355"/>
    <cellStyle name="Calculation 3 4 3 4 2 9" xfId="9356"/>
    <cellStyle name="Calculation 3 4 3 4 3" xfId="9357"/>
    <cellStyle name="Calculation 3 4 3 4 3 2" xfId="9358"/>
    <cellStyle name="Calculation 3 4 3 4 3 3" xfId="9359"/>
    <cellStyle name="Calculation 3 4 3 4 4" xfId="9360"/>
    <cellStyle name="Calculation 3 4 3 4 4 2" xfId="9361"/>
    <cellStyle name="Calculation 3 4 3 4 4 3" xfId="9362"/>
    <cellStyle name="Calculation 3 4 3 4 5" xfId="9363"/>
    <cellStyle name="Calculation 3 4 3 4 5 2" xfId="9364"/>
    <cellStyle name="Calculation 3 4 3 4 5 3" xfId="9365"/>
    <cellStyle name="Calculation 3 4 3 4 6" xfId="9366"/>
    <cellStyle name="Calculation 3 4 3 4 6 2" xfId="9367"/>
    <cellStyle name="Calculation 3 4 3 4 6 3" xfId="9368"/>
    <cellStyle name="Calculation 3 4 3 4 7" xfId="9369"/>
    <cellStyle name="Calculation 3 4 3 4 7 2" xfId="9370"/>
    <cellStyle name="Calculation 3 4 3 4 7 3" xfId="9371"/>
    <cellStyle name="Calculation 3 4 3 4 8" xfId="9372"/>
    <cellStyle name="Calculation 3 4 3 4 8 2" xfId="9373"/>
    <cellStyle name="Calculation 3 4 3 4 8 3" xfId="9374"/>
    <cellStyle name="Calculation 3 4 3 4 9" xfId="9375"/>
    <cellStyle name="Calculation 3 4 3 5" xfId="9376"/>
    <cellStyle name="Calculation 3 4 3 5 2" xfId="9377"/>
    <cellStyle name="Calculation 3 4 3 5 2 2" xfId="9378"/>
    <cellStyle name="Calculation 3 4 3 5 2 3" xfId="9379"/>
    <cellStyle name="Calculation 3 4 3 5 3" xfId="9380"/>
    <cellStyle name="Calculation 3 4 3 5 3 2" xfId="9381"/>
    <cellStyle name="Calculation 3 4 3 5 3 3" xfId="9382"/>
    <cellStyle name="Calculation 3 4 3 5 4" xfId="9383"/>
    <cellStyle name="Calculation 3 4 3 5 4 2" xfId="9384"/>
    <cellStyle name="Calculation 3 4 3 5 4 3" xfId="9385"/>
    <cellStyle name="Calculation 3 4 3 5 5" xfId="9386"/>
    <cellStyle name="Calculation 3 4 3 5 5 2" xfId="9387"/>
    <cellStyle name="Calculation 3 4 3 5 5 3" xfId="9388"/>
    <cellStyle name="Calculation 3 4 3 5 6" xfId="9389"/>
    <cellStyle name="Calculation 3 4 3 5 6 2" xfId="9390"/>
    <cellStyle name="Calculation 3 4 3 5 6 3" xfId="9391"/>
    <cellStyle name="Calculation 3 4 3 5 7" xfId="9392"/>
    <cellStyle name="Calculation 3 4 3 5 7 2" xfId="9393"/>
    <cellStyle name="Calculation 3 4 3 5 7 3" xfId="9394"/>
    <cellStyle name="Calculation 3 4 3 5 8" xfId="9395"/>
    <cellStyle name="Calculation 3 4 3 5 9" xfId="9396"/>
    <cellStyle name="Calculation 3 4 3 6" xfId="9397"/>
    <cellStyle name="Calculation 3 4 3 6 2" xfId="9398"/>
    <cellStyle name="Calculation 3 4 3 6 3" xfId="9399"/>
    <cellStyle name="Calculation 3 4 3 7" xfId="9400"/>
    <cellStyle name="Calculation 3 4 3 7 2" xfId="9401"/>
    <cellStyle name="Calculation 3 4 3 7 3" xfId="9402"/>
    <cellStyle name="Calculation 3 4 3 8" xfId="9403"/>
    <cellStyle name="Calculation 3 4 3 8 2" xfId="9404"/>
    <cellStyle name="Calculation 3 4 3 8 3" xfId="9405"/>
    <cellStyle name="Calculation 3 4 3 9" xfId="9406"/>
    <cellStyle name="Calculation 3 4 3 9 2" xfId="9407"/>
    <cellStyle name="Calculation 3 4 3 9 3" xfId="9408"/>
    <cellStyle name="Calculation 3 4 4" xfId="9409"/>
    <cellStyle name="Calculation 3 4 4 10" xfId="9410"/>
    <cellStyle name="Calculation 3 4 4 2" xfId="9411"/>
    <cellStyle name="Calculation 3 4 4 2 10" xfId="9412"/>
    <cellStyle name="Calculation 3 4 4 2 2" xfId="9413"/>
    <cellStyle name="Calculation 3 4 4 2 2 2" xfId="9414"/>
    <cellStyle name="Calculation 3 4 4 2 2 2 2" xfId="9415"/>
    <cellStyle name="Calculation 3 4 4 2 2 2 3" xfId="9416"/>
    <cellStyle name="Calculation 3 4 4 2 2 3" xfId="9417"/>
    <cellStyle name="Calculation 3 4 4 2 2 3 2" xfId="9418"/>
    <cellStyle name="Calculation 3 4 4 2 2 3 3" xfId="9419"/>
    <cellStyle name="Calculation 3 4 4 2 2 4" xfId="9420"/>
    <cellStyle name="Calculation 3 4 4 2 2 4 2" xfId="9421"/>
    <cellStyle name="Calculation 3 4 4 2 2 4 3" xfId="9422"/>
    <cellStyle name="Calculation 3 4 4 2 2 5" xfId="9423"/>
    <cellStyle name="Calculation 3 4 4 2 2 5 2" xfId="9424"/>
    <cellStyle name="Calculation 3 4 4 2 2 5 3" xfId="9425"/>
    <cellStyle name="Calculation 3 4 4 2 2 6" xfId="9426"/>
    <cellStyle name="Calculation 3 4 4 2 2 6 2" xfId="9427"/>
    <cellStyle name="Calculation 3 4 4 2 2 6 3" xfId="9428"/>
    <cellStyle name="Calculation 3 4 4 2 2 7" xfId="9429"/>
    <cellStyle name="Calculation 3 4 4 2 2 7 2" xfId="9430"/>
    <cellStyle name="Calculation 3 4 4 2 2 7 3" xfId="9431"/>
    <cellStyle name="Calculation 3 4 4 2 2 8" xfId="9432"/>
    <cellStyle name="Calculation 3 4 4 2 2 9" xfId="9433"/>
    <cellStyle name="Calculation 3 4 4 2 3" xfId="9434"/>
    <cellStyle name="Calculation 3 4 4 2 3 2" xfId="9435"/>
    <cellStyle name="Calculation 3 4 4 2 3 3" xfId="9436"/>
    <cellStyle name="Calculation 3 4 4 2 4" xfId="9437"/>
    <cellStyle name="Calculation 3 4 4 2 4 2" xfId="9438"/>
    <cellStyle name="Calculation 3 4 4 2 4 3" xfId="9439"/>
    <cellStyle name="Calculation 3 4 4 2 5" xfId="9440"/>
    <cellStyle name="Calculation 3 4 4 2 5 2" xfId="9441"/>
    <cellStyle name="Calculation 3 4 4 2 5 3" xfId="9442"/>
    <cellStyle name="Calculation 3 4 4 2 6" xfId="9443"/>
    <cellStyle name="Calculation 3 4 4 2 6 2" xfId="9444"/>
    <cellStyle name="Calculation 3 4 4 2 6 3" xfId="9445"/>
    <cellStyle name="Calculation 3 4 4 2 7" xfId="9446"/>
    <cellStyle name="Calculation 3 4 4 2 7 2" xfId="9447"/>
    <cellStyle name="Calculation 3 4 4 2 7 3" xfId="9448"/>
    <cellStyle name="Calculation 3 4 4 2 8" xfId="9449"/>
    <cellStyle name="Calculation 3 4 4 2 8 2" xfId="9450"/>
    <cellStyle name="Calculation 3 4 4 2 8 3" xfId="9451"/>
    <cellStyle name="Calculation 3 4 4 2 9" xfId="9452"/>
    <cellStyle name="Calculation 3 4 4 3" xfId="9453"/>
    <cellStyle name="Calculation 3 4 4 3 10" xfId="9454"/>
    <cellStyle name="Calculation 3 4 4 3 2" xfId="9455"/>
    <cellStyle name="Calculation 3 4 4 3 2 2" xfId="9456"/>
    <cellStyle name="Calculation 3 4 4 3 2 2 2" xfId="9457"/>
    <cellStyle name="Calculation 3 4 4 3 2 2 3" xfId="9458"/>
    <cellStyle name="Calculation 3 4 4 3 2 3" xfId="9459"/>
    <cellStyle name="Calculation 3 4 4 3 2 3 2" xfId="9460"/>
    <cellStyle name="Calculation 3 4 4 3 2 3 3" xfId="9461"/>
    <cellStyle name="Calculation 3 4 4 3 2 4" xfId="9462"/>
    <cellStyle name="Calculation 3 4 4 3 2 4 2" xfId="9463"/>
    <cellStyle name="Calculation 3 4 4 3 2 4 3" xfId="9464"/>
    <cellStyle name="Calculation 3 4 4 3 2 5" xfId="9465"/>
    <cellStyle name="Calculation 3 4 4 3 2 5 2" xfId="9466"/>
    <cellStyle name="Calculation 3 4 4 3 2 5 3" xfId="9467"/>
    <cellStyle name="Calculation 3 4 4 3 2 6" xfId="9468"/>
    <cellStyle name="Calculation 3 4 4 3 2 6 2" xfId="9469"/>
    <cellStyle name="Calculation 3 4 4 3 2 6 3" xfId="9470"/>
    <cellStyle name="Calculation 3 4 4 3 2 7" xfId="9471"/>
    <cellStyle name="Calculation 3 4 4 3 2 7 2" xfId="9472"/>
    <cellStyle name="Calculation 3 4 4 3 2 7 3" xfId="9473"/>
    <cellStyle name="Calculation 3 4 4 3 2 8" xfId="9474"/>
    <cellStyle name="Calculation 3 4 4 3 2 9" xfId="9475"/>
    <cellStyle name="Calculation 3 4 4 3 3" xfId="9476"/>
    <cellStyle name="Calculation 3 4 4 3 3 2" xfId="9477"/>
    <cellStyle name="Calculation 3 4 4 3 3 3" xfId="9478"/>
    <cellStyle name="Calculation 3 4 4 3 4" xfId="9479"/>
    <cellStyle name="Calculation 3 4 4 3 4 2" xfId="9480"/>
    <cellStyle name="Calculation 3 4 4 3 4 3" xfId="9481"/>
    <cellStyle name="Calculation 3 4 4 3 5" xfId="9482"/>
    <cellStyle name="Calculation 3 4 4 3 5 2" xfId="9483"/>
    <cellStyle name="Calculation 3 4 4 3 5 3" xfId="9484"/>
    <cellStyle name="Calculation 3 4 4 3 6" xfId="9485"/>
    <cellStyle name="Calculation 3 4 4 3 6 2" xfId="9486"/>
    <cellStyle name="Calculation 3 4 4 3 6 3" xfId="9487"/>
    <cellStyle name="Calculation 3 4 4 3 7" xfId="9488"/>
    <cellStyle name="Calculation 3 4 4 3 7 2" xfId="9489"/>
    <cellStyle name="Calculation 3 4 4 3 7 3" xfId="9490"/>
    <cellStyle name="Calculation 3 4 4 3 8" xfId="9491"/>
    <cellStyle name="Calculation 3 4 4 3 8 2" xfId="9492"/>
    <cellStyle name="Calculation 3 4 4 3 8 3" xfId="9493"/>
    <cellStyle name="Calculation 3 4 4 3 9" xfId="9494"/>
    <cellStyle name="Calculation 3 4 4 4" xfId="9495"/>
    <cellStyle name="Calculation 3 4 4 4 10" xfId="9496"/>
    <cellStyle name="Calculation 3 4 4 4 2" xfId="9497"/>
    <cellStyle name="Calculation 3 4 4 4 2 2" xfId="9498"/>
    <cellStyle name="Calculation 3 4 4 4 2 2 2" xfId="9499"/>
    <cellStyle name="Calculation 3 4 4 4 2 2 3" xfId="9500"/>
    <cellStyle name="Calculation 3 4 4 4 2 3" xfId="9501"/>
    <cellStyle name="Calculation 3 4 4 4 2 3 2" xfId="9502"/>
    <cellStyle name="Calculation 3 4 4 4 2 3 3" xfId="9503"/>
    <cellStyle name="Calculation 3 4 4 4 2 4" xfId="9504"/>
    <cellStyle name="Calculation 3 4 4 4 2 4 2" xfId="9505"/>
    <cellStyle name="Calculation 3 4 4 4 2 4 3" xfId="9506"/>
    <cellStyle name="Calculation 3 4 4 4 2 5" xfId="9507"/>
    <cellStyle name="Calculation 3 4 4 4 2 5 2" xfId="9508"/>
    <cellStyle name="Calculation 3 4 4 4 2 5 3" xfId="9509"/>
    <cellStyle name="Calculation 3 4 4 4 2 6" xfId="9510"/>
    <cellStyle name="Calculation 3 4 4 4 2 6 2" xfId="9511"/>
    <cellStyle name="Calculation 3 4 4 4 2 6 3" xfId="9512"/>
    <cellStyle name="Calculation 3 4 4 4 2 7" xfId="9513"/>
    <cellStyle name="Calculation 3 4 4 4 2 7 2" xfId="9514"/>
    <cellStyle name="Calculation 3 4 4 4 2 7 3" xfId="9515"/>
    <cellStyle name="Calculation 3 4 4 4 2 8" xfId="9516"/>
    <cellStyle name="Calculation 3 4 4 4 2 9" xfId="9517"/>
    <cellStyle name="Calculation 3 4 4 4 3" xfId="9518"/>
    <cellStyle name="Calculation 3 4 4 4 3 2" xfId="9519"/>
    <cellStyle name="Calculation 3 4 4 4 3 3" xfId="9520"/>
    <cellStyle name="Calculation 3 4 4 4 4" xfId="9521"/>
    <cellStyle name="Calculation 3 4 4 4 4 2" xfId="9522"/>
    <cellStyle name="Calculation 3 4 4 4 4 3" xfId="9523"/>
    <cellStyle name="Calculation 3 4 4 4 5" xfId="9524"/>
    <cellStyle name="Calculation 3 4 4 4 5 2" xfId="9525"/>
    <cellStyle name="Calculation 3 4 4 4 5 3" xfId="9526"/>
    <cellStyle name="Calculation 3 4 4 4 6" xfId="9527"/>
    <cellStyle name="Calculation 3 4 4 4 6 2" xfId="9528"/>
    <cellStyle name="Calculation 3 4 4 4 6 3" xfId="9529"/>
    <cellStyle name="Calculation 3 4 4 4 7" xfId="9530"/>
    <cellStyle name="Calculation 3 4 4 4 7 2" xfId="9531"/>
    <cellStyle name="Calculation 3 4 4 4 7 3" xfId="9532"/>
    <cellStyle name="Calculation 3 4 4 4 8" xfId="9533"/>
    <cellStyle name="Calculation 3 4 4 4 8 2" xfId="9534"/>
    <cellStyle name="Calculation 3 4 4 4 8 3" xfId="9535"/>
    <cellStyle name="Calculation 3 4 4 4 9" xfId="9536"/>
    <cellStyle name="Calculation 3 4 4 5" xfId="9537"/>
    <cellStyle name="Calculation 3 4 4 5 2" xfId="9538"/>
    <cellStyle name="Calculation 3 4 4 5 2 2" xfId="9539"/>
    <cellStyle name="Calculation 3 4 4 5 2 3" xfId="9540"/>
    <cellStyle name="Calculation 3 4 4 5 3" xfId="9541"/>
    <cellStyle name="Calculation 3 4 4 5 3 2" xfId="9542"/>
    <cellStyle name="Calculation 3 4 4 5 3 3" xfId="9543"/>
    <cellStyle name="Calculation 3 4 4 5 4" xfId="9544"/>
    <cellStyle name="Calculation 3 4 4 5 4 2" xfId="9545"/>
    <cellStyle name="Calculation 3 4 4 5 4 3" xfId="9546"/>
    <cellStyle name="Calculation 3 4 4 5 5" xfId="9547"/>
    <cellStyle name="Calculation 3 4 4 5 5 2" xfId="9548"/>
    <cellStyle name="Calculation 3 4 4 5 5 3" xfId="9549"/>
    <cellStyle name="Calculation 3 4 4 5 6" xfId="9550"/>
    <cellStyle name="Calculation 3 4 4 5 6 2" xfId="9551"/>
    <cellStyle name="Calculation 3 4 4 5 6 3" xfId="9552"/>
    <cellStyle name="Calculation 3 4 4 5 7" xfId="9553"/>
    <cellStyle name="Calculation 3 4 4 5 7 2" xfId="9554"/>
    <cellStyle name="Calculation 3 4 4 5 7 3" xfId="9555"/>
    <cellStyle name="Calculation 3 4 4 5 8" xfId="9556"/>
    <cellStyle name="Calculation 3 4 4 5 9" xfId="9557"/>
    <cellStyle name="Calculation 3 4 4 6" xfId="9558"/>
    <cellStyle name="Calculation 3 4 4 6 2" xfId="9559"/>
    <cellStyle name="Calculation 3 4 4 6 3" xfId="9560"/>
    <cellStyle name="Calculation 3 4 4 7" xfId="9561"/>
    <cellStyle name="Calculation 3 4 4 7 2" xfId="9562"/>
    <cellStyle name="Calculation 3 4 4 7 3" xfId="9563"/>
    <cellStyle name="Calculation 3 4 4 8" xfId="9564"/>
    <cellStyle name="Calculation 3 4 4 8 2" xfId="9565"/>
    <cellStyle name="Calculation 3 4 4 8 3" xfId="9566"/>
    <cellStyle name="Calculation 3 4 4 9" xfId="9567"/>
    <cellStyle name="Calculation 3 4 4 9 2" xfId="9568"/>
    <cellStyle name="Calculation 3 4 4 9 3" xfId="9569"/>
    <cellStyle name="Calculation 3 4 5" xfId="9570"/>
    <cellStyle name="Calculation 3 4 5 10" xfId="9571"/>
    <cellStyle name="Calculation 3 4 5 2" xfId="9572"/>
    <cellStyle name="Calculation 3 4 5 2 10" xfId="9573"/>
    <cellStyle name="Calculation 3 4 5 2 2" xfId="9574"/>
    <cellStyle name="Calculation 3 4 5 2 2 2" xfId="9575"/>
    <cellStyle name="Calculation 3 4 5 2 2 2 2" xfId="9576"/>
    <cellStyle name="Calculation 3 4 5 2 2 2 3" xfId="9577"/>
    <cellStyle name="Calculation 3 4 5 2 2 3" xfId="9578"/>
    <cellStyle name="Calculation 3 4 5 2 2 3 2" xfId="9579"/>
    <cellStyle name="Calculation 3 4 5 2 2 3 3" xfId="9580"/>
    <cellStyle name="Calculation 3 4 5 2 2 4" xfId="9581"/>
    <cellStyle name="Calculation 3 4 5 2 2 4 2" xfId="9582"/>
    <cellStyle name="Calculation 3 4 5 2 2 4 3" xfId="9583"/>
    <cellStyle name="Calculation 3 4 5 2 2 5" xfId="9584"/>
    <cellStyle name="Calculation 3 4 5 2 2 5 2" xfId="9585"/>
    <cellStyle name="Calculation 3 4 5 2 2 5 3" xfId="9586"/>
    <cellStyle name="Calculation 3 4 5 2 2 6" xfId="9587"/>
    <cellStyle name="Calculation 3 4 5 2 2 6 2" xfId="9588"/>
    <cellStyle name="Calculation 3 4 5 2 2 6 3" xfId="9589"/>
    <cellStyle name="Calculation 3 4 5 2 2 7" xfId="9590"/>
    <cellStyle name="Calculation 3 4 5 2 2 7 2" xfId="9591"/>
    <cellStyle name="Calculation 3 4 5 2 2 7 3" xfId="9592"/>
    <cellStyle name="Calculation 3 4 5 2 2 8" xfId="9593"/>
    <cellStyle name="Calculation 3 4 5 2 2 9" xfId="9594"/>
    <cellStyle name="Calculation 3 4 5 2 3" xfId="9595"/>
    <cellStyle name="Calculation 3 4 5 2 3 2" xfId="9596"/>
    <cellStyle name="Calculation 3 4 5 2 3 3" xfId="9597"/>
    <cellStyle name="Calculation 3 4 5 2 4" xfId="9598"/>
    <cellStyle name="Calculation 3 4 5 2 4 2" xfId="9599"/>
    <cellStyle name="Calculation 3 4 5 2 4 3" xfId="9600"/>
    <cellStyle name="Calculation 3 4 5 2 5" xfId="9601"/>
    <cellStyle name="Calculation 3 4 5 2 5 2" xfId="9602"/>
    <cellStyle name="Calculation 3 4 5 2 5 3" xfId="9603"/>
    <cellStyle name="Calculation 3 4 5 2 6" xfId="9604"/>
    <cellStyle name="Calculation 3 4 5 2 6 2" xfId="9605"/>
    <cellStyle name="Calculation 3 4 5 2 6 3" xfId="9606"/>
    <cellStyle name="Calculation 3 4 5 2 7" xfId="9607"/>
    <cellStyle name="Calculation 3 4 5 2 7 2" xfId="9608"/>
    <cellStyle name="Calculation 3 4 5 2 7 3" xfId="9609"/>
    <cellStyle name="Calculation 3 4 5 2 8" xfId="9610"/>
    <cellStyle name="Calculation 3 4 5 2 8 2" xfId="9611"/>
    <cellStyle name="Calculation 3 4 5 2 8 3" xfId="9612"/>
    <cellStyle name="Calculation 3 4 5 2 9" xfId="9613"/>
    <cellStyle name="Calculation 3 4 5 3" xfId="9614"/>
    <cellStyle name="Calculation 3 4 5 3 10" xfId="9615"/>
    <cellStyle name="Calculation 3 4 5 3 2" xfId="9616"/>
    <cellStyle name="Calculation 3 4 5 3 2 2" xfId="9617"/>
    <cellStyle name="Calculation 3 4 5 3 2 2 2" xfId="9618"/>
    <cellStyle name="Calculation 3 4 5 3 2 2 3" xfId="9619"/>
    <cellStyle name="Calculation 3 4 5 3 2 3" xfId="9620"/>
    <cellStyle name="Calculation 3 4 5 3 2 3 2" xfId="9621"/>
    <cellStyle name="Calculation 3 4 5 3 2 3 3" xfId="9622"/>
    <cellStyle name="Calculation 3 4 5 3 2 4" xfId="9623"/>
    <cellStyle name="Calculation 3 4 5 3 2 4 2" xfId="9624"/>
    <cellStyle name="Calculation 3 4 5 3 2 4 3" xfId="9625"/>
    <cellStyle name="Calculation 3 4 5 3 2 5" xfId="9626"/>
    <cellStyle name="Calculation 3 4 5 3 2 5 2" xfId="9627"/>
    <cellStyle name="Calculation 3 4 5 3 2 5 3" xfId="9628"/>
    <cellStyle name="Calculation 3 4 5 3 2 6" xfId="9629"/>
    <cellStyle name="Calculation 3 4 5 3 2 6 2" xfId="9630"/>
    <cellStyle name="Calculation 3 4 5 3 2 6 3" xfId="9631"/>
    <cellStyle name="Calculation 3 4 5 3 2 7" xfId="9632"/>
    <cellStyle name="Calculation 3 4 5 3 2 7 2" xfId="9633"/>
    <cellStyle name="Calculation 3 4 5 3 2 7 3" xfId="9634"/>
    <cellStyle name="Calculation 3 4 5 3 2 8" xfId="9635"/>
    <cellStyle name="Calculation 3 4 5 3 2 9" xfId="9636"/>
    <cellStyle name="Calculation 3 4 5 3 3" xfId="9637"/>
    <cellStyle name="Calculation 3 4 5 3 3 2" xfId="9638"/>
    <cellStyle name="Calculation 3 4 5 3 3 3" xfId="9639"/>
    <cellStyle name="Calculation 3 4 5 3 4" xfId="9640"/>
    <cellStyle name="Calculation 3 4 5 3 4 2" xfId="9641"/>
    <cellStyle name="Calculation 3 4 5 3 4 3" xfId="9642"/>
    <cellStyle name="Calculation 3 4 5 3 5" xfId="9643"/>
    <cellStyle name="Calculation 3 4 5 3 5 2" xfId="9644"/>
    <cellStyle name="Calculation 3 4 5 3 5 3" xfId="9645"/>
    <cellStyle name="Calculation 3 4 5 3 6" xfId="9646"/>
    <cellStyle name="Calculation 3 4 5 3 6 2" xfId="9647"/>
    <cellStyle name="Calculation 3 4 5 3 6 3" xfId="9648"/>
    <cellStyle name="Calculation 3 4 5 3 7" xfId="9649"/>
    <cellStyle name="Calculation 3 4 5 3 7 2" xfId="9650"/>
    <cellStyle name="Calculation 3 4 5 3 7 3" xfId="9651"/>
    <cellStyle name="Calculation 3 4 5 3 8" xfId="9652"/>
    <cellStyle name="Calculation 3 4 5 3 8 2" xfId="9653"/>
    <cellStyle name="Calculation 3 4 5 3 8 3" xfId="9654"/>
    <cellStyle name="Calculation 3 4 5 3 9" xfId="9655"/>
    <cellStyle name="Calculation 3 4 5 4" xfId="9656"/>
    <cellStyle name="Calculation 3 4 5 4 10" xfId="9657"/>
    <cellStyle name="Calculation 3 4 5 4 2" xfId="9658"/>
    <cellStyle name="Calculation 3 4 5 4 2 2" xfId="9659"/>
    <cellStyle name="Calculation 3 4 5 4 2 2 2" xfId="9660"/>
    <cellStyle name="Calculation 3 4 5 4 2 2 3" xfId="9661"/>
    <cellStyle name="Calculation 3 4 5 4 2 3" xfId="9662"/>
    <cellStyle name="Calculation 3 4 5 4 2 3 2" xfId="9663"/>
    <cellStyle name="Calculation 3 4 5 4 2 3 3" xfId="9664"/>
    <cellStyle name="Calculation 3 4 5 4 2 4" xfId="9665"/>
    <cellStyle name="Calculation 3 4 5 4 2 4 2" xfId="9666"/>
    <cellStyle name="Calculation 3 4 5 4 2 4 3" xfId="9667"/>
    <cellStyle name="Calculation 3 4 5 4 2 5" xfId="9668"/>
    <cellStyle name="Calculation 3 4 5 4 2 5 2" xfId="9669"/>
    <cellStyle name="Calculation 3 4 5 4 2 5 3" xfId="9670"/>
    <cellStyle name="Calculation 3 4 5 4 2 6" xfId="9671"/>
    <cellStyle name="Calculation 3 4 5 4 2 6 2" xfId="9672"/>
    <cellStyle name="Calculation 3 4 5 4 2 6 3" xfId="9673"/>
    <cellStyle name="Calculation 3 4 5 4 2 7" xfId="9674"/>
    <cellStyle name="Calculation 3 4 5 4 2 7 2" xfId="9675"/>
    <cellStyle name="Calculation 3 4 5 4 2 7 3" xfId="9676"/>
    <cellStyle name="Calculation 3 4 5 4 2 8" xfId="9677"/>
    <cellStyle name="Calculation 3 4 5 4 2 9" xfId="9678"/>
    <cellStyle name="Calculation 3 4 5 4 3" xfId="9679"/>
    <cellStyle name="Calculation 3 4 5 4 3 2" xfId="9680"/>
    <cellStyle name="Calculation 3 4 5 4 3 3" xfId="9681"/>
    <cellStyle name="Calculation 3 4 5 4 4" xfId="9682"/>
    <cellStyle name="Calculation 3 4 5 4 4 2" xfId="9683"/>
    <cellStyle name="Calculation 3 4 5 4 4 3" xfId="9684"/>
    <cellStyle name="Calculation 3 4 5 4 5" xfId="9685"/>
    <cellStyle name="Calculation 3 4 5 4 5 2" xfId="9686"/>
    <cellStyle name="Calculation 3 4 5 4 5 3" xfId="9687"/>
    <cellStyle name="Calculation 3 4 5 4 6" xfId="9688"/>
    <cellStyle name="Calculation 3 4 5 4 6 2" xfId="9689"/>
    <cellStyle name="Calculation 3 4 5 4 6 3" xfId="9690"/>
    <cellStyle name="Calculation 3 4 5 4 7" xfId="9691"/>
    <cellStyle name="Calculation 3 4 5 4 7 2" xfId="9692"/>
    <cellStyle name="Calculation 3 4 5 4 7 3" xfId="9693"/>
    <cellStyle name="Calculation 3 4 5 4 8" xfId="9694"/>
    <cellStyle name="Calculation 3 4 5 4 8 2" xfId="9695"/>
    <cellStyle name="Calculation 3 4 5 4 8 3" xfId="9696"/>
    <cellStyle name="Calculation 3 4 5 4 9" xfId="9697"/>
    <cellStyle name="Calculation 3 4 5 5" xfId="9698"/>
    <cellStyle name="Calculation 3 4 5 5 2" xfId="9699"/>
    <cellStyle name="Calculation 3 4 5 5 2 2" xfId="9700"/>
    <cellStyle name="Calculation 3 4 5 5 2 3" xfId="9701"/>
    <cellStyle name="Calculation 3 4 5 5 3" xfId="9702"/>
    <cellStyle name="Calculation 3 4 5 5 3 2" xfId="9703"/>
    <cellStyle name="Calculation 3 4 5 5 3 3" xfId="9704"/>
    <cellStyle name="Calculation 3 4 5 5 4" xfId="9705"/>
    <cellStyle name="Calculation 3 4 5 5 4 2" xfId="9706"/>
    <cellStyle name="Calculation 3 4 5 5 4 3" xfId="9707"/>
    <cellStyle name="Calculation 3 4 5 5 5" xfId="9708"/>
    <cellStyle name="Calculation 3 4 5 5 5 2" xfId="9709"/>
    <cellStyle name="Calculation 3 4 5 5 5 3" xfId="9710"/>
    <cellStyle name="Calculation 3 4 5 5 6" xfId="9711"/>
    <cellStyle name="Calculation 3 4 5 5 6 2" xfId="9712"/>
    <cellStyle name="Calculation 3 4 5 5 6 3" xfId="9713"/>
    <cellStyle name="Calculation 3 4 5 5 7" xfId="9714"/>
    <cellStyle name="Calculation 3 4 5 5 7 2" xfId="9715"/>
    <cellStyle name="Calculation 3 4 5 5 7 3" xfId="9716"/>
    <cellStyle name="Calculation 3 4 5 5 8" xfId="9717"/>
    <cellStyle name="Calculation 3 4 5 5 9" xfId="9718"/>
    <cellStyle name="Calculation 3 4 5 6" xfId="9719"/>
    <cellStyle name="Calculation 3 4 5 6 2" xfId="9720"/>
    <cellStyle name="Calculation 3 4 5 6 3" xfId="9721"/>
    <cellStyle name="Calculation 3 4 5 7" xfId="9722"/>
    <cellStyle name="Calculation 3 4 5 7 2" xfId="9723"/>
    <cellStyle name="Calculation 3 4 5 7 3" xfId="9724"/>
    <cellStyle name="Calculation 3 4 5 8" xfId="9725"/>
    <cellStyle name="Calculation 3 4 5 8 2" xfId="9726"/>
    <cellStyle name="Calculation 3 4 5 8 3" xfId="9727"/>
    <cellStyle name="Calculation 3 4 5 9" xfId="9728"/>
    <cellStyle name="Calculation 3 4 5 9 2" xfId="9729"/>
    <cellStyle name="Calculation 3 4 5 9 3" xfId="9730"/>
    <cellStyle name="Calculation 3 4 6" xfId="9731"/>
    <cellStyle name="Calculation 3 4 6 10" xfId="9732"/>
    <cellStyle name="Calculation 3 4 6 2" xfId="9733"/>
    <cellStyle name="Calculation 3 4 6 2 2" xfId="9734"/>
    <cellStyle name="Calculation 3 4 6 2 2 2" xfId="9735"/>
    <cellStyle name="Calculation 3 4 6 2 2 3" xfId="9736"/>
    <cellStyle name="Calculation 3 4 6 2 3" xfId="9737"/>
    <cellStyle name="Calculation 3 4 6 2 3 2" xfId="9738"/>
    <cellStyle name="Calculation 3 4 6 2 3 3" xfId="9739"/>
    <cellStyle name="Calculation 3 4 6 2 4" xfId="9740"/>
    <cellStyle name="Calculation 3 4 6 2 4 2" xfId="9741"/>
    <cellStyle name="Calculation 3 4 6 2 4 3" xfId="9742"/>
    <cellStyle name="Calculation 3 4 6 2 5" xfId="9743"/>
    <cellStyle name="Calculation 3 4 6 2 5 2" xfId="9744"/>
    <cellStyle name="Calculation 3 4 6 2 5 3" xfId="9745"/>
    <cellStyle name="Calculation 3 4 6 2 6" xfId="9746"/>
    <cellStyle name="Calculation 3 4 6 2 6 2" xfId="9747"/>
    <cellStyle name="Calculation 3 4 6 2 6 3" xfId="9748"/>
    <cellStyle name="Calculation 3 4 6 2 7" xfId="9749"/>
    <cellStyle name="Calculation 3 4 6 2 7 2" xfId="9750"/>
    <cellStyle name="Calculation 3 4 6 2 7 3" xfId="9751"/>
    <cellStyle name="Calculation 3 4 6 2 8" xfId="9752"/>
    <cellStyle name="Calculation 3 4 6 2 9" xfId="9753"/>
    <cellStyle name="Calculation 3 4 6 3" xfId="9754"/>
    <cellStyle name="Calculation 3 4 6 3 2" xfId="9755"/>
    <cellStyle name="Calculation 3 4 6 3 3" xfId="9756"/>
    <cellStyle name="Calculation 3 4 6 4" xfId="9757"/>
    <cellStyle name="Calculation 3 4 6 4 2" xfId="9758"/>
    <cellStyle name="Calculation 3 4 6 4 3" xfId="9759"/>
    <cellStyle name="Calculation 3 4 6 5" xfId="9760"/>
    <cellStyle name="Calculation 3 4 6 5 2" xfId="9761"/>
    <cellStyle name="Calculation 3 4 6 5 3" xfId="9762"/>
    <cellStyle name="Calculation 3 4 6 6" xfId="9763"/>
    <cellStyle name="Calculation 3 4 6 6 2" xfId="9764"/>
    <cellStyle name="Calculation 3 4 6 6 3" xfId="9765"/>
    <cellStyle name="Calculation 3 4 6 7" xfId="9766"/>
    <cellStyle name="Calculation 3 4 6 7 2" xfId="9767"/>
    <cellStyle name="Calculation 3 4 6 7 3" xfId="9768"/>
    <cellStyle name="Calculation 3 4 6 8" xfId="9769"/>
    <cellStyle name="Calculation 3 4 6 8 2" xfId="9770"/>
    <cellStyle name="Calculation 3 4 6 8 3" xfId="9771"/>
    <cellStyle name="Calculation 3 4 6 9" xfId="9772"/>
    <cellStyle name="Calculation 3 4 7" xfId="9773"/>
    <cellStyle name="Calculation 3 4 7 10" xfId="9774"/>
    <cellStyle name="Calculation 3 4 7 2" xfId="9775"/>
    <cellStyle name="Calculation 3 4 7 2 2" xfId="9776"/>
    <cellStyle name="Calculation 3 4 7 2 2 2" xfId="9777"/>
    <cellStyle name="Calculation 3 4 7 2 2 3" xfId="9778"/>
    <cellStyle name="Calculation 3 4 7 2 3" xfId="9779"/>
    <cellStyle name="Calculation 3 4 7 2 3 2" xfId="9780"/>
    <cellStyle name="Calculation 3 4 7 2 3 3" xfId="9781"/>
    <cellStyle name="Calculation 3 4 7 2 4" xfId="9782"/>
    <cellStyle name="Calculation 3 4 7 2 4 2" xfId="9783"/>
    <cellStyle name="Calculation 3 4 7 2 4 3" xfId="9784"/>
    <cellStyle name="Calculation 3 4 7 2 5" xfId="9785"/>
    <cellStyle name="Calculation 3 4 7 2 5 2" xfId="9786"/>
    <cellStyle name="Calculation 3 4 7 2 5 3" xfId="9787"/>
    <cellStyle name="Calculation 3 4 7 2 6" xfId="9788"/>
    <cellStyle name="Calculation 3 4 7 2 6 2" xfId="9789"/>
    <cellStyle name="Calculation 3 4 7 2 6 3" xfId="9790"/>
    <cellStyle name="Calculation 3 4 7 2 7" xfId="9791"/>
    <cellStyle name="Calculation 3 4 7 2 7 2" xfId="9792"/>
    <cellStyle name="Calculation 3 4 7 2 7 3" xfId="9793"/>
    <cellStyle name="Calculation 3 4 7 2 8" xfId="9794"/>
    <cellStyle name="Calculation 3 4 7 2 9" xfId="9795"/>
    <cellStyle name="Calculation 3 4 7 3" xfId="9796"/>
    <cellStyle name="Calculation 3 4 7 3 2" xfId="9797"/>
    <cellStyle name="Calculation 3 4 7 3 3" xfId="9798"/>
    <cellStyle name="Calculation 3 4 7 4" xfId="9799"/>
    <cellStyle name="Calculation 3 4 7 4 2" xfId="9800"/>
    <cellStyle name="Calculation 3 4 7 4 3" xfId="9801"/>
    <cellStyle name="Calculation 3 4 7 5" xfId="9802"/>
    <cellStyle name="Calculation 3 4 7 5 2" xfId="9803"/>
    <cellStyle name="Calculation 3 4 7 5 3" xfId="9804"/>
    <cellStyle name="Calculation 3 4 7 6" xfId="9805"/>
    <cellStyle name="Calculation 3 4 7 6 2" xfId="9806"/>
    <cellStyle name="Calculation 3 4 7 6 3" xfId="9807"/>
    <cellStyle name="Calculation 3 4 7 7" xfId="9808"/>
    <cellStyle name="Calculation 3 4 7 7 2" xfId="9809"/>
    <cellStyle name="Calculation 3 4 7 7 3" xfId="9810"/>
    <cellStyle name="Calculation 3 4 7 8" xfId="9811"/>
    <cellStyle name="Calculation 3 4 7 8 2" xfId="9812"/>
    <cellStyle name="Calculation 3 4 7 8 3" xfId="9813"/>
    <cellStyle name="Calculation 3 4 7 9" xfId="9814"/>
    <cellStyle name="Calculation 3 4 8" xfId="9815"/>
    <cellStyle name="Calculation 3 4 8 10" xfId="9816"/>
    <cellStyle name="Calculation 3 4 8 2" xfId="9817"/>
    <cellStyle name="Calculation 3 4 8 2 2" xfId="9818"/>
    <cellStyle name="Calculation 3 4 8 2 2 2" xfId="9819"/>
    <cellStyle name="Calculation 3 4 8 2 2 3" xfId="9820"/>
    <cellStyle name="Calculation 3 4 8 2 3" xfId="9821"/>
    <cellStyle name="Calculation 3 4 8 2 3 2" xfId="9822"/>
    <cellStyle name="Calculation 3 4 8 2 3 3" xfId="9823"/>
    <cellStyle name="Calculation 3 4 8 2 4" xfId="9824"/>
    <cellStyle name="Calculation 3 4 8 2 4 2" xfId="9825"/>
    <cellStyle name="Calculation 3 4 8 2 4 3" xfId="9826"/>
    <cellStyle name="Calculation 3 4 8 2 5" xfId="9827"/>
    <cellStyle name="Calculation 3 4 8 2 5 2" xfId="9828"/>
    <cellStyle name="Calculation 3 4 8 2 5 3" xfId="9829"/>
    <cellStyle name="Calculation 3 4 8 2 6" xfId="9830"/>
    <cellStyle name="Calculation 3 4 8 2 6 2" xfId="9831"/>
    <cellStyle name="Calculation 3 4 8 2 6 3" xfId="9832"/>
    <cellStyle name="Calculation 3 4 8 2 7" xfId="9833"/>
    <cellStyle name="Calculation 3 4 8 2 7 2" xfId="9834"/>
    <cellStyle name="Calculation 3 4 8 2 7 3" xfId="9835"/>
    <cellStyle name="Calculation 3 4 8 2 8" xfId="9836"/>
    <cellStyle name="Calculation 3 4 8 2 9" xfId="9837"/>
    <cellStyle name="Calculation 3 4 8 3" xfId="9838"/>
    <cellStyle name="Calculation 3 4 8 3 2" xfId="9839"/>
    <cellStyle name="Calculation 3 4 8 3 3" xfId="9840"/>
    <cellStyle name="Calculation 3 4 8 4" xfId="9841"/>
    <cellStyle name="Calculation 3 4 8 4 2" xfId="9842"/>
    <cellStyle name="Calculation 3 4 8 4 3" xfId="9843"/>
    <cellStyle name="Calculation 3 4 8 5" xfId="9844"/>
    <cellStyle name="Calculation 3 4 8 5 2" xfId="9845"/>
    <cellStyle name="Calculation 3 4 8 5 3" xfId="9846"/>
    <cellStyle name="Calculation 3 4 8 6" xfId="9847"/>
    <cellStyle name="Calculation 3 4 8 6 2" xfId="9848"/>
    <cellStyle name="Calculation 3 4 8 6 3" xfId="9849"/>
    <cellStyle name="Calculation 3 4 8 7" xfId="9850"/>
    <cellStyle name="Calculation 3 4 8 7 2" xfId="9851"/>
    <cellStyle name="Calculation 3 4 8 7 3" xfId="9852"/>
    <cellStyle name="Calculation 3 4 8 8" xfId="9853"/>
    <cellStyle name="Calculation 3 4 8 8 2" xfId="9854"/>
    <cellStyle name="Calculation 3 4 8 8 3" xfId="9855"/>
    <cellStyle name="Calculation 3 4 8 9" xfId="9856"/>
    <cellStyle name="Calculation 3 4 9" xfId="9857"/>
    <cellStyle name="Calculation 3 4 9 2" xfId="9858"/>
    <cellStyle name="Calculation 3 4 9 2 2" xfId="9859"/>
    <cellStyle name="Calculation 3 4 9 2 3" xfId="9860"/>
    <cellStyle name="Calculation 3 4 9 3" xfId="9861"/>
    <cellStyle name="Calculation 3 4 9 3 2" xfId="9862"/>
    <cellStyle name="Calculation 3 4 9 3 3" xfId="9863"/>
    <cellStyle name="Calculation 3 4 9 4" xfId="9864"/>
    <cellStyle name="Calculation 3 4 9 4 2" xfId="9865"/>
    <cellStyle name="Calculation 3 4 9 4 3" xfId="9866"/>
    <cellStyle name="Calculation 3 4 9 5" xfId="9867"/>
    <cellStyle name="Calculation 3 4 9 5 2" xfId="9868"/>
    <cellStyle name="Calculation 3 4 9 5 3" xfId="9869"/>
    <cellStyle name="Calculation 3 4 9 6" xfId="9870"/>
    <cellStyle name="Calculation 3 4 9 6 2" xfId="9871"/>
    <cellStyle name="Calculation 3 4 9 6 3" xfId="9872"/>
    <cellStyle name="Calculation 3 4 9 7" xfId="9873"/>
    <cellStyle name="Calculation 3 4 9 7 2" xfId="9874"/>
    <cellStyle name="Calculation 3 4 9 7 3" xfId="9875"/>
    <cellStyle name="Calculation 3 4 9 8" xfId="9876"/>
    <cellStyle name="Calculation 3 4 9 9" xfId="9877"/>
    <cellStyle name="Calculation 3 5" xfId="9878"/>
    <cellStyle name="Calculation 3 5 10" xfId="9879"/>
    <cellStyle name="Calculation 3 5 10 2" xfId="9880"/>
    <cellStyle name="Calculation 3 5 10 3" xfId="9881"/>
    <cellStyle name="Calculation 3 5 11" xfId="9882"/>
    <cellStyle name="Calculation 3 5 11 2" xfId="9883"/>
    <cellStyle name="Calculation 3 5 11 3" xfId="9884"/>
    <cellStyle name="Calculation 3 5 12" xfId="9885"/>
    <cellStyle name="Calculation 3 5 12 2" xfId="9886"/>
    <cellStyle name="Calculation 3 5 12 3" xfId="9887"/>
    <cellStyle name="Calculation 3 5 13" xfId="9888"/>
    <cellStyle name="Calculation 3 5 13 2" xfId="9889"/>
    <cellStyle name="Calculation 3 5 13 3" xfId="9890"/>
    <cellStyle name="Calculation 3 5 14" xfId="9891"/>
    <cellStyle name="Calculation 3 5 2" xfId="9892"/>
    <cellStyle name="Calculation 3 5 2 10" xfId="9893"/>
    <cellStyle name="Calculation 3 5 2 2" xfId="9894"/>
    <cellStyle name="Calculation 3 5 2 2 10" xfId="9895"/>
    <cellStyle name="Calculation 3 5 2 2 2" xfId="9896"/>
    <cellStyle name="Calculation 3 5 2 2 2 2" xfId="9897"/>
    <cellStyle name="Calculation 3 5 2 2 2 2 2" xfId="9898"/>
    <cellStyle name="Calculation 3 5 2 2 2 2 3" xfId="9899"/>
    <cellStyle name="Calculation 3 5 2 2 2 3" xfId="9900"/>
    <cellStyle name="Calculation 3 5 2 2 2 3 2" xfId="9901"/>
    <cellStyle name="Calculation 3 5 2 2 2 3 3" xfId="9902"/>
    <cellStyle name="Calculation 3 5 2 2 2 4" xfId="9903"/>
    <cellStyle name="Calculation 3 5 2 2 2 4 2" xfId="9904"/>
    <cellStyle name="Calculation 3 5 2 2 2 4 3" xfId="9905"/>
    <cellStyle name="Calculation 3 5 2 2 2 5" xfId="9906"/>
    <cellStyle name="Calculation 3 5 2 2 2 5 2" xfId="9907"/>
    <cellStyle name="Calculation 3 5 2 2 2 5 3" xfId="9908"/>
    <cellStyle name="Calculation 3 5 2 2 2 6" xfId="9909"/>
    <cellStyle name="Calculation 3 5 2 2 2 6 2" xfId="9910"/>
    <cellStyle name="Calculation 3 5 2 2 2 6 3" xfId="9911"/>
    <cellStyle name="Calculation 3 5 2 2 2 7" xfId="9912"/>
    <cellStyle name="Calculation 3 5 2 2 2 7 2" xfId="9913"/>
    <cellStyle name="Calculation 3 5 2 2 2 7 3" xfId="9914"/>
    <cellStyle name="Calculation 3 5 2 2 2 8" xfId="9915"/>
    <cellStyle name="Calculation 3 5 2 2 2 9" xfId="9916"/>
    <cellStyle name="Calculation 3 5 2 2 3" xfId="9917"/>
    <cellStyle name="Calculation 3 5 2 2 3 2" xfId="9918"/>
    <cellStyle name="Calculation 3 5 2 2 3 3" xfId="9919"/>
    <cellStyle name="Calculation 3 5 2 2 4" xfId="9920"/>
    <cellStyle name="Calculation 3 5 2 2 4 2" xfId="9921"/>
    <cellStyle name="Calculation 3 5 2 2 4 3" xfId="9922"/>
    <cellStyle name="Calculation 3 5 2 2 5" xfId="9923"/>
    <cellStyle name="Calculation 3 5 2 2 5 2" xfId="9924"/>
    <cellStyle name="Calculation 3 5 2 2 5 3" xfId="9925"/>
    <cellStyle name="Calculation 3 5 2 2 6" xfId="9926"/>
    <cellStyle name="Calculation 3 5 2 2 6 2" xfId="9927"/>
    <cellStyle name="Calculation 3 5 2 2 6 3" xfId="9928"/>
    <cellStyle name="Calculation 3 5 2 2 7" xfId="9929"/>
    <cellStyle name="Calculation 3 5 2 2 7 2" xfId="9930"/>
    <cellStyle name="Calculation 3 5 2 2 7 3" xfId="9931"/>
    <cellStyle name="Calculation 3 5 2 2 8" xfId="9932"/>
    <cellStyle name="Calculation 3 5 2 2 8 2" xfId="9933"/>
    <cellStyle name="Calculation 3 5 2 2 8 3" xfId="9934"/>
    <cellStyle name="Calculation 3 5 2 2 9" xfId="9935"/>
    <cellStyle name="Calculation 3 5 2 3" xfId="9936"/>
    <cellStyle name="Calculation 3 5 2 3 10" xfId="9937"/>
    <cellStyle name="Calculation 3 5 2 3 2" xfId="9938"/>
    <cellStyle name="Calculation 3 5 2 3 2 2" xfId="9939"/>
    <cellStyle name="Calculation 3 5 2 3 2 2 2" xfId="9940"/>
    <cellStyle name="Calculation 3 5 2 3 2 2 3" xfId="9941"/>
    <cellStyle name="Calculation 3 5 2 3 2 3" xfId="9942"/>
    <cellStyle name="Calculation 3 5 2 3 2 3 2" xfId="9943"/>
    <cellStyle name="Calculation 3 5 2 3 2 3 3" xfId="9944"/>
    <cellStyle name="Calculation 3 5 2 3 2 4" xfId="9945"/>
    <cellStyle name="Calculation 3 5 2 3 2 4 2" xfId="9946"/>
    <cellStyle name="Calculation 3 5 2 3 2 4 3" xfId="9947"/>
    <cellStyle name="Calculation 3 5 2 3 2 5" xfId="9948"/>
    <cellStyle name="Calculation 3 5 2 3 2 5 2" xfId="9949"/>
    <cellStyle name="Calculation 3 5 2 3 2 5 3" xfId="9950"/>
    <cellStyle name="Calculation 3 5 2 3 2 6" xfId="9951"/>
    <cellStyle name="Calculation 3 5 2 3 2 6 2" xfId="9952"/>
    <cellStyle name="Calculation 3 5 2 3 2 6 3" xfId="9953"/>
    <cellStyle name="Calculation 3 5 2 3 2 7" xfId="9954"/>
    <cellStyle name="Calculation 3 5 2 3 2 7 2" xfId="9955"/>
    <cellStyle name="Calculation 3 5 2 3 2 7 3" xfId="9956"/>
    <cellStyle name="Calculation 3 5 2 3 2 8" xfId="9957"/>
    <cellStyle name="Calculation 3 5 2 3 2 9" xfId="9958"/>
    <cellStyle name="Calculation 3 5 2 3 3" xfId="9959"/>
    <cellStyle name="Calculation 3 5 2 3 3 2" xfId="9960"/>
    <cellStyle name="Calculation 3 5 2 3 3 3" xfId="9961"/>
    <cellStyle name="Calculation 3 5 2 3 4" xfId="9962"/>
    <cellStyle name="Calculation 3 5 2 3 4 2" xfId="9963"/>
    <cellStyle name="Calculation 3 5 2 3 4 3" xfId="9964"/>
    <cellStyle name="Calculation 3 5 2 3 5" xfId="9965"/>
    <cellStyle name="Calculation 3 5 2 3 5 2" xfId="9966"/>
    <cellStyle name="Calculation 3 5 2 3 5 3" xfId="9967"/>
    <cellStyle name="Calculation 3 5 2 3 6" xfId="9968"/>
    <cellStyle name="Calculation 3 5 2 3 6 2" xfId="9969"/>
    <cellStyle name="Calculation 3 5 2 3 6 3" xfId="9970"/>
    <cellStyle name="Calculation 3 5 2 3 7" xfId="9971"/>
    <cellStyle name="Calculation 3 5 2 3 7 2" xfId="9972"/>
    <cellStyle name="Calculation 3 5 2 3 7 3" xfId="9973"/>
    <cellStyle name="Calculation 3 5 2 3 8" xfId="9974"/>
    <cellStyle name="Calculation 3 5 2 3 8 2" xfId="9975"/>
    <cellStyle name="Calculation 3 5 2 3 8 3" xfId="9976"/>
    <cellStyle name="Calculation 3 5 2 3 9" xfId="9977"/>
    <cellStyle name="Calculation 3 5 2 4" xfId="9978"/>
    <cellStyle name="Calculation 3 5 2 4 10" xfId="9979"/>
    <cellStyle name="Calculation 3 5 2 4 2" xfId="9980"/>
    <cellStyle name="Calculation 3 5 2 4 2 2" xfId="9981"/>
    <cellStyle name="Calculation 3 5 2 4 2 2 2" xfId="9982"/>
    <cellStyle name="Calculation 3 5 2 4 2 2 3" xfId="9983"/>
    <cellStyle name="Calculation 3 5 2 4 2 3" xfId="9984"/>
    <cellStyle name="Calculation 3 5 2 4 2 3 2" xfId="9985"/>
    <cellStyle name="Calculation 3 5 2 4 2 3 3" xfId="9986"/>
    <cellStyle name="Calculation 3 5 2 4 2 4" xfId="9987"/>
    <cellStyle name="Calculation 3 5 2 4 2 4 2" xfId="9988"/>
    <cellStyle name="Calculation 3 5 2 4 2 4 3" xfId="9989"/>
    <cellStyle name="Calculation 3 5 2 4 2 5" xfId="9990"/>
    <cellStyle name="Calculation 3 5 2 4 2 5 2" xfId="9991"/>
    <cellStyle name="Calculation 3 5 2 4 2 5 3" xfId="9992"/>
    <cellStyle name="Calculation 3 5 2 4 2 6" xfId="9993"/>
    <cellStyle name="Calculation 3 5 2 4 2 6 2" xfId="9994"/>
    <cellStyle name="Calculation 3 5 2 4 2 6 3" xfId="9995"/>
    <cellStyle name="Calculation 3 5 2 4 2 7" xfId="9996"/>
    <cellStyle name="Calculation 3 5 2 4 2 7 2" xfId="9997"/>
    <cellStyle name="Calculation 3 5 2 4 2 7 3" xfId="9998"/>
    <cellStyle name="Calculation 3 5 2 4 2 8" xfId="9999"/>
    <cellStyle name="Calculation 3 5 2 4 2 9" xfId="10000"/>
    <cellStyle name="Calculation 3 5 2 4 3" xfId="10001"/>
    <cellStyle name="Calculation 3 5 2 4 3 2" xfId="10002"/>
    <cellStyle name="Calculation 3 5 2 4 3 3" xfId="10003"/>
    <cellStyle name="Calculation 3 5 2 4 4" xfId="10004"/>
    <cellStyle name="Calculation 3 5 2 4 4 2" xfId="10005"/>
    <cellStyle name="Calculation 3 5 2 4 4 3" xfId="10006"/>
    <cellStyle name="Calculation 3 5 2 4 5" xfId="10007"/>
    <cellStyle name="Calculation 3 5 2 4 5 2" xfId="10008"/>
    <cellStyle name="Calculation 3 5 2 4 5 3" xfId="10009"/>
    <cellStyle name="Calculation 3 5 2 4 6" xfId="10010"/>
    <cellStyle name="Calculation 3 5 2 4 6 2" xfId="10011"/>
    <cellStyle name="Calculation 3 5 2 4 6 3" xfId="10012"/>
    <cellStyle name="Calculation 3 5 2 4 7" xfId="10013"/>
    <cellStyle name="Calculation 3 5 2 4 7 2" xfId="10014"/>
    <cellStyle name="Calculation 3 5 2 4 7 3" xfId="10015"/>
    <cellStyle name="Calculation 3 5 2 4 8" xfId="10016"/>
    <cellStyle name="Calculation 3 5 2 4 8 2" xfId="10017"/>
    <cellStyle name="Calculation 3 5 2 4 8 3" xfId="10018"/>
    <cellStyle name="Calculation 3 5 2 4 9" xfId="10019"/>
    <cellStyle name="Calculation 3 5 2 5" xfId="10020"/>
    <cellStyle name="Calculation 3 5 2 5 2" xfId="10021"/>
    <cellStyle name="Calculation 3 5 2 5 2 2" xfId="10022"/>
    <cellStyle name="Calculation 3 5 2 5 2 3" xfId="10023"/>
    <cellStyle name="Calculation 3 5 2 5 3" xfId="10024"/>
    <cellStyle name="Calculation 3 5 2 5 3 2" xfId="10025"/>
    <cellStyle name="Calculation 3 5 2 5 3 3" xfId="10026"/>
    <cellStyle name="Calculation 3 5 2 5 4" xfId="10027"/>
    <cellStyle name="Calculation 3 5 2 5 4 2" xfId="10028"/>
    <cellStyle name="Calculation 3 5 2 5 4 3" xfId="10029"/>
    <cellStyle name="Calculation 3 5 2 5 5" xfId="10030"/>
    <cellStyle name="Calculation 3 5 2 5 5 2" xfId="10031"/>
    <cellStyle name="Calculation 3 5 2 5 5 3" xfId="10032"/>
    <cellStyle name="Calculation 3 5 2 5 6" xfId="10033"/>
    <cellStyle name="Calculation 3 5 2 5 6 2" xfId="10034"/>
    <cellStyle name="Calculation 3 5 2 5 6 3" xfId="10035"/>
    <cellStyle name="Calculation 3 5 2 5 7" xfId="10036"/>
    <cellStyle name="Calculation 3 5 2 5 7 2" xfId="10037"/>
    <cellStyle name="Calculation 3 5 2 5 7 3" xfId="10038"/>
    <cellStyle name="Calculation 3 5 2 5 8" xfId="10039"/>
    <cellStyle name="Calculation 3 5 2 5 9" xfId="10040"/>
    <cellStyle name="Calculation 3 5 2 6" xfId="10041"/>
    <cellStyle name="Calculation 3 5 2 6 2" xfId="10042"/>
    <cellStyle name="Calculation 3 5 2 6 3" xfId="10043"/>
    <cellStyle name="Calculation 3 5 2 7" xfId="10044"/>
    <cellStyle name="Calculation 3 5 2 7 2" xfId="10045"/>
    <cellStyle name="Calculation 3 5 2 7 3" xfId="10046"/>
    <cellStyle name="Calculation 3 5 2 8" xfId="10047"/>
    <cellStyle name="Calculation 3 5 2 8 2" xfId="10048"/>
    <cellStyle name="Calculation 3 5 2 8 3" xfId="10049"/>
    <cellStyle name="Calculation 3 5 2 9" xfId="10050"/>
    <cellStyle name="Calculation 3 5 2 9 2" xfId="10051"/>
    <cellStyle name="Calculation 3 5 2 9 3" xfId="10052"/>
    <cellStyle name="Calculation 3 5 3" xfId="10053"/>
    <cellStyle name="Calculation 3 5 3 10" xfId="10054"/>
    <cellStyle name="Calculation 3 5 3 2" xfId="10055"/>
    <cellStyle name="Calculation 3 5 3 2 10" xfId="10056"/>
    <cellStyle name="Calculation 3 5 3 2 2" xfId="10057"/>
    <cellStyle name="Calculation 3 5 3 2 2 2" xfId="10058"/>
    <cellStyle name="Calculation 3 5 3 2 2 2 2" xfId="10059"/>
    <cellStyle name="Calculation 3 5 3 2 2 2 3" xfId="10060"/>
    <cellStyle name="Calculation 3 5 3 2 2 3" xfId="10061"/>
    <cellStyle name="Calculation 3 5 3 2 2 3 2" xfId="10062"/>
    <cellStyle name="Calculation 3 5 3 2 2 3 3" xfId="10063"/>
    <cellStyle name="Calculation 3 5 3 2 2 4" xfId="10064"/>
    <cellStyle name="Calculation 3 5 3 2 2 4 2" xfId="10065"/>
    <cellStyle name="Calculation 3 5 3 2 2 4 3" xfId="10066"/>
    <cellStyle name="Calculation 3 5 3 2 2 5" xfId="10067"/>
    <cellStyle name="Calculation 3 5 3 2 2 5 2" xfId="10068"/>
    <cellStyle name="Calculation 3 5 3 2 2 5 3" xfId="10069"/>
    <cellStyle name="Calculation 3 5 3 2 2 6" xfId="10070"/>
    <cellStyle name="Calculation 3 5 3 2 2 6 2" xfId="10071"/>
    <cellStyle name="Calculation 3 5 3 2 2 6 3" xfId="10072"/>
    <cellStyle name="Calculation 3 5 3 2 2 7" xfId="10073"/>
    <cellStyle name="Calculation 3 5 3 2 2 7 2" xfId="10074"/>
    <cellStyle name="Calculation 3 5 3 2 2 7 3" xfId="10075"/>
    <cellStyle name="Calculation 3 5 3 2 2 8" xfId="10076"/>
    <cellStyle name="Calculation 3 5 3 2 2 9" xfId="10077"/>
    <cellStyle name="Calculation 3 5 3 2 3" xfId="10078"/>
    <cellStyle name="Calculation 3 5 3 2 3 2" xfId="10079"/>
    <cellStyle name="Calculation 3 5 3 2 3 3" xfId="10080"/>
    <cellStyle name="Calculation 3 5 3 2 4" xfId="10081"/>
    <cellStyle name="Calculation 3 5 3 2 4 2" xfId="10082"/>
    <cellStyle name="Calculation 3 5 3 2 4 3" xfId="10083"/>
    <cellStyle name="Calculation 3 5 3 2 5" xfId="10084"/>
    <cellStyle name="Calculation 3 5 3 2 5 2" xfId="10085"/>
    <cellStyle name="Calculation 3 5 3 2 5 3" xfId="10086"/>
    <cellStyle name="Calculation 3 5 3 2 6" xfId="10087"/>
    <cellStyle name="Calculation 3 5 3 2 6 2" xfId="10088"/>
    <cellStyle name="Calculation 3 5 3 2 6 3" xfId="10089"/>
    <cellStyle name="Calculation 3 5 3 2 7" xfId="10090"/>
    <cellStyle name="Calculation 3 5 3 2 7 2" xfId="10091"/>
    <cellStyle name="Calculation 3 5 3 2 7 3" xfId="10092"/>
    <cellStyle name="Calculation 3 5 3 2 8" xfId="10093"/>
    <cellStyle name="Calculation 3 5 3 2 8 2" xfId="10094"/>
    <cellStyle name="Calculation 3 5 3 2 8 3" xfId="10095"/>
    <cellStyle name="Calculation 3 5 3 2 9" xfId="10096"/>
    <cellStyle name="Calculation 3 5 3 3" xfId="10097"/>
    <cellStyle name="Calculation 3 5 3 3 10" xfId="10098"/>
    <cellStyle name="Calculation 3 5 3 3 2" xfId="10099"/>
    <cellStyle name="Calculation 3 5 3 3 2 2" xfId="10100"/>
    <cellStyle name="Calculation 3 5 3 3 2 2 2" xfId="10101"/>
    <cellStyle name="Calculation 3 5 3 3 2 2 3" xfId="10102"/>
    <cellStyle name="Calculation 3 5 3 3 2 3" xfId="10103"/>
    <cellStyle name="Calculation 3 5 3 3 2 3 2" xfId="10104"/>
    <cellStyle name="Calculation 3 5 3 3 2 3 3" xfId="10105"/>
    <cellStyle name="Calculation 3 5 3 3 2 4" xfId="10106"/>
    <cellStyle name="Calculation 3 5 3 3 2 4 2" xfId="10107"/>
    <cellStyle name="Calculation 3 5 3 3 2 4 3" xfId="10108"/>
    <cellStyle name="Calculation 3 5 3 3 2 5" xfId="10109"/>
    <cellStyle name="Calculation 3 5 3 3 2 5 2" xfId="10110"/>
    <cellStyle name="Calculation 3 5 3 3 2 5 3" xfId="10111"/>
    <cellStyle name="Calculation 3 5 3 3 2 6" xfId="10112"/>
    <cellStyle name="Calculation 3 5 3 3 2 6 2" xfId="10113"/>
    <cellStyle name="Calculation 3 5 3 3 2 6 3" xfId="10114"/>
    <cellStyle name="Calculation 3 5 3 3 2 7" xfId="10115"/>
    <cellStyle name="Calculation 3 5 3 3 2 7 2" xfId="10116"/>
    <cellStyle name="Calculation 3 5 3 3 2 7 3" xfId="10117"/>
    <cellStyle name="Calculation 3 5 3 3 2 8" xfId="10118"/>
    <cellStyle name="Calculation 3 5 3 3 2 9" xfId="10119"/>
    <cellStyle name="Calculation 3 5 3 3 3" xfId="10120"/>
    <cellStyle name="Calculation 3 5 3 3 3 2" xfId="10121"/>
    <cellStyle name="Calculation 3 5 3 3 3 3" xfId="10122"/>
    <cellStyle name="Calculation 3 5 3 3 4" xfId="10123"/>
    <cellStyle name="Calculation 3 5 3 3 4 2" xfId="10124"/>
    <cellStyle name="Calculation 3 5 3 3 4 3" xfId="10125"/>
    <cellStyle name="Calculation 3 5 3 3 5" xfId="10126"/>
    <cellStyle name="Calculation 3 5 3 3 5 2" xfId="10127"/>
    <cellStyle name="Calculation 3 5 3 3 5 3" xfId="10128"/>
    <cellStyle name="Calculation 3 5 3 3 6" xfId="10129"/>
    <cellStyle name="Calculation 3 5 3 3 6 2" xfId="10130"/>
    <cellStyle name="Calculation 3 5 3 3 6 3" xfId="10131"/>
    <cellStyle name="Calculation 3 5 3 3 7" xfId="10132"/>
    <cellStyle name="Calculation 3 5 3 3 7 2" xfId="10133"/>
    <cellStyle name="Calculation 3 5 3 3 7 3" xfId="10134"/>
    <cellStyle name="Calculation 3 5 3 3 8" xfId="10135"/>
    <cellStyle name="Calculation 3 5 3 3 8 2" xfId="10136"/>
    <cellStyle name="Calculation 3 5 3 3 8 3" xfId="10137"/>
    <cellStyle name="Calculation 3 5 3 3 9" xfId="10138"/>
    <cellStyle name="Calculation 3 5 3 4" xfId="10139"/>
    <cellStyle name="Calculation 3 5 3 4 10" xfId="10140"/>
    <cellStyle name="Calculation 3 5 3 4 2" xfId="10141"/>
    <cellStyle name="Calculation 3 5 3 4 2 2" xfId="10142"/>
    <cellStyle name="Calculation 3 5 3 4 2 2 2" xfId="10143"/>
    <cellStyle name="Calculation 3 5 3 4 2 2 3" xfId="10144"/>
    <cellStyle name="Calculation 3 5 3 4 2 3" xfId="10145"/>
    <cellStyle name="Calculation 3 5 3 4 2 3 2" xfId="10146"/>
    <cellStyle name="Calculation 3 5 3 4 2 3 3" xfId="10147"/>
    <cellStyle name="Calculation 3 5 3 4 2 4" xfId="10148"/>
    <cellStyle name="Calculation 3 5 3 4 2 4 2" xfId="10149"/>
    <cellStyle name="Calculation 3 5 3 4 2 4 3" xfId="10150"/>
    <cellStyle name="Calculation 3 5 3 4 2 5" xfId="10151"/>
    <cellStyle name="Calculation 3 5 3 4 2 5 2" xfId="10152"/>
    <cellStyle name="Calculation 3 5 3 4 2 5 3" xfId="10153"/>
    <cellStyle name="Calculation 3 5 3 4 2 6" xfId="10154"/>
    <cellStyle name="Calculation 3 5 3 4 2 6 2" xfId="10155"/>
    <cellStyle name="Calculation 3 5 3 4 2 6 3" xfId="10156"/>
    <cellStyle name="Calculation 3 5 3 4 2 7" xfId="10157"/>
    <cellStyle name="Calculation 3 5 3 4 2 7 2" xfId="10158"/>
    <cellStyle name="Calculation 3 5 3 4 2 7 3" xfId="10159"/>
    <cellStyle name="Calculation 3 5 3 4 2 8" xfId="10160"/>
    <cellStyle name="Calculation 3 5 3 4 2 9" xfId="10161"/>
    <cellStyle name="Calculation 3 5 3 4 3" xfId="10162"/>
    <cellStyle name="Calculation 3 5 3 4 3 2" xfId="10163"/>
    <cellStyle name="Calculation 3 5 3 4 3 3" xfId="10164"/>
    <cellStyle name="Calculation 3 5 3 4 4" xfId="10165"/>
    <cellStyle name="Calculation 3 5 3 4 4 2" xfId="10166"/>
    <cellStyle name="Calculation 3 5 3 4 4 3" xfId="10167"/>
    <cellStyle name="Calculation 3 5 3 4 5" xfId="10168"/>
    <cellStyle name="Calculation 3 5 3 4 5 2" xfId="10169"/>
    <cellStyle name="Calculation 3 5 3 4 5 3" xfId="10170"/>
    <cellStyle name="Calculation 3 5 3 4 6" xfId="10171"/>
    <cellStyle name="Calculation 3 5 3 4 6 2" xfId="10172"/>
    <cellStyle name="Calculation 3 5 3 4 6 3" xfId="10173"/>
    <cellStyle name="Calculation 3 5 3 4 7" xfId="10174"/>
    <cellStyle name="Calculation 3 5 3 4 7 2" xfId="10175"/>
    <cellStyle name="Calculation 3 5 3 4 7 3" xfId="10176"/>
    <cellStyle name="Calculation 3 5 3 4 8" xfId="10177"/>
    <cellStyle name="Calculation 3 5 3 4 8 2" xfId="10178"/>
    <cellStyle name="Calculation 3 5 3 4 8 3" xfId="10179"/>
    <cellStyle name="Calculation 3 5 3 4 9" xfId="10180"/>
    <cellStyle name="Calculation 3 5 3 5" xfId="10181"/>
    <cellStyle name="Calculation 3 5 3 5 2" xfId="10182"/>
    <cellStyle name="Calculation 3 5 3 5 2 2" xfId="10183"/>
    <cellStyle name="Calculation 3 5 3 5 2 3" xfId="10184"/>
    <cellStyle name="Calculation 3 5 3 5 3" xfId="10185"/>
    <cellStyle name="Calculation 3 5 3 5 3 2" xfId="10186"/>
    <cellStyle name="Calculation 3 5 3 5 3 3" xfId="10187"/>
    <cellStyle name="Calculation 3 5 3 5 4" xfId="10188"/>
    <cellStyle name="Calculation 3 5 3 5 4 2" xfId="10189"/>
    <cellStyle name="Calculation 3 5 3 5 4 3" xfId="10190"/>
    <cellStyle name="Calculation 3 5 3 5 5" xfId="10191"/>
    <cellStyle name="Calculation 3 5 3 5 5 2" xfId="10192"/>
    <cellStyle name="Calculation 3 5 3 5 5 3" xfId="10193"/>
    <cellStyle name="Calculation 3 5 3 5 6" xfId="10194"/>
    <cellStyle name="Calculation 3 5 3 5 6 2" xfId="10195"/>
    <cellStyle name="Calculation 3 5 3 5 6 3" xfId="10196"/>
    <cellStyle name="Calculation 3 5 3 5 7" xfId="10197"/>
    <cellStyle name="Calculation 3 5 3 5 7 2" xfId="10198"/>
    <cellStyle name="Calculation 3 5 3 5 7 3" xfId="10199"/>
    <cellStyle name="Calculation 3 5 3 5 8" xfId="10200"/>
    <cellStyle name="Calculation 3 5 3 5 9" xfId="10201"/>
    <cellStyle name="Calculation 3 5 3 6" xfId="10202"/>
    <cellStyle name="Calculation 3 5 3 6 2" xfId="10203"/>
    <cellStyle name="Calculation 3 5 3 6 3" xfId="10204"/>
    <cellStyle name="Calculation 3 5 3 7" xfId="10205"/>
    <cellStyle name="Calculation 3 5 3 7 2" xfId="10206"/>
    <cellStyle name="Calculation 3 5 3 7 3" xfId="10207"/>
    <cellStyle name="Calculation 3 5 3 8" xfId="10208"/>
    <cellStyle name="Calculation 3 5 3 8 2" xfId="10209"/>
    <cellStyle name="Calculation 3 5 3 8 3" xfId="10210"/>
    <cellStyle name="Calculation 3 5 3 9" xfId="10211"/>
    <cellStyle name="Calculation 3 5 3 9 2" xfId="10212"/>
    <cellStyle name="Calculation 3 5 3 9 3" xfId="10213"/>
    <cellStyle name="Calculation 3 5 4" xfId="10214"/>
    <cellStyle name="Calculation 3 5 4 10" xfId="10215"/>
    <cellStyle name="Calculation 3 5 4 2" xfId="10216"/>
    <cellStyle name="Calculation 3 5 4 2 10" xfId="10217"/>
    <cellStyle name="Calculation 3 5 4 2 2" xfId="10218"/>
    <cellStyle name="Calculation 3 5 4 2 2 2" xfId="10219"/>
    <cellStyle name="Calculation 3 5 4 2 2 2 2" xfId="10220"/>
    <cellStyle name="Calculation 3 5 4 2 2 2 3" xfId="10221"/>
    <cellStyle name="Calculation 3 5 4 2 2 3" xfId="10222"/>
    <cellStyle name="Calculation 3 5 4 2 2 3 2" xfId="10223"/>
    <cellStyle name="Calculation 3 5 4 2 2 3 3" xfId="10224"/>
    <cellStyle name="Calculation 3 5 4 2 2 4" xfId="10225"/>
    <cellStyle name="Calculation 3 5 4 2 2 4 2" xfId="10226"/>
    <cellStyle name="Calculation 3 5 4 2 2 4 3" xfId="10227"/>
    <cellStyle name="Calculation 3 5 4 2 2 5" xfId="10228"/>
    <cellStyle name="Calculation 3 5 4 2 2 5 2" xfId="10229"/>
    <cellStyle name="Calculation 3 5 4 2 2 5 3" xfId="10230"/>
    <cellStyle name="Calculation 3 5 4 2 2 6" xfId="10231"/>
    <cellStyle name="Calculation 3 5 4 2 2 6 2" xfId="10232"/>
    <cellStyle name="Calculation 3 5 4 2 2 6 3" xfId="10233"/>
    <cellStyle name="Calculation 3 5 4 2 2 7" xfId="10234"/>
    <cellStyle name="Calculation 3 5 4 2 2 7 2" xfId="10235"/>
    <cellStyle name="Calculation 3 5 4 2 2 7 3" xfId="10236"/>
    <cellStyle name="Calculation 3 5 4 2 2 8" xfId="10237"/>
    <cellStyle name="Calculation 3 5 4 2 2 9" xfId="10238"/>
    <cellStyle name="Calculation 3 5 4 2 3" xfId="10239"/>
    <cellStyle name="Calculation 3 5 4 2 3 2" xfId="10240"/>
    <cellStyle name="Calculation 3 5 4 2 3 3" xfId="10241"/>
    <cellStyle name="Calculation 3 5 4 2 4" xfId="10242"/>
    <cellStyle name="Calculation 3 5 4 2 4 2" xfId="10243"/>
    <cellStyle name="Calculation 3 5 4 2 4 3" xfId="10244"/>
    <cellStyle name="Calculation 3 5 4 2 5" xfId="10245"/>
    <cellStyle name="Calculation 3 5 4 2 5 2" xfId="10246"/>
    <cellStyle name="Calculation 3 5 4 2 5 3" xfId="10247"/>
    <cellStyle name="Calculation 3 5 4 2 6" xfId="10248"/>
    <cellStyle name="Calculation 3 5 4 2 6 2" xfId="10249"/>
    <cellStyle name="Calculation 3 5 4 2 6 3" xfId="10250"/>
    <cellStyle name="Calculation 3 5 4 2 7" xfId="10251"/>
    <cellStyle name="Calculation 3 5 4 2 7 2" xfId="10252"/>
    <cellStyle name="Calculation 3 5 4 2 7 3" xfId="10253"/>
    <cellStyle name="Calculation 3 5 4 2 8" xfId="10254"/>
    <cellStyle name="Calculation 3 5 4 2 8 2" xfId="10255"/>
    <cellStyle name="Calculation 3 5 4 2 8 3" xfId="10256"/>
    <cellStyle name="Calculation 3 5 4 2 9" xfId="10257"/>
    <cellStyle name="Calculation 3 5 4 3" xfId="10258"/>
    <cellStyle name="Calculation 3 5 4 3 10" xfId="10259"/>
    <cellStyle name="Calculation 3 5 4 3 2" xfId="10260"/>
    <cellStyle name="Calculation 3 5 4 3 2 2" xfId="10261"/>
    <cellStyle name="Calculation 3 5 4 3 2 2 2" xfId="10262"/>
    <cellStyle name="Calculation 3 5 4 3 2 2 3" xfId="10263"/>
    <cellStyle name="Calculation 3 5 4 3 2 3" xfId="10264"/>
    <cellStyle name="Calculation 3 5 4 3 2 3 2" xfId="10265"/>
    <cellStyle name="Calculation 3 5 4 3 2 3 3" xfId="10266"/>
    <cellStyle name="Calculation 3 5 4 3 2 4" xfId="10267"/>
    <cellStyle name="Calculation 3 5 4 3 2 4 2" xfId="10268"/>
    <cellStyle name="Calculation 3 5 4 3 2 4 3" xfId="10269"/>
    <cellStyle name="Calculation 3 5 4 3 2 5" xfId="10270"/>
    <cellStyle name="Calculation 3 5 4 3 2 5 2" xfId="10271"/>
    <cellStyle name="Calculation 3 5 4 3 2 5 3" xfId="10272"/>
    <cellStyle name="Calculation 3 5 4 3 2 6" xfId="10273"/>
    <cellStyle name="Calculation 3 5 4 3 2 6 2" xfId="10274"/>
    <cellStyle name="Calculation 3 5 4 3 2 6 3" xfId="10275"/>
    <cellStyle name="Calculation 3 5 4 3 2 7" xfId="10276"/>
    <cellStyle name="Calculation 3 5 4 3 2 7 2" xfId="10277"/>
    <cellStyle name="Calculation 3 5 4 3 2 7 3" xfId="10278"/>
    <cellStyle name="Calculation 3 5 4 3 2 8" xfId="10279"/>
    <cellStyle name="Calculation 3 5 4 3 2 9" xfId="10280"/>
    <cellStyle name="Calculation 3 5 4 3 3" xfId="10281"/>
    <cellStyle name="Calculation 3 5 4 3 3 2" xfId="10282"/>
    <cellStyle name="Calculation 3 5 4 3 3 3" xfId="10283"/>
    <cellStyle name="Calculation 3 5 4 3 4" xfId="10284"/>
    <cellStyle name="Calculation 3 5 4 3 4 2" xfId="10285"/>
    <cellStyle name="Calculation 3 5 4 3 4 3" xfId="10286"/>
    <cellStyle name="Calculation 3 5 4 3 5" xfId="10287"/>
    <cellStyle name="Calculation 3 5 4 3 5 2" xfId="10288"/>
    <cellStyle name="Calculation 3 5 4 3 5 3" xfId="10289"/>
    <cellStyle name="Calculation 3 5 4 3 6" xfId="10290"/>
    <cellStyle name="Calculation 3 5 4 3 6 2" xfId="10291"/>
    <cellStyle name="Calculation 3 5 4 3 6 3" xfId="10292"/>
    <cellStyle name="Calculation 3 5 4 3 7" xfId="10293"/>
    <cellStyle name="Calculation 3 5 4 3 7 2" xfId="10294"/>
    <cellStyle name="Calculation 3 5 4 3 7 3" xfId="10295"/>
    <cellStyle name="Calculation 3 5 4 3 8" xfId="10296"/>
    <cellStyle name="Calculation 3 5 4 3 8 2" xfId="10297"/>
    <cellStyle name="Calculation 3 5 4 3 8 3" xfId="10298"/>
    <cellStyle name="Calculation 3 5 4 3 9" xfId="10299"/>
    <cellStyle name="Calculation 3 5 4 4" xfId="10300"/>
    <cellStyle name="Calculation 3 5 4 4 10" xfId="10301"/>
    <cellStyle name="Calculation 3 5 4 4 2" xfId="10302"/>
    <cellStyle name="Calculation 3 5 4 4 2 2" xfId="10303"/>
    <cellStyle name="Calculation 3 5 4 4 2 2 2" xfId="10304"/>
    <cellStyle name="Calculation 3 5 4 4 2 2 3" xfId="10305"/>
    <cellStyle name="Calculation 3 5 4 4 2 3" xfId="10306"/>
    <cellStyle name="Calculation 3 5 4 4 2 3 2" xfId="10307"/>
    <cellStyle name="Calculation 3 5 4 4 2 3 3" xfId="10308"/>
    <cellStyle name="Calculation 3 5 4 4 2 4" xfId="10309"/>
    <cellStyle name="Calculation 3 5 4 4 2 4 2" xfId="10310"/>
    <cellStyle name="Calculation 3 5 4 4 2 4 3" xfId="10311"/>
    <cellStyle name="Calculation 3 5 4 4 2 5" xfId="10312"/>
    <cellStyle name="Calculation 3 5 4 4 2 5 2" xfId="10313"/>
    <cellStyle name="Calculation 3 5 4 4 2 5 3" xfId="10314"/>
    <cellStyle name="Calculation 3 5 4 4 2 6" xfId="10315"/>
    <cellStyle name="Calculation 3 5 4 4 2 6 2" xfId="10316"/>
    <cellStyle name="Calculation 3 5 4 4 2 6 3" xfId="10317"/>
    <cellStyle name="Calculation 3 5 4 4 2 7" xfId="10318"/>
    <cellStyle name="Calculation 3 5 4 4 2 7 2" xfId="10319"/>
    <cellStyle name="Calculation 3 5 4 4 2 7 3" xfId="10320"/>
    <cellStyle name="Calculation 3 5 4 4 2 8" xfId="10321"/>
    <cellStyle name="Calculation 3 5 4 4 2 9" xfId="10322"/>
    <cellStyle name="Calculation 3 5 4 4 3" xfId="10323"/>
    <cellStyle name="Calculation 3 5 4 4 3 2" xfId="10324"/>
    <cellStyle name="Calculation 3 5 4 4 3 3" xfId="10325"/>
    <cellStyle name="Calculation 3 5 4 4 4" xfId="10326"/>
    <cellStyle name="Calculation 3 5 4 4 4 2" xfId="10327"/>
    <cellStyle name="Calculation 3 5 4 4 4 3" xfId="10328"/>
    <cellStyle name="Calculation 3 5 4 4 5" xfId="10329"/>
    <cellStyle name="Calculation 3 5 4 4 5 2" xfId="10330"/>
    <cellStyle name="Calculation 3 5 4 4 5 3" xfId="10331"/>
    <cellStyle name="Calculation 3 5 4 4 6" xfId="10332"/>
    <cellStyle name="Calculation 3 5 4 4 6 2" xfId="10333"/>
    <cellStyle name="Calculation 3 5 4 4 6 3" xfId="10334"/>
    <cellStyle name="Calculation 3 5 4 4 7" xfId="10335"/>
    <cellStyle name="Calculation 3 5 4 4 7 2" xfId="10336"/>
    <cellStyle name="Calculation 3 5 4 4 7 3" xfId="10337"/>
    <cellStyle name="Calculation 3 5 4 4 8" xfId="10338"/>
    <cellStyle name="Calculation 3 5 4 4 8 2" xfId="10339"/>
    <cellStyle name="Calculation 3 5 4 4 8 3" xfId="10340"/>
    <cellStyle name="Calculation 3 5 4 4 9" xfId="10341"/>
    <cellStyle name="Calculation 3 5 4 5" xfId="10342"/>
    <cellStyle name="Calculation 3 5 4 5 2" xfId="10343"/>
    <cellStyle name="Calculation 3 5 4 5 2 2" xfId="10344"/>
    <cellStyle name="Calculation 3 5 4 5 2 3" xfId="10345"/>
    <cellStyle name="Calculation 3 5 4 5 3" xfId="10346"/>
    <cellStyle name="Calculation 3 5 4 5 3 2" xfId="10347"/>
    <cellStyle name="Calculation 3 5 4 5 3 3" xfId="10348"/>
    <cellStyle name="Calculation 3 5 4 5 4" xfId="10349"/>
    <cellStyle name="Calculation 3 5 4 5 4 2" xfId="10350"/>
    <cellStyle name="Calculation 3 5 4 5 4 3" xfId="10351"/>
    <cellStyle name="Calculation 3 5 4 5 5" xfId="10352"/>
    <cellStyle name="Calculation 3 5 4 5 5 2" xfId="10353"/>
    <cellStyle name="Calculation 3 5 4 5 5 3" xfId="10354"/>
    <cellStyle name="Calculation 3 5 4 5 6" xfId="10355"/>
    <cellStyle name="Calculation 3 5 4 5 6 2" xfId="10356"/>
    <cellStyle name="Calculation 3 5 4 5 6 3" xfId="10357"/>
    <cellStyle name="Calculation 3 5 4 5 7" xfId="10358"/>
    <cellStyle name="Calculation 3 5 4 5 7 2" xfId="10359"/>
    <cellStyle name="Calculation 3 5 4 5 7 3" xfId="10360"/>
    <cellStyle name="Calculation 3 5 4 5 8" xfId="10361"/>
    <cellStyle name="Calculation 3 5 4 5 9" xfId="10362"/>
    <cellStyle name="Calculation 3 5 4 6" xfId="10363"/>
    <cellStyle name="Calculation 3 5 4 6 2" xfId="10364"/>
    <cellStyle name="Calculation 3 5 4 6 3" xfId="10365"/>
    <cellStyle name="Calculation 3 5 4 7" xfId="10366"/>
    <cellStyle name="Calculation 3 5 4 7 2" xfId="10367"/>
    <cellStyle name="Calculation 3 5 4 7 3" xfId="10368"/>
    <cellStyle name="Calculation 3 5 4 8" xfId="10369"/>
    <cellStyle name="Calculation 3 5 4 8 2" xfId="10370"/>
    <cellStyle name="Calculation 3 5 4 8 3" xfId="10371"/>
    <cellStyle name="Calculation 3 5 4 9" xfId="10372"/>
    <cellStyle name="Calculation 3 5 4 9 2" xfId="10373"/>
    <cellStyle name="Calculation 3 5 4 9 3" xfId="10374"/>
    <cellStyle name="Calculation 3 5 5" xfId="10375"/>
    <cellStyle name="Calculation 3 5 5 10" xfId="10376"/>
    <cellStyle name="Calculation 3 5 5 2" xfId="10377"/>
    <cellStyle name="Calculation 3 5 5 2 10" xfId="10378"/>
    <cellStyle name="Calculation 3 5 5 2 2" xfId="10379"/>
    <cellStyle name="Calculation 3 5 5 2 2 2" xfId="10380"/>
    <cellStyle name="Calculation 3 5 5 2 2 2 2" xfId="10381"/>
    <cellStyle name="Calculation 3 5 5 2 2 2 3" xfId="10382"/>
    <cellStyle name="Calculation 3 5 5 2 2 3" xfId="10383"/>
    <cellStyle name="Calculation 3 5 5 2 2 3 2" xfId="10384"/>
    <cellStyle name="Calculation 3 5 5 2 2 3 3" xfId="10385"/>
    <cellStyle name="Calculation 3 5 5 2 2 4" xfId="10386"/>
    <cellStyle name="Calculation 3 5 5 2 2 4 2" xfId="10387"/>
    <cellStyle name="Calculation 3 5 5 2 2 4 3" xfId="10388"/>
    <cellStyle name="Calculation 3 5 5 2 2 5" xfId="10389"/>
    <cellStyle name="Calculation 3 5 5 2 2 5 2" xfId="10390"/>
    <cellStyle name="Calculation 3 5 5 2 2 5 3" xfId="10391"/>
    <cellStyle name="Calculation 3 5 5 2 2 6" xfId="10392"/>
    <cellStyle name="Calculation 3 5 5 2 2 6 2" xfId="10393"/>
    <cellStyle name="Calculation 3 5 5 2 2 6 3" xfId="10394"/>
    <cellStyle name="Calculation 3 5 5 2 2 7" xfId="10395"/>
    <cellStyle name="Calculation 3 5 5 2 2 7 2" xfId="10396"/>
    <cellStyle name="Calculation 3 5 5 2 2 7 3" xfId="10397"/>
    <cellStyle name="Calculation 3 5 5 2 2 8" xfId="10398"/>
    <cellStyle name="Calculation 3 5 5 2 2 9" xfId="10399"/>
    <cellStyle name="Calculation 3 5 5 2 3" xfId="10400"/>
    <cellStyle name="Calculation 3 5 5 2 3 2" xfId="10401"/>
    <cellStyle name="Calculation 3 5 5 2 3 3" xfId="10402"/>
    <cellStyle name="Calculation 3 5 5 2 4" xfId="10403"/>
    <cellStyle name="Calculation 3 5 5 2 4 2" xfId="10404"/>
    <cellStyle name="Calculation 3 5 5 2 4 3" xfId="10405"/>
    <cellStyle name="Calculation 3 5 5 2 5" xfId="10406"/>
    <cellStyle name="Calculation 3 5 5 2 5 2" xfId="10407"/>
    <cellStyle name="Calculation 3 5 5 2 5 3" xfId="10408"/>
    <cellStyle name="Calculation 3 5 5 2 6" xfId="10409"/>
    <cellStyle name="Calculation 3 5 5 2 6 2" xfId="10410"/>
    <cellStyle name="Calculation 3 5 5 2 6 3" xfId="10411"/>
    <cellStyle name="Calculation 3 5 5 2 7" xfId="10412"/>
    <cellStyle name="Calculation 3 5 5 2 7 2" xfId="10413"/>
    <cellStyle name="Calculation 3 5 5 2 7 3" xfId="10414"/>
    <cellStyle name="Calculation 3 5 5 2 8" xfId="10415"/>
    <cellStyle name="Calculation 3 5 5 2 8 2" xfId="10416"/>
    <cellStyle name="Calculation 3 5 5 2 8 3" xfId="10417"/>
    <cellStyle name="Calculation 3 5 5 2 9" xfId="10418"/>
    <cellStyle name="Calculation 3 5 5 3" xfId="10419"/>
    <cellStyle name="Calculation 3 5 5 3 10" xfId="10420"/>
    <cellStyle name="Calculation 3 5 5 3 2" xfId="10421"/>
    <cellStyle name="Calculation 3 5 5 3 2 2" xfId="10422"/>
    <cellStyle name="Calculation 3 5 5 3 2 2 2" xfId="10423"/>
    <cellStyle name="Calculation 3 5 5 3 2 2 3" xfId="10424"/>
    <cellStyle name="Calculation 3 5 5 3 2 3" xfId="10425"/>
    <cellStyle name="Calculation 3 5 5 3 2 3 2" xfId="10426"/>
    <cellStyle name="Calculation 3 5 5 3 2 3 3" xfId="10427"/>
    <cellStyle name="Calculation 3 5 5 3 2 4" xfId="10428"/>
    <cellStyle name="Calculation 3 5 5 3 2 4 2" xfId="10429"/>
    <cellStyle name="Calculation 3 5 5 3 2 4 3" xfId="10430"/>
    <cellStyle name="Calculation 3 5 5 3 2 5" xfId="10431"/>
    <cellStyle name="Calculation 3 5 5 3 2 5 2" xfId="10432"/>
    <cellStyle name="Calculation 3 5 5 3 2 5 3" xfId="10433"/>
    <cellStyle name="Calculation 3 5 5 3 2 6" xfId="10434"/>
    <cellStyle name="Calculation 3 5 5 3 2 6 2" xfId="10435"/>
    <cellStyle name="Calculation 3 5 5 3 2 6 3" xfId="10436"/>
    <cellStyle name="Calculation 3 5 5 3 2 7" xfId="10437"/>
    <cellStyle name="Calculation 3 5 5 3 2 7 2" xfId="10438"/>
    <cellStyle name="Calculation 3 5 5 3 2 7 3" xfId="10439"/>
    <cellStyle name="Calculation 3 5 5 3 2 8" xfId="10440"/>
    <cellStyle name="Calculation 3 5 5 3 2 9" xfId="10441"/>
    <cellStyle name="Calculation 3 5 5 3 3" xfId="10442"/>
    <cellStyle name="Calculation 3 5 5 3 3 2" xfId="10443"/>
    <cellStyle name="Calculation 3 5 5 3 3 3" xfId="10444"/>
    <cellStyle name="Calculation 3 5 5 3 4" xfId="10445"/>
    <cellStyle name="Calculation 3 5 5 3 4 2" xfId="10446"/>
    <cellStyle name="Calculation 3 5 5 3 4 3" xfId="10447"/>
    <cellStyle name="Calculation 3 5 5 3 5" xfId="10448"/>
    <cellStyle name="Calculation 3 5 5 3 5 2" xfId="10449"/>
    <cellStyle name="Calculation 3 5 5 3 5 3" xfId="10450"/>
    <cellStyle name="Calculation 3 5 5 3 6" xfId="10451"/>
    <cellStyle name="Calculation 3 5 5 3 6 2" xfId="10452"/>
    <cellStyle name="Calculation 3 5 5 3 6 3" xfId="10453"/>
    <cellStyle name="Calculation 3 5 5 3 7" xfId="10454"/>
    <cellStyle name="Calculation 3 5 5 3 7 2" xfId="10455"/>
    <cellStyle name="Calculation 3 5 5 3 7 3" xfId="10456"/>
    <cellStyle name="Calculation 3 5 5 3 8" xfId="10457"/>
    <cellStyle name="Calculation 3 5 5 3 8 2" xfId="10458"/>
    <cellStyle name="Calculation 3 5 5 3 8 3" xfId="10459"/>
    <cellStyle name="Calculation 3 5 5 3 9" xfId="10460"/>
    <cellStyle name="Calculation 3 5 5 4" xfId="10461"/>
    <cellStyle name="Calculation 3 5 5 4 10" xfId="10462"/>
    <cellStyle name="Calculation 3 5 5 4 2" xfId="10463"/>
    <cellStyle name="Calculation 3 5 5 4 2 2" xfId="10464"/>
    <cellStyle name="Calculation 3 5 5 4 2 2 2" xfId="10465"/>
    <cellStyle name="Calculation 3 5 5 4 2 2 3" xfId="10466"/>
    <cellStyle name="Calculation 3 5 5 4 2 3" xfId="10467"/>
    <cellStyle name="Calculation 3 5 5 4 2 3 2" xfId="10468"/>
    <cellStyle name="Calculation 3 5 5 4 2 3 3" xfId="10469"/>
    <cellStyle name="Calculation 3 5 5 4 2 4" xfId="10470"/>
    <cellStyle name="Calculation 3 5 5 4 2 4 2" xfId="10471"/>
    <cellStyle name="Calculation 3 5 5 4 2 4 3" xfId="10472"/>
    <cellStyle name="Calculation 3 5 5 4 2 5" xfId="10473"/>
    <cellStyle name="Calculation 3 5 5 4 2 5 2" xfId="10474"/>
    <cellStyle name="Calculation 3 5 5 4 2 5 3" xfId="10475"/>
    <cellStyle name="Calculation 3 5 5 4 2 6" xfId="10476"/>
    <cellStyle name="Calculation 3 5 5 4 2 6 2" xfId="10477"/>
    <cellStyle name="Calculation 3 5 5 4 2 6 3" xfId="10478"/>
    <cellStyle name="Calculation 3 5 5 4 2 7" xfId="10479"/>
    <cellStyle name="Calculation 3 5 5 4 2 7 2" xfId="10480"/>
    <cellStyle name="Calculation 3 5 5 4 2 7 3" xfId="10481"/>
    <cellStyle name="Calculation 3 5 5 4 2 8" xfId="10482"/>
    <cellStyle name="Calculation 3 5 5 4 2 9" xfId="10483"/>
    <cellStyle name="Calculation 3 5 5 4 3" xfId="10484"/>
    <cellStyle name="Calculation 3 5 5 4 3 2" xfId="10485"/>
    <cellStyle name="Calculation 3 5 5 4 3 3" xfId="10486"/>
    <cellStyle name="Calculation 3 5 5 4 4" xfId="10487"/>
    <cellStyle name="Calculation 3 5 5 4 4 2" xfId="10488"/>
    <cellStyle name="Calculation 3 5 5 4 4 3" xfId="10489"/>
    <cellStyle name="Calculation 3 5 5 4 5" xfId="10490"/>
    <cellStyle name="Calculation 3 5 5 4 5 2" xfId="10491"/>
    <cellStyle name="Calculation 3 5 5 4 5 3" xfId="10492"/>
    <cellStyle name="Calculation 3 5 5 4 6" xfId="10493"/>
    <cellStyle name="Calculation 3 5 5 4 6 2" xfId="10494"/>
    <cellStyle name="Calculation 3 5 5 4 6 3" xfId="10495"/>
    <cellStyle name="Calculation 3 5 5 4 7" xfId="10496"/>
    <cellStyle name="Calculation 3 5 5 4 7 2" xfId="10497"/>
    <cellStyle name="Calculation 3 5 5 4 7 3" xfId="10498"/>
    <cellStyle name="Calculation 3 5 5 4 8" xfId="10499"/>
    <cellStyle name="Calculation 3 5 5 4 8 2" xfId="10500"/>
    <cellStyle name="Calculation 3 5 5 4 8 3" xfId="10501"/>
    <cellStyle name="Calculation 3 5 5 4 9" xfId="10502"/>
    <cellStyle name="Calculation 3 5 5 5" xfId="10503"/>
    <cellStyle name="Calculation 3 5 5 5 2" xfId="10504"/>
    <cellStyle name="Calculation 3 5 5 5 2 2" xfId="10505"/>
    <cellStyle name="Calculation 3 5 5 5 2 3" xfId="10506"/>
    <cellStyle name="Calculation 3 5 5 5 3" xfId="10507"/>
    <cellStyle name="Calculation 3 5 5 5 3 2" xfId="10508"/>
    <cellStyle name="Calculation 3 5 5 5 3 3" xfId="10509"/>
    <cellStyle name="Calculation 3 5 5 5 4" xfId="10510"/>
    <cellStyle name="Calculation 3 5 5 5 4 2" xfId="10511"/>
    <cellStyle name="Calculation 3 5 5 5 4 3" xfId="10512"/>
    <cellStyle name="Calculation 3 5 5 5 5" xfId="10513"/>
    <cellStyle name="Calculation 3 5 5 5 5 2" xfId="10514"/>
    <cellStyle name="Calculation 3 5 5 5 5 3" xfId="10515"/>
    <cellStyle name="Calculation 3 5 5 5 6" xfId="10516"/>
    <cellStyle name="Calculation 3 5 5 5 6 2" xfId="10517"/>
    <cellStyle name="Calculation 3 5 5 5 6 3" xfId="10518"/>
    <cellStyle name="Calculation 3 5 5 5 7" xfId="10519"/>
    <cellStyle name="Calculation 3 5 5 5 7 2" xfId="10520"/>
    <cellStyle name="Calculation 3 5 5 5 7 3" xfId="10521"/>
    <cellStyle name="Calculation 3 5 5 5 8" xfId="10522"/>
    <cellStyle name="Calculation 3 5 5 5 9" xfId="10523"/>
    <cellStyle name="Calculation 3 5 5 6" xfId="10524"/>
    <cellStyle name="Calculation 3 5 5 6 2" xfId="10525"/>
    <cellStyle name="Calculation 3 5 5 6 3" xfId="10526"/>
    <cellStyle name="Calculation 3 5 5 7" xfId="10527"/>
    <cellStyle name="Calculation 3 5 5 7 2" xfId="10528"/>
    <cellStyle name="Calculation 3 5 5 7 3" xfId="10529"/>
    <cellStyle name="Calculation 3 5 5 8" xfId="10530"/>
    <cellStyle name="Calculation 3 5 5 8 2" xfId="10531"/>
    <cellStyle name="Calculation 3 5 5 8 3" xfId="10532"/>
    <cellStyle name="Calculation 3 5 5 9" xfId="10533"/>
    <cellStyle name="Calculation 3 5 5 9 2" xfId="10534"/>
    <cellStyle name="Calculation 3 5 5 9 3" xfId="10535"/>
    <cellStyle name="Calculation 3 5 6" xfId="10536"/>
    <cellStyle name="Calculation 3 5 6 10" xfId="10537"/>
    <cellStyle name="Calculation 3 5 6 2" xfId="10538"/>
    <cellStyle name="Calculation 3 5 6 2 2" xfId="10539"/>
    <cellStyle name="Calculation 3 5 6 2 2 2" xfId="10540"/>
    <cellStyle name="Calculation 3 5 6 2 2 3" xfId="10541"/>
    <cellStyle name="Calculation 3 5 6 2 3" xfId="10542"/>
    <cellStyle name="Calculation 3 5 6 2 3 2" xfId="10543"/>
    <cellStyle name="Calculation 3 5 6 2 3 3" xfId="10544"/>
    <cellStyle name="Calculation 3 5 6 2 4" xfId="10545"/>
    <cellStyle name="Calculation 3 5 6 2 4 2" xfId="10546"/>
    <cellStyle name="Calculation 3 5 6 2 4 3" xfId="10547"/>
    <cellStyle name="Calculation 3 5 6 2 5" xfId="10548"/>
    <cellStyle name="Calculation 3 5 6 2 5 2" xfId="10549"/>
    <cellStyle name="Calculation 3 5 6 2 5 3" xfId="10550"/>
    <cellStyle name="Calculation 3 5 6 2 6" xfId="10551"/>
    <cellStyle name="Calculation 3 5 6 2 6 2" xfId="10552"/>
    <cellStyle name="Calculation 3 5 6 2 6 3" xfId="10553"/>
    <cellStyle name="Calculation 3 5 6 2 7" xfId="10554"/>
    <cellStyle name="Calculation 3 5 6 2 7 2" xfId="10555"/>
    <cellStyle name="Calculation 3 5 6 2 7 3" xfId="10556"/>
    <cellStyle name="Calculation 3 5 6 2 8" xfId="10557"/>
    <cellStyle name="Calculation 3 5 6 2 9" xfId="10558"/>
    <cellStyle name="Calculation 3 5 6 3" xfId="10559"/>
    <cellStyle name="Calculation 3 5 6 3 2" xfId="10560"/>
    <cellStyle name="Calculation 3 5 6 3 3" xfId="10561"/>
    <cellStyle name="Calculation 3 5 6 4" xfId="10562"/>
    <cellStyle name="Calculation 3 5 6 4 2" xfId="10563"/>
    <cellStyle name="Calculation 3 5 6 4 3" xfId="10564"/>
    <cellStyle name="Calculation 3 5 6 5" xfId="10565"/>
    <cellStyle name="Calculation 3 5 6 5 2" xfId="10566"/>
    <cellStyle name="Calculation 3 5 6 5 3" xfId="10567"/>
    <cellStyle name="Calculation 3 5 6 6" xfId="10568"/>
    <cellStyle name="Calculation 3 5 6 6 2" xfId="10569"/>
    <cellStyle name="Calculation 3 5 6 6 3" xfId="10570"/>
    <cellStyle name="Calculation 3 5 6 7" xfId="10571"/>
    <cellStyle name="Calculation 3 5 6 7 2" xfId="10572"/>
    <cellStyle name="Calculation 3 5 6 7 3" xfId="10573"/>
    <cellStyle name="Calculation 3 5 6 8" xfId="10574"/>
    <cellStyle name="Calculation 3 5 6 8 2" xfId="10575"/>
    <cellStyle name="Calculation 3 5 6 8 3" xfId="10576"/>
    <cellStyle name="Calculation 3 5 6 9" xfId="10577"/>
    <cellStyle name="Calculation 3 5 7" xfId="10578"/>
    <cellStyle name="Calculation 3 5 7 10" xfId="10579"/>
    <cellStyle name="Calculation 3 5 7 2" xfId="10580"/>
    <cellStyle name="Calculation 3 5 7 2 2" xfId="10581"/>
    <cellStyle name="Calculation 3 5 7 2 2 2" xfId="10582"/>
    <cellStyle name="Calculation 3 5 7 2 2 3" xfId="10583"/>
    <cellStyle name="Calculation 3 5 7 2 3" xfId="10584"/>
    <cellStyle name="Calculation 3 5 7 2 3 2" xfId="10585"/>
    <cellStyle name="Calculation 3 5 7 2 3 3" xfId="10586"/>
    <cellStyle name="Calculation 3 5 7 2 4" xfId="10587"/>
    <cellStyle name="Calculation 3 5 7 2 4 2" xfId="10588"/>
    <cellStyle name="Calculation 3 5 7 2 4 3" xfId="10589"/>
    <cellStyle name="Calculation 3 5 7 2 5" xfId="10590"/>
    <cellStyle name="Calculation 3 5 7 2 5 2" xfId="10591"/>
    <cellStyle name="Calculation 3 5 7 2 5 3" xfId="10592"/>
    <cellStyle name="Calculation 3 5 7 2 6" xfId="10593"/>
    <cellStyle name="Calculation 3 5 7 2 6 2" xfId="10594"/>
    <cellStyle name="Calculation 3 5 7 2 6 3" xfId="10595"/>
    <cellStyle name="Calculation 3 5 7 2 7" xfId="10596"/>
    <cellStyle name="Calculation 3 5 7 2 7 2" xfId="10597"/>
    <cellStyle name="Calculation 3 5 7 2 7 3" xfId="10598"/>
    <cellStyle name="Calculation 3 5 7 2 8" xfId="10599"/>
    <cellStyle name="Calculation 3 5 7 2 9" xfId="10600"/>
    <cellStyle name="Calculation 3 5 7 3" xfId="10601"/>
    <cellStyle name="Calculation 3 5 7 3 2" xfId="10602"/>
    <cellStyle name="Calculation 3 5 7 3 3" xfId="10603"/>
    <cellStyle name="Calculation 3 5 7 4" xfId="10604"/>
    <cellStyle name="Calculation 3 5 7 4 2" xfId="10605"/>
    <cellStyle name="Calculation 3 5 7 4 3" xfId="10606"/>
    <cellStyle name="Calculation 3 5 7 5" xfId="10607"/>
    <cellStyle name="Calculation 3 5 7 5 2" xfId="10608"/>
    <cellStyle name="Calculation 3 5 7 5 3" xfId="10609"/>
    <cellStyle name="Calculation 3 5 7 6" xfId="10610"/>
    <cellStyle name="Calculation 3 5 7 6 2" xfId="10611"/>
    <cellStyle name="Calculation 3 5 7 6 3" xfId="10612"/>
    <cellStyle name="Calculation 3 5 7 7" xfId="10613"/>
    <cellStyle name="Calculation 3 5 7 7 2" xfId="10614"/>
    <cellStyle name="Calculation 3 5 7 7 3" xfId="10615"/>
    <cellStyle name="Calculation 3 5 7 8" xfId="10616"/>
    <cellStyle name="Calculation 3 5 7 8 2" xfId="10617"/>
    <cellStyle name="Calculation 3 5 7 8 3" xfId="10618"/>
    <cellStyle name="Calculation 3 5 7 9" xfId="10619"/>
    <cellStyle name="Calculation 3 5 8" xfId="10620"/>
    <cellStyle name="Calculation 3 5 8 10" xfId="10621"/>
    <cellStyle name="Calculation 3 5 8 2" xfId="10622"/>
    <cellStyle name="Calculation 3 5 8 2 2" xfId="10623"/>
    <cellStyle name="Calculation 3 5 8 2 2 2" xfId="10624"/>
    <cellStyle name="Calculation 3 5 8 2 2 3" xfId="10625"/>
    <cellStyle name="Calculation 3 5 8 2 3" xfId="10626"/>
    <cellStyle name="Calculation 3 5 8 2 3 2" xfId="10627"/>
    <cellStyle name="Calculation 3 5 8 2 3 3" xfId="10628"/>
    <cellStyle name="Calculation 3 5 8 2 4" xfId="10629"/>
    <cellStyle name="Calculation 3 5 8 2 4 2" xfId="10630"/>
    <cellStyle name="Calculation 3 5 8 2 4 3" xfId="10631"/>
    <cellStyle name="Calculation 3 5 8 2 5" xfId="10632"/>
    <cellStyle name="Calculation 3 5 8 2 5 2" xfId="10633"/>
    <cellStyle name="Calculation 3 5 8 2 5 3" xfId="10634"/>
    <cellStyle name="Calculation 3 5 8 2 6" xfId="10635"/>
    <cellStyle name="Calculation 3 5 8 2 6 2" xfId="10636"/>
    <cellStyle name="Calculation 3 5 8 2 6 3" xfId="10637"/>
    <cellStyle name="Calculation 3 5 8 2 7" xfId="10638"/>
    <cellStyle name="Calculation 3 5 8 2 7 2" xfId="10639"/>
    <cellStyle name="Calculation 3 5 8 2 7 3" xfId="10640"/>
    <cellStyle name="Calculation 3 5 8 2 8" xfId="10641"/>
    <cellStyle name="Calculation 3 5 8 2 9" xfId="10642"/>
    <cellStyle name="Calculation 3 5 8 3" xfId="10643"/>
    <cellStyle name="Calculation 3 5 8 3 2" xfId="10644"/>
    <cellStyle name="Calculation 3 5 8 3 3" xfId="10645"/>
    <cellStyle name="Calculation 3 5 8 4" xfId="10646"/>
    <cellStyle name="Calculation 3 5 8 4 2" xfId="10647"/>
    <cellStyle name="Calculation 3 5 8 4 3" xfId="10648"/>
    <cellStyle name="Calculation 3 5 8 5" xfId="10649"/>
    <cellStyle name="Calculation 3 5 8 5 2" xfId="10650"/>
    <cellStyle name="Calculation 3 5 8 5 3" xfId="10651"/>
    <cellStyle name="Calculation 3 5 8 6" xfId="10652"/>
    <cellStyle name="Calculation 3 5 8 6 2" xfId="10653"/>
    <cellStyle name="Calculation 3 5 8 6 3" xfId="10654"/>
    <cellStyle name="Calculation 3 5 8 7" xfId="10655"/>
    <cellStyle name="Calculation 3 5 8 7 2" xfId="10656"/>
    <cellStyle name="Calculation 3 5 8 7 3" xfId="10657"/>
    <cellStyle name="Calculation 3 5 8 8" xfId="10658"/>
    <cellStyle name="Calculation 3 5 8 8 2" xfId="10659"/>
    <cellStyle name="Calculation 3 5 8 8 3" xfId="10660"/>
    <cellStyle name="Calculation 3 5 8 9" xfId="10661"/>
    <cellStyle name="Calculation 3 5 9" xfId="10662"/>
    <cellStyle name="Calculation 3 5 9 2" xfId="10663"/>
    <cellStyle name="Calculation 3 5 9 2 2" xfId="10664"/>
    <cellStyle name="Calculation 3 5 9 2 3" xfId="10665"/>
    <cellStyle name="Calculation 3 5 9 3" xfId="10666"/>
    <cellStyle name="Calculation 3 5 9 3 2" xfId="10667"/>
    <cellStyle name="Calculation 3 5 9 3 3" xfId="10668"/>
    <cellStyle name="Calculation 3 5 9 4" xfId="10669"/>
    <cellStyle name="Calculation 3 5 9 4 2" xfId="10670"/>
    <cellStyle name="Calculation 3 5 9 4 3" xfId="10671"/>
    <cellStyle name="Calculation 3 5 9 5" xfId="10672"/>
    <cellStyle name="Calculation 3 5 9 5 2" xfId="10673"/>
    <cellStyle name="Calculation 3 5 9 5 3" xfId="10674"/>
    <cellStyle name="Calculation 3 5 9 6" xfId="10675"/>
    <cellStyle name="Calculation 3 5 9 6 2" xfId="10676"/>
    <cellStyle name="Calculation 3 5 9 6 3" xfId="10677"/>
    <cellStyle name="Calculation 3 5 9 7" xfId="10678"/>
    <cellStyle name="Calculation 3 5 9 7 2" xfId="10679"/>
    <cellStyle name="Calculation 3 5 9 7 3" xfId="10680"/>
    <cellStyle name="Calculation 3 5 9 8" xfId="10681"/>
    <cellStyle name="Calculation 3 5 9 9" xfId="10682"/>
    <cellStyle name="Calculation 3 6" xfId="10683"/>
    <cellStyle name="Calculation 3 6 2" xfId="10684"/>
    <cellStyle name="Calculation 3 6 2 2" xfId="10685"/>
    <cellStyle name="Calculation 3 6 2 2 2" xfId="10686"/>
    <cellStyle name="Calculation 3 6 2 2 3" xfId="10687"/>
    <cellStyle name="Calculation 3 6 2 3" xfId="10688"/>
    <cellStyle name="Calculation 3 6 2 3 2" xfId="10689"/>
    <cellStyle name="Calculation 3 6 2 3 3" xfId="10690"/>
    <cellStyle name="Calculation 3 6 2 4" xfId="10691"/>
    <cellStyle name="Calculation 3 6 2 4 2" xfId="10692"/>
    <cellStyle name="Calculation 3 6 2 4 3" xfId="10693"/>
    <cellStyle name="Calculation 3 6 2 5" xfId="10694"/>
    <cellStyle name="Calculation 3 6 2 5 2" xfId="10695"/>
    <cellStyle name="Calculation 3 6 2 5 3" xfId="10696"/>
    <cellStyle name="Calculation 3 6 2 6" xfId="10697"/>
    <cellStyle name="Calculation 3 6 2 6 2" xfId="10698"/>
    <cellStyle name="Calculation 3 6 2 6 3" xfId="10699"/>
    <cellStyle name="Calculation 3 6 2 7" xfId="10700"/>
    <cellStyle name="Calculation 3 6 2 7 2" xfId="10701"/>
    <cellStyle name="Calculation 3 6 2 7 3" xfId="10702"/>
    <cellStyle name="Calculation 3 6 2 8" xfId="10703"/>
    <cellStyle name="Calculation 3 6 2 9" xfId="10704"/>
    <cellStyle name="Calculation 3 6 3" xfId="10705"/>
    <cellStyle name="Calculation 3 6 3 2" xfId="10706"/>
    <cellStyle name="Calculation 3 6 3 3" xfId="10707"/>
    <cellStyle name="Calculation 3 6 4" xfId="10708"/>
    <cellStyle name="Calculation 3 6 4 2" xfId="10709"/>
    <cellStyle name="Calculation 3 6 4 3" xfId="10710"/>
    <cellStyle name="Calculation 3 6 5" xfId="10711"/>
    <cellStyle name="Calculation 3 6 5 2" xfId="10712"/>
    <cellStyle name="Calculation 3 6 5 3" xfId="10713"/>
    <cellStyle name="Calculation 3 6 6" xfId="10714"/>
    <cellStyle name="Calculation 3 6 6 2" xfId="10715"/>
    <cellStyle name="Calculation 3 6 6 3" xfId="10716"/>
    <cellStyle name="Calculation 3 6 7" xfId="10717"/>
    <cellStyle name="Calculation 3 6 7 2" xfId="10718"/>
    <cellStyle name="Calculation 3 6 7 3" xfId="10719"/>
    <cellStyle name="Calculation 3 6 8" xfId="10720"/>
    <cellStyle name="Calculation 3 6 8 2" xfId="10721"/>
    <cellStyle name="Calculation 3 6 8 3" xfId="10722"/>
    <cellStyle name="Calculation 3 6 9" xfId="10723"/>
    <cellStyle name="Calculation 3 7" xfId="10724"/>
    <cellStyle name="Calculation 3 7 10" xfId="10725"/>
    <cellStyle name="Calculation 3 7 2" xfId="10726"/>
    <cellStyle name="Calculation 3 7 2 2" xfId="10727"/>
    <cellStyle name="Calculation 3 7 2 2 2" xfId="10728"/>
    <cellStyle name="Calculation 3 7 2 2 3" xfId="10729"/>
    <cellStyle name="Calculation 3 7 2 3" xfId="10730"/>
    <cellStyle name="Calculation 3 7 2 3 2" xfId="10731"/>
    <cellStyle name="Calculation 3 7 2 3 3" xfId="10732"/>
    <cellStyle name="Calculation 3 7 2 4" xfId="10733"/>
    <cellStyle name="Calculation 3 7 2 4 2" xfId="10734"/>
    <cellStyle name="Calculation 3 7 2 4 3" xfId="10735"/>
    <cellStyle name="Calculation 3 7 2 5" xfId="10736"/>
    <cellStyle name="Calculation 3 7 2 5 2" xfId="10737"/>
    <cellStyle name="Calculation 3 7 2 5 3" xfId="10738"/>
    <cellStyle name="Calculation 3 7 2 6" xfId="10739"/>
    <cellStyle name="Calculation 3 7 2 6 2" xfId="10740"/>
    <cellStyle name="Calculation 3 7 2 6 3" xfId="10741"/>
    <cellStyle name="Calculation 3 7 2 7" xfId="10742"/>
    <cellStyle name="Calculation 3 7 2 7 2" xfId="10743"/>
    <cellStyle name="Calculation 3 7 2 7 3" xfId="10744"/>
    <cellStyle name="Calculation 3 7 2 8" xfId="10745"/>
    <cellStyle name="Calculation 3 7 2 9" xfId="10746"/>
    <cellStyle name="Calculation 3 7 3" xfId="10747"/>
    <cellStyle name="Calculation 3 7 3 2" xfId="10748"/>
    <cellStyle name="Calculation 3 7 3 3" xfId="10749"/>
    <cellStyle name="Calculation 3 7 4" xfId="10750"/>
    <cellStyle name="Calculation 3 7 4 2" xfId="10751"/>
    <cellStyle name="Calculation 3 7 4 3" xfId="10752"/>
    <cellStyle name="Calculation 3 7 5" xfId="10753"/>
    <cellStyle name="Calculation 3 7 5 2" xfId="10754"/>
    <cellStyle name="Calculation 3 7 5 3" xfId="10755"/>
    <cellStyle name="Calculation 3 7 6" xfId="10756"/>
    <cellStyle name="Calculation 3 7 6 2" xfId="10757"/>
    <cellStyle name="Calculation 3 7 6 3" xfId="10758"/>
    <cellStyle name="Calculation 3 7 7" xfId="10759"/>
    <cellStyle name="Calculation 3 7 7 2" xfId="10760"/>
    <cellStyle name="Calculation 3 7 7 3" xfId="10761"/>
    <cellStyle name="Calculation 3 7 8" xfId="10762"/>
    <cellStyle name="Calculation 3 7 8 2" xfId="10763"/>
    <cellStyle name="Calculation 3 7 8 3" xfId="10764"/>
    <cellStyle name="Calculation 3 7 9" xfId="10765"/>
    <cellStyle name="Calculation 3 8" xfId="10766"/>
    <cellStyle name="Calculation 3 8 10" xfId="10767"/>
    <cellStyle name="Calculation 3 8 2" xfId="10768"/>
    <cellStyle name="Calculation 3 8 2 2" xfId="10769"/>
    <cellStyle name="Calculation 3 8 2 2 2" xfId="10770"/>
    <cellStyle name="Calculation 3 8 2 2 3" xfId="10771"/>
    <cellStyle name="Calculation 3 8 2 3" xfId="10772"/>
    <cellStyle name="Calculation 3 8 2 3 2" xfId="10773"/>
    <cellStyle name="Calculation 3 8 2 3 3" xfId="10774"/>
    <cellStyle name="Calculation 3 8 2 4" xfId="10775"/>
    <cellStyle name="Calculation 3 8 2 4 2" xfId="10776"/>
    <cellStyle name="Calculation 3 8 2 4 3" xfId="10777"/>
    <cellStyle name="Calculation 3 8 2 5" xfId="10778"/>
    <cellStyle name="Calculation 3 8 2 5 2" xfId="10779"/>
    <cellStyle name="Calculation 3 8 2 5 3" xfId="10780"/>
    <cellStyle name="Calculation 3 8 2 6" xfId="10781"/>
    <cellStyle name="Calculation 3 8 2 6 2" xfId="10782"/>
    <cellStyle name="Calculation 3 8 2 6 3" xfId="10783"/>
    <cellStyle name="Calculation 3 8 2 7" xfId="10784"/>
    <cellStyle name="Calculation 3 8 2 7 2" xfId="10785"/>
    <cellStyle name="Calculation 3 8 2 7 3" xfId="10786"/>
    <cellStyle name="Calculation 3 8 2 8" xfId="10787"/>
    <cellStyle name="Calculation 3 8 2 9" xfId="10788"/>
    <cellStyle name="Calculation 3 8 3" xfId="10789"/>
    <cellStyle name="Calculation 3 8 3 2" xfId="10790"/>
    <cellStyle name="Calculation 3 8 3 3" xfId="10791"/>
    <cellStyle name="Calculation 3 8 4" xfId="10792"/>
    <cellStyle name="Calculation 3 8 4 2" xfId="10793"/>
    <cellStyle name="Calculation 3 8 4 3" xfId="10794"/>
    <cellStyle name="Calculation 3 8 5" xfId="10795"/>
    <cellStyle name="Calculation 3 8 5 2" xfId="10796"/>
    <cellStyle name="Calculation 3 8 5 3" xfId="10797"/>
    <cellStyle name="Calculation 3 8 6" xfId="10798"/>
    <cellStyle name="Calculation 3 8 6 2" xfId="10799"/>
    <cellStyle name="Calculation 3 8 6 3" xfId="10800"/>
    <cellStyle name="Calculation 3 8 7" xfId="10801"/>
    <cellStyle name="Calculation 3 8 7 2" xfId="10802"/>
    <cellStyle name="Calculation 3 8 7 3" xfId="10803"/>
    <cellStyle name="Calculation 3 8 8" xfId="10804"/>
    <cellStyle name="Calculation 3 8 8 2" xfId="10805"/>
    <cellStyle name="Calculation 3 8 8 3" xfId="10806"/>
    <cellStyle name="Calculation 3 8 9" xfId="10807"/>
    <cellStyle name="Calculation 3 9" xfId="10808"/>
    <cellStyle name="Calculation 3 9 2" xfId="10809"/>
    <cellStyle name="Calculation 3 9 2 2" xfId="10810"/>
    <cellStyle name="Calculation 3 9 2 3" xfId="10811"/>
    <cellStyle name="Calculation 3 9 3" xfId="10812"/>
    <cellStyle name="Calculation 3 9 3 2" xfId="10813"/>
    <cellStyle name="Calculation 3 9 3 3" xfId="10814"/>
    <cellStyle name="Calculation 3 9 4" xfId="10815"/>
    <cellStyle name="Calculation 3 9 4 2" xfId="10816"/>
    <cellStyle name="Calculation 3 9 4 3" xfId="10817"/>
    <cellStyle name="Calculation 3 9 5" xfId="10818"/>
    <cellStyle name="Calculation 3 9 5 2" xfId="10819"/>
    <cellStyle name="Calculation 3 9 5 3" xfId="10820"/>
    <cellStyle name="Calculation 3 9 6" xfId="10821"/>
    <cellStyle name="Calculation 3 9 6 2" xfId="10822"/>
    <cellStyle name="Calculation 3 9 6 3" xfId="10823"/>
    <cellStyle name="Calculation 3 9 7" xfId="10824"/>
    <cellStyle name="Calculation 3 9 7 2" xfId="10825"/>
    <cellStyle name="Calculation 3 9 7 3" xfId="10826"/>
    <cellStyle name="Calculation 3 9 8" xfId="10827"/>
    <cellStyle name="Calculation 3 9 9" xfId="10828"/>
    <cellStyle name="Calculation 4" xfId="10829"/>
    <cellStyle name="Calculation 4 10" xfId="10830"/>
    <cellStyle name="Calculation 4 10 2" xfId="10831"/>
    <cellStyle name="Calculation 4 10 3" xfId="10832"/>
    <cellStyle name="Calculation 4 11" xfId="10833"/>
    <cellStyle name="Calculation 4 11 2" xfId="10834"/>
    <cellStyle name="Calculation 4 11 3" xfId="10835"/>
    <cellStyle name="Calculation 4 12" xfId="10836"/>
    <cellStyle name="Calculation 4 12 2" xfId="10837"/>
    <cellStyle name="Calculation 4 12 3" xfId="10838"/>
    <cellStyle name="Calculation 4 13" xfId="10839"/>
    <cellStyle name="Calculation 4 14" xfId="10840"/>
    <cellStyle name="Calculation 4 2" xfId="10841"/>
    <cellStyle name="Calculation 4 3" xfId="10842"/>
    <cellStyle name="Calculation 4 3 10" xfId="10843"/>
    <cellStyle name="Calculation 4 3 10 2" xfId="10844"/>
    <cellStyle name="Calculation 4 3 10 3" xfId="10845"/>
    <cellStyle name="Calculation 4 3 11" xfId="10846"/>
    <cellStyle name="Calculation 4 3 11 2" xfId="10847"/>
    <cellStyle name="Calculation 4 3 11 3" xfId="10848"/>
    <cellStyle name="Calculation 4 3 12" xfId="10849"/>
    <cellStyle name="Calculation 4 3 12 2" xfId="10850"/>
    <cellStyle name="Calculation 4 3 12 3" xfId="10851"/>
    <cellStyle name="Calculation 4 3 13" xfId="10852"/>
    <cellStyle name="Calculation 4 3 13 2" xfId="10853"/>
    <cellStyle name="Calculation 4 3 13 3" xfId="10854"/>
    <cellStyle name="Calculation 4 3 14" xfId="10855"/>
    <cellStyle name="Calculation 4 3 2" xfId="10856"/>
    <cellStyle name="Calculation 4 3 2 10" xfId="10857"/>
    <cellStyle name="Calculation 4 3 2 2" xfId="10858"/>
    <cellStyle name="Calculation 4 3 2 2 10" xfId="10859"/>
    <cellStyle name="Calculation 4 3 2 2 2" xfId="10860"/>
    <cellStyle name="Calculation 4 3 2 2 2 2" xfId="10861"/>
    <cellStyle name="Calculation 4 3 2 2 2 2 2" xfId="10862"/>
    <cellStyle name="Calculation 4 3 2 2 2 2 3" xfId="10863"/>
    <cellStyle name="Calculation 4 3 2 2 2 3" xfId="10864"/>
    <cellStyle name="Calculation 4 3 2 2 2 3 2" xfId="10865"/>
    <cellStyle name="Calculation 4 3 2 2 2 3 3" xfId="10866"/>
    <cellStyle name="Calculation 4 3 2 2 2 4" xfId="10867"/>
    <cellStyle name="Calculation 4 3 2 2 2 4 2" xfId="10868"/>
    <cellStyle name="Calculation 4 3 2 2 2 4 3" xfId="10869"/>
    <cellStyle name="Calculation 4 3 2 2 2 5" xfId="10870"/>
    <cellStyle name="Calculation 4 3 2 2 2 5 2" xfId="10871"/>
    <cellStyle name="Calculation 4 3 2 2 2 5 3" xfId="10872"/>
    <cellStyle name="Calculation 4 3 2 2 2 6" xfId="10873"/>
    <cellStyle name="Calculation 4 3 2 2 2 6 2" xfId="10874"/>
    <cellStyle name="Calculation 4 3 2 2 2 6 3" xfId="10875"/>
    <cellStyle name="Calculation 4 3 2 2 2 7" xfId="10876"/>
    <cellStyle name="Calculation 4 3 2 2 2 7 2" xfId="10877"/>
    <cellStyle name="Calculation 4 3 2 2 2 7 3" xfId="10878"/>
    <cellStyle name="Calculation 4 3 2 2 2 8" xfId="10879"/>
    <cellStyle name="Calculation 4 3 2 2 2 9" xfId="10880"/>
    <cellStyle name="Calculation 4 3 2 2 3" xfId="10881"/>
    <cellStyle name="Calculation 4 3 2 2 3 2" xfId="10882"/>
    <cellStyle name="Calculation 4 3 2 2 3 3" xfId="10883"/>
    <cellStyle name="Calculation 4 3 2 2 4" xfId="10884"/>
    <cellStyle name="Calculation 4 3 2 2 4 2" xfId="10885"/>
    <cellStyle name="Calculation 4 3 2 2 4 3" xfId="10886"/>
    <cellStyle name="Calculation 4 3 2 2 5" xfId="10887"/>
    <cellStyle name="Calculation 4 3 2 2 5 2" xfId="10888"/>
    <cellStyle name="Calculation 4 3 2 2 5 3" xfId="10889"/>
    <cellStyle name="Calculation 4 3 2 2 6" xfId="10890"/>
    <cellStyle name="Calculation 4 3 2 2 6 2" xfId="10891"/>
    <cellStyle name="Calculation 4 3 2 2 6 3" xfId="10892"/>
    <cellStyle name="Calculation 4 3 2 2 7" xfId="10893"/>
    <cellStyle name="Calculation 4 3 2 2 7 2" xfId="10894"/>
    <cellStyle name="Calculation 4 3 2 2 7 3" xfId="10895"/>
    <cellStyle name="Calculation 4 3 2 2 8" xfId="10896"/>
    <cellStyle name="Calculation 4 3 2 2 8 2" xfId="10897"/>
    <cellStyle name="Calculation 4 3 2 2 8 3" xfId="10898"/>
    <cellStyle name="Calculation 4 3 2 2 9" xfId="10899"/>
    <cellStyle name="Calculation 4 3 2 3" xfId="10900"/>
    <cellStyle name="Calculation 4 3 2 3 10" xfId="10901"/>
    <cellStyle name="Calculation 4 3 2 3 2" xfId="10902"/>
    <cellStyle name="Calculation 4 3 2 3 2 2" xfId="10903"/>
    <cellStyle name="Calculation 4 3 2 3 2 2 2" xfId="10904"/>
    <cellStyle name="Calculation 4 3 2 3 2 2 3" xfId="10905"/>
    <cellStyle name="Calculation 4 3 2 3 2 3" xfId="10906"/>
    <cellStyle name="Calculation 4 3 2 3 2 3 2" xfId="10907"/>
    <cellStyle name="Calculation 4 3 2 3 2 3 3" xfId="10908"/>
    <cellStyle name="Calculation 4 3 2 3 2 4" xfId="10909"/>
    <cellStyle name="Calculation 4 3 2 3 2 4 2" xfId="10910"/>
    <cellStyle name="Calculation 4 3 2 3 2 4 3" xfId="10911"/>
    <cellStyle name="Calculation 4 3 2 3 2 5" xfId="10912"/>
    <cellStyle name="Calculation 4 3 2 3 2 5 2" xfId="10913"/>
    <cellStyle name="Calculation 4 3 2 3 2 5 3" xfId="10914"/>
    <cellStyle name="Calculation 4 3 2 3 2 6" xfId="10915"/>
    <cellStyle name="Calculation 4 3 2 3 2 6 2" xfId="10916"/>
    <cellStyle name="Calculation 4 3 2 3 2 6 3" xfId="10917"/>
    <cellStyle name="Calculation 4 3 2 3 2 7" xfId="10918"/>
    <cellStyle name="Calculation 4 3 2 3 2 7 2" xfId="10919"/>
    <cellStyle name="Calculation 4 3 2 3 2 7 3" xfId="10920"/>
    <cellStyle name="Calculation 4 3 2 3 2 8" xfId="10921"/>
    <cellStyle name="Calculation 4 3 2 3 2 9" xfId="10922"/>
    <cellStyle name="Calculation 4 3 2 3 3" xfId="10923"/>
    <cellStyle name="Calculation 4 3 2 3 3 2" xfId="10924"/>
    <cellStyle name="Calculation 4 3 2 3 3 3" xfId="10925"/>
    <cellStyle name="Calculation 4 3 2 3 4" xfId="10926"/>
    <cellStyle name="Calculation 4 3 2 3 4 2" xfId="10927"/>
    <cellStyle name="Calculation 4 3 2 3 4 3" xfId="10928"/>
    <cellStyle name="Calculation 4 3 2 3 5" xfId="10929"/>
    <cellStyle name="Calculation 4 3 2 3 5 2" xfId="10930"/>
    <cellStyle name="Calculation 4 3 2 3 5 3" xfId="10931"/>
    <cellStyle name="Calculation 4 3 2 3 6" xfId="10932"/>
    <cellStyle name="Calculation 4 3 2 3 6 2" xfId="10933"/>
    <cellStyle name="Calculation 4 3 2 3 6 3" xfId="10934"/>
    <cellStyle name="Calculation 4 3 2 3 7" xfId="10935"/>
    <cellStyle name="Calculation 4 3 2 3 7 2" xfId="10936"/>
    <cellStyle name="Calculation 4 3 2 3 7 3" xfId="10937"/>
    <cellStyle name="Calculation 4 3 2 3 8" xfId="10938"/>
    <cellStyle name="Calculation 4 3 2 3 8 2" xfId="10939"/>
    <cellStyle name="Calculation 4 3 2 3 8 3" xfId="10940"/>
    <cellStyle name="Calculation 4 3 2 3 9" xfId="10941"/>
    <cellStyle name="Calculation 4 3 2 4" xfId="10942"/>
    <cellStyle name="Calculation 4 3 2 4 10" xfId="10943"/>
    <cellStyle name="Calculation 4 3 2 4 2" xfId="10944"/>
    <cellStyle name="Calculation 4 3 2 4 2 2" xfId="10945"/>
    <cellStyle name="Calculation 4 3 2 4 2 2 2" xfId="10946"/>
    <cellStyle name="Calculation 4 3 2 4 2 2 3" xfId="10947"/>
    <cellStyle name="Calculation 4 3 2 4 2 3" xfId="10948"/>
    <cellStyle name="Calculation 4 3 2 4 2 3 2" xfId="10949"/>
    <cellStyle name="Calculation 4 3 2 4 2 3 3" xfId="10950"/>
    <cellStyle name="Calculation 4 3 2 4 2 4" xfId="10951"/>
    <cellStyle name="Calculation 4 3 2 4 2 4 2" xfId="10952"/>
    <cellStyle name="Calculation 4 3 2 4 2 4 3" xfId="10953"/>
    <cellStyle name="Calculation 4 3 2 4 2 5" xfId="10954"/>
    <cellStyle name="Calculation 4 3 2 4 2 5 2" xfId="10955"/>
    <cellStyle name="Calculation 4 3 2 4 2 5 3" xfId="10956"/>
    <cellStyle name="Calculation 4 3 2 4 2 6" xfId="10957"/>
    <cellStyle name="Calculation 4 3 2 4 2 6 2" xfId="10958"/>
    <cellStyle name="Calculation 4 3 2 4 2 6 3" xfId="10959"/>
    <cellStyle name="Calculation 4 3 2 4 2 7" xfId="10960"/>
    <cellStyle name="Calculation 4 3 2 4 2 7 2" xfId="10961"/>
    <cellStyle name="Calculation 4 3 2 4 2 7 3" xfId="10962"/>
    <cellStyle name="Calculation 4 3 2 4 2 8" xfId="10963"/>
    <cellStyle name="Calculation 4 3 2 4 2 9" xfId="10964"/>
    <cellStyle name="Calculation 4 3 2 4 3" xfId="10965"/>
    <cellStyle name="Calculation 4 3 2 4 3 2" xfId="10966"/>
    <cellStyle name="Calculation 4 3 2 4 3 3" xfId="10967"/>
    <cellStyle name="Calculation 4 3 2 4 4" xfId="10968"/>
    <cellStyle name="Calculation 4 3 2 4 4 2" xfId="10969"/>
    <cellStyle name="Calculation 4 3 2 4 4 3" xfId="10970"/>
    <cellStyle name="Calculation 4 3 2 4 5" xfId="10971"/>
    <cellStyle name="Calculation 4 3 2 4 5 2" xfId="10972"/>
    <cellStyle name="Calculation 4 3 2 4 5 3" xfId="10973"/>
    <cellStyle name="Calculation 4 3 2 4 6" xfId="10974"/>
    <cellStyle name="Calculation 4 3 2 4 6 2" xfId="10975"/>
    <cellStyle name="Calculation 4 3 2 4 6 3" xfId="10976"/>
    <cellStyle name="Calculation 4 3 2 4 7" xfId="10977"/>
    <cellStyle name="Calculation 4 3 2 4 7 2" xfId="10978"/>
    <cellStyle name="Calculation 4 3 2 4 7 3" xfId="10979"/>
    <cellStyle name="Calculation 4 3 2 4 8" xfId="10980"/>
    <cellStyle name="Calculation 4 3 2 4 8 2" xfId="10981"/>
    <cellStyle name="Calculation 4 3 2 4 8 3" xfId="10982"/>
    <cellStyle name="Calculation 4 3 2 4 9" xfId="10983"/>
    <cellStyle name="Calculation 4 3 2 5" xfId="10984"/>
    <cellStyle name="Calculation 4 3 2 5 2" xfId="10985"/>
    <cellStyle name="Calculation 4 3 2 5 2 2" xfId="10986"/>
    <cellStyle name="Calculation 4 3 2 5 2 3" xfId="10987"/>
    <cellStyle name="Calculation 4 3 2 5 3" xfId="10988"/>
    <cellStyle name="Calculation 4 3 2 5 3 2" xfId="10989"/>
    <cellStyle name="Calculation 4 3 2 5 3 3" xfId="10990"/>
    <cellStyle name="Calculation 4 3 2 5 4" xfId="10991"/>
    <cellStyle name="Calculation 4 3 2 5 4 2" xfId="10992"/>
    <cellStyle name="Calculation 4 3 2 5 4 3" xfId="10993"/>
    <cellStyle name="Calculation 4 3 2 5 5" xfId="10994"/>
    <cellStyle name="Calculation 4 3 2 5 5 2" xfId="10995"/>
    <cellStyle name="Calculation 4 3 2 5 5 3" xfId="10996"/>
    <cellStyle name="Calculation 4 3 2 5 6" xfId="10997"/>
    <cellStyle name="Calculation 4 3 2 5 6 2" xfId="10998"/>
    <cellStyle name="Calculation 4 3 2 5 6 3" xfId="10999"/>
    <cellStyle name="Calculation 4 3 2 5 7" xfId="11000"/>
    <cellStyle name="Calculation 4 3 2 5 7 2" xfId="11001"/>
    <cellStyle name="Calculation 4 3 2 5 7 3" xfId="11002"/>
    <cellStyle name="Calculation 4 3 2 5 8" xfId="11003"/>
    <cellStyle name="Calculation 4 3 2 5 9" xfId="11004"/>
    <cellStyle name="Calculation 4 3 2 6" xfId="11005"/>
    <cellStyle name="Calculation 4 3 2 6 2" xfId="11006"/>
    <cellStyle name="Calculation 4 3 2 6 3" xfId="11007"/>
    <cellStyle name="Calculation 4 3 2 7" xfId="11008"/>
    <cellStyle name="Calculation 4 3 2 7 2" xfId="11009"/>
    <cellStyle name="Calculation 4 3 2 7 3" xfId="11010"/>
    <cellStyle name="Calculation 4 3 2 8" xfId="11011"/>
    <cellStyle name="Calculation 4 3 2 8 2" xfId="11012"/>
    <cellStyle name="Calculation 4 3 2 8 3" xfId="11013"/>
    <cellStyle name="Calculation 4 3 2 9" xfId="11014"/>
    <cellStyle name="Calculation 4 3 2 9 2" xfId="11015"/>
    <cellStyle name="Calculation 4 3 2 9 3" xfId="11016"/>
    <cellStyle name="Calculation 4 3 3" xfId="11017"/>
    <cellStyle name="Calculation 4 3 3 10" xfId="11018"/>
    <cellStyle name="Calculation 4 3 3 2" xfId="11019"/>
    <cellStyle name="Calculation 4 3 3 2 10" xfId="11020"/>
    <cellStyle name="Calculation 4 3 3 2 2" xfId="11021"/>
    <cellStyle name="Calculation 4 3 3 2 2 2" xfId="11022"/>
    <cellStyle name="Calculation 4 3 3 2 2 2 2" xfId="11023"/>
    <cellStyle name="Calculation 4 3 3 2 2 2 3" xfId="11024"/>
    <cellStyle name="Calculation 4 3 3 2 2 3" xfId="11025"/>
    <cellStyle name="Calculation 4 3 3 2 2 3 2" xfId="11026"/>
    <cellStyle name="Calculation 4 3 3 2 2 3 3" xfId="11027"/>
    <cellStyle name="Calculation 4 3 3 2 2 4" xfId="11028"/>
    <cellStyle name="Calculation 4 3 3 2 2 4 2" xfId="11029"/>
    <cellStyle name="Calculation 4 3 3 2 2 4 3" xfId="11030"/>
    <cellStyle name="Calculation 4 3 3 2 2 5" xfId="11031"/>
    <cellStyle name="Calculation 4 3 3 2 2 5 2" xfId="11032"/>
    <cellStyle name="Calculation 4 3 3 2 2 5 3" xfId="11033"/>
    <cellStyle name="Calculation 4 3 3 2 2 6" xfId="11034"/>
    <cellStyle name="Calculation 4 3 3 2 2 6 2" xfId="11035"/>
    <cellStyle name="Calculation 4 3 3 2 2 6 3" xfId="11036"/>
    <cellStyle name="Calculation 4 3 3 2 2 7" xfId="11037"/>
    <cellStyle name="Calculation 4 3 3 2 2 7 2" xfId="11038"/>
    <cellStyle name="Calculation 4 3 3 2 2 7 3" xfId="11039"/>
    <cellStyle name="Calculation 4 3 3 2 2 8" xfId="11040"/>
    <cellStyle name="Calculation 4 3 3 2 2 9" xfId="11041"/>
    <cellStyle name="Calculation 4 3 3 2 3" xfId="11042"/>
    <cellStyle name="Calculation 4 3 3 2 3 2" xfId="11043"/>
    <cellStyle name="Calculation 4 3 3 2 3 3" xfId="11044"/>
    <cellStyle name="Calculation 4 3 3 2 4" xfId="11045"/>
    <cellStyle name="Calculation 4 3 3 2 4 2" xfId="11046"/>
    <cellStyle name="Calculation 4 3 3 2 4 3" xfId="11047"/>
    <cellStyle name="Calculation 4 3 3 2 5" xfId="11048"/>
    <cellStyle name="Calculation 4 3 3 2 5 2" xfId="11049"/>
    <cellStyle name="Calculation 4 3 3 2 5 3" xfId="11050"/>
    <cellStyle name="Calculation 4 3 3 2 6" xfId="11051"/>
    <cellStyle name="Calculation 4 3 3 2 6 2" xfId="11052"/>
    <cellStyle name="Calculation 4 3 3 2 6 3" xfId="11053"/>
    <cellStyle name="Calculation 4 3 3 2 7" xfId="11054"/>
    <cellStyle name="Calculation 4 3 3 2 7 2" xfId="11055"/>
    <cellStyle name="Calculation 4 3 3 2 7 3" xfId="11056"/>
    <cellStyle name="Calculation 4 3 3 2 8" xfId="11057"/>
    <cellStyle name="Calculation 4 3 3 2 8 2" xfId="11058"/>
    <cellStyle name="Calculation 4 3 3 2 8 3" xfId="11059"/>
    <cellStyle name="Calculation 4 3 3 2 9" xfId="11060"/>
    <cellStyle name="Calculation 4 3 3 3" xfId="11061"/>
    <cellStyle name="Calculation 4 3 3 3 10" xfId="11062"/>
    <cellStyle name="Calculation 4 3 3 3 2" xfId="11063"/>
    <cellStyle name="Calculation 4 3 3 3 2 2" xfId="11064"/>
    <cellStyle name="Calculation 4 3 3 3 2 2 2" xfId="11065"/>
    <cellStyle name="Calculation 4 3 3 3 2 2 3" xfId="11066"/>
    <cellStyle name="Calculation 4 3 3 3 2 3" xfId="11067"/>
    <cellStyle name="Calculation 4 3 3 3 2 3 2" xfId="11068"/>
    <cellStyle name="Calculation 4 3 3 3 2 3 3" xfId="11069"/>
    <cellStyle name="Calculation 4 3 3 3 2 4" xfId="11070"/>
    <cellStyle name="Calculation 4 3 3 3 2 4 2" xfId="11071"/>
    <cellStyle name="Calculation 4 3 3 3 2 4 3" xfId="11072"/>
    <cellStyle name="Calculation 4 3 3 3 2 5" xfId="11073"/>
    <cellStyle name="Calculation 4 3 3 3 2 5 2" xfId="11074"/>
    <cellStyle name="Calculation 4 3 3 3 2 5 3" xfId="11075"/>
    <cellStyle name="Calculation 4 3 3 3 2 6" xfId="11076"/>
    <cellStyle name="Calculation 4 3 3 3 2 6 2" xfId="11077"/>
    <cellStyle name="Calculation 4 3 3 3 2 6 3" xfId="11078"/>
    <cellStyle name="Calculation 4 3 3 3 2 7" xfId="11079"/>
    <cellStyle name="Calculation 4 3 3 3 2 7 2" xfId="11080"/>
    <cellStyle name="Calculation 4 3 3 3 2 7 3" xfId="11081"/>
    <cellStyle name="Calculation 4 3 3 3 2 8" xfId="11082"/>
    <cellStyle name="Calculation 4 3 3 3 2 9" xfId="11083"/>
    <cellStyle name="Calculation 4 3 3 3 3" xfId="11084"/>
    <cellStyle name="Calculation 4 3 3 3 3 2" xfId="11085"/>
    <cellStyle name="Calculation 4 3 3 3 3 3" xfId="11086"/>
    <cellStyle name="Calculation 4 3 3 3 4" xfId="11087"/>
    <cellStyle name="Calculation 4 3 3 3 4 2" xfId="11088"/>
    <cellStyle name="Calculation 4 3 3 3 4 3" xfId="11089"/>
    <cellStyle name="Calculation 4 3 3 3 5" xfId="11090"/>
    <cellStyle name="Calculation 4 3 3 3 5 2" xfId="11091"/>
    <cellStyle name="Calculation 4 3 3 3 5 3" xfId="11092"/>
    <cellStyle name="Calculation 4 3 3 3 6" xfId="11093"/>
    <cellStyle name="Calculation 4 3 3 3 6 2" xfId="11094"/>
    <cellStyle name="Calculation 4 3 3 3 6 3" xfId="11095"/>
    <cellStyle name="Calculation 4 3 3 3 7" xfId="11096"/>
    <cellStyle name="Calculation 4 3 3 3 7 2" xfId="11097"/>
    <cellStyle name="Calculation 4 3 3 3 7 3" xfId="11098"/>
    <cellStyle name="Calculation 4 3 3 3 8" xfId="11099"/>
    <cellStyle name="Calculation 4 3 3 3 8 2" xfId="11100"/>
    <cellStyle name="Calculation 4 3 3 3 8 3" xfId="11101"/>
    <cellStyle name="Calculation 4 3 3 3 9" xfId="11102"/>
    <cellStyle name="Calculation 4 3 3 4" xfId="11103"/>
    <cellStyle name="Calculation 4 3 3 4 10" xfId="11104"/>
    <cellStyle name="Calculation 4 3 3 4 2" xfId="11105"/>
    <cellStyle name="Calculation 4 3 3 4 2 2" xfId="11106"/>
    <cellStyle name="Calculation 4 3 3 4 2 2 2" xfId="11107"/>
    <cellStyle name="Calculation 4 3 3 4 2 2 3" xfId="11108"/>
    <cellStyle name="Calculation 4 3 3 4 2 3" xfId="11109"/>
    <cellStyle name="Calculation 4 3 3 4 2 3 2" xfId="11110"/>
    <cellStyle name="Calculation 4 3 3 4 2 3 3" xfId="11111"/>
    <cellStyle name="Calculation 4 3 3 4 2 4" xfId="11112"/>
    <cellStyle name="Calculation 4 3 3 4 2 4 2" xfId="11113"/>
    <cellStyle name="Calculation 4 3 3 4 2 4 3" xfId="11114"/>
    <cellStyle name="Calculation 4 3 3 4 2 5" xfId="11115"/>
    <cellStyle name="Calculation 4 3 3 4 2 5 2" xfId="11116"/>
    <cellStyle name="Calculation 4 3 3 4 2 5 3" xfId="11117"/>
    <cellStyle name="Calculation 4 3 3 4 2 6" xfId="11118"/>
    <cellStyle name="Calculation 4 3 3 4 2 6 2" xfId="11119"/>
    <cellStyle name="Calculation 4 3 3 4 2 6 3" xfId="11120"/>
    <cellStyle name="Calculation 4 3 3 4 2 7" xfId="11121"/>
    <cellStyle name="Calculation 4 3 3 4 2 7 2" xfId="11122"/>
    <cellStyle name="Calculation 4 3 3 4 2 7 3" xfId="11123"/>
    <cellStyle name="Calculation 4 3 3 4 2 8" xfId="11124"/>
    <cellStyle name="Calculation 4 3 3 4 2 9" xfId="11125"/>
    <cellStyle name="Calculation 4 3 3 4 3" xfId="11126"/>
    <cellStyle name="Calculation 4 3 3 4 3 2" xfId="11127"/>
    <cellStyle name="Calculation 4 3 3 4 3 3" xfId="11128"/>
    <cellStyle name="Calculation 4 3 3 4 4" xfId="11129"/>
    <cellStyle name="Calculation 4 3 3 4 4 2" xfId="11130"/>
    <cellStyle name="Calculation 4 3 3 4 4 3" xfId="11131"/>
    <cellStyle name="Calculation 4 3 3 4 5" xfId="11132"/>
    <cellStyle name="Calculation 4 3 3 4 5 2" xfId="11133"/>
    <cellStyle name="Calculation 4 3 3 4 5 3" xfId="11134"/>
    <cellStyle name="Calculation 4 3 3 4 6" xfId="11135"/>
    <cellStyle name="Calculation 4 3 3 4 6 2" xfId="11136"/>
    <cellStyle name="Calculation 4 3 3 4 6 3" xfId="11137"/>
    <cellStyle name="Calculation 4 3 3 4 7" xfId="11138"/>
    <cellStyle name="Calculation 4 3 3 4 7 2" xfId="11139"/>
    <cellStyle name="Calculation 4 3 3 4 7 3" xfId="11140"/>
    <cellStyle name="Calculation 4 3 3 4 8" xfId="11141"/>
    <cellStyle name="Calculation 4 3 3 4 8 2" xfId="11142"/>
    <cellStyle name="Calculation 4 3 3 4 8 3" xfId="11143"/>
    <cellStyle name="Calculation 4 3 3 4 9" xfId="11144"/>
    <cellStyle name="Calculation 4 3 3 5" xfId="11145"/>
    <cellStyle name="Calculation 4 3 3 5 2" xfId="11146"/>
    <cellStyle name="Calculation 4 3 3 5 2 2" xfId="11147"/>
    <cellStyle name="Calculation 4 3 3 5 2 3" xfId="11148"/>
    <cellStyle name="Calculation 4 3 3 5 3" xfId="11149"/>
    <cellStyle name="Calculation 4 3 3 5 3 2" xfId="11150"/>
    <cellStyle name="Calculation 4 3 3 5 3 3" xfId="11151"/>
    <cellStyle name="Calculation 4 3 3 5 4" xfId="11152"/>
    <cellStyle name="Calculation 4 3 3 5 4 2" xfId="11153"/>
    <cellStyle name="Calculation 4 3 3 5 4 3" xfId="11154"/>
    <cellStyle name="Calculation 4 3 3 5 5" xfId="11155"/>
    <cellStyle name="Calculation 4 3 3 5 5 2" xfId="11156"/>
    <cellStyle name="Calculation 4 3 3 5 5 3" xfId="11157"/>
    <cellStyle name="Calculation 4 3 3 5 6" xfId="11158"/>
    <cellStyle name="Calculation 4 3 3 5 6 2" xfId="11159"/>
    <cellStyle name="Calculation 4 3 3 5 6 3" xfId="11160"/>
    <cellStyle name="Calculation 4 3 3 5 7" xfId="11161"/>
    <cellStyle name="Calculation 4 3 3 5 7 2" xfId="11162"/>
    <cellStyle name="Calculation 4 3 3 5 7 3" xfId="11163"/>
    <cellStyle name="Calculation 4 3 3 5 8" xfId="11164"/>
    <cellStyle name="Calculation 4 3 3 5 9" xfId="11165"/>
    <cellStyle name="Calculation 4 3 3 6" xfId="11166"/>
    <cellStyle name="Calculation 4 3 3 6 2" xfId="11167"/>
    <cellStyle name="Calculation 4 3 3 6 3" xfId="11168"/>
    <cellStyle name="Calculation 4 3 3 7" xfId="11169"/>
    <cellStyle name="Calculation 4 3 3 7 2" xfId="11170"/>
    <cellStyle name="Calculation 4 3 3 7 3" xfId="11171"/>
    <cellStyle name="Calculation 4 3 3 8" xfId="11172"/>
    <cellStyle name="Calculation 4 3 3 8 2" xfId="11173"/>
    <cellStyle name="Calculation 4 3 3 8 3" xfId="11174"/>
    <cellStyle name="Calculation 4 3 3 9" xfId="11175"/>
    <cellStyle name="Calculation 4 3 3 9 2" xfId="11176"/>
    <cellStyle name="Calculation 4 3 3 9 3" xfId="11177"/>
    <cellStyle name="Calculation 4 3 4" xfId="11178"/>
    <cellStyle name="Calculation 4 3 4 10" xfId="11179"/>
    <cellStyle name="Calculation 4 3 4 2" xfId="11180"/>
    <cellStyle name="Calculation 4 3 4 2 10" xfId="11181"/>
    <cellStyle name="Calculation 4 3 4 2 2" xfId="11182"/>
    <cellStyle name="Calculation 4 3 4 2 2 2" xfId="11183"/>
    <cellStyle name="Calculation 4 3 4 2 2 2 2" xfId="11184"/>
    <cellStyle name="Calculation 4 3 4 2 2 2 3" xfId="11185"/>
    <cellStyle name="Calculation 4 3 4 2 2 3" xfId="11186"/>
    <cellStyle name="Calculation 4 3 4 2 2 3 2" xfId="11187"/>
    <cellStyle name="Calculation 4 3 4 2 2 3 3" xfId="11188"/>
    <cellStyle name="Calculation 4 3 4 2 2 4" xfId="11189"/>
    <cellStyle name="Calculation 4 3 4 2 2 4 2" xfId="11190"/>
    <cellStyle name="Calculation 4 3 4 2 2 4 3" xfId="11191"/>
    <cellStyle name="Calculation 4 3 4 2 2 5" xfId="11192"/>
    <cellStyle name="Calculation 4 3 4 2 2 5 2" xfId="11193"/>
    <cellStyle name="Calculation 4 3 4 2 2 5 3" xfId="11194"/>
    <cellStyle name="Calculation 4 3 4 2 2 6" xfId="11195"/>
    <cellStyle name="Calculation 4 3 4 2 2 6 2" xfId="11196"/>
    <cellStyle name="Calculation 4 3 4 2 2 6 3" xfId="11197"/>
    <cellStyle name="Calculation 4 3 4 2 2 7" xfId="11198"/>
    <cellStyle name="Calculation 4 3 4 2 2 7 2" xfId="11199"/>
    <cellStyle name="Calculation 4 3 4 2 2 7 3" xfId="11200"/>
    <cellStyle name="Calculation 4 3 4 2 2 8" xfId="11201"/>
    <cellStyle name="Calculation 4 3 4 2 2 9" xfId="11202"/>
    <cellStyle name="Calculation 4 3 4 2 3" xfId="11203"/>
    <cellStyle name="Calculation 4 3 4 2 3 2" xfId="11204"/>
    <cellStyle name="Calculation 4 3 4 2 3 3" xfId="11205"/>
    <cellStyle name="Calculation 4 3 4 2 4" xfId="11206"/>
    <cellStyle name="Calculation 4 3 4 2 4 2" xfId="11207"/>
    <cellStyle name="Calculation 4 3 4 2 4 3" xfId="11208"/>
    <cellStyle name="Calculation 4 3 4 2 5" xfId="11209"/>
    <cellStyle name="Calculation 4 3 4 2 5 2" xfId="11210"/>
    <cellStyle name="Calculation 4 3 4 2 5 3" xfId="11211"/>
    <cellStyle name="Calculation 4 3 4 2 6" xfId="11212"/>
    <cellStyle name="Calculation 4 3 4 2 6 2" xfId="11213"/>
    <cellStyle name="Calculation 4 3 4 2 6 3" xfId="11214"/>
    <cellStyle name="Calculation 4 3 4 2 7" xfId="11215"/>
    <cellStyle name="Calculation 4 3 4 2 7 2" xfId="11216"/>
    <cellStyle name="Calculation 4 3 4 2 7 3" xfId="11217"/>
    <cellStyle name="Calculation 4 3 4 2 8" xfId="11218"/>
    <cellStyle name="Calculation 4 3 4 2 8 2" xfId="11219"/>
    <cellStyle name="Calculation 4 3 4 2 8 3" xfId="11220"/>
    <cellStyle name="Calculation 4 3 4 2 9" xfId="11221"/>
    <cellStyle name="Calculation 4 3 4 3" xfId="11222"/>
    <cellStyle name="Calculation 4 3 4 3 10" xfId="11223"/>
    <cellStyle name="Calculation 4 3 4 3 2" xfId="11224"/>
    <cellStyle name="Calculation 4 3 4 3 2 2" xfId="11225"/>
    <cellStyle name="Calculation 4 3 4 3 2 2 2" xfId="11226"/>
    <cellStyle name="Calculation 4 3 4 3 2 2 3" xfId="11227"/>
    <cellStyle name="Calculation 4 3 4 3 2 3" xfId="11228"/>
    <cellStyle name="Calculation 4 3 4 3 2 3 2" xfId="11229"/>
    <cellStyle name="Calculation 4 3 4 3 2 3 3" xfId="11230"/>
    <cellStyle name="Calculation 4 3 4 3 2 4" xfId="11231"/>
    <cellStyle name="Calculation 4 3 4 3 2 4 2" xfId="11232"/>
    <cellStyle name="Calculation 4 3 4 3 2 4 3" xfId="11233"/>
    <cellStyle name="Calculation 4 3 4 3 2 5" xfId="11234"/>
    <cellStyle name="Calculation 4 3 4 3 2 5 2" xfId="11235"/>
    <cellStyle name="Calculation 4 3 4 3 2 5 3" xfId="11236"/>
    <cellStyle name="Calculation 4 3 4 3 2 6" xfId="11237"/>
    <cellStyle name="Calculation 4 3 4 3 2 6 2" xfId="11238"/>
    <cellStyle name="Calculation 4 3 4 3 2 6 3" xfId="11239"/>
    <cellStyle name="Calculation 4 3 4 3 2 7" xfId="11240"/>
    <cellStyle name="Calculation 4 3 4 3 2 7 2" xfId="11241"/>
    <cellStyle name="Calculation 4 3 4 3 2 7 3" xfId="11242"/>
    <cellStyle name="Calculation 4 3 4 3 2 8" xfId="11243"/>
    <cellStyle name="Calculation 4 3 4 3 2 9" xfId="11244"/>
    <cellStyle name="Calculation 4 3 4 3 3" xfId="11245"/>
    <cellStyle name="Calculation 4 3 4 3 3 2" xfId="11246"/>
    <cellStyle name="Calculation 4 3 4 3 3 3" xfId="11247"/>
    <cellStyle name="Calculation 4 3 4 3 4" xfId="11248"/>
    <cellStyle name="Calculation 4 3 4 3 4 2" xfId="11249"/>
    <cellStyle name="Calculation 4 3 4 3 4 3" xfId="11250"/>
    <cellStyle name="Calculation 4 3 4 3 5" xfId="11251"/>
    <cellStyle name="Calculation 4 3 4 3 5 2" xfId="11252"/>
    <cellStyle name="Calculation 4 3 4 3 5 3" xfId="11253"/>
    <cellStyle name="Calculation 4 3 4 3 6" xfId="11254"/>
    <cellStyle name="Calculation 4 3 4 3 6 2" xfId="11255"/>
    <cellStyle name="Calculation 4 3 4 3 6 3" xfId="11256"/>
    <cellStyle name="Calculation 4 3 4 3 7" xfId="11257"/>
    <cellStyle name="Calculation 4 3 4 3 7 2" xfId="11258"/>
    <cellStyle name="Calculation 4 3 4 3 7 3" xfId="11259"/>
    <cellStyle name="Calculation 4 3 4 3 8" xfId="11260"/>
    <cellStyle name="Calculation 4 3 4 3 8 2" xfId="11261"/>
    <cellStyle name="Calculation 4 3 4 3 8 3" xfId="11262"/>
    <cellStyle name="Calculation 4 3 4 3 9" xfId="11263"/>
    <cellStyle name="Calculation 4 3 4 4" xfId="11264"/>
    <cellStyle name="Calculation 4 3 4 4 10" xfId="11265"/>
    <cellStyle name="Calculation 4 3 4 4 2" xfId="11266"/>
    <cellStyle name="Calculation 4 3 4 4 2 2" xfId="11267"/>
    <cellStyle name="Calculation 4 3 4 4 2 2 2" xfId="11268"/>
    <cellStyle name="Calculation 4 3 4 4 2 2 3" xfId="11269"/>
    <cellStyle name="Calculation 4 3 4 4 2 3" xfId="11270"/>
    <cellStyle name="Calculation 4 3 4 4 2 3 2" xfId="11271"/>
    <cellStyle name="Calculation 4 3 4 4 2 3 3" xfId="11272"/>
    <cellStyle name="Calculation 4 3 4 4 2 4" xfId="11273"/>
    <cellStyle name="Calculation 4 3 4 4 2 4 2" xfId="11274"/>
    <cellStyle name="Calculation 4 3 4 4 2 4 3" xfId="11275"/>
    <cellStyle name="Calculation 4 3 4 4 2 5" xfId="11276"/>
    <cellStyle name="Calculation 4 3 4 4 2 5 2" xfId="11277"/>
    <cellStyle name="Calculation 4 3 4 4 2 5 3" xfId="11278"/>
    <cellStyle name="Calculation 4 3 4 4 2 6" xfId="11279"/>
    <cellStyle name="Calculation 4 3 4 4 2 6 2" xfId="11280"/>
    <cellStyle name="Calculation 4 3 4 4 2 6 3" xfId="11281"/>
    <cellStyle name="Calculation 4 3 4 4 2 7" xfId="11282"/>
    <cellStyle name="Calculation 4 3 4 4 2 7 2" xfId="11283"/>
    <cellStyle name="Calculation 4 3 4 4 2 7 3" xfId="11284"/>
    <cellStyle name="Calculation 4 3 4 4 2 8" xfId="11285"/>
    <cellStyle name="Calculation 4 3 4 4 2 9" xfId="11286"/>
    <cellStyle name="Calculation 4 3 4 4 3" xfId="11287"/>
    <cellStyle name="Calculation 4 3 4 4 3 2" xfId="11288"/>
    <cellStyle name="Calculation 4 3 4 4 3 3" xfId="11289"/>
    <cellStyle name="Calculation 4 3 4 4 4" xfId="11290"/>
    <cellStyle name="Calculation 4 3 4 4 4 2" xfId="11291"/>
    <cellStyle name="Calculation 4 3 4 4 4 3" xfId="11292"/>
    <cellStyle name="Calculation 4 3 4 4 5" xfId="11293"/>
    <cellStyle name="Calculation 4 3 4 4 5 2" xfId="11294"/>
    <cellStyle name="Calculation 4 3 4 4 5 3" xfId="11295"/>
    <cellStyle name="Calculation 4 3 4 4 6" xfId="11296"/>
    <cellStyle name="Calculation 4 3 4 4 6 2" xfId="11297"/>
    <cellStyle name="Calculation 4 3 4 4 6 3" xfId="11298"/>
    <cellStyle name="Calculation 4 3 4 4 7" xfId="11299"/>
    <cellStyle name="Calculation 4 3 4 4 7 2" xfId="11300"/>
    <cellStyle name="Calculation 4 3 4 4 7 3" xfId="11301"/>
    <cellStyle name="Calculation 4 3 4 4 8" xfId="11302"/>
    <cellStyle name="Calculation 4 3 4 4 8 2" xfId="11303"/>
    <cellStyle name="Calculation 4 3 4 4 8 3" xfId="11304"/>
    <cellStyle name="Calculation 4 3 4 4 9" xfId="11305"/>
    <cellStyle name="Calculation 4 3 4 5" xfId="11306"/>
    <cellStyle name="Calculation 4 3 4 5 2" xfId="11307"/>
    <cellStyle name="Calculation 4 3 4 5 2 2" xfId="11308"/>
    <cellStyle name="Calculation 4 3 4 5 2 3" xfId="11309"/>
    <cellStyle name="Calculation 4 3 4 5 3" xfId="11310"/>
    <cellStyle name="Calculation 4 3 4 5 3 2" xfId="11311"/>
    <cellStyle name="Calculation 4 3 4 5 3 3" xfId="11312"/>
    <cellStyle name="Calculation 4 3 4 5 4" xfId="11313"/>
    <cellStyle name="Calculation 4 3 4 5 4 2" xfId="11314"/>
    <cellStyle name="Calculation 4 3 4 5 4 3" xfId="11315"/>
    <cellStyle name="Calculation 4 3 4 5 5" xfId="11316"/>
    <cellStyle name="Calculation 4 3 4 5 5 2" xfId="11317"/>
    <cellStyle name="Calculation 4 3 4 5 5 3" xfId="11318"/>
    <cellStyle name="Calculation 4 3 4 5 6" xfId="11319"/>
    <cellStyle name="Calculation 4 3 4 5 6 2" xfId="11320"/>
    <cellStyle name="Calculation 4 3 4 5 6 3" xfId="11321"/>
    <cellStyle name="Calculation 4 3 4 5 7" xfId="11322"/>
    <cellStyle name="Calculation 4 3 4 5 7 2" xfId="11323"/>
    <cellStyle name="Calculation 4 3 4 5 7 3" xfId="11324"/>
    <cellStyle name="Calculation 4 3 4 5 8" xfId="11325"/>
    <cellStyle name="Calculation 4 3 4 5 9" xfId="11326"/>
    <cellStyle name="Calculation 4 3 4 6" xfId="11327"/>
    <cellStyle name="Calculation 4 3 4 6 2" xfId="11328"/>
    <cellStyle name="Calculation 4 3 4 6 3" xfId="11329"/>
    <cellStyle name="Calculation 4 3 4 7" xfId="11330"/>
    <cellStyle name="Calculation 4 3 4 7 2" xfId="11331"/>
    <cellStyle name="Calculation 4 3 4 7 3" xfId="11332"/>
    <cellStyle name="Calculation 4 3 4 8" xfId="11333"/>
    <cellStyle name="Calculation 4 3 4 8 2" xfId="11334"/>
    <cellStyle name="Calculation 4 3 4 8 3" xfId="11335"/>
    <cellStyle name="Calculation 4 3 4 9" xfId="11336"/>
    <cellStyle name="Calculation 4 3 4 9 2" xfId="11337"/>
    <cellStyle name="Calculation 4 3 4 9 3" xfId="11338"/>
    <cellStyle name="Calculation 4 3 5" xfId="11339"/>
    <cellStyle name="Calculation 4 3 5 10" xfId="11340"/>
    <cellStyle name="Calculation 4 3 5 2" xfId="11341"/>
    <cellStyle name="Calculation 4 3 5 2 10" xfId="11342"/>
    <cellStyle name="Calculation 4 3 5 2 2" xfId="11343"/>
    <cellStyle name="Calculation 4 3 5 2 2 2" xfId="11344"/>
    <cellStyle name="Calculation 4 3 5 2 2 2 2" xfId="11345"/>
    <cellStyle name="Calculation 4 3 5 2 2 2 3" xfId="11346"/>
    <cellStyle name="Calculation 4 3 5 2 2 3" xfId="11347"/>
    <cellStyle name="Calculation 4 3 5 2 2 3 2" xfId="11348"/>
    <cellStyle name="Calculation 4 3 5 2 2 3 3" xfId="11349"/>
    <cellStyle name="Calculation 4 3 5 2 2 4" xfId="11350"/>
    <cellStyle name="Calculation 4 3 5 2 2 4 2" xfId="11351"/>
    <cellStyle name="Calculation 4 3 5 2 2 4 3" xfId="11352"/>
    <cellStyle name="Calculation 4 3 5 2 2 5" xfId="11353"/>
    <cellStyle name="Calculation 4 3 5 2 2 5 2" xfId="11354"/>
    <cellStyle name="Calculation 4 3 5 2 2 5 3" xfId="11355"/>
    <cellStyle name="Calculation 4 3 5 2 2 6" xfId="11356"/>
    <cellStyle name="Calculation 4 3 5 2 2 6 2" xfId="11357"/>
    <cellStyle name="Calculation 4 3 5 2 2 6 3" xfId="11358"/>
    <cellStyle name="Calculation 4 3 5 2 2 7" xfId="11359"/>
    <cellStyle name="Calculation 4 3 5 2 2 7 2" xfId="11360"/>
    <cellStyle name="Calculation 4 3 5 2 2 7 3" xfId="11361"/>
    <cellStyle name="Calculation 4 3 5 2 2 8" xfId="11362"/>
    <cellStyle name="Calculation 4 3 5 2 2 9" xfId="11363"/>
    <cellStyle name="Calculation 4 3 5 2 3" xfId="11364"/>
    <cellStyle name="Calculation 4 3 5 2 3 2" xfId="11365"/>
    <cellStyle name="Calculation 4 3 5 2 3 3" xfId="11366"/>
    <cellStyle name="Calculation 4 3 5 2 4" xfId="11367"/>
    <cellStyle name="Calculation 4 3 5 2 4 2" xfId="11368"/>
    <cellStyle name="Calculation 4 3 5 2 4 3" xfId="11369"/>
    <cellStyle name="Calculation 4 3 5 2 5" xfId="11370"/>
    <cellStyle name="Calculation 4 3 5 2 5 2" xfId="11371"/>
    <cellStyle name="Calculation 4 3 5 2 5 3" xfId="11372"/>
    <cellStyle name="Calculation 4 3 5 2 6" xfId="11373"/>
    <cellStyle name="Calculation 4 3 5 2 6 2" xfId="11374"/>
    <cellStyle name="Calculation 4 3 5 2 6 3" xfId="11375"/>
    <cellStyle name="Calculation 4 3 5 2 7" xfId="11376"/>
    <cellStyle name="Calculation 4 3 5 2 7 2" xfId="11377"/>
    <cellStyle name="Calculation 4 3 5 2 7 3" xfId="11378"/>
    <cellStyle name="Calculation 4 3 5 2 8" xfId="11379"/>
    <cellStyle name="Calculation 4 3 5 2 8 2" xfId="11380"/>
    <cellStyle name="Calculation 4 3 5 2 8 3" xfId="11381"/>
    <cellStyle name="Calculation 4 3 5 2 9" xfId="11382"/>
    <cellStyle name="Calculation 4 3 5 3" xfId="11383"/>
    <cellStyle name="Calculation 4 3 5 3 10" xfId="11384"/>
    <cellStyle name="Calculation 4 3 5 3 2" xfId="11385"/>
    <cellStyle name="Calculation 4 3 5 3 2 2" xfId="11386"/>
    <cellStyle name="Calculation 4 3 5 3 2 2 2" xfId="11387"/>
    <cellStyle name="Calculation 4 3 5 3 2 2 3" xfId="11388"/>
    <cellStyle name="Calculation 4 3 5 3 2 3" xfId="11389"/>
    <cellStyle name="Calculation 4 3 5 3 2 3 2" xfId="11390"/>
    <cellStyle name="Calculation 4 3 5 3 2 3 3" xfId="11391"/>
    <cellStyle name="Calculation 4 3 5 3 2 4" xfId="11392"/>
    <cellStyle name="Calculation 4 3 5 3 2 4 2" xfId="11393"/>
    <cellStyle name="Calculation 4 3 5 3 2 4 3" xfId="11394"/>
    <cellStyle name="Calculation 4 3 5 3 2 5" xfId="11395"/>
    <cellStyle name="Calculation 4 3 5 3 2 5 2" xfId="11396"/>
    <cellStyle name="Calculation 4 3 5 3 2 5 3" xfId="11397"/>
    <cellStyle name="Calculation 4 3 5 3 2 6" xfId="11398"/>
    <cellStyle name="Calculation 4 3 5 3 2 6 2" xfId="11399"/>
    <cellStyle name="Calculation 4 3 5 3 2 6 3" xfId="11400"/>
    <cellStyle name="Calculation 4 3 5 3 2 7" xfId="11401"/>
    <cellStyle name="Calculation 4 3 5 3 2 7 2" xfId="11402"/>
    <cellStyle name="Calculation 4 3 5 3 2 7 3" xfId="11403"/>
    <cellStyle name="Calculation 4 3 5 3 2 8" xfId="11404"/>
    <cellStyle name="Calculation 4 3 5 3 2 9" xfId="11405"/>
    <cellStyle name="Calculation 4 3 5 3 3" xfId="11406"/>
    <cellStyle name="Calculation 4 3 5 3 3 2" xfId="11407"/>
    <cellStyle name="Calculation 4 3 5 3 3 3" xfId="11408"/>
    <cellStyle name="Calculation 4 3 5 3 4" xfId="11409"/>
    <cellStyle name="Calculation 4 3 5 3 4 2" xfId="11410"/>
    <cellStyle name="Calculation 4 3 5 3 4 3" xfId="11411"/>
    <cellStyle name="Calculation 4 3 5 3 5" xfId="11412"/>
    <cellStyle name="Calculation 4 3 5 3 5 2" xfId="11413"/>
    <cellStyle name="Calculation 4 3 5 3 5 3" xfId="11414"/>
    <cellStyle name="Calculation 4 3 5 3 6" xfId="11415"/>
    <cellStyle name="Calculation 4 3 5 3 6 2" xfId="11416"/>
    <cellStyle name="Calculation 4 3 5 3 6 3" xfId="11417"/>
    <cellStyle name="Calculation 4 3 5 3 7" xfId="11418"/>
    <cellStyle name="Calculation 4 3 5 3 7 2" xfId="11419"/>
    <cellStyle name="Calculation 4 3 5 3 7 3" xfId="11420"/>
    <cellStyle name="Calculation 4 3 5 3 8" xfId="11421"/>
    <cellStyle name="Calculation 4 3 5 3 8 2" xfId="11422"/>
    <cellStyle name="Calculation 4 3 5 3 8 3" xfId="11423"/>
    <cellStyle name="Calculation 4 3 5 3 9" xfId="11424"/>
    <cellStyle name="Calculation 4 3 5 4" xfId="11425"/>
    <cellStyle name="Calculation 4 3 5 4 10" xfId="11426"/>
    <cellStyle name="Calculation 4 3 5 4 2" xfId="11427"/>
    <cellStyle name="Calculation 4 3 5 4 2 2" xfId="11428"/>
    <cellStyle name="Calculation 4 3 5 4 2 2 2" xfId="11429"/>
    <cellStyle name="Calculation 4 3 5 4 2 2 3" xfId="11430"/>
    <cellStyle name="Calculation 4 3 5 4 2 3" xfId="11431"/>
    <cellStyle name="Calculation 4 3 5 4 2 3 2" xfId="11432"/>
    <cellStyle name="Calculation 4 3 5 4 2 3 3" xfId="11433"/>
    <cellStyle name="Calculation 4 3 5 4 2 4" xfId="11434"/>
    <cellStyle name="Calculation 4 3 5 4 2 4 2" xfId="11435"/>
    <cellStyle name="Calculation 4 3 5 4 2 4 3" xfId="11436"/>
    <cellStyle name="Calculation 4 3 5 4 2 5" xfId="11437"/>
    <cellStyle name="Calculation 4 3 5 4 2 5 2" xfId="11438"/>
    <cellStyle name="Calculation 4 3 5 4 2 5 3" xfId="11439"/>
    <cellStyle name="Calculation 4 3 5 4 2 6" xfId="11440"/>
    <cellStyle name="Calculation 4 3 5 4 2 6 2" xfId="11441"/>
    <cellStyle name="Calculation 4 3 5 4 2 6 3" xfId="11442"/>
    <cellStyle name="Calculation 4 3 5 4 2 7" xfId="11443"/>
    <cellStyle name="Calculation 4 3 5 4 2 7 2" xfId="11444"/>
    <cellStyle name="Calculation 4 3 5 4 2 7 3" xfId="11445"/>
    <cellStyle name="Calculation 4 3 5 4 2 8" xfId="11446"/>
    <cellStyle name="Calculation 4 3 5 4 2 9" xfId="11447"/>
    <cellStyle name="Calculation 4 3 5 4 3" xfId="11448"/>
    <cellStyle name="Calculation 4 3 5 4 3 2" xfId="11449"/>
    <cellStyle name="Calculation 4 3 5 4 3 3" xfId="11450"/>
    <cellStyle name="Calculation 4 3 5 4 4" xfId="11451"/>
    <cellStyle name="Calculation 4 3 5 4 4 2" xfId="11452"/>
    <cellStyle name="Calculation 4 3 5 4 4 3" xfId="11453"/>
    <cellStyle name="Calculation 4 3 5 4 5" xfId="11454"/>
    <cellStyle name="Calculation 4 3 5 4 5 2" xfId="11455"/>
    <cellStyle name="Calculation 4 3 5 4 5 3" xfId="11456"/>
    <cellStyle name="Calculation 4 3 5 4 6" xfId="11457"/>
    <cellStyle name="Calculation 4 3 5 4 6 2" xfId="11458"/>
    <cellStyle name="Calculation 4 3 5 4 6 3" xfId="11459"/>
    <cellStyle name="Calculation 4 3 5 4 7" xfId="11460"/>
    <cellStyle name="Calculation 4 3 5 4 7 2" xfId="11461"/>
    <cellStyle name="Calculation 4 3 5 4 7 3" xfId="11462"/>
    <cellStyle name="Calculation 4 3 5 4 8" xfId="11463"/>
    <cellStyle name="Calculation 4 3 5 4 8 2" xfId="11464"/>
    <cellStyle name="Calculation 4 3 5 4 8 3" xfId="11465"/>
    <cellStyle name="Calculation 4 3 5 4 9" xfId="11466"/>
    <cellStyle name="Calculation 4 3 5 5" xfId="11467"/>
    <cellStyle name="Calculation 4 3 5 5 2" xfId="11468"/>
    <cellStyle name="Calculation 4 3 5 5 2 2" xfId="11469"/>
    <cellStyle name="Calculation 4 3 5 5 2 3" xfId="11470"/>
    <cellStyle name="Calculation 4 3 5 5 3" xfId="11471"/>
    <cellStyle name="Calculation 4 3 5 5 3 2" xfId="11472"/>
    <cellStyle name="Calculation 4 3 5 5 3 3" xfId="11473"/>
    <cellStyle name="Calculation 4 3 5 5 4" xfId="11474"/>
    <cellStyle name="Calculation 4 3 5 5 4 2" xfId="11475"/>
    <cellStyle name="Calculation 4 3 5 5 4 3" xfId="11476"/>
    <cellStyle name="Calculation 4 3 5 5 5" xfId="11477"/>
    <cellStyle name="Calculation 4 3 5 5 5 2" xfId="11478"/>
    <cellStyle name="Calculation 4 3 5 5 5 3" xfId="11479"/>
    <cellStyle name="Calculation 4 3 5 5 6" xfId="11480"/>
    <cellStyle name="Calculation 4 3 5 5 6 2" xfId="11481"/>
    <cellStyle name="Calculation 4 3 5 5 6 3" xfId="11482"/>
    <cellStyle name="Calculation 4 3 5 5 7" xfId="11483"/>
    <cellStyle name="Calculation 4 3 5 5 7 2" xfId="11484"/>
    <cellStyle name="Calculation 4 3 5 5 7 3" xfId="11485"/>
    <cellStyle name="Calculation 4 3 5 5 8" xfId="11486"/>
    <cellStyle name="Calculation 4 3 5 5 9" xfId="11487"/>
    <cellStyle name="Calculation 4 3 5 6" xfId="11488"/>
    <cellStyle name="Calculation 4 3 5 6 2" xfId="11489"/>
    <cellStyle name="Calculation 4 3 5 6 3" xfId="11490"/>
    <cellStyle name="Calculation 4 3 5 7" xfId="11491"/>
    <cellStyle name="Calculation 4 3 5 7 2" xfId="11492"/>
    <cellStyle name="Calculation 4 3 5 7 3" xfId="11493"/>
    <cellStyle name="Calculation 4 3 5 8" xfId="11494"/>
    <cellStyle name="Calculation 4 3 5 8 2" xfId="11495"/>
    <cellStyle name="Calculation 4 3 5 8 3" xfId="11496"/>
    <cellStyle name="Calculation 4 3 5 9" xfId="11497"/>
    <cellStyle name="Calculation 4 3 5 9 2" xfId="11498"/>
    <cellStyle name="Calculation 4 3 5 9 3" xfId="11499"/>
    <cellStyle name="Calculation 4 3 6" xfId="11500"/>
    <cellStyle name="Calculation 4 3 6 10" xfId="11501"/>
    <cellStyle name="Calculation 4 3 6 2" xfId="11502"/>
    <cellStyle name="Calculation 4 3 6 2 2" xfId="11503"/>
    <cellStyle name="Calculation 4 3 6 2 2 2" xfId="11504"/>
    <cellStyle name="Calculation 4 3 6 2 2 3" xfId="11505"/>
    <cellStyle name="Calculation 4 3 6 2 3" xfId="11506"/>
    <cellStyle name="Calculation 4 3 6 2 3 2" xfId="11507"/>
    <cellStyle name="Calculation 4 3 6 2 3 3" xfId="11508"/>
    <cellStyle name="Calculation 4 3 6 2 4" xfId="11509"/>
    <cellStyle name="Calculation 4 3 6 2 4 2" xfId="11510"/>
    <cellStyle name="Calculation 4 3 6 2 4 3" xfId="11511"/>
    <cellStyle name="Calculation 4 3 6 2 5" xfId="11512"/>
    <cellStyle name="Calculation 4 3 6 2 5 2" xfId="11513"/>
    <cellStyle name="Calculation 4 3 6 2 5 3" xfId="11514"/>
    <cellStyle name="Calculation 4 3 6 2 6" xfId="11515"/>
    <cellStyle name="Calculation 4 3 6 2 6 2" xfId="11516"/>
    <cellStyle name="Calculation 4 3 6 2 6 3" xfId="11517"/>
    <cellStyle name="Calculation 4 3 6 2 7" xfId="11518"/>
    <cellStyle name="Calculation 4 3 6 2 7 2" xfId="11519"/>
    <cellStyle name="Calculation 4 3 6 2 7 3" xfId="11520"/>
    <cellStyle name="Calculation 4 3 6 2 8" xfId="11521"/>
    <cellStyle name="Calculation 4 3 6 2 9" xfId="11522"/>
    <cellStyle name="Calculation 4 3 6 3" xfId="11523"/>
    <cellStyle name="Calculation 4 3 6 3 2" xfId="11524"/>
    <cellStyle name="Calculation 4 3 6 3 3" xfId="11525"/>
    <cellStyle name="Calculation 4 3 6 4" xfId="11526"/>
    <cellStyle name="Calculation 4 3 6 4 2" xfId="11527"/>
    <cellStyle name="Calculation 4 3 6 4 3" xfId="11528"/>
    <cellStyle name="Calculation 4 3 6 5" xfId="11529"/>
    <cellStyle name="Calculation 4 3 6 5 2" xfId="11530"/>
    <cellStyle name="Calculation 4 3 6 5 3" xfId="11531"/>
    <cellStyle name="Calculation 4 3 6 6" xfId="11532"/>
    <cellStyle name="Calculation 4 3 6 6 2" xfId="11533"/>
    <cellStyle name="Calculation 4 3 6 6 3" xfId="11534"/>
    <cellStyle name="Calculation 4 3 6 7" xfId="11535"/>
    <cellStyle name="Calculation 4 3 6 7 2" xfId="11536"/>
    <cellStyle name="Calculation 4 3 6 7 3" xfId="11537"/>
    <cellStyle name="Calculation 4 3 6 8" xfId="11538"/>
    <cellStyle name="Calculation 4 3 6 8 2" xfId="11539"/>
    <cellStyle name="Calculation 4 3 6 8 3" xfId="11540"/>
    <cellStyle name="Calculation 4 3 6 9" xfId="11541"/>
    <cellStyle name="Calculation 4 3 7" xfId="11542"/>
    <cellStyle name="Calculation 4 3 7 10" xfId="11543"/>
    <cellStyle name="Calculation 4 3 7 2" xfId="11544"/>
    <cellStyle name="Calculation 4 3 7 2 2" xfId="11545"/>
    <cellStyle name="Calculation 4 3 7 2 2 2" xfId="11546"/>
    <cellStyle name="Calculation 4 3 7 2 2 3" xfId="11547"/>
    <cellStyle name="Calculation 4 3 7 2 3" xfId="11548"/>
    <cellStyle name="Calculation 4 3 7 2 3 2" xfId="11549"/>
    <cellStyle name="Calculation 4 3 7 2 3 3" xfId="11550"/>
    <cellStyle name="Calculation 4 3 7 2 4" xfId="11551"/>
    <cellStyle name="Calculation 4 3 7 2 4 2" xfId="11552"/>
    <cellStyle name="Calculation 4 3 7 2 4 3" xfId="11553"/>
    <cellStyle name="Calculation 4 3 7 2 5" xfId="11554"/>
    <cellStyle name="Calculation 4 3 7 2 5 2" xfId="11555"/>
    <cellStyle name="Calculation 4 3 7 2 5 3" xfId="11556"/>
    <cellStyle name="Calculation 4 3 7 2 6" xfId="11557"/>
    <cellStyle name="Calculation 4 3 7 2 6 2" xfId="11558"/>
    <cellStyle name="Calculation 4 3 7 2 6 3" xfId="11559"/>
    <cellStyle name="Calculation 4 3 7 2 7" xfId="11560"/>
    <cellStyle name="Calculation 4 3 7 2 7 2" xfId="11561"/>
    <cellStyle name="Calculation 4 3 7 2 7 3" xfId="11562"/>
    <cellStyle name="Calculation 4 3 7 2 8" xfId="11563"/>
    <cellStyle name="Calculation 4 3 7 2 9" xfId="11564"/>
    <cellStyle name="Calculation 4 3 7 3" xfId="11565"/>
    <cellStyle name="Calculation 4 3 7 3 2" xfId="11566"/>
    <cellStyle name="Calculation 4 3 7 3 3" xfId="11567"/>
    <cellStyle name="Calculation 4 3 7 4" xfId="11568"/>
    <cellStyle name="Calculation 4 3 7 4 2" xfId="11569"/>
    <cellStyle name="Calculation 4 3 7 4 3" xfId="11570"/>
    <cellStyle name="Calculation 4 3 7 5" xfId="11571"/>
    <cellStyle name="Calculation 4 3 7 5 2" xfId="11572"/>
    <cellStyle name="Calculation 4 3 7 5 3" xfId="11573"/>
    <cellStyle name="Calculation 4 3 7 6" xfId="11574"/>
    <cellStyle name="Calculation 4 3 7 6 2" xfId="11575"/>
    <cellStyle name="Calculation 4 3 7 6 3" xfId="11576"/>
    <cellStyle name="Calculation 4 3 7 7" xfId="11577"/>
    <cellStyle name="Calculation 4 3 7 7 2" xfId="11578"/>
    <cellStyle name="Calculation 4 3 7 7 3" xfId="11579"/>
    <cellStyle name="Calculation 4 3 7 8" xfId="11580"/>
    <cellStyle name="Calculation 4 3 7 8 2" xfId="11581"/>
    <cellStyle name="Calculation 4 3 7 8 3" xfId="11582"/>
    <cellStyle name="Calculation 4 3 7 9" xfId="11583"/>
    <cellStyle name="Calculation 4 3 8" xfId="11584"/>
    <cellStyle name="Calculation 4 3 8 10" xfId="11585"/>
    <cellStyle name="Calculation 4 3 8 2" xfId="11586"/>
    <cellStyle name="Calculation 4 3 8 2 2" xfId="11587"/>
    <cellStyle name="Calculation 4 3 8 2 2 2" xfId="11588"/>
    <cellStyle name="Calculation 4 3 8 2 2 3" xfId="11589"/>
    <cellStyle name="Calculation 4 3 8 2 3" xfId="11590"/>
    <cellStyle name="Calculation 4 3 8 2 3 2" xfId="11591"/>
    <cellStyle name="Calculation 4 3 8 2 3 3" xfId="11592"/>
    <cellStyle name="Calculation 4 3 8 2 4" xfId="11593"/>
    <cellStyle name="Calculation 4 3 8 2 4 2" xfId="11594"/>
    <cellStyle name="Calculation 4 3 8 2 4 3" xfId="11595"/>
    <cellStyle name="Calculation 4 3 8 2 5" xfId="11596"/>
    <cellStyle name="Calculation 4 3 8 2 5 2" xfId="11597"/>
    <cellStyle name="Calculation 4 3 8 2 5 3" xfId="11598"/>
    <cellStyle name="Calculation 4 3 8 2 6" xfId="11599"/>
    <cellStyle name="Calculation 4 3 8 2 6 2" xfId="11600"/>
    <cellStyle name="Calculation 4 3 8 2 6 3" xfId="11601"/>
    <cellStyle name="Calculation 4 3 8 2 7" xfId="11602"/>
    <cellStyle name="Calculation 4 3 8 2 7 2" xfId="11603"/>
    <cellStyle name="Calculation 4 3 8 2 7 3" xfId="11604"/>
    <cellStyle name="Calculation 4 3 8 2 8" xfId="11605"/>
    <cellStyle name="Calculation 4 3 8 2 9" xfId="11606"/>
    <cellStyle name="Calculation 4 3 8 3" xfId="11607"/>
    <cellStyle name="Calculation 4 3 8 3 2" xfId="11608"/>
    <cellStyle name="Calculation 4 3 8 3 3" xfId="11609"/>
    <cellStyle name="Calculation 4 3 8 4" xfId="11610"/>
    <cellStyle name="Calculation 4 3 8 4 2" xfId="11611"/>
    <cellStyle name="Calculation 4 3 8 4 3" xfId="11612"/>
    <cellStyle name="Calculation 4 3 8 5" xfId="11613"/>
    <cellStyle name="Calculation 4 3 8 5 2" xfId="11614"/>
    <cellStyle name="Calculation 4 3 8 5 3" xfId="11615"/>
    <cellStyle name="Calculation 4 3 8 6" xfId="11616"/>
    <cellStyle name="Calculation 4 3 8 6 2" xfId="11617"/>
    <cellStyle name="Calculation 4 3 8 6 3" xfId="11618"/>
    <cellStyle name="Calculation 4 3 8 7" xfId="11619"/>
    <cellStyle name="Calculation 4 3 8 7 2" xfId="11620"/>
    <cellStyle name="Calculation 4 3 8 7 3" xfId="11621"/>
    <cellStyle name="Calculation 4 3 8 8" xfId="11622"/>
    <cellStyle name="Calculation 4 3 8 8 2" xfId="11623"/>
    <cellStyle name="Calculation 4 3 8 8 3" xfId="11624"/>
    <cellStyle name="Calculation 4 3 8 9" xfId="11625"/>
    <cellStyle name="Calculation 4 3 9" xfId="11626"/>
    <cellStyle name="Calculation 4 3 9 2" xfId="11627"/>
    <cellStyle name="Calculation 4 3 9 2 2" xfId="11628"/>
    <cellStyle name="Calculation 4 3 9 2 3" xfId="11629"/>
    <cellStyle name="Calculation 4 3 9 3" xfId="11630"/>
    <cellStyle name="Calculation 4 3 9 3 2" xfId="11631"/>
    <cellStyle name="Calculation 4 3 9 3 3" xfId="11632"/>
    <cellStyle name="Calculation 4 3 9 4" xfId="11633"/>
    <cellStyle name="Calculation 4 3 9 4 2" xfId="11634"/>
    <cellStyle name="Calculation 4 3 9 4 3" xfId="11635"/>
    <cellStyle name="Calculation 4 3 9 5" xfId="11636"/>
    <cellStyle name="Calculation 4 3 9 5 2" xfId="11637"/>
    <cellStyle name="Calculation 4 3 9 5 3" xfId="11638"/>
    <cellStyle name="Calculation 4 3 9 6" xfId="11639"/>
    <cellStyle name="Calculation 4 3 9 6 2" xfId="11640"/>
    <cellStyle name="Calculation 4 3 9 6 3" xfId="11641"/>
    <cellStyle name="Calculation 4 3 9 7" xfId="11642"/>
    <cellStyle name="Calculation 4 3 9 7 2" xfId="11643"/>
    <cellStyle name="Calculation 4 3 9 7 3" xfId="11644"/>
    <cellStyle name="Calculation 4 3 9 8" xfId="11645"/>
    <cellStyle name="Calculation 4 3 9 9" xfId="11646"/>
    <cellStyle name="Calculation 4 4" xfId="11647"/>
    <cellStyle name="Calculation 4 4 10" xfId="11648"/>
    <cellStyle name="Calculation 4 4 10 2" xfId="11649"/>
    <cellStyle name="Calculation 4 4 10 3" xfId="11650"/>
    <cellStyle name="Calculation 4 4 11" xfId="11651"/>
    <cellStyle name="Calculation 4 4 11 2" xfId="11652"/>
    <cellStyle name="Calculation 4 4 11 3" xfId="11653"/>
    <cellStyle name="Calculation 4 4 12" xfId="11654"/>
    <cellStyle name="Calculation 4 4 2" xfId="11655"/>
    <cellStyle name="Calculation 4 4 2 10" xfId="11656"/>
    <cellStyle name="Calculation 4 4 2 2" xfId="11657"/>
    <cellStyle name="Calculation 4 4 2 2 2" xfId="11658"/>
    <cellStyle name="Calculation 4 4 2 2 2 2" xfId="11659"/>
    <cellStyle name="Calculation 4 4 2 2 2 3" xfId="11660"/>
    <cellStyle name="Calculation 4 4 2 2 3" xfId="11661"/>
    <cellStyle name="Calculation 4 4 2 2 3 2" xfId="11662"/>
    <cellStyle name="Calculation 4 4 2 2 3 3" xfId="11663"/>
    <cellStyle name="Calculation 4 4 2 2 4" xfId="11664"/>
    <cellStyle name="Calculation 4 4 2 2 4 2" xfId="11665"/>
    <cellStyle name="Calculation 4 4 2 2 4 3" xfId="11666"/>
    <cellStyle name="Calculation 4 4 2 2 5" xfId="11667"/>
    <cellStyle name="Calculation 4 4 2 2 5 2" xfId="11668"/>
    <cellStyle name="Calculation 4 4 2 2 5 3" xfId="11669"/>
    <cellStyle name="Calculation 4 4 2 2 6" xfId="11670"/>
    <cellStyle name="Calculation 4 4 2 2 6 2" xfId="11671"/>
    <cellStyle name="Calculation 4 4 2 2 6 3" xfId="11672"/>
    <cellStyle name="Calculation 4 4 2 2 7" xfId="11673"/>
    <cellStyle name="Calculation 4 4 2 2 7 2" xfId="11674"/>
    <cellStyle name="Calculation 4 4 2 2 7 3" xfId="11675"/>
    <cellStyle name="Calculation 4 4 2 2 8" xfId="11676"/>
    <cellStyle name="Calculation 4 4 2 2 9" xfId="11677"/>
    <cellStyle name="Calculation 4 4 2 3" xfId="11678"/>
    <cellStyle name="Calculation 4 4 2 3 2" xfId="11679"/>
    <cellStyle name="Calculation 4 4 2 3 3" xfId="11680"/>
    <cellStyle name="Calculation 4 4 2 4" xfId="11681"/>
    <cellStyle name="Calculation 4 4 2 4 2" xfId="11682"/>
    <cellStyle name="Calculation 4 4 2 4 3" xfId="11683"/>
    <cellStyle name="Calculation 4 4 2 5" xfId="11684"/>
    <cellStyle name="Calculation 4 4 2 5 2" xfId="11685"/>
    <cellStyle name="Calculation 4 4 2 5 3" xfId="11686"/>
    <cellStyle name="Calculation 4 4 2 6" xfId="11687"/>
    <cellStyle name="Calculation 4 4 2 6 2" xfId="11688"/>
    <cellStyle name="Calculation 4 4 2 6 3" xfId="11689"/>
    <cellStyle name="Calculation 4 4 2 7" xfId="11690"/>
    <cellStyle name="Calculation 4 4 2 7 2" xfId="11691"/>
    <cellStyle name="Calculation 4 4 2 7 3" xfId="11692"/>
    <cellStyle name="Calculation 4 4 2 8" xfId="11693"/>
    <cellStyle name="Calculation 4 4 2 8 2" xfId="11694"/>
    <cellStyle name="Calculation 4 4 2 8 3" xfId="11695"/>
    <cellStyle name="Calculation 4 4 2 9" xfId="11696"/>
    <cellStyle name="Calculation 4 4 3" xfId="11697"/>
    <cellStyle name="Calculation 4 4 3 10" xfId="11698"/>
    <cellStyle name="Calculation 4 4 3 2" xfId="11699"/>
    <cellStyle name="Calculation 4 4 3 2 2" xfId="11700"/>
    <cellStyle name="Calculation 4 4 3 2 2 2" xfId="11701"/>
    <cellStyle name="Calculation 4 4 3 2 2 3" xfId="11702"/>
    <cellStyle name="Calculation 4 4 3 2 3" xfId="11703"/>
    <cellStyle name="Calculation 4 4 3 2 3 2" xfId="11704"/>
    <cellStyle name="Calculation 4 4 3 2 3 3" xfId="11705"/>
    <cellStyle name="Calculation 4 4 3 2 4" xfId="11706"/>
    <cellStyle name="Calculation 4 4 3 2 4 2" xfId="11707"/>
    <cellStyle name="Calculation 4 4 3 2 4 3" xfId="11708"/>
    <cellStyle name="Calculation 4 4 3 2 5" xfId="11709"/>
    <cellStyle name="Calculation 4 4 3 2 5 2" xfId="11710"/>
    <cellStyle name="Calculation 4 4 3 2 5 3" xfId="11711"/>
    <cellStyle name="Calculation 4 4 3 2 6" xfId="11712"/>
    <cellStyle name="Calculation 4 4 3 2 6 2" xfId="11713"/>
    <cellStyle name="Calculation 4 4 3 2 6 3" xfId="11714"/>
    <cellStyle name="Calculation 4 4 3 2 7" xfId="11715"/>
    <cellStyle name="Calculation 4 4 3 2 7 2" xfId="11716"/>
    <cellStyle name="Calculation 4 4 3 2 7 3" xfId="11717"/>
    <cellStyle name="Calculation 4 4 3 2 8" xfId="11718"/>
    <cellStyle name="Calculation 4 4 3 2 9" xfId="11719"/>
    <cellStyle name="Calculation 4 4 3 3" xfId="11720"/>
    <cellStyle name="Calculation 4 4 3 3 2" xfId="11721"/>
    <cellStyle name="Calculation 4 4 3 3 3" xfId="11722"/>
    <cellStyle name="Calculation 4 4 3 4" xfId="11723"/>
    <cellStyle name="Calculation 4 4 3 4 2" xfId="11724"/>
    <cellStyle name="Calculation 4 4 3 4 3" xfId="11725"/>
    <cellStyle name="Calculation 4 4 3 5" xfId="11726"/>
    <cellStyle name="Calculation 4 4 3 5 2" xfId="11727"/>
    <cellStyle name="Calculation 4 4 3 5 3" xfId="11728"/>
    <cellStyle name="Calculation 4 4 3 6" xfId="11729"/>
    <cellStyle name="Calculation 4 4 3 6 2" xfId="11730"/>
    <cellStyle name="Calculation 4 4 3 6 3" xfId="11731"/>
    <cellStyle name="Calculation 4 4 3 7" xfId="11732"/>
    <cellStyle name="Calculation 4 4 3 7 2" xfId="11733"/>
    <cellStyle name="Calculation 4 4 3 7 3" xfId="11734"/>
    <cellStyle name="Calculation 4 4 3 8" xfId="11735"/>
    <cellStyle name="Calculation 4 4 3 8 2" xfId="11736"/>
    <cellStyle name="Calculation 4 4 3 8 3" xfId="11737"/>
    <cellStyle name="Calculation 4 4 3 9" xfId="11738"/>
    <cellStyle name="Calculation 4 4 4" xfId="11739"/>
    <cellStyle name="Calculation 4 4 4 10" xfId="11740"/>
    <cellStyle name="Calculation 4 4 4 2" xfId="11741"/>
    <cellStyle name="Calculation 4 4 4 2 2" xfId="11742"/>
    <cellStyle name="Calculation 4 4 4 2 2 2" xfId="11743"/>
    <cellStyle name="Calculation 4 4 4 2 2 3" xfId="11744"/>
    <cellStyle name="Calculation 4 4 4 2 3" xfId="11745"/>
    <cellStyle name="Calculation 4 4 4 2 3 2" xfId="11746"/>
    <cellStyle name="Calculation 4 4 4 2 3 3" xfId="11747"/>
    <cellStyle name="Calculation 4 4 4 2 4" xfId="11748"/>
    <cellStyle name="Calculation 4 4 4 2 4 2" xfId="11749"/>
    <cellStyle name="Calculation 4 4 4 2 4 3" xfId="11750"/>
    <cellStyle name="Calculation 4 4 4 2 5" xfId="11751"/>
    <cellStyle name="Calculation 4 4 4 2 5 2" xfId="11752"/>
    <cellStyle name="Calculation 4 4 4 2 5 3" xfId="11753"/>
    <cellStyle name="Calculation 4 4 4 2 6" xfId="11754"/>
    <cellStyle name="Calculation 4 4 4 2 6 2" xfId="11755"/>
    <cellStyle name="Calculation 4 4 4 2 6 3" xfId="11756"/>
    <cellStyle name="Calculation 4 4 4 2 7" xfId="11757"/>
    <cellStyle name="Calculation 4 4 4 2 7 2" xfId="11758"/>
    <cellStyle name="Calculation 4 4 4 2 7 3" xfId="11759"/>
    <cellStyle name="Calculation 4 4 4 2 8" xfId="11760"/>
    <cellStyle name="Calculation 4 4 4 2 9" xfId="11761"/>
    <cellStyle name="Calculation 4 4 4 3" xfId="11762"/>
    <cellStyle name="Calculation 4 4 4 3 2" xfId="11763"/>
    <cellStyle name="Calculation 4 4 4 3 3" xfId="11764"/>
    <cellStyle name="Calculation 4 4 4 4" xfId="11765"/>
    <cellStyle name="Calculation 4 4 4 4 2" xfId="11766"/>
    <cellStyle name="Calculation 4 4 4 4 3" xfId="11767"/>
    <cellStyle name="Calculation 4 4 4 5" xfId="11768"/>
    <cellStyle name="Calculation 4 4 4 5 2" xfId="11769"/>
    <cellStyle name="Calculation 4 4 4 5 3" xfId="11770"/>
    <cellStyle name="Calculation 4 4 4 6" xfId="11771"/>
    <cellStyle name="Calculation 4 4 4 6 2" xfId="11772"/>
    <cellStyle name="Calculation 4 4 4 6 3" xfId="11773"/>
    <cellStyle name="Calculation 4 4 4 7" xfId="11774"/>
    <cellStyle name="Calculation 4 4 4 7 2" xfId="11775"/>
    <cellStyle name="Calculation 4 4 4 7 3" xfId="11776"/>
    <cellStyle name="Calculation 4 4 4 8" xfId="11777"/>
    <cellStyle name="Calculation 4 4 4 8 2" xfId="11778"/>
    <cellStyle name="Calculation 4 4 4 8 3" xfId="11779"/>
    <cellStyle name="Calculation 4 4 4 9" xfId="11780"/>
    <cellStyle name="Calculation 4 4 5" xfId="11781"/>
    <cellStyle name="Calculation 4 4 5 2" xfId="11782"/>
    <cellStyle name="Calculation 4 4 5 2 2" xfId="11783"/>
    <cellStyle name="Calculation 4 4 5 2 3" xfId="11784"/>
    <cellStyle name="Calculation 4 4 5 3" xfId="11785"/>
    <cellStyle name="Calculation 4 4 5 3 2" xfId="11786"/>
    <cellStyle name="Calculation 4 4 5 3 3" xfId="11787"/>
    <cellStyle name="Calculation 4 4 5 4" xfId="11788"/>
    <cellStyle name="Calculation 4 4 5 4 2" xfId="11789"/>
    <cellStyle name="Calculation 4 4 5 4 3" xfId="11790"/>
    <cellStyle name="Calculation 4 4 5 5" xfId="11791"/>
    <cellStyle name="Calculation 4 4 5 5 2" xfId="11792"/>
    <cellStyle name="Calculation 4 4 5 5 3" xfId="11793"/>
    <cellStyle name="Calculation 4 4 5 6" xfId="11794"/>
    <cellStyle name="Calculation 4 4 5 6 2" xfId="11795"/>
    <cellStyle name="Calculation 4 4 5 6 3" xfId="11796"/>
    <cellStyle name="Calculation 4 4 5 7" xfId="11797"/>
    <cellStyle name="Calculation 4 4 5 7 2" xfId="11798"/>
    <cellStyle name="Calculation 4 4 5 7 3" xfId="11799"/>
    <cellStyle name="Calculation 4 4 5 8" xfId="11800"/>
    <cellStyle name="Calculation 4 4 5 9" xfId="11801"/>
    <cellStyle name="Calculation 4 4 6" xfId="11802"/>
    <cellStyle name="Calculation 4 4 6 2" xfId="11803"/>
    <cellStyle name="Calculation 4 4 6 3" xfId="11804"/>
    <cellStyle name="Calculation 4 4 7" xfId="11805"/>
    <cellStyle name="Calculation 4 4 7 2" xfId="11806"/>
    <cellStyle name="Calculation 4 4 7 3" xfId="11807"/>
    <cellStyle name="Calculation 4 4 8" xfId="11808"/>
    <cellStyle name="Calculation 4 4 8 2" xfId="11809"/>
    <cellStyle name="Calculation 4 4 8 3" xfId="11810"/>
    <cellStyle name="Calculation 4 4 9" xfId="11811"/>
    <cellStyle name="Calculation 4 4 9 2" xfId="11812"/>
    <cellStyle name="Calculation 4 4 9 3" xfId="11813"/>
    <cellStyle name="Calculation 4 5" xfId="11814"/>
    <cellStyle name="Calculation 4 5 10" xfId="11815"/>
    <cellStyle name="Calculation 4 5 2" xfId="11816"/>
    <cellStyle name="Calculation 4 5 2 2" xfId="11817"/>
    <cellStyle name="Calculation 4 5 2 2 2" xfId="11818"/>
    <cellStyle name="Calculation 4 5 2 2 3" xfId="11819"/>
    <cellStyle name="Calculation 4 5 2 3" xfId="11820"/>
    <cellStyle name="Calculation 4 5 2 3 2" xfId="11821"/>
    <cellStyle name="Calculation 4 5 2 3 3" xfId="11822"/>
    <cellStyle name="Calculation 4 5 2 4" xfId="11823"/>
    <cellStyle name="Calculation 4 5 2 4 2" xfId="11824"/>
    <cellStyle name="Calculation 4 5 2 4 3" xfId="11825"/>
    <cellStyle name="Calculation 4 5 2 5" xfId="11826"/>
    <cellStyle name="Calculation 4 5 2 5 2" xfId="11827"/>
    <cellStyle name="Calculation 4 5 2 5 3" xfId="11828"/>
    <cellStyle name="Calculation 4 5 2 6" xfId="11829"/>
    <cellStyle name="Calculation 4 5 2 6 2" xfId="11830"/>
    <cellStyle name="Calculation 4 5 2 6 3" xfId="11831"/>
    <cellStyle name="Calculation 4 5 2 7" xfId="11832"/>
    <cellStyle name="Calculation 4 5 2 7 2" xfId="11833"/>
    <cellStyle name="Calculation 4 5 2 7 3" xfId="11834"/>
    <cellStyle name="Calculation 4 5 2 8" xfId="11835"/>
    <cellStyle name="Calculation 4 5 2 9" xfId="11836"/>
    <cellStyle name="Calculation 4 5 3" xfId="11837"/>
    <cellStyle name="Calculation 4 5 3 2" xfId="11838"/>
    <cellStyle name="Calculation 4 5 3 3" xfId="11839"/>
    <cellStyle name="Calculation 4 5 4" xfId="11840"/>
    <cellStyle name="Calculation 4 5 4 2" xfId="11841"/>
    <cellStyle name="Calculation 4 5 4 3" xfId="11842"/>
    <cellStyle name="Calculation 4 5 5" xfId="11843"/>
    <cellStyle name="Calculation 4 5 5 2" xfId="11844"/>
    <cellStyle name="Calculation 4 5 5 3" xfId="11845"/>
    <cellStyle name="Calculation 4 5 6" xfId="11846"/>
    <cellStyle name="Calculation 4 5 6 2" xfId="11847"/>
    <cellStyle name="Calculation 4 5 6 3" xfId="11848"/>
    <cellStyle name="Calculation 4 5 7" xfId="11849"/>
    <cellStyle name="Calculation 4 5 7 2" xfId="11850"/>
    <cellStyle name="Calculation 4 5 7 3" xfId="11851"/>
    <cellStyle name="Calculation 4 5 8" xfId="11852"/>
    <cellStyle name="Calculation 4 5 8 2" xfId="11853"/>
    <cellStyle name="Calculation 4 5 8 3" xfId="11854"/>
    <cellStyle name="Calculation 4 5 9" xfId="11855"/>
    <cellStyle name="Calculation 4 6" xfId="11856"/>
    <cellStyle name="Calculation 4 6 10" xfId="11857"/>
    <cellStyle name="Calculation 4 6 2" xfId="11858"/>
    <cellStyle name="Calculation 4 6 2 2" xfId="11859"/>
    <cellStyle name="Calculation 4 6 2 2 2" xfId="11860"/>
    <cellStyle name="Calculation 4 6 2 2 3" xfId="11861"/>
    <cellStyle name="Calculation 4 6 2 3" xfId="11862"/>
    <cellStyle name="Calculation 4 6 2 3 2" xfId="11863"/>
    <cellStyle name="Calculation 4 6 2 3 3" xfId="11864"/>
    <cellStyle name="Calculation 4 6 2 4" xfId="11865"/>
    <cellStyle name="Calculation 4 6 2 4 2" xfId="11866"/>
    <cellStyle name="Calculation 4 6 2 4 3" xfId="11867"/>
    <cellStyle name="Calculation 4 6 2 5" xfId="11868"/>
    <cellStyle name="Calculation 4 6 2 5 2" xfId="11869"/>
    <cellStyle name="Calculation 4 6 2 5 3" xfId="11870"/>
    <cellStyle name="Calculation 4 6 2 6" xfId="11871"/>
    <cellStyle name="Calculation 4 6 2 6 2" xfId="11872"/>
    <cellStyle name="Calculation 4 6 2 6 3" xfId="11873"/>
    <cellStyle name="Calculation 4 6 2 7" xfId="11874"/>
    <cellStyle name="Calculation 4 6 2 7 2" xfId="11875"/>
    <cellStyle name="Calculation 4 6 2 7 3" xfId="11876"/>
    <cellStyle name="Calculation 4 6 2 8" xfId="11877"/>
    <cellStyle name="Calculation 4 6 2 9" xfId="11878"/>
    <cellStyle name="Calculation 4 6 3" xfId="11879"/>
    <cellStyle name="Calculation 4 6 3 2" xfId="11880"/>
    <cellStyle name="Calculation 4 6 3 3" xfId="11881"/>
    <cellStyle name="Calculation 4 6 4" xfId="11882"/>
    <cellStyle name="Calculation 4 6 4 2" xfId="11883"/>
    <cellStyle name="Calculation 4 6 4 3" xfId="11884"/>
    <cellStyle name="Calculation 4 6 5" xfId="11885"/>
    <cellStyle name="Calculation 4 6 5 2" xfId="11886"/>
    <cellStyle name="Calculation 4 6 5 3" xfId="11887"/>
    <cellStyle name="Calculation 4 6 6" xfId="11888"/>
    <cellStyle name="Calculation 4 6 6 2" xfId="11889"/>
    <cellStyle name="Calculation 4 6 6 3" xfId="11890"/>
    <cellStyle name="Calculation 4 6 7" xfId="11891"/>
    <cellStyle name="Calculation 4 6 7 2" xfId="11892"/>
    <cellStyle name="Calculation 4 6 7 3" xfId="11893"/>
    <cellStyle name="Calculation 4 6 8" xfId="11894"/>
    <cellStyle name="Calculation 4 6 8 2" xfId="11895"/>
    <cellStyle name="Calculation 4 6 8 3" xfId="11896"/>
    <cellStyle name="Calculation 4 6 9" xfId="11897"/>
    <cellStyle name="Calculation 4 7" xfId="11898"/>
    <cellStyle name="Calculation 4 7 10" xfId="11899"/>
    <cellStyle name="Calculation 4 7 2" xfId="11900"/>
    <cellStyle name="Calculation 4 7 2 2" xfId="11901"/>
    <cellStyle name="Calculation 4 7 2 2 2" xfId="11902"/>
    <cellStyle name="Calculation 4 7 2 2 3" xfId="11903"/>
    <cellStyle name="Calculation 4 7 2 3" xfId="11904"/>
    <cellStyle name="Calculation 4 7 2 3 2" xfId="11905"/>
    <cellStyle name="Calculation 4 7 2 3 3" xfId="11906"/>
    <cellStyle name="Calculation 4 7 2 4" xfId="11907"/>
    <cellStyle name="Calculation 4 7 2 4 2" xfId="11908"/>
    <cellStyle name="Calculation 4 7 2 4 3" xfId="11909"/>
    <cellStyle name="Calculation 4 7 2 5" xfId="11910"/>
    <cellStyle name="Calculation 4 7 2 5 2" xfId="11911"/>
    <cellStyle name="Calculation 4 7 2 5 3" xfId="11912"/>
    <cellStyle name="Calculation 4 7 2 6" xfId="11913"/>
    <cellStyle name="Calculation 4 7 2 6 2" xfId="11914"/>
    <cellStyle name="Calculation 4 7 2 6 3" xfId="11915"/>
    <cellStyle name="Calculation 4 7 2 7" xfId="11916"/>
    <cellStyle name="Calculation 4 7 2 7 2" xfId="11917"/>
    <cellStyle name="Calculation 4 7 2 7 3" xfId="11918"/>
    <cellStyle name="Calculation 4 7 2 8" xfId="11919"/>
    <cellStyle name="Calculation 4 7 2 9" xfId="11920"/>
    <cellStyle name="Calculation 4 7 3" xfId="11921"/>
    <cellStyle name="Calculation 4 7 3 2" xfId="11922"/>
    <cellStyle name="Calculation 4 7 3 3" xfId="11923"/>
    <cellStyle name="Calculation 4 7 4" xfId="11924"/>
    <cellStyle name="Calculation 4 7 4 2" xfId="11925"/>
    <cellStyle name="Calculation 4 7 4 3" xfId="11926"/>
    <cellStyle name="Calculation 4 7 5" xfId="11927"/>
    <cellStyle name="Calculation 4 7 5 2" xfId="11928"/>
    <cellStyle name="Calculation 4 7 5 3" xfId="11929"/>
    <cellStyle name="Calculation 4 7 6" xfId="11930"/>
    <cellStyle name="Calculation 4 7 6 2" xfId="11931"/>
    <cellStyle name="Calculation 4 7 6 3" xfId="11932"/>
    <cellStyle name="Calculation 4 7 7" xfId="11933"/>
    <cellStyle name="Calculation 4 7 7 2" xfId="11934"/>
    <cellStyle name="Calculation 4 7 7 3" xfId="11935"/>
    <cellStyle name="Calculation 4 7 8" xfId="11936"/>
    <cellStyle name="Calculation 4 7 8 2" xfId="11937"/>
    <cellStyle name="Calculation 4 7 8 3" xfId="11938"/>
    <cellStyle name="Calculation 4 7 9" xfId="11939"/>
    <cellStyle name="Calculation 4 8" xfId="11940"/>
    <cellStyle name="Calculation 4 8 2" xfId="11941"/>
    <cellStyle name="Calculation 4 8 2 2" xfId="11942"/>
    <cellStyle name="Calculation 4 8 2 3" xfId="11943"/>
    <cellStyle name="Calculation 4 8 3" xfId="11944"/>
    <cellStyle name="Calculation 4 8 3 2" xfId="11945"/>
    <cellStyle name="Calculation 4 8 3 3" xfId="11946"/>
    <cellStyle name="Calculation 4 8 4" xfId="11947"/>
    <cellStyle name="Calculation 4 8 4 2" xfId="11948"/>
    <cellStyle name="Calculation 4 8 4 3" xfId="11949"/>
    <cellStyle name="Calculation 4 8 5" xfId="11950"/>
    <cellStyle name="Calculation 4 8 5 2" xfId="11951"/>
    <cellStyle name="Calculation 4 8 5 3" xfId="11952"/>
    <cellStyle name="Calculation 4 8 6" xfId="11953"/>
    <cellStyle name="Calculation 4 8 6 2" xfId="11954"/>
    <cellStyle name="Calculation 4 8 6 3" xfId="11955"/>
    <cellStyle name="Calculation 4 8 7" xfId="11956"/>
    <cellStyle name="Calculation 4 8 7 2" xfId="11957"/>
    <cellStyle name="Calculation 4 8 7 3" xfId="11958"/>
    <cellStyle name="Calculation 4 8 8" xfId="11959"/>
    <cellStyle name="Calculation 4 8 9" xfId="11960"/>
    <cellStyle name="Calculation 4 9" xfId="11961"/>
    <cellStyle name="Calculation 4 9 2" xfId="11962"/>
    <cellStyle name="Calculation 4 9 3" xfId="11963"/>
    <cellStyle name="Check Cell 2" xfId="11964"/>
    <cellStyle name="Check Cell 2 2" xfId="11965"/>
    <cellStyle name="Check Cell 2 2 2" xfId="11966"/>
    <cellStyle name="Check Cell 2 3" xfId="11967"/>
    <cellStyle name="Check Cell 2 4" xfId="11968"/>
    <cellStyle name="Check Cell 2 4 2" xfId="11969"/>
    <cellStyle name="Check Cell 3" xfId="11970"/>
    <cellStyle name="Check Cell 4" xfId="11971"/>
    <cellStyle name="Check Cell 4 2" xfId="11972"/>
    <cellStyle name="Color" xfId="11973"/>
    <cellStyle name="combo" xfId="11974"/>
    <cellStyle name="Comma" xfId="46249" builtinId="3"/>
    <cellStyle name="Comma 10" xfId="11975"/>
    <cellStyle name="Comma 10 2" xfId="11976"/>
    <cellStyle name="Comma 10 2 2" xfId="46215"/>
    <cellStyle name="Comma 11" xfId="11977"/>
    <cellStyle name="Comma 11 2" xfId="11978"/>
    <cellStyle name="Comma 11 2 2" xfId="11979"/>
    <cellStyle name="Comma 11 2 2 2" xfId="11980"/>
    <cellStyle name="Comma 11 2 2 2 2" xfId="11981"/>
    <cellStyle name="Comma 11 2 2 2 2 2" xfId="11982"/>
    <cellStyle name="Comma 11 2 2 2 2 2 2" xfId="11983"/>
    <cellStyle name="Comma 11 2 2 2 2 2 3" xfId="11984"/>
    <cellStyle name="Comma 11 2 2 2 2 3" xfId="11985"/>
    <cellStyle name="Comma 11 2 2 2 2 3 2" xfId="11986"/>
    <cellStyle name="Comma 11 2 2 2 2 3 3" xfId="11987"/>
    <cellStyle name="Comma 11 2 2 2 2 4" xfId="11988"/>
    <cellStyle name="Comma 11 2 2 2 2 5" xfId="11989"/>
    <cellStyle name="Comma 11 2 2 2 3" xfId="11990"/>
    <cellStyle name="Comma 11 2 2 2 3 2" xfId="11991"/>
    <cellStyle name="Comma 11 2 2 2 3 3" xfId="11992"/>
    <cellStyle name="Comma 11 2 2 2 4" xfId="11993"/>
    <cellStyle name="Comma 11 2 2 2 4 2" xfId="11994"/>
    <cellStyle name="Comma 11 2 2 2 4 3" xfId="11995"/>
    <cellStyle name="Comma 11 2 2 2 5" xfId="11996"/>
    <cellStyle name="Comma 11 2 2 2 6" xfId="11997"/>
    <cellStyle name="Comma 11 2 2 2 7" xfId="11998"/>
    <cellStyle name="Comma 11 2 2 3" xfId="11999"/>
    <cellStyle name="Comma 11 2 2 3 2" xfId="12000"/>
    <cellStyle name="Comma 11 2 2 3 2 2" xfId="12001"/>
    <cellStyle name="Comma 11 2 2 3 2 3" xfId="12002"/>
    <cellStyle name="Comma 11 2 2 3 3" xfId="12003"/>
    <cellStyle name="Comma 11 2 2 3 3 2" xfId="12004"/>
    <cellStyle name="Comma 11 2 2 3 3 3" xfId="12005"/>
    <cellStyle name="Comma 11 2 2 3 4" xfId="12006"/>
    <cellStyle name="Comma 11 2 2 3 5" xfId="12007"/>
    <cellStyle name="Comma 11 2 2 4" xfId="12008"/>
    <cellStyle name="Comma 11 2 2 4 2" xfId="12009"/>
    <cellStyle name="Comma 11 2 2 4 3" xfId="12010"/>
    <cellStyle name="Comma 11 2 2 5" xfId="12011"/>
    <cellStyle name="Comma 11 2 2 5 2" xfId="12012"/>
    <cellStyle name="Comma 11 2 2 5 3" xfId="12013"/>
    <cellStyle name="Comma 11 2 2 6" xfId="12014"/>
    <cellStyle name="Comma 11 2 2 7" xfId="12015"/>
    <cellStyle name="Comma 11 2 2 8" xfId="12016"/>
    <cellStyle name="Comma 11 2 3" xfId="12017"/>
    <cellStyle name="Comma 11 2 3 2" xfId="12018"/>
    <cellStyle name="Comma 11 2 3 2 2" xfId="12019"/>
    <cellStyle name="Comma 11 2 3 2 2 2" xfId="12020"/>
    <cellStyle name="Comma 11 2 3 2 2 3" xfId="12021"/>
    <cellStyle name="Comma 11 2 3 2 3" xfId="12022"/>
    <cellStyle name="Comma 11 2 3 2 3 2" xfId="12023"/>
    <cellStyle name="Comma 11 2 3 2 3 3" xfId="12024"/>
    <cellStyle name="Comma 11 2 3 2 4" xfId="12025"/>
    <cellStyle name="Comma 11 2 3 2 5" xfId="12026"/>
    <cellStyle name="Comma 11 2 3 3" xfId="12027"/>
    <cellStyle name="Comma 11 2 3 3 2" xfId="12028"/>
    <cellStyle name="Comma 11 2 3 3 3" xfId="12029"/>
    <cellStyle name="Comma 11 2 3 4" xfId="12030"/>
    <cellStyle name="Comma 11 2 3 4 2" xfId="12031"/>
    <cellStyle name="Comma 11 2 3 4 3" xfId="12032"/>
    <cellStyle name="Comma 11 2 3 5" xfId="12033"/>
    <cellStyle name="Comma 11 2 3 6" xfId="12034"/>
    <cellStyle name="Comma 11 2 3 7" xfId="12035"/>
    <cellStyle name="Comma 11 2 4" xfId="12036"/>
    <cellStyle name="Comma 11 2 4 2" xfId="12037"/>
    <cellStyle name="Comma 11 2 4 2 2" xfId="12038"/>
    <cellStyle name="Comma 11 2 4 2 3" xfId="12039"/>
    <cellStyle name="Comma 11 2 4 3" xfId="12040"/>
    <cellStyle name="Comma 11 2 4 3 2" xfId="12041"/>
    <cellStyle name="Comma 11 2 4 3 3" xfId="12042"/>
    <cellStyle name="Comma 11 2 4 4" xfId="12043"/>
    <cellStyle name="Comma 11 2 4 5" xfId="12044"/>
    <cellStyle name="Comma 11 2 5" xfId="12045"/>
    <cellStyle name="Comma 11 2 5 2" xfId="12046"/>
    <cellStyle name="Comma 11 2 5 3" xfId="12047"/>
    <cellStyle name="Comma 11 2 6" xfId="12048"/>
    <cellStyle name="Comma 11 2 6 2" xfId="12049"/>
    <cellStyle name="Comma 11 2 6 3" xfId="12050"/>
    <cellStyle name="Comma 11 2 7" xfId="12051"/>
    <cellStyle name="Comma 11 2 8" xfId="12052"/>
    <cellStyle name="Comma 11 3" xfId="12053"/>
    <cellStyle name="Comma 11 3 2" xfId="12054"/>
    <cellStyle name="Comma 11 3 2 2" xfId="12055"/>
    <cellStyle name="Comma 11 3 2 2 2" xfId="12056"/>
    <cellStyle name="Comma 11 3 2 2 2 2" xfId="12057"/>
    <cellStyle name="Comma 11 3 2 2 2 3" xfId="12058"/>
    <cellStyle name="Comma 11 3 2 2 3" xfId="12059"/>
    <cellStyle name="Comma 11 3 2 2 3 2" xfId="12060"/>
    <cellStyle name="Comma 11 3 2 2 3 3" xfId="12061"/>
    <cellStyle name="Comma 11 3 2 2 4" xfId="12062"/>
    <cellStyle name="Comma 11 3 2 2 5" xfId="12063"/>
    <cellStyle name="Comma 11 3 2 3" xfId="12064"/>
    <cellStyle name="Comma 11 3 2 3 2" xfId="12065"/>
    <cellStyle name="Comma 11 3 2 3 3" xfId="12066"/>
    <cellStyle name="Comma 11 3 2 4" xfId="12067"/>
    <cellStyle name="Comma 11 3 2 4 2" xfId="12068"/>
    <cellStyle name="Comma 11 3 2 4 3" xfId="12069"/>
    <cellStyle name="Comma 11 3 2 5" xfId="12070"/>
    <cellStyle name="Comma 11 3 2 6" xfId="12071"/>
    <cellStyle name="Comma 11 3 2 7" xfId="12072"/>
    <cellStyle name="Comma 11 3 3" xfId="12073"/>
    <cellStyle name="Comma 11 3 3 2" xfId="12074"/>
    <cellStyle name="Comma 11 3 3 2 2" xfId="12075"/>
    <cellStyle name="Comma 11 3 3 2 3" xfId="12076"/>
    <cellStyle name="Comma 11 3 3 3" xfId="12077"/>
    <cellStyle name="Comma 11 3 3 3 2" xfId="12078"/>
    <cellStyle name="Comma 11 3 3 3 3" xfId="12079"/>
    <cellStyle name="Comma 11 3 3 4" xfId="12080"/>
    <cellStyle name="Comma 11 3 3 5" xfId="12081"/>
    <cellStyle name="Comma 11 3 4" xfId="12082"/>
    <cellStyle name="Comma 11 3 4 2" xfId="12083"/>
    <cellStyle name="Comma 11 3 4 3" xfId="12084"/>
    <cellStyle name="Comma 11 3 5" xfId="12085"/>
    <cellStyle name="Comma 11 3 5 2" xfId="12086"/>
    <cellStyle name="Comma 11 3 5 3" xfId="12087"/>
    <cellStyle name="Comma 11 3 6" xfId="12088"/>
    <cellStyle name="Comma 11 3 7" xfId="12089"/>
    <cellStyle name="Comma 11 3 8" xfId="12090"/>
    <cellStyle name="Comma 11 4" xfId="12091"/>
    <cellStyle name="Comma 11 4 2" xfId="12092"/>
    <cellStyle name="Comma 11 4 2 2" xfId="12093"/>
    <cellStyle name="Comma 11 4 2 2 2" xfId="12094"/>
    <cellStyle name="Comma 11 4 2 2 3" xfId="12095"/>
    <cellStyle name="Comma 11 4 2 3" xfId="12096"/>
    <cellStyle name="Comma 11 4 2 3 2" xfId="12097"/>
    <cellStyle name="Comma 11 4 2 3 3" xfId="12098"/>
    <cellStyle name="Comma 11 4 2 4" xfId="12099"/>
    <cellStyle name="Comma 11 4 2 5" xfId="12100"/>
    <cellStyle name="Comma 11 4 3" xfId="12101"/>
    <cellStyle name="Comma 11 4 3 2" xfId="12102"/>
    <cellStyle name="Comma 11 4 3 3" xfId="12103"/>
    <cellStyle name="Comma 11 4 4" xfId="12104"/>
    <cellStyle name="Comma 11 4 4 2" xfId="12105"/>
    <cellStyle name="Comma 11 4 4 3" xfId="12106"/>
    <cellStyle name="Comma 11 4 5" xfId="12107"/>
    <cellStyle name="Comma 11 4 6" xfId="12108"/>
    <cellStyle name="Comma 11 4 7" xfId="12109"/>
    <cellStyle name="Comma 11 5" xfId="12110"/>
    <cellStyle name="Comma 11 5 2" xfId="12111"/>
    <cellStyle name="Comma 11 5 2 2" xfId="12112"/>
    <cellStyle name="Comma 11 5 2 3" xfId="12113"/>
    <cellStyle name="Comma 11 5 3" xfId="12114"/>
    <cellStyle name="Comma 11 5 3 2" xfId="12115"/>
    <cellStyle name="Comma 11 5 3 3" xfId="12116"/>
    <cellStyle name="Comma 11 5 4" xfId="12117"/>
    <cellStyle name="Comma 11 5 5" xfId="12118"/>
    <cellStyle name="Comma 11 6" xfId="12119"/>
    <cellStyle name="Comma 11 6 2" xfId="12120"/>
    <cellStyle name="Comma 11 6 3" xfId="12121"/>
    <cellStyle name="Comma 11 7" xfId="12122"/>
    <cellStyle name="Comma 11 7 2" xfId="12123"/>
    <cellStyle name="Comma 11 7 3" xfId="12124"/>
    <cellStyle name="Comma 11 8" xfId="12125"/>
    <cellStyle name="Comma 11 9" xfId="12126"/>
    <cellStyle name="Comma 12" xfId="12127"/>
    <cellStyle name="Comma 12 2" xfId="12128"/>
    <cellStyle name="Comma 12 2 2" xfId="12129"/>
    <cellStyle name="Comma 12 2 2 2" xfId="12130"/>
    <cellStyle name="Comma 12 2 2 2 2" xfId="12131"/>
    <cellStyle name="Comma 12 2 2 2 2 2" xfId="12132"/>
    <cellStyle name="Comma 12 2 2 2 2 3" xfId="12133"/>
    <cellStyle name="Comma 12 2 2 2 3" xfId="12134"/>
    <cellStyle name="Comma 12 2 2 2 3 2" xfId="12135"/>
    <cellStyle name="Comma 12 2 2 2 3 3" xfId="12136"/>
    <cellStyle name="Comma 12 2 2 2 4" xfId="12137"/>
    <cellStyle name="Comma 12 2 2 2 5" xfId="12138"/>
    <cellStyle name="Comma 12 2 2 3" xfId="12139"/>
    <cellStyle name="Comma 12 2 2 3 2" xfId="12140"/>
    <cellStyle name="Comma 12 2 2 3 3" xfId="12141"/>
    <cellStyle name="Comma 12 2 2 4" xfId="12142"/>
    <cellStyle name="Comma 12 2 2 4 2" xfId="12143"/>
    <cellStyle name="Comma 12 2 2 4 3" xfId="12144"/>
    <cellStyle name="Comma 12 2 2 5" xfId="12145"/>
    <cellStyle name="Comma 12 2 2 6" xfId="12146"/>
    <cellStyle name="Comma 12 2 3" xfId="12147"/>
    <cellStyle name="Comma 12 2 3 2" xfId="12148"/>
    <cellStyle name="Comma 12 2 3 2 2" xfId="12149"/>
    <cellStyle name="Comma 12 2 3 2 3" xfId="12150"/>
    <cellStyle name="Comma 12 2 3 3" xfId="12151"/>
    <cellStyle name="Comma 12 2 3 3 2" xfId="12152"/>
    <cellStyle name="Comma 12 2 3 3 3" xfId="12153"/>
    <cellStyle name="Comma 12 2 3 4" xfId="12154"/>
    <cellStyle name="Comma 12 2 3 5" xfId="12155"/>
    <cellStyle name="Comma 12 2 4" xfId="12156"/>
    <cellStyle name="Comma 12 2 4 2" xfId="12157"/>
    <cellStyle name="Comma 12 2 4 3" xfId="12158"/>
    <cellStyle name="Comma 12 2 5" xfId="12159"/>
    <cellStyle name="Comma 12 2 5 2" xfId="12160"/>
    <cellStyle name="Comma 12 2 5 3" xfId="12161"/>
    <cellStyle name="Comma 12 2 6" xfId="12162"/>
    <cellStyle name="Comma 12 2 7" xfId="12163"/>
    <cellStyle name="Comma 12 3" xfId="12164"/>
    <cellStyle name="Comma 12 4" xfId="12165"/>
    <cellStyle name="Comma 12 5" xfId="12166"/>
    <cellStyle name="Comma 12 6" xfId="12167"/>
    <cellStyle name="Comma 13" xfId="12168"/>
    <cellStyle name="Comma 13 2" xfId="12169"/>
    <cellStyle name="Comma 13 2 2" xfId="12170"/>
    <cellStyle name="Comma 13 2 2 2" xfId="12171"/>
    <cellStyle name="Comma 13 2 2 2 2" xfId="12172"/>
    <cellStyle name="Comma 13 2 2 2 2 2" xfId="12173"/>
    <cellStyle name="Comma 13 2 2 2 2 3" xfId="12174"/>
    <cellStyle name="Comma 13 2 2 2 3" xfId="12175"/>
    <cellStyle name="Comma 13 2 2 2 3 2" xfId="12176"/>
    <cellStyle name="Comma 13 2 2 2 3 3" xfId="12177"/>
    <cellStyle name="Comma 13 2 2 2 4" xfId="12178"/>
    <cellStyle name="Comma 13 2 2 2 5" xfId="12179"/>
    <cellStyle name="Comma 13 2 2 3" xfId="12180"/>
    <cellStyle name="Comma 13 2 2 3 2" xfId="12181"/>
    <cellStyle name="Comma 13 2 2 3 3" xfId="12182"/>
    <cellStyle name="Comma 13 2 2 4" xfId="12183"/>
    <cellStyle name="Comma 13 2 2 4 2" xfId="12184"/>
    <cellStyle name="Comma 13 2 2 4 3" xfId="12185"/>
    <cellStyle name="Comma 13 2 2 5" xfId="12186"/>
    <cellStyle name="Comma 13 2 2 6" xfId="12187"/>
    <cellStyle name="Comma 13 2 3" xfId="12188"/>
    <cellStyle name="Comma 13 2 3 2" xfId="12189"/>
    <cellStyle name="Comma 13 2 3 2 2" xfId="12190"/>
    <cellStyle name="Comma 13 2 3 2 3" xfId="12191"/>
    <cellStyle name="Comma 13 2 3 3" xfId="12192"/>
    <cellStyle name="Comma 13 2 3 3 2" xfId="12193"/>
    <cellStyle name="Comma 13 2 3 3 3" xfId="12194"/>
    <cellStyle name="Comma 13 2 3 4" xfId="12195"/>
    <cellStyle name="Comma 13 2 3 5" xfId="12196"/>
    <cellStyle name="Comma 13 2 4" xfId="12197"/>
    <cellStyle name="Comma 13 2 4 2" xfId="12198"/>
    <cellStyle name="Comma 13 2 4 3" xfId="12199"/>
    <cellStyle name="Comma 13 2 5" xfId="12200"/>
    <cellStyle name="Comma 13 2 5 2" xfId="12201"/>
    <cellStyle name="Comma 13 2 5 3" xfId="12202"/>
    <cellStyle name="Comma 13 2 6" xfId="12203"/>
    <cellStyle name="Comma 13 2 7" xfId="12204"/>
    <cellStyle name="Comma 13 2 8" xfId="12205"/>
    <cellStyle name="Comma 13 3" xfId="12206"/>
    <cellStyle name="Comma 13 3 2" xfId="12207"/>
    <cellStyle name="Comma 13 3 2 2" xfId="12208"/>
    <cellStyle name="Comma 13 3 2 2 2" xfId="12209"/>
    <cellStyle name="Comma 13 3 2 2 3" xfId="12210"/>
    <cellStyle name="Comma 13 3 2 3" xfId="12211"/>
    <cellStyle name="Comma 13 3 2 3 2" xfId="12212"/>
    <cellStyle name="Comma 13 3 2 3 3" xfId="12213"/>
    <cellStyle name="Comma 13 3 2 4" xfId="12214"/>
    <cellStyle name="Comma 13 3 2 5" xfId="12215"/>
    <cellStyle name="Comma 13 3 3" xfId="12216"/>
    <cellStyle name="Comma 13 3 3 2" xfId="12217"/>
    <cellStyle name="Comma 13 3 3 3" xfId="12218"/>
    <cellStyle name="Comma 13 3 4" xfId="12219"/>
    <cellStyle name="Comma 13 3 4 2" xfId="12220"/>
    <cellStyle name="Comma 13 3 4 3" xfId="12221"/>
    <cellStyle name="Comma 13 3 5" xfId="12222"/>
    <cellStyle name="Comma 13 3 6" xfId="12223"/>
    <cellStyle name="Comma 13 4" xfId="12224"/>
    <cellStyle name="Comma 13 4 2" xfId="12225"/>
    <cellStyle name="Comma 13 4 2 2" xfId="12226"/>
    <cellStyle name="Comma 13 4 2 3" xfId="12227"/>
    <cellStyle name="Comma 13 4 3" xfId="12228"/>
    <cellStyle name="Comma 13 4 3 2" xfId="12229"/>
    <cellStyle name="Comma 13 4 3 3" xfId="12230"/>
    <cellStyle name="Comma 13 4 4" xfId="12231"/>
    <cellStyle name="Comma 13 4 5" xfId="12232"/>
    <cellStyle name="Comma 13 4 6" xfId="12233"/>
    <cellStyle name="Comma 13 5" xfId="12234"/>
    <cellStyle name="Comma 13 5 2" xfId="12235"/>
    <cellStyle name="Comma 13 5 3" xfId="12236"/>
    <cellStyle name="Comma 13 6" xfId="12237"/>
    <cellStyle name="Comma 13 6 2" xfId="12238"/>
    <cellStyle name="Comma 13 6 3" xfId="12239"/>
    <cellStyle name="Comma 13 7" xfId="12240"/>
    <cellStyle name="Comma 13 8" xfId="12241"/>
    <cellStyle name="Comma 13 9" xfId="12242"/>
    <cellStyle name="Comma 14" xfId="12243"/>
    <cellStyle name="Comma 14 2" xfId="12244"/>
    <cellStyle name="Comma 15" xfId="12245"/>
    <cellStyle name="Comma 15 2" xfId="12246"/>
    <cellStyle name="Comma 15 2 2" xfId="12247"/>
    <cellStyle name="Comma 15 2 3" xfId="12248"/>
    <cellStyle name="Comma 15 3" xfId="12249"/>
    <cellStyle name="Comma 15 4" xfId="12250"/>
    <cellStyle name="Comma 16" xfId="12251"/>
    <cellStyle name="Comma 16 2" xfId="12252"/>
    <cellStyle name="Comma 16 2 2" xfId="12253"/>
    <cellStyle name="Comma 16 2 2 2" xfId="12254"/>
    <cellStyle name="Comma 16 2 2 3" xfId="12255"/>
    <cellStyle name="Comma 16 2 3" xfId="12256"/>
    <cellStyle name="Comma 16 2 3 2" xfId="12257"/>
    <cellStyle name="Comma 16 2 3 3" xfId="12258"/>
    <cellStyle name="Comma 16 2 4" xfId="12259"/>
    <cellStyle name="Comma 16 2 5" xfId="12260"/>
    <cellStyle name="Comma 16 3" xfId="12261"/>
    <cellStyle name="Comma 16 3 2" xfId="12262"/>
    <cellStyle name="Comma 16 3 3" xfId="12263"/>
    <cellStyle name="Comma 16 4" xfId="12264"/>
    <cellStyle name="Comma 16 4 2" xfId="12265"/>
    <cellStyle name="Comma 16 4 3" xfId="12266"/>
    <cellStyle name="Comma 16 5" xfId="12267"/>
    <cellStyle name="Comma 16 6" xfId="12268"/>
    <cellStyle name="Comma 17" xfId="12269"/>
    <cellStyle name="Comma 17 2" xfId="12270"/>
    <cellStyle name="Comma 17 2 2" xfId="12271"/>
    <cellStyle name="Comma 17 3" xfId="12272"/>
    <cellStyle name="Comma 17 3 2" xfId="12273"/>
    <cellStyle name="Comma 17 4" xfId="12274"/>
    <cellStyle name="Comma 17 5" xfId="12275"/>
    <cellStyle name="Comma 17 6" xfId="12276"/>
    <cellStyle name="Comma 18" xfId="12277"/>
    <cellStyle name="Comma 18 2" xfId="12278"/>
    <cellStyle name="Comma 18 2 2" xfId="12279"/>
    <cellStyle name="Comma 18 3" xfId="12280"/>
    <cellStyle name="Comma 18 4" xfId="12281"/>
    <cellStyle name="Comma 18 5" xfId="12282"/>
    <cellStyle name="Comma 19" xfId="12283"/>
    <cellStyle name="Comma 19 2" xfId="12284"/>
    <cellStyle name="Comma 19 2 2" xfId="12285"/>
    <cellStyle name="Comma 19 3" xfId="12286"/>
    <cellStyle name="Comma 19 4" xfId="12287"/>
    <cellStyle name="Comma 19 4 2" xfId="12288"/>
    <cellStyle name="Comma 19 4 3" xfId="12289"/>
    <cellStyle name="Comma 19 5" xfId="12290"/>
    <cellStyle name="Comma 19 5 2" xfId="12291"/>
    <cellStyle name="Comma 19 5 3" xfId="12292"/>
    <cellStyle name="Comma 19 6" xfId="12293"/>
    <cellStyle name="Comma 19 7" xfId="12294"/>
    <cellStyle name="Comma 2" xfId="12295"/>
    <cellStyle name="Comma 2 2" xfId="12296"/>
    <cellStyle name="Comma 2 2 2" xfId="12297"/>
    <cellStyle name="Comma 2 2 2 2" xfId="12298"/>
    <cellStyle name="Comma 2 2 2 2 2" xfId="12299"/>
    <cellStyle name="Comma 2 2 2 2 2 2" xfId="12300"/>
    <cellStyle name="Comma 2 2 2 2 3" xfId="12301"/>
    <cellStyle name="Comma 2 2 2 2 4" xfId="12302"/>
    <cellStyle name="Comma 2 2 2 2 5" xfId="12303"/>
    <cellStyle name="Comma 2 2 2 3" xfId="12304"/>
    <cellStyle name="Comma 2 2 2 4" xfId="12305"/>
    <cellStyle name="Comma 2 2 2 5" xfId="12306"/>
    <cellStyle name="Comma 2 2 3" xfId="12307"/>
    <cellStyle name="Comma 2 2 3 2" xfId="12308"/>
    <cellStyle name="Comma 2 2 3 3" xfId="12309"/>
    <cellStyle name="Comma 2 2 4" xfId="12310"/>
    <cellStyle name="Comma 2 2 4 2" xfId="12311"/>
    <cellStyle name="Comma 2 2 4 3" xfId="12312"/>
    <cellStyle name="Comma 2 2 4 4" xfId="12313"/>
    <cellStyle name="Comma 2 2 5" xfId="12314"/>
    <cellStyle name="Comma 2 2 6" xfId="12315"/>
    <cellStyle name="Comma 2 3" xfId="12316"/>
    <cellStyle name="Comma 2 3 2" xfId="12317"/>
    <cellStyle name="Comma 2 3 2 2" xfId="12318"/>
    <cellStyle name="Comma 2 3 2 3" xfId="12319"/>
    <cellStyle name="Comma 2 3 2 4" xfId="12320"/>
    <cellStyle name="Comma 2 3 3" xfId="12321"/>
    <cellStyle name="Comma 2 3 3 2" xfId="12322"/>
    <cellStyle name="Comma 2 3 3 3" xfId="12323"/>
    <cellStyle name="Comma 2 4" xfId="12324"/>
    <cellStyle name="Comma 2 4 2" xfId="12325"/>
    <cellStyle name="Comma 2 4 2 2" xfId="12326"/>
    <cellStyle name="Comma 2 4 2 2 2" xfId="12327"/>
    <cellStyle name="Comma 2 4 2 3" xfId="12328"/>
    <cellStyle name="Comma 2 4 3" xfId="12329"/>
    <cellStyle name="Comma 2 4 4" xfId="12330"/>
    <cellStyle name="Comma 2 4 5" xfId="12331"/>
    <cellStyle name="Comma 2 4 6" xfId="12332"/>
    <cellStyle name="Comma 2 5" xfId="12333"/>
    <cellStyle name="Comma 2 5 2" xfId="12334"/>
    <cellStyle name="Comma 2 5 3" xfId="12335"/>
    <cellStyle name="Comma 2 5 4" xfId="12336"/>
    <cellStyle name="Comma 2 6" xfId="12337"/>
    <cellStyle name="Comma 2 6 2" xfId="12338"/>
    <cellStyle name="Comma 2 6 2 2" xfId="12339"/>
    <cellStyle name="Comma 2 6 3" xfId="12340"/>
    <cellStyle name="Comma 2 6 3 2" xfId="12341"/>
    <cellStyle name="Comma 2 6 3 3" xfId="12342"/>
    <cellStyle name="Comma 2 6 4" xfId="12343"/>
    <cellStyle name="Comma 2 6 4 2" xfId="12344"/>
    <cellStyle name="Comma 2 6 4 3" xfId="12345"/>
    <cellStyle name="Comma 2 6 5" xfId="12346"/>
    <cellStyle name="Comma 2 7" xfId="12347"/>
    <cellStyle name="Comma 2 7 2" xfId="12348"/>
    <cellStyle name="Comma 2 7 3" xfId="12349"/>
    <cellStyle name="Comma 2 7 3 2" xfId="12350"/>
    <cellStyle name="Comma 2 7 3 3" xfId="12351"/>
    <cellStyle name="Comma 2 7 4" xfId="12352"/>
    <cellStyle name="Comma 2 7 5" xfId="12353"/>
    <cellStyle name="Comma 2 7 6" xfId="12354"/>
    <cellStyle name="Comma 2 8" xfId="12355"/>
    <cellStyle name="Comma 2 8 2" xfId="12356"/>
    <cellStyle name="Comma 2 8 3" xfId="12357"/>
    <cellStyle name="Comma 2 8 4" xfId="12358"/>
    <cellStyle name="Comma 2 9" xfId="12359"/>
    <cellStyle name="Comma 2 9 2" xfId="12360"/>
    <cellStyle name="Comma 20" xfId="12361"/>
    <cellStyle name="Comma 20 2" xfId="12362"/>
    <cellStyle name="Comma 20 2 2" xfId="12363"/>
    <cellStyle name="Comma 20 2 3" xfId="12364"/>
    <cellStyle name="Comma 20 2 4" xfId="12365"/>
    <cellStyle name="Comma 20 3" xfId="12366"/>
    <cellStyle name="Comma 20 4" xfId="12367"/>
    <cellStyle name="Comma 21" xfId="12368"/>
    <cellStyle name="Comma 21 2" xfId="12369"/>
    <cellStyle name="Comma 21 3" xfId="12370"/>
    <cellStyle name="Comma 21 3 2" xfId="12371"/>
    <cellStyle name="Comma 21 4" xfId="12372"/>
    <cellStyle name="Comma 21 5" xfId="12373"/>
    <cellStyle name="Comma 22" xfId="12374"/>
    <cellStyle name="Comma 22 2" xfId="12375"/>
    <cellStyle name="Comma 23" xfId="12376"/>
    <cellStyle name="Comma 24" xfId="12377"/>
    <cellStyle name="Comma 24 2" xfId="12378"/>
    <cellStyle name="Comma 24 2 2" xfId="12379"/>
    <cellStyle name="Comma 24 2 3" xfId="12380"/>
    <cellStyle name="Comma 24 3" xfId="12381"/>
    <cellStyle name="Comma 25" xfId="12382"/>
    <cellStyle name="Comma 25 2" xfId="12383"/>
    <cellStyle name="Comma 25 2 2" xfId="12384"/>
    <cellStyle name="Comma 25 2 2 2" xfId="12385"/>
    <cellStyle name="Comma 25 2 2 3" xfId="12386"/>
    <cellStyle name="Comma 25 2 3" xfId="12387"/>
    <cellStyle name="Comma 26" xfId="12388"/>
    <cellStyle name="Comma 27" xfId="12389"/>
    <cellStyle name="Comma 28" xfId="12390"/>
    <cellStyle name="Comma 28 2" xfId="12391"/>
    <cellStyle name="Comma 28 3" xfId="12392"/>
    <cellStyle name="Comma 29" xfId="12393"/>
    <cellStyle name="Comma 29 2" xfId="12394"/>
    <cellStyle name="Comma 3" xfId="12395"/>
    <cellStyle name="Comma 3 2" xfId="12396"/>
    <cellStyle name="Comma 3 2 2" xfId="12397"/>
    <cellStyle name="Comma 3 3" xfId="12398"/>
    <cellStyle name="Comma 3 4" xfId="12399"/>
    <cellStyle name="Comma 3 5" xfId="12400"/>
    <cellStyle name="Comma 3 6" xfId="12401"/>
    <cellStyle name="Comma 3_2186" xfId="12402"/>
    <cellStyle name="Comma 30" xfId="12403"/>
    <cellStyle name="Comma 30 2" xfId="12404"/>
    <cellStyle name="Comma 30 3" xfId="12405"/>
    <cellStyle name="Comma 31" xfId="12406"/>
    <cellStyle name="Comma 32" xfId="12407"/>
    <cellStyle name="Comma 33" xfId="12408"/>
    <cellStyle name="Comma 34" xfId="12409"/>
    <cellStyle name="Comma 35" xfId="12410"/>
    <cellStyle name="Comma 36" xfId="12411"/>
    <cellStyle name="Comma 37" xfId="12412"/>
    <cellStyle name="Comma 38" xfId="12413"/>
    <cellStyle name="Comma 39" xfId="12414"/>
    <cellStyle name="Comma 4" xfId="12415"/>
    <cellStyle name="Comma 4 10" xfId="12416"/>
    <cellStyle name="Comma 4 10 2" xfId="12417"/>
    <cellStyle name="Comma 4 10 2 2" xfId="12418"/>
    <cellStyle name="Comma 4 10 2 2 2" xfId="12419"/>
    <cellStyle name="Comma 4 10 2 2 3" xfId="12420"/>
    <cellStyle name="Comma 4 10 2 3" xfId="12421"/>
    <cellStyle name="Comma 4 10 2 4" xfId="12422"/>
    <cellStyle name="Comma 4 10 3" xfId="12423"/>
    <cellStyle name="Comma 4 10 3 2" xfId="12424"/>
    <cellStyle name="Comma 4 10 3 3" xfId="12425"/>
    <cellStyle name="Comma 4 10 4" xfId="12426"/>
    <cellStyle name="Comma 4 10 5" xfId="12427"/>
    <cellStyle name="Comma 4 10 6" xfId="12428"/>
    <cellStyle name="Comma 4 11" xfId="12429"/>
    <cellStyle name="Comma 4 11 2" xfId="12430"/>
    <cellStyle name="Comma 4 11 2 2" xfId="12431"/>
    <cellStyle name="Comma 4 11 2 3" xfId="12432"/>
    <cellStyle name="Comma 4 11 3" xfId="12433"/>
    <cellStyle name="Comma 4 11 4" xfId="12434"/>
    <cellStyle name="Comma 4 11 5" xfId="12435"/>
    <cellStyle name="Comma 4 12" xfId="12436"/>
    <cellStyle name="Comma 4 12 2" xfId="12437"/>
    <cellStyle name="Comma 4 12 3" xfId="12438"/>
    <cellStyle name="Comma 4 12 4" xfId="12439"/>
    <cellStyle name="Comma 4 13" xfId="12440"/>
    <cellStyle name="Comma 4 14" xfId="12441"/>
    <cellStyle name="Comma 4 15" xfId="12442"/>
    <cellStyle name="Comma 4 2" xfId="12443"/>
    <cellStyle name="Comma 4 2 10" xfId="12444"/>
    <cellStyle name="Comma 4 2 10 2" xfId="12445"/>
    <cellStyle name="Comma 4 2 10 3" xfId="12446"/>
    <cellStyle name="Comma 4 2 11" xfId="12447"/>
    <cellStyle name="Comma 4 2 12" xfId="12448"/>
    <cellStyle name="Comma 4 2 2" xfId="12449"/>
    <cellStyle name="Comma 4 2 2 10" xfId="12450"/>
    <cellStyle name="Comma 4 2 2 11" xfId="12451"/>
    <cellStyle name="Comma 4 2 2 2" xfId="12452"/>
    <cellStyle name="Comma 4 2 2 2 2" xfId="12453"/>
    <cellStyle name="Comma 4 2 2 2 2 2" xfId="12454"/>
    <cellStyle name="Comma 4 2 2 2 2 2 2" xfId="12455"/>
    <cellStyle name="Comma 4 2 2 2 2 2 2 2" xfId="12456"/>
    <cellStyle name="Comma 4 2 2 2 2 2 2 3" xfId="12457"/>
    <cellStyle name="Comma 4 2 2 2 2 2 3" xfId="12458"/>
    <cellStyle name="Comma 4 2 2 2 2 2 3 2" xfId="12459"/>
    <cellStyle name="Comma 4 2 2 2 2 2 3 3" xfId="12460"/>
    <cellStyle name="Comma 4 2 2 2 2 2 4" xfId="12461"/>
    <cellStyle name="Comma 4 2 2 2 2 2 5" xfId="12462"/>
    <cellStyle name="Comma 4 2 2 2 2 3" xfId="12463"/>
    <cellStyle name="Comma 4 2 2 2 2 3 2" xfId="12464"/>
    <cellStyle name="Comma 4 2 2 2 2 3 3" xfId="12465"/>
    <cellStyle name="Comma 4 2 2 2 2 4" xfId="12466"/>
    <cellStyle name="Comma 4 2 2 2 2 4 2" xfId="12467"/>
    <cellStyle name="Comma 4 2 2 2 2 4 3" xfId="12468"/>
    <cellStyle name="Comma 4 2 2 2 2 5" xfId="12469"/>
    <cellStyle name="Comma 4 2 2 2 2 6" xfId="12470"/>
    <cellStyle name="Comma 4 2 2 2 3" xfId="12471"/>
    <cellStyle name="Comma 4 2 2 2 3 2" xfId="12472"/>
    <cellStyle name="Comma 4 2 2 2 3 2 2" xfId="12473"/>
    <cellStyle name="Comma 4 2 2 2 3 2 2 2" xfId="12474"/>
    <cellStyle name="Comma 4 2 2 2 3 2 2 3" xfId="12475"/>
    <cellStyle name="Comma 4 2 2 2 3 2 3" xfId="12476"/>
    <cellStyle name="Comma 4 2 2 2 3 2 4" xfId="12477"/>
    <cellStyle name="Comma 4 2 2 2 3 3" xfId="12478"/>
    <cellStyle name="Comma 4 2 2 2 3 3 2" xfId="12479"/>
    <cellStyle name="Comma 4 2 2 2 3 3 3" xfId="12480"/>
    <cellStyle name="Comma 4 2 2 2 3 4" xfId="12481"/>
    <cellStyle name="Comma 4 2 2 2 3 5" xfId="12482"/>
    <cellStyle name="Comma 4 2 2 2 4" xfId="12483"/>
    <cellStyle name="Comma 4 2 2 2 4 2" xfId="12484"/>
    <cellStyle name="Comma 4 2 2 2 4 2 2" xfId="12485"/>
    <cellStyle name="Comma 4 2 2 2 4 2 3" xfId="12486"/>
    <cellStyle name="Comma 4 2 2 2 4 3" xfId="12487"/>
    <cellStyle name="Comma 4 2 2 2 4 4" xfId="12488"/>
    <cellStyle name="Comma 4 2 2 2 5" xfId="12489"/>
    <cellStyle name="Comma 4 2 2 2 5 2" xfId="12490"/>
    <cellStyle name="Comma 4 2 2 2 5 3" xfId="12491"/>
    <cellStyle name="Comma 4 2 2 2 6" xfId="12492"/>
    <cellStyle name="Comma 4 2 2 2 7" xfId="12493"/>
    <cellStyle name="Comma 4 2 2 2 8" xfId="12494"/>
    <cellStyle name="Comma 4 2 2 2 9" xfId="12495"/>
    <cellStyle name="Comma 4 2 2 3" xfId="12496"/>
    <cellStyle name="Comma 4 2 2 3 2" xfId="12497"/>
    <cellStyle name="Comma 4 2 2 3 2 2" xfId="12498"/>
    <cellStyle name="Comma 4 2 2 3 2 2 2" xfId="12499"/>
    <cellStyle name="Comma 4 2 2 3 2 2 2 2" xfId="12500"/>
    <cellStyle name="Comma 4 2 2 3 2 2 2 3" xfId="12501"/>
    <cellStyle name="Comma 4 2 2 3 2 2 3" xfId="12502"/>
    <cellStyle name="Comma 4 2 2 3 2 2 3 2" xfId="12503"/>
    <cellStyle name="Comma 4 2 2 3 2 2 3 3" xfId="12504"/>
    <cellStyle name="Comma 4 2 2 3 2 2 4" xfId="12505"/>
    <cellStyle name="Comma 4 2 2 3 2 2 5" xfId="12506"/>
    <cellStyle name="Comma 4 2 2 3 2 3" xfId="12507"/>
    <cellStyle name="Comma 4 2 2 3 2 3 2" xfId="12508"/>
    <cellStyle name="Comma 4 2 2 3 2 3 3" xfId="12509"/>
    <cellStyle name="Comma 4 2 2 3 2 4" xfId="12510"/>
    <cellStyle name="Comma 4 2 2 3 2 4 2" xfId="12511"/>
    <cellStyle name="Comma 4 2 2 3 2 4 3" xfId="12512"/>
    <cellStyle name="Comma 4 2 2 3 2 5" xfId="12513"/>
    <cellStyle name="Comma 4 2 2 3 2 6" xfId="12514"/>
    <cellStyle name="Comma 4 2 2 3 2 7" xfId="12515"/>
    <cellStyle name="Comma 4 2 2 3 3" xfId="12516"/>
    <cellStyle name="Comma 4 2 2 3 3 2" xfId="12517"/>
    <cellStyle name="Comma 4 2 2 3 3 2 2" xfId="12518"/>
    <cellStyle name="Comma 4 2 2 3 3 2 3" xfId="12519"/>
    <cellStyle name="Comma 4 2 2 3 3 3" xfId="12520"/>
    <cellStyle name="Comma 4 2 2 3 3 3 2" xfId="12521"/>
    <cellStyle name="Comma 4 2 2 3 3 3 3" xfId="12522"/>
    <cellStyle name="Comma 4 2 2 3 3 4" xfId="12523"/>
    <cellStyle name="Comma 4 2 2 3 3 5" xfId="12524"/>
    <cellStyle name="Comma 4 2 2 3 4" xfId="12525"/>
    <cellStyle name="Comma 4 2 2 3 4 2" xfId="12526"/>
    <cellStyle name="Comma 4 2 2 3 4 3" xfId="12527"/>
    <cellStyle name="Comma 4 2 2 3 5" xfId="12528"/>
    <cellStyle name="Comma 4 2 2 3 5 2" xfId="12529"/>
    <cellStyle name="Comma 4 2 2 3 5 3" xfId="12530"/>
    <cellStyle name="Comma 4 2 2 3 6" xfId="12531"/>
    <cellStyle name="Comma 4 2 2 3 7" xfId="12532"/>
    <cellStyle name="Comma 4 2 2 3 8" xfId="12533"/>
    <cellStyle name="Comma 4 2 2 4" xfId="12534"/>
    <cellStyle name="Comma 4 2 2 4 2" xfId="12535"/>
    <cellStyle name="Comma 4 2 2 4 2 2" xfId="12536"/>
    <cellStyle name="Comma 4 2 2 4 2 2 2" xfId="12537"/>
    <cellStyle name="Comma 4 2 2 4 2 2 3" xfId="12538"/>
    <cellStyle name="Comma 4 2 2 4 2 3" xfId="12539"/>
    <cellStyle name="Comma 4 2 2 4 2 3 2" xfId="12540"/>
    <cellStyle name="Comma 4 2 2 4 2 3 3" xfId="12541"/>
    <cellStyle name="Comma 4 2 2 4 2 4" xfId="12542"/>
    <cellStyle name="Comma 4 2 2 4 2 5" xfId="12543"/>
    <cellStyle name="Comma 4 2 2 4 3" xfId="12544"/>
    <cellStyle name="Comma 4 2 2 4 3 2" xfId="12545"/>
    <cellStyle name="Comma 4 2 2 4 3 3" xfId="12546"/>
    <cellStyle name="Comma 4 2 2 4 4" xfId="12547"/>
    <cellStyle name="Comma 4 2 2 4 4 2" xfId="12548"/>
    <cellStyle name="Comma 4 2 2 4 4 3" xfId="12549"/>
    <cellStyle name="Comma 4 2 2 4 5" xfId="12550"/>
    <cellStyle name="Comma 4 2 2 4 6" xfId="12551"/>
    <cellStyle name="Comma 4 2 2 4 7" xfId="12552"/>
    <cellStyle name="Comma 4 2 2 5" xfId="12553"/>
    <cellStyle name="Comma 4 2 2 5 2" xfId="12554"/>
    <cellStyle name="Comma 4 2 2 5 2 2" xfId="12555"/>
    <cellStyle name="Comma 4 2 2 5 2 3" xfId="12556"/>
    <cellStyle name="Comma 4 2 2 5 3" xfId="12557"/>
    <cellStyle name="Comma 4 2 2 5 3 2" xfId="12558"/>
    <cellStyle name="Comma 4 2 2 5 3 3" xfId="12559"/>
    <cellStyle name="Comma 4 2 2 5 4" xfId="12560"/>
    <cellStyle name="Comma 4 2 2 5 5" xfId="12561"/>
    <cellStyle name="Comma 4 2 2 6" xfId="12562"/>
    <cellStyle name="Comma 4 2 2 6 2" xfId="12563"/>
    <cellStyle name="Comma 4 2 2 6 3" xfId="12564"/>
    <cellStyle name="Comma 4 2 2 7" xfId="12565"/>
    <cellStyle name="Comma 4 2 2 7 2" xfId="12566"/>
    <cellStyle name="Comma 4 2 2 7 3" xfId="12567"/>
    <cellStyle name="Comma 4 2 2 8" xfId="12568"/>
    <cellStyle name="Comma 4 2 2 9" xfId="12569"/>
    <cellStyle name="Comma 4 2 3" xfId="12570"/>
    <cellStyle name="Comma 4 2 3 2" xfId="12571"/>
    <cellStyle name="Comma 4 2 3 2 2" xfId="12572"/>
    <cellStyle name="Comma 4 2 3 2 2 2" xfId="12573"/>
    <cellStyle name="Comma 4 2 3 2 2 2 2" xfId="12574"/>
    <cellStyle name="Comma 4 2 3 2 2 2 2 2" xfId="12575"/>
    <cellStyle name="Comma 4 2 3 2 2 2 2 3" xfId="12576"/>
    <cellStyle name="Comma 4 2 3 2 2 2 3" xfId="12577"/>
    <cellStyle name="Comma 4 2 3 2 2 2 4" xfId="12578"/>
    <cellStyle name="Comma 4 2 3 2 2 3" xfId="12579"/>
    <cellStyle name="Comma 4 2 3 2 2 3 2" xfId="12580"/>
    <cellStyle name="Comma 4 2 3 2 2 3 3" xfId="12581"/>
    <cellStyle name="Comma 4 2 3 2 2 4" xfId="12582"/>
    <cellStyle name="Comma 4 2 3 2 2 5" xfId="12583"/>
    <cellStyle name="Comma 4 2 3 2 3" xfId="12584"/>
    <cellStyle name="Comma 4 2 3 2 3 2" xfId="12585"/>
    <cellStyle name="Comma 4 2 3 2 3 2 2" xfId="12586"/>
    <cellStyle name="Comma 4 2 3 2 3 2 2 2" xfId="12587"/>
    <cellStyle name="Comma 4 2 3 2 3 2 2 3" xfId="12588"/>
    <cellStyle name="Comma 4 2 3 2 3 2 3" xfId="12589"/>
    <cellStyle name="Comma 4 2 3 2 3 2 4" xfId="12590"/>
    <cellStyle name="Comma 4 2 3 2 3 3" xfId="12591"/>
    <cellStyle name="Comma 4 2 3 2 3 3 2" xfId="12592"/>
    <cellStyle name="Comma 4 2 3 2 3 3 3" xfId="12593"/>
    <cellStyle name="Comma 4 2 3 2 3 4" xfId="12594"/>
    <cellStyle name="Comma 4 2 3 2 3 5" xfId="12595"/>
    <cellStyle name="Comma 4 2 3 2 4" xfId="12596"/>
    <cellStyle name="Comma 4 2 3 2 4 2" xfId="12597"/>
    <cellStyle name="Comma 4 2 3 2 4 2 2" xfId="12598"/>
    <cellStyle name="Comma 4 2 3 2 4 2 3" xfId="12599"/>
    <cellStyle name="Comma 4 2 3 2 4 3" xfId="12600"/>
    <cellStyle name="Comma 4 2 3 2 4 4" xfId="12601"/>
    <cellStyle name="Comma 4 2 3 2 5" xfId="12602"/>
    <cellStyle name="Comma 4 2 3 2 5 2" xfId="12603"/>
    <cellStyle name="Comma 4 2 3 2 5 3" xfId="12604"/>
    <cellStyle name="Comma 4 2 3 2 6" xfId="12605"/>
    <cellStyle name="Comma 4 2 3 2 7" xfId="12606"/>
    <cellStyle name="Comma 4 2 3 2 8" xfId="12607"/>
    <cellStyle name="Comma 4 2 3 3" xfId="12608"/>
    <cellStyle name="Comma 4 2 3 3 2" xfId="12609"/>
    <cellStyle name="Comma 4 2 3 3 2 2" xfId="12610"/>
    <cellStyle name="Comma 4 2 3 3 2 2 2" xfId="12611"/>
    <cellStyle name="Comma 4 2 3 3 2 2 3" xfId="12612"/>
    <cellStyle name="Comma 4 2 3 3 2 3" xfId="12613"/>
    <cellStyle name="Comma 4 2 3 3 2 4" xfId="12614"/>
    <cellStyle name="Comma 4 2 3 3 3" xfId="12615"/>
    <cellStyle name="Comma 4 2 3 3 3 2" xfId="12616"/>
    <cellStyle name="Comma 4 2 3 3 3 3" xfId="12617"/>
    <cellStyle name="Comma 4 2 3 3 4" xfId="12618"/>
    <cellStyle name="Comma 4 2 3 3 5" xfId="12619"/>
    <cellStyle name="Comma 4 2 3 4" xfId="12620"/>
    <cellStyle name="Comma 4 2 3 4 2" xfId="12621"/>
    <cellStyle name="Comma 4 2 3 4 2 2" xfId="12622"/>
    <cellStyle name="Comma 4 2 3 4 2 2 2" xfId="12623"/>
    <cellStyle name="Comma 4 2 3 4 2 2 3" xfId="12624"/>
    <cellStyle name="Comma 4 2 3 4 2 3" xfId="12625"/>
    <cellStyle name="Comma 4 2 3 4 2 4" xfId="12626"/>
    <cellStyle name="Comma 4 2 3 4 3" xfId="12627"/>
    <cellStyle name="Comma 4 2 3 4 3 2" xfId="12628"/>
    <cellStyle name="Comma 4 2 3 4 3 3" xfId="12629"/>
    <cellStyle name="Comma 4 2 3 4 4" xfId="12630"/>
    <cellStyle name="Comma 4 2 3 4 5" xfId="12631"/>
    <cellStyle name="Comma 4 2 3 5" xfId="12632"/>
    <cellStyle name="Comma 4 2 3 5 2" xfId="12633"/>
    <cellStyle name="Comma 4 2 3 5 2 2" xfId="12634"/>
    <cellStyle name="Comma 4 2 3 5 2 3" xfId="12635"/>
    <cellStyle name="Comma 4 2 3 5 3" xfId="12636"/>
    <cellStyle name="Comma 4 2 3 5 4" xfId="12637"/>
    <cellStyle name="Comma 4 2 3 6" xfId="12638"/>
    <cellStyle name="Comma 4 2 3 6 2" xfId="12639"/>
    <cellStyle name="Comma 4 2 3 6 3" xfId="12640"/>
    <cellStyle name="Comma 4 2 3 7" xfId="12641"/>
    <cellStyle name="Comma 4 2 3 8" xfId="12642"/>
    <cellStyle name="Comma 4 2 3 9" xfId="12643"/>
    <cellStyle name="Comma 4 2 4" xfId="12644"/>
    <cellStyle name="Comma 4 2 4 2" xfId="12645"/>
    <cellStyle name="Comma 4 2 4 2 2" xfId="12646"/>
    <cellStyle name="Comma 4 2 4 2 2 2" xfId="12647"/>
    <cellStyle name="Comma 4 2 4 2 2 2 2" xfId="12648"/>
    <cellStyle name="Comma 4 2 4 2 2 2 2 2" xfId="12649"/>
    <cellStyle name="Comma 4 2 4 2 2 2 2 3" xfId="12650"/>
    <cellStyle name="Comma 4 2 4 2 2 2 3" xfId="12651"/>
    <cellStyle name="Comma 4 2 4 2 2 2 4" xfId="12652"/>
    <cellStyle name="Comma 4 2 4 2 2 3" xfId="12653"/>
    <cellStyle name="Comma 4 2 4 2 2 3 2" xfId="12654"/>
    <cellStyle name="Comma 4 2 4 2 2 3 3" xfId="12655"/>
    <cellStyle name="Comma 4 2 4 2 2 4" xfId="12656"/>
    <cellStyle name="Comma 4 2 4 2 2 5" xfId="12657"/>
    <cellStyle name="Comma 4 2 4 2 2 6" xfId="12658"/>
    <cellStyle name="Comma 4 2 4 2 2 7" xfId="12659"/>
    <cellStyle name="Comma 4 2 4 2 3" xfId="12660"/>
    <cellStyle name="Comma 4 2 4 2 3 2" xfId="12661"/>
    <cellStyle name="Comma 4 2 4 2 3 2 2" xfId="12662"/>
    <cellStyle name="Comma 4 2 4 2 3 2 2 2" xfId="12663"/>
    <cellStyle name="Comma 4 2 4 2 3 2 2 3" xfId="12664"/>
    <cellStyle name="Comma 4 2 4 2 3 2 3" xfId="12665"/>
    <cellStyle name="Comma 4 2 4 2 3 2 4" xfId="12666"/>
    <cellStyle name="Comma 4 2 4 2 3 3" xfId="12667"/>
    <cellStyle name="Comma 4 2 4 2 3 3 2" xfId="12668"/>
    <cellStyle name="Comma 4 2 4 2 3 3 3" xfId="12669"/>
    <cellStyle name="Comma 4 2 4 2 3 4" xfId="12670"/>
    <cellStyle name="Comma 4 2 4 2 3 5" xfId="12671"/>
    <cellStyle name="Comma 4 2 4 2 4" xfId="12672"/>
    <cellStyle name="Comma 4 2 4 2 4 2" xfId="12673"/>
    <cellStyle name="Comma 4 2 4 2 4 2 2" xfId="12674"/>
    <cellStyle name="Comma 4 2 4 2 4 2 3" xfId="12675"/>
    <cellStyle name="Comma 4 2 4 2 4 3" xfId="12676"/>
    <cellStyle name="Comma 4 2 4 2 4 4" xfId="12677"/>
    <cellStyle name="Comma 4 2 4 2 5" xfId="12678"/>
    <cellStyle name="Comma 4 2 4 2 5 2" xfId="12679"/>
    <cellStyle name="Comma 4 2 4 2 5 3" xfId="12680"/>
    <cellStyle name="Comma 4 2 4 2 6" xfId="12681"/>
    <cellStyle name="Comma 4 2 4 2 7" xfId="12682"/>
    <cellStyle name="Comma 4 2 4 2 8" xfId="12683"/>
    <cellStyle name="Comma 4 2 4 3" xfId="12684"/>
    <cellStyle name="Comma 4 2 4 3 2" xfId="12685"/>
    <cellStyle name="Comma 4 2 4 3 2 2" xfId="12686"/>
    <cellStyle name="Comma 4 2 4 3 2 2 2" xfId="12687"/>
    <cellStyle name="Comma 4 2 4 3 2 2 3" xfId="12688"/>
    <cellStyle name="Comma 4 2 4 3 2 3" xfId="12689"/>
    <cellStyle name="Comma 4 2 4 3 2 4" xfId="12690"/>
    <cellStyle name="Comma 4 2 4 3 3" xfId="12691"/>
    <cellStyle name="Comma 4 2 4 3 3 2" xfId="12692"/>
    <cellStyle name="Comma 4 2 4 3 3 3" xfId="12693"/>
    <cellStyle name="Comma 4 2 4 3 4" xfId="12694"/>
    <cellStyle name="Comma 4 2 4 3 5" xfId="12695"/>
    <cellStyle name="Comma 4 2 4 3 6" xfId="12696"/>
    <cellStyle name="Comma 4 2 4 4" xfId="12697"/>
    <cellStyle name="Comma 4 2 4 4 2" xfId="12698"/>
    <cellStyle name="Comma 4 2 4 4 2 2" xfId="12699"/>
    <cellStyle name="Comma 4 2 4 4 2 2 2" xfId="12700"/>
    <cellStyle name="Comma 4 2 4 4 2 2 3" xfId="12701"/>
    <cellStyle name="Comma 4 2 4 4 2 3" xfId="12702"/>
    <cellStyle name="Comma 4 2 4 4 2 4" xfId="12703"/>
    <cellStyle name="Comma 4 2 4 4 3" xfId="12704"/>
    <cellStyle name="Comma 4 2 4 4 3 2" xfId="12705"/>
    <cellStyle name="Comma 4 2 4 4 3 3" xfId="12706"/>
    <cellStyle name="Comma 4 2 4 4 4" xfId="12707"/>
    <cellStyle name="Comma 4 2 4 4 5" xfId="12708"/>
    <cellStyle name="Comma 4 2 4 5" xfId="12709"/>
    <cellStyle name="Comma 4 2 4 5 2" xfId="12710"/>
    <cellStyle name="Comma 4 2 4 5 2 2" xfId="12711"/>
    <cellStyle name="Comma 4 2 4 5 2 3" xfId="12712"/>
    <cellStyle name="Comma 4 2 4 5 3" xfId="12713"/>
    <cellStyle name="Comma 4 2 4 5 4" xfId="12714"/>
    <cellStyle name="Comma 4 2 4 6" xfId="12715"/>
    <cellStyle name="Comma 4 2 4 6 2" xfId="12716"/>
    <cellStyle name="Comma 4 2 4 6 3" xfId="12717"/>
    <cellStyle name="Comma 4 2 4 7" xfId="12718"/>
    <cellStyle name="Comma 4 2 4 8" xfId="12719"/>
    <cellStyle name="Comma 4 2 4 9" xfId="12720"/>
    <cellStyle name="Comma 4 2 5" xfId="12721"/>
    <cellStyle name="Comma 4 2 5 2" xfId="12722"/>
    <cellStyle name="Comma 4 2 5 2 2" xfId="12723"/>
    <cellStyle name="Comma 4 2 5 2 2 2" xfId="12724"/>
    <cellStyle name="Comma 4 2 5 2 2 2 2" xfId="12725"/>
    <cellStyle name="Comma 4 2 5 2 2 2 2 2" xfId="12726"/>
    <cellStyle name="Comma 4 2 5 2 2 2 2 3" xfId="12727"/>
    <cellStyle name="Comma 4 2 5 2 2 2 3" xfId="12728"/>
    <cellStyle name="Comma 4 2 5 2 2 2 4" xfId="12729"/>
    <cellStyle name="Comma 4 2 5 2 2 3" xfId="12730"/>
    <cellStyle name="Comma 4 2 5 2 2 3 2" xfId="12731"/>
    <cellStyle name="Comma 4 2 5 2 2 3 3" xfId="12732"/>
    <cellStyle name="Comma 4 2 5 2 2 4" xfId="12733"/>
    <cellStyle name="Comma 4 2 5 2 2 5" xfId="12734"/>
    <cellStyle name="Comma 4 2 5 2 3" xfId="12735"/>
    <cellStyle name="Comma 4 2 5 2 3 2" xfId="12736"/>
    <cellStyle name="Comma 4 2 5 2 3 2 2" xfId="12737"/>
    <cellStyle name="Comma 4 2 5 2 3 2 2 2" xfId="12738"/>
    <cellStyle name="Comma 4 2 5 2 3 2 2 3" xfId="12739"/>
    <cellStyle name="Comma 4 2 5 2 3 2 3" xfId="12740"/>
    <cellStyle name="Comma 4 2 5 2 3 2 4" xfId="12741"/>
    <cellStyle name="Comma 4 2 5 2 3 3" xfId="12742"/>
    <cellStyle name="Comma 4 2 5 2 3 3 2" xfId="12743"/>
    <cellStyle name="Comma 4 2 5 2 3 3 3" xfId="12744"/>
    <cellStyle name="Comma 4 2 5 2 3 4" xfId="12745"/>
    <cellStyle name="Comma 4 2 5 2 3 5" xfId="12746"/>
    <cellStyle name="Comma 4 2 5 2 4" xfId="12747"/>
    <cellStyle name="Comma 4 2 5 2 4 2" xfId="12748"/>
    <cellStyle name="Comma 4 2 5 2 4 2 2" xfId="12749"/>
    <cellStyle name="Comma 4 2 5 2 4 2 3" xfId="12750"/>
    <cellStyle name="Comma 4 2 5 2 4 3" xfId="12751"/>
    <cellStyle name="Comma 4 2 5 2 4 4" xfId="12752"/>
    <cellStyle name="Comma 4 2 5 2 5" xfId="12753"/>
    <cellStyle name="Comma 4 2 5 2 5 2" xfId="12754"/>
    <cellStyle name="Comma 4 2 5 2 5 3" xfId="12755"/>
    <cellStyle name="Comma 4 2 5 2 6" xfId="12756"/>
    <cellStyle name="Comma 4 2 5 2 7" xfId="12757"/>
    <cellStyle name="Comma 4 2 5 2 8" xfId="12758"/>
    <cellStyle name="Comma 4 2 5 3" xfId="12759"/>
    <cellStyle name="Comma 4 2 5 3 2" xfId="12760"/>
    <cellStyle name="Comma 4 2 5 3 2 2" xfId="12761"/>
    <cellStyle name="Comma 4 2 5 3 2 2 2" xfId="12762"/>
    <cellStyle name="Comma 4 2 5 3 2 2 3" xfId="12763"/>
    <cellStyle name="Comma 4 2 5 3 2 3" xfId="12764"/>
    <cellStyle name="Comma 4 2 5 3 2 4" xfId="12765"/>
    <cellStyle name="Comma 4 2 5 3 3" xfId="12766"/>
    <cellStyle name="Comma 4 2 5 3 3 2" xfId="12767"/>
    <cellStyle name="Comma 4 2 5 3 3 3" xfId="12768"/>
    <cellStyle name="Comma 4 2 5 3 4" xfId="12769"/>
    <cellStyle name="Comma 4 2 5 3 5" xfId="12770"/>
    <cellStyle name="Comma 4 2 5 4" xfId="12771"/>
    <cellStyle name="Comma 4 2 5 4 2" xfId="12772"/>
    <cellStyle name="Comma 4 2 5 4 2 2" xfId="12773"/>
    <cellStyle name="Comma 4 2 5 4 2 2 2" xfId="12774"/>
    <cellStyle name="Comma 4 2 5 4 2 2 3" xfId="12775"/>
    <cellStyle name="Comma 4 2 5 4 2 3" xfId="12776"/>
    <cellStyle name="Comma 4 2 5 4 2 4" xfId="12777"/>
    <cellStyle name="Comma 4 2 5 4 3" xfId="12778"/>
    <cellStyle name="Comma 4 2 5 4 3 2" xfId="12779"/>
    <cellStyle name="Comma 4 2 5 4 3 3" xfId="12780"/>
    <cellStyle name="Comma 4 2 5 4 4" xfId="12781"/>
    <cellStyle name="Comma 4 2 5 4 5" xfId="12782"/>
    <cellStyle name="Comma 4 2 5 5" xfId="12783"/>
    <cellStyle name="Comma 4 2 5 5 2" xfId="12784"/>
    <cellStyle name="Comma 4 2 5 5 2 2" xfId="12785"/>
    <cellStyle name="Comma 4 2 5 5 2 3" xfId="12786"/>
    <cellStyle name="Comma 4 2 5 5 3" xfId="12787"/>
    <cellStyle name="Comma 4 2 5 5 4" xfId="12788"/>
    <cellStyle name="Comma 4 2 5 6" xfId="12789"/>
    <cellStyle name="Comma 4 2 5 6 2" xfId="12790"/>
    <cellStyle name="Comma 4 2 5 6 3" xfId="12791"/>
    <cellStyle name="Comma 4 2 5 7" xfId="12792"/>
    <cellStyle name="Comma 4 2 5 8" xfId="12793"/>
    <cellStyle name="Comma 4 2 6" xfId="12794"/>
    <cellStyle name="Comma 4 2 6 2" xfId="12795"/>
    <cellStyle name="Comma 4 2 6 2 2" xfId="12796"/>
    <cellStyle name="Comma 4 2 6 2 2 2" xfId="12797"/>
    <cellStyle name="Comma 4 2 6 2 2 2 2" xfId="12798"/>
    <cellStyle name="Comma 4 2 6 2 2 2 3" xfId="12799"/>
    <cellStyle name="Comma 4 2 6 2 2 3" xfId="12800"/>
    <cellStyle name="Comma 4 2 6 2 2 4" xfId="12801"/>
    <cellStyle name="Comma 4 2 6 2 3" xfId="12802"/>
    <cellStyle name="Comma 4 2 6 2 3 2" xfId="12803"/>
    <cellStyle name="Comma 4 2 6 2 3 3" xfId="12804"/>
    <cellStyle name="Comma 4 2 6 2 4" xfId="12805"/>
    <cellStyle name="Comma 4 2 6 2 5" xfId="12806"/>
    <cellStyle name="Comma 4 2 6 3" xfId="12807"/>
    <cellStyle name="Comma 4 2 6 3 2" xfId="12808"/>
    <cellStyle name="Comma 4 2 6 3 2 2" xfId="12809"/>
    <cellStyle name="Comma 4 2 6 3 2 2 2" xfId="12810"/>
    <cellStyle name="Comma 4 2 6 3 2 2 3" xfId="12811"/>
    <cellStyle name="Comma 4 2 6 3 2 3" xfId="12812"/>
    <cellStyle name="Comma 4 2 6 3 2 4" xfId="12813"/>
    <cellStyle name="Comma 4 2 6 3 3" xfId="12814"/>
    <cellStyle name="Comma 4 2 6 3 3 2" xfId="12815"/>
    <cellStyle name="Comma 4 2 6 3 3 3" xfId="12816"/>
    <cellStyle name="Comma 4 2 6 3 4" xfId="12817"/>
    <cellStyle name="Comma 4 2 6 3 5" xfId="12818"/>
    <cellStyle name="Comma 4 2 6 4" xfId="12819"/>
    <cellStyle name="Comma 4 2 6 4 2" xfId="12820"/>
    <cellStyle name="Comma 4 2 6 4 2 2" xfId="12821"/>
    <cellStyle name="Comma 4 2 6 4 2 3" xfId="12822"/>
    <cellStyle name="Comma 4 2 6 4 3" xfId="12823"/>
    <cellStyle name="Comma 4 2 6 4 4" xfId="12824"/>
    <cellStyle name="Comma 4 2 6 5" xfId="12825"/>
    <cellStyle name="Comma 4 2 6 5 2" xfId="12826"/>
    <cellStyle name="Comma 4 2 6 5 3" xfId="12827"/>
    <cellStyle name="Comma 4 2 6 6" xfId="12828"/>
    <cellStyle name="Comma 4 2 6 7" xfId="12829"/>
    <cellStyle name="Comma 4 2 6 8" xfId="12830"/>
    <cellStyle name="Comma 4 2 7" xfId="12831"/>
    <cellStyle name="Comma 4 2 7 2" xfId="12832"/>
    <cellStyle name="Comma 4 2 7 2 2" xfId="12833"/>
    <cellStyle name="Comma 4 2 7 2 2 2" xfId="12834"/>
    <cellStyle name="Comma 4 2 7 2 2 3" xfId="12835"/>
    <cellStyle name="Comma 4 2 7 2 3" xfId="12836"/>
    <cellStyle name="Comma 4 2 7 2 4" xfId="12837"/>
    <cellStyle name="Comma 4 2 7 3" xfId="12838"/>
    <cellStyle name="Comma 4 2 7 3 2" xfId="12839"/>
    <cellStyle name="Comma 4 2 7 3 3" xfId="12840"/>
    <cellStyle name="Comma 4 2 7 4" xfId="12841"/>
    <cellStyle name="Comma 4 2 7 5" xfId="12842"/>
    <cellStyle name="Comma 4 2 8" xfId="12843"/>
    <cellStyle name="Comma 4 2 8 2" xfId="12844"/>
    <cellStyle name="Comma 4 2 8 2 2" xfId="12845"/>
    <cellStyle name="Comma 4 2 8 2 2 2" xfId="12846"/>
    <cellStyle name="Comma 4 2 8 2 2 3" xfId="12847"/>
    <cellStyle name="Comma 4 2 8 2 3" xfId="12848"/>
    <cellStyle name="Comma 4 2 8 2 4" xfId="12849"/>
    <cellStyle name="Comma 4 2 8 3" xfId="12850"/>
    <cellStyle name="Comma 4 2 8 3 2" xfId="12851"/>
    <cellStyle name="Comma 4 2 8 3 3" xfId="12852"/>
    <cellStyle name="Comma 4 2 8 4" xfId="12853"/>
    <cellStyle name="Comma 4 2 8 5" xfId="12854"/>
    <cellStyle name="Comma 4 2 9" xfId="12855"/>
    <cellStyle name="Comma 4 2 9 2" xfId="12856"/>
    <cellStyle name="Comma 4 2 9 2 2" xfId="12857"/>
    <cellStyle name="Comma 4 2 9 2 3" xfId="12858"/>
    <cellStyle name="Comma 4 2 9 3" xfId="12859"/>
    <cellStyle name="Comma 4 2 9 4" xfId="12860"/>
    <cellStyle name="Comma 4 3" xfId="12861"/>
    <cellStyle name="Comma 4 3 10" xfId="12862"/>
    <cellStyle name="Comma 4 3 10 2" xfId="12863"/>
    <cellStyle name="Comma 4 3 10 3" xfId="12864"/>
    <cellStyle name="Comma 4 3 11" xfId="12865"/>
    <cellStyle name="Comma 4 3 2" xfId="12866"/>
    <cellStyle name="Comma 4 3 2 2" xfId="12867"/>
    <cellStyle name="Comma 4 3 2 2 2" xfId="12868"/>
    <cellStyle name="Comma 4 3 2 2 2 2" xfId="12869"/>
    <cellStyle name="Comma 4 3 2 2 2 2 2" xfId="12870"/>
    <cellStyle name="Comma 4 3 2 2 2 2 2 2" xfId="12871"/>
    <cellStyle name="Comma 4 3 2 2 2 2 2 3" xfId="12872"/>
    <cellStyle name="Comma 4 3 2 2 2 2 3" xfId="12873"/>
    <cellStyle name="Comma 4 3 2 2 2 2 4" xfId="12874"/>
    <cellStyle name="Comma 4 3 2 2 2 3" xfId="12875"/>
    <cellStyle name="Comma 4 3 2 2 2 3 2" xfId="12876"/>
    <cellStyle name="Comma 4 3 2 2 2 3 3" xfId="12877"/>
    <cellStyle name="Comma 4 3 2 2 2 4" xfId="12878"/>
    <cellStyle name="Comma 4 3 2 2 2 5" xfId="12879"/>
    <cellStyle name="Comma 4 3 2 2 2 6" xfId="12880"/>
    <cellStyle name="Comma 4 3 2 2 3" xfId="12881"/>
    <cellStyle name="Comma 4 3 2 2 3 2" xfId="12882"/>
    <cellStyle name="Comma 4 3 2 2 3 2 2" xfId="12883"/>
    <cellStyle name="Comma 4 3 2 2 3 2 2 2" xfId="12884"/>
    <cellStyle name="Comma 4 3 2 2 3 2 2 3" xfId="12885"/>
    <cellStyle name="Comma 4 3 2 2 3 2 3" xfId="12886"/>
    <cellStyle name="Comma 4 3 2 2 3 2 4" xfId="12887"/>
    <cellStyle name="Comma 4 3 2 2 3 3" xfId="12888"/>
    <cellStyle name="Comma 4 3 2 2 3 3 2" xfId="12889"/>
    <cellStyle name="Comma 4 3 2 2 3 3 3" xfId="12890"/>
    <cellStyle name="Comma 4 3 2 2 3 4" xfId="12891"/>
    <cellStyle name="Comma 4 3 2 2 3 5" xfId="12892"/>
    <cellStyle name="Comma 4 3 2 2 3 6" xfId="12893"/>
    <cellStyle name="Comma 4 3 2 2 4" xfId="12894"/>
    <cellStyle name="Comma 4 3 2 2 4 2" xfId="12895"/>
    <cellStyle name="Comma 4 3 2 2 4 2 2" xfId="12896"/>
    <cellStyle name="Comma 4 3 2 2 4 2 3" xfId="12897"/>
    <cellStyle name="Comma 4 3 2 2 4 3" xfId="12898"/>
    <cellStyle name="Comma 4 3 2 2 4 4" xfId="12899"/>
    <cellStyle name="Comma 4 3 2 2 5" xfId="12900"/>
    <cellStyle name="Comma 4 3 2 2 5 2" xfId="12901"/>
    <cellStyle name="Comma 4 3 2 2 5 3" xfId="12902"/>
    <cellStyle name="Comma 4 3 2 2 6" xfId="12903"/>
    <cellStyle name="Comma 4 3 2 2 7" xfId="12904"/>
    <cellStyle name="Comma 4 3 2 2 8" xfId="12905"/>
    <cellStyle name="Comma 4 3 2 3" xfId="12906"/>
    <cellStyle name="Comma 4 3 2 3 2" xfId="12907"/>
    <cellStyle name="Comma 4 3 2 3 2 2" xfId="12908"/>
    <cellStyle name="Comma 4 3 2 3 2 2 2" xfId="12909"/>
    <cellStyle name="Comma 4 3 2 3 2 2 3" xfId="12910"/>
    <cellStyle name="Comma 4 3 2 3 2 3" xfId="12911"/>
    <cellStyle name="Comma 4 3 2 3 2 4" xfId="12912"/>
    <cellStyle name="Comma 4 3 2 3 2 5" xfId="12913"/>
    <cellStyle name="Comma 4 3 2 3 3" xfId="12914"/>
    <cellStyle name="Comma 4 3 2 3 3 2" xfId="12915"/>
    <cellStyle name="Comma 4 3 2 3 3 3" xfId="12916"/>
    <cellStyle name="Comma 4 3 2 3 3 4" xfId="12917"/>
    <cellStyle name="Comma 4 3 2 3 4" xfId="12918"/>
    <cellStyle name="Comma 4 3 2 3 5" xfId="12919"/>
    <cellStyle name="Comma 4 3 2 3 6" xfId="12920"/>
    <cellStyle name="Comma 4 3 2 4" xfId="12921"/>
    <cellStyle name="Comma 4 3 2 4 2" xfId="12922"/>
    <cellStyle name="Comma 4 3 2 4 2 2" xfId="12923"/>
    <cellStyle name="Comma 4 3 2 4 2 2 2" xfId="12924"/>
    <cellStyle name="Comma 4 3 2 4 2 2 3" xfId="12925"/>
    <cellStyle name="Comma 4 3 2 4 2 3" xfId="12926"/>
    <cellStyle name="Comma 4 3 2 4 2 4" xfId="12927"/>
    <cellStyle name="Comma 4 3 2 4 3" xfId="12928"/>
    <cellStyle name="Comma 4 3 2 4 3 2" xfId="12929"/>
    <cellStyle name="Comma 4 3 2 4 3 3" xfId="12930"/>
    <cellStyle name="Comma 4 3 2 4 4" xfId="12931"/>
    <cellStyle name="Comma 4 3 2 4 5" xfId="12932"/>
    <cellStyle name="Comma 4 3 2 4 6" xfId="12933"/>
    <cellStyle name="Comma 4 3 2 5" xfId="12934"/>
    <cellStyle name="Comma 4 3 2 5 2" xfId="12935"/>
    <cellStyle name="Comma 4 3 2 5 2 2" xfId="12936"/>
    <cellStyle name="Comma 4 3 2 5 2 3" xfId="12937"/>
    <cellStyle name="Comma 4 3 2 5 3" xfId="12938"/>
    <cellStyle name="Comma 4 3 2 5 4" xfId="12939"/>
    <cellStyle name="Comma 4 3 2 5 5" xfId="12940"/>
    <cellStyle name="Comma 4 3 2 6" xfId="12941"/>
    <cellStyle name="Comma 4 3 2 6 2" xfId="12942"/>
    <cellStyle name="Comma 4 3 2 6 3" xfId="12943"/>
    <cellStyle name="Comma 4 3 2 6 4" xfId="12944"/>
    <cellStyle name="Comma 4 3 2 7" xfId="12945"/>
    <cellStyle name="Comma 4 3 2 8" xfId="12946"/>
    <cellStyle name="Comma 4 3 2 9" xfId="12947"/>
    <cellStyle name="Comma 4 3 3" xfId="12948"/>
    <cellStyle name="Comma 4 3 3 2" xfId="12949"/>
    <cellStyle name="Comma 4 3 3 2 2" xfId="12950"/>
    <cellStyle name="Comma 4 3 3 2 2 2" xfId="12951"/>
    <cellStyle name="Comma 4 3 3 2 2 2 2" xfId="12952"/>
    <cellStyle name="Comma 4 3 3 2 2 2 2 2" xfId="12953"/>
    <cellStyle name="Comma 4 3 3 2 2 2 2 3" xfId="12954"/>
    <cellStyle name="Comma 4 3 3 2 2 2 3" xfId="12955"/>
    <cellStyle name="Comma 4 3 3 2 2 2 4" xfId="12956"/>
    <cellStyle name="Comma 4 3 3 2 2 3" xfId="12957"/>
    <cellStyle name="Comma 4 3 3 2 2 3 2" xfId="12958"/>
    <cellStyle name="Comma 4 3 3 2 2 3 3" xfId="12959"/>
    <cellStyle name="Comma 4 3 3 2 2 4" xfId="12960"/>
    <cellStyle name="Comma 4 3 3 2 2 5" xfId="12961"/>
    <cellStyle name="Comma 4 3 3 2 3" xfId="12962"/>
    <cellStyle name="Comma 4 3 3 2 3 2" xfId="12963"/>
    <cellStyle name="Comma 4 3 3 2 3 2 2" xfId="12964"/>
    <cellStyle name="Comma 4 3 3 2 3 2 2 2" xfId="12965"/>
    <cellStyle name="Comma 4 3 3 2 3 2 2 3" xfId="12966"/>
    <cellStyle name="Comma 4 3 3 2 3 2 3" xfId="12967"/>
    <cellStyle name="Comma 4 3 3 2 3 2 4" xfId="12968"/>
    <cellStyle name="Comma 4 3 3 2 3 3" xfId="12969"/>
    <cellStyle name="Comma 4 3 3 2 3 3 2" xfId="12970"/>
    <cellStyle name="Comma 4 3 3 2 3 3 3" xfId="12971"/>
    <cellStyle name="Comma 4 3 3 2 3 4" xfId="12972"/>
    <cellStyle name="Comma 4 3 3 2 3 5" xfId="12973"/>
    <cellStyle name="Comma 4 3 3 2 4" xfId="12974"/>
    <cellStyle name="Comma 4 3 3 2 4 2" xfId="12975"/>
    <cellStyle name="Comma 4 3 3 2 4 2 2" xfId="12976"/>
    <cellStyle name="Comma 4 3 3 2 4 2 3" xfId="12977"/>
    <cellStyle name="Comma 4 3 3 2 4 3" xfId="12978"/>
    <cellStyle name="Comma 4 3 3 2 4 4" xfId="12979"/>
    <cellStyle name="Comma 4 3 3 2 5" xfId="12980"/>
    <cellStyle name="Comma 4 3 3 2 5 2" xfId="12981"/>
    <cellStyle name="Comma 4 3 3 2 5 3" xfId="12982"/>
    <cellStyle name="Comma 4 3 3 2 6" xfId="12983"/>
    <cellStyle name="Comma 4 3 3 2 7" xfId="12984"/>
    <cellStyle name="Comma 4 3 3 2 8" xfId="12985"/>
    <cellStyle name="Comma 4 3 3 3" xfId="12986"/>
    <cellStyle name="Comma 4 3 3 3 2" xfId="12987"/>
    <cellStyle name="Comma 4 3 3 3 2 2" xfId="12988"/>
    <cellStyle name="Comma 4 3 3 3 2 2 2" xfId="12989"/>
    <cellStyle name="Comma 4 3 3 3 2 2 3" xfId="12990"/>
    <cellStyle name="Comma 4 3 3 3 2 3" xfId="12991"/>
    <cellStyle name="Comma 4 3 3 3 2 4" xfId="12992"/>
    <cellStyle name="Comma 4 3 3 3 3" xfId="12993"/>
    <cellStyle name="Comma 4 3 3 3 3 2" xfId="12994"/>
    <cellStyle name="Comma 4 3 3 3 3 3" xfId="12995"/>
    <cellStyle name="Comma 4 3 3 3 4" xfId="12996"/>
    <cellStyle name="Comma 4 3 3 3 5" xfId="12997"/>
    <cellStyle name="Comma 4 3 3 3 6" xfId="12998"/>
    <cellStyle name="Comma 4 3 3 4" xfId="12999"/>
    <cellStyle name="Comma 4 3 3 4 2" xfId="13000"/>
    <cellStyle name="Comma 4 3 3 4 2 2" xfId="13001"/>
    <cellStyle name="Comma 4 3 3 4 2 2 2" xfId="13002"/>
    <cellStyle name="Comma 4 3 3 4 2 2 3" xfId="13003"/>
    <cellStyle name="Comma 4 3 3 4 2 3" xfId="13004"/>
    <cellStyle name="Comma 4 3 3 4 2 4" xfId="13005"/>
    <cellStyle name="Comma 4 3 3 4 3" xfId="13006"/>
    <cellStyle name="Comma 4 3 3 4 3 2" xfId="13007"/>
    <cellStyle name="Comma 4 3 3 4 3 3" xfId="13008"/>
    <cellStyle name="Comma 4 3 3 4 4" xfId="13009"/>
    <cellStyle name="Comma 4 3 3 4 5" xfId="13010"/>
    <cellStyle name="Comma 4 3 3 4 6" xfId="13011"/>
    <cellStyle name="Comma 4 3 3 5" xfId="13012"/>
    <cellStyle name="Comma 4 3 3 5 2" xfId="13013"/>
    <cellStyle name="Comma 4 3 3 5 2 2" xfId="13014"/>
    <cellStyle name="Comma 4 3 3 5 2 3" xfId="13015"/>
    <cellStyle name="Comma 4 3 3 5 3" xfId="13016"/>
    <cellStyle name="Comma 4 3 3 5 4" xfId="13017"/>
    <cellStyle name="Comma 4 3 3 6" xfId="13018"/>
    <cellStyle name="Comma 4 3 3 6 2" xfId="13019"/>
    <cellStyle name="Comma 4 3 3 6 3" xfId="13020"/>
    <cellStyle name="Comma 4 3 3 7" xfId="13021"/>
    <cellStyle name="Comma 4 3 3 8" xfId="13022"/>
    <cellStyle name="Comma 4 3 3 9" xfId="13023"/>
    <cellStyle name="Comma 4 3 4" xfId="13024"/>
    <cellStyle name="Comma 4 3 4 2" xfId="13025"/>
    <cellStyle name="Comma 4 3 4 2 2" xfId="13026"/>
    <cellStyle name="Comma 4 3 4 2 2 2" xfId="13027"/>
    <cellStyle name="Comma 4 3 4 2 2 2 2" xfId="13028"/>
    <cellStyle name="Comma 4 3 4 2 2 2 2 2" xfId="13029"/>
    <cellStyle name="Comma 4 3 4 2 2 2 2 3" xfId="13030"/>
    <cellStyle name="Comma 4 3 4 2 2 2 3" xfId="13031"/>
    <cellStyle name="Comma 4 3 4 2 2 2 4" xfId="13032"/>
    <cellStyle name="Comma 4 3 4 2 2 3" xfId="13033"/>
    <cellStyle name="Comma 4 3 4 2 2 3 2" xfId="13034"/>
    <cellStyle name="Comma 4 3 4 2 2 3 3" xfId="13035"/>
    <cellStyle name="Comma 4 3 4 2 2 4" xfId="13036"/>
    <cellStyle name="Comma 4 3 4 2 2 5" xfId="13037"/>
    <cellStyle name="Comma 4 3 4 2 3" xfId="13038"/>
    <cellStyle name="Comma 4 3 4 2 3 2" xfId="13039"/>
    <cellStyle name="Comma 4 3 4 2 3 2 2" xfId="13040"/>
    <cellStyle name="Comma 4 3 4 2 3 2 2 2" xfId="13041"/>
    <cellStyle name="Comma 4 3 4 2 3 2 2 3" xfId="13042"/>
    <cellStyle name="Comma 4 3 4 2 3 2 3" xfId="13043"/>
    <cellStyle name="Comma 4 3 4 2 3 2 4" xfId="13044"/>
    <cellStyle name="Comma 4 3 4 2 3 3" xfId="13045"/>
    <cellStyle name="Comma 4 3 4 2 3 3 2" xfId="13046"/>
    <cellStyle name="Comma 4 3 4 2 3 3 3" xfId="13047"/>
    <cellStyle name="Comma 4 3 4 2 3 4" xfId="13048"/>
    <cellStyle name="Comma 4 3 4 2 3 5" xfId="13049"/>
    <cellStyle name="Comma 4 3 4 2 4" xfId="13050"/>
    <cellStyle name="Comma 4 3 4 2 4 2" xfId="13051"/>
    <cellStyle name="Comma 4 3 4 2 4 2 2" xfId="13052"/>
    <cellStyle name="Comma 4 3 4 2 4 2 3" xfId="13053"/>
    <cellStyle name="Comma 4 3 4 2 4 3" xfId="13054"/>
    <cellStyle name="Comma 4 3 4 2 4 4" xfId="13055"/>
    <cellStyle name="Comma 4 3 4 2 5" xfId="13056"/>
    <cellStyle name="Comma 4 3 4 2 5 2" xfId="13057"/>
    <cellStyle name="Comma 4 3 4 2 5 3" xfId="13058"/>
    <cellStyle name="Comma 4 3 4 2 6" xfId="13059"/>
    <cellStyle name="Comma 4 3 4 2 7" xfId="13060"/>
    <cellStyle name="Comma 4 3 4 2 8" xfId="13061"/>
    <cellStyle name="Comma 4 3 4 3" xfId="13062"/>
    <cellStyle name="Comma 4 3 4 3 2" xfId="13063"/>
    <cellStyle name="Comma 4 3 4 3 2 2" xfId="13064"/>
    <cellStyle name="Comma 4 3 4 3 2 2 2" xfId="13065"/>
    <cellStyle name="Comma 4 3 4 3 2 2 3" xfId="13066"/>
    <cellStyle name="Comma 4 3 4 3 2 3" xfId="13067"/>
    <cellStyle name="Comma 4 3 4 3 2 4" xfId="13068"/>
    <cellStyle name="Comma 4 3 4 3 3" xfId="13069"/>
    <cellStyle name="Comma 4 3 4 3 3 2" xfId="13070"/>
    <cellStyle name="Comma 4 3 4 3 3 3" xfId="13071"/>
    <cellStyle name="Comma 4 3 4 3 4" xfId="13072"/>
    <cellStyle name="Comma 4 3 4 3 5" xfId="13073"/>
    <cellStyle name="Comma 4 3 4 3 6" xfId="13074"/>
    <cellStyle name="Comma 4 3 4 4" xfId="13075"/>
    <cellStyle name="Comma 4 3 4 4 2" xfId="13076"/>
    <cellStyle name="Comma 4 3 4 4 2 2" xfId="13077"/>
    <cellStyle name="Comma 4 3 4 4 2 2 2" xfId="13078"/>
    <cellStyle name="Comma 4 3 4 4 2 2 3" xfId="13079"/>
    <cellStyle name="Comma 4 3 4 4 2 3" xfId="13080"/>
    <cellStyle name="Comma 4 3 4 4 2 4" xfId="13081"/>
    <cellStyle name="Comma 4 3 4 4 3" xfId="13082"/>
    <cellStyle name="Comma 4 3 4 4 3 2" xfId="13083"/>
    <cellStyle name="Comma 4 3 4 4 3 3" xfId="13084"/>
    <cellStyle name="Comma 4 3 4 4 4" xfId="13085"/>
    <cellStyle name="Comma 4 3 4 4 5" xfId="13086"/>
    <cellStyle name="Comma 4 3 4 5" xfId="13087"/>
    <cellStyle name="Comma 4 3 4 5 2" xfId="13088"/>
    <cellStyle name="Comma 4 3 4 5 2 2" xfId="13089"/>
    <cellStyle name="Comma 4 3 4 5 2 3" xfId="13090"/>
    <cellStyle name="Comma 4 3 4 5 3" xfId="13091"/>
    <cellStyle name="Comma 4 3 4 5 4" xfId="13092"/>
    <cellStyle name="Comma 4 3 4 6" xfId="13093"/>
    <cellStyle name="Comma 4 3 4 6 2" xfId="13094"/>
    <cellStyle name="Comma 4 3 4 6 3" xfId="13095"/>
    <cellStyle name="Comma 4 3 4 7" xfId="13096"/>
    <cellStyle name="Comma 4 3 4 8" xfId="13097"/>
    <cellStyle name="Comma 4 3 5" xfId="13098"/>
    <cellStyle name="Comma 4 3 5 2" xfId="13099"/>
    <cellStyle name="Comma 4 3 5 2 2" xfId="13100"/>
    <cellStyle name="Comma 4 3 5 2 2 2" xfId="13101"/>
    <cellStyle name="Comma 4 3 5 2 2 2 2" xfId="13102"/>
    <cellStyle name="Comma 4 3 5 2 2 2 3" xfId="13103"/>
    <cellStyle name="Comma 4 3 5 2 2 3" xfId="13104"/>
    <cellStyle name="Comma 4 3 5 2 2 4" xfId="13105"/>
    <cellStyle name="Comma 4 3 5 2 3" xfId="13106"/>
    <cellStyle name="Comma 4 3 5 2 3 2" xfId="13107"/>
    <cellStyle name="Comma 4 3 5 2 3 3" xfId="13108"/>
    <cellStyle name="Comma 4 3 5 2 4" xfId="13109"/>
    <cellStyle name="Comma 4 3 5 2 5" xfId="13110"/>
    <cellStyle name="Comma 4 3 5 2 6" xfId="13111"/>
    <cellStyle name="Comma 4 3 5 3" xfId="13112"/>
    <cellStyle name="Comma 4 3 5 3 2" xfId="13113"/>
    <cellStyle name="Comma 4 3 5 3 2 2" xfId="13114"/>
    <cellStyle name="Comma 4 3 5 3 2 2 2" xfId="13115"/>
    <cellStyle name="Comma 4 3 5 3 2 2 3" xfId="13116"/>
    <cellStyle name="Comma 4 3 5 3 2 3" xfId="13117"/>
    <cellStyle name="Comma 4 3 5 3 2 4" xfId="13118"/>
    <cellStyle name="Comma 4 3 5 3 3" xfId="13119"/>
    <cellStyle name="Comma 4 3 5 3 3 2" xfId="13120"/>
    <cellStyle name="Comma 4 3 5 3 3 3" xfId="13121"/>
    <cellStyle name="Comma 4 3 5 3 4" xfId="13122"/>
    <cellStyle name="Comma 4 3 5 3 5" xfId="13123"/>
    <cellStyle name="Comma 4 3 5 3 6" xfId="13124"/>
    <cellStyle name="Comma 4 3 5 4" xfId="13125"/>
    <cellStyle name="Comma 4 3 5 4 2" xfId="13126"/>
    <cellStyle name="Comma 4 3 5 4 2 2" xfId="13127"/>
    <cellStyle name="Comma 4 3 5 4 2 3" xfId="13128"/>
    <cellStyle name="Comma 4 3 5 4 3" xfId="13129"/>
    <cellStyle name="Comma 4 3 5 4 4" xfId="13130"/>
    <cellStyle name="Comma 4 3 5 5" xfId="13131"/>
    <cellStyle name="Comma 4 3 5 5 2" xfId="13132"/>
    <cellStyle name="Comma 4 3 5 5 3" xfId="13133"/>
    <cellStyle name="Comma 4 3 5 6" xfId="13134"/>
    <cellStyle name="Comma 4 3 5 7" xfId="13135"/>
    <cellStyle name="Comma 4 3 5 8" xfId="13136"/>
    <cellStyle name="Comma 4 3 6" xfId="13137"/>
    <cellStyle name="Comma 4 3 6 2" xfId="13138"/>
    <cellStyle name="Comma 4 3 6 2 2" xfId="13139"/>
    <cellStyle name="Comma 4 3 6 2 2 2" xfId="13140"/>
    <cellStyle name="Comma 4 3 6 2 2 3" xfId="13141"/>
    <cellStyle name="Comma 4 3 6 2 3" xfId="13142"/>
    <cellStyle name="Comma 4 3 6 2 4" xfId="13143"/>
    <cellStyle name="Comma 4 3 6 3" xfId="13144"/>
    <cellStyle name="Comma 4 3 6 3 2" xfId="13145"/>
    <cellStyle name="Comma 4 3 6 3 3" xfId="13146"/>
    <cellStyle name="Comma 4 3 6 4" xfId="13147"/>
    <cellStyle name="Comma 4 3 6 5" xfId="13148"/>
    <cellStyle name="Comma 4 3 6 6" xfId="13149"/>
    <cellStyle name="Comma 4 3 7" xfId="13150"/>
    <cellStyle name="Comma 4 3 7 2" xfId="13151"/>
    <cellStyle name="Comma 4 3 7 2 2" xfId="13152"/>
    <cellStyle name="Comma 4 3 7 2 2 2" xfId="13153"/>
    <cellStyle name="Comma 4 3 7 2 2 3" xfId="13154"/>
    <cellStyle name="Comma 4 3 7 2 3" xfId="13155"/>
    <cellStyle name="Comma 4 3 7 2 4" xfId="13156"/>
    <cellStyle name="Comma 4 3 7 3" xfId="13157"/>
    <cellStyle name="Comma 4 3 7 3 2" xfId="13158"/>
    <cellStyle name="Comma 4 3 7 3 3" xfId="13159"/>
    <cellStyle name="Comma 4 3 7 4" xfId="13160"/>
    <cellStyle name="Comma 4 3 7 5" xfId="13161"/>
    <cellStyle name="Comma 4 3 7 6" xfId="13162"/>
    <cellStyle name="Comma 4 3 8" xfId="13163"/>
    <cellStyle name="Comma 4 3 8 2" xfId="13164"/>
    <cellStyle name="Comma 4 3 8 2 2" xfId="13165"/>
    <cellStyle name="Comma 4 3 8 2 3" xfId="13166"/>
    <cellStyle name="Comma 4 3 8 3" xfId="13167"/>
    <cellStyle name="Comma 4 3 8 4" xfId="13168"/>
    <cellStyle name="Comma 4 3 8 5" xfId="13169"/>
    <cellStyle name="Comma 4 3 9" xfId="13170"/>
    <cellStyle name="Comma 4 3 9 2" xfId="13171"/>
    <cellStyle name="Comma 4 3 9 3" xfId="13172"/>
    <cellStyle name="Comma 4 3 9 4" xfId="13173"/>
    <cellStyle name="Comma 4 4" xfId="13174"/>
    <cellStyle name="Comma 4 4 10" xfId="13175"/>
    <cellStyle name="Comma 4 4 10 2" xfId="13176"/>
    <cellStyle name="Comma 4 4 10 3" xfId="13177"/>
    <cellStyle name="Comma 4 4 11" xfId="13178"/>
    <cellStyle name="Comma 4 4 2" xfId="13179"/>
    <cellStyle name="Comma 4 4 2 2" xfId="13180"/>
    <cellStyle name="Comma 4 4 2 2 2" xfId="13181"/>
    <cellStyle name="Comma 4 4 2 2 2 2" xfId="13182"/>
    <cellStyle name="Comma 4 4 2 2 2 2 2" xfId="13183"/>
    <cellStyle name="Comma 4 4 2 2 2 2 2 2" xfId="13184"/>
    <cellStyle name="Comma 4 4 2 2 2 2 2 3" xfId="13185"/>
    <cellStyle name="Comma 4 4 2 2 2 2 3" xfId="13186"/>
    <cellStyle name="Comma 4 4 2 2 2 2 4" xfId="13187"/>
    <cellStyle name="Comma 4 4 2 2 2 3" xfId="13188"/>
    <cellStyle name="Comma 4 4 2 2 2 3 2" xfId="13189"/>
    <cellStyle name="Comma 4 4 2 2 2 3 3" xfId="13190"/>
    <cellStyle name="Comma 4 4 2 2 2 4" xfId="13191"/>
    <cellStyle name="Comma 4 4 2 2 2 5" xfId="13192"/>
    <cellStyle name="Comma 4 4 2 2 2 6" xfId="13193"/>
    <cellStyle name="Comma 4 4 2 2 3" xfId="13194"/>
    <cellStyle name="Comma 4 4 2 2 3 2" xfId="13195"/>
    <cellStyle name="Comma 4 4 2 2 3 2 2" xfId="13196"/>
    <cellStyle name="Comma 4 4 2 2 3 2 2 2" xfId="13197"/>
    <cellStyle name="Comma 4 4 2 2 3 2 2 3" xfId="13198"/>
    <cellStyle name="Comma 4 4 2 2 3 2 3" xfId="13199"/>
    <cellStyle name="Comma 4 4 2 2 3 2 4" xfId="13200"/>
    <cellStyle name="Comma 4 4 2 2 3 3" xfId="13201"/>
    <cellStyle name="Comma 4 4 2 2 3 3 2" xfId="13202"/>
    <cellStyle name="Comma 4 4 2 2 3 3 3" xfId="13203"/>
    <cellStyle name="Comma 4 4 2 2 3 4" xfId="13204"/>
    <cellStyle name="Comma 4 4 2 2 3 5" xfId="13205"/>
    <cellStyle name="Comma 4 4 2 2 3 6" xfId="13206"/>
    <cellStyle name="Comma 4 4 2 2 4" xfId="13207"/>
    <cellStyle name="Comma 4 4 2 2 4 2" xfId="13208"/>
    <cellStyle name="Comma 4 4 2 2 4 2 2" xfId="13209"/>
    <cellStyle name="Comma 4 4 2 2 4 2 3" xfId="13210"/>
    <cellStyle name="Comma 4 4 2 2 4 3" xfId="13211"/>
    <cellStyle name="Comma 4 4 2 2 4 4" xfId="13212"/>
    <cellStyle name="Comma 4 4 2 2 5" xfId="13213"/>
    <cellStyle name="Comma 4 4 2 2 5 2" xfId="13214"/>
    <cellStyle name="Comma 4 4 2 2 5 3" xfId="13215"/>
    <cellStyle name="Comma 4 4 2 2 6" xfId="13216"/>
    <cellStyle name="Comma 4 4 2 2 7" xfId="13217"/>
    <cellStyle name="Comma 4 4 2 2 8" xfId="13218"/>
    <cellStyle name="Comma 4 4 2 3" xfId="13219"/>
    <cellStyle name="Comma 4 4 2 3 2" xfId="13220"/>
    <cellStyle name="Comma 4 4 2 3 2 2" xfId="13221"/>
    <cellStyle name="Comma 4 4 2 3 2 2 2" xfId="13222"/>
    <cellStyle name="Comma 4 4 2 3 2 2 3" xfId="13223"/>
    <cellStyle name="Comma 4 4 2 3 2 3" xfId="13224"/>
    <cellStyle name="Comma 4 4 2 3 2 4" xfId="13225"/>
    <cellStyle name="Comma 4 4 2 3 2 5" xfId="13226"/>
    <cellStyle name="Comma 4 4 2 3 3" xfId="13227"/>
    <cellStyle name="Comma 4 4 2 3 3 2" xfId="13228"/>
    <cellStyle name="Comma 4 4 2 3 3 3" xfId="13229"/>
    <cellStyle name="Comma 4 4 2 3 3 4" xfId="13230"/>
    <cellStyle name="Comma 4 4 2 3 4" xfId="13231"/>
    <cellStyle name="Comma 4 4 2 3 5" xfId="13232"/>
    <cellStyle name="Comma 4 4 2 3 6" xfId="13233"/>
    <cellStyle name="Comma 4 4 2 4" xfId="13234"/>
    <cellStyle name="Comma 4 4 2 4 2" xfId="13235"/>
    <cellStyle name="Comma 4 4 2 4 2 2" xfId="13236"/>
    <cellStyle name="Comma 4 4 2 4 2 2 2" xfId="13237"/>
    <cellStyle name="Comma 4 4 2 4 2 2 3" xfId="13238"/>
    <cellStyle name="Comma 4 4 2 4 2 3" xfId="13239"/>
    <cellStyle name="Comma 4 4 2 4 2 4" xfId="13240"/>
    <cellStyle name="Comma 4 4 2 4 3" xfId="13241"/>
    <cellStyle name="Comma 4 4 2 4 3 2" xfId="13242"/>
    <cellStyle name="Comma 4 4 2 4 3 3" xfId="13243"/>
    <cellStyle name="Comma 4 4 2 4 4" xfId="13244"/>
    <cellStyle name="Comma 4 4 2 4 5" xfId="13245"/>
    <cellStyle name="Comma 4 4 2 4 6" xfId="13246"/>
    <cellStyle name="Comma 4 4 2 5" xfId="13247"/>
    <cellStyle name="Comma 4 4 2 5 2" xfId="13248"/>
    <cellStyle name="Comma 4 4 2 5 2 2" xfId="13249"/>
    <cellStyle name="Comma 4 4 2 5 2 3" xfId="13250"/>
    <cellStyle name="Comma 4 4 2 5 3" xfId="13251"/>
    <cellStyle name="Comma 4 4 2 5 4" xfId="13252"/>
    <cellStyle name="Comma 4 4 2 5 5" xfId="13253"/>
    <cellStyle name="Comma 4 4 2 6" xfId="13254"/>
    <cellStyle name="Comma 4 4 2 6 2" xfId="13255"/>
    <cellStyle name="Comma 4 4 2 6 3" xfId="13256"/>
    <cellStyle name="Comma 4 4 2 6 4" xfId="13257"/>
    <cellStyle name="Comma 4 4 2 7" xfId="13258"/>
    <cellStyle name="Comma 4 4 2 8" xfId="13259"/>
    <cellStyle name="Comma 4 4 2 9" xfId="13260"/>
    <cellStyle name="Comma 4 4 3" xfId="13261"/>
    <cellStyle name="Comma 4 4 3 2" xfId="13262"/>
    <cellStyle name="Comma 4 4 3 2 2" xfId="13263"/>
    <cellStyle name="Comma 4 4 3 2 2 2" xfId="13264"/>
    <cellStyle name="Comma 4 4 3 2 2 2 2" xfId="13265"/>
    <cellStyle name="Comma 4 4 3 2 2 2 2 2" xfId="13266"/>
    <cellStyle name="Comma 4 4 3 2 2 2 2 3" xfId="13267"/>
    <cellStyle name="Comma 4 4 3 2 2 2 3" xfId="13268"/>
    <cellStyle name="Comma 4 4 3 2 2 2 4" xfId="13269"/>
    <cellStyle name="Comma 4 4 3 2 2 3" xfId="13270"/>
    <cellStyle name="Comma 4 4 3 2 2 3 2" xfId="13271"/>
    <cellStyle name="Comma 4 4 3 2 2 3 3" xfId="13272"/>
    <cellStyle name="Comma 4 4 3 2 2 4" xfId="13273"/>
    <cellStyle name="Comma 4 4 3 2 2 5" xfId="13274"/>
    <cellStyle name="Comma 4 4 3 2 3" xfId="13275"/>
    <cellStyle name="Comma 4 4 3 2 3 2" xfId="13276"/>
    <cellStyle name="Comma 4 4 3 2 3 2 2" xfId="13277"/>
    <cellStyle name="Comma 4 4 3 2 3 2 2 2" xfId="13278"/>
    <cellStyle name="Comma 4 4 3 2 3 2 2 3" xfId="13279"/>
    <cellStyle name="Comma 4 4 3 2 3 2 3" xfId="13280"/>
    <cellStyle name="Comma 4 4 3 2 3 2 4" xfId="13281"/>
    <cellStyle name="Comma 4 4 3 2 3 3" xfId="13282"/>
    <cellStyle name="Comma 4 4 3 2 3 3 2" xfId="13283"/>
    <cellStyle name="Comma 4 4 3 2 3 3 3" xfId="13284"/>
    <cellStyle name="Comma 4 4 3 2 3 4" xfId="13285"/>
    <cellStyle name="Comma 4 4 3 2 3 5" xfId="13286"/>
    <cellStyle name="Comma 4 4 3 2 4" xfId="13287"/>
    <cellStyle name="Comma 4 4 3 2 4 2" xfId="13288"/>
    <cellStyle name="Comma 4 4 3 2 4 2 2" xfId="13289"/>
    <cellStyle name="Comma 4 4 3 2 4 2 3" xfId="13290"/>
    <cellStyle name="Comma 4 4 3 2 4 3" xfId="13291"/>
    <cellStyle name="Comma 4 4 3 2 4 4" xfId="13292"/>
    <cellStyle name="Comma 4 4 3 2 5" xfId="13293"/>
    <cellStyle name="Comma 4 4 3 2 5 2" xfId="13294"/>
    <cellStyle name="Comma 4 4 3 2 5 3" xfId="13295"/>
    <cellStyle name="Comma 4 4 3 2 6" xfId="13296"/>
    <cellStyle name="Comma 4 4 3 2 7" xfId="13297"/>
    <cellStyle name="Comma 4 4 3 2 8" xfId="13298"/>
    <cellStyle name="Comma 4 4 3 3" xfId="13299"/>
    <cellStyle name="Comma 4 4 3 3 2" xfId="13300"/>
    <cellStyle name="Comma 4 4 3 3 2 2" xfId="13301"/>
    <cellStyle name="Comma 4 4 3 3 2 2 2" xfId="13302"/>
    <cellStyle name="Comma 4 4 3 3 2 2 3" xfId="13303"/>
    <cellStyle name="Comma 4 4 3 3 2 3" xfId="13304"/>
    <cellStyle name="Comma 4 4 3 3 2 4" xfId="13305"/>
    <cellStyle name="Comma 4 4 3 3 3" xfId="13306"/>
    <cellStyle name="Comma 4 4 3 3 3 2" xfId="13307"/>
    <cellStyle name="Comma 4 4 3 3 3 3" xfId="13308"/>
    <cellStyle name="Comma 4 4 3 3 4" xfId="13309"/>
    <cellStyle name="Comma 4 4 3 3 5" xfId="13310"/>
    <cellStyle name="Comma 4 4 3 3 6" xfId="13311"/>
    <cellStyle name="Comma 4 4 3 4" xfId="13312"/>
    <cellStyle name="Comma 4 4 3 4 2" xfId="13313"/>
    <cellStyle name="Comma 4 4 3 4 2 2" xfId="13314"/>
    <cellStyle name="Comma 4 4 3 4 2 2 2" xfId="13315"/>
    <cellStyle name="Comma 4 4 3 4 2 2 3" xfId="13316"/>
    <cellStyle name="Comma 4 4 3 4 2 3" xfId="13317"/>
    <cellStyle name="Comma 4 4 3 4 2 4" xfId="13318"/>
    <cellStyle name="Comma 4 4 3 4 3" xfId="13319"/>
    <cellStyle name="Comma 4 4 3 4 3 2" xfId="13320"/>
    <cellStyle name="Comma 4 4 3 4 3 3" xfId="13321"/>
    <cellStyle name="Comma 4 4 3 4 4" xfId="13322"/>
    <cellStyle name="Comma 4 4 3 4 5" xfId="13323"/>
    <cellStyle name="Comma 4 4 3 4 6" xfId="13324"/>
    <cellStyle name="Comma 4 4 3 5" xfId="13325"/>
    <cellStyle name="Comma 4 4 3 5 2" xfId="13326"/>
    <cellStyle name="Comma 4 4 3 5 2 2" xfId="13327"/>
    <cellStyle name="Comma 4 4 3 5 2 3" xfId="13328"/>
    <cellStyle name="Comma 4 4 3 5 3" xfId="13329"/>
    <cellStyle name="Comma 4 4 3 5 4" xfId="13330"/>
    <cellStyle name="Comma 4 4 3 6" xfId="13331"/>
    <cellStyle name="Comma 4 4 3 6 2" xfId="13332"/>
    <cellStyle name="Comma 4 4 3 6 3" xfId="13333"/>
    <cellStyle name="Comma 4 4 3 7" xfId="13334"/>
    <cellStyle name="Comma 4 4 3 8" xfId="13335"/>
    <cellStyle name="Comma 4 4 3 9" xfId="13336"/>
    <cellStyle name="Comma 4 4 4" xfId="13337"/>
    <cellStyle name="Comma 4 4 4 2" xfId="13338"/>
    <cellStyle name="Comma 4 4 4 2 2" xfId="13339"/>
    <cellStyle name="Comma 4 4 4 2 2 2" xfId="13340"/>
    <cellStyle name="Comma 4 4 4 2 2 2 2" xfId="13341"/>
    <cellStyle name="Comma 4 4 4 2 2 2 2 2" xfId="13342"/>
    <cellStyle name="Comma 4 4 4 2 2 2 2 3" xfId="13343"/>
    <cellStyle name="Comma 4 4 4 2 2 2 3" xfId="13344"/>
    <cellStyle name="Comma 4 4 4 2 2 2 4" xfId="13345"/>
    <cellStyle name="Comma 4 4 4 2 2 3" xfId="13346"/>
    <cellStyle name="Comma 4 4 4 2 2 3 2" xfId="13347"/>
    <cellStyle name="Comma 4 4 4 2 2 3 3" xfId="13348"/>
    <cellStyle name="Comma 4 4 4 2 2 4" xfId="13349"/>
    <cellStyle name="Comma 4 4 4 2 2 5" xfId="13350"/>
    <cellStyle name="Comma 4 4 4 2 3" xfId="13351"/>
    <cellStyle name="Comma 4 4 4 2 3 2" xfId="13352"/>
    <cellStyle name="Comma 4 4 4 2 3 2 2" xfId="13353"/>
    <cellStyle name="Comma 4 4 4 2 3 2 2 2" xfId="13354"/>
    <cellStyle name="Comma 4 4 4 2 3 2 2 3" xfId="13355"/>
    <cellStyle name="Comma 4 4 4 2 3 2 3" xfId="13356"/>
    <cellStyle name="Comma 4 4 4 2 3 2 4" xfId="13357"/>
    <cellStyle name="Comma 4 4 4 2 3 3" xfId="13358"/>
    <cellStyle name="Comma 4 4 4 2 3 3 2" xfId="13359"/>
    <cellStyle name="Comma 4 4 4 2 3 3 3" xfId="13360"/>
    <cellStyle name="Comma 4 4 4 2 3 4" xfId="13361"/>
    <cellStyle name="Comma 4 4 4 2 3 5" xfId="13362"/>
    <cellStyle name="Comma 4 4 4 2 4" xfId="13363"/>
    <cellStyle name="Comma 4 4 4 2 4 2" xfId="13364"/>
    <cellStyle name="Comma 4 4 4 2 4 2 2" xfId="13365"/>
    <cellStyle name="Comma 4 4 4 2 4 2 3" xfId="13366"/>
    <cellStyle name="Comma 4 4 4 2 4 3" xfId="13367"/>
    <cellStyle name="Comma 4 4 4 2 4 4" xfId="13368"/>
    <cellStyle name="Comma 4 4 4 2 5" xfId="13369"/>
    <cellStyle name="Comma 4 4 4 2 5 2" xfId="13370"/>
    <cellStyle name="Comma 4 4 4 2 5 3" xfId="13371"/>
    <cellStyle name="Comma 4 4 4 2 6" xfId="13372"/>
    <cellStyle name="Comma 4 4 4 2 7" xfId="13373"/>
    <cellStyle name="Comma 4 4 4 2 8" xfId="13374"/>
    <cellStyle name="Comma 4 4 4 3" xfId="13375"/>
    <cellStyle name="Comma 4 4 4 3 2" xfId="13376"/>
    <cellStyle name="Comma 4 4 4 3 2 2" xfId="13377"/>
    <cellStyle name="Comma 4 4 4 3 2 2 2" xfId="13378"/>
    <cellStyle name="Comma 4 4 4 3 2 2 3" xfId="13379"/>
    <cellStyle name="Comma 4 4 4 3 2 3" xfId="13380"/>
    <cellStyle name="Comma 4 4 4 3 2 4" xfId="13381"/>
    <cellStyle name="Comma 4 4 4 3 3" xfId="13382"/>
    <cellStyle name="Comma 4 4 4 3 3 2" xfId="13383"/>
    <cellStyle name="Comma 4 4 4 3 3 3" xfId="13384"/>
    <cellStyle name="Comma 4 4 4 3 4" xfId="13385"/>
    <cellStyle name="Comma 4 4 4 3 5" xfId="13386"/>
    <cellStyle name="Comma 4 4 4 3 6" xfId="13387"/>
    <cellStyle name="Comma 4 4 4 4" xfId="13388"/>
    <cellStyle name="Comma 4 4 4 4 2" xfId="13389"/>
    <cellStyle name="Comma 4 4 4 4 2 2" xfId="13390"/>
    <cellStyle name="Comma 4 4 4 4 2 2 2" xfId="13391"/>
    <cellStyle name="Comma 4 4 4 4 2 2 3" xfId="13392"/>
    <cellStyle name="Comma 4 4 4 4 2 3" xfId="13393"/>
    <cellStyle name="Comma 4 4 4 4 2 4" xfId="13394"/>
    <cellStyle name="Comma 4 4 4 4 3" xfId="13395"/>
    <cellStyle name="Comma 4 4 4 4 3 2" xfId="13396"/>
    <cellStyle name="Comma 4 4 4 4 3 3" xfId="13397"/>
    <cellStyle name="Comma 4 4 4 4 4" xfId="13398"/>
    <cellStyle name="Comma 4 4 4 4 5" xfId="13399"/>
    <cellStyle name="Comma 4 4 4 5" xfId="13400"/>
    <cellStyle name="Comma 4 4 4 5 2" xfId="13401"/>
    <cellStyle name="Comma 4 4 4 5 2 2" xfId="13402"/>
    <cellStyle name="Comma 4 4 4 5 2 3" xfId="13403"/>
    <cellStyle name="Comma 4 4 4 5 3" xfId="13404"/>
    <cellStyle name="Comma 4 4 4 5 4" xfId="13405"/>
    <cellStyle name="Comma 4 4 4 6" xfId="13406"/>
    <cellStyle name="Comma 4 4 4 6 2" xfId="13407"/>
    <cellStyle name="Comma 4 4 4 6 3" xfId="13408"/>
    <cellStyle name="Comma 4 4 4 7" xfId="13409"/>
    <cellStyle name="Comma 4 4 4 8" xfId="13410"/>
    <cellStyle name="Comma 4 4 5" xfId="13411"/>
    <cellStyle name="Comma 4 4 5 2" xfId="13412"/>
    <cellStyle name="Comma 4 4 5 2 2" xfId="13413"/>
    <cellStyle name="Comma 4 4 5 2 2 2" xfId="13414"/>
    <cellStyle name="Comma 4 4 5 2 2 2 2" xfId="13415"/>
    <cellStyle name="Comma 4 4 5 2 2 2 3" xfId="13416"/>
    <cellStyle name="Comma 4 4 5 2 2 3" xfId="13417"/>
    <cellStyle name="Comma 4 4 5 2 2 4" xfId="13418"/>
    <cellStyle name="Comma 4 4 5 2 3" xfId="13419"/>
    <cellStyle name="Comma 4 4 5 2 3 2" xfId="13420"/>
    <cellStyle name="Comma 4 4 5 2 3 3" xfId="13421"/>
    <cellStyle name="Comma 4 4 5 2 4" xfId="13422"/>
    <cellStyle name="Comma 4 4 5 2 5" xfId="13423"/>
    <cellStyle name="Comma 4 4 5 2 6" xfId="13424"/>
    <cellStyle name="Comma 4 4 5 3" xfId="13425"/>
    <cellStyle name="Comma 4 4 5 3 2" xfId="13426"/>
    <cellStyle name="Comma 4 4 5 3 2 2" xfId="13427"/>
    <cellStyle name="Comma 4 4 5 3 2 2 2" xfId="13428"/>
    <cellStyle name="Comma 4 4 5 3 2 2 3" xfId="13429"/>
    <cellStyle name="Comma 4 4 5 3 2 3" xfId="13430"/>
    <cellStyle name="Comma 4 4 5 3 2 4" xfId="13431"/>
    <cellStyle name="Comma 4 4 5 3 3" xfId="13432"/>
    <cellStyle name="Comma 4 4 5 3 3 2" xfId="13433"/>
    <cellStyle name="Comma 4 4 5 3 3 3" xfId="13434"/>
    <cellStyle name="Comma 4 4 5 3 4" xfId="13435"/>
    <cellStyle name="Comma 4 4 5 3 5" xfId="13436"/>
    <cellStyle name="Comma 4 4 5 3 6" xfId="13437"/>
    <cellStyle name="Comma 4 4 5 4" xfId="13438"/>
    <cellStyle name="Comma 4 4 5 4 2" xfId="13439"/>
    <cellStyle name="Comma 4 4 5 4 2 2" xfId="13440"/>
    <cellStyle name="Comma 4 4 5 4 2 3" xfId="13441"/>
    <cellStyle name="Comma 4 4 5 4 3" xfId="13442"/>
    <cellStyle name="Comma 4 4 5 4 4" xfId="13443"/>
    <cellStyle name="Comma 4 4 5 5" xfId="13444"/>
    <cellStyle name="Comma 4 4 5 5 2" xfId="13445"/>
    <cellStyle name="Comma 4 4 5 5 3" xfId="13446"/>
    <cellStyle name="Comma 4 4 5 6" xfId="13447"/>
    <cellStyle name="Comma 4 4 5 7" xfId="13448"/>
    <cellStyle name="Comma 4 4 5 8" xfId="13449"/>
    <cellStyle name="Comma 4 4 6" xfId="13450"/>
    <cellStyle name="Comma 4 4 6 2" xfId="13451"/>
    <cellStyle name="Comma 4 4 6 2 2" xfId="13452"/>
    <cellStyle name="Comma 4 4 6 2 2 2" xfId="13453"/>
    <cellStyle name="Comma 4 4 6 2 2 3" xfId="13454"/>
    <cellStyle name="Comma 4 4 6 2 3" xfId="13455"/>
    <cellStyle name="Comma 4 4 6 2 4" xfId="13456"/>
    <cellStyle name="Comma 4 4 6 3" xfId="13457"/>
    <cellStyle name="Comma 4 4 6 3 2" xfId="13458"/>
    <cellStyle name="Comma 4 4 6 3 3" xfId="13459"/>
    <cellStyle name="Comma 4 4 6 4" xfId="13460"/>
    <cellStyle name="Comma 4 4 6 5" xfId="13461"/>
    <cellStyle name="Comma 4 4 6 6" xfId="13462"/>
    <cellStyle name="Comma 4 4 7" xfId="13463"/>
    <cellStyle name="Comma 4 4 7 2" xfId="13464"/>
    <cellStyle name="Comma 4 4 7 2 2" xfId="13465"/>
    <cellStyle name="Comma 4 4 7 2 2 2" xfId="13466"/>
    <cellStyle name="Comma 4 4 7 2 2 3" xfId="13467"/>
    <cellStyle name="Comma 4 4 7 2 3" xfId="13468"/>
    <cellStyle name="Comma 4 4 7 2 4" xfId="13469"/>
    <cellStyle name="Comma 4 4 7 3" xfId="13470"/>
    <cellStyle name="Comma 4 4 7 3 2" xfId="13471"/>
    <cellStyle name="Comma 4 4 7 3 3" xfId="13472"/>
    <cellStyle name="Comma 4 4 7 4" xfId="13473"/>
    <cellStyle name="Comma 4 4 7 5" xfId="13474"/>
    <cellStyle name="Comma 4 4 7 6" xfId="13475"/>
    <cellStyle name="Comma 4 4 8" xfId="13476"/>
    <cellStyle name="Comma 4 4 8 2" xfId="13477"/>
    <cellStyle name="Comma 4 4 8 2 2" xfId="13478"/>
    <cellStyle name="Comma 4 4 8 2 3" xfId="13479"/>
    <cellStyle name="Comma 4 4 8 3" xfId="13480"/>
    <cellStyle name="Comma 4 4 8 4" xfId="13481"/>
    <cellStyle name="Comma 4 4 8 5" xfId="13482"/>
    <cellStyle name="Comma 4 4 9" xfId="13483"/>
    <cellStyle name="Comma 4 4 9 2" xfId="13484"/>
    <cellStyle name="Comma 4 4 9 3" xfId="13485"/>
    <cellStyle name="Comma 4 4 9 4" xfId="13486"/>
    <cellStyle name="Comma 4 5" xfId="13487"/>
    <cellStyle name="Comma 4 5 2" xfId="13488"/>
    <cellStyle name="Comma 4 5 2 2" xfId="13489"/>
    <cellStyle name="Comma 4 5 2 2 2" xfId="13490"/>
    <cellStyle name="Comma 4 5 2 2 2 2" xfId="13491"/>
    <cellStyle name="Comma 4 5 2 2 2 2 2" xfId="13492"/>
    <cellStyle name="Comma 4 5 2 2 2 2 3" xfId="13493"/>
    <cellStyle name="Comma 4 5 2 2 2 3" xfId="13494"/>
    <cellStyle name="Comma 4 5 2 2 2 4" xfId="13495"/>
    <cellStyle name="Comma 4 5 2 2 3" xfId="13496"/>
    <cellStyle name="Comma 4 5 2 2 3 2" xfId="13497"/>
    <cellStyle name="Comma 4 5 2 2 3 3" xfId="13498"/>
    <cellStyle name="Comma 4 5 2 2 4" xfId="13499"/>
    <cellStyle name="Comma 4 5 2 2 5" xfId="13500"/>
    <cellStyle name="Comma 4 5 2 2 6" xfId="13501"/>
    <cellStyle name="Comma 4 5 2 3" xfId="13502"/>
    <cellStyle name="Comma 4 5 2 3 2" xfId="13503"/>
    <cellStyle name="Comma 4 5 2 3 2 2" xfId="13504"/>
    <cellStyle name="Comma 4 5 2 3 2 2 2" xfId="13505"/>
    <cellStyle name="Comma 4 5 2 3 2 2 3" xfId="13506"/>
    <cellStyle name="Comma 4 5 2 3 2 3" xfId="13507"/>
    <cellStyle name="Comma 4 5 2 3 2 4" xfId="13508"/>
    <cellStyle name="Comma 4 5 2 3 3" xfId="13509"/>
    <cellStyle name="Comma 4 5 2 3 3 2" xfId="13510"/>
    <cellStyle name="Comma 4 5 2 3 3 3" xfId="13511"/>
    <cellStyle name="Comma 4 5 2 3 4" xfId="13512"/>
    <cellStyle name="Comma 4 5 2 3 5" xfId="13513"/>
    <cellStyle name="Comma 4 5 2 4" xfId="13514"/>
    <cellStyle name="Comma 4 5 2 4 2" xfId="13515"/>
    <cellStyle name="Comma 4 5 2 4 2 2" xfId="13516"/>
    <cellStyle name="Comma 4 5 2 4 2 3" xfId="13517"/>
    <cellStyle name="Comma 4 5 2 4 3" xfId="13518"/>
    <cellStyle name="Comma 4 5 2 4 4" xfId="13519"/>
    <cellStyle name="Comma 4 5 2 5" xfId="13520"/>
    <cellStyle name="Comma 4 5 2 5 2" xfId="13521"/>
    <cellStyle name="Comma 4 5 2 5 3" xfId="13522"/>
    <cellStyle name="Comma 4 5 2 6" xfId="13523"/>
    <cellStyle name="Comma 4 5 2 7" xfId="13524"/>
    <cellStyle name="Comma 4 5 2 8" xfId="13525"/>
    <cellStyle name="Comma 4 5 3" xfId="13526"/>
    <cellStyle name="Comma 4 5 3 2" xfId="13527"/>
    <cellStyle name="Comma 4 5 3 2 2" xfId="13528"/>
    <cellStyle name="Comma 4 5 3 2 2 2" xfId="13529"/>
    <cellStyle name="Comma 4 5 3 2 2 3" xfId="13530"/>
    <cellStyle name="Comma 4 5 3 2 3" xfId="13531"/>
    <cellStyle name="Comma 4 5 3 2 4" xfId="13532"/>
    <cellStyle name="Comma 4 5 3 3" xfId="13533"/>
    <cellStyle name="Comma 4 5 3 3 2" xfId="13534"/>
    <cellStyle name="Comma 4 5 3 3 3" xfId="13535"/>
    <cellStyle name="Comma 4 5 3 4" xfId="13536"/>
    <cellStyle name="Comma 4 5 3 5" xfId="13537"/>
    <cellStyle name="Comma 4 5 3 6" xfId="13538"/>
    <cellStyle name="Comma 4 5 3 7" xfId="13539"/>
    <cellStyle name="Comma 4 5 3 8" xfId="13540"/>
    <cellStyle name="Comma 4 5 4" xfId="13541"/>
    <cellStyle name="Comma 4 5 4 2" xfId="13542"/>
    <cellStyle name="Comma 4 5 4 2 2" xfId="13543"/>
    <cellStyle name="Comma 4 5 4 2 2 2" xfId="13544"/>
    <cellStyle name="Comma 4 5 4 2 2 3" xfId="13545"/>
    <cellStyle name="Comma 4 5 4 2 3" xfId="13546"/>
    <cellStyle name="Comma 4 5 4 2 4" xfId="13547"/>
    <cellStyle name="Comma 4 5 4 3" xfId="13548"/>
    <cellStyle name="Comma 4 5 4 3 2" xfId="13549"/>
    <cellStyle name="Comma 4 5 4 3 3" xfId="13550"/>
    <cellStyle name="Comma 4 5 4 4" xfId="13551"/>
    <cellStyle name="Comma 4 5 4 5" xfId="13552"/>
    <cellStyle name="Comma 4 5 4 6" xfId="13553"/>
    <cellStyle name="Comma 4 5 5" xfId="13554"/>
    <cellStyle name="Comma 4 5 5 2" xfId="13555"/>
    <cellStyle name="Comma 4 5 5 2 2" xfId="13556"/>
    <cellStyle name="Comma 4 5 5 2 3" xfId="13557"/>
    <cellStyle name="Comma 4 5 5 3" xfId="13558"/>
    <cellStyle name="Comma 4 5 5 4" xfId="13559"/>
    <cellStyle name="Comma 4 5 6" xfId="13560"/>
    <cellStyle name="Comma 4 5 6 2" xfId="13561"/>
    <cellStyle name="Comma 4 5 6 3" xfId="13562"/>
    <cellStyle name="Comma 4 5 7" xfId="13563"/>
    <cellStyle name="Comma 4 5 8" xfId="13564"/>
    <cellStyle name="Comma 4 6" xfId="13565"/>
    <cellStyle name="Comma 4 6 2" xfId="13566"/>
    <cellStyle name="Comma 4 6 2 2" xfId="13567"/>
    <cellStyle name="Comma 4 6 2 2 2" xfId="13568"/>
    <cellStyle name="Comma 4 6 2 2 2 2" xfId="13569"/>
    <cellStyle name="Comma 4 6 2 2 2 2 2" xfId="13570"/>
    <cellStyle name="Comma 4 6 2 2 2 2 3" xfId="13571"/>
    <cellStyle name="Comma 4 6 2 2 2 3" xfId="13572"/>
    <cellStyle name="Comma 4 6 2 2 2 4" xfId="13573"/>
    <cellStyle name="Comma 4 6 2 2 3" xfId="13574"/>
    <cellStyle name="Comma 4 6 2 2 3 2" xfId="13575"/>
    <cellStyle name="Comma 4 6 2 2 3 3" xfId="13576"/>
    <cellStyle name="Comma 4 6 2 2 4" xfId="13577"/>
    <cellStyle name="Comma 4 6 2 2 5" xfId="13578"/>
    <cellStyle name="Comma 4 6 2 3" xfId="13579"/>
    <cellStyle name="Comma 4 6 2 3 2" xfId="13580"/>
    <cellStyle name="Comma 4 6 2 3 2 2" xfId="13581"/>
    <cellStyle name="Comma 4 6 2 3 2 2 2" xfId="13582"/>
    <cellStyle name="Comma 4 6 2 3 2 2 3" xfId="13583"/>
    <cellStyle name="Comma 4 6 2 3 2 3" xfId="13584"/>
    <cellStyle name="Comma 4 6 2 3 2 4" xfId="13585"/>
    <cellStyle name="Comma 4 6 2 3 3" xfId="13586"/>
    <cellStyle name="Comma 4 6 2 3 3 2" xfId="13587"/>
    <cellStyle name="Comma 4 6 2 3 3 3" xfId="13588"/>
    <cellStyle name="Comma 4 6 2 3 4" xfId="13589"/>
    <cellStyle name="Comma 4 6 2 3 5" xfId="13590"/>
    <cellStyle name="Comma 4 6 2 4" xfId="13591"/>
    <cellStyle name="Comma 4 6 2 4 2" xfId="13592"/>
    <cellStyle name="Comma 4 6 2 4 2 2" xfId="13593"/>
    <cellStyle name="Comma 4 6 2 4 2 3" xfId="13594"/>
    <cellStyle name="Comma 4 6 2 4 3" xfId="13595"/>
    <cellStyle name="Comma 4 6 2 4 4" xfId="13596"/>
    <cellStyle name="Comma 4 6 2 5" xfId="13597"/>
    <cellStyle name="Comma 4 6 2 5 2" xfId="13598"/>
    <cellStyle name="Comma 4 6 2 5 3" xfId="13599"/>
    <cellStyle name="Comma 4 6 2 6" xfId="13600"/>
    <cellStyle name="Comma 4 6 2 7" xfId="13601"/>
    <cellStyle name="Comma 4 6 2 8" xfId="13602"/>
    <cellStyle name="Comma 4 6 3" xfId="13603"/>
    <cellStyle name="Comma 4 6 3 2" xfId="13604"/>
    <cellStyle name="Comma 4 6 3 2 2" xfId="13605"/>
    <cellStyle name="Comma 4 6 3 2 2 2" xfId="13606"/>
    <cellStyle name="Comma 4 6 3 2 2 3" xfId="13607"/>
    <cellStyle name="Comma 4 6 3 2 3" xfId="13608"/>
    <cellStyle name="Comma 4 6 3 2 4" xfId="13609"/>
    <cellStyle name="Comma 4 6 3 3" xfId="13610"/>
    <cellStyle name="Comma 4 6 3 3 2" xfId="13611"/>
    <cellStyle name="Comma 4 6 3 3 3" xfId="13612"/>
    <cellStyle name="Comma 4 6 3 4" xfId="13613"/>
    <cellStyle name="Comma 4 6 3 5" xfId="13614"/>
    <cellStyle name="Comma 4 6 3 6" xfId="13615"/>
    <cellStyle name="Comma 4 6 4" xfId="13616"/>
    <cellStyle name="Comma 4 6 4 2" xfId="13617"/>
    <cellStyle name="Comma 4 6 4 2 2" xfId="13618"/>
    <cellStyle name="Comma 4 6 4 2 2 2" xfId="13619"/>
    <cellStyle name="Comma 4 6 4 2 2 3" xfId="13620"/>
    <cellStyle name="Comma 4 6 4 2 3" xfId="13621"/>
    <cellStyle name="Comma 4 6 4 2 4" xfId="13622"/>
    <cellStyle name="Comma 4 6 4 3" xfId="13623"/>
    <cellStyle name="Comma 4 6 4 3 2" xfId="13624"/>
    <cellStyle name="Comma 4 6 4 3 3" xfId="13625"/>
    <cellStyle name="Comma 4 6 4 4" xfId="13626"/>
    <cellStyle name="Comma 4 6 4 5" xfId="13627"/>
    <cellStyle name="Comma 4 6 4 6" xfId="13628"/>
    <cellStyle name="Comma 4 6 4 7" xfId="13629"/>
    <cellStyle name="Comma 4 6 5" xfId="13630"/>
    <cellStyle name="Comma 4 6 5 2" xfId="13631"/>
    <cellStyle name="Comma 4 6 5 2 2" xfId="13632"/>
    <cellStyle name="Comma 4 6 5 2 3" xfId="13633"/>
    <cellStyle name="Comma 4 6 5 3" xfId="13634"/>
    <cellStyle name="Comma 4 6 5 4" xfId="13635"/>
    <cellStyle name="Comma 4 6 6" xfId="13636"/>
    <cellStyle name="Comma 4 6 6 2" xfId="13637"/>
    <cellStyle name="Comma 4 6 6 3" xfId="13638"/>
    <cellStyle name="Comma 4 6 7" xfId="13639"/>
    <cellStyle name="Comma 4 6 8" xfId="13640"/>
    <cellStyle name="Comma 4 7" xfId="13641"/>
    <cellStyle name="Comma 4 7 2" xfId="13642"/>
    <cellStyle name="Comma 4 7 2 2" xfId="13643"/>
    <cellStyle name="Comma 4 7 2 2 2" xfId="13644"/>
    <cellStyle name="Comma 4 7 2 2 2 2" xfId="13645"/>
    <cellStyle name="Comma 4 7 2 2 2 2 2" xfId="13646"/>
    <cellStyle name="Comma 4 7 2 2 2 2 3" xfId="13647"/>
    <cellStyle name="Comma 4 7 2 2 2 3" xfId="13648"/>
    <cellStyle name="Comma 4 7 2 2 2 4" xfId="13649"/>
    <cellStyle name="Comma 4 7 2 2 3" xfId="13650"/>
    <cellStyle name="Comma 4 7 2 2 3 2" xfId="13651"/>
    <cellStyle name="Comma 4 7 2 2 3 3" xfId="13652"/>
    <cellStyle name="Comma 4 7 2 2 4" xfId="13653"/>
    <cellStyle name="Comma 4 7 2 2 5" xfId="13654"/>
    <cellStyle name="Comma 4 7 2 3" xfId="13655"/>
    <cellStyle name="Comma 4 7 2 3 2" xfId="13656"/>
    <cellStyle name="Comma 4 7 2 3 2 2" xfId="13657"/>
    <cellStyle name="Comma 4 7 2 3 2 2 2" xfId="13658"/>
    <cellStyle name="Comma 4 7 2 3 2 2 3" xfId="13659"/>
    <cellStyle name="Comma 4 7 2 3 2 3" xfId="13660"/>
    <cellStyle name="Comma 4 7 2 3 2 4" xfId="13661"/>
    <cellStyle name="Comma 4 7 2 3 3" xfId="13662"/>
    <cellStyle name="Comma 4 7 2 3 3 2" xfId="13663"/>
    <cellStyle name="Comma 4 7 2 3 3 3" xfId="13664"/>
    <cellStyle name="Comma 4 7 2 3 4" xfId="13665"/>
    <cellStyle name="Comma 4 7 2 3 5" xfId="13666"/>
    <cellStyle name="Comma 4 7 2 4" xfId="13667"/>
    <cellStyle name="Comma 4 7 2 4 2" xfId="13668"/>
    <cellStyle name="Comma 4 7 2 4 2 2" xfId="13669"/>
    <cellStyle name="Comma 4 7 2 4 2 3" xfId="13670"/>
    <cellStyle name="Comma 4 7 2 4 3" xfId="13671"/>
    <cellStyle name="Comma 4 7 2 4 4" xfId="13672"/>
    <cellStyle name="Comma 4 7 2 5" xfId="13673"/>
    <cellStyle name="Comma 4 7 2 5 2" xfId="13674"/>
    <cellStyle name="Comma 4 7 2 5 3" xfId="13675"/>
    <cellStyle name="Comma 4 7 2 6" xfId="13676"/>
    <cellStyle name="Comma 4 7 2 7" xfId="13677"/>
    <cellStyle name="Comma 4 7 2 8" xfId="13678"/>
    <cellStyle name="Comma 4 7 3" xfId="13679"/>
    <cellStyle name="Comma 4 7 3 2" xfId="13680"/>
    <cellStyle name="Comma 4 7 3 2 2" xfId="13681"/>
    <cellStyle name="Comma 4 7 3 2 2 2" xfId="13682"/>
    <cellStyle name="Comma 4 7 3 2 2 3" xfId="13683"/>
    <cellStyle name="Comma 4 7 3 2 3" xfId="13684"/>
    <cellStyle name="Comma 4 7 3 2 4" xfId="13685"/>
    <cellStyle name="Comma 4 7 3 3" xfId="13686"/>
    <cellStyle name="Comma 4 7 3 3 2" xfId="13687"/>
    <cellStyle name="Comma 4 7 3 3 3" xfId="13688"/>
    <cellStyle name="Comma 4 7 3 4" xfId="13689"/>
    <cellStyle name="Comma 4 7 3 5" xfId="13690"/>
    <cellStyle name="Comma 4 7 4" xfId="13691"/>
    <cellStyle name="Comma 4 7 4 2" xfId="13692"/>
    <cellStyle name="Comma 4 7 4 2 2" xfId="13693"/>
    <cellStyle name="Comma 4 7 4 2 2 2" xfId="13694"/>
    <cellStyle name="Comma 4 7 4 2 2 3" xfId="13695"/>
    <cellStyle name="Comma 4 7 4 2 3" xfId="13696"/>
    <cellStyle name="Comma 4 7 4 2 4" xfId="13697"/>
    <cellStyle name="Comma 4 7 4 3" xfId="13698"/>
    <cellStyle name="Comma 4 7 4 3 2" xfId="13699"/>
    <cellStyle name="Comma 4 7 4 3 3" xfId="13700"/>
    <cellStyle name="Comma 4 7 4 4" xfId="13701"/>
    <cellStyle name="Comma 4 7 4 5" xfId="13702"/>
    <cellStyle name="Comma 4 7 5" xfId="13703"/>
    <cellStyle name="Comma 4 7 5 2" xfId="13704"/>
    <cellStyle name="Comma 4 7 5 2 2" xfId="13705"/>
    <cellStyle name="Comma 4 7 5 2 3" xfId="13706"/>
    <cellStyle name="Comma 4 7 5 3" xfId="13707"/>
    <cellStyle name="Comma 4 7 5 4" xfId="13708"/>
    <cellStyle name="Comma 4 7 6" xfId="13709"/>
    <cellStyle name="Comma 4 7 6 2" xfId="13710"/>
    <cellStyle name="Comma 4 7 6 3" xfId="13711"/>
    <cellStyle name="Comma 4 7 7" xfId="13712"/>
    <cellStyle name="Comma 4 7 8" xfId="13713"/>
    <cellStyle name="Comma 4 7 9" xfId="13714"/>
    <cellStyle name="Comma 4 8" xfId="13715"/>
    <cellStyle name="Comma 4 8 2" xfId="13716"/>
    <cellStyle name="Comma 4 8 2 2" xfId="13717"/>
    <cellStyle name="Comma 4 8 2 2 2" xfId="13718"/>
    <cellStyle name="Comma 4 8 2 2 2 2" xfId="13719"/>
    <cellStyle name="Comma 4 8 2 2 2 3" xfId="13720"/>
    <cellStyle name="Comma 4 8 2 2 3" xfId="13721"/>
    <cellStyle name="Comma 4 8 2 2 4" xfId="13722"/>
    <cellStyle name="Comma 4 8 2 3" xfId="13723"/>
    <cellStyle name="Comma 4 8 2 3 2" xfId="13724"/>
    <cellStyle name="Comma 4 8 2 3 3" xfId="13725"/>
    <cellStyle name="Comma 4 8 2 4" xfId="13726"/>
    <cellStyle name="Comma 4 8 2 5" xfId="13727"/>
    <cellStyle name="Comma 4 8 3" xfId="13728"/>
    <cellStyle name="Comma 4 8 3 2" xfId="13729"/>
    <cellStyle name="Comma 4 8 3 2 2" xfId="13730"/>
    <cellStyle name="Comma 4 8 3 2 2 2" xfId="13731"/>
    <cellStyle name="Comma 4 8 3 2 2 3" xfId="13732"/>
    <cellStyle name="Comma 4 8 3 2 3" xfId="13733"/>
    <cellStyle name="Comma 4 8 3 2 4" xfId="13734"/>
    <cellStyle name="Comma 4 8 3 3" xfId="13735"/>
    <cellStyle name="Comma 4 8 3 3 2" xfId="13736"/>
    <cellStyle name="Comma 4 8 3 3 3" xfId="13737"/>
    <cellStyle name="Comma 4 8 3 4" xfId="13738"/>
    <cellStyle name="Comma 4 8 3 5" xfId="13739"/>
    <cellStyle name="Comma 4 8 4" xfId="13740"/>
    <cellStyle name="Comma 4 8 4 2" xfId="13741"/>
    <cellStyle name="Comma 4 8 4 2 2" xfId="13742"/>
    <cellStyle name="Comma 4 8 4 2 3" xfId="13743"/>
    <cellStyle name="Comma 4 8 4 3" xfId="13744"/>
    <cellStyle name="Comma 4 8 4 4" xfId="13745"/>
    <cellStyle name="Comma 4 8 5" xfId="13746"/>
    <cellStyle name="Comma 4 8 5 2" xfId="13747"/>
    <cellStyle name="Comma 4 8 5 3" xfId="13748"/>
    <cellStyle name="Comma 4 8 6" xfId="13749"/>
    <cellStyle name="Comma 4 8 7" xfId="13750"/>
    <cellStyle name="Comma 4 8 8" xfId="13751"/>
    <cellStyle name="Comma 4 9" xfId="13752"/>
    <cellStyle name="Comma 4 9 2" xfId="13753"/>
    <cellStyle name="Comma 4 9 2 2" xfId="13754"/>
    <cellStyle name="Comma 4 9 2 2 2" xfId="13755"/>
    <cellStyle name="Comma 4 9 2 2 3" xfId="13756"/>
    <cellStyle name="Comma 4 9 2 3" xfId="13757"/>
    <cellStyle name="Comma 4 9 2 4" xfId="13758"/>
    <cellStyle name="Comma 4 9 3" xfId="13759"/>
    <cellStyle name="Comma 4 9 3 2" xfId="13760"/>
    <cellStyle name="Comma 4 9 3 3" xfId="13761"/>
    <cellStyle name="Comma 4 9 4" xfId="13762"/>
    <cellStyle name="Comma 4 9 5" xfId="13763"/>
    <cellStyle name="Comma 4 9 6" xfId="13764"/>
    <cellStyle name="Comma 4_2186" xfId="13765"/>
    <cellStyle name="Comma 40" xfId="13766"/>
    <cellStyle name="Comma 41" xfId="13767"/>
    <cellStyle name="Comma 42" xfId="13768"/>
    <cellStyle name="Comma 43" xfId="13769"/>
    <cellStyle name="Comma 44" xfId="13770"/>
    <cellStyle name="Comma 45" xfId="13771"/>
    <cellStyle name="Comma 5" xfId="13772"/>
    <cellStyle name="Comma 5 10" xfId="13773"/>
    <cellStyle name="Comma 5 11" xfId="13774"/>
    <cellStyle name="Comma 5 2" xfId="13775"/>
    <cellStyle name="Comma 5 2 10" xfId="13776"/>
    <cellStyle name="Comma 5 2 2" xfId="13777"/>
    <cellStyle name="Comma 5 2 2 2" xfId="13778"/>
    <cellStyle name="Comma 5 2 2 2 2" xfId="13779"/>
    <cellStyle name="Comma 5 2 2 2 2 2" xfId="13780"/>
    <cellStyle name="Comma 5 2 2 2 2 2 2" xfId="13781"/>
    <cellStyle name="Comma 5 2 2 2 2 2 2 2" xfId="13782"/>
    <cellStyle name="Comma 5 2 2 2 2 2 2 3" xfId="13783"/>
    <cellStyle name="Comma 5 2 2 2 2 2 3" xfId="13784"/>
    <cellStyle name="Comma 5 2 2 2 2 2 3 2" xfId="13785"/>
    <cellStyle name="Comma 5 2 2 2 2 2 3 3" xfId="13786"/>
    <cellStyle name="Comma 5 2 2 2 2 2 4" xfId="13787"/>
    <cellStyle name="Comma 5 2 2 2 2 2 5" xfId="13788"/>
    <cellStyle name="Comma 5 2 2 2 2 3" xfId="13789"/>
    <cellStyle name="Comma 5 2 2 2 2 3 2" xfId="13790"/>
    <cellStyle name="Comma 5 2 2 2 2 3 3" xfId="13791"/>
    <cellStyle name="Comma 5 2 2 2 2 4" xfId="13792"/>
    <cellStyle name="Comma 5 2 2 2 2 4 2" xfId="13793"/>
    <cellStyle name="Comma 5 2 2 2 2 4 3" xfId="13794"/>
    <cellStyle name="Comma 5 2 2 2 2 5" xfId="13795"/>
    <cellStyle name="Comma 5 2 2 2 2 6" xfId="13796"/>
    <cellStyle name="Comma 5 2 2 2 2 7" xfId="13797"/>
    <cellStyle name="Comma 5 2 2 2 3" xfId="13798"/>
    <cellStyle name="Comma 5 2 2 2 3 2" xfId="13799"/>
    <cellStyle name="Comma 5 2 2 2 3 2 2" xfId="13800"/>
    <cellStyle name="Comma 5 2 2 2 3 2 3" xfId="13801"/>
    <cellStyle name="Comma 5 2 2 2 3 3" xfId="13802"/>
    <cellStyle name="Comma 5 2 2 2 3 3 2" xfId="13803"/>
    <cellStyle name="Comma 5 2 2 2 3 3 3" xfId="13804"/>
    <cellStyle name="Comma 5 2 2 2 3 4" xfId="13805"/>
    <cellStyle name="Comma 5 2 2 2 3 5" xfId="13806"/>
    <cellStyle name="Comma 5 2 2 2 4" xfId="13807"/>
    <cellStyle name="Comma 5 2 2 2 4 2" xfId="13808"/>
    <cellStyle name="Comma 5 2 2 2 4 3" xfId="13809"/>
    <cellStyle name="Comma 5 2 2 2 5" xfId="13810"/>
    <cellStyle name="Comma 5 2 2 2 5 2" xfId="13811"/>
    <cellStyle name="Comma 5 2 2 2 5 3" xfId="13812"/>
    <cellStyle name="Comma 5 2 2 2 6" xfId="13813"/>
    <cellStyle name="Comma 5 2 2 2 7" xfId="13814"/>
    <cellStyle name="Comma 5 2 2 2 8" xfId="13815"/>
    <cellStyle name="Comma 5 2 2 3" xfId="13816"/>
    <cellStyle name="Comma 5 2 2 3 2" xfId="13817"/>
    <cellStyle name="Comma 5 2 2 3 2 2" xfId="13818"/>
    <cellStyle name="Comma 5 2 2 3 2 2 2" xfId="13819"/>
    <cellStyle name="Comma 5 2 2 3 2 2 3" xfId="13820"/>
    <cellStyle name="Comma 5 2 2 3 2 3" xfId="13821"/>
    <cellStyle name="Comma 5 2 2 3 2 3 2" xfId="13822"/>
    <cellStyle name="Comma 5 2 2 3 2 3 3" xfId="13823"/>
    <cellStyle name="Comma 5 2 2 3 2 4" xfId="13824"/>
    <cellStyle name="Comma 5 2 2 3 2 5" xfId="13825"/>
    <cellStyle name="Comma 5 2 2 3 3" xfId="13826"/>
    <cellStyle name="Comma 5 2 2 3 3 2" xfId="13827"/>
    <cellStyle name="Comma 5 2 2 3 3 3" xfId="13828"/>
    <cellStyle name="Comma 5 2 2 3 4" xfId="13829"/>
    <cellStyle name="Comma 5 2 2 3 4 2" xfId="13830"/>
    <cellStyle name="Comma 5 2 2 3 4 3" xfId="13831"/>
    <cellStyle name="Comma 5 2 2 3 5" xfId="13832"/>
    <cellStyle name="Comma 5 2 2 3 6" xfId="13833"/>
    <cellStyle name="Comma 5 2 2 3 7" xfId="13834"/>
    <cellStyle name="Comma 5 2 2 4" xfId="13835"/>
    <cellStyle name="Comma 5 2 2 4 2" xfId="13836"/>
    <cellStyle name="Comma 5 2 2 4 2 2" xfId="13837"/>
    <cellStyle name="Comma 5 2 2 4 2 3" xfId="13838"/>
    <cellStyle name="Comma 5 2 2 4 3" xfId="13839"/>
    <cellStyle name="Comma 5 2 2 4 3 2" xfId="13840"/>
    <cellStyle name="Comma 5 2 2 4 3 3" xfId="13841"/>
    <cellStyle name="Comma 5 2 2 4 4" xfId="13842"/>
    <cellStyle name="Comma 5 2 2 4 5" xfId="13843"/>
    <cellStyle name="Comma 5 2 2 5" xfId="13844"/>
    <cellStyle name="Comma 5 2 2 5 2" xfId="13845"/>
    <cellStyle name="Comma 5 2 2 5 3" xfId="13846"/>
    <cellStyle name="Comma 5 2 2 6" xfId="13847"/>
    <cellStyle name="Comma 5 2 2 6 2" xfId="13848"/>
    <cellStyle name="Comma 5 2 2 6 3" xfId="13849"/>
    <cellStyle name="Comma 5 2 2 7" xfId="13850"/>
    <cellStyle name="Comma 5 2 2 8" xfId="13851"/>
    <cellStyle name="Comma 5 2 2 9" xfId="13852"/>
    <cellStyle name="Comma 5 2 3" xfId="13853"/>
    <cellStyle name="Comma 5 2 3 2" xfId="13854"/>
    <cellStyle name="Comma 5 2 3 2 2" xfId="13855"/>
    <cellStyle name="Comma 5 2 3 2 2 2" xfId="13856"/>
    <cellStyle name="Comma 5 2 3 2 2 2 2" xfId="13857"/>
    <cellStyle name="Comma 5 2 3 2 2 2 3" xfId="13858"/>
    <cellStyle name="Comma 5 2 3 2 2 3" xfId="13859"/>
    <cellStyle name="Comma 5 2 3 2 2 3 2" xfId="13860"/>
    <cellStyle name="Comma 5 2 3 2 2 3 3" xfId="13861"/>
    <cellStyle name="Comma 5 2 3 2 2 4" xfId="13862"/>
    <cellStyle name="Comma 5 2 3 2 2 5" xfId="13863"/>
    <cellStyle name="Comma 5 2 3 2 3" xfId="13864"/>
    <cellStyle name="Comma 5 2 3 2 3 2" xfId="13865"/>
    <cellStyle name="Comma 5 2 3 2 3 3" xfId="13866"/>
    <cellStyle name="Comma 5 2 3 2 4" xfId="13867"/>
    <cellStyle name="Comma 5 2 3 2 4 2" xfId="13868"/>
    <cellStyle name="Comma 5 2 3 2 4 3" xfId="13869"/>
    <cellStyle name="Comma 5 2 3 2 5" xfId="13870"/>
    <cellStyle name="Comma 5 2 3 2 6" xfId="13871"/>
    <cellStyle name="Comma 5 2 3 3" xfId="13872"/>
    <cellStyle name="Comma 5 2 3 3 2" xfId="13873"/>
    <cellStyle name="Comma 5 2 3 3 2 2" xfId="13874"/>
    <cellStyle name="Comma 5 2 3 3 2 3" xfId="13875"/>
    <cellStyle name="Comma 5 2 3 3 3" xfId="13876"/>
    <cellStyle name="Comma 5 2 3 3 3 2" xfId="13877"/>
    <cellStyle name="Comma 5 2 3 3 3 3" xfId="13878"/>
    <cellStyle name="Comma 5 2 3 3 4" xfId="13879"/>
    <cellStyle name="Comma 5 2 3 3 5" xfId="13880"/>
    <cellStyle name="Comma 5 2 3 3 6" xfId="13881"/>
    <cellStyle name="Comma 5 2 3 3 7" xfId="13882"/>
    <cellStyle name="Comma 5 2 3 4" xfId="13883"/>
    <cellStyle name="Comma 5 2 3 4 2" xfId="13884"/>
    <cellStyle name="Comma 5 2 3 4 3" xfId="13885"/>
    <cellStyle name="Comma 5 2 3 5" xfId="13886"/>
    <cellStyle name="Comma 5 2 3 5 2" xfId="13887"/>
    <cellStyle name="Comma 5 2 3 5 3" xfId="13888"/>
    <cellStyle name="Comma 5 2 3 6" xfId="13889"/>
    <cellStyle name="Comma 5 2 3 7" xfId="13890"/>
    <cellStyle name="Comma 5 2 3 8" xfId="13891"/>
    <cellStyle name="Comma 5 2 4" xfId="13892"/>
    <cellStyle name="Comma 5 2 4 2" xfId="13893"/>
    <cellStyle name="Comma 5 2 4 2 2" xfId="13894"/>
    <cellStyle name="Comma 5 2 4 2 2 2" xfId="13895"/>
    <cellStyle name="Comma 5 2 4 2 2 3" xfId="13896"/>
    <cellStyle name="Comma 5 2 4 2 3" xfId="13897"/>
    <cellStyle name="Comma 5 2 4 2 3 2" xfId="13898"/>
    <cellStyle name="Comma 5 2 4 2 3 3" xfId="13899"/>
    <cellStyle name="Comma 5 2 4 2 4" xfId="13900"/>
    <cellStyle name="Comma 5 2 4 2 5" xfId="13901"/>
    <cellStyle name="Comma 5 2 4 3" xfId="13902"/>
    <cellStyle name="Comma 5 2 4 3 2" xfId="13903"/>
    <cellStyle name="Comma 5 2 4 3 3" xfId="13904"/>
    <cellStyle name="Comma 5 2 4 4" xfId="13905"/>
    <cellStyle name="Comma 5 2 4 4 2" xfId="13906"/>
    <cellStyle name="Comma 5 2 4 4 3" xfId="13907"/>
    <cellStyle name="Comma 5 2 4 5" xfId="13908"/>
    <cellStyle name="Comma 5 2 4 6" xfId="13909"/>
    <cellStyle name="Comma 5 2 4 7" xfId="13910"/>
    <cellStyle name="Comma 5 2 5" xfId="13911"/>
    <cellStyle name="Comma 5 2 5 2" xfId="13912"/>
    <cellStyle name="Comma 5 2 5 2 2" xfId="13913"/>
    <cellStyle name="Comma 5 2 5 2 3" xfId="13914"/>
    <cellStyle name="Comma 5 2 5 3" xfId="13915"/>
    <cellStyle name="Comma 5 2 5 3 2" xfId="13916"/>
    <cellStyle name="Comma 5 2 5 3 3" xfId="13917"/>
    <cellStyle name="Comma 5 2 5 4" xfId="13918"/>
    <cellStyle name="Comma 5 2 5 5" xfId="13919"/>
    <cellStyle name="Comma 5 2 6" xfId="13920"/>
    <cellStyle name="Comma 5 2 6 2" xfId="13921"/>
    <cellStyle name="Comma 5 2 6 3" xfId="13922"/>
    <cellStyle name="Comma 5 2 7" xfId="13923"/>
    <cellStyle name="Comma 5 2 7 2" xfId="13924"/>
    <cellStyle name="Comma 5 2 7 3" xfId="13925"/>
    <cellStyle name="Comma 5 2 8" xfId="13926"/>
    <cellStyle name="Comma 5 2 9" xfId="13927"/>
    <cellStyle name="Comma 5 3" xfId="13928"/>
    <cellStyle name="Comma 5 3 2" xfId="13929"/>
    <cellStyle name="Comma 5 3 2 2" xfId="13930"/>
    <cellStyle name="Comma 5 3 2 2 2" xfId="13931"/>
    <cellStyle name="Comma 5 3 2 2 2 2" xfId="13932"/>
    <cellStyle name="Comma 5 3 2 2 2 2 2" xfId="13933"/>
    <cellStyle name="Comma 5 3 2 2 2 2 3" xfId="13934"/>
    <cellStyle name="Comma 5 3 2 2 2 3" xfId="13935"/>
    <cellStyle name="Comma 5 3 2 2 2 3 2" xfId="13936"/>
    <cellStyle name="Comma 5 3 2 2 2 3 3" xfId="13937"/>
    <cellStyle name="Comma 5 3 2 2 2 4" xfId="13938"/>
    <cellStyle name="Comma 5 3 2 2 2 5" xfId="13939"/>
    <cellStyle name="Comma 5 3 2 2 3" xfId="13940"/>
    <cellStyle name="Comma 5 3 2 2 3 2" xfId="13941"/>
    <cellStyle name="Comma 5 3 2 2 3 3" xfId="13942"/>
    <cellStyle name="Comma 5 3 2 2 4" xfId="13943"/>
    <cellStyle name="Comma 5 3 2 2 4 2" xfId="13944"/>
    <cellStyle name="Comma 5 3 2 2 4 3" xfId="13945"/>
    <cellStyle name="Comma 5 3 2 2 5" xfId="13946"/>
    <cellStyle name="Comma 5 3 2 2 6" xfId="13947"/>
    <cellStyle name="Comma 5 3 2 2 7" xfId="13948"/>
    <cellStyle name="Comma 5 3 2 3" xfId="13949"/>
    <cellStyle name="Comma 5 3 2 3 2" xfId="13950"/>
    <cellStyle name="Comma 5 3 2 3 2 2" xfId="13951"/>
    <cellStyle name="Comma 5 3 2 3 2 2 2" xfId="13952"/>
    <cellStyle name="Comma 5 3 2 3 2 2 3" xfId="13953"/>
    <cellStyle name="Comma 5 3 2 3 2 3" xfId="13954"/>
    <cellStyle name="Comma 5 3 2 3 2 4" xfId="13955"/>
    <cellStyle name="Comma 5 3 2 3 3" xfId="13956"/>
    <cellStyle name="Comma 5 3 2 3 3 2" xfId="13957"/>
    <cellStyle name="Comma 5 3 2 3 3 3" xfId="13958"/>
    <cellStyle name="Comma 5 3 2 3 4" xfId="13959"/>
    <cellStyle name="Comma 5 3 2 3 5" xfId="13960"/>
    <cellStyle name="Comma 5 3 2 4" xfId="13961"/>
    <cellStyle name="Comma 5 3 2 4 2" xfId="13962"/>
    <cellStyle name="Comma 5 3 2 4 2 2" xfId="13963"/>
    <cellStyle name="Comma 5 3 2 4 2 3" xfId="13964"/>
    <cellStyle name="Comma 5 3 2 4 3" xfId="13965"/>
    <cellStyle name="Comma 5 3 2 4 4" xfId="13966"/>
    <cellStyle name="Comma 5 3 2 5" xfId="13967"/>
    <cellStyle name="Comma 5 3 2 5 2" xfId="13968"/>
    <cellStyle name="Comma 5 3 2 5 3" xfId="13969"/>
    <cellStyle name="Comma 5 3 2 6" xfId="13970"/>
    <cellStyle name="Comma 5 3 2 7" xfId="13971"/>
    <cellStyle name="Comma 5 3 2 8" xfId="13972"/>
    <cellStyle name="Comma 5 3 3" xfId="13973"/>
    <cellStyle name="Comma 5 3 3 2" xfId="13974"/>
    <cellStyle name="Comma 5 3 3 2 2" xfId="13975"/>
    <cellStyle name="Comma 5 3 3 2 2 2" xfId="13976"/>
    <cellStyle name="Comma 5 3 3 2 2 3" xfId="13977"/>
    <cellStyle name="Comma 5 3 3 2 3" xfId="13978"/>
    <cellStyle name="Comma 5 3 3 2 3 2" xfId="13979"/>
    <cellStyle name="Comma 5 3 3 2 3 3" xfId="13980"/>
    <cellStyle name="Comma 5 3 3 2 4" xfId="13981"/>
    <cellStyle name="Comma 5 3 3 2 5" xfId="13982"/>
    <cellStyle name="Comma 5 3 3 3" xfId="13983"/>
    <cellStyle name="Comma 5 3 3 3 2" xfId="13984"/>
    <cellStyle name="Comma 5 3 3 3 3" xfId="13985"/>
    <cellStyle name="Comma 5 3 3 4" xfId="13986"/>
    <cellStyle name="Comma 5 3 3 4 2" xfId="13987"/>
    <cellStyle name="Comma 5 3 3 4 3" xfId="13988"/>
    <cellStyle name="Comma 5 3 3 5" xfId="13989"/>
    <cellStyle name="Comma 5 3 3 6" xfId="13990"/>
    <cellStyle name="Comma 5 3 3 7" xfId="13991"/>
    <cellStyle name="Comma 5 3 4" xfId="13992"/>
    <cellStyle name="Comma 5 3 4 2" xfId="13993"/>
    <cellStyle name="Comma 5 3 4 2 2" xfId="13994"/>
    <cellStyle name="Comma 5 3 4 2 2 2" xfId="13995"/>
    <cellStyle name="Comma 5 3 4 2 2 3" xfId="13996"/>
    <cellStyle name="Comma 5 3 4 2 3" xfId="13997"/>
    <cellStyle name="Comma 5 3 4 2 4" xfId="13998"/>
    <cellStyle name="Comma 5 3 4 3" xfId="13999"/>
    <cellStyle name="Comma 5 3 4 3 2" xfId="14000"/>
    <cellStyle name="Comma 5 3 4 3 3" xfId="14001"/>
    <cellStyle name="Comma 5 3 4 4" xfId="14002"/>
    <cellStyle name="Comma 5 3 4 5" xfId="14003"/>
    <cellStyle name="Comma 5 3 4 6" xfId="14004"/>
    <cellStyle name="Comma 5 3 5" xfId="14005"/>
    <cellStyle name="Comma 5 3 5 2" xfId="14006"/>
    <cellStyle name="Comma 5 3 5 2 2" xfId="14007"/>
    <cellStyle name="Comma 5 3 5 2 3" xfId="14008"/>
    <cellStyle name="Comma 5 3 5 3" xfId="14009"/>
    <cellStyle name="Comma 5 3 5 4" xfId="14010"/>
    <cellStyle name="Comma 5 3 6" xfId="14011"/>
    <cellStyle name="Comma 5 3 6 2" xfId="14012"/>
    <cellStyle name="Comma 5 3 6 3" xfId="14013"/>
    <cellStyle name="Comma 5 3 7" xfId="14014"/>
    <cellStyle name="Comma 5 3 8" xfId="14015"/>
    <cellStyle name="Comma 5 3 9" xfId="14016"/>
    <cellStyle name="Comma 5 4" xfId="14017"/>
    <cellStyle name="Comma 5 4 2" xfId="14018"/>
    <cellStyle name="Comma 5 4 2 2" xfId="14019"/>
    <cellStyle name="Comma 5 4 2 2 2" xfId="14020"/>
    <cellStyle name="Comma 5 4 2 2 2 2" xfId="14021"/>
    <cellStyle name="Comma 5 4 2 2 2 2 2" xfId="14022"/>
    <cellStyle name="Comma 5 4 2 2 2 2 3" xfId="14023"/>
    <cellStyle name="Comma 5 4 2 2 2 3" xfId="14024"/>
    <cellStyle name="Comma 5 4 2 2 2 3 2" xfId="14025"/>
    <cellStyle name="Comma 5 4 2 2 2 3 3" xfId="14026"/>
    <cellStyle name="Comma 5 4 2 2 2 4" xfId="14027"/>
    <cellStyle name="Comma 5 4 2 2 2 5" xfId="14028"/>
    <cellStyle name="Comma 5 4 2 2 3" xfId="14029"/>
    <cellStyle name="Comma 5 4 2 2 3 2" xfId="14030"/>
    <cellStyle name="Comma 5 4 2 2 3 3" xfId="14031"/>
    <cellStyle name="Comma 5 4 2 2 4" xfId="14032"/>
    <cellStyle name="Comma 5 4 2 2 4 2" xfId="14033"/>
    <cellStyle name="Comma 5 4 2 2 4 3" xfId="14034"/>
    <cellStyle name="Comma 5 4 2 2 5" xfId="14035"/>
    <cellStyle name="Comma 5 4 2 2 6" xfId="14036"/>
    <cellStyle name="Comma 5 4 2 3" xfId="14037"/>
    <cellStyle name="Comma 5 4 2 3 2" xfId="14038"/>
    <cellStyle name="Comma 5 4 2 3 2 2" xfId="14039"/>
    <cellStyle name="Comma 5 4 2 3 2 2 2" xfId="14040"/>
    <cellStyle name="Comma 5 4 2 3 2 2 3" xfId="14041"/>
    <cellStyle name="Comma 5 4 2 3 2 3" xfId="14042"/>
    <cellStyle name="Comma 5 4 2 3 2 4" xfId="14043"/>
    <cellStyle name="Comma 5 4 2 3 3" xfId="14044"/>
    <cellStyle name="Comma 5 4 2 3 3 2" xfId="14045"/>
    <cellStyle name="Comma 5 4 2 3 3 3" xfId="14046"/>
    <cellStyle name="Comma 5 4 2 3 4" xfId="14047"/>
    <cellStyle name="Comma 5 4 2 3 5" xfId="14048"/>
    <cellStyle name="Comma 5 4 2 4" xfId="14049"/>
    <cellStyle name="Comma 5 4 2 4 2" xfId="14050"/>
    <cellStyle name="Comma 5 4 2 4 2 2" xfId="14051"/>
    <cellStyle name="Comma 5 4 2 4 2 3" xfId="14052"/>
    <cellStyle name="Comma 5 4 2 4 3" xfId="14053"/>
    <cellStyle name="Comma 5 4 2 4 4" xfId="14054"/>
    <cellStyle name="Comma 5 4 2 5" xfId="14055"/>
    <cellStyle name="Comma 5 4 2 5 2" xfId="14056"/>
    <cellStyle name="Comma 5 4 2 5 3" xfId="14057"/>
    <cellStyle name="Comma 5 4 2 6" xfId="14058"/>
    <cellStyle name="Comma 5 4 2 7" xfId="14059"/>
    <cellStyle name="Comma 5 4 2 8" xfId="14060"/>
    <cellStyle name="Comma 5 4 3" xfId="14061"/>
    <cellStyle name="Comma 5 4 3 2" xfId="14062"/>
    <cellStyle name="Comma 5 4 3 2 2" xfId="14063"/>
    <cellStyle name="Comma 5 4 3 2 2 2" xfId="14064"/>
    <cellStyle name="Comma 5 4 3 2 2 3" xfId="14065"/>
    <cellStyle name="Comma 5 4 3 2 3" xfId="14066"/>
    <cellStyle name="Comma 5 4 3 2 3 2" xfId="14067"/>
    <cellStyle name="Comma 5 4 3 2 3 3" xfId="14068"/>
    <cellStyle name="Comma 5 4 3 2 4" xfId="14069"/>
    <cellStyle name="Comma 5 4 3 2 5" xfId="14070"/>
    <cellStyle name="Comma 5 4 3 3" xfId="14071"/>
    <cellStyle name="Comma 5 4 3 3 2" xfId="14072"/>
    <cellStyle name="Comma 5 4 3 3 3" xfId="14073"/>
    <cellStyle name="Comma 5 4 3 4" xfId="14074"/>
    <cellStyle name="Comma 5 4 3 4 2" xfId="14075"/>
    <cellStyle name="Comma 5 4 3 4 3" xfId="14076"/>
    <cellStyle name="Comma 5 4 3 5" xfId="14077"/>
    <cellStyle name="Comma 5 4 3 6" xfId="14078"/>
    <cellStyle name="Comma 5 4 4" xfId="14079"/>
    <cellStyle name="Comma 5 4 4 2" xfId="14080"/>
    <cellStyle name="Comma 5 4 4 2 2" xfId="14081"/>
    <cellStyle name="Comma 5 4 4 2 2 2" xfId="14082"/>
    <cellStyle name="Comma 5 4 4 2 2 3" xfId="14083"/>
    <cellStyle name="Comma 5 4 4 2 3" xfId="14084"/>
    <cellStyle name="Comma 5 4 4 2 4" xfId="14085"/>
    <cellStyle name="Comma 5 4 4 3" xfId="14086"/>
    <cellStyle name="Comma 5 4 4 3 2" xfId="14087"/>
    <cellStyle name="Comma 5 4 4 3 3" xfId="14088"/>
    <cellStyle name="Comma 5 4 4 4" xfId="14089"/>
    <cellStyle name="Comma 5 4 4 5" xfId="14090"/>
    <cellStyle name="Comma 5 4 4 6" xfId="14091"/>
    <cellStyle name="Comma 5 4 4 7" xfId="14092"/>
    <cellStyle name="Comma 5 4 5" xfId="14093"/>
    <cellStyle name="Comma 5 4 5 2" xfId="14094"/>
    <cellStyle name="Comma 5 4 5 2 2" xfId="14095"/>
    <cellStyle name="Comma 5 4 5 2 3" xfId="14096"/>
    <cellStyle name="Comma 5 4 5 3" xfId="14097"/>
    <cellStyle name="Comma 5 4 5 4" xfId="14098"/>
    <cellStyle name="Comma 5 4 6" xfId="14099"/>
    <cellStyle name="Comma 5 4 6 2" xfId="14100"/>
    <cellStyle name="Comma 5 4 6 3" xfId="14101"/>
    <cellStyle name="Comma 5 4 7" xfId="14102"/>
    <cellStyle name="Comma 5 4 8" xfId="14103"/>
    <cellStyle name="Comma 5 5" xfId="14104"/>
    <cellStyle name="Comma 5 5 2" xfId="14105"/>
    <cellStyle name="Comma 5 5 2 2" xfId="14106"/>
    <cellStyle name="Comma 5 5 2 2 2" xfId="14107"/>
    <cellStyle name="Comma 5 5 2 2 2 2" xfId="14108"/>
    <cellStyle name="Comma 5 5 2 2 2 3" xfId="14109"/>
    <cellStyle name="Comma 5 5 2 2 3" xfId="14110"/>
    <cellStyle name="Comma 5 5 2 2 3 2" xfId="14111"/>
    <cellStyle name="Comma 5 5 2 2 3 3" xfId="14112"/>
    <cellStyle name="Comma 5 5 2 2 4" xfId="14113"/>
    <cellStyle name="Comma 5 5 2 2 5" xfId="14114"/>
    <cellStyle name="Comma 5 5 2 3" xfId="14115"/>
    <cellStyle name="Comma 5 5 2 3 2" xfId="14116"/>
    <cellStyle name="Comma 5 5 2 3 3" xfId="14117"/>
    <cellStyle name="Comma 5 5 2 4" xfId="14118"/>
    <cellStyle name="Comma 5 5 2 4 2" xfId="14119"/>
    <cellStyle name="Comma 5 5 2 4 3" xfId="14120"/>
    <cellStyle name="Comma 5 5 2 5" xfId="14121"/>
    <cellStyle name="Comma 5 5 2 6" xfId="14122"/>
    <cellStyle name="Comma 5 5 2 7" xfId="14123"/>
    <cellStyle name="Comma 5 5 3" xfId="14124"/>
    <cellStyle name="Comma 5 5 3 2" xfId="14125"/>
    <cellStyle name="Comma 5 5 3 2 2" xfId="14126"/>
    <cellStyle name="Comma 5 5 3 2 2 2" xfId="14127"/>
    <cellStyle name="Comma 5 5 3 2 2 3" xfId="14128"/>
    <cellStyle name="Comma 5 5 3 2 3" xfId="14129"/>
    <cellStyle name="Comma 5 5 3 2 4" xfId="14130"/>
    <cellStyle name="Comma 5 5 3 3" xfId="14131"/>
    <cellStyle name="Comma 5 5 3 3 2" xfId="14132"/>
    <cellStyle name="Comma 5 5 3 3 3" xfId="14133"/>
    <cellStyle name="Comma 5 5 3 4" xfId="14134"/>
    <cellStyle name="Comma 5 5 3 5" xfId="14135"/>
    <cellStyle name="Comma 5 5 4" xfId="14136"/>
    <cellStyle name="Comma 5 5 4 2" xfId="14137"/>
    <cellStyle name="Comma 5 5 4 2 2" xfId="14138"/>
    <cellStyle name="Comma 5 5 4 2 3" xfId="14139"/>
    <cellStyle name="Comma 5 5 4 3" xfId="14140"/>
    <cellStyle name="Comma 5 5 4 4" xfId="14141"/>
    <cellStyle name="Comma 5 5 5" xfId="14142"/>
    <cellStyle name="Comma 5 5 5 2" xfId="14143"/>
    <cellStyle name="Comma 5 5 5 3" xfId="14144"/>
    <cellStyle name="Comma 5 5 6" xfId="14145"/>
    <cellStyle name="Comma 5 5 7" xfId="14146"/>
    <cellStyle name="Comma 5 6" xfId="14147"/>
    <cellStyle name="Comma 5 6 2" xfId="14148"/>
    <cellStyle name="Comma 5 6 2 2" xfId="14149"/>
    <cellStyle name="Comma 5 6 2 2 2" xfId="14150"/>
    <cellStyle name="Comma 5 6 2 2 3" xfId="14151"/>
    <cellStyle name="Comma 5 6 2 3" xfId="14152"/>
    <cellStyle name="Comma 5 6 2 3 2" xfId="14153"/>
    <cellStyle name="Comma 5 6 2 3 3" xfId="14154"/>
    <cellStyle name="Comma 5 6 2 4" xfId="14155"/>
    <cellStyle name="Comma 5 6 2 5" xfId="14156"/>
    <cellStyle name="Comma 5 6 3" xfId="14157"/>
    <cellStyle name="Comma 5 6 3 2" xfId="14158"/>
    <cellStyle name="Comma 5 6 3 3" xfId="14159"/>
    <cellStyle name="Comma 5 6 4" xfId="14160"/>
    <cellStyle name="Comma 5 6 4 2" xfId="14161"/>
    <cellStyle name="Comma 5 6 4 3" xfId="14162"/>
    <cellStyle name="Comma 5 6 5" xfId="14163"/>
    <cellStyle name="Comma 5 6 6" xfId="14164"/>
    <cellStyle name="Comma 5 6 7" xfId="14165"/>
    <cellStyle name="Comma 5 7" xfId="14166"/>
    <cellStyle name="Comma 5 7 2" xfId="14167"/>
    <cellStyle name="Comma 5 7 2 2" xfId="14168"/>
    <cellStyle name="Comma 5 7 2 2 2" xfId="14169"/>
    <cellStyle name="Comma 5 7 2 2 3" xfId="14170"/>
    <cellStyle name="Comma 5 7 2 3" xfId="14171"/>
    <cellStyle name="Comma 5 7 2 4" xfId="14172"/>
    <cellStyle name="Comma 5 7 3" xfId="14173"/>
    <cellStyle name="Comma 5 7 3 2" xfId="14174"/>
    <cellStyle name="Comma 5 7 3 3" xfId="14175"/>
    <cellStyle name="Comma 5 7 4" xfId="14176"/>
    <cellStyle name="Comma 5 7 5" xfId="14177"/>
    <cellStyle name="Comma 5 8" xfId="14178"/>
    <cellStyle name="Comma 5 8 2" xfId="14179"/>
    <cellStyle name="Comma 5 8 2 2" xfId="14180"/>
    <cellStyle name="Comma 5 8 2 3" xfId="14181"/>
    <cellStyle name="Comma 5 8 3" xfId="14182"/>
    <cellStyle name="Comma 5 8 4" xfId="14183"/>
    <cellStyle name="Comma 5 9" xfId="14184"/>
    <cellStyle name="Comma 5 9 2" xfId="14185"/>
    <cellStyle name="Comma 5 9 3" xfId="14186"/>
    <cellStyle name="Comma 6" xfId="14187"/>
    <cellStyle name="Comma 6 10" xfId="14188"/>
    <cellStyle name="Comma 6 11" xfId="14189"/>
    <cellStyle name="Comma 6 2" xfId="14190"/>
    <cellStyle name="Comma 6 2 2" xfId="14191"/>
    <cellStyle name="Comma 6 2 2 2" xfId="14192"/>
    <cellStyle name="Comma 6 2 2 2 2" xfId="14193"/>
    <cellStyle name="Comma 6 2 2 2 2 2" xfId="14194"/>
    <cellStyle name="Comma 6 2 2 2 2 2 2" xfId="14195"/>
    <cellStyle name="Comma 6 2 2 2 2 2 2 2" xfId="14196"/>
    <cellStyle name="Comma 6 2 2 2 2 2 2 3" xfId="14197"/>
    <cellStyle name="Comma 6 2 2 2 2 2 3" xfId="14198"/>
    <cellStyle name="Comma 6 2 2 2 2 2 3 2" xfId="14199"/>
    <cellStyle name="Comma 6 2 2 2 2 2 3 3" xfId="14200"/>
    <cellStyle name="Comma 6 2 2 2 2 2 4" xfId="14201"/>
    <cellStyle name="Comma 6 2 2 2 2 2 5" xfId="14202"/>
    <cellStyle name="Comma 6 2 2 2 2 3" xfId="14203"/>
    <cellStyle name="Comma 6 2 2 2 2 3 2" xfId="14204"/>
    <cellStyle name="Comma 6 2 2 2 2 3 3" xfId="14205"/>
    <cellStyle name="Comma 6 2 2 2 2 4" xfId="14206"/>
    <cellStyle name="Comma 6 2 2 2 2 4 2" xfId="14207"/>
    <cellStyle name="Comma 6 2 2 2 2 4 3" xfId="14208"/>
    <cellStyle name="Comma 6 2 2 2 2 5" xfId="14209"/>
    <cellStyle name="Comma 6 2 2 2 2 6" xfId="14210"/>
    <cellStyle name="Comma 6 2 2 2 3" xfId="14211"/>
    <cellStyle name="Comma 6 2 2 2 3 2" xfId="14212"/>
    <cellStyle name="Comma 6 2 2 2 3 2 2" xfId="14213"/>
    <cellStyle name="Comma 6 2 2 2 3 2 3" xfId="14214"/>
    <cellStyle name="Comma 6 2 2 2 3 3" xfId="14215"/>
    <cellStyle name="Comma 6 2 2 2 3 3 2" xfId="14216"/>
    <cellStyle name="Comma 6 2 2 2 3 3 3" xfId="14217"/>
    <cellStyle name="Comma 6 2 2 2 3 4" xfId="14218"/>
    <cellStyle name="Comma 6 2 2 2 3 5" xfId="14219"/>
    <cellStyle name="Comma 6 2 2 2 4" xfId="14220"/>
    <cellStyle name="Comma 6 2 2 2 4 2" xfId="14221"/>
    <cellStyle name="Comma 6 2 2 2 4 3" xfId="14222"/>
    <cellStyle name="Comma 6 2 2 2 5" xfId="14223"/>
    <cellStyle name="Comma 6 2 2 2 5 2" xfId="14224"/>
    <cellStyle name="Comma 6 2 2 2 5 3" xfId="14225"/>
    <cellStyle name="Comma 6 2 2 2 6" xfId="14226"/>
    <cellStyle name="Comma 6 2 2 2 7" xfId="14227"/>
    <cellStyle name="Comma 6 2 2 2 8" xfId="14228"/>
    <cellStyle name="Comma 6 2 2 2 9" xfId="14229"/>
    <cellStyle name="Comma 6 2 2 3" xfId="14230"/>
    <cellStyle name="Comma 6 2 2 3 2" xfId="14231"/>
    <cellStyle name="Comma 6 2 2 3 2 2" xfId="14232"/>
    <cellStyle name="Comma 6 2 2 3 2 2 2" xfId="14233"/>
    <cellStyle name="Comma 6 2 2 3 2 2 3" xfId="14234"/>
    <cellStyle name="Comma 6 2 2 3 2 3" xfId="14235"/>
    <cellStyle name="Comma 6 2 2 3 2 3 2" xfId="14236"/>
    <cellStyle name="Comma 6 2 2 3 2 3 3" xfId="14237"/>
    <cellStyle name="Comma 6 2 2 3 2 4" xfId="14238"/>
    <cellStyle name="Comma 6 2 2 3 2 5" xfId="14239"/>
    <cellStyle name="Comma 6 2 2 3 3" xfId="14240"/>
    <cellStyle name="Comma 6 2 2 3 3 2" xfId="14241"/>
    <cellStyle name="Comma 6 2 2 3 3 3" xfId="14242"/>
    <cellStyle name="Comma 6 2 2 3 4" xfId="14243"/>
    <cellStyle name="Comma 6 2 2 3 4 2" xfId="14244"/>
    <cellStyle name="Comma 6 2 2 3 4 3" xfId="14245"/>
    <cellStyle name="Comma 6 2 2 3 5" xfId="14246"/>
    <cellStyle name="Comma 6 2 2 3 6" xfId="14247"/>
    <cellStyle name="Comma 6 2 2 3 7" xfId="14248"/>
    <cellStyle name="Comma 6 2 2 4" xfId="14249"/>
    <cellStyle name="Comma 6 2 2 4 2" xfId="14250"/>
    <cellStyle name="Comma 6 2 2 4 2 2" xfId="14251"/>
    <cellStyle name="Comma 6 2 2 4 2 3" xfId="14252"/>
    <cellStyle name="Comma 6 2 2 4 3" xfId="14253"/>
    <cellStyle name="Comma 6 2 2 4 3 2" xfId="14254"/>
    <cellStyle name="Comma 6 2 2 4 3 3" xfId="14255"/>
    <cellStyle name="Comma 6 2 2 4 4" xfId="14256"/>
    <cellStyle name="Comma 6 2 2 4 5" xfId="14257"/>
    <cellStyle name="Comma 6 2 2 5" xfId="14258"/>
    <cellStyle name="Comma 6 2 2 5 2" xfId="14259"/>
    <cellStyle name="Comma 6 2 2 5 3" xfId="14260"/>
    <cellStyle name="Comma 6 2 2 6" xfId="14261"/>
    <cellStyle name="Comma 6 2 2 6 2" xfId="14262"/>
    <cellStyle name="Comma 6 2 2 6 3" xfId="14263"/>
    <cellStyle name="Comma 6 2 2 7" xfId="14264"/>
    <cellStyle name="Comma 6 2 2 8" xfId="14265"/>
    <cellStyle name="Comma 6 2 2 9" xfId="14266"/>
    <cellStyle name="Comma 6 2 3" xfId="14267"/>
    <cellStyle name="Comma 6 2 3 2" xfId="14268"/>
    <cellStyle name="Comma 6 2 3 2 2" xfId="14269"/>
    <cellStyle name="Comma 6 2 3 2 2 2" xfId="14270"/>
    <cellStyle name="Comma 6 2 3 2 2 2 2" xfId="14271"/>
    <cellStyle name="Comma 6 2 3 2 2 2 3" xfId="14272"/>
    <cellStyle name="Comma 6 2 3 2 2 3" xfId="14273"/>
    <cellStyle name="Comma 6 2 3 2 2 3 2" xfId="14274"/>
    <cellStyle name="Comma 6 2 3 2 2 3 3" xfId="14275"/>
    <cellStyle name="Comma 6 2 3 2 2 4" xfId="14276"/>
    <cellStyle name="Comma 6 2 3 2 2 5" xfId="14277"/>
    <cellStyle name="Comma 6 2 3 2 3" xfId="14278"/>
    <cellStyle name="Comma 6 2 3 2 3 2" xfId="14279"/>
    <cellStyle name="Comma 6 2 3 2 3 3" xfId="14280"/>
    <cellStyle name="Comma 6 2 3 2 4" xfId="14281"/>
    <cellStyle name="Comma 6 2 3 2 4 2" xfId="14282"/>
    <cellStyle name="Comma 6 2 3 2 4 3" xfId="14283"/>
    <cellStyle name="Comma 6 2 3 2 5" xfId="14284"/>
    <cellStyle name="Comma 6 2 3 2 6" xfId="14285"/>
    <cellStyle name="Comma 6 2 3 3" xfId="14286"/>
    <cellStyle name="Comma 6 2 3 3 2" xfId="14287"/>
    <cellStyle name="Comma 6 2 3 3 2 2" xfId="14288"/>
    <cellStyle name="Comma 6 2 3 3 2 3" xfId="14289"/>
    <cellStyle name="Comma 6 2 3 3 3" xfId="14290"/>
    <cellStyle name="Comma 6 2 3 3 3 2" xfId="14291"/>
    <cellStyle name="Comma 6 2 3 3 3 3" xfId="14292"/>
    <cellStyle name="Comma 6 2 3 3 4" xfId="14293"/>
    <cellStyle name="Comma 6 2 3 3 5" xfId="14294"/>
    <cellStyle name="Comma 6 2 3 3 6" xfId="14295"/>
    <cellStyle name="Comma 6 2 3 3 7" xfId="14296"/>
    <cellStyle name="Comma 6 2 3 3 8" xfId="14297"/>
    <cellStyle name="Comma 6 2 3 4" xfId="14298"/>
    <cellStyle name="Comma 6 2 3 4 2" xfId="14299"/>
    <cellStyle name="Comma 6 2 3 4 3" xfId="14300"/>
    <cellStyle name="Comma 6 2 3 5" xfId="14301"/>
    <cellStyle name="Comma 6 2 3 5 2" xfId="14302"/>
    <cellStyle name="Comma 6 2 3 5 3" xfId="14303"/>
    <cellStyle name="Comma 6 2 3 6" xfId="14304"/>
    <cellStyle name="Comma 6 2 3 7" xfId="14305"/>
    <cellStyle name="Comma 6 2 3 8" xfId="14306"/>
    <cellStyle name="Comma 6 2 3 9" xfId="14307"/>
    <cellStyle name="Comma 6 2 4" xfId="14308"/>
    <cellStyle name="Comma 6 2 4 2" xfId="14309"/>
    <cellStyle name="Comma 6 2 4 2 2" xfId="14310"/>
    <cellStyle name="Comma 6 2 4 2 2 2" xfId="14311"/>
    <cellStyle name="Comma 6 2 4 2 2 3" xfId="14312"/>
    <cellStyle name="Comma 6 2 4 2 3" xfId="14313"/>
    <cellStyle name="Comma 6 2 4 2 3 2" xfId="14314"/>
    <cellStyle name="Comma 6 2 4 2 3 3" xfId="14315"/>
    <cellStyle name="Comma 6 2 4 2 4" xfId="14316"/>
    <cellStyle name="Comma 6 2 4 2 5" xfId="14317"/>
    <cellStyle name="Comma 6 2 4 3" xfId="14318"/>
    <cellStyle name="Comma 6 2 4 3 2" xfId="14319"/>
    <cellStyle name="Comma 6 2 4 3 3" xfId="14320"/>
    <cellStyle name="Comma 6 2 4 4" xfId="14321"/>
    <cellStyle name="Comma 6 2 4 4 2" xfId="14322"/>
    <cellStyle name="Comma 6 2 4 4 3" xfId="14323"/>
    <cellStyle name="Comma 6 2 4 5" xfId="14324"/>
    <cellStyle name="Comma 6 2 4 6" xfId="14325"/>
    <cellStyle name="Comma 6 2 4 7" xfId="14326"/>
    <cellStyle name="Comma 6 2 5" xfId="14327"/>
    <cellStyle name="Comma 6 2 5 2" xfId="14328"/>
    <cellStyle name="Comma 6 2 5 2 2" xfId="14329"/>
    <cellStyle name="Comma 6 2 5 2 3" xfId="14330"/>
    <cellStyle name="Comma 6 2 5 3" xfId="14331"/>
    <cellStyle name="Comma 6 2 5 3 2" xfId="14332"/>
    <cellStyle name="Comma 6 2 5 3 3" xfId="14333"/>
    <cellStyle name="Comma 6 2 5 4" xfId="14334"/>
    <cellStyle name="Comma 6 2 5 5" xfId="14335"/>
    <cellStyle name="Comma 6 2 6" xfId="14336"/>
    <cellStyle name="Comma 6 2 6 2" xfId="14337"/>
    <cellStyle name="Comma 6 2 6 3" xfId="14338"/>
    <cellStyle name="Comma 6 2 7" xfId="14339"/>
    <cellStyle name="Comma 6 2 7 2" xfId="14340"/>
    <cellStyle name="Comma 6 2 7 3" xfId="14341"/>
    <cellStyle name="Comma 6 2 8" xfId="14342"/>
    <cellStyle name="Comma 6 2 9" xfId="14343"/>
    <cellStyle name="Comma 6 3" xfId="14344"/>
    <cellStyle name="Comma 6 3 2" xfId="14345"/>
    <cellStyle name="Comma 6 3 2 10" xfId="14346"/>
    <cellStyle name="Comma 6 3 2 2" xfId="14347"/>
    <cellStyle name="Comma 6 3 2 2 2" xfId="14348"/>
    <cellStyle name="Comma 6 3 2 2 2 2" xfId="14349"/>
    <cellStyle name="Comma 6 3 2 2 2 2 2" xfId="14350"/>
    <cellStyle name="Comma 6 3 2 2 2 2 3" xfId="14351"/>
    <cellStyle name="Comma 6 3 2 2 2 3" xfId="14352"/>
    <cellStyle name="Comma 6 3 2 2 2 3 2" xfId="14353"/>
    <cellStyle name="Comma 6 3 2 2 2 3 3" xfId="14354"/>
    <cellStyle name="Comma 6 3 2 2 2 4" xfId="14355"/>
    <cellStyle name="Comma 6 3 2 2 2 5" xfId="14356"/>
    <cellStyle name="Comma 6 3 2 2 3" xfId="14357"/>
    <cellStyle name="Comma 6 3 2 2 3 2" xfId="14358"/>
    <cellStyle name="Comma 6 3 2 2 3 3" xfId="14359"/>
    <cellStyle name="Comma 6 3 2 2 4" xfId="14360"/>
    <cellStyle name="Comma 6 3 2 2 4 2" xfId="14361"/>
    <cellStyle name="Comma 6 3 2 2 4 3" xfId="14362"/>
    <cellStyle name="Comma 6 3 2 2 5" xfId="14363"/>
    <cellStyle name="Comma 6 3 2 2 6" xfId="14364"/>
    <cellStyle name="Comma 6 3 2 2 7" xfId="14365"/>
    <cellStyle name="Comma 6 3 2 3" xfId="14366"/>
    <cellStyle name="Comma 6 3 2 3 2" xfId="14367"/>
    <cellStyle name="Comma 6 3 2 3 2 2" xfId="14368"/>
    <cellStyle name="Comma 6 3 2 3 2 3" xfId="14369"/>
    <cellStyle name="Comma 6 3 2 3 3" xfId="14370"/>
    <cellStyle name="Comma 6 3 2 3 3 2" xfId="14371"/>
    <cellStyle name="Comma 6 3 2 3 3 3" xfId="14372"/>
    <cellStyle name="Comma 6 3 2 3 4" xfId="14373"/>
    <cellStyle name="Comma 6 3 2 3 5" xfId="14374"/>
    <cellStyle name="Comma 6 3 2 4" xfId="14375"/>
    <cellStyle name="Comma 6 3 2 4 2" xfId="14376"/>
    <cellStyle name="Comma 6 3 2 4 3" xfId="14377"/>
    <cellStyle name="Comma 6 3 2 5" xfId="14378"/>
    <cellStyle name="Comma 6 3 2 5 2" xfId="14379"/>
    <cellStyle name="Comma 6 3 2 5 3" xfId="14380"/>
    <cellStyle name="Comma 6 3 2 6" xfId="14381"/>
    <cellStyle name="Comma 6 3 2 7" xfId="14382"/>
    <cellStyle name="Comma 6 3 2 8" xfId="14383"/>
    <cellStyle name="Comma 6 3 2 9" xfId="14384"/>
    <cellStyle name="Comma 6 3 3" xfId="14385"/>
    <cellStyle name="Comma 6 3 3 2" xfId="14386"/>
    <cellStyle name="Comma 6 3 3 2 2" xfId="14387"/>
    <cellStyle name="Comma 6 3 3 2 2 2" xfId="14388"/>
    <cellStyle name="Comma 6 3 3 2 2 3" xfId="14389"/>
    <cellStyle name="Comma 6 3 3 2 3" xfId="14390"/>
    <cellStyle name="Comma 6 3 3 2 3 2" xfId="14391"/>
    <cellStyle name="Comma 6 3 3 2 3 3" xfId="14392"/>
    <cellStyle name="Comma 6 3 3 2 4" xfId="14393"/>
    <cellStyle name="Comma 6 3 3 2 5" xfId="14394"/>
    <cellStyle name="Comma 6 3 3 3" xfId="14395"/>
    <cellStyle name="Comma 6 3 3 3 2" xfId="14396"/>
    <cellStyle name="Comma 6 3 3 3 3" xfId="14397"/>
    <cellStyle name="Comma 6 3 3 4" xfId="14398"/>
    <cellStyle name="Comma 6 3 3 4 2" xfId="14399"/>
    <cellStyle name="Comma 6 3 3 4 3" xfId="14400"/>
    <cellStyle name="Comma 6 3 3 5" xfId="14401"/>
    <cellStyle name="Comma 6 3 3 6" xfId="14402"/>
    <cellStyle name="Comma 6 3 3 7" xfId="14403"/>
    <cellStyle name="Comma 6 3 4" xfId="14404"/>
    <cellStyle name="Comma 6 3 4 2" xfId="14405"/>
    <cellStyle name="Comma 6 3 4 2 2" xfId="14406"/>
    <cellStyle name="Comma 6 3 4 2 3" xfId="14407"/>
    <cellStyle name="Comma 6 3 4 3" xfId="14408"/>
    <cellStyle name="Comma 6 3 4 3 2" xfId="14409"/>
    <cellStyle name="Comma 6 3 4 3 3" xfId="14410"/>
    <cellStyle name="Comma 6 3 4 4" xfId="14411"/>
    <cellStyle name="Comma 6 3 4 5" xfId="14412"/>
    <cellStyle name="Comma 6 3 5" xfId="14413"/>
    <cellStyle name="Comma 6 3 5 2" xfId="14414"/>
    <cellStyle name="Comma 6 3 5 3" xfId="14415"/>
    <cellStyle name="Comma 6 3 6" xfId="14416"/>
    <cellStyle name="Comma 6 3 6 2" xfId="14417"/>
    <cellStyle name="Comma 6 3 6 3" xfId="14418"/>
    <cellStyle name="Comma 6 3 7" xfId="14419"/>
    <cellStyle name="Comma 6 3 8" xfId="14420"/>
    <cellStyle name="Comma 6 3 9" xfId="14421"/>
    <cellStyle name="Comma 6 4" xfId="14422"/>
    <cellStyle name="Comma 6 4 2" xfId="14423"/>
    <cellStyle name="Comma 6 4 2 2" xfId="14424"/>
    <cellStyle name="Comma 6 4 2 2 2" xfId="14425"/>
    <cellStyle name="Comma 6 4 2 2 2 2" xfId="14426"/>
    <cellStyle name="Comma 6 4 2 2 2 2 2" xfId="14427"/>
    <cellStyle name="Comma 6 4 2 2 2 2 3" xfId="14428"/>
    <cellStyle name="Comma 6 4 2 2 2 3" xfId="14429"/>
    <cellStyle name="Comma 6 4 2 2 2 3 2" xfId="14430"/>
    <cellStyle name="Comma 6 4 2 2 2 3 3" xfId="14431"/>
    <cellStyle name="Comma 6 4 2 2 2 4" xfId="14432"/>
    <cellStyle name="Comma 6 4 2 2 2 5" xfId="14433"/>
    <cellStyle name="Comma 6 4 2 2 3" xfId="14434"/>
    <cellStyle name="Comma 6 4 2 2 3 2" xfId="14435"/>
    <cellStyle name="Comma 6 4 2 2 3 3" xfId="14436"/>
    <cellStyle name="Comma 6 4 2 2 4" xfId="14437"/>
    <cellStyle name="Comma 6 4 2 2 4 2" xfId="14438"/>
    <cellStyle name="Comma 6 4 2 2 4 3" xfId="14439"/>
    <cellStyle name="Comma 6 4 2 2 5" xfId="14440"/>
    <cellStyle name="Comma 6 4 2 2 6" xfId="14441"/>
    <cellStyle name="Comma 6 4 2 3" xfId="14442"/>
    <cellStyle name="Comma 6 4 2 3 2" xfId="14443"/>
    <cellStyle name="Comma 6 4 2 3 2 2" xfId="14444"/>
    <cellStyle name="Comma 6 4 2 3 2 3" xfId="14445"/>
    <cellStyle name="Comma 6 4 2 3 3" xfId="14446"/>
    <cellStyle name="Comma 6 4 2 3 3 2" xfId="14447"/>
    <cellStyle name="Comma 6 4 2 3 3 3" xfId="14448"/>
    <cellStyle name="Comma 6 4 2 3 4" xfId="14449"/>
    <cellStyle name="Comma 6 4 2 3 5" xfId="14450"/>
    <cellStyle name="Comma 6 4 2 4" xfId="14451"/>
    <cellStyle name="Comma 6 4 2 4 2" xfId="14452"/>
    <cellStyle name="Comma 6 4 2 4 3" xfId="14453"/>
    <cellStyle name="Comma 6 4 2 5" xfId="14454"/>
    <cellStyle name="Comma 6 4 2 5 2" xfId="14455"/>
    <cellStyle name="Comma 6 4 2 5 3" xfId="14456"/>
    <cellStyle name="Comma 6 4 2 6" xfId="14457"/>
    <cellStyle name="Comma 6 4 2 7" xfId="14458"/>
    <cellStyle name="Comma 6 4 2 8" xfId="14459"/>
    <cellStyle name="Comma 6 4 3" xfId="14460"/>
    <cellStyle name="Comma 6 4 3 2" xfId="14461"/>
    <cellStyle name="Comma 6 4 3 2 2" xfId="14462"/>
    <cellStyle name="Comma 6 4 3 2 2 2" xfId="14463"/>
    <cellStyle name="Comma 6 4 3 2 2 3" xfId="14464"/>
    <cellStyle name="Comma 6 4 3 2 3" xfId="14465"/>
    <cellStyle name="Comma 6 4 3 2 3 2" xfId="14466"/>
    <cellStyle name="Comma 6 4 3 2 3 3" xfId="14467"/>
    <cellStyle name="Comma 6 4 3 2 4" xfId="14468"/>
    <cellStyle name="Comma 6 4 3 2 5" xfId="14469"/>
    <cellStyle name="Comma 6 4 3 3" xfId="14470"/>
    <cellStyle name="Comma 6 4 3 3 2" xfId="14471"/>
    <cellStyle name="Comma 6 4 3 3 3" xfId="14472"/>
    <cellStyle name="Comma 6 4 3 4" xfId="14473"/>
    <cellStyle name="Comma 6 4 3 4 2" xfId="14474"/>
    <cellStyle name="Comma 6 4 3 4 3" xfId="14475"/>
    <cellStyle name="Comma 6 4 3 5" xfId="14476"/>
    <cellStyle name="Comma 6 4 3 6" xfId="14477"/>
    <cellStyle name="Comma 6 4 3 7" xfId="14478"/>
    <cellStyle name="Comma 6 4 3 8" xfId="14479"/>
    <cellStyle name="Comma 6 4 4" xfId="14480"/>
    <cellStyle name="Comma 6 4 4 2" xfId="14481"/>
    <cellStyle name="Comma 6 4 4 2 2" xfId="14482"/>
    <cellStyle name="Comma 6 4 4 2 3" xfId="14483"/>
    <cellStyle name="Comma 6 4 4 3" xfId="14484"/>
    <cellStyle name="Comma 6 4 4 3 2" xfId="14485"/>
    <cellStyle name="Comma 6 4 4 3 3" xfId="14486"/>
    <cellStyle name="Comma 6 4 4 4" xfId="14487"/>
    <cellStyle name="Comma 6 4 4 5" xfId="14488"/>
    <cellStyle name="Comma 6 4 5" xfId="14489"/>
    <cellStyle name="Comma 6 4 5 2" xfId="14490"/>
    <cellStyle name="Comma 6 4 5 3" xfId="14491"/>
    <cellStyle name="Comma 6 4 6" xfId="14492"/>
    <cellStyle name="Comma 6 4 6 2" xfId="14493"/>
    <cellStyle name="Comma 6 4 6 3" xfId="14494"/>
    <cellStyle name="Comma 6 4 7" xfId="14495"/>
    <cellStyle name="Comma 6 4 8" xfId="14496"/>
    <cellStyle name="Comma 6 5" xfId="14497"/>
    <cellStyle name="Comma 6 5 2" xfId="14498"/>
    <cellStyle name="Comma 6 5 2 2" xfId="14499"/>
    <cellStyle name="Comma 6 5 2 2 2" xfId="14500"/>
    <cellStyle name="Comma 6 5 2 2 2 2" xfId="14501"/>
    <cellStyle name="Comma 6 5 2 2 2 3" xfId="14502"/>
    <cellStyle name="Comma 6 5 2 2 3" xfId="14503"/>
    <cellStyle name="Comma 6 5 2 2 3 2" xfId="14504"/>
    <cellStyle name="Comma 6 5 2 2 3 3" xfId="14505"/>
    <cellStyle name="Comma 6 5 2 2 4" xfId="14506"/>
    <cellStyle name="Comma 6 5 2 2 5" xfId="14507"/>
    <cellStyle name="Comma 6 5 2 3" xfId="14508"/>
    <cellStyle name="Comma 6 5 2 3 2" xfId="14509"/>
    <cellStyle name="Comma 6 5 2 3 3" xfId="14510"/>
    <cellStyle name="Comma 6 5 2 4" xfId="14511"/>
    <cellStyle name="Comma 6 5 2 4 2" xfId="14512"/>
    <cellStyle name="Comma 6 5 2 4 3" xfId="14513"/>
    <cellStyle name="Comma 6 5 2 5" xfId="14514"/>
    <cellStyle name="Comma 6 5 2 6" xfId="14515"/>
    <cellStyle name="Comma 6 5 3" xfId="14516"/>
    <cellStyle name="Comma 6 5 3 2" xfId="14517"/>
    <cellStyle name="Comma 6 5 3 2 2" xfId="14518"/>
    <cellStyle name="Comma 6 5 3 2 3" xfId="14519"/>
    <cellStyle name="Comma 6 5 3 3" xfId="14520"/>
    <cellStyle name="Comma 6 5 3 3 2" xfId="14521"/>
    <cellStyle name="Comma 6 5 3 3 3" xfId="14522"/>
    <cellStyle name="Comma 6 5 3 4" xfId="14523"/>
    <cellStyle name="Comma 6 5 3 5" xfId="14524"/>
    <cellStyle name="Comma 6 5 4" xfId="14525"/>
    <cellStyle name="Comma 6 5 4 2" xfId="14526"/>
    <cellStyle name="Comma 6 5 4 3" xfId="14527"/>
    <cellStyle name="Comma 6 5 5" xfId="14528"/>
    <cellStyle name="Comma 6 5 5 2" xfId="14529"/>
    <cellStyle name="Comma 6 5 5 3" xfId="14530"/>
    <cellStyle name="Comma 6 5 6" xfId="14531"/>
    <cellStyle name="Comma 6 5 7" xfId="14532"/>
    <cellStyle name="Comma 6 5 8" xfId="14533"/>
    <cellStyle name="Comma 6 5 9" xfId="14534"/>
    <cellStyle name="Comma 6 6" xfId="14535"/>
    <cellStyle name="Comma 6 6 2" xfId="14536"/>
    <cellStyle name="Comma 6 6 2 2" xfId="14537"/>
    <cellStyle name="Comma 6 6 2 2 2" xfId="14538"/>
    <cellStyle name="Comma 6 6 2 2 3" xfId="14539"/>
    <cellStyle name="Comma 6 6 2 3" xfId="14540"/>
    <cellStyle name="Comma 6 6 2 3 2" xfId="14541"/>
    <cellStyle name="Comma 6 6 2 3 3" xfId="14542"/>
    <cellStyle name="Comma 6 6 2 4" xfId="14543"/>
    <cellStyle name="Comma 6 6 2 5" xfId="14544"/>
    <cellStyle name="Comma 6 6 3" xfId="14545"/>
    <cellStyle name="Comma 6 6 3 2" xfId="14546"/>
    <cellStyle name="Comma 6 6 3 3" xfId="14547"/>
    <cellStyle name="Comma 6 6 4" xfId="14548"/>
    <cellStyle name="Comma 6 6 4 2" xfId="14549"/>
    <cellStyle name="Comma 6 6 4 3" xfId="14550"/>
    <cellStyle name="Comma 6 6 5" xfId="14551"/>
    <cellStyle name="Comma 6 6 6" xfId="14552"/>
    <cellStyle name="Comma 6 6 7" xfId="14553"/>
    <cellStyle name="Comma 6 6 8" xfId="14554"/>
    <cellStyle name="Comma 6 7" xfId="14555"/>
    <cellStyle name="Comma 6 7 2" xfId="14556"/>
    <cellStyle name="Comma 6 7 2 2" xfId="14557"/>
    <cellStyle name="Comma 6 7 2 3" xfId="14558"/>
    <cellStyle name="Comma 6 7 3" xfId="14559"/>
    <cellStyle name="Comma 6 7 3 2" xfId="14560"/>
    <cellStyle name="Comma 6 7 3 3" xfId="14561"/>
    <cellStyle name="Comma 6 7 4" xfId="14562"/>
    <cellStyle name="Comma 6 7 5" xfId="14563"/>
    <cellStyle name="Comma 6 7 6" xfId="14564"/>
    <cellStyle name="Comma 6 7 7" xfId="14565"/>
    <cellStyle name="Comma 6 8" xfId="14566"/>
    <cellStyle name="Comma 6 8 2" xfId="14567"/>
    <cellStyle name="Comma 6 8 3" xfId="14568"/>
    <cellStyle name="Comma 6 9" xfId="14569"/>
    <cellStyle name="Comma 6 9 2" xfId="14570"/>
    <cellStyle name="Comma 6 9 3" xfId="14571"/>
    <cellStyle name="Comma 7" xfId="14572"/>
    <cellStyle name="Comma 7 10" xfId="14573"/>
    <cellStyle name="Comma 7 11" xfId="14574"/>
    <cellStyle name="Comma 7 2" xfId="14575"/>
    <cellStyle name="Comma 7 2 2" xfId="14576"/>
    <cellStyle name="Comma 7 2 2 2" xfId="14577"/>
    <cellStyle name="Comma 7 2 2 2 2" xfId="14578"/>
    <cellStyle name="Comma 7 2 2 2 2 2" xfId="14579"/>
    <cellStyle name="Comma 7 2 2 2 2 2 2" xfId="14580"/>
    <cellStyle name="Comma 7 2 2 2 2 2 2 2" xfId="14581"/>
    <cellStyle name="Comma 7 2 2 2 2 2 2 3" xfId="14582"/>
    <cellStyle name="Comma 7 2 2 2 2 2 3" xfId="14583"/>
    <cellStyle name="Comma 7 2 2 2 2 2 3 2" xfId="14584"/>
    <cellStyle name="Comma 7 2 2 2 2 2 3 3" xfId="14585"/>
    <cellStyle name="Comma 7 2 2 2 2 2 4" xfId="14586"/>
    <cellStyle name="Comma 7 2 2 2 2 2 5" xfId="14587"/>
    <cellStyle name="Comma 7 2 2 2 2 3" xfId="14588"/>
    <cellStyle name="Comma 7 2 2 2 2 3 2" xfId="14589"/>
    <cellStyle name="Comma 7 2 2 2 2 3 3" xfId="14590"/>
    <cellStyle name="Comma 7 2 2 2 2 4" xfId="14591"/>
    <cellStyle name="Comma 7 2 2 2 2 4 2" xfId="14592"/>
    <cellStyle name="Comma 7 2 2 2 2 4 3" xfId="14593"/>
    <cellStyle name="Comma 7 2 2 2 2 5" xfId="14594"/>
    <cellStyle name="Comma 7 2 2 2 2 6" xfId="14595"/>
    <cellStyle name="Comma 7 2 2 2 2 7" xfId="14596"/>
    <cellStyle name="Comma 7 2 2 2 3" xfId="14597"/>
    <cellStyle name="Comma 7 2 2 2 3 2" xfId="14598"/>
    <cellStyle name="Comma 7 2 2 2 3 2 2" xfId="14599"/>
    <cellStyle name="Comma 7 2 2 2 3 2 3" xfId="14600"/>
    <cellStyle name="Comma 7 2 2 2 3 3" xfId="14601"/>
    <cellStyle name="Comma 7 2 2 2 3 3 2" xfId="14602"/>
    <cellStyle name="Comma 7 2 2 2 3 3 3" xfId="14603"/>
    <cellStyle name="Comma 7 2 2 2 3 4" xfId="14604"/>
    <cellStyle name="Comma 7 2 2 2 3 5" xfId="14605"/>
    <cellStyle name="Comma 7 2 2 2 4" xfId="14606"/>
    <cellStyle name="Comma 7 2 2 2 4 2" xfId="14607"/>
    <cellStyle name="Comma 7 2 2 2 4 3" xfId="14608"/>
    <cellStyle name="Comma 7 2 2 2 5" xfId="14609"/>
    <cellStyle name="Comma 7 2 2 2 5 2" xfId="14610"/>
    <cellStyle name="Comma 7 2 2 2 5 3" xfId="14611"/>
    <cellStyle name="Comma 7 2 2 2 6" xfId="14612"/>
    <cellStyle name="Comma 7 2 2 2 7" xfId="14613"/>
    <cellStyle name="Comma 7 2 2 2 8" xfId="14614"/>
    <cellStyle name="Comma 7 2 2 3" xfId="14615"/>
    <cellStyle name="Comma 7 2 2 3 2" xfId="14616"/>
    <cellStyle name="Comma 7 2 2 3 2 2" xfId="14617"/>
    <cellStyle name="Comma 7 2 2 3 2 2 2" xfId="14618"/>
    <cellStyle name="Comma 7 2 2 3 2 2 3" xfId="14619"/>
    <cellStyle name="Comma 7 2 2 3 2 3" xfId="14620"/>
    <cellStyle name="Comma 7 2 2 3 2 3 2" xfId="14621"/>
    <cellStyle name="Comma 7 2 2 3 2 3 3" xfId="14622"/>
    <cellStyle name="Comma 7 2 2 3 2 4" xfId="14623"/>
    <cellStyle name="Comma 7 2 2 3 2 5" xfId="14624"/>
    <cellStyle name="Comma 7 2 2 3 3" xfId="14625"/>
    <cellStyle name="Comma 7 2 2 3 3 2" xfId="14626"/>
    <cellStyle name="Comma 7 2 2 3 3 3" xfId="14627"/>
    <cellStyle name="Comma 7 2 2 3 4" xfId="14628"/>
    <cellStyle name="Comma 7 2 2 3 4 2" xfId="14629"/>
    <cellStyle name="Comma 7 2 2 3 4 3" xfId="14630"/>
    <cellStyle name="Comma 7 2 2 3 5" xfId="14631"/>
    <cellStyle name="Comma 7 2 2 3 6" xfId="14632"/>
    <cellStyle name="Comma 7 2 2 3 7" xfId="14633"/>
    <cellStyle name="Comma 7 2 2 4" xfId="14634"/>
    <cellStyle name="Comma 7 2 2 4 2" xfId="14635"/>
    <cellStyle name="Comma 7 2 2 4 2 2" xfId="14636"/>
    <cellStyle name="Comma 7 2 2 4 2 3" xfId="14637"/>
    <cellStyle name="Comma 7 2 2 4 3" xfId="14638"/>
    <cellStyle name="Comma 7 2 2 4 3 2" xfId="14639"/>
    <cellStyle name="Comma 7 2 2 4 3 3" xfId="14640"/>
    <cellStyle name="Comma 7 2 2 4 4" xfId="14641"/>
    <cellStyle name="Comma 7 2 2 4 5" xfId="14642"/>
    <cellStyle name="Comma 7 2 2 5" xfId="14643"/>
    <cellStyle name="Comma 7 2 2 5 2" xfId="14644"/>
    <cellStyle name="Comma 7 2 2 5 3" xfId="14645"/>
    <cellStyle name="Comma 7 2 2 6" xfId="14646"/>
    <cellStyle name="Comma 7 2 2 6 2" xfId="14647"/>
    <cellStyle name="Comma 7 2 2 6 3" xfId="14648"/>
    <cellStyle name="Comma 7 2 2 7" xfId="14649"/>
    <cellStyle name="Comma 7 2 2 8" xfId="14650"/>
    <cellStyle name="Comma 7 2 2 9" xfId="14651"/>
    <cellStyle name="Comma 7 2 3" xfId="14652"/>
    <cellStyle name="Comma 7 2 3 2" xfId="14653"/>
    <cellStyle name="Comma 7 2 3 2 2" xfId="14654"/>
    <cellStyle name="Comma 7 2 3 2 2 2" xfId="14655"/>
    <cellStyle name="Comma 7 2 3 2 2 2 2" xfId="14656"/>
    <cellStyle name="Comma 7 2 3 2 2 2 3" xfId="14657"/>
    <cellStyle name="Comma 7 2 3 2 2 3" xfId="14658"/>
    <cellStyle name="Comma 7 2 3 2 2 3 2" xfId="14659"/>
    <cellStyle name="Comma 7 2 3 2 2 3 3" xfId="14660"/>
    <cellStyle name="Comma 7 2 3 2 2 4" xfId="14661"/>
    <cellStyle name="Comma 7 2 3 2 2 5" xfId="14662"/>
    <cellStyle name="Comma 7 2 3 2 3" xfId="14663"/>
    <cellStyle name="Comma 7 2 3 2 3 2" xfId="14664"/>
    <cellStyle name="Comma 7 2 3 2 3 3" xfId="14665"/>
    <cellStyle name="Comma 7 2 3 2 4" xfId="14666"/>
    <cellStyle name="Comma 7 2 3 2 4 2" xfId="14667"/>
    <cellStyle name="Comma 7 2 3 2 4 3" xfId="14668"/>
    <cellStyle name="Comma 7 2 3 2 5" xfId="14669"/>
    <cellStyle name="Comma 7 2 3 2 6" xfId="14670"/>
    <cellStyle name="Comma 7 2 3 3" xfId="14671"/>
    <cellStyle name="Comma 7 2 3 3 2" xfId="14672"/>
    <cellStyle name="Comma 7 2 3 3 2 2" xfId="14673"/>
    <cellStyle name="Comma 7 2 3 3 2 3" xfId="14674"/>
    <cellStyle name="Comma 7 2 3 3 3" xfId="14675"/>
    <cellStyle name="Comma 7 2 3 3 3 2" xfId="14676"/>
    <cellStyle name="Comma 7 2 3 3 3 3" xfId="14677"/>
    <cellStyle name="Comma 7 2 3 3 4" xfId="14678"/>
    <cellStyle name="Comma 7 2 3 3 5" xfId="14679"/>
    <cellStyle name="Comma 7 2 3 4" xfId="14680"/>
    <cellStyle name="Comma 7 2 3 4 2" xfId="14681"/>
    <cellStyle name="Comma 7 2 3 4 3" xfId="14682"/>
    <cellStyle name="Comma 7 2 3 5" xfId="14683"/>
    <cellStyle name="Comma 7 2 3 5 2" xfId="14684"/>
    <cellStyle name="Comma 7 2 3 5 3" xfId="14685"/>
    <cellStyle name="Comma 7 2 3 6" xfId="14686"/>
    <cellStyle name="Comma 7 2 3 7" xfId="14687"/>
    <cellStyle name="Comma 7 2 3 8" xfId="14688"/>
    <cellStyle name="Comma 7 2 4" xfId="14689"/>
    <cellStyle name="Comma 7 2 4 2" xfId="14690"/>
    <cellStyle name="Comma 7 2 4 2 2" xfId="14691"/>
    <cellStyle name="Comma 7 2 4 2 2 2" xfId="14692"/>
    <cellStyle name="Comma 7 2 4 2 2 3" xfId="14693"/>
    <cellStyle name="Comma 7 2 4 2 3" xfId="14694"/>
    <cellStyle name="Comma 7 2 4 2 3 2" xfId="14695"/>
    <cellStyle name="Comma 7 2 4 2 3 3" xfId="14696"/>
    <cellStyle name="Comma 7 2 4 2 4" xfId="14697"/>
    <cellStyle name="Comma 7 2 4 2 5" xfId="14698"/>
    <cellStyle name="Comma 7 2 4 3" xfId="14699"/>
    <cellStyle name="Comma 7 2 4 3 2" xfId="14700"/>
    <cellStyle name="Comma 7 2 4 3 3" xfId="14701"/>
    <cellStyle name="Comma 7 2 4 4" xfId="14702"/>
    <cellStyle name="Comma 7 2 4 4 2" xfId="14703"/>
    <cellStyle name="Comma 7 2 4 4 3" xfId="14704"/>
    <cellStyle name="Comma 7 2 4 5" xfId="14705"/>
    <cellStyle name="Comma 7 2 4 6" xfId="14706"/>
    <cellStyle name="Comma 7 2 4 7" xfId="14707"/>
    <cellStyle name="Comma 7 2 5" xfId="14708"/>
    <cellStyle name="Comma 7 2 5 2" xfId="14709"/>
    <cellStyle name="Comma 7 2 5 2 2" xfId="14710"/>
    <cellStyle name="Comma 7 2 5 2 3" xfId="14711"/>
    <cellStyle name="Comma 7 2 5 3" xfId="14712"/>
    <cellStyle name="Comma 7 2 5 3 2" xfId="14713"/>
    <cellStyle name="Comma 7 2 5 3 3" xfId="14714"/>
    <cellStyle name="Comma 7 2 5 4" xfId="14715"/>
    <cellStyle name="Comma 7 2 5 5" xfId="14716"/>
    <cellStyle name="Comma 7 2 5 6" xfId="14717"/>
    <cellStyle name="Comma 7 2 5 7" xfId="14718"/>
    <cellStyle name="Comma 7 2 6" xfId="14719"/>
    <cellStyle name="Comma 7 2 6 2" xfId="14720"/>
    <cellStyle name="Comma 7 2 6 3" xfId="14721"/>
    <cellStyle name="Comma 7 2 7" xfId="14722"/>
    <cellStyle name="Comma 7 2 7 2" xfId="14723"/>
    <cellStyle name="Comma 7 2 7 3" xfId="14724"/>
    <cellStyle name="Comma 7 2 8" xfId="14725"/>
    <cellStyle name="Comma 7 2 9" xfId="14726"/>
    <cellStyle name="Comma 7 3" xfId="14727"/>
    <cellStyle name="Comma 7 3 2" xfId="14728"/>
    <cellStyle name="Comma 7 3 2 2" xfId="14729"/>
    <cellStyle name="Comma 7 3 2 2 2" xfId="14730"/>
    <cellStyle name="Comma 7 3 2 2 2 2" xfId="14731"/>
    <cellStyle name="Comma 7 3 2 2 2 2 2" xfId="14732"/>
    <cellStyle name="Comma 7 3 2 2 2 2 3" xfId="14733"/>
    <cellStyle name="Comma 7 3 2 2 2 3" xfId="14734"/>
    <cellStyle name="Comma 7 3 2 2 2 3 2" xfId="14735"/>
    <cellStyle name="Comma 7 3 2 2 2 3 3" xfId="14736"/>
    <cellStyle name="Comma 7 3 2 2 2 4" xfId="14737"/>
    <cellStyle name="Comma 7 3 2 2 2 5" xfId="14738"/>
    <cellStyle name="Comma 7 3 2 2 3" xfId="14739"/>
    <cellStyle name="Comma 7 3 2 2 3 2" xfId="14740"/>
    <cellStyle name="Comma 7 3 2 2 3 3" xfId="14741"/>
    <cellStyle name="Comma 7 3 2 2 4" xfId="14742"/>
    <cellStyle name="Comma 7 3 2 2 4 2" xfId="14743"/>
    <cellStyle name="Comma 7 3 2 2 4 3" xfId="14744"/>
    <cellStyle name="Comma 7 3 2 2 5" xfId="14745"/>
    <cellStyle name="Comma 7 3 2 2 6" xfId="14746"/>
    <cellStyle name="Comma 7 3 2 2 7" xfId="14747"/>
    <cellStyle name="Comma 7 3 2 3" xfId="14748"/>
    <cellStyle name="Comma 7 3 2 3 2" xfId="14749"/>
    <cellStyle name="Comma 7 3 2 3 2 2" xfId="14750"/>
    <cellStyle name="Comma 7 3 2 3 2 3" xfId="14751"/>
    <cellStyle name="Comma 7 3 2 3 3" xfId="14752"/>
    <cellStyle name="Comma 7 3 2 3 3 2" xfId="14753"/>
    <cellStyle name="Comma 7 3 2 3 3 3" xfId="14754"/>
    <cellStyle name="Comma 7 3 2 3 4" xfId="14755"/>
    <cellStyle name="Comma 7 3 2 3 5" xfId="14756"/>
    <cellStyle name="Comma 7 3 2 4" xfId="14757"/>
    <cellStyle name="Comma 7 3 2 4 2" xfId="14758"/>
    <cellStyle name="Comma 7 3 2 4 3" xfId="14759"/>
    <cellStyle name="Comma 7 3 2 5" xfId="14760"/>
    <cellStyle name="Comma 7 3 2 5 2" xfId="14761"/>
    <cellStyle name="Comma 7 3 2 5 3" xfId="14762"/>
    <cellStyle name="Comma 7 3 2 6" xfId="14763"/>
    <cellStyle name="Comma 7 3 2 7" xfId="14764"/>
    <cellStyle name="Comma 7 3 2 8" xfId="14765"/>
    <cellStyle name="Comma 7 3 3" xfId="14766"/>
    <cellStyle name="Comma 7 3 3 2" xfId="14767"/>
    <cellStyle name="Comma 7 3 3 2 2" xfId="14768"/>
    <cellStyle name="Comma 7 3 3 2 2 2" xfId="14769"/>
    <cellStyle name="Comma 7 3 3 2 2 3" xfId="14770"/>
    <cellStyle name="Comma 7 3 3 2 3" xfId="14771"/>
    <cellStyle name="Comma 7 3 3 2 3 2" xfId="14772"/>
    <cellStyle name="Comma 7 3 3 2 3 3" xfId="14773"/>
    <cellStyle name="Comma 7 3 3 2 4" xfId="14774"/>
    <cellStyle name="Comma 7 3 3 2 5" xfId="14775"/>
    <cellStyle name="Comma 7 3 3 3" xfId="14776"/>
    <cellStyle name="Comma 7 3 3 3 2" xfId="14777"/>
    <cellStyle name="Comma 7 3 3 3 3" xfId="14778"/>
    <cellStyle name="Comma 7 3 3 4" xfId="14779"/>
    <cellStyle name="Comma 7 3 3 4 2" xfId="14780"/>
    <cellStyle name="Comma 7 3 3 4 3" xfId="14781"/>
    <cellStyle name="Comma 7 3 3 5" xfId="14782"/>
    <cellStyle name="Comma 7 3 3 6" xfId="14783"/>
    <cellStyle name="Comma 7 3 3 7" xfId="14784"/>
    <cellStyle name="Comma 7 3 4" xfId="14785"/>
    <cellStyle name="Comma 7 3 4 2" xfId="14786"/>
    <cellStyle name="Comma 7 3 4 2 2" xfId="14787"/>
    <cellStyle name="Comma 7 3 4 2 3" xfId="14788"/>
    <cellStyle name="Comma 7 3 4 3" xfId="14789"/>
    <cellStyle name="Comma 7 3 4 3 2" xfId="14790"/>
    <cellStyle name="Comma 7 3 4 3 3" xfId="14791"/>
    <cellStyle name="Comma 7 3 4 4" xfId="14792"/>
    <cellStyle name="Comma 7 3 4 5" xfId="14793"/>
    <cellStyle name="Comma 7 3 4 6" xfId="14794"/>
    <cellStyle name="Comma 7 3 4 7" xfId="14795"/>
    <cellStyle name="Comma 7 3 5" xfId="14796"/>
    <cellStyle name="Comma 7 3 5 2" xfId="14797"/>
    <cellStyle name="Comma 7 3 5 3" xfId="14798"/>
    <cellStyle name="Comma 7 3 6" xfId="14799"/>
    <cellStyle name="Comma 7 3 6 2" xfId="14800"/>
    <cellStyle name="Comma 7 3 6 3" xfId="14801"/>
    <cellStyle name="Comma 7 3 7" xfId="14802"/>
    <cellStyle name="Comma 7 3 8" xfId="14803"/>
    <cellStyle name="Comma 7 4" xfId="14804"/>
    <cellStyle name="Comma 7 4 2" xfId="14805"/>
    <cellStyle name="Comma 7 4 2 2" xfId="14806"/>
    <cellStyle name="Comma 7 4 2 2 2" xfId="14807"/>
    <cellStyle name="Comma 7 4 2 2 2 2" xfId="14808"/>
    <cellStyle name="Comma 7 4 2 2 2 2 2" xfId="14809"/>
    <cellStyle name="Comma 7 4 2 2 2 2 3" xfId="14810"/>
    <cellStyle name="Comma 7 4 2 2 2 3" xfId="14811"/>
    <cellStyle name="Comma 7 4 2 2 2 3 2" xfId="14812"/>
    <cellStyle name="Comma 7 4 2 2 2 3 3" xfId="14813"/>
    <cellStyle name="Comma 7 4 2 2 2 4" xfId="14814"/>
    <cellStyle name="Comma 7 4 2 2 2 5" xfId="14815"/>
    <cellStyle name="Comma 7 4 2 2 3" xfId="14816"/>
    <cellStyle name="Comma 7 4 2 2 3 2" xfId="14817"/>
    <cellStyle name="Comma 7 4 2 2 3 3" xfId="14818"/>
    <cellStyle name="Comma 7 4 2 2 4" xfId="14819"/>
    <cellStyle name="Comma 7 4 2 2 4 2" xfId="14820"/>
    <cellStyle name="Comma 7 4 2 2 4 3" xfId="14821"/>
    <cellStyle name="Comma 7 4 2 2 5" xfId="14822"/>
    <cellStyle name="Comma 7 4 2 2 6" xfId="14823"/>
    <cellStyle name="Comma 7 4 2 3" xfId="14824"/>
    <cellStyle name="Comma 7 4 2 3 2" xfId="14825"/>
    <cellStyle name="Comma 7 4 2 3 2 2" xfId="14826"/>
    <cellStyle name="Comma 7 4 2 3 2 3" xfId="14827"/>
    <cellStyle name="Comma 7 4 2 3 3" xfId="14828"/>
    <cellStyle name="Comma 7 4 2 3 3 2" xfId="14829"/>
    <cellStyle name="Comma 7 4 2 3 3 3" xfId="14830"/>
    <cellStyle name="Comma 7 4 2 3 4" xfId="14831"/>
    <cellStyle name="Comma 7 4 2 3 5" xfId="14832"/>
    <cellStyle name="Comma 7 4 2 4" xfId="14833"/>
    <cellStyle name="Comma 7 4 2 4 2" xfId="14834"/>
    <cellStyle name="Comma 7 4 2 4 3" xfId="14835"/>
    <cellStyle name="Comma 7 4 2 5" xfId="14836"/>
    <cellStyle name="Comma 7 4 2 5 2" xfId="14837"/>
    <cellStyle name="Comma 7 4 2 5 3" xfId="14838"/>
    <cellStyle name="Comma 7 4 2 6" xfId="14839"/>
    <cellStyle name="Comma 7 4 2 7" xfId="14840"/>
    <cellStyle name="Comma 7 4 2 8" xfId="14841"/>
    <cellStyle name="Comma 7 4 3" xfId="14842"/>
    <cellStyle name="Comma 7 4 3 2" xfId="14843"/>
    <cellStyle name="Comma 7 4 3 2 2" xfId="14844"/>
    <cellStyle name="Comma 7 4 3 2 2 2" xfId="14845"/>
    <cellStyle name="Comma 7 4 3 2 2 3" xfId="14846"/>
    <cellStyle name="Comma 7 4 3 2 3" xfId="14847"/>
    <cellStyle name="Comma 7 4 3 2 3 2" xfId="14848"/>
    <cellStyle name="Comma 7 4 3 2 3 3" xfId="14849"/>
    <cellStyle name="Comma 7 4 3 2 4" xfId="14850"/>
    <cellStyle name="Comma 7 4 3 2 5" xfId="14851"/>
    <cellStyle name="Comma 7 4 3 3" xfId="14852"/>
    <cellStyle name="Comma 7 4 3 3 2" xfId="14853"/>
    <cellStyle name="Comma 7 4 3 3 3" xfId="14854"/>
    <cellStyle name="Comma 7 4 3 4" xfId="14855"/>
    <cellStyle name="Comma 7 4 3 4 2" xfId="14856"/>
    <cellStyle name="Comma 7 4 3 4 3" xfId="14857"/>
    <cellStyle name="Comma 7 4 3 5" xfId="14858"/>
    <cellStyle name="Comma 7 4 3 6" xfId="14859"/>
    <cellStyle name="Comma 7 4 4" xfId="14860"/>
    <cellStyle name="Comma 7 4 4 2" xfId="14861"/>
    <cellStyle name="Comma 7 4 4 2 2" xfId="14862"/>
    <cellStyle name="Comma 7 4 4 2 3" xfId="14863"/>
    <cellStyle name="Comma 7 4 4 3" xfId="14864"/>
    <cellStyle name="Comma 7 4 4 3 2" xfId="14865"/>
    <cellStyle name="Comma 7 4 4 3 3" xfId="14866"/>
    <cellStyle name="Comma 7 4 4 4" xfId="14867"/>
    <cellStyle name="Comma 7 4 4 5" xfId="14868"/>
    <cellStyle name="Comma 7 4 5" xfId="14869"/>
    <cellStyle name="Comma 7 4 5 2" xfId="14870"/>
    <cellStyle name="Comma 7 4 5 3" xfId="14871"/>
    <cellStyle name="Comma 7 4 6" xfId="14872"/>
    <cellStyle name="Comma 7 4 6 2" xfId="14873"/>
    <cellStyle name="Comma 7 4 6 3" xfId="14874"/>
    <cellStyle name="Comma 7 4 7" xfId="14875"/>
    <cellStyle name="Comma 7 4 8" xfId="14876"/>
    <cellStyle name="Comma 7 4 9" xfId="14877"/>
    <cellStyle name="Comma 7 5" xfId="14878"/>
    <cellStyle name="Comma 7 5 2" xfId="14879"/>
    <cellStyle name="Comma 7 5 2 2" xfId="14880"/>
    <cellStyle name="Comma 7 5 2 2 2" xfId="14881"/>
    <cellStyle name="Comma 7 5 2 2 2 2" xfId="14882"/>
    <cellStyle name="Comma 7 5 2 2 2 3" xfId="14883"/>
    <cellStyle name="Comma 7 5 2 2 3" xfId="14884"/>
    <cellStyle name="Comma 7 5 2 2 3 2" xfId="14885"/>
    <cellStyle name="Comma 7 5 2 2 3 3" xfId="14886"/>
    <cellStyle name="Comma 7 5 2 2 4" xfId="14887"/>
    <cellStyle name="Comma 7 5 2 2 5" xfId="14888"/>
    <cellStyle name="Comma 7 5 2 3" xfId="14889"/>
    <cellStyle name="Comma 7 5 2 3 2" xfId="14890"/>
    <cellStyle name="Comma 7 5 2 3 3" xfId="14891"/>
    <cellStyle name="Comma 7 5 2 4" xfId="14892"/>
    <cellStyle name="Comma 7 5 2 4 2" xfId="14893"/>
    <cellStyle name="Comma 7 5 2 4 3" xfId="14894"/>
    <cellStyle name="Comma 7 5 2 5" xfId="14895"/>
    <cellStyle name="Comma 7 5 2 6" xfId="14896"/>
    <cellStyle name="Comma 7 5 3" xfId="14897"/>
    <cellStyle name="Comma 7 5 3 2" xfId="14898"/>
    <cellStyle name="Comma 7 5 3 2 2" xfId="14899"/>
    <cellStyle name="Comma 7 5 3 2 3" xfId="14900"/>
    <cellStyle name="Comma 7 5 3 3" xfId="14901"/>
    <cellStyle name="Comma 7 5 3 3 2" xfId="14902"/>
    <cellStyle name="Comma 7 5 3 3 3" xfId="14903"/>
    <cellStyle name="Comma 7 5 3 4" xfId="14904"/>
    <cellStyle name="Comma 7 5 3 5" xfId="14905"/>
    <cellStyle name="Comma 7 5 4" xfId="14906"/>
    <cellStyle name="Comma 7 5 4 2" xfId="14907"/>
    <cellStyle name="Comma 7 5 4 3" xfId="14908"/>
    <cellStyle name="Comma 7 5 5" xfId="14909"/>
    <cellStyle name="Comma 7 5 5 2" xfId="14910"/>
    <cellStyle name="Comma 7 5 5 3" xfId="14911"/>
    <cellStyle name="Comma 7 5 6" xfId="14912"/>
    <cellStyle name="Comma 7 5 7" xfId="14913"/>
    <cellStyle name="Comma 7 5 8" xfId="14914"/>
    <cellStyle name="Comma 7 6" xfId="14915"/>
    <cellStyle name="Comma 7 6 2" xfId="14916"/>
    <cellStyle name="Comma 7 6 2 2" xfId="14917"/>
    <cellStyle name="Comma 7 6 2 2 2" xfId="14918"/>
    <cellStyle name="Comma 7 6 2 2 3" xfId="14919"/>
    <cellStyle name="Comma 7 6 2 3" xfId="14920"/>
    <cellStyle name="Comma 7 6 2 3 2" xfId="14921"/>
    <cellStyle name="Comma 7 6 2 3 3" xfId="14922"/>
    <cellStyle name="Comma 7 6 2 4" xfId="14923"/>
    <cellStyle name="Comma 7 6 2 5" xfId="14924"/>
    <cellStyle name="Comma 7 6 3" xfId="14925"/>
    <cellStyle name="Comma 7 6 3 2" xfId="14926"/>
    <cellStyle name="Comma 7 6 3 3" xfId="14927"/>
    <cellStyle name="Comma 7 6 4" xfId="14928"/>
    <cellStyle name="Comma 7 6 4 2" xfId="14929"/>
    <cellStyle name="Comma 7 6 4 3" xfId="14930"/>
    <cellStyle name="Comma 7 6 5" xfId="14931"/>
    <cellStyle name="Comma 7 6 6" xfId="14932"/>
    <cellStyle name="Comma 7 6 7" xfId="14933"/>
    <cellStyle name="Comma 7 6 8" xfId="14934"/>
    <cellStyle name="Comma 7 7" xfId="14935"/>
    <cellStyle name="Comma 7 7 2" xfId="14936"/>
    <cellStyle name="Comma 7 7 2 2" xfId="14937"/>
    <cellStyle name="Comma 7 7 2 3" xfId="14938"/>
    <cellStyle name="Comma 7 7 3" xfId="14939"/>
    <cellStyle name="Comma 7 7 3 2" xfId="14940"/>
    <cellStyle name="Comma 7 7 3 3" xfId="14941"/>
    <cellStyle name="Comma 7 7 4" xfId="14942"/>
    <cellStyle name="Comma 7 7 5" xfId="14943"/>
    <cellStyle name="Comma 7 8" xfId="14944"/>
    <cellStyle name="Comma 7 8 2" xfId="14945"/>
    <cellStyle name="Comma 7 8 3" xfId="14946"/>
    <cellStyle name="Comma 7 9" xfId="14947"/>
    <cellStyle name="Comma 7 9 2" xfId="14948"/>
    <cellStyle name="Comma 7 9 3" xfId="14949"/>
    <cellStyle name="Comma 8" xfId="14950"/>
    <cellStyle name="Comma 8 10" xfId="14951"/>
    <cellStyle name="Comma 8 2" xfId="14952"/>
    <cellStyle name="Comma 8 2 2" xfId="14953"/>
    <cellStyle name="Comma 8 2 2 2" xfId="14954"/>
    <cellStyle name="Comma 8 2 2 2 2" xfId="14955"/>
    <cellStyle name="Comma 8 2 2 2 2 2" xfId="14956"/>
    <cellStyle name="Comma 8 2 2 2 2 2 2" xfId="14957"/>
    <cellStyle name="Comma 8 2 2 2 2 2 3" xfId="14958"/>
    <cellStyle name="Comma 8 2 2 2 2 3" xfId="14959"/>
    <cellStyle name="Comma 8 2 2 2 2 3 2" xfId="14960"/>
    <cellStyle name="Comma 8 2 2 2 2 3 3" xfId="14961"/>
    <cellStyle name="Comma 8 2 2 2 2 4" xfId="14962"/>
    <cellStyle name="Comma 8 2 2 2 2 5" xfId="14963"/>
    <cellStyle name="Comma 8 2 2 2 3" xfId="14964"/>
    <cellStyle name="Comma 8 2 2 2 3 2" xfId="14965"/>
    <cellStyle name="Comma 8 2 2 2 3 3" xfId="14966"/>
    <cellStyle name="Comma 8 2 2 2 4" xfId="14967"/>
    <cellStyle name="Comma 8 2 2 2 4 2" xfId="14968"/>
    <cellStyle name="Comma 8 2 2 2 4 3" xfId="14969"/>
    <cellStyle name="Comma 8 2 2 2 5" xfId="14970"/>
    <cellStyle name="Comma 8 2 2 2 6" xfId="14971"/>
    <cellStyle name="Comma 8 2 2 3" xfId="14972"/>
    <cellStyle name="Comma 8 2 2 3 2" xfId="14973"/>
    <cellStyle name="Comma 8 2 2 3 2 2" xfId="14974"/>
    <cellStyle name="Comma 8 2 2 3 2 3" xfId="14975"/>
    <cellStyle name="Comma 8 2 2 3 3" xfId="14976"/>
    <cellStyle name="Comma 8 2 2 3 3 2" xfId="14977"/>
    <cellStyle name="Comma 8 2 2 3 3 3" xfId="14978"/>
    <cellStyle name="Comma 8 2 2 3 4" xfId="14979"/>
    <cellStyle name="Comma 8 2 2 3 5" xfId="14980"/>
    <cellStyle name="Comma 8 2 2 4" xfId="14981"/>
    <cellStyle name="Comma 8 2 2 4 2" xfId="14982"/>
    <cellStyle name="Comma 8 2 2 4 3" xfId="14983"/>
    <cellStyle name="Comma 8 2 2 5" xfId="14984"/>
    <cellStyle name="Comma 8 2 2 5 2" xfId="14985"/>
    <cellStyle name="Comma 8 2 2 5 3" xfId="14986"/>
    <cellStyle name="Comma 8 2 2 6" xfId="14987"/>
    <cellStyle name="Comma 8 2 2 7" xfId="14988"/>
    <cellStyle name="Comma 8 2 2 8" xfId="14989"/>
    <cellStyle name="Comma 8 2 3" xfId="14990"/>
    <cellStyle name="Comma 8 2 3 2" xfId="14991"/>
    <cellStyle name="Comma 8 2 3 2 2" xfId="14992"/>
    <cellStyle name="Comma 8 2 3 2 2 2" xfId="14993"/>
    <cellStyle name="Comma 8 2 3 2 2 3" xfId="14994"/>
    <cellStyle name="Comma 8 2 3 2 3" xfId="14995"/>
    <cellStyle name="Comma 8 2 3 2 3 2" xfId="14996"/>
    <cellStyle name="Comma 8 2 3 2 3 3" xfId="14997"/>
    <cellStyle name="Comma 8 2 3 2 4" xfId="14998"/>
    <cellStyle name="Comma 8 2 3 2 5" xfId="14999"/>
    <cellStyle name="Comma 8 2 3 3" xfId="15000"/>
    <cellStyle name="Comma 8 2 3 3 2" xfId="15001"/>
    <cellStyle name="Comma 8 2 3 3 3" xfId="15002"/>
    <cellStyle name="Comma 8 2 3 4" xfId="15003"/>
    <cellStyle name="Comma 8 2 3 4 2" xfId="15004"/>
    <cellStyle name="Comma 8 2 3 4 3" xfId="15005"/>
    <cellStyle name="Comma 8 2 3 5" xfId="15006"/>
    <cellStyle name="Comma 8 2 3 6" xfId="15007"/>
    <cellStyle name="Comma 8 2 4" xfId="15008"/>
    <cellStyle name="Comma 8 2 4 2" xfId="15009"/>
    <cellStyle name="Comma 8 2 4 2 2" xfId="15010"/>
    <cellStyle name="Comma 8 2 4 2 3" xfId="15011"/>
    <cellStyle name="Comma 8 2 4 3" xfId="15012"/>
    <cellStyle name="Comma 8 2 4 3 2" xfId="15013"/>
    <cellStyle name="Comma 8 2 4 3 3" xfId="15014"/>
    <cellStyle name="Comma 8 2 4 4" xfId="15015"/>
    <cellStyle name="Comma 8 2 4 5" xfId="15016"/>
    <cellStyle name="Comma 8 2 5" xfId="15017"/>
    <cellStyle name="Comma 8 2 5 2" xfId="15018"/>
    <cellStyle name="Comma 8 2 5 3" xfId="15019"/>
    <cellStyle name="Comma 8 2 6" xfId="15020"/>
    <cellStyle name="Comma 8 2 6 2" xfId="15021"/>
    <cellStyle name="Comma 8 2 6 3" xfId="15022"/>
    <cellStyle name="Comma 8 2 7" xfId="15023"/>
    <cellStyle name="Comma 8 2 8" xfId="15024"/>
    <cellStyle name="Comma 8 2 9" xfId="15025"/>
    <cellStyle name="Comma 8 3" xfId="15026"/>
    <cellStyle name="Comma 8 3 2" xfId="15027"/>
    <cellStyle name="Comma 8 3 2 2" xfId="15028"/>
    <cellStyle name="Comma 8 3 2 2 2" xfId="15029"/>
    <cellStyle name="Comma 8 3 2 2 2 2" xfId="15030"/>
    <cellStyle name="Comma 8 3 2 2 2 2 2" xfId="15031"/>
    <cellStyle name="Comma 8 3 2 2 2 2 3" xfId="15032"/>
    <cellStyle name="Comma 8 3 2 2 2 3" xfId="15033"/>
    <cellStyle name="Comma 8 3 2 2 2 3 2" xfId="15034"/>
    <cellStyle name="Comma 8 3 2 2 2 3 3" xfId="15035"/>
    <cellStyle name="Comma 8 3 2 2 2 4" xfId="15036"/>
    <cellStyle name="Comma 8 3 2 2 2 5" xfId="15037"/>
    <cellStyle name="Comma 8 3 2 2 3" xfId="15038"/>
    <cellStyle name="Comma 8 3 2 2 3 2" xfId="15039"/>
    <cellStyle name="Comma 8 3 2 2 3 3" xfId="15040"/>
    <cellStyle name="Comma 8 3 2 2 4" xfId="15041"/>
    <cellStyle name="Comma 8 3 2 2 4 2" xfId="15042"/>
    <cellStyle name="Comma 8 3 2 2 4 3" xfId="15043"/>
    <cellStyle name="Comma 8 3 2 2 5" xfId="15044"/>
    <cellStyle name="Comma 8 3 2 2 6" xfId="15045"/>
    <cellStyle name="Comma 8 3 2 3" xfId="15046"/>
    <cellStyle name="Comma 8 3 2 3 2" xfId="15047"/>
    <cellStyle name="Comma 8 3 2 3 2 2" xfId="15048"/>
    <cellStyle name="Comma 8 3 2 3 2 3" xfId="15049"/>
    <cellStyle name="Comma 8 3 2 3 3" xfId="15050"/>
    <cellStyle name="Comma 8 3 2 3 3 2" xfId="15051"/>
    <cellStyle name="Comma 8 3 2 3 3 3" xfId="15052"/>
    <cellStyle name="Comma 8 3 2 3 4" xfId="15053"/>
    <cellStyle name="Comma 8 3 2 3 5" xfId="15054"/>
    <cellStyle name="Comma 8 3 2 4" xfId="15055"/>
    <cellStyle name="Comma 8 3 2 4 2" xfId="15056"/>
    <cellStyle name="Comma 8 3 2 4 3" xfId="15057"/>
    <cellStyle name="Comma 8 3 2 5" xfId="15058"/>
    <cellStyle name="Comma 8 3 2 5 2" xfId="15059"/>
    <cellStyle name="Comma 8 3 2 5 3" xfId="15060"/>
    <cellStyle name="Comma 8 3 2 6" xfId="15061"/>
    <cellStyle name="Comma 8 3 2 7" xfId="15062"/>
    <cellStyle name="Comma 8 3 2 8" xfId="15063"/>
    <cellStyle name="Comma 8 3 3" xfId="15064"/>
    <cellStyle name="Comma 8 3 3 2" xfId="15065"/>
    <cellStyle name="Comma 8 3 3 2 2" xfId="15066"/>
    <cellStyle name="Comma 8 3 3 2 2 2" xfId="15067"/>
    <cellStyle name="Comma 8 3 3 2 2 3" xfId="15068"/>
    <cellStyle name="Comma 8 3 3 2 3" xfId="15069"/>
    <cellStyle name="Comma 8 3 3 2 3 2" xfId="15070"/>
    <cellStyle name="Comma 8 3 3 2 3 3" xfId="15071"/>
    <cellStyle name="Comma 8 3 3 2 4" xfId="15072"/>
    <cellStyle name="Comma 8 3 3 2 5" xfId="15073"/>
    <cellStyle name="Comma 8 3 3 3" xfId="15074"/>
    <cellStyle name="Comma 8 3 3 3 2" xfId="15075"/>
    <cellStyle name="Comma 8 3 3 3 3" xfId="15076"/>
    <cellStyle name="Comma 8 3 3 4" xfId="15077"/>
    <cellStyle name="Comma 8 3 3 4 2" xfId="15078"/>
    <cellStyle name="Comma 8 3 3 4 3" xfId="15079"/>
    <cellStyle name="Comma 8 3 3 5" xfId="15080"/>
    <cellStyle name="Comma 8 3 3 6" xfId="15081"/>
    <cellStyle name="Comma 8 3 4" xfId="15082"/>
    <cellStyle name="Comma 8 3 4 2" xfId="15083"/>
    <cellStyle name="Comma 8 3 4 2 2" xfId="15084"/>
    <cellStyle name="Comma 8 3 4 2 3" xfId="15085"/>
    <cellStyle name="Comma 8 3 4 3" xfId="15086"/>
    <cellStyle name="Comma 8 3 4 3 2" xfId="15087"/>
    <cellStyle name="Comma 8 3 4 3 3" xfId="15088"/>
    <cellStyle name="Comma 8 3 4 4" xfId="15089"/>
    <cellStyle name="Comma 8 3 4 5" xfId="15090"/>
    <cellStyle name="Comma 8 3 5" xfId="15091"/>
    <cellStyle name="Comma 8 3 5 2" xfId="15092"/>
    <cellStyle name="Comma 8 3 5 3" xfId="15093"/>
    <cellStyle name="Comma 8 3 6" xfId="15094"/>
    <cellStyle name="Comma 8 3 6 2" xfId="15095"/>
    <cellStyle name="Comma 8 3 6 3" xfId="15096"/>
    <cellStyle name="Comma 8 3 7" xfId="15097"/>
    <cellStyle name="Comma 8 3 8" xfId="15098"/>
    <cellStyle name="Comma 8 3 9" xfId="15099"/>
    <cellStyle name="Comma 8 4" xfId="15100"/>
    <cellStyle name="Comma 8 4 2" xfId="15101"/>
    <cellStyle name="Comma 8 4 2 2" xfId="15102"/>
    <cellStyle name="Comma 8 4 2 2 2" xfId="15103"/>
    <cellStyle name="Comma 8 4 2 2 2 2" xfId="15104"/>
    <cellStyle name="Comma 8 4 2 2 2 3" xfId="15105"/>
    <cellStyle name="Comma 8 4 2 2 3" xfId="15106"/>
    <cellStyle name="Comma 8 4 2 2 3 2" xfId="15107"/>
    <cellStyle name="Comma 8 4 2 2 3 3" xfId="15108"/>
    <cellStyle name="Comma 8 4 2 2 4" xfId="15109"/>
    <cellStyle name="Comma 8 4 2 2 5" xfId="15110"/>
    <cellStyle name="Comma 8 4 2 3" xfId="15111"/>
    <cellStyle name="Comma 8 4 2 3 2" xfId="15112"/>
    <cellStyle name="Comma 8 4 2 3 3" xfId="15113"/>
    <cellStyle name="Comma 8 4 2 4" xfId="15114"/>
    <cellStyle name="Comma 8 4 2 4 2" xfId="15115"/>
    <cellStyle name="Comma 8 4 2 4 3" xfId="15116"/>
    <cellStyle name="Comma 8 4 2 5" xfId="15117"/>
    <cellStyle name="Comma 8 4 2 6" xfId="15118"/>
    <cellStyle name="Comma 8 4 3" xfId="15119"/>
    <cellStyle name="Comma 8 4 3 2" xfId="15120"/>
    <cellStyle name="Comma 8 4 3 2 2" xfId="15121"/>
    <cellStyle name="Comma 8 4 3 2 3" xfId="15122"/>
    <cellStyle name="Comma 8 4 3 3" xfId="15123"/>
    <cellStyle name="Comma 8 4 3 3 2" xfId="15124"/>
    <cellStyle name="Comma 8 4 3 3 3" xfId="15125"/>
    <cellStyle name="Comma 8 4 3 4" xfId="15126"/>
    <cellStyle name="Comma 8 4 3 5" xfId="15127"/>
    <cellStyle name="Comma 8 4 4" xfId="15128"/>
    <cellStyle name="Comma 8 4 4 2" xfId="15129"/>
    <cellStyle name="Comma 8 4 4 3" xfId="15130"/>
    <cellStyle name="Comma 8 4 5" xfId="15131"/>
    <cellStyle name="Comma 8 4 5 2" xfId="15132"/>
    <cellStyle name="Comma 8 4 5 3" xfId="15133"/>
    <cellStyle name="Comma 8 4 6" xfId="15134"/>
    <cellStyle name="Comma 8 4 7" xfId="15135"/>
    <cellStyle name="Comma 8 4 8" xfId="15136"/>
    <cellStyle name="Comma 8 5" xfId="15137"/>
    <cellStyle name="Comma 8 5 2" xfId="15138"/>
    <cellStyle name="Comma 8 5 2 2" xfId="15139"/>
    <cellStyle name="Comma 8 5 2 2 2" xfId="15140"/>
    <cellStyle name="Comma 8 5 2 2 3" xfId="15141"/>
    <cellStyle name="Comma 8 5 2 3" xfId="15142"/>
    <cellStyle name="Comma 8 5 2 3 2" xfId="15143"/>
    <cellStyle name="Comma 8 5 2 3 3" xfId="15144"/>
    <cellStyle name="Comma 8 5 2 4" xfId="15145"/>
    <cellStyle name="Comma 8 5 2 5" xfId="15146"/>
    <cellStyle name="Comma 8 5 3" xfId="15147"/>
    <cellStyle name="Comma 8 5 3 2" xfId="15148"/>
    <cellStyle name="Comma 8 5 3 3" xfId="15149"/>
    <cellStyle name="Comma 8 5 4" xfId="15150"/>
    <cellStyle name="Comma 8 5 4 2" xfId="15151"/>
    <cellStyle name="Comma 8 5 4 3" xfId="15152"/>
    <cellStyle name="Comma 8 5 5" xfId="15153"/>
    <cellStyle name="Comma 8 5 6" xfId="15154"/>
    <cellStyle name="Comma 8 5 7" xfId="15155"/>
    <cellStyle name="Comma 8 6" xfId="15156"/>
    <cellStyle name="Comma 8 6 2" xfId="15157"/>
    <cellStyle name="Comma 8 6 2 2" xfId="15158"/>
    <cellStyle name="Comma 8 6 2 3" xfId="15159"/>
    <cellStyle name="Comma 8 6 3" xfId="15160"/>
    <cellStyle name="Comma 8 6 3 2" xfId="15161"/>
    <cellStyle name="Comma 8 6 3 3" xfId="15162"/>
    <cellStyle name="Comma 8 6 4" xfId="15163"/>
    <cellStyle name="Comma 8 6 5" xfId="15164"/>
    <cellStyle name="Comma 8 7" xfId="15165"/>
    <cellStyle name="Comma 8 7 2" xfId="15166"/>
    <cellStyle name="Comma 8 7 3" xfId="15167"/>
    <cellStyle name="Comma 8 8" xfId="15168"/>
    <cellStyle name="Comma 8 8 2" xfId="15169"/>
    <cellStyle name="Comma 8 8 3" xfId="15170"/>
    <cellStyle name="Comma 8 9" xfId="15171"/>
    <cellStyle name="Comma 9" xfId="15172"/>
    <cellStyle name="Comma 9 2" xfId="15173"/>
    <cellStyle name="Comma 9 2 2" xfId="46216"/>
    <cellStyle name="Comma 9 3" xfId="15174"/>
    <cellStyle name="Comma(2)" xfId="15175"/>
    <cellStyle name="Comma(2) 2" xfId="15176"/>
    <cellStyle name="Comma0" xfId="15177"/>
    <cellStyle name="Comma0 - Style2" xfId="15178"/>
    <cellStyle name="Comma1 - Style1" xfId="15179"/>
    <cellStyle name="Comments" xfId="15180"/>
    <cellStyle name="Currency" xfId="1" builtinId="4"/>
    <cellStyle name="Currency 10" xfId="15181"/>
    <cellStyle name="Currency 10 2" xfId="15182"/>
    <cellStyle name="Currency 10 2 2" xfId="15183"/>
    <cellStyle name="Currency 10 2 2 2" xfId="15184"/>
    <cellStyle name="Currency 10 2 2 2 2" xfId="15185"/>
    <cellStyle name="Currency 10 2 2 2 2 2" xfId="15186"/>
    <cellStyle name="Currency 10 2 2 2 2 3" xfId="15187"/>
    <cellStyle name="Currency 10 2 2 2 3" xfId="15188"/>
    <cellStyle name="Currency 10 2 2 2 3 2" xfId="15189"/>
    <cellStyle name="Currency 10 2 2 2 3 3" xfId="15190"/>
    <cellStyle name="Currency 10 2 2 2 4" xfId="15191"/>
    <cellStyle name="Currency 10 2 2 2 5" xfId="15192"/>
    <cellStyle name="Currency 10 2 2 3" xfId="15193"/>
    <cellStyle name="Currency 10 2 2 3 2" xfId="15194"/>
    <cellStyle name="Currency 10 2 2 3 3" xfId="15195"/>
    <cellStyle name="Currency 10 2 2 4" xfId="15196"/>
    <cellStyle name="Currency 10 2 2 4 2" xfId="15197"/>
    <cellStyle name="Currency 10 2 2 4 3" xfId="15198"/>
    <cellStyle name="Currency 10 2 2 5" xfId="15199"/>
    <cellStyle name="Currency 10 2 2 6" xfId="15200"/>
    <cellStyle name="Currency 10 2 3" xfId="15201"/>
    <cellStyle name="Currency 10 2 3 2" xfId="15202"/>
    <cellStyle name="Currency 10 2 3 2 2" xfId="15203"/>
    <cellStyle name="Currency 10 2 3 2 3" xfId="15204"/>
    <cellStyle name="Currency 10 2 3 3" xfId="15205"/>
    <cellStyle name="Currency 10 2 3 3 2" xfId="15206"/>
    <cellStyle name="Currency 10 2 3 3 3" xfId="15207"/>
    <cellStyle name="Currency 10 2 3 4" xfId="15208"/>
    <cellStyle name="Currency 10 2 3 5" xfId="15209"/>
    <cellStyle name="Currency 10 2 4" xfId="15210"/>
    <cellStyle name="Currency 10 2 4 2" xfId="15211"/>
    <cellStyle name="Currency 10 2 4 3" xfId="15212"/>
    <cellStyle name="Currency 10 2 5" xfId="15213"/>
    <cellStyle name="Currency 10 2 5 2" xfId="15214"/>
    <cellStyle name="Currency 10 2 5 3" xfId="15215"/>
    <cellStyle name="Currency 10 2 6" xfId="15216"/>
    <cellStyle name="Currency 10 2 7" xfId="15217"/>
    <cellStyle name="Currency 10 2 8" xfId="15218"/>
    <cellStyle name="Currency 10 3" xfId="15219"/>
    <cellStyle name="Currency 10 3 2" xfId="15220"/>
    <cellStyle name="Currency 10 3 3" xfId="15221"/>
    <cellStyle name="Currency 10 4" xfId="15222"/>
    <cellStyle name="Currency 10 4 2" xfId="15223"/>
    <cellStyle name="Currency 10 4 3" xfId="15224"/>
    <cellStyle name="Currency 10 5" xfId="15225"/>
    <cellStyle name="Currency 10 6" xfId="15226"/>
    <cellStyle name="Currency 11" xfId="15227"/>
    <cellStyle name="Currency 11 2" xfId="15228"/>
    <cellStyle name="Currency 11 2 2" xfId="15229"/>
    <cellStyle name="Currency 11 2 2 2" xfId="15230"/>
    <cellStyle name="Currency 11 2 2 3" xfId="15231"/>
    <cellStyle name="Currency 11 2 3" xfId="15232"/>
    <cellStyle name="Currency 11 3" xfId="15233"/>
    <cellStyle name="Currency 11 4" xfId="15234"/>
    <cellStyle name="Currency 11 5" xfId="15235"/>
    <cellStyle name="Currency 11 6" xfId="15236"/>
    <cellStyle name="Currency 12" xfId="15237"/>
    <cellStyle name="Currency 12 2" xfId="15238"/>
    <cellStyle name="Currency 12 2 2" xfId="15239"/>
    <cellStyle name="Currency 12 2 2 2" xfId="15240"/>
    <cellStyle name="Currency 12 2 2 3" xfId="15241"/>
    <cellStyle name="Currency 12 2 3" xfId="15242"/>
    <cellStyle name="Currency 12 3" xfId="15243"/>
    <cellStyle name="Currency 12 4" xfId="15244"/>
    <cellStyle name="Currency 13" xfId="15245"/>
    <cellStyle name="Currency 14" xfId="15246"/>
    <cellStyle name="Currency 14 2" xfId="15247"/>
    <cellStyle name="Currency 15" xfId="15248"/>
    <cellStyle name="Currency 16" xfId="15249"/>
    <cellStyle name="Currency 16 2" xfId="15250"/>
    <cellStyle name="Currency 16 3" xfId="15251"/>
    <cellStyle name="Currency 17" xfId="15252"/>
    <cellStyle name="Currency 18" xfId="15253"/>
    <cellStyle name="Currency 18 2" xfId="15254"/>
    <cellStyle name="Currency 18 3" xfId="15255"/>
    <cellStyle name="Currency 19" xfId="15256"/>
    <cellStyle name="Currency 2" xfId="15257"/>
    <cellStyle name="Currency 2 2" xfId="15258"/>
    <cellStyle name="Currency 2 2 10" xfId="15259"/>
    <cellStyle name="Currency 2 2 2" xfId="15260"/>
    <cellStyle name="Currency 2 2 2 2" xfId="15261"/>
    <cellStyle name="Currency 2 2 2 2 2" xfId="15262"/>
    <cellStyle name="Currency 2 2 2 3" xfId="15263"/>
    <cellStyle name="Currency 2 2 2 4" xfId="15264"/>
    <cellStyle name="Currency 2 2 2 5" xfId="15265"/>
    <cellStyle name="Currency 2 2 2 6" xfId="15266"/>
    <cellStyle name="Currency 2 2 2 7" xfId="15267"/>
    <cellStyle name="Currency 2 2 2 8" xfId="15268"/>
    <cellStyle name="Currency 2 2 2 9" xfId="15269"/>
    <cellStyle name="Currency 2 2 3" xfId="15270"/>
    <cellStyle name="Currency 2 2 3 2" xfId="15271"/>
    <cellStyle name="Currency 2 2 3 3" xfId="15272"/>
    <cellStyle name="Currency 2 2 3 3 2" xfId="15273"/>
    <cellStyle name="Currency 2 2 3 4" xfId="15274"/>
    <cellStyle name="Currency 2 2 3 4 2" xfId="15275"/>
    <cellStyle name="Currency 2 2 3 4 3" xfId="15276"/>
    <cellStyle name="Currency 2 2 3 5" xfId="15277"/>
    <cellStyle name="Currency 2 2 4" xfId="15278"/>
    <cellStyle name="Currency 2 2 4 2" xfId="15279"/>
    <cellStyle name="Currency 2 2 4 2 2" xfId="15280"/>
    <cellStyle name="Currency 2 2 4 3" xfId="15281"/>
    <cellStyle name="Currency 2 2 4 4" xfId="15282"/>
    <cellStyle name="Currency 2 2 4 5" xfId="15283"/>
    <cellStyle name="Currency 2 2 5" xfId="15284"/>
    <cellStyle name="Currency 2 2 5 2" xfId="15285"/>
    <cellStyle name="Currency 2 2 6" xfId="15286"/>
    <cellStyle name="Currency 2 2 7" xfId="15287"/>
    <cellStyle name="Currency 2 2 7 2" xfId="15288"/>
    <cellStyle name="Currency 2 2 8" xfId="15289"/>
    <cellStyle name="Currency 2 2 9" xfId="15290"/>
    <cellStyle name="Currency 2 3" xfId="15291"/>
    <cellStyle name="Currency 2 3 2" xfId="15292"/>
    <cellStyle name="Currency 2 3 2 2" xfId="15293"/>
    <cellStyle name="Currency 2 3 2 3" xfId="15294"/>
    <cellStyle name="Currency 2 3 2 4" xfId="15295"/>
    <cellStyle name="Currency 2 3 2 5" xfId="15296"/>
    <cellStyle name="Currency 2 3 2 6" xfId="15297"/>
    <cellStyle name="Currency 2 3 2 7" xfId="15298"/>
    <cellStyle name="Currency 2 3 3" xfId="15299"/>
    <cellStyle name="Currency 2 3 3 2" xfId="15300"/>
    <cellStyle name="Currency 2 3 3 2 2" xfId="15301"/>
    <cellStyle name="Currency 2 3 3 2 3" xfId="15302"/>
    <cellStyle name="Currency 2 3 3 2 4" xfId="15303"/>
    <cellStyle name="Currency 2 3 3 3" xfId="15304"/>
    <cellStyle name="Currency 2 3 3 4" xfId="15305"/>
    <cellStyle name="Currency 2 3 3 5" xfId="15306"/>
    <cellStyle name="Currency 2 3 3 6" xfId="15307"/>
    <cellStyle name="Currency 2 3 4" xfId="15308"/>
    <cellStyle name="Currency 2 3 4 2" xfId="15309"/>
    <cellStyle name="Currency 2 3 4 3" xfId="15310"/>
    <cellStyle name="Currency 2 3 4 4" xfId="15311"/>
    <cellStyle name="Currency 2 3 5" xfId="15312"/>
    <cellStyle name="Currency 2 3 6" xfId="15313"/>
    <cellStyle name="Currency 2 3 7" xfId="15314"/>
    <cellStyle name="Currency 2 3 8" xfId="15315"/>
    <cellStyle name="Currency 2 4" xfId="15316"/>
    <cellStyle name="Currency 2 4 10" xfId="15317"/>
    <cellStyle name="Currency 2 4 2" xfId="15318"/>
    <cellStyle name="Currency 2 4 2 2" xfId="15319"/>
    <cellStyle name="Currency 2 4 2 3" xfId="15320"/>
    <cellStyle name="Currency 2 4 2 4" xfId="15321"/>
    <cellStyle name="Currency 2 4 2 5" xfId="15322"/>
    <cellStyle name="Currency 2 4 2 6" xfId="15323"/>
    <cellStyle name="Currency 2 4 3" xfId="15324"/>
    <cellStyle name="Currency 2 4 3 2" xfId="15325"/>
    <cellStyle name="Currency 2 4 3 3" xfId="15326"/>
    <cellStyle name="Currency 2 4 4" xfId="15327"/>
    <cellStyle name="Currency 2 4 4 2" xfId="15328"/>
    <cellStyle name="Currency 2 4 4 3" xfId="15329"/>
    <cellStyle name="Currency 2 4 4 4" xfId="15330"/>
    <cellStyle name="Currency 2 4 4 5" xfId="15331"/>
    <cellStyle name="Currency 2 4 5" xfId="15332"/>
    <cellStyle name="Currency 2 4 6" xfId="15333"/>
    <cellStyle name="Currency 2 4 7" xfId="15334"/>
    <cellStyle name="Currency 2 4 8" xfId="15335"/>
    <cellStyle name="Currency 2 4 8 2" xfId="15336"/>
    <cellStyle name="Currency 2 4 8 3" xfId="15337"/>
    <cellStyle name="Currency 2 4 9" xfId="15338"/>
    <cellStyle name="Currency 2 5" xfId="15339"/>
    <cellStyle name="Currency 2 5 2" xfId="15340"/>
    <cellStyle name="Currency 2 5 3" xfId="15341"/>
    <cellStyle name="Currency 2 5 4" xfId="15342"/>
    <cellStyle name="Currency 2 5 5" xfId="15343"/>
    <cellStyle name="Currency 2 5 6" xfId="15344"/>
    <cellStyle name="Currency 2 6" xfId="15345"/>
    <cellStyle name="Currency 2 6 2" xfId="15346"/>
    <cellStyle name="Currency 2 6 3" xfId="15347"/>
    <cellStyle name="Currency 2 6 3 2" xfId="15348"/>
    <cellStyle name="Currency 2 6 3 3" xfId="15349"/>
    <cellStyle name="Currency 2 6 4" xfId="15350"/>
    <cellStyle name="Currency 2 7" xfId="15351"/>
    <cellStyle name="Currency 2 8" xfId="15352"/>
    <cellStyle name="Currency 2 9" xfId="15353"/>
    <cellStyle name="Currency 20" xfId="15354"/>
    <cellStyle name="Currency 21" xfId="15355"/>
    <cellStyle name="Currency 22" xfId="15356"/>
    <cellStyle name="Currency 3" xfId="15357"/>
    <cellStyle name="Currency 3 10" xfId="15358"/>
    <cellStyle name="Currency 3 11" xfId="15359"/>
    <cellStyle name="Currency 3 2" xfId="15360"/>
    <cellStyle name="Currency 3 2 2" xfId="15361"/>
    <cellStyle name="Currency 3 2 2 2" xfId="15362"/>
    <cellStyle name="Currency 3 2 2 2 2" xfId="15363"/>
    <cellStyle name="Currency 3 2 2 2 2 2" xfId="15364"/>
    <cellStyle name="Currency 3 2 2 2 2 2 2" xfId="15365"/>
    <cellStyle name="Currency 3 2 2 2 2 2 2 2" xfId="15366"/>
    <cellStyle name="Currency 3 2 2 2 2 2 2 3" xfId="15367"/>
    <cellStyle name="Currency 3 2 2 2 2 2 3" xfId="15368"/>
    <cellStyle name="Currency 3 2 2 2 2 2 3 2" xfId="15369"/>
    <cellStyle name="Currency 3 2 2 2 2 2 3 3" xfId="15370"/>
    <cellStyle name="Currency 3 2 2 2 2 2 4" xfId="15371"/>
    <cellStyle name="Currency 3 2 2 2 2 2 5" xfId="15372"/>
    <cellStyle name="Currency 3 2 2 2 2 3" xfId="15373"/>
    <cellStyle name="Currency 3 2 2 2 2 3 2" xfId="15374"/>
    <cellStyle name="Currency 3 2 2 2 2 3 3" xfId="15375"/>
    <cellStyle name="Currency 3 2 2 2 2 4" xfId="15376"/>
    <cellStyle name="Currency 3 2 2 2 2 4 2" xfId="15377"/>
    <cellStyle name="Currency 3 2 2 2 2 4 3" xfId="15378"/>
    <cellStyle name="Currency 3 2 2 2 2 5" xfId="15379"/>
    <cellStyle name="Currency 3 2 2 2 2 6" xfId="15380"/>
    <cellStyle name="Currency 3 2 2 2 2 7" xfId="15381"/>
    <cellStyle name="Currency 3 2 2 2 3" xfId="15382"/>
    <cellStyle name="Currency 3 2 2 2 3 2" xfId="15383"/>
    <cellStyle name="Currency 3 2 2 2 3 2 2" xfId="15384"/>
    <cellStyle name="Currency 3 2 2 2 3 2 3" xfId="15385"/>
    <cellStyle name="Currency 3 2 2 2 3 3" xfId="15386"/>
    <cellStyle name="Currency 3 2 2 2 3 3 2" xfId="15387"/>
    <cellStyle name="Currency 3 2 2 2 3 3 3" xfId="15388"/>
    <cellStyle name="Currency 3 2 2 2 3 4" xfId="15389"/>
    <cellStyle name="Currency 3 2 2 2 3 5" xfId="15390"/>
    <cellStyle name="Currency 3 2 2 2 4" xfId="15391"/>
    <cellStyle name="Currency 3 2 2 2 4 2" xfId="15392"/>
    <cellStyle name="Currency 3 2 2 2 4 3" xfId="15393"/>
    <cellStyle name="Currency 3 2 2 2 5" xfId="15394"/>
    <cellStyle name="Currency 3 2 2 2 5 2" xfId="15395"/>
    <cellStyle name="Currency 3 2 2 2 5 3" xfId="15396"/>
    <cellStyle name="Currency 3 2 2 2 6" xfId="15397"/>
    <cellStyle name="Currency 3 2 2 2 7" xfId="15398"/>
    <cellStyle name="Currency 3 2 2 2 8" xfId="15399"/>
    <cellStyle name="Currency 3 2 2 3" xfId="15400"/>
    <cellStyle name="Currency 3 2 2 3 2" xfId="15401"/>
    <cellStyle name="Currency 3 2 2 3 2 2" xfId="15402"/>
    <cellStyle name="Currency 3 2 2 3 2 2 2" xfId="15403"/>
    <cellStyle name="Currency 3 2 2 3 2 2 3" xfId="15404"/>
    <cellStyle name="Currency 3 2 2 3 2 3" xfId="15405"/>
    <cellStyle name="Currency 3 2 2 3 2 3 2" xfId="15406"/>
    <cellStyle name="Currency 3 2 2 3 2 3 3" xfId="15407"/>
    <cellStyle name="Currency 3 2 2 3 2 4" xfId="15408"/>
    <cellStyle name="Currency 3 2 2 3 2 5" xfId="15409"/>
    <cellStyle name="Currency 3 2 2 3 3" xfId="15410"/>
    <cellStyle name="Currency 3 2 2 3 3 2" xfId="15411"/>
    <cellStyle name="Currency 3 2 2 3 3 3" xfId="15412"/>
    <cellStyle name="Currency 3 2 2 3 4" xfId="15413"/>
    <cellStyle name="Currency 3 2 2 3 4 2" xfId="15414"/>
    <cellStyle name="Currency 3 2 2 3 4 3" xfId="15415"/>
    <cellStyle name="Currency 3 2 2 3 5" xfId="15416"/>
    <cellStyle name="Currency 3 2 2 3 6" xfId="15417"/>
    <cellStyle name="Currency 3 2 2 3 7" xfId="15418"/>
    <cellStyle name="Currency 3 2 2 4" xfId="15419"/>
    <cellStyle name="Currency 3 2 2 4 2" xfId="15420"/>
    <cellStyle name="Currency 3 2 2 4 2 2" xfId="15421"/>
    <cellStyle name="Currency 3 2 2 4 2 3" xfId="15422"/>
    <cellStyle name="Currency 3 2 2 4 3" xfId="15423"/>
    <cellStyle name="Currency 3 2 2 4 3 2" xfId="15424"/>
    <cellStyle name="Currency 3 2 2 4 3 3" xfId="15425"/>
    <cellStyle name="Currency 3 2 2 4 4" xfId="15426"/>
    <cellStyle name="Currency 3 2 2 4 5" xfId="15427"/>
    <cellStyle name="Currency 3 2 2 5" xfId="15428"/>
    <cellStyle name="Currency 3 2 2 5 2" xfId="15429"/>
    <cellStyle name="Currency 3 2 2 5 3" xfId="15430"/>
    <cellStyle name="Currency 3 2 2 6" xfId="15431"/>
    <cellStyle name="Currency 3 2 2 6 2" xfId="15432"/>
    <cellStyle name="Currency 3 2 2 6 3" xfId="15433"/>
    <cellStyle name="Currency 3 2 2 7" xfId="15434"/>
    <cellStyle name="Currency 3 2 2 8" xfId="15435"/>
    <cellStyle name="Currency 3 2 2 9" xfId="15436"/>
    <cellStyle name="Currency 3 2 3" xfId="15437"/>
    <cellStyle name="Currency 3 2 3 2" xfId="15438"/>
    <cellStyle name="Currency 3 2 3 2 2" xfId="15439"/>
    <cellStyle name="Currency 3 2 3 2 2 2" xfId="15440"/>
    <cellStyle name="Currency 3 2 3 2 2 2 2" xfId="15441"/>
    <cellStyle name="Currency 3 2 3 2 2 2 3" xfId="15442"/>
    <cellStyle name="Currency 3 2 3 2 2 3" xfId="15443"/>
    <cellStyle name="Currency 3 2 3 2 2 3 2" xfId="15444"/>
    <cellStyle name="Currency 3 2 3 2 2 3 3" xfId="15445"/>
    <cellStyle name="Currency 3 2 3 2 2 4" xfId="15446"/>
    <cellStyle name="Currency 3 2 3 2 2 5" xfId="15447"/>
    <cellStyle name="Currency 3 2 3 2 3" xfId="15448"/>
    <cellStyle name="Currency 3 2 3 2 3 2" xfId="15449"/>
    <cellStyle name="Currency 3 2 3 2 3 3" xfId="15450"/>
    <cellStyle name="Currency 3 2 3 2 4" xfId="15451"/>
    <cellStyle name="Currency 3 2 3 2 4 2" xfId="15452"/>
    <cellStyle name="Currency 3 2 3 2 4 3" xfId="15453"/>
    <cellStyle name="Currency 3 2 3 2 5" xfId="15454"/>
    <cellStyle name="Currency 3 2 3 2 6" xfId="15455"/>
    <cellStyle name="Currency 3 2 3 2 7" xfId="15456"/>
    <cellStyle name="Currency 3 2 3 3" xfId="15457"/>
    <cellStyle name="Currency 3 2 3 3 2" xfId="15458"/>
    <cellStyle name="Currency 3 2 3 3 2 2" xfId="15459"/>
    <cellStyle name="Currency 3 2 3 3 2 3" xfId="15460"/>
    <cellStyle name="Currency 3 2 3 3 3" xfId="15461"/>
    <cellStyle name="Currency 3 2 3 3 3 2" xfId="15462"/>
    <cellStyle name="Currency 3 2 3 3 3 3" xfId="15463"/>
    <cellStyle name="Currency 3 2 3 3 4" xfId="15464"/>
    <cellStyle name="Currency 3 2 3 3 5" xfId="15465"/>
    <cellStyle name="Currency 3 2 3 4" xfId="15466"/>
    <cellStyle name="Currency 3 2 3 4 2" xfId="15467"/>
    <cellStyle name="Currency 3 2 3 4 3" xfId="15468"/>
    <cellStyle name="Currency 3 2 3 5" xfId="15469"/>
    <cellStyle name="Currency 3 2 3 5 2" xfId="15470"/>
    <cellStyle name="Currency 3 2 3 5 3" xfId="15471"/>
    <cellStyle name="Currency 3 2 3 6" xfId="15472"/>
    <cellStyle name="Currency 3 2 3 7" xfId="15473"/>
    <cellStyle name="Currency 3 2 3 8" xfId="15474"/>
    <cellStyle name="Currency 3 2 4" xfId="15475"/>
    <cellStyle name="Currency 3 2 4 2" xfId="15476"/>
    <cellStyle name="Currency 3 2 4 2 2" xfId="15477"/>
    <cellStyle name="Currency 3 2 4 2 2 2" xfId="15478"/>
    <cellStyle name="Currency 3 2 4 2 2 3" xfId="15479"/>
    <cellStyle name="Currency 3 2 4 2 3" xfId="15480"/>
    <cellStyle name="Currency 3 2 4 2 3 2" xfId="15481"/>
    <cellStyle name="Currency 3 2 4 2 3 3" xfId="15482"/>
    <cellStyle name="Currency 3 2 4 2 4" xfId="15483"/>
    <cellStyle name="Currency 3 2 4 2 5" xfId="15484"/>
    <cellStyle name="Currency 3 2 4 3" xfId="15485"/>
    <cellStyle name="Currency 3 2 4 3 2" xfId="15486"/>
    <cellStyle name="Currency 3 2 4 3 3" xfId="15487"/>
    <cellStyle name="Currency 3 2 4 4" xfId="15488"/>
    <cellStyle name="Currency 3 2 4 4 2" xfId="15489"/>
    <cellStyle name="Currency 3 2 4 4 3" xfId="15490"/>
    <cellStyle name="Currency 3 2 4 5" xfId="15491"/>
    <cellStyle name="Currency 3 2 4 6" xfId="15492"/>
    <cellStyle name="Currency 3 2 4 7" xfId="15493"/>
    <cellStyle name="Currency 3 2 5" xfId="15494"/>
    <cellStyle name="Currency 3 2 5 2" xfId="15495"/>
    <cellStyle name="Currency 3 2 5 2 2" xfId="15496"/>
    <cellStyle name="Currency 3 2 5 2 3" xfId="15497"/>
    <cellStyle name="Currency 3 2 5 3" xfId="15498"/>
    <cellStyle name="Currency 3 2 5 3 2" xfId="15499"/>
    <cellStyle name="Currency 3 2 5 3 3" xfId="15500"/>
    <cellStyle name="Currency 3 2 5 4" xfId="15501"/>
    <cellStyle name="Currency 3 2 5 5" xfId="15502"/>
    <cellStyle name="Currency 3 2 6" xfId="15503"/>
    <cellStyle name="Currency 3 2 6 2" xfId="15504"/>
    <cellStyle name="Currency 3 2 6 3" xfId="15505"/>
    <cellStyle name="Currency 3 2 7" xfId="15506"/>
    <cellStyle name="Currency 3 2 7 2" xfId="15507"/>
    <cellStyle name="Currency 3 2 7 3" xfId="15508"/>
    <cellStyle name="Currency 3 2 8" xfId="15509"/>
    <cellStyle name="Currency 3 2 9" xfId="15510"/>
    <cellStyle name="Currency 3 3" xfId="15511"/>
    <cellStyle name="Currency 3 3 2" xfId="15512"/>
    <cellStyle name="Currency 3 3 2 2" xfId="15513"/>
    <cellStyle name="Currency 3 3 2 2 2" xfId="15514"/>
    <cellStyle name="Currency 3 3 2 2 2 2" xfId="15515"/>
    <cellStyle name="Currency 3 3 2 2 2 2 2" xfId="15516"/>
    <cellStyle name="Currency 3 3 2 2 2 2 3" xfId="15517"/>
    <cellStyle name="Currency 3 3 2 2 2 3" xfId="15518"/>
    <cellStyle name="Currency 3 3 2 2 2 3 2" xfId="15519"/>
    <cellStyle name="Currency 3 3 2 2 2 3 3" xfId="15520"/>
    <cellStyle name="Currency 3 3 2 2 2 4" xfId="15521"/>
    <cellStyle name="Currency 3 3 2 2 2 5" xfId="15522"/>
    <cellStyle name="Currency 3 3 2 2 3" xfId="15523"/>
    <cellStyle name="Currency 3 3 2 2 3 2" xfId="15524"/>
    <cellStyle name="Currency 3 3 2 2 3 3" xfId="15525"/>
    <cellStyle name="Currency 3 3 2 2 4" xfId="15526"/>
    <cellStyle name="Currency 3 3 2 2 4 2" xfId="15527"/>
    <cellStyle name="Currency 3 3 2 2 4 3" xfId="15528"/>
    <cellStyle name="Currency 3 3 2 2 5" xfId="15529"/>
    <cellStyle name="Currency 3 3 2 2 6" xfId="15530"/>
    <cellStyle name="Currency 3 3 2 2 7" xfId="15531"/>
    <cellStyle name="Currency 3 3 2 3" xfId="15532"/>
    <cellStyle name="Currency 3 3 2 3 2" xfId="15533"/>
    <cellStyle name="Currency 3 3 2 3 2 2" xfId="15534"/>
    <cellStyle name="Currency 3 3 2 3 2 3" xfId="15535"/>
    <cellStyle name="Currency 3 3 2 3 3" xfId="15536"/>
    <cellStyle name="Currency 3 3 2 3 3 2" xfId="15537"/>
    <cellStyle name="Currency 3 3 2 3 3 3" xfId="15538"/>
    <cellStyle name="Currency 3 3 2 3 4" xfId="15539"/>
    <cellStyle name="Currency 3 3 2 3 5" xfId="15540"/>
    <cellStyle name="Currency 3 3 2 3 6" xfId="15541"/>
    <cellStyle name="Currency 3 3 2 3 7" xfId="15542"/>
    <cellStyle name="Currency 3 3 2 4" xfId="15543"/>
    <cellStyle name="Currency 3 3 2 4 2" xfId="15544"/>
    <cellStyle name="Currency 3 3 2 4 3" xfId="15545"/>
    <cellStyle name="Currency 3 3 2 5" xfId="15546"/>
    <cellStyle name="Currency 3 3 2 5 2" xfId="15547"/>
    <cellStyle name="Currency 3 3 2 5 3" xfId="15548"/>
    <cellStyle name="Currency 3 3 2 6" xfId="15549"/>
    <cellStyle name="Currency 3 3 2 7" xfId="15550"/>
    <cellStyle name="Currency 3 3 3" xfId="15551"/>
    <cellStyle name="Currency 3 3 3 2" xfId="15552"/>
    <cellStyle name="Currency 3 3 3 2 2" xfId="15553"/>
    <cellStyle name="Currency 3 3 3 2 2 2" xfId="15554"/>
    <cellStyle name="Currency 3 3 3 2 2 3" xfId="15555"/>
    <cellStyle name="Currency 3 3 3 2 3" xfId="15556"/>
    <cellStyle name="Currency 3 3 3 2 3 2" xfId="15557"/>
    <cellStyle name="Currency 3 3 3 2 3 3" xfId="15558"/>
    <cellStyle name="Currency 3 3 3 2 4" xfId="15559"/>
    <cellStyle name="Currency 3 3 3 2 5" xfId="15560"/>
    <cellStyle name="Currency 3 3 3 3" xfId="15561"/>
    <cellStyle name="Currency 3 3 3 3 2" xfId="15562"/>
    <cellStyle name="Currency 3 3 3 3 3" xfId="15563"/>
    <cellStyle name="Currency 3 3 3 4" xfId="15564"/>
    <cellStyle name="Currency 3 3 3 4 2" xfId="15565"/>
    <cellStyle name="Currency 3 3 3 4 3" xfId="15566"/>
    <cellStyle name="Currency 3 3 3 5" xfId="15567"/>
    <cellStyle name="Currency 3 3 3 6" xfId="15568"/>
    <cellStyle name="Currency 3 3 4" xfId="15569"/>
    <cellStyle name="Currency 3 3 4 2" xfId="15570"/>
    <cellStyle name="Currency 3 3 4 2 2" xfId="15571"/>
    <cellStyle name="Currency 3 3 4 2 3" xfId="15572"/>
    <cellStyle name="Currency 3 3 4 3" xfId="15573"/>
    <cellStyle name="Currency 3 3 4 3 2" xfId="15574"/>
    <cellStyle name="Currency 3 3 4 3 3" xfId="15575"/>
    <cellStyle name="Currency 3 3 4 4" xfId="15576"/>
    <cellStyle name="Currency 3 3 4 5" xfId="15577"/>
    <cellStyle name="Currency 3 3 4 6" xfId="15578"/>
    <cellStyle name="Currency 3 3 5" xfId="15579"/>
    <cellStyle name="Currency 3 3 5 2" xfId="15580"/>
    <cellStyle name="Currency 3 3 5 3" xfId="15581"/>
    <cellStyle name="Currency 3 3 6" xfId="15582"/>
    <cellStyle name="Currency 3 3 6 2" xfId="15583"/>
    <cellStyle name="Currency 3 3 6 3" xfId="15584"/>
    <cellStyle name="Currency 3 3 7" xfId="15585"/>
    <cellStyle name="Currency 3 3 8" xfId="15586"/>
    <cellStyle name="Currency 3 4" xfId="15587"/>
    <cellStyle name="Currency 3 4 2" xfId="15588"/>
    <cellStyle name="Currency 3 4 2 2" xfId="15589"/>
    <cellStyle name="Currency 3 4 2 2 2" xfId="15590"/>
    <cellStyle name="Currency 3 4 2 2 2 2" xfId="15591"/>
    <cellStyle name="Currency 3 4 2 2 2 2 2" xfId="15592"/>
    <cellStyle name="Currency 3 4 2 2 2 2 3" xfId="15593"/>
    <cellStyle name="Currency 3 4 2 2 2 3" xfId="15594"/>
    <cellStyle name="Currency 3 4 2 2 2 3 2" xfId="15595"/>
    <cellStyle name="Currency 3 4 2 2 2 3 3" xfId="15596"/>
    <cellStyle name="Currency 3 4 2 2 2 4" xfId="15597"/>
    <cellStyle name="Currency 3 4 2 2 2 5" xfId="15598"/>
    <cellStyle name="Currency 3 4 2 2 3" xfId="15599"/>
    <cellStyle name="Currency 3 4 2 2 3 2" xfId="15600"/>
    <cellStyle name="Currency 3 4 2 2 3 3" xfId="15601"/>
    <cellStyle name="Currency 3 4 2 2 4" xfId="15602"/>
    <cellStyle name="Currency 3 4 2 2 4 2" xfId="15603"/>
    <cellStyle name="Currency 3 4 2 2 4 3" xfId="15604"/>
    <cellStyle name="Currency 3 4 2 2 5" xfId="15605"/>
    <cellStyle name="Currency 3 4 2 2 6" xfId="15606"/>
    <cellStyle name="Currency 3 4 2 3" xfId="15607"/>
    <cellStyle name="Currency 3 4 2 3 2" xfId="15608"/>
    <cellStyle name="Currency 3 4 2 3 2 2" xfId="15609"/>
    <cellStyle name="Currency 3 4 2 3 2 3" xfId="15610"/>
    <cellStyle name="Currency 3 4 2 3 3" xfId="15611"/>
    <cellStyle name="Currency 3 4 2 3 3 2" xfId="15612"/>
    <cellStyle name="Currency 3 4 2 3 3 3" xfId="15613"/>
    <cellStyle name="Currency 3 4 2 3 4" xfId="15614"/>
    <cellStyle name="Currency 3 4 2 3 5" xfId="15615"/>
    <cellStyle name="Currency 3 4 2 4" xfId="15616"/>
    <cellStyle name="Currency 3 4 2 4 2" xfId="15617"/>
    <cellStyle name="Currency 3 4 2 4 3" xfId="15618"/>
    <cellStyle name="Currency 3 4 2 5" xfId="15619"/>
    <cellStyle name="Currency 3 4 2 5 2" xfId="15620"/>
    <cellStyle name="Currency 3 4 2 5 3" xfId="15621"/>
    <cellStyle name="Currency 3 4 2 6" xfId="15622"/>
    <cellStyle name="Currency 3 4 2 7" xfId="15623"/>
    <cellStyle name="Currency 3 4 2 8" xfId="15624"/>
    <cellStyle name="Currency 3 4 3" xfId="15625"/>
    <cellStyle name="Currency 3 4 3 2" xfId="15626"/>
    <cellStyle name="Currency 3 4 3 2 2" xfId="15627"/>
    <cellStyle name="Currency 3 4 3 2 2 2" xfId="15628"/>
    <cellStyle name="Currency 3 4 3 2 2 3" xfId="15629"/>
    <cellStyle name="Currency 3 4 3 2 3" xfId="15630"/>
    <cellStyle name="Currency 3 4 3 2 3 2" xfId="15631"/>
    <cellStyle name="Currency 3 4 3 2 3 3" xfId="15632"/>
    <cellStyle name="Currency 3 4 3 2 4" xfId="15633"/>
    <cellStyle name="Currency 3 4 3 2 5" xfId="15634"/>
    <cellStyle name="Currency 3 4 3 3" xfId="15635"/>
    <cellStyle name="Currency 3 4 3 3 2" xfId="15636"/>
    <cellStyle name="Currency 3 4 3 3 3" xfId="15637"/>
    <cellStyle name="Currency 3 4 3 4" xfId="15638"/>
    <cellStyle name="Currency 3 4 3 4 2" xfId="15639"/>
    <cellStyle name="Currency 3 4 3 4 3" xfId="15640"/>
    <cellStyle name="Currency 3 4 3 5" xfId="15641"/>
    <cellStyle name="Currency 3 4 3 6" xfId="15642"/>
    <cellStyle name="Currency 3 4 4" xfId="15643"/>
    <cellStyle name="Currency 3 4 4 2" xfId="15644"/>
    <cellStyle name="Currency 3 4 4 2 2" xfId="15645"/>
    <cellStyle name="Currency 3 4 4 2 3" xfId="15646"/>
    <cellStyle name="Currency 3 4 4 3" xfId="15647"/>
    <cellStyle name="Currency 3 4 4 3 2" xfId="15648"/>
    <cellStyle name="Currency 3 4 4 3 3" xfId="15649"/>
    <cellStyle name="Currency 3 4 4 4" xfId="15650"/>
    <cellStyle name="Currency 3 4 4 5" xfId="15651"/>
    <cellStyle name="Currency 3 4 5" xfId="15652"/>
    <cellStyle name="Currency 3 4 5 2" xfId="15653"/>
    <cellStyle name="Currency 3 4 5 3" xfId="15654"/>
    <cellStyle name="Currency 3 4 6" xfId="15655"/>
    <cellStyle name="Currency 3 4 6 2" xfId="15656"/>
    <cellStyle name="Currency 3 4 6 3" xfId="15657"/>
    <cellStyle name="Currency 3 4 7" xfId="15658"/>
    <cellStyle name="Currency 3 4 8" xfId="15659"/>
    <cellStyle name="Currency 3 5" xfId="15660"/>
    <cellStyle name="Currency 3 5 2" xfId="15661"/>
    <cellStyle name="Currency 3 5 2 2" xfId="15662"/>
    <cellStyle name="Currency 3 5 2 2 2" xfId="15663"/>
    <cellStyle name="Currency 3 5 2 2 2 2" xfId="15664"/>
    <cellStyle name="Currency 3 5 2 2 2 3" xfId="15665"/>
    <cellStyle name="Currency 3 5 2 2 3" xfId="15666"/>
    <cellStyle name="Currency 3 5 2 2 3 2" xfId="15667"/>
    <cellStyle name="Currency 3 5 2 2 3 3" xfId="15668"/>
    <cellStyle name="Currency 3 5 2 2 4" xfId="15669"/>
    <cellStyle name="Currency 3 5 2 2 5" xfId="15670"/>
    <cellStyle name="Currency 3 5 2 2 6" xfId="15671"/>
    <cellStyle name="Currency 3 5 2 2 7" xfId="15672"/>
    <cellStyle name="Currency 3 5 2 3" xfId="15673"/>
    <cellStyle name="Currency 3 5 2 3 2" xfId="15674"/>
    <cellStyle name="Currency 3 5 2 3 3" xfId="15675"/>
    <cellStyle name="Currency 3 5 2 4" xfId="15676"/>
    <cellStyle name="Currency 3 5 2 4 2" xfId="15677"/>
    <cellStyle name="Currency 3 5 2 4 3" xfId="15678"/>
    <cellStyle name="Currency 3 5 2 5" xfId="15679"/>
    <cellStyle name="Currency 3 5 2 6" xfId="15680"/>
    <cellStyle name="Currency 3 5 3" xfId="15681"/>
    <cellStyle name="Currency 3 5 3 2" xfId="15682"/>
    <cellStyle name="Currency 3 5 3 2 2" xfId="15683"/>
    <cellStyle name="Currency 3 5 3 2 3" xfId="15684"/>
    <cellStyle name="Currency 3 5 3 3" xfId="15685"/>
    <cellStyle name="Currency 3 5 3 3 2" xfId="15686"/>
    <cellStyle name="Currency 3 5 3 3 3" xfId="15687"/>
    <cellStyle name="Currency 3 5 3 4" xfId="15688"/>
    <cellStyle name="Currency 3 5 3 5" xfId="15689"/>
    <cellStyle name="Currency 3 5 4" xfId="15690"/>
    <cellStyle name="Currency 3 5 4 2" xfId="15691"/>
    <cellStyle name="Currency 3 5 4 3" xfId="15692"/>
    <cellStyle name="Currency 3 5 5" xfId="15693"/>
    <cellStyle name="Currency 3 5 5 2" xfId="15694"/>
    <cellStyle name="Currency 3 5 5 3" xfId="15695"/>
    <cellStyle name="Currency 3 5 6" xfId="15696"/>
    <cellStyle name="Currency 3 5 7" xfId="15697"/>
    <cellStyle name="Currency 3 5 8" xfId="15698"/>
    <cellStyle name="Currency 3 6" xfId="15699"/>
    <cellStyle name="Currency 3 6 2" xfId="15700"/>
    <cellStyle name="Currency 3 6 2 2" xfId="15701"/>
    <cellStyle name="Currency 3 6 2 2 2" xfId="15702"/>
    <cellStyle name="Currency 3 6 2 2 3" xfId="15703"/>
    <cellStyle name="Currency 3 6 2 3" xfId="15704"/>
    <cellStyle name="Currency 3 6 2 3 2" xfId="15705"/>
    <cellStyle name="Currency 3 6 2 3 3" xfId="15706"/>
    <cellStyle name="Currency 3 6 2 4" xfId="15707"/>
    <cellStyle name="Currency 3 6 2 5" xfId="15708"/>
    <cellStyle name="Currency 3 6 3" xfId="15709"/>
    <cellStyle name="Currency 3 6 3 2" xfId="15710"/>
    <cellStyle name="Currency 3 6 3 3" xfId="15711"/>
    <cellStyle name="Currency 3 6 4" xfId="15712"/>
    <cellStyle name="Currency 3 6 4 2" xfId="15713"/>
    <cellStyle name="Currency 3 6 4 3" xfId="15714"/>
    <cellStyle name="Currency 3 6 5" xfId="15715"/>
    <cellStyle name="Currency 3 6 6" xfId="15716"/>
    <cellStyle name="Currency 3 6 7" xfId="15717"/>
    <cellStyle name="Currency 3 7" xfId="15718"/>
    <cellStyle name="Currency 3 7 2" xfId="15719"/>
    <cellStyle name="Currency 3 7 2 2" xfId="15720"/>
    <cellStyle name="Currency 3 7 2 3" xfId="15721"/>
    <cellStyle name="Currency 3 7 3" xfId="15722"/>
    <cellStyle name="Currency 3 7 3 2" xfId="15723"/>
    <cellStyle name="Currency 3 7 3 3" xfId="15724"/>
    <cellStyle name="Currency 3 7 4" xfId="15725"/>
    <cellStyle name="Currency 3 7 5" xfId="15726"/>
    <cellStyle name="Currency 3 8" xfId="15727"/>
    <cellStyle name="Currency 3 8 2" xfId="15728"/>
    <cellStyle name="Currency 3 8 3" xfId="15729"/>
    <cellStyle name="Currency 3 9" xfId="15730"/>
    <cellStyle name="Currency 3 9 2" xfId="15731"/>
    <cellStyle name="Currency 3 9 3" xfId="15732"/>
    <cellStyle name="Currency 3_31000" xfId="15733"/>
    <cellStyle name="Currency 4" xfId="15734"/>
    <cellStyle name="Currency 4 10" xfId="15735"/>
    <cellStyle name="Currency 4 11" xfId="15736"/>
    <cellStyle name="Currency 4 2" xfId="15737"/>
    <cellStyle name="Currency 4 2 2" xfId="15738"/>
    <cellStyle name="Currency 4 2 2 2" xfId="15739"/>
    <cellStyle name="Currency 4 2 2 2 2" xfId="15740"/>
    <cellStyle name="Currency 4 2 2 2 2 2" xfId="15741"/>
    <cellStyle name="Currency 4 2 2 2 2 2 2" xfId="15742"/>
    <cellStyle name="Currency 4 2 2 2 2 2 2 2" xfId="15743"/>
    <cellStyle name="Currency 4 2 2 2 2 2 2 3" xfId="15744"/>
    <cellStyle name="Currency 4 2 2 2 2 2 3" xfId="15745"/>
    <cellStyle name="Currency 4 2 2 2 2 2 3 2" xfId="15746"/>
    <cellStyle name="Currency 4 2 2 2 2 2 3 3" xfId="15747"/>
    <cellStyle name="Currency 4 2 2 2 2 2 4" xfId="15748"/>
    <cellStyle name="Currency 4 2 2 2 2 2 5" xfId="15749"/>
    <cellStyle name="Currency 4 2 2 2 2 3" xfId="15750"/>
    <cellStyle name="Currency 4 2 2 2 2 3 2" xfId="15751"/>
    <cellStyle name="Currency 4 2 2 2 2 3 3" xfId="15752"/>
    <cellStyle name="Currency 4 2 2 2 2 4" xfId="15753"/>
    <cellStyle name="Currency 4 2 2 2 2 4 2" xfId="15754"/>
    <cellStyle name="Currency 4 2 2 2 2 4 3" xfId="15755"/>
    <cellStyle name="Currency 4 2 2 2 2 5" xfId="15756"/>
    <cellStyle name="Currency 4 2 2 2 2 6" xfId="15757"/>
    <cellStyle name="Currency 4 2 2 2 2 7" xfId="15758"/>
    <cellStyle name="Currency 4 2 2 2 3" xfId="15759"/>
    <cellStyle name="Currency 4 2 2 2 3 2" xfId="15760"/>
    <cellStyle name="Currency 4 2 2 2 3 2 2" xfId="15761"/>
    <cellStyle name="Currency 4 2 2 2 3 2 3" xfId="15762"/>
    <cellStyle name="Currency 4 2 2 2 3 3" xfId="15763"/>
    <cellStyle name="Currency 4 2 2 2 3 3 2" xfId="15764"/>
    <cellStyle name="Currency 4 2 2 2 3 3 3" xfId="15765"/>
    <cellStyle name="Currency 4 2 2 2 3 4" xfId="15766"/>
    <cellStyle name="Currency 4 2 2 2 3 5" xfId="15767"/>
    <cellStyle name="Currency 4 2 2 2 4" xfId="15768"/>
    <cellStyle name="Currency 4 2 2 2 4 2" xfId="15769"/>
    <cellStyle name="Currency 4 2 2 2 4 3" xfId="15770"/>
    <cellStyle name="Currency 4 2 2 2 5" xfId="15771"/>
    <cellStyle name="Currency 4 2 2 2 5 2" xfId="15772"/>
    <cellStyle name="Currency 4 2 2 2 5 3" xfId="15773"/>
    <cellStyle name="Currency 4 2 2 2 6" xfId="15774"/>
    <cellStyle name="Currency 4 2 2 2 7" xfId="15775"/>
    <cellStyle name="Currency 4 2 2 2 8" xfId="15776"/>
    <cellStyle name="Currency 4 2 2 3" xfId="15777"/>
    <cellStyle name="Currency 4 2 2 3 2" xfId="15778"/>
    <cellStyle name="Currency 4 2 2 3 2 2" xfId="15779"/>
    <cellStyle name="Currency 4 2 2 3 2 2 2" xfId="15780"/>
    <cellStyle name="Currency 4 2 2 3 2 2 3" xfId="15781"/>
    <cellStyle name="Currency 4 2 2 3 2 3" xfId="15782"/>
    <cellStyle name="Currency 4 2 2 3 2 3 2" xfId="15783"/>
    <cellStyle name="Currency 4 2 2 3 2 3 3" xfId="15784"/>
    <cellStyle name="Currency 4 2 2 3 2 4" xfId="15785"/>
    <cellStyle name="Currency 4 2 2 3 2 5" xfId="15786"/>
    <cellStyle name="Currency 4 2 2 3 3" xfId="15787"/>
    <cellStyle name="Currency 4 2 2 3 3 2" xfId="15788"/>
    <cellStyle name="Currency 4 2 2 3 3 3" xfId="15789"/>
    <cellStyle name="Currency 4 2 2 3 4" xfId="15790"/>
    <cellStyle name="Currency 4 2 2 3 4 2" xfId="15791"/>
    <cellStyle name="Currency 4 2 2 3 4 3" xfId="15792"/>
    <cellStyle name="Currency 4 2 2 3 5" xfId="15793"/>
    <cellStyle name="Currency 4 2 2 3 6" xfId="15794"/>
    <cellStyle name="Currency 4 2 2 3 7" xfId="15795"/>
    <cellStyle name="Currency 4 2 2 4" xfId="15796"/>
    <cellStyle name="Currency 4 2 2 4 2" xfId="15797"/>
    <cellStyle name="Currency 4 2 2 4 2 2" xfId="15798"/>
    <cellStyle name="Currency 4 2 2 4 2 3" xfId="15799"/>
    <cellStyle name="Currency 4 2 2 4 3" xfId="15800"/>
    <cellStyle name="Currency 4 2 2 4 3 2" xfId="15801"/>
    <cellStyle name="Currency 4 2 2 4 3 3" xfId="15802"/>
    <cellStyle name="Currency 4 2 2 4 4" xfId="15803"/>
    <cellStyle name="Currency 4 2 2 4 5" xfId="15804"/>
    <cellStyle name="Currency 4 2 2 5" xfId="15805"/>
    <cellStyle name="Currency 4 2 2 5 2" xfId="15806"/>
    <cellStyle name="Currency 4 2 2 5 3" xfId="15807"/>
    <cellStyle name="Currency 4 2 2 6" xfId="15808"/>
    <cellStyle name="Currency 4 2 2 6 2" xfId="15809"/>
    <cellStyle name="Currency 4 2 2 6 3" xfId="15810"/>
    <cellStyle name="Currency 4 2 2 7" xfId="15811"/>
    <cellStyle name="Currency 4 2 2 8" xfId="15812"/>
    <cellStyle name="Currency 4 2 2 9" xfId="15813"/>
    <cellStyle name="Currency 4 2 3" xfId="15814"/>
    <cellStyle name="Currency 4 2 3 2" xfId="15815"/>
    <cellStyle name="Currency 4 2 3 2 2" xfId="15816"/>
    <cellStyle name="Currency 4 2 3 2 2 2" xfId="15817"/>
    <cellStyle name="Currency 4 2 3 2 2 2 2" xfId="15818"/>
    <cellStyle name="Currency 4 2 3 2 2 2 3" xfId="15819"/>
    <cellStyle name="Currency 4 2 3 2 2 3" xfId="15820"/>
    <cellStyle name="Currency 4 2 3 2 2 3 2" xfId="15821"/>
    <cellStyle name="Currency 4 2 3 2 2 3 3" xfId="15822"/>
    <cellStyle name="Currency 4 2 3 2 2 4" xfId="15823"/>
    <cellStyle name="Currency 4 2 3 2 2 5" xfId="15824"/>
    <cellStyle name="Currency 4 2 3 2 3" xfId="15825"/>
    <cellStyle name="Currency 4 2 3 2 3 2" xfId="15826"/>
    <cellStyle name="Currency 4 2 3 2 3 3" xfId="15827"/>
    <cellStyle name="Currency 4 2 3 2 4" xfId="15828"/>
    <cellStyle name="Currency 4 2 3 2 4 2" xfId="15829"/>
    <cellStyle name="Currency 4 2 3 2 4 3" xfId="15830"/>
    <cellStyle name="Currency 4 2 3 2 5" xfId="15831"/>
    <cellStyle name="Currency 4 2 3 2 6" xfId="15832"/>
    <cellStyle name="Currency 4 2 3 2 7" xfId="15833"/>
    <cellStyle name="Currency 4 2 3 3" xfId="15834"/>
    <cellStyle name="Currency 4 2 3 3 2" xfId="15835"/>
    <cellStyle name="Currency 4 2 3 3 2 2" xfId="15836"/>
    <cellStyle name="Currency 4 2 3 3 2 3" xfId="15837"/>
    <cellStyle name="Currency 4 2 3 3 3" xfId="15838"/>
    <cellStyle name="Currency 4 2 3 3 3 2" xfId="15839"/>
    <cellStyle name="Currency 4 2 3 3 3 3" xfId="15840"/>
    <cellStyle name="Currency 4 2 3 3 4" xfId="15841"/>
    <cellStyle name="Currency 4 2 3 3 5" xfId="15842"/>
    <cellStyle name="Currency 4 2 3 4" xfId="15843"/>
    <cellStyle name="Currency 4 2 3 4 2" xfId="15844"/>
    <cellStyle name="Currency 4 2 3 4 3" xfId="15845"/>
    <cellStyle name="Currency 4 2 3 5" xfId="15846"/>
    <cellStyle name="Currency 4 2 3 5 2" xfId="15847"/>
    <cellStyle name="Currency 4 2 3 5 3" xfId="15848"/>
    <cellStyle name="Currency 4 2 3 6" xfId="15849"/>
    <cellStyle name="Currency 4 2 3 7" xfId="15850"/>
    <cellStyle name="Currency 4 2 3 8" xfId="15851"/>
    <cellStyle name="Currency 4 2 3 9" xfId="15852"/>
    <cellStyle name="Currency 4 2 4" xfId="15853"/>
    <cellStyle name="Currency 4 2 4 2" xfId="15854"/>
    <cellStyle name="Currency 4 2 4 2 2" xfId="15855"/>
    <cellStyle name="Currency 4 2 4 2 2 2" xfId="15856"/>
    <cellStyle name="Currency 4 2 4 2 2 3" xfId="15857"/>
    <cellStyle name="Currency 4 2 4 2 3" xfId="15858"/>
    <cellStyle name="Currency 4 2 4 2 3 2" xfId="15859"/>
    <cellStyle name="Currency 4 2 4 2 3 3" xfId="15860"/>
    <cellStyle name="Currency 4 2 4 2 4" xfId="15861"/>
    <cellStyle name="Currency 4 2 4 2 5" xfId="15862"/>
    <cellStyle name="Currency 4 2 4 3" xfId="15863"/>
    <cellStyle name="Currency 4 2 4 3 2" xfId="15864"/>
    <cellStyle name="Currency 4 2 4 3 3" xfId="15865"/>
    <cellStyle name="Currency 4 2 4 4" xfId="15866"/>
    <cellStyle name="Currency 4 2 4 4 2" xfId="15867"/>
    <cellStyle name="Currency 4 2 4 4 3" xfId="15868"/>
    <cellStyle name="Currency 4 2 4 5" xfId="15869"/>
    <cellStyle name="Currency 4 2 4 6" xfId="15870"/>
    <cellStyle name="Currency 4 2 4 7" xfId="15871"/>
    <cellStyle name="Currency 4 2 5" xfId="15872"/>
    <cellStyle name="Currency 4 2 5 2" xfId="15873"/>
    <cellStyle name="Currency 4 2 5 2 2" xfId="15874"/>
    <cellStyle name="Currency 4 2 5 2 3" xfId="15875"/>
    <cellStyle name="Currency 4 2 5 3" xfId="15876"/>
    <cellStyle name="Currency 4 2 5 3 2" xfId="15877"/>
    <cellStyle name="Currency 4 2 5 3 3" xfId="15878"/>
    <cellStyle name="Currency 4 2 5 4" xfId="15879"/>
    <cellStyle name="Currency 4 2 5 5" xfId="15880"/>
    <cellStyle name="Currency 4 2 5 6" xfId="15881"/>
    <cellStyle name="Currency 4 2 5 7" xfId="15882"/>
    <cellStyle name="Currency 4 2 6" xfId="15883"/>
    <cellStyle name="Currency 4 2 6 2" xfId="15884"/>
    <cellStyle name="Currency 4 2 6 3" xfId="15885"/>
    <cellStyle name="Currency 4 2 7" xfId="15886"/>
    <cellStyle name="Currency 4 2 7 2" xfId="15887"/>
    <cellStyle name="Currency 4 2 7 3" xfId="15888"/>
    <cellStyle name="Currency 4 2 8" xfId="15889"/>
    <cellStyle name="Currency 4 2 9" xfId="15890"/>
    <cellStyle name="Currency 4 3" xfId="15891"/>
    <cellStyle name="Currency 4 3 2" xfId="15892"/>
    <cellStyle name="Currency 4 3 2 2" xfId="15893"/>
    <cellStyle name="Currency 4 3 2 2 2" xfId="15894"/>
    <cellStyle name="Currency 4 3 2 2 2 2" xfId="15895"/>
    <cellStyle name="Currency 4 3 2 2 2 2 2" xfId="15896"/>
    <cellStyle name="Currency 4 3 2 2 2 2 3" xfId="15897"/>
    <cellStyle name="Currency 4 3 2 2 2 3" xfId="15898"/>
    <cellStyle name="Currency 4 3 2 2 2 3 2" xfId="15899"/>
    <cellStyle name="Currency 4 3 2 2 2 3 3" xfId="15900"/>
    <cellStyle name="Currency 4 3 2 2 2 4" xfId="15901"/>
    <cellStyle name="Currency 4 3 2 2 2 5" xfId="15902"/>
    <cellStyle name="Currency 4 3 2 2 3" xfId="15903"/>
    <cellStyle name="Currency 4 3 2 2 3 2" xfId="15904"/>
    <cellStyle name="Currency 4 3 2 2 3 3" xfId="15905"/>
    <cellStyle name="Currency 4 3 2 2 4" xfId="15906"/>
    <cellStyle name="Currency 4 3 2 2 4 2" xfId="15907"/>
    <cellStyle name="Currency 4 3 2 2 4 3" xfId="15908"/>
    <cellStyle name="Currency 4 3 2 2 5" xfId="15909"/>
    <cellStyle name="Currency 4 3 2 2 6" xfId="15910"/>
    <cellStyle name="Currency 4 3 2 2 7" xfId="15911"/>
    <cellStyle name="Currency 4 3 2 3" xfId="15912"/>
    <cellStyle name="Currency 4 3 2 3 2" xfId="15913"/>
    <cellStyle name="Currency 4 3 2 3 2 2" xfId="15914"/>
    <cellStyle name="Currency 4 3 2 3 2 3" xfId="15915"/>
    <cellStyle name="Currency 4 3 2 3 3" xfId="15916"/>
    <cellStyle name="Currency 4 3 2 3 3 2" xfId="15917"/>
    <cellStyle name="Currency 4 3 2 3 3 3" xfId="15918"/>
    <cellStyle name="Currency 4 3 2 3 4" xfId="15919"/>
    <cellStyle name="Currency 4 3 2 3 5" xfId="15920"/>
    <cellStyle name="Currency 4 3 2 4" xfId="15921"/>
    <cellStyle name="Currency 4 3 2 4 2" xfId="15922"/>
    <cellStyle name="Currency 4 3 2 4 3" xfId="15923"/>
    <cellStyle name="Currency 4 3 2 5" xfId="15924"/>
    <cellStyle name="Currency 4 3 2 5 2" xfId="15925"/>
    <cellStyle name="Currency 4 3 2 5 3" xfId="15926"/>
    <cellStyle name="Currency 4 3 2 6" xfId="15927"/>
    <cellStyle name="Currency 4 3 2 7" xfId="15928"/>
    <cellStyle name="Currency 4 3 2 8" xfId="15929"/>
    <cellStyle name="Currency 4 3 3" xfId="15930"/>
    <cellStyle name="Currency 4 3 3 2" xfId="15931"/>
    <cellStyle name="Currency 4 3 3 2 2" xfId="15932"/>
    <cellStyle name="Currency 4 3 3 2 2 2" xfId="15933"/>
    <cellStyle name="Currency 4 3 3 2 2 3" xfId="15934"/>
    <cellStyle name="Currency 4 3 3 2 3" xfId="15935"/>
    <cellStyle name="Currency 4 3 3 2 3 2" xfId="15936"/>
    <cellStyle name="Currency 4 3 3 2 3 3" xfId="15937"/>
    <cellStyle name="Currency 4 3 3 2 4" xfId="15938"/>
    <cellStyle name="Currency 4 3 3 2 5" xfId="15939"/>
    <cellStyle name="Currency 4 3 3 3" xfId="15940"/>
    <cellStyle name="Currency 4 3 3 3 2" xfId="15941"/>
    <cellStyle name="Currency 4 3 3 3 3" xfId="15942"/>
    <cellStyle name="Currency 4 3 3 4" xfId="15943"/>
    <cellStyle name="Currency 4 3 3 4 2" xfId="15944"/>
    <cellStyle name="Currency 4 3 3 4 3" xfId="15945"/>
    <cellStyle name="Currency 4 3 3 5" xfId="15946"/>
    <cellStyle name="Currency 4 3 3 6" xfId="15947"/>
    <cellStyle name="Currency 4 3 3 7" xfId="15948"/>
    <cellStyle name="Currency 4 3 4" xfId="15949"/>
    <cellStyle name="Currency 4 3 4 2" xfId="15950"/>
    <cellStyle name="Currency 4 3 4 2 2" xfId="15951"/>
    <cellStyle name="Currency 4 3 4 2 3" xfId="15952"/>
    <cellStyle name="Currency 4 3 4 3" xfId="15953"/>
    <cellStyle name="Currency 4 3 4 3 2" xfId="15954"/>
    <cellStyle name="Currency 4 3 4 3 3" xfId="15955"/>
    <cellStyle name="Currency 4 3 4 4" xfId="15956"/>
    <cellStyle name="Currency 4 3 4 5" xfId="15957"/>
    <cellStyle name="Currency 4 3 4 6" xfId="15958"/>
    <cellStyle name="Currency 4 3 5" xfId="15959"/>
    <cellStyle name="Currency 4 3 5 2" xfId="15960"/>
    <cellStyle name="Currency 4 3 5 3" xfId="15961"/>
    <cellStyle name="Currency 4 3 5 4" xfId="15962"/>
    <cellStyle name="Currency 4 3 5 5" xfId="15963"/>
    <cellStyle name="Currency 4 3 5 6" xfId="15964"/>
    <cellStyle name="Currency 4 3 6" xfId="15965"/>
    <cellStyle name="Currency 4 3 6 2" xfId="15966"/>
    <cellStyle name="Currency 4 3 6 3" xfId="15967"/>
    <cellStyle name="Currency 4 3 7" xfId="15968"/>
    <cellStyle name="Currency 4 3 8" xfId="15969"/>
    <cellStyle name="Currency 4 3 9" xfId="15970"/>
    <cellStyle name="Currency 4 4" xfId="15971"/>
    <cellStyle name="Currency 4 4 2" xfId="15972"/>
    <cellStyle name="Currency 4 4 2 2" xfId="15973"/>
    <cellStyle name="Currency 4 4 2 2 2" xfId="15974"/>
    <cellStyle name="Currency 4 4 2 2 2 2" xfId="15975"/>
    <cellStyle name="Currency 4 4 2 2 2 2 2" xfId="15976"/>
    <cellStyle name="Currency 4 4 2 2 2 2 3" xfId="15977"/>
    <cellStyle name="Currency 4 4 2 2 2 3" xfId="15978"/>
    <cellStyle name="Currency 4 4 2 2 2 3 2" xfId="15979"/>
    <cellStyle name="Currency 4 4 2 2 2 3 3" xfId="15980"/>
    <cellStyle name="Currency 4 4 2 2 2 4" xfId="15981"/>
    <cellStyle name="Currency 4 4 2 2 2 5" xfId="15982"/>
    <cellStyle name="Currency 4 4 2 2 3" xfId="15983"/>
    <cellStyle name="Currency 4 4 2 2 3 2" xfId="15984"/>
    <cellStyle name="Currency 4 4 2 2 3 3" xfId="15985"/>
    <cellStyle name="Currency 4 4 2 2 4" xfId="15986"/>
    <cellStyle name="Currency 4 4 2 2 4 2" xfId="15987"/>
    <cellStyle name="Currency 4 4 2 2 4 3" xfId="15988"/>
    <cellStyle name="Currency 4 4 2 2 5" xfId="15989"/>
    <cellStyle name="Currency 4 4 2 2 6" xfId="15990"/>
    <cellStyle name="Currency 4 4 2 3" xfId="15991"/>
    <cellStyle name="Currency 4 4 2 3 2" xfId="15992"/>
    <cellStyle name="Currency 4 4 2 3 2 2" xfId="15993"/>
    <cellStyle name="Currency 4 4 2 3 2 3" xfId="15994"/>
    <cellStyle name="Currency 4 4 2 3 3" xfId="15995"/>
    <cellStyle name="Currency 4 4 2 3 3 2" xfId="15996"/>
    <cellStyle name="Currency 4 4 2 3 3 3" xfId="15997"/>
    <cellStyle name="Currency 4 4 2 3 4" xfId="15998"/>
    <cellStyle name="Currency 4 4 2 3 5" xfId="15999"/>
    <cellStyle name="Currency 4 4 2 4" xfId="16000"/>
    <cellStyle name="Currency 4 4 2 4 2" xfId="16001"/>
    <cellStyle name="Currency 4 4 2 4 3" xfId="16002"/>
    <cellStyle name="Currency 4 4 2 5" xfId="16003"/>
    <cellStyle name="Currency 4 4 2 5 2" xfId="16004"/>
    <cellStyle name="Currency 4 4 2 5 3" xfId="16005"/>
    <cellStyle name="Currency 4 4 2 6" xfId="16006"/>
    <cellStyle name="Currency 4 4 2 7" xfId="16007"/>
    <cellStyle name="Currency 4 4 2 8" xfId="16008"/>
    <cellStyle name="Currency 4 4 3" xfId="16009"/>
    <cellStyle name="Currency 4 4 3 2" xfId="16010"/>
    <cellStyle name="Currency 4 4 3 2 2" xfId="16011"/>
    <cellStyle name="Currency 4 4 3 2 2 2" xfId="16012"/>
    <cellStyle name="Currency 4 4 3 2 2 3" xfId="16013"/>
    <cellStyle name="Currency 4 4 3 2 3" xfId="16014"/>
    <cellStyle name="Currency 4 4 3 2 3 2" xfId="16015"/>
    <cellStyle name="Currency 4 4 3 2 3 3" xfId="16016"/>
    <cellStyle name="Currency 4 4 3 2 4" xfId="16017"/>
    <cellStyle name="Currency 4 4 3 2 5" xfId="16018"/>
    <cellStyle name="Currency 4 4 3 3" xfId="16019"/>
    <cellStyle name="Currency 4 4 3 3 2" xfId="16020"/>
    <cellStyle name="Currency 4 4 3 3 3" xfId="16021"/>
    <cellStyle name="Currency 4 4 3 4" xfId="16022"/>
    <cellStyle name="Currency 4 4 3 4 2" xfId="16023"/>
    <cellStyle name="Currency 4 4 3 4 3" xfId="16024"/>
    <cellStyle name="Currency 4 4 3 5" xfId="16025"/>
    <cellStyle name="Currency 4 4 3 6" xfId="16026"/>
    <cellStyle name="Currency 4 4 4" xfId="16027"/>
    <cellStyle name="Currency 4 4 4 2" xfId="16028"/>
    <cellStyle name="Currency 4 4 4 2 2" xfId="16029"/>
    <cellStyle name="Currency 4 4 4 2 3" xfId="16030"/>
    <cellStyle name="Currency 4 4 4 3" xfId="16031"/>
    <cellStyle name="Currency 4 4 4 3 2" xfId="16032"/>
    <cellStyle name="Currency 4 4 4 3 3" xfId="16033"/>
    <cellStyle name="Currency 4 4 4 4" xfId="16034"/>
    <cellStyle name="Currency 4 4 4 5" xfId="16035"/>
    <cellStyle name="Currency 4 4 5" xfId="16036"/>
    <cellStyle name="Currency 4 4 5 2" xfId="16037"/>
    <cellStyle name="Currency 4 4 5 3" xfId="16038"/>
    <cellStyle name="Currency 4 4 6" xfId="16039"/>
    <cellStyle name="Currency 4 4 6 2" xfId="16040"/>
    <cellStyle name="Currency 4 4 6 3" xfId="16041"/>
    <cellStyle name="Currency 4 4 7" xfId="16042"/>
    <cellStyle name="Currency 4 4 8" xfId="16043"/>
    <cellStyle name="Currency 4 5" xfId="16044"/>
    <cellStyle name="Currency 4 5 2" xfId="16045"/>
    <cellStyle name="Currency 4 5 2 2" xfId="16046"/>
    <cellStyle name="Currency 4 5 2 2 2" xfId="16047"/>
    <cellStyle name="Currency 4 5 2 2 2 2" xfId="16048"/>
    <cellStyle name="Currency 4 5 2 2 2 3" xfId="16049"/>
    <cellStyle name="Currency 4 5 2 2 3" xfId="16050"/>
    <cellStyle name="Currency 4 5 2 2 3 2" xfId="16051"/>
    <cellStyle name="Currency 4 5 2 2 3 3" xfId="16052"/>
    <cellStyle name="Currency 4 5 2 2 4" xfId="16053"/>
    <cellStyle name="Currency 4 5 2 2 5" xfId="16054"/>
    <cellStyle name="Currency 4 5 2 3" xfId="16055"/>
    <cellStyle name="Currency 4 5 2 3 2" xfId="16056"/>
    <cellStyle name="Currency 4 5 2 3 3" xfId="16057"/>
    <cellStyle name="Currency 4 5 2 4" xfId="16058"/>
    <cellStyle name="Currency 4 5 2 4 2" xfId="16059"/>
    <cellStyle name="Currency 4 5 2 4 3" xfId="16060"/>
    <cellStyle name="Currency 4 5 2 5" xfId="16061"/>
    <cellStyle name="Currency 4 5 2 6" xfId="16062"/>
    <cellStyle name="Currency 4 5 3" xfId="16063"/>
    <cellStyle name="Currency 4 5 3 2" xfId="16064"/>
    <cellStyle name="Currency 4 5 3 2 2" xfId="16065"/>
    <cellStyle name="Currency 4 5 3 2 3" xfId="16066"/>
    <cellStyle name="Currency 4 5 3 3" xfId="16067"/>
    <cellStyle name="Currency 4 5 3 3 2" xfId="16068"/>
    <cellStyle name="Currency 4 5 3 3 3" xfId="16069"/>
    <cellStyle name="Currency 4 5 3 4" xfId="16070"/>
    <cellStyle name="Currency 4 5 3 5" xfId="16071"/>
    <cellStyle name="Currency 4 5 4" xfId="16072"/>
    <cellStyle name="Currency 4 5 4 2" xfId="16073"/>
    <cellStyle name="Currency 4 5 4 3" xfId="16074"/>
    <cellStyle name="Currency 4 5 5" xfId="16075"/>
    <cellStyle name="Currency 4 5 5 2" xfId="16076"/>
    <cellStyle name="Currency 4 5 5 3" xfId="16077"/>
    <cellStyle name="Currency 4 5 6" xfId="16078"/>
    <cellStyle name="Currency 4 5 7" xfId="16079"/>
    <cellStyle name="Currency 4 5 8" xfId="16080"/>
    <cellStyle name="Currency 4 5 9" xfId="16081"/>
    <cellStyle name="Currency 4 6" xfId="16082"/>
    <cellStyle name="Currency 4 6 2" xfId="16083"/>
    <cellStyle name="Currency 4 6 2 2" xfId="16084"/>
    <cellStyle name="Currency 4 6 2 2 2" xfId="16085"/>
    <cellStyle name="Currency 4 6 2 2 3" xfId="16086"/>
    <cellStyle name="Currency 4 6 2 3" xfId="16087"/>
    <cellStyle name="Currency 4 6 2 3 2" xfId="16088"/>
    <cellStyle name="Currency 4 6 2 3 3" xfId="16089"/>
    <cellStyle name="Currency 4 6 2 4" xfId="16090"/>
    <cellStyle name="Currency 4 6 2 5" xfId="16091"/>
    <cellStyle name="Currency 4 6 3" xfId="16092"/>
    <cellStyle name="Currency 4 6 3 2" xfId="16093"/>
    <cellStyle name="Currency 4 6 3 3" xfId="16094"/>
    <cellStyle name="Currency 4 6 4" xfId="16095"/>
    <cellStyle name="Currency 4 6 4 2" xfId="16096"/>
    <cellStyle name="Currency 4 6 4 3" xfId="16097"/>
    <cellStyle name="Currency 4 6 5" xfId="16098"/>
    <cellStyle name="Currency 4 6 6" xfId="16099"/>
    <cellStyle name="Currency 4 6 7" xfId="16100"/>
    <cellStyle name="Currency 4 6 8" xfId="16101"/>
    <cellStyle name="Currency 4 7" xfId="16102"/>
    <cellStyle name="Currency 4 7 2" xfId="16103"/>
    <cellStyle name="Currency 4 7 2 2" xfId="16104"/>
    <cellStyle name="Currency 4 7 2 3" xfId="16105"/>
    <cellStyle name="Currency 4 7 3" xfId="16106"/>
    <cellStyle name="Currency 4 7 3 2" xfId="16107"/>
    <cellStyle name="Currency 4 7 3 3" xfId="16108"/>
    <cellStyle name="Currency 4 7 4" xfId="16109"/>
    <cellStyle name="Currency 4 7 5" xfId="16110"/>
    <cellStyle name="Currency 4 8" xfId="16111"/>
    <cellStyle name="Currency 4 8 2" xfId="16112"/>
    <cellStyle name="Currency 4 8 3" xfId="16113"/>
    <cellStyle name="Currency 4 9" xfId="16114"/>
    <cellStyle name="Currency 4 9 2" xfId="16115"/>
    <cellStyle name="Currency 4 9 3" xfId="16116"/>
    <cellStyle name="Currency 4 9 4" xfId="16117"/>
    <cellStyle name="Currency 4 9 5" xfId="16118"/>
    <cellStyle name="Currency 4 9 6" xfId="16119"/>
    <cellStyle name="Currency 5" xfId="16120"/>
    <cellStyle name="Currency 5 10" xfId="16121"/>
    <cellStyle name="Currency 5 2" xfId="16122"/>
    <cellStyle name="Currency 5 2 2" xfId="16123"/>
    <cellStyle name="Currency 5 2 2 2" xfId="16124"/>
    <cellStyle name="Currency 5 2 2 2 2" xfId="16125"/>
    <cellStyle name="Currency 5 2 2 2 2 2" xfId="16126"/>
    <cellStyle name="Currency 5 2 2 2 2 2 2" xfId="16127"/>
    <cellStyle name="Currency 5 2 2 2 2 2 3" xfId="16128"/>
    <cellStyle name="Currency 5 2 2 2 2 3" xfId="16129"/>
    <cellStyle name="Currency 5 2 2 2 2 3 2" xfId="16130"/>
    <cellStyle name="Currency 5 2 2 2 2 3 3" xfId="16131"/>
    <cellStyle name="Currency 5 2 2 2 2 4" xfId="16132"/>
    <cellStyle name="Currency 5 2 2 2 2 5" xfId="16133"/>
    <cellStyle name="Currency 5 2 2 2 3" xfId="16134"/>
    <cellStyle name="Currency 5 2 2 2 3 2" xfId="16135"/>
    <cellStyle name="Currency 5 2 2 2 3 3" xfId="16136"/>
    <cellStyle name="Currency 5 2 2 2 4" xfId="16137"/>
    <cellStyle name="Currency 5 2 2 2 4 2" xfId="16138"/>
    <cellStyle name="Currency 5 2 2 2 4 3" xfId="16139"/>
    <cellStyle name="Currency 5 2 2 2 5" xfId="16140"/>
    <cellStyle name="Currency 5 2 2 2 6" xfId="16141"/>
    <cellStyle name="Currency 5 2 2 2 7" xfId="16142"/>
    <cellStyle name="Currency 5 2 2 3" xfId="16143"/>
    <cellStyle name="Currency 5 2 2 3 2" xfId="16144"/>
    <cellStyle name="Currency 5 2 2 3 2 2" xfId="16145"/>
    <cellStyle name="Currency 5 2 2 3 2 3" xfId="16146"/>
    <cellStyle name="Currency 5 2 2 3 3" xfId="16147"/>
    <cellStyle name="Currency 5 2 2 3 3 2" xfId="16148"/>
    <cellStyle name="Currency 5 2 2 3 3 3" xfId="16149"/>
    <cellStyle name="Currency 5 2 2 3 4" xfId="16150"/>
    <cellStyle name="Currency 5 2 2 3 5" xfId="16151"/>
    <cellStyle name="Currency 5 2 2 4" xfId="16152"/>
    <cellStyle name="Currency 5 2 2 4 2" xfId="16153"/>
    <cellStyle name="Currency 5 2 2 4 3" xfId="16154"/>
    <cellStyle name="Currency 5 2 2 5" xfId="16155"/>
    <cellStyle name="Currency 5 2 2 5 2" xfId="16156"/>
    <cellStyle name="Currency 5 2 2 5 3" xfId="16157"/>
    <cellStyle name="Currency 5 2 2 6" xfId="16158"/>
    <cellStyle name="Currency 5 2 2 7" xfId="16159"/>
    <cellStyle name="Currency 5 2 2 8" xfId="16160"/>
    <cellStyle name="Currency 5 2 3" xfId="16161"/>
    <cellStyle name="Currency 5 2 3 2" xfId="16162"/>
    <cellStyle name="Currency 5 2 3 2 2" xfId="16163"/>
    <cellStyle name="Currency 5 2 3 2 2 2" xfId="16164"/>
    <cellStyle name="Currency 5 2 3 2 2 3" xfId="16165"/>
    <cellStyle name="Currency 5 2 3 2 3" xfId="16166"/>
    <cellStyle name="Currency 5 2 3 2 3 2" xfId="16167"/>
    <cellStyle name="Currency 5 2 3 2 3 3" xfId="16168"/>
    <cellStyle name="Currency 5 2 3 2 4" xfId="16169"/>
    <cellStyle name="Currency 5 2 3 2 5" xfId="16170"/>
    <cellStyle name="Currency 5 2 3 3" xfId="16171"/>
    <cellStyle name="Currency 5 2 3 3 2" xfId="16172"/>
    <cellStyle name="Currency 5 2 3 3 3" xfId="16173"/>
    <cellStyle name="Currency 5 2 3 4" xfId="16174"/>
    <cellStyle name="Currency 5 2 3 4 2" xfId="16175"/>
    <cellStyle name="Currency 5 2 3 4 3" xfId="16176"/>
    <cellStyle name="Currency 5 2 3 5" xfId="16177"/>
    <cellStyle name="Currency 5 2 3 6" xfId="16178"/>
    <cellStyle name="Currency 5 2 3 7" xfId="16179"/>
    <cellStyle name="Currency 5 2 4" xfId="16180"/>
    <cellStyle name="Currency 5 2 4 2" xfId="16181"/>
    <cellStyle name="Currency 5 2 4 2 2" xfId="16182"/>
    <cellStyle name="Currency 5 2 4 2 3" xfId="16183"/>
    <cellStyle name="Currency 5 2 4 3" xfId="16184"/>
    <cellStyle name="Currency 5 2 4 3 2" xfId="16185"/>
    <cellStyle name="Currency 5 2 4 3 3" xfId="16186"/>
    <cellStyle name="Currency 5 2 4 4" xfId="16187"/>
    <cellStyle name="Currency 5 2 4 5" xfId="16188"/>
    <cellStyle name="Currency 5 2 4 6" xfId="16189"/>
    <cellStyle name="Currency 5 2 4 7" xfId="16190"/>
    <cellStyle name="Currency 5 2 5" xfId="16191"/>
    <cellStyle name="Currency 5 2 5 2" xfId="16192"/>
    <cellStyle name="Currency 5 2 5 3" xfId="16193"/>
    <cellStyle name="Currency 5 2 6" xfId="16194"/>
    <cellStyle name="Currency 5 2 6 2" xfId="16195"/>
    <cellStyle name="Currency 5 2 6 3" xfId="16196"/>
    <cellStyle name="Currency 5 2 7" xfId="16197"/>
    <cellStyle name="Currency 5 2 8" xfId="16198"/>
    <cellStyle name="Currency 5 3" xfId="16199"/>
    <cellStyle name="Currency 5 3 2" xfId="16200"/>
    <cellStyle name="Currency 5 3 2 2" xfId="16201"/>
    <cellStyle name="Currency 5 3 2 2 2" xfId="16202"/>
    <cellStyle name="Currency 5 3 2 2 2 2" xfId="16203"/>
    <cellStyle name="Currency 5 3 2 2 2 2 2" xfId="16204"/>
    <cellStyle name="Currency 5 3 2 2 2 2 3" xfId="16205"/>
    <cellStyle name="Currency 5 3 2 2 2 3" xfId="16206"/>
    <cellStyle name="Currency 5 3 2 2 2 3 2" xfId="16207"/>
    <cellStyle name="Currency 5 3 2 2 2 3 3" xfId="16208"/>
    <cellStyle name="Currency 5 3 2 2 2 4" xfId="16209"/>
    <cellStyle name="Currency 5 3 2 2 2 5" xfId="16210"/>
    <cellStyle name="Currency 5 3 2 2 3" xfId="16211"/>
    <cellStyle name="Currency 5 3 2 2 3 2" xfId="16212"/>
    <cellStyle name="Currency 5 3 2 2 3 3" xfId="16213"/>
    <cellStyle name="Currency 5 3 2 2 4" xfId="16214"/>
    <cellStyle name="Currency 5 3 2 2 4 2" xfId="16215"/>
    <cellStyle name="Currency 5 3 2 2 4 3" xfId="16216"/>
    <cellStyle name="Currency 5 3 2 2 5" xfId="16217"/>
    <cellStyle name="Currency 5 3 2 2 6" xfId="16218"/>
    <cellStyle name="Currency 5 3 2 3" xfId="16219"/>
    <cellStyle name="Currency 5 3 2 3 2" xfId="16220"/>
    <cellStyle name="Currency 5 3 2 3 2 2" xfId="16221"/>
    <cellStyle name="Currency 5 3 2 3 2 3" xfId="16222"/>
    <cellStyle name="Currency 5 3 2 3 3" xfId="16223"/>
    <cellStyle name="Currency 5 3 2 3 3 2" xfId="16224"/>
    <cellStyle name="Currency 5 3 2 3 3 3" xfId="16225"/>
    <cellStyle name="Currency 5 3 2 3 4" xfId="16226"/>
    <cellStyle name="Currency 5 3 2 3 5" xfId="16227"/>
    <cellStyle name="Currency 5 3 2 4" xfId="16228"/>
    <cellStyle name="Currency 5 3 2 4 2" xfId="16229"/>
    <cellStyle name="Currency 5 3 2 4 3" xfId="16230"/>
    <cellStyle name="Currency 5 3 2 5" xfId="16231"/>
    <cellStyle name="Currency 5 3 2 5 2" xfId="16232"/>
    <cellStyle name="Currency 5 3 2 5 3" xfId="16233"/>
    <cellStyle name="Currency 5 3 2 6" xfId="16234"/>
    <cellStyle name="Currency 5 3 2 7" xfId="16235"/>
    <cellStyle name="Currency 5 3 2 8" xfId="16236"/>
    <cellStyle name="Currency 5 3 3" xfId="16237"/>
    <cellStyle name="Currency 5 3 3 2" xfId="16238"/>
    <cellStyle name="Currency 5 3 3 2 2" xfId="16239"/>
    <cellStyle name="Currency 5 3 3 2 2 2" xfId="16240"/>
    <cellStyle name="Currency 5 3 3 2 2 3" xfId="16241"/>
    <cellStyle name="Currency 5 3 3 2 3" xfId="16242"/>
    <cellStyle name="Currency 5 3 3 2 3 2" xfId="16243"/>
    <cellStyle name="Currency 5 3 3 2 3 3" xfId="16244"/>
    <cellStyle name="Currency 5 3 3 2 4" xfId="16245"/>
    <cellStyle name="Currency 5 3 3 2 5" xfId="16246"/>
    <cellStyle name="Currency 5 3 3 3" xfId="16247"/>
    <cellStyle name="Currency 5 3 3 3 2" xfId="16248"/>
    <cellStyle name="Currency 5 3 3 3 3" xfId="16249"/>
    <cellStyle name="Currency 5 3 3 4" xfId="16250"/>
    <cellStyle name="Currency 5 3 3 4 2" xfId="16251"/>
    <cellStyle name="Currency 5 3 3 4 3" xfId="16252"/>
    <cellStyle name="Currency 5 3 3 5" xfId="16253"/>
    <cellStyle name="Currency 5 3 3 6" xfId="16254"/>
    <cellStyle name="Currency 5 3 4" xfId="16255"/>
    <cellStyle name="Currency 5 3 4 2" xfId="16256"/>
    <cellStyle name="Currency 5 3 4 2 2" xfId="16257"/>
    <cellStyle name="Currency 5 3 4 2 3" xfId="16258"/>
    <cellStyle name="Currency 5 3 4 3" xfId="16259"/>
    <cellStyle name="Currency 5 3 4 3 2" xfId="16260"/>
    <cellStyle name="Currency 5 3 4 3 3" xfId="16261"/>
    <cellStyle name="Currency 5 3 4 4" xfId="16262"/>
    <cellStyle name="Currency 5 3 4 5" xfId="16263"/>
    <cellStyle name="Currency 5 3 4 6" xfId="16264"/>
    <cellStyle name="Currency 5 3 4 7" xfId="16265"/>
    <cellStyle name="Currency 5 3 5" xfId="16266"/>
    <cellStyle name="Currency 5 3 5 2" xfId="16267"/>
    <cellStyle name="Currency 5 3 5 3" xfId="16268"/>
    <cellStyle name="Currency 5 3 6" xfId="16269"/>
    <cellStyle name="Currency 5 3 6 2" xfId="16270"/>
    <cellStyle name="Currency 5 3 6 3" xfId="16271"/>
    <cellStyle name="Currency 5 3 7" xfId="16272"/>
    <cellStyle name="Currency 5 3 8" xfId="16273"/>
    <cellStyle name="Currency 5 4" xfId="16274"/>
    <cellStyle name="Currency 5 4 2" xfId="16275"/>
    <cellStyle name="Currency 5 4 2 2" xfId="16276"/>
    <cellStyle name="Currency 5 4 2 2 2" xfId="16277"/>
    <cellStyle name="Currency 5 4 2 2 2 2" xfId="16278"/>
    <cellStyle name="Currency 5 4 2 2 2 3" xfId="16279"/>
    <cellStyle name="Currency 5 4 2 2 3" xfId="16280"/>
    <cellStyle name="Currency 5 4 2 2 3 2" xfId="16281"/>
    <cellStyle name="Currency 5 4 2 2 3 3" xfId="16282"/>
    <cellStyle name="Currency 5 4 2 2 4" xfId="16283"/>
    <cellStyle name="Currency 5 4 2 2 5" xfId="16284"/>
    <cellStyle name="Currency 5 4 2 3" xfId="16285"/>
    <cellStyle name="Currency 5 4 2 3 2" xfId="16286"/>
    <cellStyle name="Currency 5 4 2 3 3" xfId="16287"/>
    <cellStyle name="Currency 5 4 2 4" xfId="16288"/>
    <cellStyle name="Currency 5 4 2 4 2" xfId="16289"/>
    <cellStyle name="Currency 5 4 2 4 3" xfId="16290"/>
    <cellStyle name="Currency 5 4 2 5" xfId="16291"/>
    <cellStyle name="Currency 5 4 2 6" xfId="16292"/>
    <cellStyle name="Currency 5 4 3" xfId="16293"/>
    <cellStyle name="Currency 5 4 3 2" xfId="16294"/>
    <cellStyle name="Currency 5 4 3 2 2" xfId="16295"/>
    <cellStyle name="Currency 5 4 3 2 3" xfId="16296"/>
    <cellStyle name="Currency 5 4 3 3" xfId="16297"/>
    <cellStyle name="Currency 5 4 3 3 2" xfId="16298"/>
    <cellStyle name="Currency 5 4 3 3 3" xfId="16299"/>
    <cellStyle name="Currency 5 4 3 4" xfId="16300"/>
    <cellStyle name="Currency 5 4 3 5" xfId="16301"/>
    <cellStyle name="Currency 5 4 4" xfId="16302"/>
    <cellStyle name="Currency 5 4 4 2" xfId="16303"/>
    <cellStyle name="Currency 5 4 4 3" xfId="16304"/>
    <cellStyle name="Currency 5 4 5" xfId="16305"/>
    <cellStyle name="Currency 5 4 5 2" xfId="16306"/>
    <cellStyle name="Currency 5 4 5 3" xfId="16307"/>
    <cellStyle name="Currency 5 4 6" xfId="16308"/>
    <cellStyle name="Currency 5 4 7" xfId="16309"/>
    <cellStyle name="Currency 5 4 8" xfId="16310"/>
    <cellStyle name="Currency 5 5" xfId="16311"/>
    <cellStyle name="Currency 5 5 2" xfId="16312"/>
    <cellStyle name="Currency 5 5 2 2" xfId="16313"/>
    <cellStyle name="Currency 5 5 2 2 2" xfId="16314"/>
    <cellStyle name="Currency 5 5 2 2 3" xfId="16315"/>
    <cellStyle name="Currency 5 5 2 3" xfId="16316"/>
    <cellStyle name="Currency 5 5 2 3 2" xfId="16317"/>
    <cellStyle name="Currency 5 5 2 3 3" xfId="16318"/>
    <cellStyle name="Currency 5 5 2 4" xfId="16319"/>
    <cellStyle name="Currency 5 5 2 5" xfId="16320"/>
    <cellStyle name="Currency 5 5 3" xfId="16321"/>
    <cellStyle name="Currency 5 5 3 2" xfId="16322"/>
    <cellStyle name="Currency 5 5 3 3" xfId="16323"/>
    <cellStyle name="Currency 5 5 4" xfId="16324"/>
    <cellStyle name="Currency 5 5 4 2" xfId="16325"/>
    <cellStyle name="Currency 5 5 4 3" xfId="16326"/>
    <cellStyle name="Currency 5 5 5" xfId="16327"/>
    <cellStyle name="Currency 5 5 6" xfId="16328"/>
    <cellStyle name="Currency 5 5 7" xfId="16329"/>
    <cellStyle name="Currency 5 5 8" xfId="16330"/>
    <cellStyle name="Currency 5 6" xfId="16331"/>
    <cellStyle name="Currency 5 6 2" xfId="16332"/>
    <cellStyle name="Currency 5 6 2 2" xfId="16333"/>
    <cellStyle name="Currency 5 6 2 3" xfId="16334"/>
    <cellStyle name="Currency 5 6 3" xfId="16335"/>
    <cellStyle name="Currency 5 6 3 2" xfId="16336"/>
    <cellStyle name="Currency 5 6 3 3" xfId="16337"/>
    <cellStyle name="Currency 5 6 4" xfId="16338"/>
    <cellStyle name="Currency 5 6 5" xfId="16339"/>
    <cellStyle name="Currency 5 6 6" xfId="16340"/>
    <cellStyle name="Currency 5 6 7" xfId="16341"/>
    <cellStyle name="Currency 5 7" xfId="16342"/>
    <cellStyle name="Currency 5 7 2" xfId="16343"/>
    <cellStyle name="Currency 5 7 3" xfId="16344"/>
    <cellStyle name="Currency 5 8" xfId="16345"/>
    <cellStyle name="Currency 5 8 2" xfId="16346"/>
    <cellStyle name="Currency 5 8 3" xfId="16347"/>
    <cellStyle name="Currency 5 9" xfId="16348"/>
    <cellStyle name="Currency 6" xfId="16349"/>
    <cellStyle name="Currency 6 2" xfId="16350"/>
    <cellStyle name="Currency 6 3" xfId="16351"/>
    <cellStyle name="Currency 6 3 2" xfId="16352"/>
    <cellStyle name="Currency 6 4" xfId="16353"/>
    <cellStyle name="Currency 6 4 2" xfId="16354"/>
    <cellStyle name="Currency 6 5" xfId="16355"/>
    <cellStyle name="Currency 6 5 2" xfId="16356"/>
    <cellStyle name="Currency 6 5 3" xfId="16357"/>
    <cellStyle name="Currency 7" xfId="16358"/>
    <cellStyle name="Currency 7 2" xfId="16359"/>
    <cellStyle name="Currency 7 3" xfId="16360"/>
    <cellStyle name="Currency 7 4" xfId="16361"/>
    <cellStyle name="Currency 8" xfId="16362"/>
    <cellStyle name="Currency 8 2" xfId="16363"/>
    <cellStyle name="Currency 8 2 2" xfId="16364"/>
    <cellStyle name="Currency 8 2 2 2" xfId="16365"/>
    <cellStyle name="Currency 8 2 2 2 2" xfId="16366"/>
    <cellStyle name="Currency 8 2 2 2 2 2" xfId="16367"/>
    <cellStyle name="Currency 8 2 2 2 2 2 2" xfId="16368"/>
    <cellStyle name="Currency 8 2 2 2 2 2 3" xfId="16369"/>
    <cellStyle name="Currency 8 2 2 2 2 3" xfId="16370"/>
    <cellStyle name="Currency 8 2 2 2 2 3 2" xfId="16371"/>
    <cellStyle name="Currency 8 2 2 2 2 3 3" xfId="16372"/>
    <cellStyle name="Currency 8 2 2 2 2 4" xfId="16373"/>
    <cellStyle name="Currency 8 2 2 2 2 5" xfId="16374"/>
    <cellStyle name="Currency 8 2 2 2 3" xfId="16375"/>
    <cellStyle name="Currency 8 2 2 2 3 2" xfId="16376"/>
    <cellStyle name="Currency 8 2 2 2 3 3" xfId="16377"/>
    <cellStyle name="Currency 8 2 2 2 4" xfId="16378"/>
    <cellStyle name="Currency 8 2 2 2 4 2" xfId="16379"/>
    <cellStyle name="Currency 8 2 2 2 4 3" xfId="16380"/>
    <cellStyle name="Currency 8 2 2 2 5" xfId="16381"/>
    <cellStyle name="Currency 8 2 2 2 6" xfId="16382"/>
    <cellStyle name="Currency 8 2 2 2 7" xfId="16383"/>
    <cellStyle name="Currency 8 2 2 3" xfId="16384"/>
    <cellStyle name="Currency 8 2 2 3 2" xfId="16385"/>
    <cellStyle name="Currency 8 2 2 3 2 2" xfId="16386"/>
    <cellStyle name="Currency 8 2 2 3 2 3" xfId="16387"/>
    <cellStyle name="Currency 8 2 2 3 3" xfId="16388"/>
    <cellStyle name="Currency 8 2 2 3 3 2" xfId="16389"/>
    <cellStyle name="Currency 8 2 2 3 3 3" xfId="16390"/>
    <cellStyle name="Currency 8 2 2 3 4" xfId="16391"/>
    <cellStyle name="Currency 8 2 2 3 5" xfId="16392"/>
    <cellStyle name="Currency 8 2 2 4" xfId="16393"/>
    <cellStyle name="Currency 8 2 2 4 2" xfId="16394"/>
    <cellStyle name="Currency 8 2 2 4 3" xfId="16395"/>
    <cellStyle name="Currency 8 2 2 5" xfId="16396"/>
    <cellStyle name="Currency 8 2 2 5 2" xfId="16397"/>
    <cellStyle name="Currency 8 2 2 5 3" xfId="16398"/>
    <cellStyle name="Currency 8 2 2 6" xfId="16399"/>
    <cellStyle name="Currency 8 2 2 7" xfId="16400"/>
    <cellStyle name="Currency 8 2 2 8" xfId="16401"/>
    <cellStyle name="Currency 8 2 3" xfId="16402"/>
    <cellStyle name="Currency 8 2 3 2" xfId="16403"/>
    <cellStyle name="Currency 8 2 3 2 2" xfId="16404"/>
    <cellStyle name="Currency 8 2 3 2 2 2" xfId="16405"/>
    <cellStyle name="Currency 8 2 3 2 2 3" xfId="16406"/>
    <cellStyle name="Currency 8 2 3 2 3" xfId="16407"/>
    <cellStyle name="Currency 8 2 3 2 3 2" xfId="16408"/>
    <cellStyle name="Currency 8 2 3 2 3 3" xfId="16409"/>
    <cellStyle name="Currency 8 2 3 2 4" xfId="16410"/>
    <cellStyle name="Currency 8 2 3 2 5" xfId="16411"/>
    <cellStyle name="Currency 8 2 3 3" xfId="16412"/>
    <cellStyle name="Currency 8 2 3 3 2" xfId="16413"/>
    <cellStyle name="Currency 8 2 3 3 3" xfId="16414"/>
    <cellStyle name="Currency 8 2 3 4" xfId="16415"/>
    <cellStyle name="Currency 8 2 3 4 2" xfId="16416"/>
    <cellStyle name="Currency 8 2 3 4 3" xfId="16417"/>
    <cellStyle name="Currency 8 2 3 5" xfId="16418"/>
    <cellStyle name="Currency 8 2 3 6" xfId="16419"/>
    <cellStyle name="Currency 8 2 3 7" xfId="16420"/>
    <cellStyle name="Currency 8 2 4" xfId="16421"/>
    <cellStyle name="Currency 8 2 4 2" xfId="16422"/>
    <cellStyle name="Currency 8 2 4 2 2" xfId="16423"/>
    <cellStyle name="Currency 8 2 4 2 3" xfId="16424"/>
    <cellStyle name="Currency 8 2 4 3" xfId="16425"/>
    <cellStyle name="Currency 8 2 4 3 2" xfId="16426"/>
    <cellStyle name="Currency 8 2 4 3 3" xfId="16427"/>
    <cellStyle name="Currency 8 2 4 4" xfId="16428"/>
    <cellStyle name="Currency 8 2 4 5" xfId="16429"/>
    <cellStyle name="Currency 8 2 5" xfId="16430"/>
    <cellStyle name="Currency 8 2 5 2" xfId="16431"/>
    <cellStyle name="Currency 8 2 5 3" xfId="16432"/>
    <cellStyle name="Currency 8 2 6" xfId="16433"/>
    <cellStyle name="Currency 8 2 6 2" xfId="16434"/>
    <cellStyle name="Currency 8 2 6 3" xfId="16435"/>
    <cellStyle name="Currency 8 2 7" xfId="16436"/>
    <cellStyle name="Currency 8 2 8" xfId="16437"/>
    <cellStyle name="Currency 8 3" xfId="16438"/>
    <cellStyle name="Currency 8 3 2" xfId="16439"/>
    <cellStyle name="Currency 8 3 2 2" xfId="16440"/>
    <cellStyle name="Currency 8 3 2 2 2" xfId="16441"/>
    <cellStyle name="Currency 8 3 2 2 2 2" xfId="16442"/>
    <cellStyle name="Currency 8 3 2 2 2 3" xfId="16443"/>
    <cellStyle name="Currency 8 3 2 2 3" xfId="16444"/>
    <cellStyle name="Currency 8 3 2 2 3 2" xfId="16445"/>
    <cellStyle name="Currency 8 3 2 2 3 3" xfId="16446"/>
    <cellStyle name="Currency 8 3 2 2 4" xfId="16447"/>
    <cellStyle name="Currency 8 3 2 2 5" xfId="16448"/>
    <cellStyle name="Currency 8 3 2 3" xfId="16449"/>
    <cellStyle name="Currency 8 3 2 3 2" xfId="16450"/>
    <cellStyle name="Currency 8 3 2 3 3" xfId="16451"/>
    <cellStyle name="Currency 8 3 2 4" xfId="16452"/>
    <cellStyle name="Currency 8 3 2 4 2" xfId="16453"/>
    <cellStyle name="Currency 8 3 2 4 3" xfId="16454"/>
    <cellStyle name="Currency 8 3 2 5" xfId="16455"/>
    <cellStyle name="Currency 8 3 2 6" xfId="16456"/>
    <cellStyle name="Currency 8 3 3" xfId="16457"/>
    <cellStyle name="Currency 8 3 3 2" xfId="16458"/>
    <cellStyle name="Currency 8 3 3 2 2" xfId="16459"/>
    <cellStyle name="Currency 8 3 3 2 3" xfId="16460"/>
    <cellStyle name="Currency 8 3 3 3" xfId="16461"/>
    <cellStyle name="Currency 8 3 3 3 2" xfId="16462"/>
    <cellStyle name="Currency 8 3 3 3 3" xfId="16463"/>
    <cellStyle name="Currency 8 3 3 4" xfId="16464"/>
    <cellStyle name="Currency 8 3 3 5" xfId="16465"/>
    <cellStyle name="Currency 8 3 4" xfId="16466"/>
    <cellStyle name="Currency 8 3 4 2" xfId="16467"/>
    <cellStyle name="Currency 8 3 4 3" xfId="16468"/>
    <cellStyle name="Currency 8 3 5" xfId="16469"/>
    <cellStyle name="Currency 8 3 5 2" xfId="16470"/>
    <cellStyle name="Currency 8 3 5 3" xfId="16471"/>
    <cellStyle name="Currency 8 3 6" xfId="16472"/>
    <cellStyle name="Currency 8 3 7" xfId="16473"/>
    <cellStyle name="Currency 8 3 8" xfId="16474"/>
    <cellStyle name="Currency 8 3 9" xfId="16475"/>
    <cellStyle name="Currency 8 4" xfId="16476"/>
    <cellStyle name="Currency 8 4 2" xfId="16477"/>
    <cellStyle name="Currency 8 4 2 2" xfId="16478"/>
    <cellStyle name="Currency 8 4 2 2 2" xfId="16479"/>
    <cellStyle name="Currency 8 4 2 2 3" xfId="16480"/>
    <cellStyle name="Currency 8 4 2 3" xfId="16481"/>
    <cellStyle name="Currency 8 4 2 3 2" xfId="16482"/>
    <cellStyle name="Currency 8 4 2 3 3" xfId="16483"/>
    <cellStyle name="Currency 8 4 2 4" xfId="16484"/>
    <cellStyle name="Currency 8 4 2 5" xfId="16485"/>
    <cellStyle name="Currency 8 4 2 6" xfId="16486"/>
    <cellStyle name="Currency 8 4 2 7" xfId="16487"/>
    <cellStyle name="Currency 8 4 3" xfId="16488"/>
    <cellStyle name="Currency 8 4 3 2" xfId="16489"/>
    <cellStyle name="Currency 8 4 3 3" xfId="16490"/>
    <cellStyle name="Currency 8 4 4" xfId="16491"/>
    <cellStyle name="Currency 8 4 4 2" xfId="16492"/>
    <cellStyle name="Currency 8 4 4 3" xfId="16493"/>
    <cellStyle name="Currency 8 4 5" xfId="16494"/>
    <cellStyle name="Currency 8 4 6" xfId="16495"/>
    <cellStyle name="Currency 8 5" xfId="16496"/>
    <cellStyle name="Currency 8 5 2" xfId="16497"/>
    <cellStyle name="Currency 8 5 2 2" xfId="16498"/>
    <cellStyle name="Currency 8 5 2 3" xfId="16499"/>
    <cellStyle name="Currency 8 5 3" xfId="16500"/>
    <cellStyle name="Currency 8 5 3 2" xfId="16501"/>
    <cellStyle name="Currency 8 5 3 3" xfId="16502"/>
    <cellStyle name="Currency 8 5 4" xfId="16503"/>
    <cellStyle name="Currency 8 5 5" xfId="16504"/>
    <cellStyle name="Currency 8 6" xfId="16505"/>
    <cellStyle name="Currency 8 6 2" xfId="16506"/>
    <cellStyle name="Currency 8 6 3" xfId="16507"/>
    <cellStyle name="Currency 8 7" xfId="16508"/>
    <cellStyle name="Currency 8 7 2" xfId="16509"/>
    <cellStyle name="Currency 8 7 3" xfId="16510"/>
    <cellStyle name="Currency 8 8" xfId="16511"/>
    <cellStyle name="Currency 8 9" xfId="16512"/>
    <cellStyle name="Currency 9" xfId="16513"/>
    <cellStyle name="Currency 9 2" xfId="16514"/>
    <cellStyle name="Currency 9 2 2" xfId="16515"/>
    <cellStyle name="Currency 9 2 2 2" xfId="16516"/>
    <cellStyle name="Currency 9 2 2 2 2" xfId="16517"/>
    <cellStyle name="Currency 9 2 2 2 2 2" xfId="16518"/>
    <cellStyle name="Currency 9 2 2 2 2 3" xfId="16519"/>
    <cellStyle name="Currency 9 2 2 2 3" xfId="16520"/>
    <cellStyle name="Currency 9 2 2 2 3 2" xfId="16521"/>
    <cellStyle name="Currency 9 2 2 2 3 3" xfId="16522"/>
    <cellStyle name="Currency 9 2 2 2 4" xfId="16523"/>
    <cellStyle name="Currency 9 2 2 2 5" xfId="16524"/>
    <cellStyle name="Currency 9 2 2 3" xfId="16525"/>
    <cellStyle name="Currency 9 2 2 3 2" xfId="16526"/>
    <cellStyle name="Currency 9 2 2 3 3" xfId="16527"/>
    <cellStyle name="Currency 9 2 2 4" xfId="16528"/>
    <cellStyle name="Currency 9 2 2 4 2" xfId="16529"/>
    <cellStyle name="Currency 9 2 2 4 3" xfId="16530"/>
    <cellStyle name="Currency 9 2 2 5" xfId="16531"/>
    <cellStyle name="Currency 9 2 2 6" xfId="16532"/>
    <cellStyle name="Currency 9 2 2 7" xfId="16533"/>
    <cellStyle name="Currency 9 2 3" xfId="16534"/>
    <cellStyle name="Currency 9 2 3 2" xfId="16535"/>
    <cellStyle name="Currency 9 2 3 2 2" xfId="16536"/>
    <cellStyle name="Currency 9 2 3 2 3" xfId="16537"/>
    <cellStyle name="Currency 9 2 3 3" xfId="16538"/>
    <cellStyle name="Currency 9 2 3 3 2" xfId="16539"/>
    <cellStyle name="Currency 9 2 3 3 3" xfId="16540"/>
    <cellStyle name="Currency 9 2 3 4" xfId="16541"/>
    <cellStyle name="Currency 9 2 3 5" xfId="16542"/>
    <cellStyle name="Currency 9 2 4" xfId="16543"/>
    <cellStyle name="Currency 9 2 4 2" xfId="16544"/>
    <cellStyle name="Currency 9 2 4 3" xfId="16545"/>
    <cellStyle name="Currency 9 2 5" xfId="16546"/>
    <cellStyle name="Currency 9 2 5 2" xfId="16547"/>
    <cellStyle name="Currency 9 2 5 3" xfId="16548"/>
    <cellStyle name="Currency 9 2 6" xfId="16549"/>
    <cellStyle name="Currency 9 2 7" xfId="16550"/>
    <cellStyle name="Currency 9 2 8" xfId="16551"/>
    <cellStyle name="Currency 9 3" xfId="16552"/>
    <cellStyle name="Currency 9 3 2" xfId="16553"/>
    <cellStyle name="Currency 9 3 2 2" xfId="16554"/>
    <cellStyle name="Currency 9 3 2 2 2" xfId="16555"/>
    <cellStyle name="Currency 9 3 2 2 3" xfId="16556"/>
    <cellStyle name="Currency 9 3 2 3" xfId="16557"/>
    <cellStyle name="Currency 9 3 2 3 2" xfId="16558"/>
    <cellStyle name="Currency 9 3 2 3 3" xfId="16559"/>
    <cellStyle name="Currency 9 3 2 4" xfId="16560"/>
    <cellStyle name="Currency 9 3 2 5" xfId="16561"/>
    <cellStyle name="Currency 9 3 2 6" xfId="16562"/>
    <cellStyle name="Currency 9 3 2 7" xfId="16563"/>
    <cellStyle name="Currency 9 3 3" xfId="16564"/>
    <cellStyle name="Currency 9 3 3 2" xfId="16565"/>
    <cellStyle name="Currency 9 3 3 3" xfId="16566"/>
    <cellStyle name="Currency 9 3 4" xfId="16567"/>
    <cellStyle name="Currency 9 3 4 2" xfId="16568"/>
    <cellStyle name="Currency 9 3 4 3" xfId="16569"/>
    <cellStyle name="Currency 9 3 5" xfId="16570"/>
    <cellStyle name="Currency 9 3 6" xfId="16571"/>
    <cellStyle name="Currency 9 4" xfId="16572"/>
    <cellStyle name="Currency 9 4 2" xfId="16573"/>
    <cellStyle name="Currency 9 4 2 2" xfId="16574"/>
    <cellStyle name="Currency 9 4 2 3" xfId="16575"/>
    <cellStyle name="Currency 9 4 3" xfId="16576"/>
    <cellStyle name="Currency 9 4 3 2" xfId="16577"/>
    <cellStyle name="Currency 9 4 3 3" xfId="16578"/>
    <cellStyle name="Currency 9 4 4" xfId="16579"/>
    <cellStyle name="Currency 9 4 5" xfId="16580"/>
    <cellStyle name="Currency 9 5" xfId="16581"/>
    <cellStyle name="Currency 9 5 2" xfId="16582"/>
    <cellStyle name="Currency 9 5 3" xfId="16583"/>
    <cellStyle name="Currency 9 6" xfId="16584"/>
    <cellStyle name="Currency 9 6 2" xfId="16585"/>
    <cellStyle name="Currency 9 6 3" xfId="16586"/>
    <cellStyle name="Currency 9 7" xfId="16587"/>
    <cellStyle name="Currency 9 8" xfId="16588"/>
    <cellStyle name="Currency0" xfId="16589"/>
    <cellStyle name="Custom - Style1" xfId="16590"/>
    <cellStyle name="Custom - Style8" xfId="16591"/>
    <cellStyle name="Data   - Style2" xfId="16592"/>
    <cellStyle name="Data   - Style2 10" xfId="16593"/>
    <cellStyle name="Data   - Style2 10 2" xfId="16594"/>
    <cellStyle name="Data   - Style2 10 2 2" xfId="16595"/>
    <cellStyle name="Data   - Style2 10 2 3" xfId="16596"/>
    <cellStyle name="Data   - Style2 10 3" xfId="16597"/>
    <cellStyle name="Data   - Style2 10 3 2" xfId="16598"/>
    <cellStyle name="Data   - Style2 10 3 3" xfId="16599"/>
    <cellStyle name="Data   - Style2 10 4" xfId="16600"/>
    <cellStyle name="Data   - Style2 10 4 2" xfId="16601"/>
    <cellStyle name="Data   - Style2 10 4 3" xfId="16602"/>
    <cellStyle name="Data   - Style2 10 5" xfId="16603"/>
    <cellStyle name="Data   - Style2 10 5 2" xfId="16604"/>
    <cellStyle name="Data   - Style2 10 5 3" xfId="16605"/>
    <cellStyle name="Data   - Style2 10 6" xfId="16606"/>
    <cellStyle name="Data   - Style2 10 6 2" xfId="16607"/>
    <cellStyle name="Data   - Style2 10 6 3" xfId="16608"/>
    <cellStyle name="Data   - Style2 10 7" xfId="16609"/>
    <cellStyle name="Data   - Style2 10 7 2" xfId="16610"/>
    <cellStyle name="Data   - Style2 10 7 3" xfId="16611"/>
    <cellStyle name="Data   - Style2 10 8" xfId="16612"/>
    <cellStyle name="Data   - Style2 10 9" xfId="16613"/>
    <cellStyle name="Data   - Style2 11" xfId="16614"/>
    <cellStyle name="Data   - Style2 11 2" xfId="16615"/>
    <cellStyle name="Data   - Style2 12" xfId="16616"/>
    <cellStyle name="Data   - Style2 12 2" xfId="16617"/>
    <cellStyle name="Data   - Style2 12 3" xfId="16618"/>
    <cellStyle name="Data   - Style2 13" xfId="16619"/>
    <cellStyle name="Data   - Style2 2" xfId="16620"/>
    <cellStyle name="Data   - Style2 2 2" xfId="16621"/>
    <cellStyle name="Data   - Style2 2 2 10" xfId="16622"/>
    <cellStyle name="Data   - Style2 2 2 2" xfId="16623"/>
    <cellStyle name="Data   - Style2 2 2 2 2" xfId="16624"/>
    <cellStyle name="Data   - Style2 2 2 2 2 2" xfId="16625"/>
    <cellStyle name="Data   - Style2 2 2 2 2 3" xfId="16626"/>
    <cellStyle name="Data   - Style2 2 2 2 3" xfId="16627"/>
    <cellStyle name="Data   - Style2 2 2 2 3 2" xfId="16628"/>
    <cellStyle name="Data   - Style2 2 2 2 3 3" xfId="16629"/>
    <cellStyle name="Data   - Style2 2 2 2 4" xfId="16630"/>
    <cellStyle name="Data   - Style2 2 2 2 4 2" xfId="16631"/>
    <cellStyle name="Data   - Style2 2 2 2 4 3" xfId="16632"/>
    <cellStyle name="Data   - Style2 2 2 2 5" xfId="16633"/>
    <cellStyle name="Data   - Style2 2 2 2 5 2" xfId="16634"/>
    <cellStyle name="Data   - Style2 2 2 2 5 3" xfId="16635"/>
    <cellStyle name="Data   - Style2 2 2 2 6" xfId="16636"/>
    <cellStyle name="Data   - Style2 2 2 2 6 2" xfId="16637"/>
    <cellStyle name="Data   - Style2 2 2 2 6 3" xfId="16638"/>
    <cellStyle name="Data   - Style2 2 2 2 7" xfId="16639"/>
    <cellStyle name="Data   - Style2 2 2 2 7 2" xfId="16640"/>
    <cellStyle name="Data   - Style2 2 2 2 7 3" xfId="16641"/>
    <cellStyle name="Data   - Style2 2 2 2 8" xfId="16642"/>
    <cellStyle name="Data   - Style2 2 2 2 9" xfId="16643"/>
    <cellStyle name="Data   - Style2 2 2 3" xfId="16644"/>
    <cellStyle name="Data   - Style2 2 2 3 2" xfId="16645"/>
    <cellStyle name="Data   - Style2 2 2 3 3" xfId="16646"/>
    <cellStyle name="Data   - Style2 2 2 4" xfId="16647"/>
    <cellStyle name="Data   - Style2 2 2 4 2" xfId="16648"/>
    <cellStyle name="Data   - Style2 2 2 4 3" xfId="16649"/>
    <cellStyle name="Data   - Style2 2 2 5" xfId="16650"/>
    <cellStyle name="Data   - Style2 2 2 5 2" xfId="16651"/>
    <cellStyle name="Data   - Style2 2 2 5 3" xfId="16652"/>
    <cellStyle name="Data   - Style2 2 2 6" xfId="16653"/>
    <cellStyle name="Data   - Style2 2 2 6 2" xfId="16654"/>
    <cellStyle name="Data   - Style2 2 2 6 3" xfId="16655"/>
    <cellStyle name="Data   - Style2 2 2 7" xfId="16656"/>
    <cellStyle name="Data   - Style2 2 2 7 2" xfId="16657"/>
    <cellStyle name="Data   - Style2 2 2 7 3" xfId="16658"/>
    <cellStyle name="Data   - Style2 2 2 8" xfId="16659"/>
    <cellStyle name="Data   - Style2 2 2 8 2" xfId="16660"/>
    <cellStyle name="Data   - Style2 2 2 8 3" xfId="16661"/>
    <cellStyle name="Data   - Style2 2 2 9" xfId="16662"/>
    <cellStyle name="Data   - Style2 2 3" xfId="16663"/>
    <cellStyle name="Data   - Style2 2 3 10" xfId="16664"/>
    <cellStyle name="Data   - Style2 2 3 2" xfId="16665"/>
    <cellStyle name="Data   - Style2 2 3 2 2" xfId="16666"/>
    <cellStyle name="Data   - Style2 2 3 2 2 2" xfId="16667"/>
    <cellStyle name="Data   - Style2 2 3 2 2 3" xfId="16668"/>
    <cellStyle name="Data   - Style2 2 3 2 3" xfId="16669"/>
    <cellStyle name="Data   - Style2 2 3 2 3 2" xfId="16670"/>
    <cellStyle name="Data   - Style2 2 3 2 3 3" xfId="16671"/>
    <cellStyle name="Data   - Style2 2 3 2 4" xfId="16672"/>
    <cellStyle name="Data   - Style2 2 3 2 4 2" xfId="16673"/>
    <cellStyle name="Data   - Style2 2 3 2 4 3" xfId="16674"/>
    <cellStyle name="Data   - Style2 2 3 2 5" xfId="16675"/>
    <cellStyle name="Data   - Style2 2 3 2 5 2" xfId="16676"/>
    <cellStyle name="Data   - Style2 2 3 2 5 3" xfId="16677"/>
    <cellStyle name="Data   - Style2 2 3 2 6" xfId="16678"/>
    <cellStyle name="Data   - Style2 2 3 2 6 2" xfId="16679"/>
    <cellStyle name="Data   - Style2 2 3 2 6 3" xfId="16680"/>
    <cellStyle name="Data   - Style2 2 3 2 7" xfId="16681"/>
    <cellStyle name="Data   - Style2 2 3 2 7 2" xfId="16682"/>
    <cellStyle name="Data   - Style2 2 3 2 7 3" xfId="16683"/>
    <cellStyle name="Data   - Style2 2 3 2 8" xfId="16684"/>
    <cellStyle name="Data   - Style2 2 3 2 9" xfId="16685"/>
    <cellStyle name="Data   - Style2 2 3 3" xfId="16686"/>
    <cellStyle name="Data   - Style2 2 3 3 2" xfId="16687"/>
    <cellStyle name="Data   - Style2 2 3 3 3" xfId="16688"/>
    <cellStyle name="Data   - Style2 2 3 4" xfId="16689"/>
    <cellStyle name="Data   - Style2 2 3 4 2" xfId="16690"/>
    <cellStyle name="Data   - Style2 2 3 4 3" xfId="16691"/>
    <cellStyle name="Data   - Style2 2 3 5" xfId="16692"/>
    <cellStyle name="Data   - Style2 2 3 5 2" xfId="16693"/>
    <cellStyle name="Data   - Style2 2 3 5 3" xfId="16694"/>
    <cellStyle name="Data   - Style2 2 3 6" xfId="16695"/>
    <cellStyle name="Data   - Style2 2 3 6 2" xfId="16696"/>
    <cellStyle name="Data   - Style2 2 3 6 3" xfId="16697"/>
    <cellStyle name="Data   - Style2 2 3 7" xfId="16698"/>
    <cellStyle name="Data   - Style2 2 3 7 2" xfId="16699"/>
    <cellStyle name="Data   - Style2 2 3 7 3" xfId="16700"/>
    <cellStyle name="Data   - Style2 2 3 8" xfId="16701"/>
    <cellStyle name="Data   - Style2 2 3 8 2" xfId="16702"/>
    <cellStyle name="Data   - Style2 2 3 8 3" xfId="16703"/>
    <cellStyle name="Data   - Style2 2 3 9" xfId="16704"/>
    <cellStyle name="Data   - Style2 2 4" xfId="16705"/>
    <cellStyle name="Data   - Style2 2 4 10" xfId="16706"/>
    <cellStyle name="Data   - Style2 2 4 2" xfId="16707"/>
    <cellStyle name="Data   - Style2 2 4 2 2" xfId="16708"/>
    <cellStyle name="Data   - Style2 2 4 2 2 2" xfId="16709"/>
    <cellStyle name="Data   - Style2 2 4 2 2 3" xfId="16710"/>
    <cellStyle name="Data   - Style2 2 4 2 3" xfId="16711"/>
    <cellStyle name="Data   - Style2 2 4 2 3 2" xfId="16712"/>
    <cellStyle name="Data   - Style2 2 4 2 3 3" xfId="16713"/>
    <cellStyle name="Data   - Style2 2 4 2 4" xfId="16714"/>
    <cellStyle name="Data   - Style2 2 4 2 4 2" xfId="16715"/>
    <cellStyle name="Data   - Style2 2 4 2 4 3" xfId="16716"/>
    <cellStyle name="Data   - Style2 2 4 2 5" xfId="16717"/>
    <cellStyle name="Data   - Style2 2 4 2 5 2" xfId="16718"/>
    <cellStyle name="Data   - Style2 2 4 2 5 3" xfId="16719"/>
    <cellStyle name="Data   - Style2 2 4 2 6" xfId="16720"/>
    <cellStyle name="Data   - Style2 2 4 2 6 2" xfId="16721"/>
    <cellStyle name="Data   - Style2 2 4 2 6 3" xfId="16722"/>
    <cellStyle name="Data   - Style2 2 4 2 7" xfId="16723"/>
    <cellStyle name="Data   - Style2 2 4 2 7 2" xfId="16724"/>
    <cellStyle name="Data   - Style2 2 4 2 7 3" xfId="16725"/>
    <cellStyle name="Data   - Style2 2 4 2 8" xfId="16726"/>
    <cellStyle name="Data   - Style2 2 4 2 9" xfId="16727"/>
    <cellStyle name="Data   - Style2 2 4 3" xfId="16728"/>
    <cellStyle name="Data   - Style2 2 4 3 2" xfId="16729"/>
    <cellStyle name="Data   - Style2 2 4 3 3" xfId="16730"/>
    <cellStyle name="Data   - Style2 2 4 4" xfId="16731"/>
    <cellStyle name="Data   - Style2 2 4 4 2" xfId="16732"/>
    <cellStyle name="Data   - Style2 2 4 4 3" xfId="16733"/>
    <cellStyle name="Data   - Style2 2 4 5" xfId="16734"/>
    <cellStyle name="Data   - Style2 2 4 5 2" xfId="16735"/>
    <cellStyle name="Data   - Style2 2 4 5 3" xfId="16736"/>
    <cellStyle name="Data   - Style2 2 4 6" xfId="16737"/>
    <cellStyle name="Data   - Style2 2 4 6 2" xfId="16738"/>
    <cellStyle name="Data   - Style2 2 4 6 3" xfId="16739"/>
    <cellStyle name="Data   - Style2 2 4 7" xfId="16740"/>
    <cellStyle name="Data   - Style2 2 4 7 2" xfId="16741"/>
    <cellStyle name="Data   - Style2 2 4 7 3" xfId="16742"/>
    <cellStyle name="Data   - Style2 2 4 8" xfId="16743"/>
    <cellStyle name="Data   - Style2 2 4 8 2" xfId="16744"/>
    <cellStyle name="Data   - Style2 2 4 8 3" xfId="16745"/>
    <cellStyle name="Data   - Style2 2 4 9" xfId="16746"/>
    <cellStyle name="Data   - Style2 2 5" xfId="16747"/>
    <cellStyle name="Data   - Style2 2 5 10" xfId="16748"/>
    <cellStyle name="Data   - Style2 2 5 2" xfId="16749"/>
    <cellStyle name="Data   - Style2 2 5 2 2" xfId="16750"/>
    <cellStyle name="Data   - Style2 2 5 2 2 2" xfId="16751"/>
    <cellStyle name="Data   - Style2 2 5 2 2 3" xfId="16752"/>
    <cellStyle name="Data   - Style2 2 5 2 3" xfId="16753"/>
    <cellStyle name="Data   - Style2 2 5 2 3 2" xfId="16754"/>
    <cellStyle name="Data   - Style2 2 5 2 3 3" xfId="16755"/>
    <cellStyle name="Data   - Style2 2 5 2 4" xfId="16756"/>
    <cellStyle name="Data   - Style2 2 5 2 4 2" xfId="16757"/>
    <cellStyle name="Data   - Style2 2 5 2 4 3" xfId="16758"/>
    <cellStyle name="Data   - Style2 2 5 2 5" xfId="16759"/>
    <cellStyle name="Data   - Style2 2 5 2 5 2" xfId="16760"/>
    <cellStyle name="Data   - Style2 2 5 2 5 3" xfId="16761"/>
    <cellStyle name="Data   - Style2 2 5 2 6" xfId="16762"/>
    <cellStyle name="Data   - Style2 2 5 2 6 2" xfId="16763"/>
    <cellStyle name="Data   - Style2 2 5 2 6 3" xfId="16764"/>
    <cellStyle name="Data   - Style2 2 5 2 7" xfId="16765"/>
    <cellStyle name="Data   - Style2 2 5 2 7 2" xfId="16766"/>
    <cellStyle name="Data   - Style2 2 5 2 7 3" xfId="16767"/>
    <cellStyle name="Data   - Style2 2 5 2 8" xfId="16768"/>
    <cellStyle name="Data   - Style2 2 5 2 9" xfId="16769"/>
    <cellStyle name="Data   - Style2 2 5 3" xfId="16770"/>
    <cellStyle name="Data   - Style2 2 5 3 2" xfId="16771"/>
    <cellStyle name="Data   - Style2 2 5 3 3" xfId="16772"/>
    <cellStyle name="Data   - Style2 2 5 4" xfId="16773"/>
    <cellStyle name="Data   - Style2 2 5 4 2" xfId="16774"/>
    <cellStyle name="Data   - Style2 2 5 4 3" xfId="16775"/>
    <cellStyle name="Data   - Style2 2 5 5" xfId="16776"/>
    <cellStyle name="Data   - Style2 2 5 5 2" xfId="16777"/>
    <cellStyle name="Data   - Style2 2 5 5 3" xfId="16778"/>
    <cellStyle name="Data   - Style2 2 5 6" xfId="16779"/>
    <cellStyle name="Data   - Style2 2 5 6 2" xfId="16780"/>
    <cellStyle name="Data   - Style2 2 5 6 3" xfId="16781"/>
    <cellStyle name="Data   - Style2 2 5 7" xfId="16782"/>
    <cellStyle name="Data   - Style2 2 5 7 2" xfId="16783"/>
    <cellStyle name="Data   - Style2 2 5 7 3" xfId="16784"/>
    <cellStyle name="Data   - Style2 2 5 8" xfId="16785"/>
    <cellStyle name="Data   - Style2 2 5 8 2" xfId="16786"/>
    <cellStyle name="Data   - Style2 2 5 8 3" xfId="16787"/>
    <cellStyle name="Data   - Style2 2 5 9" xfId="16788"/>
    <cellStyle name="Data   - Style2 2 6" xfId="16789"/>
    <cellStyle name="Data   - Style2 2 6 2" xfId="16790"/>
    <cellStyle name="Data   - Style2 2 6 2 2" xfId="16791"/>
    <cellStyle name="Data   - Style2 2 6 2 3" xfId="16792"/>
    <cellStyle name="Data   - Style2 2 6 3" xfId="16793"/>
    <cellStyle name="Data   - Style2 2 6 3 2" xfId="16794"/>
    <cellStyle name="Data   - Style2 2 6 3 3" xfId="16795"/>
    <cellStyle name="Data   - Style2 2 6 4" xfId="16796"/>
    <cellStyle name="Data   - Style2 2 6 4 2" xfId="16797"/>
    <cellStyle name="Data   - Style2 2 6 4 3" xfId="16798"/>
    <cellStyle name="Data   - Style2 2 6 5" xfId="16799"/>
    <cellStyle name="Data   - Style2 2 6 5 2" xfId="16800"/>
    <cellStyle name="Data   - Style2 2 6 5 3" xfId="16801"/>
    <cellStyle name="Data   - Style2 2 6 6" xfId="16802"/>
    <cellStyle name="Data   - Style2 2 6 6 2" xfId="16803"/>
    <cellStyle name="Data   - Style2 2 6 6 3" xfId="16804"/>
    <cellStyle name="Data   - Style2 2 6 7" xfId="16805"/>
    <cellStyle name="Data   - Style2 2 6 7 2" xfId="16806"/>
    <cellStyle name="Data   - Style2 2 6 7 3" xfId="16807"/>
    <cellStyle name="Data   - Style2 2 6 8" xfId="16808"/>
    <cellStyle name="Data   - Style2 2 6 9" xfId="16809"/>
    <cellStyle name="Data   - Style2 2 7" xfId="16810"/>
    <cellStyle name="Data   - Style2 2 7 2" xfId="16811"/>
    <cellStyle name="Data   - Style2 2 7 3" xfId="16812"/>
    <cellStyle name="Data   - Style2 2 8" xfId="16813"/>
    <cellStyle name="Data   - Style2 2 8 2" xfId="16814"/>
    <cellStyle name="Data   - Style2 2 8 3" xfId="16815"/>
    <cellStyle name="Data   - Style2 2 9" xfId="16816"/>
    <cellStyle name="Data   - Style2 3" xfId="16817"/>
    <cellStyle name="Data   - Style2 3 2" xfId="16818"/>
    <cellStyle name="Data   - Style2 3 2 10" xfId="16819"/>
    <cellStyle name="Data   - Style2 3 2 2" xfId="16820"/>
    <cellStyle name="Data   - Style2 3 2 2 2" xfId="16821"/>
    <cellStyle name="Data   - Style2 3 2 2 2 2" xfId="16822"/>
    <cellStyle name="Data   - Style2 3 2 2 2 3" xfId="16823"/>
    <cellStyle name="Data   - Style2 3 2 2 3" xfId="16824"/>
    <cellStyle name="Data   - Style2 3 2 2 3 2" xfId="16825"/>
    <cellStyle name="Data   - Style2 3 2 2 3 3" xfId="16826"/>
    <cellStyle name="Data   - Style2 3 2 2 4" xfId="16827"/>
    <cellStyle name="Data   - Style2 3 2 2 4 2" xfId="16828"/>
    <cellStyle name="Data   - Style2 3 2 2 4 3" xfId="16829"/>
    <cellStyle name="Data   - Style2 3 2 2 5" xfId="16830"/>
    <cellStyle name="Data   - Style2 3 2 2 5 2" xfId="16831"/>
    <cellStyle name="Data   - Style2 3 2 2 5 3" xfId="16832"/>
    <cellStyle name="Data   - Style2 3 2 2 6" xfId="16833"/>
    <cellStyle name="Data   - Style2 3 2 2 6 2" xfId="16834"/>
    <cellStyle name="Data   - Style2 3 2 2 6 3" xfId="16835"/>
    <cellStyle name="Data   - Style2 3 2 2 7" xfId="16836"/>
    <cellStyle name="Data   - Style2 3 2 2 7 2" xfId="16837"/>
    <cellStyle name="Data   - Style2 3 2 2 7 3" xfId="16838"/>
    <cellStyle name="Data   - Style2 3 2 2 8" xfId="16839"/>
    <cellStyle name="Data   - Style2 3 2 2 9" xfId="16840"/>
    <cellStyle name="Data   - Style2 3 2 3" xfId="16841"/>
    <cellStyle name="Data   - Style2 3 2 3 2" xfId="16842"/>
    <cellStyle name="Data   - Style2 3 2 3 3" xfId="16843"/>
    <cellStyle name="Data   - Style2 3 2 4" xfId="16844"/>
    <cellStyle name="Data   - Style2 3 2 4 2" xfId="16845"/>
    <cellStyle name="Data   - Style2 3 2 4 3" xfId="16846"/>
    <cellStyle name="Data   - Style2 3 2 5" xfId="16847"/>
    <cellStyle name="Data   - Style2 3 2 5 2" xfId="16848"/>
    <cellStyle name="Data   - Style2 3 2 5 3" xfId="16849"/>
    <cellStyle name="Data   - Style2 3 2 6" xfId="16850"/>
    <cellStyle name="Data   - Style2 3 2 6 2" xfId="16851"/>
    <cellStyle name="Data   - Style2 3 2 6 3" xfId="16852"/>
    <cellStyle name="Data   - Style2 3 2 7" xfId="16853"/>
    <cellStyle name="Data   - Style2 3 2 7 2" xfId="16854"/>
    <cellStyle name="Data   - Style2 3 2 7 3" xfId="16855"/>
    <cellStyle name="Data   - Style2 3 2 8" xfId="16856"/>
    <cellStyle name="Data   - Style2 3 2 8 2" xfId="16857"/>
    <cellStyle name="Data   - Style2 3 2 8 3" xfId="16858"/>
    <cellStyle name="Data   - Style2 3 2 9" xfId="16859"/>
    <cellStyle name="Data   - Style2 3 3" xfId="16860"/>
    <cellStyle name="Data   - Style2 3 3 10" xfId="16861"/>
    <cellStyle name="Data   - Style2 3 3 2" xfId="16862"/>
    <cellStyle name="Data   - Style2 3 3 2 2" xfId="16863"/>
    <cellStyle name="Data   - Style2 3 3 2 2 2" xfId="16864"/>
    <cellStyle name="Data   - Style2 3 3 2 2 3" xfId="16865"/>
    <cellStyle name="Data   - Style2 3 3 2 3" xfId="16866"/>
    <cellStyle name="Data   - Style2 3 3 2 3 2" xfId="16867"/>
    <cellStyle name="Data   - Style2 3 3 2 3 3" xfId="16868"/>
    <cellStyle name="Data   - Style2 3 3 2 4" xfId="16869"/>
    <cellStyle name="Data   - Style2 3 3 2 4 2" xfId="16870"/>
    <cellStyle name="Data   - Style2 3 3 2 4 3" xfId="16871"/>
    <cellStyle name="Data   - Style2 3 3 2 5" xfId="16872"/>
    <cellStyle name="Data   - Style2 3 3 2 5 2" xfId="16873"/>
    <cellStyle name="Data   - Style2 3 3 2 5 3" xfId="16874"/>
    <cellStyle name="Data   - Style2 3 3 2 6" xfId="16875"/>
    <cellStyle name="Data   - Style2 3 3 2 6 2" xfId="16876"/>
    <cellStyle name="Data   - Style2 3 3 2 6 3" xfId="16877"/>
    <cellStyle name="Data   - Style2 3 3 2 7" xfId="16878"/>
    <cellStyle name="Data   - Style2 3 3 2 7 2" xfId="16879"/>
    <cellStyle name="Data   - Style2 3 3 2 7 3" xfId="16880"/>
    <cellStyle name="Data   - Style2 3 3 2 8" xfId="16881"/>
    <cellStyle name="Data   - Style2 3 3 2 9" xfId="16882"/>
    <cellStyle name="Data   - Style2 3 3 3" xfId="16883"/>
    <cellStyle name="Data   - Style2 3 3 3 2" xfId="16884"/>
    <cellStyle name="Data   - Style2 3 3 3 3" xfId="16885"/>
    <cellStyle name="Data   - Style2 3 3 4" xfId="16886"/>
    <cellStyle name="Data   - Style2 3 3 4 2" xfId="16887"/>
    <cellStyle name="Data   - Style2 3 3 4 3" xfId="16888"/>
    <cellStyle name="Data   - Style2 3 3 5" xfId="16889"/>
    <cellStyle name="Data   - Style2 3 3 5 2" xfId="16890"/>
    <cellStyle name="Data   - Style2 3 3 5 3" xfId="16891"/>
    <cellStyle name="Data   - Style2 3 3 6" xfId="16892"/>
    <cellStyle name="Data   - Style2 3 3 6 2" xfId="16893"/>
    <cellStyle name="Data   - Style2 3 3 6 3" xfId="16894"/>
    <cellStyle name="Data   - Style2 3 3 7" xfId="16895"/>
    <cellStyle name="Data   - Style2 3 3 7 2" xfId="16896"/>
    <cellStyle name="Data   - Style2 3 3 7 3" xfId="16897"/>
    <cellStyle name="Data   - Style2 3 3 8" xfId="16898"/>
    <cellStyle name="Data   - Style2 3 3 8 2" xfId="16899"/>
    <cellStyle name="Data   - Style2 3 3 8 3" xfId="16900"/>
    <cellStyle name="Data   - Style2 3 3 9" xfId="16901"/>
    <cellStyle name="Data   - Style2 3 4" xfId="16902"/>
    <cellStyle name="Data   - Style2 3 4 10" xfId="16903"/>
    <cellStyle name="Data   - Style2 3 4 2" xfId="16904"/>
    <cellStyle name="Data   - Style2 3 4 2 2" xfId="16905"/>
    <cellStyle name="Data   - Style2 3 4 2 2 2" xfId="16906"/>
    <cellStyle name="Data   - Style2 3 4 2 2 3" xfId="16907"/>
    <cellStyle name="Data   - Style2 3 4 2 3" xfId="16908"/>
    <cellStyle name="Data   - Style2 3 4 2 3 2" xfId="16909"/>
    <cellStyle name="Data   - Style2 3 4 2 3 3" xfId="16910"/>
    <cellStyle name="Data   - Style2 3 4 2 4" xfId="16911"/>
    <cellStyle name="Data   - Style2 3 4 2 4 2" xfId="16912"/>
    <cellStyle name="Data   - Style2 3 4 2 4 3" xfId="16913"/>
    <cellStyle name="Data   - Style2 3 4 2 5" xfId="16914"/>
    <cellStyle name="Data   - Style2 3 4 2 5 2" xfId="16915"/>
    <cellStyle name="Data   - Style2 3 4 2 5 3" xfId="16916"/>
    <cellStyle name="Data   - Style2 3 4 2 6" xfId="16917"/>
    <cellStyle name="Data   - Style2 3 4 2 6 2" xfId="16918"/>
    <cellStyle name="Data   - Style2 3 4 2 6 3" xfId="16919"/>
    <cellStyle name="Data   - Style2 3 4 2 7" xfId="16920"/>
    <cellStyle name="Data   - Style2 3 4 2 7 2" xfId="16921"/>
    <cellStyle name="Data   - Style2 3 4 2 7 3" xfId="16922"/>
    <cellStyle name="Data   - Style2 3 4 2 8" xfId="16923"/>
    <cellStyle name="Data   - Style2 3 4 2 9" xfId="16924"/>
    <cellStyle name="Data   - Style2 3 4 3" xfId="16925"/>
    <cellStyle name="Data   - Style2 3 4 3 2" xfId="16926"/>
    <cellStyle name="Data   - Style2 3 4 3 3" xfId="16927"/>
    <cellStyle name="Data   - Style2 3 4 4" xfId="16928"/>
    <cellStyle name="Data   - Style2 3 4 4 2" xfId="16929"/>
    <cellStyle name="Data   - Style2 3 4 4 3" xfId="16930"/>
    <cellStyle name="Data   - Style2 3 4 5" xfId="16931"/>
    <cellStyle name="Data   - Style2 3 4 5 2" xfId="16932"/>
    <cellStyle name="Data   - Style2 3 4 5 3" xfId="16933"/>
    <cellStyle name="Data   - Style2 3 4 6" xfId="16934"/>
    <cellStyle name="Data   - Style2 3 4 6 2" xfId="16935"/>
    <cellStyle name="Data   - Style2 3 4 6 3" xfId="16936"/>
    <cellStyle name="Data   - Style2 3 4 7" xfId="16937"/>
    <cellStyle name="Data   - Style2 3 4 7 2" xfId="16938"/>
    <cellStyle name="Data   - Style2 3 4 7 3" xfId="16939"/>
    <cellStyle name="Data   - Style2 3 4 8" xfId="16940"/>
    <cellStyle name="Data   - Style2 3 4 8 2" xfId="16941"/>
    <cellStyle name="Data   - Style2 3 4 8 3" xfId="16942"/>
    <cellStyle name="Data   - Style2 3 4 9" xfId="16943"/>
    <cellStyle name="Data   - Style2 3 5" xfId="16944"/>
    <cellStyle name="Data   - Style2 3 5 10" xfId="16945"/>
    <cellStyle name="Data   - Style2 3 5 2" xfId="16946"/>
    <cellStyle name="Data   - Style2 3 5 2 2" xfId="16947"/>
    <cellStyle name="Data   - Style2 3 5 2 2 2" xfId="16948"/>
    <cellStyle name="Data   - Style2 3 5 2 2 3" xfId="16949"/>
    <cellStyle name="Data   - Style2 3 5 2 3" xfId="16950"/>
    <cellStyle name="Data   - Style2 3 5 2 3 2" xfId="16951"/>
    <cellStyle name="Data   - Style2 3 5 2 3 3" xfId="16952"/>
    <cellStyle name="Data   - Style2 3 5 2 4" xfId="16953"/>
    <cellStyle name="Data   - Style2 3 5 2 4 2" xfId="16954"/>
    <cellStyle name="Data   - Style2 3 5 2 4 3" xfId="16955"/>
    <cellStyle name="Data   - Style2 3 5 2 5" xfId="16956"/>
    <cellStyle name="Data   - Style2 3 5 2 5 2" xfId="16957"/>
    <cellStyle name="Data   - Style2 3 5 2 5 3" xfId="16958"/>
    <cellStyle name="Data   - Style2 3 5 2 6" xfId="16959"/>
    <cellStyle name="Data   - Style2 3 5 2 6 2" xfId="16960"/>
    <cellStyle name="Data   - Style2 3 5 2 6 3" xfId="16961"/>
    <cellStyle name="Data   - Style2 3 5 2 7" xfId="16962"/>
    <cellStyle name="Data   - Style2 3 5 2 7 2" xfId="16963"/>
    <cellStyle name="Data   - Style2 3 5 2 7 3" xfId="16964"/>
    <cellStyle name="Data   - Style2 3 5 2 8" xfId="16965"/>
    <cellStyle name="Data   - Style2 3 5 2 9" xfId="16966"/>
    <cellStyle name="Data   - Style2 3 5 3" xfId="16967"/>
    <cellStyle name="Data   - Style2 3 5 3 2" xfId="16968"/>
    <cellStyle name="Data   - Style2 3 5 3 3" xfId="16969"/>
    <cellStyle name="Data   - Style2 3 5 4" xfId="16970"/>
    <cellStyle name="Data   - Style2 3 5 4 2" xfId="16971"/>
    <cellStyle name="Data   - Style2 3 5 4 3" xfId="16972"/>
    <cellStyle name="Data   - Style2 3 5 5" xfId="16973"/>
    <cellStyle name="Data   - Style2 3 5 5 2" xfId="16974"/>
    <cellStyle name="Data   - Style2 3 5 5 3" xfId="16975"/>
    <cellStyle name="Data   - Style2 3 5 6" xfId="16976"/>
    <cellStyle name="Data   - Style2 3 5 6 2" xfId="16977"/>
    <cellStyle name="Data   - Style2 3 5 6 3" xfId="16978"/>
    <cellStyle name="Data   - Style2 3 5 7" xfId="16979"/>
    <cellStyle name="Data   - Style2 3 5 7 2" xfId="16980"/>
    <cellStyle name="Data   - Style2 3 5 7 3" xfId="16981"/>
    <cellStyle name="Data   - Style2 3 5 8" xfId="16982"/>
    <cellStyle name="Data   - Style2 3 5 8 2" xfId="16983"/>
    <cellStyle name="Data   - Style2 3 5 8 3" xfId="16984"/>
    <cellStyle name="Data   - Style2 3 5 9" xfId="16985"/>
    <cellStyle name="Data   - Style2 3 6" xfId="16986"/>
    <cellStyle name="Data   - Style2 3 6 2" xfId="16987"/>
    <cellStyle name="Data   - Style2 3 6 2 2" xfId="16988"/>
    <cellStyle name="Data   - Style2 3 6 2 3" xfId="16989"/>
    <cellStyle name="Data   - Style2 3 6 3" xfId="16990"/>
    <cellStyle name="Data   - Style2 3 6 3 2" xfId="16991"/>
    <cellStyle name="Data   - Style2 3 6 3 3" xfId="16992"/>
    <cellStyle name="Data   - Style2 3 6 4" xfId="16993"/>
    <cellStyle name="Data   - Style2 3 6 4 2" xfId="16994"/>
    <cellStyle name="Data   - Style2 3 6 4 3" xfId="16995"/>
    <cellStyle name="Data   - Style2 3 6 5" xfId="16996"/>
    <cellStyle name="Data   - Style2 3 6 5 2" xfId="16997"/>
    <cellStyle name="Data   - Style2 3 6 5 3" xfId="16998"/>
    <cellStyle name="Data   - Style2 3 6 6" xfId="16999"/>
    <cellStyle name="Data   - Style2 3 6 6 2" xfId="17000"/>
    <cellStyle name="Data   - Style2 3 6 6 3" xfId="17001"/>
    <cellStyle name="Data   - Style2 3 6 7" xfId="17002"/>
    <cellStyle name="Data   - Style2 3 6 7 2" xfId="17003"/>
    <cellStyle name="Data   - Style2 3 6 7 3" xfId="17004"/>
    <cellStyle name="Data   - Style2 3 6 8" xfId="17005"/>
    <cellStyle name="Data   - Style2 3 6 9" xfId="17006"/>
    <cellStyle name="Data   - Style2 3 7" xfId="17007"/>
    <cellStyle name="Data   - Style2 3 7 2" xfId="17008"/>
    <cellStyle name="Data   - Style2 3 7 3" xfId="17009"/>
    <cellStyle name="Data   - Style2 3 8" xfId="17010"/>
    <cellStyle name="Data   - Style2 3 8 2" xfId="17011"/>
    <cellStyle name="Data   - Style2 3 8 3" xfId="17012"/>
    <cellStyle name="Data   - Style2 3 9" xfId="17013"/>
    <cellStyle name="Data   - Style2 4" xfId="17014"/>
    <cellStyle name="Data   - Style2 4 2" xfId="17015"/>
    <cellStyle name="Data   - Style2 4 2 10" xfId="17016"/>
    <cellStyle name="Data   - Style2 4 2 2" xfId="17017"/>
    <cellStyle name="Data   - Style2 4 2 2 2" xfId="17018"/>
    <cellStyle name="Data   - Style2 4 2 2 2 2" xfId="17019"/>
    <cellStyle name="Data   - Style2 4 2 2 2 3" xfId="17020"/>
    <cellStyle name="Data   - Style2 4 2 2 3" xfId="17021"/>
    <cellStyle name="Data   - Style2 4 2 2 3 2" xfId="17022"/>
    <cellStyle name="Data   - Style2 4 2 2 3 3" xfId="17023"/>
    <cellStyle name="Data   - Style2 4 2 2 4" xfId="17024"/>
    <cellStyle name="Data   - Style2 4 2 2 4 2" xfId="17025"/>
    <cellStyle name="Data   - Style2 4 2 2 4 3" xfId="17026"/>
    <cellStyle name="Data   - Style2 4 2 2 5" xfId="17027"/>
    <cellStyle name="Data   - Style2 4 2 2 5 2" xfId="17028"/>
    <cellStyle name="Data   - Style2 4 2 2 5 3" xfId="17029"/>
    <cellStyle name="Data   - Style2 4 2 2 6" xfId="17030"/>
    <cellStyle name="Data   - Style2 4 2 2 6 2" xfId="17031"/>
    <cellStyle name="Data   - Style2 4 2 2 6 3" xfId="17032"/>
    <cellStyle name="Data   - Style2 4 2 2 7" xfId="17033"/>
    <cellStyle name="Data   - Style2 4 2 2 7 2" xfId="17034"/>
    <cellStyle name="Data   - Style2 4 2 2 7 3" xfId="17035"/>
    <cellStyle name="Data   - Style2 4 2 2 8" xfId="17036"/>
    <cellStyle name="Data   - Style2 4 2 2 9" xfId="17037"/>
    <cellStyle name="Data   - Style2 4 2 3" xfId="17038"/>
    <cellStyle name="Data   - Style2 4 2 3 2" xfId="17039"/>
    <cellStyle name="Data   - Style2 4 2 3 3" xfId="17040"/>
    <cellStyle name="Data   - Style2 4 2 4" xfId="17041"/>
    <cellStyle name="Data   - Style2 4 2 4 2" xfId="17042"/>
    <cellStyle name="Data   - Style2 4 2 4 3" xfId="17043"/>
    <cellStyle name="Data   - Style2 4 2 5" xfId="17044"/>
    <cellStyle name="Data   - Style2 4 2 5 2" xfId="17045"/>
    <cellStyle name="Data   - Style2 4 2 5 3" xfId="17046"/>
    <cellStyle name="Data   - Style2 4 2 6" xfId="17047"/>
    <cellStyle name="Data   - Style2 4 2 6 2" xfId="17048"/>
    <cellStyle name="Data   - Style2 4 2 6 3" xfId="17049"/>
    <cellStyle name="Data   - Style2 4 2 7" xfId="17050"/>
    <cellStyle name="Data   - Style2 4 2 7 2" xfId="17051"/>
    <cellStyle name="Data   - Style2 4 2 7 3" xfId="17052"/>
    <cellStyle name="Data   - Style2 4 2 8" xfId="17053"/>
    <cellStyle name="Data   - Style2 4 2 8 2" xfId="17054"/>
    <cellStyle name="Data   - Style2 4 2 8 3" xfId="17055"/>
    <cellStyle name="Data   - Style2 4 2 9" xfId="17056"/>
    <cellStyle name="Data   - Style2 4 3" xfId="17057"/>
    <cellStyle name="Data   - Style2 4 3 10" xfId="17058"/>
    <cellStyle name="Data   - Style2 4 3 2" xfId="17059"/>
    <cellStyle name="Data   - Style2 4 3 2 2" xfId="17060"/>
    <cellStyle name="Data   - Style2 4 3 2 2 2" xfId="17061"/>
    <cellStyle name="Data   - Style2 4 3 2 2 3" xfId="17062"/>
    <cellStyle name="Data   - Style2 4 3 2 3" xfId="17063"/>
    <cellStyle name="Data   - Style2 4 3 2 3 2" xfId="17064"/>
    <cellStyle name="Data   - Style2 4 3 2 3 3" xfId="17065"/>
    <cellStyle name="Data   - Style2 4 3 2 4" xfId="17066"/>
    <cellStyle name="Data   - Style2 4 3 2 4 2" xfId="17067"/>
    <cellStyle name="Data   - Style2 4 3 2 4 3" xfId="17068"/>
    <cellStyle name="Data   - Style2 4 3 2 5" xfId="17069"/>
    <cellStyle name="Data   - Style2 4 3 2 5 2" xfId="17070"/>
    <cellStyle name="Data   - Style2 4 3 2 5 3" xfId="17071"/>
    <cellStyle name="Data   - Style2 4 3 2 6" xfId="17072"/>
    <cellStyle name="Data   - Style2 4 3 2 6 2" xfId="17073"/>
    <cellStyle name="Data   - Style2 4 3 2 6 3" xfId="17074"/>
    <cellStyle name="Data   - Style2 4 3 2 7" xfId="17075"/>
    <cellStyle name="Data   - Style2 4 3 2 7 2" xfId="17076"/>
    <cellStyle name="Data   - Style2 4 3 2 7 3" xfId="17077"/>
    <cellStyle name="Data   - Style2 4 3 2 8" xfId="17078"/>
    <cellStyle name="Data   - Style2 4 3 2 9" xfId="17079"/>
    <cellStyle name="Data   - Style2 4 3 3" xfId="17080"/>
    <cellStyle name="Data   - Style2 4 3 3 2" xfId="17081"/>
    <cellStyle name="Data   - Style2 4 3 3 3" xfId="17082"/>
    <cellStyle name="Data   - Style2 4 3 4" xfId="17083"/>
    <cellStyle name="Data   - Style2 4 3 4 2" xfId="17084"/>
    <cellStyle name="Data   - Style2 4 3 4 3" xfId="17085"/>
    <cellStyle name="Data   - Style2 4 3 5" xfId="17086"/>
    <cellStyle name="Data   - Style2 4 3 5 2" xfId="17087"/>
    <cellStyle name="Data   - Style2 4 3 5 3" xfId="17088"/>
    <cellStyle name="Data   - Style2 4 3 6" xfId="17089"/>
    <cellStyle name="Data   - Style2 4 3 6 2" xfId="17090"/>
    <cellStyle name="Data   - Style2 4 3 6 3" xfId="17091"/>
    <cellStyle name="Data   - Style2 4 3 7" xfId="17092"/>
    <cellStyle name="Data   - Style2 4 3 7 2" xfId="17093"/>
    <cellStyle name="Data   - Style2 4 3 7 3" xfId="17094"/>
    <cellStyle name="Data   - Style2 4 3 8" xfId="17095"/>
    <cellStyle name="Data   - Style2 4 3 8 2" xfId="17096"/>
    <cellStyle name="Data   - Style2 4 3 8 3" xfId="17097"/>
    <cellStyle name="Data   - Style2 4 3 9" xfId="17098"/>
    <cellStyle name="Data   - Style2 4 4" xfId="17099"/>
    <cellStyle name="Data   - Style2 4 4 10" xfId="17100"/>
    <cellStyle name="Data   - Style2 4 4 2" xfId="17101"/>
    <cellStyle name="Data   - Style2 4 4 2 2" xfId="17102"/>
    <cellStyle name="Data   - Style2 4 4 2 2 2" xfId="17103"/>
    <cellStyle name="Data   - Style2 4 4 2 2 3" xfId="17104"/>
    <cellStyle name="Data   - Style2 4 4 2 3" xfId="17105"/>
    <cellStyle name="Data   - Style2 4 4 2 3 2" xfId="17106"/>
    <cellStyle name="Data   - Style2 4 4 2 3 3" xfId="17107"/>
    <cellStyle name="Data   - Style2 4 4 2 4" xfId="17108"/>
    <cellStyle name="Data   - Style2 4 4 2 4 2" xfId="17109"/>
    <cellStyle name="Data   - Style2 4 4 2 4 3" xfId="17110"/>
    <cellStyle name="Data   - Style2 4 4 2 5" xfId="17111"/>
    <cellStyle name="Data   - Style2 4 4 2 5 2" xfId="17112"/>
    <cellStyle name="Data   - Style2 4 4 2 5 3" xfId="17113"/>
    <cellStyle name="Data   - Style2 4 4 2 6" xfId="17114"/>
    <cellStyle name="Data   - Style2 4 4 2 6 2" xfId="17115"/>
    <cellStyle name="Data   - Style2 4 4 2 6 3" xfId="17116"/>
    <cellStyle name="Data   - Style2 4 4 2 7" xfId="17117"/>
    <cellStyle name="Data   - Style2 4 4 2 7 2" xfId="17118"/>
    <cellStyle name="Data   - Style2 4 4 2 7 3" xfId="17119"/>
    <cellStyle name="Data   - Style2 4 4 2 8" xfId="17120"/>
    <cellStyle name="Data   - Style2 4 4 2 9" xfId="17121"/>
    <cellStyle name="Data   - Style2 4 4 3" xfId="17122"/>
    <cellStyle name="Data   - Style2 4 4 3 2" xfId="17123"/>
    <cellStyle name="Data   - Style2 4 4 3 3" xfId="17124"/>
    <cellStyle name="Data   - Style2 4 4 4" xfId="17125"/>
    <cellStyle name="Data   - Style2 4 4 4 2" xfId="17126"/>
    <cellStyle name="Data   - Style2 4 4 4 3" xfId="17127"/>
    <cellStyle name="Data   - Style2 4 4 5" xfId="17128"/>
    <cellStyle name="Data   - Style2 4 4 5 2" xfId="17129"/>
    <cellStyle name="Data   - Style2 4 4 5 3" xfId="17130"/>
    <cellStyle name="Data   - Style2 4 4 6" xfId="17131"/>
    <cellStyle name="Data   - Style2 4 4 6 2" xfId="17132"/>
    <cellStyle name="Data   - Style2 4 4 6 3" xfId="17133"/>
    <cellStyle name="Data   - Style2 4 4 7" xfId="17134"/>
    <cellStyle name="Data   - Style2 4 4 7 2" xfId="17135"/>
    <cellStyle name="Data   - Style2 4 4 7 3" xfId="17136"/>
    <cellStyle name="Data   - Style2 4 4 8" xfId="17137"/>
    <cellStyle name="Data   - Style2 4 4 8 2" xfId="17138"/>
    <cellStyle name="Data   - Style2 4 4 8 3" xfId="17139"/>
    <cellStyle name="Data   - Style2 4 4 9" xfId="17140"/>
    <cellStyle name="Data   - Style2 4 5" xfId="17141"/>
    <cellStyle name="Data   - Style2 4 5 10" xfId="17142"/>
    <cellStyle name="Data   - Style2 4 5 2" xfId="17143"/>
    <cellStyle name="Data   - Style2 4 5 2 2" xfId="17144"/>
    <cellStyle name="Data   - Style2 4 5 2 2 2" xfId="17145"/>
    <cellStyle name="Data   - Style2 4 5 2 2 3" xfId="17146"/>
    <cellStyle name="Data   - Style2 4 5 2 3" xfId="17147"/>
    <cellStyle name="Data   - Style2 4 5 2 3 2" xfId="17148"/>
    <cellStyle name="Data   - Style2 4 5 2 3 3" xfId="17149"/>
    <cellStyle name="Data   - Style2 4 5 2 4" xfId="17150"/>
    <cellStyle name="Data   - Style2 4 5 2 4 2" xfId="17151"/>
    <cellStyle name="Data   - Style2 4 5 2 4 3" xfId="17152"/>
    <cellStyle name="Data   - Style2 4 5 2 5" xfId="17153"/>
    <cellStyle name="Data   - Style2 4 5 2 5 2" xfId="17154"/>
    <cellStyle name="Data   - Style2 4 5 2 5 3" xfId="17155"/>
    <cellStyle name="Data   - Style2 4 5 2 6" xfId="17156"/>
    <cellStyle name="Data   - Style2 4 5 2 6 2" xfId="17157"/>
    <cellStyle name="Data   - Style2 4 5 2 6 3" xfId="17158"/>
    <cellStyle name="Data   - Style2 4 5 2 7" xfId="17159"/>
    <cellStyle name="Data   - Style2 4 5 2 7 2" xfId="17160"/>
    <cellStyle name="Data   - Style2 4 5 2 7 3" xfId="17161"/>
    <cellStyle name="Data   - Style2 4 5 2 8" xfId="17162"/>
    <cellStyle name="Data   - Style2 4 5 2 9" xfId="17163"/>
    <cellStyle name="Data   - Style2 4 5 3" xfId="17164"/>
    <cellStyle name="Data   - Style2 4 5 3 2" xfId="17165"/>
    <cellStyle name="Data   - Style2 4 5 3 3" xfId="17166"/>
    <cellStyle name="Data   - Style2 4 5 4" xfId="17167"/>
    <cellStyle name="Data   - Style2 4 5 4 2" xfId="17168"/>
    <cellStyle name="Data   - Style2 4 5 4 3" xfId="17169"/>
    <cellStyle name="Data   - Style2 4 5 5" xfId="17170"/>
    <cellStyle name="Data   - Style2 4 5 5 2" xfId="17171"/>
    <cellStyle name="Data   - Style2 4 5 5 3" xfId="17172"/>
    <cellStyle name="Data   - Style2 4 5 6" xfId="17173"/>
    <cellStyle name="Data   - Style2 4 5 6 2" xfId="17174"/>
    <cellStyle name="Data   - Style2 4 5 6 3" xfId="17175"/>
    <cellStyle name="Data   - Style2 4 5 7" xfId="17176"/>
    <cellStyle name="Data   - Style2 4 5 7 2" xfId="17177"/>
    <cellStyle name="Data   - Style2 4 5 7 3" xfId="17178"/>
    <cellStyle name="Data   - Style2 4 5 8" xfId="17179"/>
    <cellStyle name="Data   - Style2 4 5 8 2" xfId="17180"/>
    <cellStyle name="Data   - Style2 4 5 8 3" xfId="17181"/>
    <cellStyle name="Data   - Style2 4 5 9" xfId="17182"/>
    <cellStyle name="Data   - Style2 4 6" xfId="17183"/>
    <cellStyle name="Data   - Style2 4 6 2" xfId="17184"/>
    <cellStyle name="Data   - Style2 4 6 2 2" xfId="17185"/>
    <cellStyle name="Data   - Style2 4 6 2 3" xfId="17186"/>
    <cellStyle name="Data   - Style2 4 6 3" xfId="17187"/>
    <cellStyle name="Data   - Style2 4 6 3 2" xfId="17188"/>
    <cellStyle name="Data   - Style2 4 6 3 3" xfId="17189"/>
    <cellStyle name="Data   - Style2 4 6 4" xfId="17190"/>
    <cellStyle name="Data   - Style2 4 6 4 2" xfId="17191"/>
    <cellStyle name="Data   - Style2 4 6 4 3" xfId="17192"/>
    <cellStyle name="Data   - Style2 4 6 5" xfId="17193"/>
    <cellStyle name="Data   - Style2 4 6 5 2" xfId="17194"/>
    <cellStyle name="Data   - Style2 4 6 5 3" xfId="17195"/>
    <cellStyle name="Data   - Style2 4 6 6" xfId="17196"/>
    <cellStyle name="Data   - Style2 4 6 6 2" xfId="17197"/>
    <cellStyle name="Data   - Style2 4 6 6 3" xfId="17198"/>
    <cellStyle name="Data   - Style2 4 6 7" xfId="17199"/>
    <cellStyle name="Data   - Style2 4 6 7 2" xfId="17200"/>
    <cellStyle name="Data   - Style2 4 6 7 3" xfId="17201"/>
    <cellStyle name="Data   - Style2 4 6 8" xfId="17202"/>
    <cellStyle name="Data   - Style2 4 6 9" xfId="17203"/>
    <cellStyle name="Data   - Style2 4 7" xfId="17204"/>
    <cellStyle name="Data   - Style2 4 7 2" xfId="17205"/>
    <cellStyle name="Data   - Style2 4 7 3" xfId="17206"/>
    <cellStyle name="Data   - Style2 4 8" xfId="17207"/>
    <cellStyle name="Data   - Style2 4 8 2" xfId="17208"/>
    <cellStyle name="Data   - Style2 4 8 3" xfId="17209"/>
    <cellStyle name="Data   - Style2 4 9" xfId="17210"/>
    <cellStyle name="Data   - Style2 5" xfId="17211"/>
    <cellStyle name="Data   - Style2 5 2" xfId="17212"/>
    <cellStyle name="Data   - Style2 5 2 10" xfId="17213"/>
    <cellStyle name="Data   - Style2 5 2 2" xfId="17214"/>
    <cellStyle name="Data   - Style2 5 2 2 2" xfId="17215"/>
    <cellStyle name="Data   - Style2 5 2 2 2 2" xfId="17216"/>
    <cellStyle name="Data   - Style2 5 2 2 2 3" xfId="17217"/>
    <cellStyle name="Data   - Style2 5 2 2 3" xfId="17218"/>
    <cellStyle name="Data   - Style2 5 2 2 3 2" xfId="17219"/>
    <cellStyle name="Data   - Style2 5 2 2 3 3" xfId="17220"/>
    <cellStyle name="Data   - Style2 5 2 2 4" xfId="17221"/>
    <cellStyle name="Data   - Style2 5 2 2 4 2" xfId="17222"/>
    <cellStyle name="Data   - Style2 5 2 2 4 3" xfId="17223"/>
    <cellStyle name="Data   - Style2 5 2 2 5" xfId="17224"/>
    <cellStyle name="Data   - Style2 5 2 2 5 2" xfId="17225"/>
    <cellStyle name="Data   - Style2 5 2 2 5 3" xfId="17226"/>
    <cellStyle name="Data   - Style2 5 2 2 6" xfId="17227"/>
    <cellStyle name="Data   - Style2 5 2 2 6 2" xfId="17228"/>
    <cellStyle name="Data   - Style2 5 2 2 6 3" xfId="17229"/>
    <cellStyle name="Data   - Style2 5 2 2 7" xfId="17230"/>
    <cellStyle name="Data   - Style2 5 2 2 7 2" xfId="17231"/>
    <cellStyle name="Data   - Style2 5 2 2 7 3" xfId="17232"/>
    <cellStyle name="Data   - Style2 5 2 2 8" xfId="17233"/>
    <cellStyle name="Data   - Style2 5 2 2 9" xfId="17234"/>
    <cellStyle name="Data   - Style2 5 2 3" xfId="17235"/>
    <cellStyle name="Data   - Style2 5 2 3 2" xfId="17236"/>
    <cellStyle name="Data   - Style2 5 2 3 3" xfId="17237"/>
    <cellStyle name="Data   - Style2 5 2 4" xfId="17238"/>
    <cellStyle name="Data   - Style2 5 2 4 2" xfId="17239"/>
    <cellStyle name="Data   - Style2 5 2 4 3" xfId="17240"/>
    <cellStyle name="Data   - Style2 5 2 5" xfId="17241"/>
    <cellStyle name="Data   - Style2 5 2 5 2" xfId="17242"/>
    <cellStyle name="Data   - Style2 5 2 5 3" xfId="17243"/>
    <cellStyle name="Data   - Style2 5 2 6" xfId="17244"/>
    <cellStyle name="Data   - Style2 5 2 6 2" xfId="17245"/>
    <cellStyle name="Data   - Style2 5 2 6 3" xfId="17246"/>
    <cellStyle name="Data   - Style2 5 2 7" xfId="17247"/>
    <cellStyle name="Data   - Style2 5 2 7 2" xfId="17248"/>
    <cellStyle name="Data   - Style2 5 2 7 3" xfId="17249"/>
    <cellStyle name="Data   - Style2 5 2 8" xfId="17250"/>
    <cellStyle name="Data   - Style2 5 2 8 2" xfId="17251"/>
    <cellStyle name="Data   - Style2 5 2 8 3" xfId="17252"/>
    <cellStyle name="Data   - Style2 5 2 9" xfId="17253"/>
    <cellStyle name="Data   - Style2 5 3" xfId="17254"/>
    <cellStyle name="Data   - Style2 5 3 10" xfId="17255"/>
    <cellStyle name="Data   - Style2 5 3 2" xfId="17256"/>
    <cellStyle name="Data   - Style2 5 3 2 2" xfId="17257"/>
    <cellStyle name="Data   - Style2 5 3 2 2 2" xfId="17258"/>
    <cellStyle name="Data   - Style2 5 3 2 2 3" xfId="17259"/>
    <cellStyle name="Data   - Style2 5 3 2 3" xfId="17260"/>
    <cellStyle name="Data   - Style2 5 3 2 3 2" xfId="17261"/>
    <cellStyle name="Data   - Style2 5 3 2 3 3" xfId="17262"/>
    <cellStyle name="Data   - Style2 5 3 2 4" xfId="17263"/>
    <cellStyle name="Data   - Style2 5 3 2 4 2" xfId="17264"/>
    <cellStyle name="Data   - Style2 5 3 2 4 3" xfId="17265"/>
    <cellStyle name="Data   - Style2 5 3 2 5" xfId="17266"/>
    <cellStyle name="Data   - Style2 5 3 2 5 2" xfId="17267"/>
    <cellStyle name="Data   - Style2 5 3 2 5 3" xfId="17268"/>
    <cellStyle name="Data   - Style2 5 3 2 6" xfId="17269"/>
    <cellStyle name="Data   - Style2 5 3 2 6 2" xfId="17270"/>
    <cellStyle name="Data   - Style2 5 3 2 6 3" xfId="17271"/>
    <cellStyle name="Data   - Style2 5 3 2 7" xfId="17272"/>
    <cellStyle name="Data   - Style2 5 3 2 7 2" xfId="17273"/>
    <cellStyle name="Data   - Style2 5 3 2 7 3" xfId="17274"/>
    <cellStyle name="Data   - Style2 5 3 2 8" xfId="17275"/>
    <cellStyle name="Data   - Style2 5 3 2 9" xfId="17276"/>
    <cellStyle name="Data   - Style2 5 3 3" xfId="17277"/>
    <cellStyle name="Data   - Style2 5 3 3 2" xfId="17278"/>
    <cellStyle name="Data   - Style2 5 3 3 3" xfId="17279"/>
    <cellStyle name="Data   - Style2 5 3 4" xfId="17280"/>
    <cellStyle name="Data   - Style2 5 3 4 2" xfId="17281"/>
    <cellStyle name="Data   - Style2 5 3 4 3" xfId="17282"/>
    <cellStyle name="Data   - Style2 5 3 5" xfId="17283"/>
    <cellStyle name="Data   - Style2 5 3 5 2" xfId="17284"/>
    <cellStyle name="Data   - Style2 5 3 5 3" xfId="17285"/>
    <cellStyle name="Data   - Style2 5 3 6" xfId="17286"/>
    <cellStyle name="Data   - Style2 5 3 6 2" xfId="17287"/>
    <cellStyle name="Data   - Style2 5 3 6 3" xfId="17288"/>
    <cellStyle name="Data   - Style2 5 3 7" xfId="17289"/>
    <cellStyle name="Data   - Style2 5 3 7 2" xfId="17290"/>
    <cellStyle name="Data   - Style2 5 3 7 3" xfId="17291"/>
    <cellStyle name="Data   - Style2 5 3 8" xfId="17292"/>
    <cellStyle name="Data   - Style2 5 3 8 2" xfId="17293"/>
    <cellStyle name="Data   - Style2 5 3 8 3" xfId="17294"/>
    <cellStyle name="Data   - Style2 5 3 9" xfId="17295"/>
    <cellStyle name="Data   - Style2 5 4" xfId="17296"/>
    <cellStyle name="Data   - Style2 5 4 10" xfId="17297"/>
    <cellStyle name="Data   - Style2 5 4 2" xfId="17298"/>
    <cellStyle name="Data   - Style2 5 4 2 2" xfId="17299"/>
    <cellStyle name="Data   - Style2 5 4 2 2 2" xfId="17300"/>
    <cellStyle name="Data   - Style2 5 4 2 2 3" xfId="17301"/>
    <cellStyle name="Data   - Style2 5 4 2 3" xfId="17302"/>
    <cellStyle name="Data   - Style2 5 4 2 3 2" xfId="17303"/>
    <cellStyle name="Data   - Style2 5 4 2 3 3" xfId="17304"/>
    <cellStyle name="Data   - Style2 5 4 2 4" xfId="17305"/>
    <cellStyle name="Data   - Style2 5 4 2 4 2" xfId="17306"/>
    <cellStyle name="Data   - Style2 5 4 2 4 3" xfId="17307"/>
    <cellStyle name="Data   - Style2 5 4 2 5" xfId="17308"/>
    <cellStyle name="Data   - Style2 5 4 2 5 2" xfId="17309"/>
    <cellStyle name="Data   - Style2 5 4 2 5 3" xfId="17310"/>
    <cellStyle name="Data   - Style2 5 4 2 6" xfId="17311"/>
    <cellStyle name="Data   - Style2 5 4 2 6 2" xfId="17312"/>
    <cellStyle name="Data   - Style2 5 4 2 6 3" xfId="17313"/>
    <cellStyle name="Data   - Style2 5 4 2 7" xfId="17314"/>
    <cellStyle name="Data   - Style2 5 4 2 7 2" xfId="17315"/>
    <cellStyle name="Data   - Style2 5 4 2 7 3" xfId="17316"/>
    <cellStyle name="Data   - Style2 5 4 2 8" xfId="17317"/>
    <cellStyle name="Data   - Style2 5 4 2 9" xfId="17318"/>
    <cellStyle name="Data   - Style2 5 4 3" xfId="17319"/>
    <cellStyle name="Data   - Style2 5 4 3 2" xfId="17320"/>
    <cellStyle name="Data   - Style2 5 4 3 3" xfId="17321"/>
    <cellStyle name="Data   - Style2 5 4 4" xfId="17322"/>
    <cellStyle name="Data   - Style2 5 4 4 2" xfId="17323"/>
    <cellStyle name="Data   - Style2 5 4 4 3" xfId="17324"/>
    <cellStyle name="Data   - Style2 5 4 5" xfId="17325"/>
    <cellStyle name="Data   - Style2 5 4 5 2" xfId="17326"/>
    <cellStyle name="Data   - Style2 5 4 5 3" xfId="17327"/>
    <cellStyle name="Data   - Style2 5 4 6" xfId="17328"/>
    <cellStyle name="Data   - Style2 5 4 6 2" xfId="17329"/>
    <cellStyle name="Data   - Style2 5 4 6 3" xfId="17330"/>
    <cellStyle name="Data   - Style2 5 4 7" xfId="17331"/>
    <cellStyle name="Data   - Style2 5 4 7 2" xfId="17332"/>
    <cellStyle name="Data   - Style2 5 4 7 3" xfId="17333"/>
    <cellStyle name="Data   - Style2 5 4 8" xfId="17334"/>
    <cellStyle name="Data   - Style2 5 4 8 2" xfId="17335"/>
    <cellStyle name="Data   - Style2 5 4 8 3" xfId="17336"/>
    <cellStyle name="Data   - Style2 5 4 9" xfId="17337"/>
    <cellStyle name="Data   - Style2 5 5" xfId="17338"/>
    <cellStyle name="Data   - Style2 5 5 10" xfId="17339"/>
    <cellStyle name="Data   - Style2 5 5 2" xfId="17340"/>
    <cellStyle name="Data   - Style2 5 5 2 2" xfId="17341"/>
    <cellStyle name="Data   - Style2 5 5 2 2 2" xfId="17342"/>
    <cellStyle name="Data   - Style2 5 5 2 2 3" xfId="17343"/>
    <cellStyle name="Data   - Style2 5 5 2 3" xfId="17344"/>
    <cellStyle name="Data   - Style2 5 5 2 3 2" xfId="17345"/>
    <cellStyle name="Data   - Style2 5 5 2 3 3" xfId="17346"/>
    <cellStyle name="Data   - Style2 5 5 2 4" xfId="17347"/>
    <cellStyle name="Data   - Style2 5 5 2 4 2" xfId="17348"/>
    <cellStyle name="Data   - Style2 5 5 2 4 3" xfId="17349"/>
    <cellStyle name="Data   - Style2 5 5 2 5" xfId="17350"/>
    <cellStyle name="Data   - Style2 5 5 2 5 2" xfId="17351"/>
    <cellStyle name="Data   - Style2 5 5 2 5 3" xfId="17352"/>
    <cellStyle name="Data   - Style2 5 5 2 6" xfId="17353"/>
    <cellStyle name="Data   - Style2 5 5 2 6 2" xfId="17354"/>
    <cellStyle name="Data   - Style2 5 5 2 6 3" xfId="17355"/>
    <cellStyle name="Data   - Style2 5 5 2 7" xfId="17356"/>
    <cellStyle name="Data   - Style2 5 5 2 7 2" xfId="17357"/>
    <cellStyle name="Data   - Style2 5 5 2 7 3" xfId="17358"/>
    <cellStyle name="Data   - Style2 5 5 2 8" xfId="17359"/>
    <cellStyle name="Data   - Style2 5 5 2 9" xfId="17360"/>
    <cellStyle name="Data   - Style2 5 5 3" xfId="17361"/>
    <cellStyle name="Data   - Style2 5 5 3 2" xfId="17362"/>
    <cellStyle name="Data   - Style2 5 5 3 3" xfId="17363"/>
    <cellStyle name="Data   - Style2 5 5 4" xfId="17364"/>
    <cellStyle name="Data   - Style2 5 5 4 2" xfId="17365"/>
    <cellStyle name="Data   - Style2 5 5 4 3" xfId="17366"/>
    <cellStyle name="Data   - Style2 5 5 5" xfId="17367"/>
    <cellStyle name="Data   - Style2 5 5 5 2" xfId="17368"/>
    <cellStyle name="Data   - Style2 5 5 5 3" xfId="17369"/>
    <cellStyle name="Data   - Style2 5 5 6" xfId="17370"/>
    <cellStyle name="Data   - Style2 5 5 6 2" xfId="17371"/>
    <cellStyle name="Data   - Style2 5 5 6 3" xfId="17372"/>
    <cellStyle name="Data   - Style2 5 5 7" xfId="17373"/>
    <cellStyle name="Data   - Style2 5 5 7 2" xfId="17374"/>
    <cellStyle name="Data   - Style2 5 5 7 3" xfId="17375"/>
    <cellStyle name="Data   - Style2 5 5 8" xfId="17376"/>
    <cellStyle name="Data   - Style2 5 5 8 2" xfId="17377"/>
    <cellStyle name="Data   - Style2 5 5 8 3" xfId="17378"/>
    <cellStyle name="Data   - Style2 5 5 9" xfId="17379"/>
    <cellStyle name="Data   - Style2 5 6" xfId="17380"/>
    <cellStyle name="Data   - Style2 5 6 2" xfId="17381"/>
    <cellStyle name="Data   - Style2 5 6 2 2" xfId="17382"/>
    <cellStyle name="Data   - Style2 5 6 2 3" xfId="17383"/>
    <cellStyle name="Data   - Style2 5 6 3" xfId="17384"/>
    <cellStyle name="Data   - Style2 5 6 3 2" xfId="17385"/>
    <cellStyle name="Data   - Style2 5 6 3 3" xfId="17386"/>
    <cellStyle name="Data   - Style2 5 6 4" xfId="17387"/>
    <cellStyle name="Data   - Style2 5 6 4 2" xfId="17388"/>
    <cellStyle name="Data   - Style2 5 6 4 3" xfId="17389"/>
    <cellStyle name="Data   - Style2 5 6 5" xfId="17390"/>
    <cellStyle name="Data   - Style2 5 6 5 2" xfId="17391"/>
    <cellStyle name="Data   - Style2 5 6 5 3" xfId="17392"/>
    <cellStyle name="Data   - Style2 5 6 6" xfId="17393"/>
    <cellStyle name="Data   - Style2 5 6 6 2" xfId="17394"/>
    <cellStyle name="Data   - Style2 5 6 6 3" xfId="17395"/>
    <cellStyle name="Data   - Style2 5 6 7" xfId="17396"/>
    <cellStyle name="Data   - Style2 5 6 7 2" xfId="17397"/>
    <cellStyle name="Data   - Style2 5 6 7 3" xfId="17398"/>
    <cellStyle name="Data   - Style2 5 6 8" xfId="17399"/>
    <cellStyle name="Data   - Style2 5 6 9" xfId="17400"/>
    <cellStyle name="Data   - Style2 5 7" xfId="17401"/>
    <cellStyle name="Data   - Style2 5 7 2" xfId="17402"/>
    <cellStyle name="Data   - Style2 5 7 3" xfId="17403"/>
    <cellStyle name="Data   - Style2 5 8" xfId="17404"/>
    <cellStyle name="Data   - Style2 5 8 2" xfId="17405"/>
    <cellStyle name="Data   - Style2 5 8 3" xfId="17406"/>
    <cellStyle name="Data   - Style2 5 9" xfId="17407"/>
    <cellStyle name="Data   - Style2 6" xfId="17408"/>
    <cellStyle name="Data   - Style2 6 10" xfId="17409"/>
    <cellStyle name="Data   - Style2 6 2" xfId="17410"/>
    <cellStyle name="Data   - Style2 6 2 2" xfId="17411"/>
    <cellStyle name="Data   - Style2 6 2 2 2" xfId="17412"/>
    <cellStyle name="Data   - Style2 6 2 2 3" xfId="17413"/>
    <cellStyle name="Data   - Style2 6 2 3" xfId="17414"/>
    <cellStyle name="Data   - Style2 6 2 3 2" xfId="17415"/>
    <cellStyle name="Data   - Style2 6 2 3 3" xfId="17416"/>
    <cellStyle name="Data   - Style2 6 2 4" xfId="17417"/>
    <cellStyle name="Data   - Style2 6 2 4 2" xfId="17418"/>
    <cellStyle name="Data   - Style2 6 2 4 3" xfId="17419"/>
    <cellStyle name="Data   - Style2 6 2 5" xfId="17420"/>
    <cellStyle name="Data   - Style2 6 2 5 2" xfId="17421"/>
    <cellStyle name="Data   - Style2 6 2 5 3" xfId="17422"/>
    <cellStyle name="Data   - Style2 6 2 6" xfId="17423"/>
    <cellStyle name="Data   - Style2 6 2 6 2" xfId="17424"/>
    <cellStyle name="Data   - Style2 6 2 6 3" xfId="17425"/>
    <cellStyle name="Data   - Style2 6 2 7" xfId="17426"/>
    <cellStyle name="Data   - Style2 6 2 7 2" xfId="17427"/>
    <cellStyle name="Data   - Style2 6 2 7 3" xfId="17428"/>
    <cellStyle name="Data   - Style2 6 2 8" xfId="17429"/>
    <cellStyle name="Data   - Style2 6 2 9" xfId="17430"/>
    <cellStyle name="Data   - Style2 6 3" xfId="17431"/>
    <cellStyle name="Data   - Style2 6 3 2" xfId="17432"/>
    <cellStyle name="Data   - Style2 6 3 3" xfId="17433"/>
    <cellStyle name="Data   - Style2 6 4" xfId="17434"/>
    <cellStyle name="Data   - Style2 6 4 2" xfId="17435"/>
    <cellStyle name="Data   - Style2 6 4 3" xfId="17436"/>
    <cellStyle name="Data   - Style2 6 5" xfId="17437"/>
    <cellStyle name="Data   - Style2 6 5 2" xfId="17438"/>
    <cellStyle name="Data   - Style2 6 5 3" xfId="17439"/>
    <cellStyle name="Data   - Style2 6 6" xfId="17440"/>
    <cellStyle name="Data   - Style2 6 6 2" xfId="17441"/>
    <cellStyle name="Data   - Style2 6 6 3" xfId="17442"/>
    <cellStyle name="Data   - Style2 6 7" xfId="17443"/>
    <cellStyle name="Data   - Style2 6 7 2" xfId="17444"/>
    <cellStyle name="Data   - Style2 6 7 3" xfId="17445"/>
    <cellStyle name="Data   - Style2 6 8" xfId="17446"/>
    <cellStyle name="Data   - Style2 6 8 2" xfId="17447"/>
    <cellStyle name="Data   - Style2 6 8 3" xfId="17448"/>
    <cellStyle name="Data   - Style2 6 9" xfId="17449"/>
    <cellStyle name="Data   - Style2 7" xfId="17450"/>
    <cellStyle name="Data   - Style2 7 10" xfId="17451"/>
    <cellStyle name="Data   - Style2 7 2" xfId="17452"/>
    <cellStyle name="Data   - Style2 7 2 2" xfId="17453"/>
    <cellStyle name="Data   - Style2 7 2 2 2" xfId="17454"/>
    <cellStyle name="Data   - Style2 7 2 2 3" xfId="17455"/>
    <cellStyle name="Data   - Style2 7 2 3" xfId="17456"/>
    <cellStyle name="Data   - Style2 7 2 3 2" xfId="17457"/>
    <cellStyle name="Data   - Style2 7 2 3 3" xfId="17458"/>
    <cellStyle name="Data   - Style2 7 2 4" xfId="17459"/>
    <cellStyle name="Data   - Style2 7 2 4 2" xfId="17460"/>
    <cellStyle name="Data   - Style2 7 2 4 3" xfId="17461"/>
    <cellStyle name="Data   - Style2 7 2 5" xfId="17462"/>
    <cellStyle name="Data   - Style2 7 2 5 2" xfId="17463"/>
    <cellStyle name="Data   - Style2 7 2 5 3" xfId="17464"/>
    <cellStyle name="Data   - Style2 7 2 6" xfId="17465"/>
    <cellStyle name="Data   - Style2 7 2 6 2" xfId="17466"/>
    <cellStyle name="Data   - Style2 7 2 6 3" xfId="17467"/>
    <cellStyle name="Data   - Style2 7 2 7" xfId="17468"/>
    <cellStyle name="Data   - Style2 7 2 7 2" xfId="17469"/>
    <cellStyle name="Data   - Style2 7 2 7 3" xfId="17470"/>
    <cellStyle name="Data   - Style2 7 2 8" xfId="17471"/>
    <cellStyle name="Data   - Style2 7 2 9" xfId="17472"/>
    <cellStyle name="Data   - Style2 7 3" xfId="17473"/>
    <cellStyle name="Data   - Style2 7 3 2" xfId="17474"/>
    <cellStyle name="Data   - Style2 7 3 3" xfId="17475"/>
    <cellStyle name="Data   - Style2 7 4" xfId="17476"/>
    <cellStyle name="Data   - Style2 7 4 2" xfId="17477"/>
    <cellStyle name="Data   - Style2 7 4 3" xfId="17478"/>
    <cellStyle name="Data   - Style2 7 5" xfId="17479"/>
    <cellStyle name="Data   - Style2 7 5 2" xfId="17480"/>
    <cellStyle name="Data   - Style2 7 5 3" xfId="17481"/>
    <cellStyle name="Data   - Style2 7 6" xfId="17482"/>
    <cellStyle name="Data   - Style2 7 6 2" xfId="17483"/>
    <cellStyle name="Data   - Style2 7 6 3" xfId="17484"/>
    <cellStyle name="Data   - Style2 7 7" xfId="17485"/>
    <cellStyle name="Data   - Style2 7 7 2" xfId="17486"/>
    <cellStyle name="Data   - Style2 7 7 3" xfId="17487"/>
    <cellStyle name="Data   - Style2 7 8" xfId="17488"/>
    <cellStyle name="Data   - Style2 7 8 2" xfId="17489"/>
    <cellStyle name="Data   - Style2 7 8 3" xfId="17490"/>
    <cellStyle name="Data   - Style2 7 9" xfId="17491"/>
    <cellStyle name="Data   - Style2 8" xfId="17492"/>
    <cellStyle name="Data   - Style2 8 10" xfId="17493"/>
    <cellStyle name="Data   - Style2 8 2" xfId="17494"/>
    <cellStyle name="Data   - Style2 8 2 2" xfId="17495"/>
    <cellStyle name="Data   - Style2 8 2 2 2" xfId="17496"/>
    <cellStyle name="Data   - Style2 8 2 2 3" xfId="17497"/>
    <cellStyle name="Data   - Style2 8 2 3" xfId="17498"/>
    <cellStyle name="Data   - Style2 8 2 3 2" xfId="17499"/>
    <cellStyle name="Data   - Style2 8 2 3 3" xfId="17500"/>
    <cellStyle name="Data   - Style2 8 2 4" xfId="17501"/>
    <cellStyle name="Data   - Style2 8 2 4 2" xfId="17502"/>
    <cellStyle name="Data   - Style2 8 2 4 3" xfId="17503"/>
    <cellStyle name="Data   - Style2 8 2 5" xfId="17504"/>
    <cellStyle name="Data   - Style2 8 2 5 2" xfId="17505"/>
    <cellStyle name="Data   - Style2 8 2 5 3" xfId="17506"/>
    <cellStyle name="Data   - Style2 8 2 6" xfId="17507"/>
    <cellStyle name="Data   - Style2 8 2 6 2" xfId="17508"/>
    <cellStyle name="Data   - Style2 8 2 6 3" xfId="17509"/>
    <cellStyle name="Data   - Style2 8 2 7" xfId="17510"/>
    <cellStyle name="Data   - Style2 8 2 7 2" xfId="17511"/>
    <cellStyle name="Data   - Style2 8 2 7 3" xfId="17512"/>
    <cellStyle name="Data   - Style2 8 2 8" xfId="17513"/>
    <cellStyle name="Data   - Style2 8 2 9" xfId="17514"/>
    <cellStyle name="Data   - Style2 8 3" xfId="17515"/>
    <cellStyle name="Data   - Style2 8 3 2" xfId="17516"/>
    <cellStyle name="Data   - Style2 8 3 3" xfId="17517"/>
    <cellStyle name="Data   - Style2 8 4" xfId="17518"/>
    <cellStyle name="Data   - Style2 8 4 2" xfId="17519"/>
    <cellStyle name="Data   - Style2 8 4 3" xfId="17520"/>
    <cellStyle name="Data   - Style2 8 5" xfId="17521"/>
    <cellStyle name="Data   - Style2 8 5 2" xfId="17522"/>
    <cellStyle name="Data   - Style2 8 5 3" xfId="17523"/>
    <cellStyle name="Data   - Style2 8 6" xfId="17524"/>
    <cellStyle name="Data   - Style2 8 6 2" xfId="17525"/>
    <cellStyle name="Data   - Style2 8 6 3" xfId="17526"/>
    <cellStyle name="Data   - Style2 8 7" xfId="17527"/>
    <cellStyle name="Data   - Style2 8 7 2" xfId="17528"/>
    <cellStyle name="Data   - Style2 8 7 3" xfId="17529"/>
    <cellStyle name="Data   - Style2 8 8" xfId="17530"/>
    <cellStyle name="Data   - Style2 8 8 2" xfId="17531"/>
    <cellStyle name="Data   - Style2 8 8 3" xfId="17532"/>
    <cellStyle name="Data   - Style2 8 9" xfId="17533"/>
    <cellStyle name="Data   - Style2 9" xfId="17534"/>
    <cellStyle name="Data   - Style2 9 10" xfId="17535"/>
    <cellStyle name="Data   - Style2 9 2" xfId="17536"/>
    <cellStyle name="Data   - Style2 9 2 2" xfId="17537"/>
    <cellStyle name="Data   - Style2 9 2 2 2" xfId="17538"/>
    <cellStyle name="Data   - Style2 9 2 2 3" xfId="17539"/>
    <cellStyle name="Data   - Style2 9 2 3" xfId="17540"/>
    <cellStyle name="Data   - Style2 9 2 3 2" xfId="17541"/>
    <cellStyle name="Data   - Style2 9 2 3 3" xfId="17542"/>
    <cellStyle name="Data   - Style2 9 2 4" xfId="17543"/>
    <cellStyle name="Data   - Style2 9 2 4 2" xfId="17544"/>
    <cellStyle name="Data   - Style2 9 2 4 3" xfId="17545"/>
    <cellStyle name="Data   - Style2 9 2 5" xfId="17546"/>
    <cellStyle name="Data   - Style2 9 2 5 2" xfId="17547"/>
    <cellStyle name="Data   - Style2 9 2 5 3" xfId="17548"/>
    <cellStyle name="Data   - Style2 9 2 6" xfId="17549"/>
    <cellStyle name="Data   - Style2 9 2 6 2" xfId="17550"/>
    <cellStyle name="Data   - Style2 9 2 6 3" xfId="17551"/>
    <cellStyle name="Data   - Style2 9 2 7" xfId="17552"/>
    <cellStyle name="Data   - Style2 9 2 7 2" xfId="17553"/>
    <cellStyle name="Data   - Style2 9 2 7 3" xfId="17554"/>
    <cellStyle name="Data   - Style2 9 2 8" xfId="17555"/>
    <cellStyle name="Data   - Style2 9 2 9" xfId="17556"/>
    <cellStyle name="Data   - Style2 9 3" xfId="17557"/>
    <cellStyle name="Data   - Style2 9 3 2" xfId="17558"/>
    <cellStyle name="Data   - Style2 9 3 3" xfId="17559"/>
    <cellStyle name="Data   - Style2 9 4" xfId="17560"/>
    <cellStyle name="Data   - Style2 9 4 2" xfId="17561"/>
    <cellStyle name="Data   - Style2 9 4 3" xfId="17562"/>
    <cellStyle name="Data   - Style2 9 5" xfId="17563"/>
    <cellStyle name="Data   - Style2 9 5 2" xfId="17564"/>
    <cellStyle name="Data   - Style2 9 5 3" xfId="17565"/>
    <cellStyle name="Data   - Style2 9 6" xfId="17566"/>
    <cellStyle name="Data   - Style2 9 6 2" xfId="17567"/>
    <cellStyle name="Data   - Style2 9 6 3" xfId="17568"/>
    <cellStyle name="Data   - Style2 9 7" xfId="17569"/>
    <cellStyle name="Data   - Style2 9 7 2" xfId="17570"/>
    <cellStyle name="Data   - Style2 9 7 3" xfId="17571"/>
    <cellStyle name="Data   - Style2 9 8" xfId="17572"/>
    <cellStyle name="Data   - Style2 9 8 2" xfId="17573"/>
    <cellStyle name="Data   - Style2 9 8 3" xfId="17574"/>
    <cellStyle name="Data   - Style2 9 9" xfId="17575"/>
    <cellStyle name="Data Enter" xfId="17576"/>
    <cellStyle name="date" xfId="17577"/>
    <cellStyle name="Date 2" xfId="17578"/>
    <cellStyle name="Euro" xfId="17579"/>
    <cellStyle name="Euro 2" xfId="17580"/>
    <cellStyle name="Explanatory Text 2" xfId="17581"/>
    <cellStyle name="Explanatory Text 3" xfId="17582"/>
    <cellStyle name="Explanatory Text 4" xfId="17583"/>
    <cellStyle name="F9ReportControlStyle_ctpInquire" xfId="17584"/>
    <cellStyle name="FactSheet" xfId="17585"/>
    <cellStyle name="fish" xfId="17586"/>
    <cellStyle name="Fixed" xfId="17587"/>
    <cellStyle name="Good 2" xfId="17588"/>
    <cellStyle name="Good 2 2" xfId="17589"/>
    <cellStyle name="Good 2 2 2" xfId="17590"/>
    <cellStyle name="Good 2 2 3" xfId="17591"/>
    <cellStyle name="Good 2 2 4" xfId="17592"/>
    <cellStyle name="Good 2 2 5" xfId="17593"/>
    <cellStyle name="Good 2 2 6" xfId="17594"/>
    <cellStyle name="Good 2 3" xfId="17595"/>
    <cellStyle name="Good 2 4" xfId="17596"/>
    <cellStyle name="Good 2 5" xfId="17597"/>
    <cellStyle name="Good 2 6" xfId="17598"/>
    <cellStyle name="Good 3" xfId="17599"/>
    <cellStyle name="Good 3 2" xfId="17600"/>
    <cellStyle name="Good 3 2 2" xfId="17601"/>
    <cellStyle name="Good 3 3" xfId="17602"/>
    <cellStyle name="Good 3 3 2" xfId="17603"/>
    <cellStyle name="Good 4" xfId="17604"/>
    <cellStyle name="Good 5" xfId="17605"/>
    <cellStyle name="Heading 1 2" xfId="17606"/>
    <cellStyle name="Heading 1 2 2" xfId="17607"/>
    <cellStyle name="Heading 1 2 2 2" xfId="17608"/>
    <cellStyle name="Heading 1 2 2 3" xfId="17609"/>
    <cellStyle name="Heading 1 2 3" xfId="17610"/>
    <cellStyle name="Heading 1 2 3 2" xfId="17611"/>
    <cellStyle name="Heading 1 2 4" xfId="17612"/>
    <cellStyle name="Heading 1 2 4 2" xfId="17613"/>
    <cellStyle name="Heading 1 2 5" xfId="17614"/>
    <cellStyle name="Heading 1 3" xfId="17615"/>
    <cellStyle name="Heading 1 3 2" xfId="17616"/>
    <cellStyle name="Heading 1 3 3" xfId="17617"/>
    <cellStyle name="Heading 1 3 4" xfId="17618"/>
    <cellStyle name="Heading 1 4" xfId="17619"/>
    <cellStyle name="Heading 1 4 2" xfId="17620"/>
    <cellStyle name="Heading 1 4 3" xfId="17621"/>
    <cellStyle name="Heading 2 2" xfId="17622"/>
    <cellStyle name="Heading 2 2 2" xfId="17623"/>
    <cellStyle name="Heading 2 2 2 2" xfId="17624"/>
    <cellStyle name="Heading 2 2 3" xfId="17625"/>
    <cellStyle name="Heading 2 2 4" xfId="17626"/>
    <cellStyle name="Heading 2 2 4 2" xfId="17627"/>
    <cellStyle name="Heading 2 2 5" xfId="17628"/>
    <cellStyle name="Heading 2 3" xfId="17629"/>
    <cellStyle name="Heading 2 3 2" xfId="17630"/>
    <cellStyle name="Heading 2 3 3" xfId="17631"/>
    <cellStyle name="Heading 2 3 4" xfId="17632"/>
    <cellStyle name="Heading 2 4" xfId="17633"/>
    <cellStyle name="Heading 2 4 2" xfId="17634"/>
    <cellStyle name="Heading 2 4 3" xfId="17635"/>
    <cellStyle name="Heading 3 2" xfId="17636"/>
    <cellStyle name="Heading 3 2 2" xfId="17637"/>
    <cellStyle name="Heading 3 2 2 2" xfId="17638"/>
    <cellStyle name="Heading 3 2 2 3" xfId="17639"/>
    <cellStyle name="Heading 3 2 3" xfId="17640"/>
    <cellStyle name="Heading 3 2 3 2" xfId="17641"/>
    <cellStyle name="Heading 3 2 4" xfId="17642"/>
    <cellStyle name="Heading 3 2 4 2" xfId="17643"/>
    <cellStyle name="Heading 3 2 5" xfId="17644"/>
    <cellStyle name="Heading 3 3" xfId="17645"/>
    <cellStyle name="Heading 3 3 2" xfId="17646"/>
    <cellStyle name="Heading 3 3 3" xfId="17647"/>
    <cellStyle name="Heading 3 3 4" xfId="17648"/>
    <cellStyle name="Heading 3 4" xfId="17649"/>
    <cellStyle name="Heading 3 4 2" xfId="17650"/>
    <cellStyle name="Heading 3 4 3" xfId="17651"/>
    <cellStyle name="Heading 4 2" xfId="17652"/>
    <cellStyle name="Heading 4 2 2" xfId="17653"/>
    <cellStyle name="Heading 4 2 2 2" xfId="17654"/>
    <cellStyle name="Heading 4 2 2 2 2" xfId="17655"/>
    <cellStyle name="Heading 4 2 2 3" xfId="17656"/>
    <cellStyle name="Heading 4 2 3" xfId="17657"/>
    <cellStyle name="Heading 4 2 3 2" xfId="17658"/>
    <cellStyle name="Heading 4 2 4" xfId="17659"/>
    <cellStyle name="Heading 4 3" xfId="17660"/>
    <cellStyle name="Heading 4 3 2" xfId="17661"/>
    <cellStyle name="Heading 4 3 2 2" xfId="17662"/>
    <cellStyle name="Heading 4 3 3" xfId="17663"/>
    <cellStyle name="Heading 4 4" xfId="17664"/>
    <cellStyle name="Heading 4 4 2" xfId="17665"/>
    <cellStyle name="Heading 4 4 3" xfId="17666"/>
    <cellStyle name="Heading 4 4 4" xfId="17667"/>
    <cellStyle name="Hyperlink 2" xfId="17668"/>
    <cellStyle name="Hyperlink 2 2" xfId="17669"/>
    <cellStyle name="Hyperlink 2 2 2" xfId="17670"/>
    <cellStyle name="Hyperlink 2 2 2 2" xfId="17671"/>
    <cellStyle name="Hyperlink 2 2 3" xfId="17672"/>
    <cellStyle name="Hyperlink 2 2 4" xfId="17673"/>
    <cellStyle name="Hyperlink 2 2 5" xfId="17674"/>
    <cellStyle name="Hyperlink 2 2 5 2" xfId="17675"/>
    <cellStyle name="Hyperlink 2 2 5 3" xfId="17676"/>
    <cellStyle name="Hyperlink 2 2 6" xfId="17677"/>
    <cellStyle name="Hyperlink 2 2 7" xfId="17678"/>
    <cellStyle name="Hyperlink 2 2 8" xfId="17679"/>
    <cellStyle name="Hyperlink 2 3" xfId="17680"/>
    <cellStyle name="Hyperlink 2 3 2" xfId="17681"/>
    <cellStyle name="Hyperlink 2 3 3" xfId="17682"/>
    <cellStyle name="Hyperlink 2 4" xfId="17683"/>
    <cellStyle name="Hyperlink 2 4 2" xfId="17684"/>
    <cellStyle name="Hyperlink 2 5" xfId="17685"/>
    <cellStyle name="Hyperlink 3" xfId="17686"/>
    <cellStyle name="Hyperlink 3 2" xfId="17687"/>
    <cellStyle name="Hyperlink 3 2 2" xfId="17688"/>
    <cellStyle name="Hyperlink 3 2 3" xfId="17689"/>
    <cellStyle name="Hyperlink 3 3" xfId="17690"/>
    <cellStyle name="Hyperlink 3 3 2" xfId="17691"/>
    <cellStyle name="Hyperlink 3 4" xfId="17692"/>
    <cellStyle name="Hyperlink 3 4 2" xfId="17693"/>
    <cellStyle name="Hyperlink 3 4 3" xfId="17694"/>
    <cellStyle name="Hyperlink 4" xfId="17695"/>
    <cellStyle name="Hyperlink 4 2" xfId="17696"/>
    <cellStyle name="Hyperlink 4 2 2" xfId="17697"/>
    <cellStyle name="Hyperlink 4 2 3" xfId="17698"/>
    <cellStyle name="Hyperlink 4 3" xfId="17699"/>
    <cellStyle name="Hyperlink 4 4" xfId="17700"/>
    <cellStyle name="Hyperlink 5" xfId="17701"/>
    <cellStyle name="Input 2" xfId="17702"/>
    <cellStyle name="Input 2 10" xfId="17703"/>
    <cellStyle name="Input 2 10 2" xfId="17704"/>
    <cellStyle name="Input 2 10 2 2" xfId="17705"/>
    <cellStyle name="Input 2 10 2 3" xfId="17706"/>
    <cellStyle name="Input 2 10 3" xfId="17707"/>
    <cellStyle name="Input 2 10 3 2" xfId="17708"/>
    <cellStyle name="Input 2 10 3 3" xfId="17709"/>
    <cellStyle name="Input 2 10 4" xfId="17710"/>
    <cellStyle name="Input 2 10 4 2" xfId="17711"/>
    <cellStyle name="Input 2 10 4 3" xfId="17712"/>
    <cellStyle name="Input 2 10 5" xfId="17713"/>
    <cellStyle name="Input 2 10 5 2" xfId="17714"/>
    <cellStyle name="Input 2 10 5 3" xfId="17715"/>
    <cellStyle name="Input 2 10 6" xfId="17716"/>
    <cellStyle name="Input 2 10 6 2" xfId="17717"/>
    <cellStyle name="Input 2 10 6 3" xfId="17718"/>
    <cellStyle name="Input 2 10 7" xfId="17719"/>
    <cellStyle name="Input 2 10 7 2" xfId="17720"/>
    <cellStyle name="Input 2 10 7 3" xfId="17721"/>
    <cellStyle name="Input 2 10 8" xfId="17722"/>
    <cellStyle name="Input 2 10 9" xfId="17723"/>
    <cellStyle name="Input 2 2" xfId="17724"/>
    <cellStyle name="Input 2 2 10" xfId="17725"/>
    <cellStyle name="Input 2 2 10 2" xfId="17726"/>
    <cellStyle name="Input 2 2 10 3" xfId="17727"/>
    <cellStyle name="Input 2 2 11" xfId="17728"/>
    <cellStyle name="Input 2 2 11 2" xfId="17729"/>
    <cellStyle name="Input 2 2 11 3" xfId="17730"/>
    <cellStyle name="Input 2 2 12" xfId="17731"/>
    <cellStyle name="Input 2 2 12 2" xfId="17732"/>
    <cellStyle name="Input 2 2 12 3" xfId="17733"/>
    <cellStyle name="Input 2 2 13" xfId="17734"/>
    <cellStyle name="Input 2 2 2" xfId="17735"/>
    <cellStyle name="Input 2 2 2 10" xfId="17736"/>
    <cellStyle name="Input 2 2 2 10 2" xfId="17737"/>
    <cellStyle name="Input 2 2 2 10 3" xfId="17738"/>
    <cellStyle name="Input 2 2 2 11" xfId="17739"/>
    <cellStyle name="Input 2 2 2 11 2" xfId="17740"/>
    <cellStyle name="Input 2 2 2 11 3" xfId="17741"/>
    <cellStyle name="Input 2 2 2 12" xfId="17742"/>
    <cellStyle name="Input 2 2 2 13" xfId="17743"/>
    <cellStyle name="Input 2 2 2 2" xfId="17744"/>
    <cellStyle name="Input 2 2 2 2 10" xfId="17745"/>
    <cellStyle name="Input 2 2 2 2 10 2" xfId="17746"/>
    <cellStyle name="Input 2 2 2 2 10 3" xfId="17747"/>
    <cellStyle name="Input 2 2 2 2 11" xfId="17748"/>
    <cellStyle name="Input 2 2 2 2 11 2" xfId="17749"/>
    <cellStyle name="Input 2 2 2 2 11 3" xfId="17750"/>
    <cellStyle name="Input 2 2 2 2 12" xfId="17751"/>
    <cellStyle name="Input 2 2 2 2 12 2" xfId="17752"/>
    <cellStyle name="Input 2 2 2 2 12 3" xfId="17753"/>
    <cellStyle name="Input 2 2 2 2 13" xfId="17754"/>
    <cellStyle name="Input 2 2 2 2 13 2" xfId="17755"/>
    <cellStyle name="Input 2 2 2 2 13 3" xfId="17756"/>
    <cellStyle name="Input 2 2 2 2 14" xfId="17757"/>
    <cellStyle name="Input 2 2 2 2 2" xfId="17758"/>
    <cellStyle name="Input 2 2 2 2 2 10" xfId="17759"/>
    <cellStyle name="Input 2 2 2 2 2 2" xfId="17760"/>
    <cellStyle name="Input 2 2 2 2 2 2 10" xfId="17761"/>
    <cellStyle name="Input 2 2 2 2 2 2 2" xfId="17762"/>
    <cellStyle name="Input 2 2 2 2 2 2 2 2" xfId="17763"/>
    <cellStyle name="Input 2 2 2 2 2 2 2 2 2" xfId="17764"/>
    <cellStyle name="Input 2 2 2 2 2 2 2 2 3" xfId="17765"/>
    <cellStyle name="Input 2 2 2 2 2 2 2 3" xfId="17766"/>
    <cellStyle name="Input 2 2 2 2 2 2 2 3 2" xfId="17767"/>
    <cellStyle name="Input 2 2 2 2 2 2 2 3 3" xfId="17768"/>
    <cellStyle name="Input 2 2 2 2 2 2 2 4" xfId="17769"/>
    <cellStyle name="Input 2 2 2 2 2 2 2 4 2" xfId="17770"/>
    <cellStyle name="Input 2 2 2 2 2 2 2 4 3" xfId="17771"/>
    <cellStyle name="Input 2 2 2 2 2 2 2 5" xfId="17772"/>
    <cellStyle name="Input 2 2 2 2 2 2 2 5 2" xfId="17773"/>
    <cellStyle name="Input 2 2 2 2 2 2 2 5 3" xfId="17774"/>
    <cellStyle name="Input 2 2 2 2 2 2 2 6" xfId="17775"/>
    <cellStyle name="Input 2 2 2 2 2 2 2 6 2" xfId="17776"/>
    <cellStyle name="Input 2 2 2 2 2 2 2 6 3" xfId="17777"/>
    <cellStyle name="Input 2 2 2 2 2 2 2 7" xfId="17778"/>
    <cellStyle name="Input 2 2 2 2 2 2 2 7 2" xfId="17779"/>
    <cellStyle name="Input 2 2 2 2 2 2 2 7 3" xfId="17780"/>
    <cellStyle name="Input 2 2 2 2 2 2 2 8" xfId="17781"/>
    <cellStyle name="Input 2 2 2 2 2 2 2 9" xfId="17782"/>
    <cellStyle name="Input 2 2 2 2 2 2 3" xfId="17783"/>
    <cellStyle name="Input 2 2 2 2 2 2 3 2" xfId="17784"/>
    <cellStyle name="Input 2 2 2 2 2 2 3 3" xfId="17785"/>
    <cellStyle name="Input 2 2 2 2 2 2 4" xfId="17786"/>
    <cellStyle name="Input 2 2 2 2 2 2 4 2" xfId="17787"/>
    <cellStyle name="Input 2 2 2 2 2 2 4 3" xfId="17788"/>
    <cellStyle name="Input 2 2 2 2 2 2 5" xfId="17789"/>
    <cellStyle name="Input 2 2 2 2 2 2 5 2" xfId="17790"/>
    <cellStyle name="Input 2 2 2 2 2 2 5 3" xfId="17791"/>
    <cellStyle name="Input 2 2 2 2 2 2 6" xfId="17792"/>
    <cellStyle name="Input 2 2 2 2 2 2 6 2" xfId="17793"/>
    <cellStyle name="Input 2 2 2 2 2 2 6 3" xfId="17794"/>
    <cellStyle name="Input 2 2 2 2 2 2 7" xfId="17795"/>
    <cellStyle name="Input 2 2 2 2 2 2 7 2" xfId="17796"/>
    <cellStyle name="Input 2 2 2 2 2 2 7 3" xfId="17797"/>
    <cellStyle name="Input 2 2 2 2 2 2 8" xfId="17798"/>
    <cellStyle name="Input 2 2 2 2 2 2 8 2" xfId="17799"/>
    <cellStyle name="Input 2 2 2 2 2 2 8 3" xfId="17800"/>
    <cellStyle name="Input 2 2 2 2 2 2 9" xfId="17801"/>
    <cellStyle name="Input 2 2 2 2 2 3" xfId="17802"/>
    <cellStyle name="Input 2 2 2 2 2 3 10" xfId="17803"/>
    <cellStyle name="Input 2 2 2 2 2 3 2" xfId="17804"/>
    <cellStyle name="Input 2 2 2 2 2 3 2 2" xfId="17805"/>
    <cellStyle name="Input 2 2 2 2 2 3 2 2 2" xfId="17806"/>
    <cellStyle name="Input 2 2 2 2 2 3 2 2 3" xfId="17807"/>
    <cellStyle name="Input 2 2 2 2 2 3 2 3" xfId="17808"/>
    <cellStyle name="Input 2 2 2 2 2 3 2 3 2" xfId="17809"/>
    <cellStyle name="Input 2 2 2 2 2 3 2 3 3" xfId="17810"/>
    <cellStyle name="Input 2 2 2 2 2 3 2 4" xfId="17811"/>
    <cellStyle name="Input 2 2 2 2 2 3 2 4 2" xfId="17812"/>
    <cellStyle name="Input 2 2 2 2 2 3 2 4 3" xfId="17813"/>
    <cellStyle name="Input 2 2 2 2 2 3 2 5" xfId="17814"/>
    <cellStyle name="Input 2 2 2 2 2 3 2 5 2" xfId="17815"/>
    <cellStyle name="Input 2 2 2 2 2 3 2 5 3" xfId="17816"/>
    <cellStyle name="Input 2 2 2 2 2 3 2 6" xfId="17817"/>
    <cellStyle name="Input 2 2 2 2 2 3 2 6 2" xfId="17818"/>
    <cellStyle name="Input 2 2 2 2 2 3 2 6 3" xfId="17819"/>
    <cellStyle name="Input 2 2 2 2 2 3 2 7" xfId="17820"/>
    <cellStyle name="Input 2 2 2 2 2 3 2 7 2" xfId="17821"/>
    <cellStyle name="Input 2 2 2 2 2 3 2 7 3" xfId="17822"/>
    <cellStyle name="Input 2 2 2 2 2 3 2 8" xfId="17823"/>
    <cellStyle name="Input 2 2 2 2 2 3 2 9" xfId="17824"/>
    <cellStyle name="Input 2 2 2 2 2 3 3" xfId="17825"/>
    <cellStyle name="Input 2 2 2 2 2 3 3 2" xfId="17826"/>
    <cellStyle name="Input 2 2 2 2 2 3 3 3" xfId="17827"/>
    <cellStyle name="Input 2 2 2 2 2 3 4" xfId="17828"/>
    <cellStyle name="Input 2 2 2 2 2 3 4 2" xfId="17829"/>
    <cellStyle name="Input 2 2 2 2 2 3 4 3" xfId="17830"/>
    <cellStyle name="Input 2 2 2 2 2 3 5" xfId="17831"/>
    <cellStyle name="Input 2 2 2 2 2 3 5 2" xfId="17832"/>
    <cellStyle name="Input 2 2 2 2 2 3 5 3" xfId="17833"/>
    <cellStyle name="Input 2 2 2 2 2 3 6" xfId="17834"/>
    <cellStyle name="Input 2 2 2 2 2 3 6 2" xfId="17835"/>
    <cellStyle name="Input 2 2 2 2 2 3 6 3" xfId="17836"/>
    <cellStyle name="Input 2 2 2 2 2 3 7" xfId="17837"/>
    <cellStyle name="Input 2 2 2 2 2 3 7 2" xfId="17838"/>
    <cellStyle name="Input 2 2 2 2 2 3 7 3" xfId="17839"/>
    <cellStyle name="Input 2 2 2 2 2 3 8" xfId="17840"/>
    <cellStyle name="Input 2 2 2 2 2 3 8 2" xfId="17841"/>
    <cellStyle name="Input 2 2 2 2 2 3 8 3" xfId="17842"/>
    <cellStyle name="Input 2 2 2 2 2 3 9" xfId="17843"/>
    <cellStyle name="Input 2 2 2 2 2 4" xfId="17844"/>
    <cellStyle name="Input 2 2 2 2 2 4 10" xfId="17845"/>
    <cellStyle name="Input 2 2 2 2 2 4 2" xfId="17846"/>
    <cellStyle name="Input 2 2 2 2 2 4 2 2" xfId="17847"/>
    <cellStyle name="Input 2 2 2 2 2 4 2 2 2" xfId="17848"/>
    <cellStyle name="Input 2 2 2 2 2 4 2 2 3" xfId="17849"/>
    <cellStyle name="Input 2 2 2 2 2 4 2 3" xfId="17850"/>
    <cellStyle name="Input 2 2 2 2 2 4 2 3 2" xfId="17851"/>
    <cellStyle name="Input 2 2 2 2 2 4 2 3 3" xfId="17852"/>
    <cellStyle name="Input 2 2 2 2 2 4 2 4" xfId="17853"/>
    <cellStyle name="Input 2 2 2 2 2 4 2 4 2" xfId="17854"/>
    <cellStyle name="Input 2 2 2 2 2 4 2 4 3" xfId="17855"/>
    <cellStyle name="Input 2 2 2 2 2 4 2 5" xfId="17856"/>
    <cellStyle name="Input 2 2 2 2 2 4 2 5 2" xfId="17857"/>
    <cellStyle name="Input 2 2 2 2 2 4 2 5 3" xfId="17858"/>
    <cellStyle name="Input 2 2 2 2 2 4 2 6" xfId="17859"/>
    <cellStyle name="Input 2 2 2 2 2 4 2 6 2" xfId="17860"/>
    <cellStyle name="Input 2 2 2 2 2 4 2 6 3" xfId="17861"/>
    <cellStyle name="Input 2 2 2 2 2 4 2 7" xfId="17862"/>
    <cellStyle name="Input 2 2 2 2 2 4 2 7 2" xfId="17863"/>
    <cellStyle name="Input 2 2 2 2 2 4 2 7 3" xfId="17864"/>
    <cellStyle name="Input 2 2 2 2 2 4 2 8" xfId="17865"/>
    <cellStyle name="Input 2 2 2 2 2 4 2 9" xfId="17866"/>
    <cellStyle name="Input 2 2 2 2 2 4 3" xfId="17867"/>
    <cellStyle name="Input 2 2 2 2 2 4 3 2" xfId="17868"/>
    <cellStyle name="Input 2 2 2 2 2 4 3 3" xfId="17869"/>
    <cellStyle name="Input 2 2 2 2 2 4 4" xfId="17870"/>
    <cellStyle name="Input 2 2 2 2 2 4 4 2" xfId="17871"/>
    <cellStyle name="Input 2 2 2 2 2 4 4 3" xfId="17872"/>
    <cellStyle name="Input 2 2 2 2 2 4 5" xfId="17873"/>
    <cellStyle name="Input 2 2 2 2 2 4 5 2" xfId="17874"/>
    <cellStyle name="Input 2 2 2 2 2 4 5 3" xfId="17875"/>
    <cellStyle name="Input 2 2 2 2 2 4 6" xfId="17876"/>
    <cellStyle name="Input 2 2 2 2 2 4 6 2" xfId="17877"/>
    <cellStyle name="Input 2 2 2 2 2 4 6 3" xfId="17878"/>
    <cellStyle name="Input 2 2 2 2 2 4 7" xfId="17879"/>
    <cellStyle name="Input 2 2 2 2 2 4 7 2" xfId="17880"/>
    <cellStyle name="Input 2 2 2 2 2 4 7 3" xfId="17881"/>
    <cellStyle name="Input 2 2 2 2 2 4 8" xfId="17882"/>
    <cellStyle name="Input 2 2 2 2 2 4 8 2" xfId="17883"/>
    <cellStyle name="Input 2 2 2 2 2 4 8 3" xfId="17884"/>
    <cellStyle name="Input 2 2 2 2 2 4 9" xfId="17885"/>
    <cellStyle name="Input 2 2 2 2 2 5" xfId="17886"/>
    <cellStyle name="Input 2 2 2 2 2 5 2" xfId="17887"/>
    <cellStyle name="Input 2 2 2 2 2 5 2 2" xfId="17888"/>
    <cellStyle name="Input 2 2 2 2 2 5 2 3" xfId="17889"/>
    <cellStyle name="Input 2 2 2 2 2 5 3" xfId="17890"/>
    <cellStyle name="Input 2 2 2 2 2 5 3 2" xfId="17891"/>
    <cellStyle name="Input 2 2 2 2 2 5 3 3" xfId="17892"/>
    <cellStyle name="Input 2 2 2 2 2 5 4" xfId="17893"/>
    <cellStyle name="Input 2 2 2 2 2 5 4 2" xfId="17894"/>
    <cellStyle name="Input 2 2 2 2 2 5 4 3" xfId="17895"/>
    <cellStyle name="Input 2 2 2 2 2 5 5" xfId="17896"/>
    <cellStyle name="Input 2 2 2 2 2 5 5 2" xfId="17897"/>
    <cellStyle name="Input 2 2 2 2 2 5 5 3" xfId="17898"/>
    <cellStyle name="Input 2 2 2 2 2 5 6" xfId="17899"/>
    <cellStyle name="Input 2 2 2 2 2 5 6 2" xfId="17900"/>
    <cellStyle name="Input 2 2 2 2 2 5 6 3" xfId="17901"/>
    <cellStyle name="Input 2 2 2 2 2 5 7" xfId="17902"/>
    <cellStyle name="Input 2 2 2 2 2 5 7 2" xfId="17903"/>
    <cellStyle name="Input 2 2 2 2 2 5 7 3" xfId="17904"/>
    <cellStyle name="Input 2 2 2 2 2 5 8" xfId="17905"/>
    <cellStyle name="Input 2 2 2 2 2 5 9" xfId="17906"/>
    <cellStyle name="Input 2 2 2 2 2 6" xfId="17907"/>
    <cellStyle name="Input 2 2 2 2 2 6 2" xfId="17908"/>
    <cellStyle name="Input 2 2 2 2 2 6 3" xfId="17909"/>
    <cellStyle name="Input 2 2 2 2 2 7" xfId="17910"/>
    <cellStyle name="Input 2 2 2 2 2 7 2" xfId="17911"/>
    <cellStyle name="Input 2 2 2 2 2 7 3" xfId="17912"/>
    <cellStyle name="Input 2 2 2 2 2 8" xfId="17913"/>
    <cellStyle name="Input 2 2 2 2 2 8 2" xfId="17914"/>
    <cellStyle name="Input 2 2 2 2 2 8 3" xfId="17915"/>
    <cellStyle name="Input 2 2 2 2 2 9" xfId="17916"/>
    <cellStyle name="Input 2 2 2 2 2 9 2" xfId="17917"/>
    <cellStyle name="Input 2 2 2 2 2 9 3" xfId="17918"/>
    <cellStyle name="Input 2 2 2 2 3" xfId="17919"/>
    <cellStyle name="Input 2 2 2 2 3 10" xfId="17920"/>
    <cellStyle name="Input 2 2 2 2 3 2" xfId="17921"/>
    <cellStyle name="Input 2 2 2 2 3 2 10" xfId="17922"/>
    <cellStyle name="Input 2 2 2 2 3 2 2" xfId="17923"/>
    <cellStyle name="Input 2 2 2 2 3 2 2 2" xfId="17924"/>
    <cellStyle name="Input 2 2 2 2 3 2 2 2 2" xfId="17925"/>
    <cellStyle name="Input 2 2 2 2 3 2 2 2 3" xfId="17926"/>
    <cellStyle name="Input 2 2 2 2 3 2 2 3" xfId="17927"/>
    <cellStyle name="Input 2 2 2 2 3 2 2 3 2" xfId="17928"/>
    <cellStyle name="Input 2 2 2 2 3 2 2 3 3" xfId="17929"/>
    <cellStyle name="Input 2 2 2 2 3 2 2 4" xfId="17930"/>
    <cellStyle name="Input 2 2 2 2 3 2 2 4 2" xfId="17931"/>
    <cellStyle name="Input 2 2 2 2 3 2 2 4 3" xfId="17932"/>
    <cellStyle name="Input 2 2 2 2 3 2 2 5" xfId="17933"/>
    <cellStyle name="Input 2 2 2 2 3 2 2 5 2" xfId="17934"/>
    <cellStyle name="Input 2 2 2 2 3 2 2 5 3" xfId="17935"/>
    <cellStyle name="Input 2 2 2 2 3 2 2 6" xfId="17936"/>
    <cellStyle name="Input 2 2 2 2 3 2 2 6 2" xfId="17937"/>
    <cellStyle name="Input 2 2 2 2 3 2 2 6 3" xfId="17938"/>
    <cellStyle name="Input 2 2 2 2 3 2 2 7" xfId="17939"/>
    <cellStyle name="Input 2 2 2 2 3 2 2 7 2" xfId="17940"/>
    <cellStyle name="Input 2 2 2 2 3 2 2 7 3" xfId="17941"/>
    <cellStyle name="Input 2 2 2 2 3 2 2 8" xfId="17942"/>
    <cellStyle name="Input 2 2 2 2 3 2 2 9" xfId="17943"/>
    <cellStyle name="Input 2 2 2 2 3 2 3" xfId="17944"/>
    <cellStyle name="Input 2 2 2 2 3 2 3 2" xfId="17945"/>
    <cellStyle name="Input 2 2 2 2 3 2 3 3" xfId="17946"/>
    <cellStyle name="Input 2 2 2 2 3 2 4" xfId="17947"/>
    <cellStyle name="Input 2 2 2 2 3 2 4 2" xfId="17948"/>
    <cellStyle name="Input 2 2 2 2 3 2 4 3" xfId="17949"/>
    <cellStyle name="Input 2 2 2 2 3 2 5" xfId="17950"/>
    <cellStyle name="Input 2 2 2 2 3 2 5 2" xfId="17951"/>
    <cellStyle name="Input 2 2 2 2 3 2 5 3" xfId="17952"/>
    <cellStyle name="Input 2 2 2 2 3 2 6" xfId="17953"/>
    <cellStyle name="Input 2 2 2 2 3 2 6 2" xfId="17954"/>
    <cellStyle name="Input 2 2 2 2 3 2 6 3" xfId="17955"/>
    <cellStyle name="Input 2 2 2 2 3 2 7" xfId="17956"/>
    <cellStyle name="Input 2 2 2 2 3 2 7 2" xfId="17957"/>
    <cellStyle name="Input 2 2 2 2 3 2 7 3" xfId="17958"/>
    <cellStyle name="Input 2 2 2 2 3 2 8" xfId="17959"/>
    <cellStyle name="Input 2 2 2 2 3 2 8 2" xfId="17960"/>
    <cellStyle name="Input 2 2 2 2 3 2 8 3" xfId="17961"/>
    <cellStyle name="Input 2 2 2 2 3 2 9" xfId="17962"/>
    <cellStyle name="Input 2 2 2 2 3 3" xfId="17963"/>
    <cellStyle name="Input 2 2 2 2 3 3 10" xfId="17964"/>
    <cellStyle name="Input 2 2 2 2 3 3 2" xfId="17965"/>
    <cellStyle name="Input 2 2 2 2 3 3 2 2" xfId="17966"/>
    <cellStyle name="Input 2 2 2 2 3 3 2 2 2" xfId="17967"/>
    <cellStyle name="Input 2 2 2 2 3 3 2 2 3" xfId="17968"/>
    <cellStyle name="Input 2 2 2 2 3 3 2 3" xfId="17969"/>
    <cellStyle name="Input 2 2 2 2 3 3 2 3 2" xfId="17970"/>
    <cellStyle name="Input 2 2 2 2 3 3 2 3 3" xfId="17971"/>
    <cellStyle name="Input 2 2 2 2 3 3 2 4" xfId="17972"/>
    <cellStyle name="Input 2 2 2 2 3 3 2 4 2" xfId="17973"/>
    <cellStyle name="Input 2 2 2 2 3 3 2 4 3" xfId="17974"/>
    <cellStyle name="Input 2 2 2 2 3 3 2 5" xfId="17975"/>
    <cellStyle name="Input 2 2 2 2 3 3 2 5 2" xfId="17976"/>
    <cellStyle name="Input 2 2 2 2 3 3 2 5 3" xfId="17977"/>
    <cellStyle name="Input 2 2 2 2 3 3 2 6" xfId="17978"/>
    <cellStyle name="Input 2 2 2 2 3 3 2 6 2" xfId="17979"/>
    <cellStyle name="Input 2 2 2 2 3 3 2 6 3" xfId="17980"/>
    <cellStyle name="Input 2 2 2 2 3 3 2 7" xfId="17981"/>
    <cellStyle name="Input 2 2 2 2 3 3 2 7 2" xfId="17982"/>
    <cellStyle name="Input 2 2 2 2 3 3 2 7 3" xfId="17983"/>
    <cellStyle name="Input 2 2 2 2 3 3 2 8" xfId="17984"/>
    <cellStyle name="Input 2 2 2 2 3 3 2 9" xfId="17985"/>
    <cellStyle name="Input 2 2 2 2 3 3 3" xfId="17986"/>
    <cellStyle name="Input 2 2 2 2 3 3 3 2" xfId="17987"/>
    <cellStyle name="Input 2 2 2 2 3 3 3 3" xfId="17988"/>
    <cellStyle name="Input 2 2 2 2 3 3 4" xfId="17989"/>
    <cellStyle name="Input 2 2 2 2 3 3 4 2" xfId="17990"/>
    <cellStyle name="Input 2 2 2 2 3 3 4 3" xfId="17991"/>
    <cellStyle name="Input 2 2 2 2 3 3 5" xfId="17992"/>
    <cellStyle name="Input 2 2 2 2 3 3 5 2" xfId="17993"/>
    <cellStyle name="Input 2 2 2 2 3 3 5 3" xfId="17994"/>
    <cellStyle name="Input 2 2 2 2 3 3 6" xfId="17995"/>
    <cellStyle name="Input 2 2 2 2 3 3 6 2" xfId="17996"/>
    <cellStyle name="Input 2 2 2 2 3 3 6 3" xfId="17997"/>
    <cellStyle name="Input 2 2 2 2 3 3 7" xfId="17998"/>
    <cellStyle name="Input 2 2 2 2 3 3 7 2" xfId="17999"/>
    <cellStyle name="Input 2 2 2 2 3 3 7 3" xfId="18000"/>
    <cellStyle name="Input 2 2 2 2 3 3 8" xfId="18001"/>
    <cellStyle name="Input 2 2 2 2 3 3 8 2" xfId="18002"/>
    <cellStyle name="Input 2 2 2 2 3 3 8 3" xfId="18003"/>
    <cellStyle name="Input 2 2 2 2 3 3 9" xfId="18004"/>
    <cellStyle name="Input 2 2 2 2 3 4" xfId="18005"/>
    <cellStyle name="Input 2 2 2 2 3 4 10" xfId="18006"/>
    <cellStyle name="Input 2 2 2 2 3 4 2" xfId="18007"/>
    <cellStyle name="Input 2 2 2 2 3 4 2 2" xfId="18008"/>
    <cellStyle name="Input 2 2 2 2 3 4 2 2 2" xfId="18009"/>
    <cellStyle name="Input 2 2 2 2 3 4 2 2 3" xfId="18010"/>
    <cellStyle name="Input 2 2 2 2 3 4 2 3" xfId="18011"/>
    <cellStyle name="Input 2 2 2 2 3 4 2 3 2" xfId="18012"/>
    <cellStyle name="Input 2 2 2 2 3 4 2 3 3" xfId="18013"/>
    <cellStyle name="Input 2 2 2 2 3 4 2 4" xfId="18014"/>
    <cellStyle name="Input 2 2 2 2 3 4 2 4 2" xfId="18015"/>
    <cellStyle name="Input 2 2 2 2 3 4 2 4 3" xfId="18016"/>
    <cellStyle name="Input 2 2 2 2 3 4 2 5" xfId="18017"/>
    <cellStyle name="Input 2 2 2 2 3 4 2 5 2" xfId="18018"/>
    <cellStyle name="Input 2 2 2 2 3 4 2 5 3" xfId="18019"/>
    <cellStyle name="Input 2 2 2 2 3 4 2 6" xfId="18020"/>
    <cellStyle name="Input 2 2 2 2 3 4 2 6 2" xfId="18021"/>
    <cellStyle name="Input 2 2 2 2 3 4 2 6 3" xfId="18022"/>
    <cellStyle name="Input 2 2 2 2 3 4 2 7" xfId="18023"/>
    <cellStyle name="Input 2 2 2 2 3 4 2 7 2" xfId="18024"/>
    <cellStyle name="Input 2 2 2 2 3 4 2 7 3" xfId="18025"/>
    <cellStyle name="Input 2 2 2 2 3 4 2 8" xfId="18026"/>
    <cellStyle name="Input 2 2 2 2 3 4 2 9" xfId="18027"/>
    <cellStyle name="Input 2 2 2 2 3 4 3" xfId="18028"/>
    <cellStyle name="Input 2 2 2 2 3 4 3 2" xfId="18029"/>
    <cellStyle name="Input 2 2 2 2 3 4 3 3" xfId="18030"/>
    <cellStyle name="Input 2 2 2 2 3 4 4" xfId="18031"/>
    <cellStyle name="Input 2 2 2 2 3 4 4 2" xfId="18032"/>
    <cellStyle name="Input 2 2 2 2 3 4 4 3" xfId="18033"/>
    <cellStyle name="Input 2 2 2 2 3 4 5" xfId="18034"/>
    <cellStyle name="Input 2 2 2 2 3 4 5 2" xfId="18035"/>
    <cellStyle name="Input 2 2 2 2 3 4 5 3" xfId="18036"/>
    <cellStyle name="Input 2 2 2 2 3 4 6" xfId="18037"/>
    <cellStyle name="Input 2 2 2 2 3 4 6 2" xfId="18038"/>
    <cellStyle name="Input 2 2 2 2 3 4 6 3" xfId="18039"/>
    <cellStyle name="Input 2 2 2 2 3 4 7" xfId="18040"/>
    <cellStyle name="Input 2 2 2 2 3 4 7 2" xfId="18041"/>
    <cellStyle name="Input 2 2 2 2 3 4 7 3" xfId="18042"/>
    <cellStyle name="Input 2 2 2 2 3 4 8" xfId="18043"/>
    <cellStyle name="Input 2 2 2 2 3 4 8 2" xfId="18044"/>
    <cellStyle name="Input 2 2 2 2 3 4 8 3" xfId="18045"/>
    <cellStyle name="Input 2 2 2 2 3 4 9" xfId="18046"/>
    <cellStyle name="Input 2 2 2 2 3 5" xfId="18047"/>
    <cellStyle name="Input 2 2 2 2 3 5 2" xfId="18048"/>
    <cellStyle name="Input 2 2 2 2 3 5 2 2" xfId="18049"/>
    <cellStyle name="Input 2 2 2 2 3 5 2 3" xfId="18050"/>
    <cellStyle name="Input 2 2 2 2 3 5 3" xfId="18051"/>
    <cellStyle name="Input 2 2 2 2 3 5 3 2" xfId="18052"/>
    <cellStyle name="Input 2 2 2 2 3 5 3 3" xfId="18053"/>
    <cellStyle name="Input 2 2 2 2 3 5 4" xfId="18054"/>
    <cellStyle name="Input 2 2 2 2 3 5 4 2" xfId="18055"/>
    <cellStyle name="Input 2 2 2 2 3 5 4 3" xfId="18056"/>
    <cellStyle name="Input 2 2 2 2 3 5 5" xfId="18057"/>
    <cellStyle name="Input 2 2 2 2 3 5 5 2" xfId="18058"/>
    <cellStyle name="Input 2 2 2 2 3 5 5 3" xfId="18059"/>
    <cellStyle name="Input 2 2 2 2 3 5 6" xfId="18060"/>
    <cellStyle name="Input 2 2 2 2 3 5 6 2" xfId="18061"/>
    <cellStyle name="Input 2 2 2 2 3 5 6 3" xfId="18062"/>
    <cellStyle name="Input 2 2 2 2 3 5 7" xfId="18063"/>
    <cellStyle name="Input 2 2 2 2 3 5 7 2" xfId="18064"/>
    <cellStyle name="Input 2 2 2 2 3 5 7 3" xfId="18065"/>
    <cellStyle name="Input 2 2 2 2 3 5 8" xfId="18066"/>
    <cellStyle name="Input 2 2 2 2 3 5 9" xfId="18067"/>
    <cellStyle name="Input 2 2 2 2 3 6" xfId="18068"/>
    <cellStyle name="Input 2 2 2 2 3 6 2" xfId="18069"/>
    <cellStyle name="Input 2 2 2 2 3 6 3" xfId="18070"/>
    <cellStyle name="Input 2 2 2 2 3 7" xfId="18071"/>
    <cellStyle name="Input 2 2 2 2 3 7 2" xfId="18072"/>
    <cellStyle name="Input 2 2 2 2 3 7 3" xfId="18073"/>
    <cellStyle name="Input 2 2 2 2 3 8" xfId="18074"/>
    <cellStyle name="Input 2 2 2 2 3 8 2" xfId="18075"/>
    <cellStyle name="Input 2 2 2 2 3 8 3" xfId="18076"/>
    <cellStyle name="Input 2 2 2 2 3 9" xfId="18077"/>
    <cellStyle name="Input 2 2 2 2 3 9 2" xfId="18078"/>
    <cellStyle name="Input 2 2 2 2 3 9 3" xfId="18079"/>
    <cellStyle name="Input 2 2 2 2 4" xfId="18080"/>
    <cellStyle name="Input 2 2 2 2 4 10" xfId="18081"/>
    <cellStyle name="Input 2 2 2 2 4 2" xfId="18082"/>
    <cellStyle name="Input 2 2 2 2 4 2 10" xfId="18083"/>
    <cellStyle name="Input 2 2 2 2 4 2 2" xfId="18084"/>
    <cellStyle name="Input 2 2 2 2 4 2 2 2" xfId="18085"/>
    <cellStyle name="Input 2 2 2 2 4 2 2 2 2" xfId="18086"/>
    <cellStyle name="Input 2 2 2 2 4 2 2 2 3" xfId="18087"/>
    <cellStyle name="Input 2 2 2 2 4 2 2 3" xfId="18088"/>
    <cellStyle name="Input 2 2 2 2 4 2 2 3 2" xfId="18089"/>
    <cellStyle name="Input 2 2 2 2 4 2 2 3 3" xfId="18090"/>
    <cellStyle name="Input 2 2 2 2 4 2 2 4" xfId="18091"/>
    <cellStyle name="Input 2 2 2 2 4 2 2 4 2" xfId="18092"/>
    <cellStyle name="Input 2 2 2 2 4 2 2 4 3" xfId="18093"/>
    <cellStyle name="Input 2 2 2 2 4 2 2 5" xfId="18094"/>
    <cellStyle name="Input 2 2 2 2 4 2 2 5 2" xfId="18095"/>
    <cellStyle name="Input 2 2 2 2 4 2 2 5 3" xfId="18096"/>
    <cellStyle name="Input 2 2 2 2 4 2 2 6" xfId="18097"/>
    <cellStyle name="Input 2 2 2 2 4 2 2 6 2" xfId="18098"/>
    <cellStyle name="Input 2 2 2 2 4 2 2 6 3" xfId="18099"/>
    <cellStyle name="Input 2 2 2 2 4 2 2 7" xfId="18100"/>
    <cellStyle name="Input 2 2 2 2 4 2 2 7 2" xfId="18101"/>
    <cellStyle name="Input 2 2 2 2 4 2 2 7 3" xfId="18102"/>
    <cellStyle name="Input 2 2 2 2 4 2 2 8" xfId="18103"/>
    <cellStyle name="Input 2 2 2 2 4 2 2 9" xfId="18104"/>
    <cellStyle name="Input 2 2 2 2 4 2 3" xfId="18105"/>
    <cellStyle name="Input 2 2 2 2 4 2 3 2" xfId="18106"/>
    <cellStyle name="Input 2 2 2 2 4 2 3 3" xfId="18107"/>
    <cellStyle name="Input 2 2 2 2 4 2 4" xfId="18108"/>
    <cellStyle name="Input 2 2 2 2 4 2 4 2" xfId="18109"/>
    <cellStyle name="Input 2 2 2 2 4 2 4 3" xfId="18110"/>
    <cellStyle name="Input 2 2 2 2 4 2 5" xfId="18111"/>
    <cellStyle name="Input 2 2 2 2 4 2 5 2" xfId="18112"/>
    <cellStyle name="Input 2 2 2 2 4 2 5 3" xfId="18113"/>
    <cellStyle name="Input 2 2 2 2 4 2 6" xfId="18114"/>
    <cellStyle name="Input 2 2 2 2 4 2 6 2" xfId="18115"/>
    <cellStyle name="Input 2 2 2 2 4 2 6 3" xfId="18116"/>
    <cellStyle name="Input 2 2 2 2 4 2 7" xfId="18117"/>
    <cellStyle name="Input 2 2 2 2 4 2 7 2" xfId="18118"/>
    <cellStyle name="Input 2 2 2 2 4 2 7 3" xfId="18119"/>
    <cellStyle name="Input 2 2 2 2 4 2 8" xfId="18120"/>
    <cellStyle name="Input 2 2 2 2 4 2 8 2" xfId="18121"/>
    <cellStyle name="Input 2 2 2 2 4 2 8 3" xfId="18122"/>
    <cellStyle name="Input 2 2 2 2 4 2 9" xfId="18123"/>
    <cellStyle name="Input 2 2 2 2 4 3" xfId="18124"/>
    <cellStyle name="Input 2 2 2 2 4 3 10" xfId="18125"/>
    <cellStyle name="Input 2 2 2 2 4 3 2" xfId="18126"/>
    <cellStyle name="Input 2 2 2 2 4 3 2 2" xfId="18127"/>
    <cellStyle name="Input 2 2 2 2 4 3 2 2 2" xfId="18128"/>
    <cellStyle name="Input 2 2 2 2 4 3 2 2 3" xfId="18129"/>
    <cellStyle name="Input 2 2 2 2 4 3 2 3" xfId="18130"/>
    <cellStyle name="Input 2 2 2 2 4 3 2 3 2" xfId="18131"/>
    <cellStyle name="Input 2 2 2 2 4 3 2 3 3" xfId="18132"/>
    <cellStyle name="Input 2 2 2 2 4 3 2 4" xfId="18133"/>
    <cellStyle name="Input 2 2 2 2 4 3 2 4 2" xfId="18134"/>
    <cellStyle name="Input 2 2 2 2 4 3 2 4 3" xfId="18135"/>
    <cellStyle name="Input 2 2 2 2 4 3 2 5" xfId="18136"/>
    <cellStyle name="Input 2 2 2 2 4 3 2 5 2" xfId="18137"/>
    <cellStyle name="Input 2 2 2 2 4 3 2 5 3" xfId="18138"/>
    <cellStyle name="Input 2 2 2 2 4 3 2 6" xfId="18139"/>
    <cellStyle name="Input 2 2 2 2 4 3 2 6 2" xfId="18140"/>
    <cellStyle name="Input 2 2 2 2 4 3 2 6 3" xfId="18141"/>
    <cellStyle name="Input 2 2 2 2 4 3 2 7" xfId="18142"/>
    <cellStyle name="Input 2 2 2 2 4 3 2 7 2" xfId="18143"/>
    <cellStyle name="Input 2 2 2 2 4 3 2 7 3" xfId="18144"/>
    <cellStyle name="Input 2 2 2 2 4 3 2 8" xfId="18145"/>
    <cellStyle name="Input 2 2 2 2 4 3 2 9" xfId="18146"/>
    <cellStyle name="Input 2 2 2 2 4 3 3" xfId="18147"/>
    <cellStyle name="Input 2 2 2 2 4 3 3 2" xfId="18148"/>
    <cellStyle name="Input 2 2 2 2 4 3 3 3" xfId="18149"/>
    <cellStyle name="Input 2 2 2 2 4 3 4" xfId="18150"/>
    <cellStyle name="Input 2 2 2 2 4 3 4 2" xfId="18151"/>
    <cellStyle name="Input 2 2 2 2 4 3 4 3" xfId="18152"/>
    <cellStyle name="Input 2 2 2 2 4 3 5" xfId="18153"/>
    <cellStyle name="Input 2 2 2 2 4 3 5 2" xfId="18154"/>
    <cellStyle name="Input 2 2 2 2 4 3 5 3" xfId="18155"/>
    <cellStyle name="Input 2 2 2 2 4 3 6" xfId="18156"/>
    <cellStyle name="Input 2 2 2 2 4 3 6 2" xfId="18157"/>
    <cellStyle name="Input 2 2 2 2 4 3 6 3" xfId="18158"/>
    <cellStyle name="Input 2 2 2 2 4 3 7" xfId="18159"/>
    <cellStyle name="Input 2 2 2 2 4 3 7 2" xfId="18160"/>
    <cellStyle name="Input 2 2 2 2 4 3 7 3" xfId="18161"/>
    <cellStyle name="Input 2 2 2 2 4 3 8" xfId="18162"/>
    <cellStyle name="Input 2 2 2 2 4 3 8 2" xfId="18163"/>
    <cellStyle name="Input 2 2 2 2 4 3 8 3" xfId="18164"/>
    <cellStyle name="Input 2 2 2 2 4 3 9" xfId="18165"/>
    <cellStyle name="Input 2 2 2 2 4 4" xfId="18166"/>
    <cellStyle name="Input 2 2 2 2 4 4 10" xfId="18167"/>
    <cellStyle name="Input 2 2 2 2 4 4 2" xfId="18168"/>
    <cellStyle name="Input 2 2 2 2 4 4 2 2" xfId="18169"/>
    <cellStyle name="Input 2 2 2 2 4 4 2 2 2" xfId="18170"/>
    <cellStyle name="Input 2 2 2 2 4 4 2 2 3" xfId="18171"/>
    <cellStyle name="Input 2 2 2 2 4 4 2 3" xfId="18172"/>
    <cellStyle name="Input 2 2 2 2 4 4 2 3 2" xfId="18173"/>
    <cellStyle name="Input 2 2 2 2 4 4 2 3 3" xfId="18174"/>
    <cellStyle name="Input 2 2 2 2 4 4 2 4" xfId="18175"/>
    <cellStyle name="Input 2 2 2 2 4 4 2 4 2" xfId="18176"/>
    <cellStyle name="Input 2 2 2 2 4 4 2 4 3" xfId="18177"/>
    <cellStyle name="Input 2 2 2 2 4 4 2 5" xfId="18178"/>
    <cellStyle name="Input 2 2 2 2 4 4 2 5 2" xfId="18179"/>
    <cellStyle name="Input 2 2 2 2 4 4 2 5 3" xfId="18180"/>
    <cellStyle name="Input 2 2 2 2 4 4 2 6" xfId="18181"/>
    <cellStyle name="Input 2 2 2 2 4 4 2 6 2" xfId="18182"/>
    <cellStyle name="Input 2 2 2 2 4 4 2 6 3" xfId="18183"/>
    <cellStyle name="Input 2 2 2 2 4 4 2 7" xfId="18184"/>
    <cellStyle name="Input 2 2 2 2 4 4 2 7 2" xfId="18185"/>
    <cellStyle name="Input 2 2 2 2 4 4 2 7 3" xfId="18186"/>
    <cellStyle name="Input 2 2 2 2 4 4 2 8" xfId="18187"/>
    <cellStyle name="Input 2 2 2 2 4 4 2 9" xfId="18188"/>
    <cellStyle name="Input 2 2 2 2 4 4 3" xfId="18189"/>
    <cellStyle name="Input 2 2 2 2 4 4 3 2" xfId="18190"/>
    <cellStyle name="Input 2 2 2 2 4 4 3 3" xfId="18191"/>
    <cellStyle name="Input 2 2 2 2 4 4 4" xfId="18192"/>
    <cellStyle name="Input 2 2 2 2 4 4 4 2" xfId="18193"/>
    <cellStyle name="Input 2 2 2 2 4 4 4 3" xfId="18194"/>
    <cellStyle name="Input 2 2 2 2 4 4 5" xfId="18195"/>
    <cellStyle name="Input 2 2 2 2 4 4 5 2" xfId="18196"/>
    <cellStyle name="Input 2 2 2 2 4 4 5 3" xfId="18197"/>
    <cellStyle name="Input 2 2 2 2 4 4 6" xfId="18198"/>
    <cellStyle name="Input 2 2 2 2 4 4 6 2" xfId="18199"/>
    <cellStyle name="Input 2 2 2 2 4 4 6 3" xfId="18200"/>
    <cellStyle name="Input 2 2 2 2 4 4 7" xfId="18201"/>
    <cellStyle name="Input 2 2 2 2 4 4 7 2" xfId="18202"/>
    <cellStyle name="Input 2 2 2 2 4 4 7 3" xfId="18203"/>
    <cellStyle name="Input 2 2 2 2 4 4 8" xfId="18204"/>
    <cellStyle name="Input 2 2 2 2 4 4 8 2" xfId="18205"/>
    <cellStyle name="Input 2 2 2 2 4 4 8 3" xfId="18206"/>
    <cellStyle name="Input 2 2 2 2 4 4 9" xfId="18207"/>
    <cellStyle name="Input 2 2 2 2 4 5" xfId="18208"/>
    <cellStyle name="Input 2 2 2 2 4 5 2" xfId="18209"/>
    <cellStyle name="Input 2 2 2 2 4 5 2 2" xfId="18210"/>
    <cellStyle name="Input 2 2 2 2 4 5 2 3" xfId="18211"/>
    <cellStyle name="Input 2 2 2 2 4 5 3" xfId="18212"/>
    <cellStyle name="Input 2 2 2 2 4 5 3 2" xfId="18213"/>
    <cellStyle name="Input 2 2 2 2 4 5 3 3" xfId="18214"/>
    <cellStyle name="Input 2 2 2 2 4 5 4" xfId="18215"/>
    <cellStyle name="Input 2 2 2 2 4 5 4 2" xfId="18216"/>
    <cellStyle name="Input 2 2 2 2 4 5 4 3" xfId="18217"/>
    <cellStyle name="Input 2 2 2 2 4 5 5" xfId="18218"/>
    <cellStyle name="Input 2 2 2 2 4 5 5 2" xfId="18219"/>
    <cellStyle name="Input 2 2 2 2 4 5 5 3" xfId="18220"/>
    <cellStyle name="Input 2 2 2 2 4 5 6" xfId="18221"/>
    <cellStyle name="Input 2 2 2 2 4 5 6 2" xfId="18222"/>
    <cellStyle name="Input 2 2 2 2 4 5 6 3" xfId="18223"/>
    <cellStyle name="Input 2 2 2 2 4 5 7" xfId="18224"/>
    <cellStyle name="Input 2 2 2 2 4 5 7 2" xfId="18225"/>
    <cellStyle name="Input 2 2 2 2 4 5 7 3" xfId="18226"/>
    <cellStyle name="Input 2 2 2 2 4 5 8" xfId="18227"/>
    <cellStyle name="Input 2 2 2 2 4 5 9" xfId="18228"/>
    <cellStyle name="Input 2 2 2 2 4 6" xfId="18229"/>
    <cellStyle name="Input 2 2 2 2 4 6 2" xfId="18230"/>
    <cellStyle name="Input 2 2 2 2 4 6 3" xfId="18231"/>
    <cellStyle name="Input 2 2 2 2 4 7" xfId="18232"/>
    <cellStyle name="Input 2 2 2 2 4 7 2" xfId="18233"/>
    <cellStyle name="Input 2 2 2 2 4 7 3" xfId="18234"/>
    <cellStyle name="Input 2 2 2 2 4 8" xfId="18235"/>
    <cellStyle name="Input 2 2 2 2 4 8 2" xfId="18236"/>
    <cellStyle name="Input 2 2 2 2 4 8 3" xfId="18237"/>
    <cellStyle name="Input 2 2 2 2 4 9" xfId="18238"/>
    <cellStyle name="Input 2 2 2 2 4 9 2" xfId="18239"/>
    <cellStyle name="Input 2 2 2 2 4 9 3" xfId="18240"/>
    <cellStyle name="Input 2 2 2 2 5" xfId="18241"/>
    <cellStyle name="Input 2 2 2 2 5 10" xfId="18242"/>
    <cellStyle name="Input 2 2 2 2 5 2" xfId="18243"/>
    <cellStyle name="Input 2 2 2 2 5 2 10" xfId="18244"/>
    <cellStyle name="Input 2 2 2 2 5 2 2" xfId="18245"/>
    <cellStyle name="Input 2 2 2 2 5 2 2 2" xfId="18246"/>
    <cellStyle name="Input 2 2 2 2 5 2 2 2 2" xfId="18247"/>
    <cellStyle name="Input 2 2 2 2 5 2 2 2 3" xfId="18248"/>
    <cellStyle name="Input 2 2 2 2 5 2 2 3" xfId="18249"/>
    <cellStyle name="Input 2 2 2 2 5 2 2 3 2" xfId="18250"/>
    <cellStyle name="Input 2 2 2 2 5 2 2 3 3" xfId="18251"/>
    <cellStyle name="Input 2 2 2 2 5 2 2 4" xfId="18252"/>
    <cellStyle name="Input 2 2 2 2 5 2 2 4 2" xfId="18253"/>
    <cellStyle name="Input 2 2 2 2 5 2 2 4 3" xfId="18254"/>
    <cellStyle name="Input 2 2 2 2 5 2 2 5" xfId="18255"/>
    <cellStyle name="Input 2 2 2 2 5 2 2 5 2" xfId="18256"/>
    <cellStyle name="Input 2 2 2 2 5 2 2 5 3" xfId="18257"/>
    <cellStyle name="Input 2 2 2 2 5 2 2 6" xfId="18258"/>
    <cellStyle name="Input 2 2 2 2 5 2 2 6 2" xfId="18259"/>
    <cellStyle name="Input 2 2 2 2 5 2 2 6 3" xfId="18260"/>
    <cellStyle name="Input 2 2 2 2 5 2 2 7" xfId="18261"/>
    <cellStyle name="Input 2 2 2 2 5 2 2 7 2" xfId="18262"/>
    <cellStyle name="Input 2 2 2 2 5 2 2 7 3" xfId="18263"/>
    <cellStyle name="Input 2 2 2 2 5 2 2 8" xfId="18264"/>
    <cellStyle name="Input 2 2 2 2 5 2 2 9" xfId="18265"/>
    <cellStyle name="Input 2 2 2 2 5 2 3" xfId="18266"/>
    <cellStyle name="Input 2 2 2 2 5 2 3 2" xfId="18267"/>
    <cellStyle name="Input 2 2 2 2 5 2 3 3" xfId="18268"/>
    <cellStyle name="Input 2 2 2 2 5 2 4" xfId="18269"/>
    <cellStyle name="Input 2 2 2 2 5 2 4 2" xfId="18270"/>
    <cellStyle name="Input 2 2 2 2 5 2 4 3" xfId="18271"/>
    <cellStyle name="Input 2 2 2 2 5 2 5" xfId="18272"/>
    <cellStyle name="Input 2 2 2 2 5 2 5 2" xfId="18273"/>
    <cellStyle name="Input 2 2 2 2 5 2 5 3" xfId="18274"/>
    <cellStyle name="Input 2 2 2 2 5 2 6" xfId="18275"/>
    <cellStyle name="Input 2 2 2 2 5 2 6 2" xfId="18276"/>
    <cellStyle name="Input 2 2 2 2 5 2 6 3" xfId="18277"/>
    <cellStyle name="Input 2 2 2 2 5 2 7" xfId="18278"/>
    <cellStyle name="Input 2 2 2 2 5 2 7 2" xfId="18279"/>
    <cellStyle name="Input 2 2 2 2 5 2 7 3" xfId="18280"/>
    <cellStyle name="Input 2 2 2 2 5 2 8" xfId="18281"/>
    <cellStyle name="Input 2 2 2 2 5 2 8 2" xfId="18282"/>
    <cellStyle name="Input 2 2 2 2 5 2 8 3" xfId="18283"/>
    <cellStyle name="Input 2 2 2 2 5 2 9" xfId="18284"/>
    <cellStyle name="Input 2 2 2 2 5 3" xfId="18285"/>
    <cellStyle name="Input 2 2 2 2 5 3 10" xfId="18286"/>
    <cellStyle name="Input 2 2 2 2 5 3 2" xfId="18287"/>
    <cellStyle name="Input 2 2 2 2 5 3 2 2" xfId="18288"/>
    <cellStyle name="Input 2 2 2 2 5 3 2 2 2" xfId="18289"/>
    <cellStyle name="Input 2 2 2 2 5 3 2 2 3" xfId="18290"/>
    <cellStyle name="Input 2 2 2 2 5 3 2 3" xfId="18291"/>
    <cellStyle name="Input 2 2 2 2 5 3 2 3 2" xfId="18292"/>
    <cellStyle name="Input 2 2 2 2 5 3 2 3 3" xfId="18293"/>
    <cellStyle name="Input 2 2 2 2 5 3 2 4" xfId="18294"/>
    <cellStyle name="Input 2 2 2 2 5 3 2 4 2" xfId="18295"/>
    <cellStyle name="Input 2 2 2 2 5 3 2 4 3" xfId="18296"/>
    <cellStyle name="Input 2 2 2 2 5 3 2 5" xfId="18297"/>
    <cellStyle name="Input 2 2 2 2 5 3 2 5 2" xfId="18298"/>
    <cellStyle name="Input 2 2 2 2 5 3 2 5 3" xfId="18299"/>
    <cellStyle name="Input 2 2 2 2 5 3 2 6" xfId="18300"/>
    <cellStyle name="Input 2 2 2 2 5 3 2 6 2" xfId="18301"/>
    <cellStyle name="Input 2 2 2 2 5 3 2 6 3" xfId="18302"/>
    <cellStyle name="Input 2 2 2 2 5 3 2 7" xfId="18303"/>
    <cellStyle name="Input 2 2 2 2 5 3 2 7 2" xfId="18304"/>
    <cellStyle name="Input 2 2 2 2 5 3 2 7 3" xfId="18305"/>
    <cellStyle name="Input 2 2 2 2 5 3 2 8" xfId="18306"/>
    <cellStyle name="Input 2 2 2 2 5 3 2 9" xfId="18307"/>
    <cellStyle name="Input 2 2 2 2 5 3 3" xfId="18308"/>
    <cellStyle name="Input 2 2 2 2 5 3 3 2" xfId="18309"/>
    <cellStyle name="Input 2 2 2 2 5 3 3 3" xfId="18310"/>
    <cellStyle name="Input 2 2 2 2 5 3 4" xfId="18311"/>
    <cellStyle name="Input 2 2 2 2 5 3 4 2" xfId="18312"/>
    <cellStyle name="Input 2 2 2 2 5 3 4 3" xfId="18313"/>
    <cellStyle name="Input 2 2 2 2 5 3 5" xfId="18314"/>
    <cellStyle name="Input 2 2 2 2 5 3 5 2" xfId="18315"/>
    <cellStyle name="Input 2 2 2 2 5 3 5 3" xfId="18316"/>
    <cellStyle name="Input 2 2 2 2 5 3 6" xfId="18317"/>
    <cellStyle name="Input 2 2 2 2 5 3 6 2" xfId="18318"/>
    <cellStyle name="Input 2 2 2 2 5 3 6 3" xfId="18319"/>
    <cellStyle name="Input 2 2 2 2 5 3 7" xfId="18320"/>
    <cellStyle name="Input 2 2 2 2 5 3 7 2" xfId="18321"/>
    <cellStyle name="Input 2 2 2 2 5 3 7 3" xfId="18322"/>
    <cellStyle name="Input 2 2 2 2 5 3 8" xfId="18323"/>
    <cellStyle name="Input 2 2 2 2 5 3 8 2" xfId="18324"/>
    <cellStyle name="Input 2 2 2 2 5 3 8 3" xfId="18325"/>
    <cellStyle name="Input 2 2 2 2 5 3 9" xfId="18326"/>
    <cellStyle name="Input 2 2 2 2 5 4" xfId="18327"/>
    <cellStyle name="Input 2 2 2 2 5 4 10" xfId="18328"/>
    <cellStyle name="Input 2 2 2 2 5 4 2" xfId="18329"/>
    <cellStyle name="Input 2 2 2 2 5 4 2 2" xfId="18330"/>
    <cellStyle name="Input 2 2 2 2 5 4 2 2 2" xfId="18331"/>
    <cellStyle name="Input 2 2 2 2 5 4 2 2 3" xfId="18332"/>
    <cellStyle name="Input 2 2 2 2 5 4 2 3" xfId="18333"/>
    <cellStyle name="Input 2 2 2 2 5 4 2 3 2" xfId="18334"/>
    <cellStyle name="Input 2 2 2 2 5 4 2 3 3" xfId="18335"/>
    <cellStyle name="Input 2 2 2 2 5 4 2 4" xfId="18336"/>
    <cellStyle name="Input 2 2 2 2 5 4 2 4 2" xfId="18337"/>
    <cellStyle name="Input 2 2 2 2 5 4 2 4 3" xfId="18338"/>
    <cellStyle name="Input 2 2 2 2 5 4 2 5" xfId="18339"/>
    <cellStyle name="Input 2 2 2 2 5 4 2 5 2" xfId="18340"/>
    <cellStyle name="Input 2 2 2 2 5 4 2 5 3" xfId="18341"/>
    <cellStyle name="Input 2 2 2 2 5 4 2 6" xfId="18342"/>
    <cellStyle name="Input 2 2 2 2 5 4 2 6 2" xfId="18343"/>
    <cellStyle name="Input 2 2 2 2 5 4 2 6 3" xfId="18344"/>
    <cellStyle name="Input 2 2 2 2 5 4 2 7" xfId="18345"/>
    <cellStyle name="Input 2 2 2 2 5 4 2 7 2" xfId="18346"/>
    <cellStyle name="Input 2 2 2 2 5 4 2 7 3" xfId="18347"/>
    <cellStyle name="Input 2 2 2 2 5 4 2 8" xfId="18348"/>
    <cellStyle name="Input 2 2 2 2 5 4 2 9" xfId="18349"/>
    <cellStyle name="Input 2 2 2 2 5 4 3" xfId="18350"/>
    <cellStyle name="Input 2 2 2 2 5 4 3 2" xfId="18351"/>
    <cellStyle name="Input 2 2 2 2 5 4 3 3" xfId="18352"/>
    <cellStyle name="Input 2 2 2 2 5 4 4" xfId="18353"/>
    <cellStyle name="Input 2 2 2 2 5 4 4 2" xfId="18354"/>
    <cellStyle name="Input 2 2 2 2 5 4 4 3" xfId="18355"/>
    <cellStyle name="Input 2 2 2 2 5 4 5" xfId="18356"/>
    <cellStyle name="Input 2 2 2 2 5 4 5 2" xfId="18357"/>
    <cellStyle name="Input 2 2 2 2 5 4 5 3" xfId="18358"/>
    <cellStyle name="Input 2 2 2 2 5 4 6" xfId="18359"/>
    <cellStyle name="Input 2 2 2 2 5 4 6 2" xfId="18360"/>
    <cellStyle name="Input 2 2 2 2 5 4 6 3" xfId="18361"/>
    <cellStyle name="Input 2 2 2 2 5 4 7" xfId="18362"/>
    <cellStyle name="Input 2 2 2 2 5 4 7 2" xfId="18363"/>
    <cellStyle name="Input 2 2 2 2 5 4 7 3" xfId="18364"/>
    <cellStyle name="Input 2 2 2 2 5 4 8" xfId="18365"/>
    <cellStyle name="Input 2 2 2 2 5 4 8 2" xfId="18366"/>
    <cellStyle name="Input 2 2 2 2 5 4 8 3" xfId="18367"/>
    <cellStyle name="Input 2 2 2 2 5 4 9" xfId="18368"/>
    <cellStyle name="Input 2 2 2 2 5 5" xfId="18369"/>
    <cellStyle name="Input 2 2 2 2 5 5 2" xfId="18370"/>
    <cellStyle name="Input 2 2 2 2 5 5 2 2" xfId="18371"/>
    <cellStyle name="Input 2 2 2 2 5 5 2 3" xfId="18372"/>
    <cellStyle name="Input 2 2 2 2 5 5 3" xfId="18373"/>
    <cellStyle name="Input 2 2 2 2 5 5 3 2" xfId="18374"/>
    <cellStyle name="Input 2 2 2 2 5 5 3 3" xfId="18375"/>
    <cellStyle name="Input 2 2 2 2 5 5 4" xfId="18376"/>
    <cellStyle name="Input 2 2 2 2 5 5 4 2" xfId="18377"/>
    <cellStyle name="Input 2 2 2 2 5 5 4 3" xfId="18378"/>
    <cellStyle name="Input 2 2 2 2 5 5 5" xfId="18379"/>
    <cellStyle name="Input 2 2 2 2 5 5 5 2" xfId="18380"/>
    <cellStyle name="Input 2 2 2 2 5 5 5 3" xfId="18381"/>
    <cellStyle name="Input 2 2 2 2 5 5 6" xfId="18382"/>
    <cellStyle name="Input 2 2 2 2 5 5 6 2" xfId="18383"/>
    <cellStyle name="Input 2 2 2 2 5 5 6 3" xfId="18384"/>
    <cellStyle name="Input 2 2 2 2 5 5 7" xfId="18385"/>
    <cellStyle name="Input 2 2 2 2 5 5 7 2" xfId="18386"/>
    <cellStyle name="Input 2 2 2 2 5 5 7 3" xfId="18387"/>
    <cellStyle name="Input 2 2 2 2 5 5 8" xfId="18388"/>
    <cellStyle name="Input 2 2 2 2 5 5 9" xfId="18389"/>
    <cellStyle name="Input 2 2 2 2 5 6" xfId="18390"/>
    <cellStyle name="Input 2 2 2 2 5 6 2" xfId="18391"/>
    <cellStyle name="Input 2 2 2 2 5 6 3" xfId="18392"/>
    <cellStyle name="Input 2 2 2 2 5 7" xfId="18393"/>
    <cellStyle name="Input 2 2 2 2 5 7 2" xfId="18394"/>
    <cellStyle name="Input 2 2 2 2 5 7 3" xfId="18395"/>
    <cellStyle name="Input 2 2 2 2 5 8" xfId="18396"/>
    <cellStyle name="Input 2 2 2 2 5 8 2" xfId="18397"/>
    <cellStyle name="Input 2 2 2 2 5 8 3" xfId="18398"/>
    <cellStyle name="Input 2 2 2 2 5 9" xfId="18399"/>
    <cellStyle name="Input 2 2 2 2 5 9 2" xfId="18400"/>
    <cellStyle name="Input 2 2 2 2 5 9 3" xfId="18401"/>
    <cellStyle name="Input 2 2 2 2 6" xfId="18402"/>
    <cellStyle name="Input 2 2 2 2 6 10" xfId="18403"/>
    <cellStyle name="Input 2 2 2 2 6 2" xfId="18404"/>
    <cellStyle name="Input 2 2 2 2 6 2 2" xfId="18405"/>
    <cellStyle name="Input 2 2 2 2 6 2 2 2" xfId="18406"/>
    <cellStyle name="Input 2 2 2 2 6 2 2 3" xfId="18407"/>
    <cellStyle name="Input 2 2 2 2 6 2 3" xfId="18408"/>
    <cellStyle name="Input 2 2 2 2 6 2 3 2" xfId="18409"/>
    <cellStyle name="Input 2 2 2 2 6 2 3 3" xfId="18410"/>
    <cellStyle name="Input 2 2 2 2 6 2 4" xfId="18411"/>
    <cellStyle name="Input 2 2 2 2 6 2 4 2" xfId="18412"/>
    <cellStyle name="Input 2 2 2 2 6 2 4 3" xfId="18413"/>
    <cellStyle name="Input 2 2 2 2 6 2 5" xfId="18414"/>
    <cellStyle name="Input 2 2 2 2 6 2 5 2" xfId="18415"/>
    <cellStyle name="Input 2 2 2 2 6 2 5 3" xfId="18416"/>
    <cellStyle name="Input 2 2 2 2 6 2 6" xfId="18417"/>
    <cellStyle name="Input 2 2 2 2 6 2 6 2" xfId="18418"/>
    <cellStyle name="Input 2 2 2 2 6 2 6 3" xfId="18419"/>
    <cellStyle name="Input 2 2 2 2 6 2 7" xfId="18420"/>
    <cellStyle name="Input 2 2 2 2 6 2 7 2" xfId="18421"/>
    <cellStyle name="Input 2 2 2 2 6 2 7 3" xfId="18422"/>
    <cellStyle name="Input 2 2 2 2 6 2 8" xfId="18423"/>
    <cellStyle name="Input 2 2 2 2 6 2 9" xfId="18424"/>
    <cellStyle name="Input 2 2 2 2 6 3" xfId="18425"/>
    <cellStyle name="Input 2 2 2 2 6 3 2" xfId="18426"/>
    <cellStyle name="Input 2 2 2 2 6 3 3" xfId="18427"/>
    <cellStyle name="Input 2 2 2 2 6 4" xfId="18428"/>
    <cellStyle name="Input 2 2 2 2 6 4 2" xfId="18429"/>
    <cellStyle name="Input 2 2 2 2 6 4 3" xfId="18430"/>
    <cellStyle name="Input 2 2 2 2 6 5" xfId="18431"/>
    <cellStyle name="Input 2 2 2 2 6 5 2" xfId="18432"/>
    <cellStyle name="Input 2 2 2 2 6 5 3" xfId="18433"/>
    <cellStyle name="Input 2 2 2 2 6 6" xfId="18434"/>
    <cellStyle name="Input 2 2 2 2 6 6 2" xfId="18435"/>
    <cellStyle name="Input 2 2 2 2 6 6 3" xfId="18436"/>
    <cellStyle name="Input 2 2 2 2 6 7" xfId="18437"/>
    <cellStyle name="Input 2 2 2 2 6 7 2" xfId="18438"/>
    <cellStyle name="Input 2 2 2 2 6 7 3" xfId="18439"/>
    <cellStyle name="Input 2 2 2 2 6 8" xfId="18440"/>
    <cellStyle name="Input 2 2 2 2 6 8 2" xfId="18441"/>
    <cellStyle name="Input 2 2 2 2 6 8 3" xfId="18442"/>
    <cellStyle name="Input 2 2 2 2 6 9" xfId="18443"/>
    <cellStyle name="Input 2 2 2 2 7" xfId="18444"/>
    <cellStyle name="Input 2 2 2 2 7 10" xfId="18445"/>
    <cellStyle name="Input 2 2 2 2 7 2" xfId="18446"/>
    <cellStyle name="Input 2 2 2 2 7 2 2" xfId="18447"/>
    <cellStyle name="Input 2 2 2 2 7 2 2 2" xfId="18448"/>
    <cellStyle name="Input 2 2 2 2 7 2 2 3" xfId="18449"/>
    <cellStyle name="Input 2 2 2 2 7 2 3" xfId="18450"/>
    <cellStyle name="Input 2 2 2 2 7 2 3 2" xfId="18451"/>
    <cellStyle name="Input 2 2 2 2 7 2 3 3" xfId="18452"/>
    <cellStyle name="Input 2 2 2 2 7 2 4" xfId="18453"/>
    <cellStyle name="Input 2 2 2 2 7 2 4 2" xfId="18454"/>
    <cellStyle name="Input 2 2 2 2 7 2 4 3" xfId="18455"/>
    <cellStyle name="Input 2 2 2 2 7 2 5" xfId="18456"/>
    <cellStyle name="Input 2 2 2 2 7 2 5 2" xfId="18457"/>
    <cellStyle name="Input 2 2 2 2 7 2 5 3" xfId="18458"/>
    <cellStyle name="Input 2 2 2 2 7 2 6" xfId="18459"/>
    <cellStyle name="Input 2 2 2 2 7 2 6 2" xfId="18460"/>
    <cellStyle name="Input 2 2 2 2 7 2 6 3" xfId="18461"/>
    <cellStyle name="Input 2 2 2 2 7 2 7" xfId="18462"/>
    <cellStyle name="Input 2 2 2 2 7 2 7 2" xfId="18463"/>
    <cellStyle name="Input 2 2 2 2 7 2 7 3" xfId="18464"/>
    <cellStyle name="Input 2 2 2 2 7 2 8" xfId="18465"/>
    <cellStyle name="Input 2 2 2 2 7 2 9" xfId="18466"/>
    <cellStyle name="Input 2 2 2 2 7 3" xfId="18467"/>
    <cellStyle name="Input 2 2 2 2 7 3 2" xfId="18468"/>
    <cellStyle name="Input 2 2 2 2 7 3 3" xfId="18469"/>
    <cellStyle name="Input 2 2 2 2 7 4" xfId="18470"/>
    <cellStyle name="Input 2 2 2 2 7 4 2" xfId="18471"/>
    <cellStyle name="Input 2 2 2 2 7 4 3" xfId="18472"/>
    <cellStyle name="Input 2 2 2 2 7 5" xfId="18473"/>
    <cellStyle name="Input 2 2 2 2 7 5 2" xfId="18474"/>
    <cellStyle name="Input 2 2 2 2 7 5 3" xfId="18475"/>
    <cellStyle name="Input 2 2 2 2 7 6" xfId="18476"/>
    <cellStyle name="Input 2 2 2 2 7 6 2" xfId="18477"/>
    <cellStyle name="Input 2 2 2 2 7 6 3" xfId="18478"/>
    <cellStyle name="Input 2 2 2 2 7 7" xfId="18479"/>
    <cellStyle name="Input 2 2 2 2 7 7 2" xfId="18480"/>
    <cellStyle name="Input 2 2 2 2 7 7 3" xfId="18481"/>
    <cellStyle name="Input 2 2 2 2 7 8" xfId="18482"/>
    <cellStyle name="Input 2 2 2 2 7 8 2" xfId="18483"/>
    <cellStyle name="Input 2 2 2 2 7 8 3" xfId="18484"/>
    <cellStyle name="Input 2 2 2 2 7 9" xfId="18485"/>
    <cellStyle name="Input 2 2 2 2 8" xfId="18486"/>
    <cellStyle name="Input 2 2 2 2 8 10" xfId="18487"/>
    <cellStyle name="Input 2 2 2 2 8 2" xfId="18488"/>
    <cellStyle name="Input 2 2 2 2 8 2 2" xfId="18489"/>
    <cellStyle name="Input 2 2 2 2 8 2 2 2" xfId="18490"/>
    <cellStyle name="Input 2 2 2 2 8 2 2 3" xfId="18491"/>
    <cellStyle name="Input 2 2 2 2 8 2 3" xfId="18492"/>
    <cellStyle name="Input 2 2 2 2 8 2 3 2" xfId="18493"/>
    <cellStyle name="Input 2 2 2 2 8 2 3 3" xfId="18494"/>
    <cellStyle name="Input 2 2 2 2 8 2 4" xfId="18495"/>
    <cellStyle name="Input 2 2 2 2 8 2 4 2" xfId="18496"/>
    <cellStyle name="Input 2 2 2 2 8 2 4 3" xfId="18497"/>
    <cellStyle name="Input 2 2 2 2 8 2 5" xfId="18498"/>
    <cellStyle name="Input 2 2 2 2 8 2 5 2" xfId="18499"/>
    <cellStyle name="Input 2 2 2 2 8 2 5 3" xfId="18500"/>
    <cellStyle name="Input 2 2 2 2 8 2 6" xfId="18501"/>
    <cellStyle name="Input 2 2 2 2 8 2 6 2" xfId="18502"/>
    <cellStyle name="Input 2 2 2 2 8 2 6 3" xfId="18503"/>
    <cellStyle name="Input 2 2 2 2 8 2 7" xfId="18504"/>
    <cellStyle name="Input 2 2 2 2 8 2 7 2" xfId="18505"/>
    <cellStyle name="Input 2 2 2 2 8 2 7 3" xfId="18506"/>
    <cellStyle name="Input 2 2 2 2 8 2 8" xfId="18507"/>
    <cellStyle name="Input 2 2 2 2 8 2 9" xfId="18508"/>
    <cellStyle name="Input 2 2 2 2 8 3" xfId="18509"/>
    <cellStyle name="Input 2 2 2 2 8 3 2" xfId="18510"/>
    <cellStyle name="Input 2 2 2 2 8 3 3" xfId="18511"/>
    <cellStyle name="Input 2 2 2 2 8 4" xfId="18512"/>
    <cellStyle name="Input 2 2 2 2 8 4 2" xfId="18513"/>
    <cellStyle name="Input 2 2 2 2 8 4 3" xfId="18514"/>
    <cellStyle name="Input 2 2 2 2 8 5" xfId="18515"/>
    <cellStyle name="Input 2 2 2 2 8 5 2" xfId="18516"/>
    <cellStyle name="Input 2 2 2 2 8 5 3" xfId="18517"/>
    <cellStyle name="Input 2 2 2 2 8 6" xfId="18518"/>
    <cellStyle name="Input 2 2 2 2 8 6 2" xfId="18519"/>
    <cellStyle name="Input 2 2 2 2 8 6 3" xfId="18520"/>
    <cellStyle name="Input 2 2 2 2 8 7" xfId="18521"/>
    <cellStyle name="Input 2 2 2 2 8 7 2" xfId="18522"/>
    <cellStyle name="Input 2 2 2 2 8 7 3" xfId="18523"/>
    <cellStyle name="Input 2 2 2 2 8 8" xfId="18524"/>
    <cellStyle name="Input 2 2 2 2 8 8 2" xfId="18525"/>
    <cellStyle name="Input 2 2 2 2 8 8 3" xfId="18526"/>
    <cellStyle name="Input 2 2 2 2 8 9" xfId="18527"/>
    <cellStyle name="Input 2 2 2 2 9" xfId="18528"/>
    <cellStyle name="Input 2 2 2 2 9 2" xfId="18529"/>
    <cellStyle name="Input 2 2 2 2 9 2 2" xfId="18530"/>
    <cellStyle name="Input 2 2 2 2 9 2 3" xfId="18531"/>
    <cellStyle name="Input 2 2 2 2 9 3" xfId="18532"/>
    <cellStyle name="Input 2 2 2 2 9 3 2" xfId="18533"/>
    <cellStyle name="Input 2 2 2 2 9 3 3" xfId="18534"/>
    <cellStyle name="Input 2 2 2 2 9 4" xfId="18535"/>
    <cellStyle name="Input 2 2 2 2 9 4 2" xfId="18536"/>
    <cellStyle name="Input 2 2 2 2 9 4 3" xfId="18537"/>
    <cellStyle name="Input 2 2 2 2 9 5" xfId="18538"/>
    <cellStyle name="Input 2 2 2 2 9 5 2" xfId="18539"/>
    <cellStyle name="Input 2 2 2 2 9 5 3" xfId="18540"/>
    <cellStyle name="Input 2 2 2 2 9 6" xfId="18541"/>
    <cellStyle name="Input 2 2 2 2 9 6 2" xfId="18542"/>
    <cellStyle name="Input 2 2 2 2 9 6 3" xfId="18543"/>
    <cellStyle name="Input 2 2 2 2 9 7" xfId="18544"/>
    <cellStyle name="Input 2 2 2 2 9 7 2" xfId="18545"/>
    <cellStyle name="Input 2 2 2 2 9 7 3" xfId="18546"/>
    <cellStyle name="Input 2 2 2 2 9 8" xfId="18547"/>
    <cellStyle name="Input 2 2 2 2 9 9" xfId="18548"/>
    <cellStyle name="Input 2 2 2 3" xfId="18549"/>
    <cellStyle name="Input 2 2 2 3 10" xfId="18550"/>
    <cellStyle name="Input 2 2 2 3 10 2" xfId="18551"/>
    <cellStyle name="Input 2 2 2 3 10 3" xfId="18552"/>
    <cellStyle name="Input 2 2 2 3 11" xfId="18553"/>
    <cellStyle name="Input 2 2 2 3 11 2" xfId="18554"/>
    <cellStyle name="Input 2 2 2 3 11 3" xfId="18555"/>
    <cellStyle name="Input 2 2 2 3 12" xfId="18556"/>
    <cellStyle name="Input 2 2 2 3 13" xfId="18557"/>
    <cellStyle name="Input 2 2 2 3 2" xfId="18558"/>
    <cellStyle name="Input 2 2 2 3 2 10" xfId="18559"/>
    <cellStyle name="Input 2 2 2 3 2 2" xfId="18560"/>
    <cellStyle name="Input 2 2 2 3 2 2 2" xfId="18561"/>
    <cellStyle name="Input 2 2 2 3 2 2 2 2" xfId="18562"/>
    <cellStyle name="Input 2 2 2 3 2 2 2 3" xfId="18563"/>
    <cellStyle name="Input 2 2 2 3 2 2 3" xfId="18564"/>
    <cellStyle name="Input 2 2 2 3 2 2 3 2" xfId="18565"/>
    <cellStyle name="Input 2 2 2 3 2 2 3 3" xfId="18566"/>
    <cellStyle name="Input 2 2 2 3 2 2 4" xfId="18567"/>
    <cellStyle name="Input 2 2 2 3 2 2 4 2" xfId="18568"/>
    <cellStyle name="Input 2 2 2 3 2 2 4 3" xfId="18569"/>
    <cellStyle name="Input 2 2 2 3 2 2 5" xfId="18570"/>
    <cellStyle name="Input 2 2 2 3 2 2 5 2" xfId="18571"/>
    <cellStyle name="Input 2 2 2 3 2 2 5 3" xfId="18572"/>
    <cellStyle name="Input 2 2 2 3 2 2 6" xfId="18573"/>
    <cellStyle name="Input 2 2 2 3 2 2 6 2" xfId="18574"/>
    <cellStyle name="Input 2 2 2 3 2 2 6 3" xfId="18575"/>
    <cellStyle name="Input 2 2 2 3 2 2 7" xfId="18576"/>
    <cellStyle name="Input 2 2 2 3 2 2 7 2" xfId="18577"/>
    <cellStyle name="Input 2 2 2 3 2 2 7 3" xfId="18578"/>
    <cellStyle name="Input 2 2 2 3 2 2 8" xfId="18579"/>
    <cellStyle name="Input 2 2 2 3 2 2 9" xfId="18580"/>
    <cellStyle name="Input 2 2 2 3 2 3" xfId="18581"/>
    <cellStyle name="Input 2 2 2 3 2 3 2" xfId="18582"/>
    <cellStyle name="Input 2 2 2 3 2 3 3" xfId="18583"/>
    <cellStyle name="Input 2 2 2 3 2 4" xfId="18584"/>
    <cellStyle name="Input 2 2 2 3 2 4 2" xfId="18585"/>
    <cellStyle name="Input 2 2 2 3 2 4 3" xfId="18586"/>
    <cellStyle name="Input 2 2 2 3 2 5" xfId="18587"/>
    <cellStyle name="Input 2 2 2 3 2 5 2" xfId="18588"/>
    <cellStyle name="Input 2 2 2 3 2 5 3" xfId="18589"/>
    <cellStyle name="Input 2 2 2 3 2 6" xfId="18590"/>
    <cellStyle name="Input 2 2 2 3 2 6 2" xfId="18591"/>
    <cellStyle name="Input 2 2 2 3 2 6 3" xfId="18592"/>
    <cellStyle name="Input 2 2 2 3 2 7" xfId="18593"/>
    <cellStyle name="Input 2 2 2 3 2 7 2" xfId="18594"/>
    <cellStyle name="Input 2 2 2 3 2 7 3" xfId="18595"/>
    <cellStyle name="Input 2 2 2 3 2 8" xfId="18596"/>
    <cellStyle name="Input 2 2 2 3 2 8 2" xfId="18597"/>
    <cellStyle name="Input 2 2 2 3 2 8 3" xfId="18598"/>
    <cellStyle name="Input 2 2 2 3 2 9" xfId="18599"/>
    <cellStyle name="Input 2 2 2 3 3" xfId="18600"/>
    <cellStyle name="Input 2 2 2 3 3 10" xfId="18601"/>
    <cellStyle name="Input 2 2 2 3 3 2" xfId="18602"/>
    <cellStyle name="Input 2 2 2 3 3 2 2" xfId="18603"/>
    <cellStyle name="Input 2 2 2 3 3 2 2 2" xfId="18604"/>
    <cellStyle name="Input 2 2 2 3 3 2 2 3" xfId="18605"/>
    <cellStyle name="Input 2 2 2 3 3 2 3" xfId="18606"/>
    <cellStyle name="Input 2 2 2 3 3 2 3 2" xfId="18607"/>
    <cellStyle name="Input 2 2 2 3 3 2 3 3" xfId="18608"/>
    <cellStyle name="Input 2 2 2 3 3 2 4" xfId="18609"/>
    <cellStyle name="Input 2 2 2 3 3 2 4 2" xfId="18610"/>
    <cellStyle name="Input 2 2 2 3 3 2 4 3" xfId="18611"/>
    <cellStyle name="Input 2 2 2 3 3 2 5" xfId="18612"/>
    <cellStyle name="Input 2 2 2 3 3 2 5 2" xfId="18613"/>
    <cellStyle name="Input 2 2 2 3 3 2 5 3" xfId="18614"/>
    <cellStyle name="Input 2 2 2 3 3 2 6" xfId="18615"/>
    <cellStyle name="Input 2 2 2 3 3 2 6 2" xfId="18616"/>
    <cellStyle name="Input 2 2 2 3 3 2 6 3" xfId="18617"/>
    <cellStyle name="Input 2 2 2 3 3 2 7" xfId="18618"/>
    <cellStyle name="Input 2 2 2 3 3 2 7 2" xfId="18619"/>
    <cellStyle name="Input 2 2 2 3 3 2 7 3" xfId="18620"/>
    <cellStyle name="Input 2 2 2 3 3 2 8" xfId="18621"/>
    <cellStyle name="Input 2 2 2 3 3 2 9" xfId="18622"/>
    <cellStyle name="Input 2 2 2 3 3 3" xfId="18623"/>
    <cellStyle name="Input 2 2 2 3 3 3 2" xfId="18624"/>
    <cellStyle name="Input 2 2 2 3 3 3 3" xfId="18625"/>
    <cellStyle name="Input 2 2 2 3 3 4" xfId="18626"/>
    <cellStyle name="Input 2 2 2 3 3 4 2" xfId="18627"/>
    <cellStyle name="Input 2 2 2 3 3 4 3" xfId="18628"/>
    <cellStyle name="Input 2 2 2 3 3 5" xfId="18629"/>
    <cellStyle name="Input 2 2 2 3 3 5 2" xfId="18630"/>
    <cellStyle name="Input 2 2 2 3 3 5 3" xfId="18631"/>
    <cellStyle name="Input 2 2 2 3 3 6" xfId="18632"/>
    <cellStyle name="Input 2 2 2 3 3 6 2" xfId="18633"/>
    <cellStyle name="Input 2 2 2 3 3 6 3" xfId="18634"/>
    <cellStyle name="Input 2 2 2 3 3 7" xfId="18635"/>
    <cellStyle name="Input 2 2 2 3 3 7 2" xfId="18636"/>
    <cellStyle name="Input 2 2 2 3 3 7 3" xfId="18637"/>
    <cellStyle name="Input 2 2 2 3 3 8" xfId="18638"/>
    <cellStyle name="Input 2 2 2 3 3 8 2" xfId="18639"/>
    <cellStyle name="Input 2 2 2 3 3 8 3" xfId="18640"/>
    <cellStyle name="Input 2 2 2 3 3 9" xfId="18641"/>
    <cellStyle name="Input 2 2 2 3 4" xfId="18642"/>
    <cellStyle name="Input 2 2 2 3 4 10" xfId="18643"/>
    <cellStyle name="Input 2 2 2 3 4 2" xfId="18644"/>
    <cellStyle name="Input 2 2 2 3 4 2 2" xfId="18645"/>
    <cellStyle name="Input 2 2 2 3 4 2 2 2" xfId="18646"/>
    <cellStyle name="Input 2 2 2 3 4 2 2 3" xfId="18647"/>
    <cellStyle name="Input 2 2 2 3 4 2 3" xfId="18648"/>
    <cellStyle name="Input 2 2 2 3 4 2 3 2" xfId="18649"/>
    <cellStyle name="Input 2 2 2 3 4 2 3 3" xfId="18650"/>
    <cellStyle name="Input 2 2 2 3 4 2 4" xfId="18651"/>
    <cellStyle name="Input 2 2 2 3 4 2 4 2" xfId="18652"/>
    <cellStyle name="Input 2 2 2 3 4 2 4 3" xfId="18653"/>
    <cellStyle name="Input 2 2 2 3 4 2 5" xfId="18654"/>
    <cellStyle name="Input 2 2 2 3 4 2 5 2" xfId="18655"/>
    <cellStyle name="Input 2 2 2 3 4 2 5 3" xfId="18656"/>
    <cellStyle name="Input 2 2 2 3 4 2 6" xfId="18657"/>
    <cellStyle name="Input 2 2 2 3 4 2 6 2" xfId="18658"/>
    <cellStyle name="Input 2 2 2 3 4 2 6 3" xfId="18659"/>
    <cellStyle name="Input 2 2 2 3 4 2 7" xfId="18660"/>
    <cellStyle name="Input 2 2 2 3 4 2 7 2" xfId="18661"/>
    <cellStyle name="Input 2 2 2 3 4 2 7 3" xfId="18662"/>
    <cellStyle name="Input 2 2 2 3 4 2 8" xfId="18663"/>
    <cellStyle name="Input 2 2 2 3 4 2 9" xfId="18664"/>
    <cellStyle name="Input 2 2 2 3 4 3" xfId="18665"/>
    <cellStyle name="Input 2 2 2 3 4 3 2" xfId="18666"/>
    <cellStyle name="Input 2 2 2 3 4 3 3" xfId="18667"/>
    <cellStyle name="Input 2 2 2 3 4 4" xfId="18668"/>
    <cellStyle name="Input 2 2 2 3 4 4 2" xfId="18669"/>
    <cellStyle name="Input 2 2 2 3 4 4 3" xfId="18670"/>
    <cellStyle name="Input 2 2 2 3 4 5" xfId="18671"/>
    <cellStyle name="Input 2 2 2 3 4 5 2" xfId="18672"/>
    <cellStyle name="Input 2 2 2 3 4 5 3" xfId="18673"/>
    <cellStyle name="Input 2 2 2 3 4 6" xfId="18674"/>
    <cellStyle name="Input 2 2 2 3 4 6 2" xfId="18675"/>
    <cellStyle name="Input 2 2 2 3 4 6 3" xfId="18676"/>
    <cellStyle name="Input 2 2 2 3 4 7" xfId="18677"/>
    <cellStyle name="Input 2 2 2 3 4 7 2" xfId="18678"/>
    <cellStyle name="Input 2 2 2 3 4 7 3" xfId="18679"/>
    <cellStyle name="Input 2 2 2 3 4 8" xfId="18680"/>
    <cellStyle name="Input 2 2 2 3 4 8 2" xfId="18681"/>
    <cellStyle name="Input 2 2 2 3 4 8 3" xfId="18682"/>
    <cellStyle name="Input 2 2 2 3 4 9" xfId="18683"/>
    <cellStyle name="Input 2 2 2 3 5" xfId="18684"/>
    <cellStyle name="Input 2 2 2 3 5 2" xfId="18685"/>
    <cellStyle name="Input 2 2 2 3 5 2 2" xfId="18686"/>
    <cellStyle name="Input 2 2 2 3 5 2 3" xfId="18687"/>
    <cellStyle name="Input 2 2 2 3 5 3" xfId="18688"/>
    <cellStyle name="Input 2 2 2 3 5 3 2" xfId="18689"/>
    <cellStyle name="Input 2 2 2 3 5 3 3" xfId="18690"/>
    <cellStyle name="Input 2 2 2 3 5 4" xfId="18691"/>
    <cellStyle name="Input 2 2 2 3 5 4 2" xfId="18692"/>
    <cellStyle name="Input 2 2 2 3 5 4 3" xfId="18693"/>
    <cellStyle name="Input 2 2 2 3 5 5" xfId="18694"/>
    <cellStyle name="Input 2 2 2 3 5 5 2" xfId="18695"/>
    <cellStyle name="Input 2 2 2 3 5 5 3" xfId="18696"/>
    <cellStyle name="Input 2 2 2 3 5 6" xfId="18697"/>
    <cellStyle name="Input 2 2 2 3 5 6 2" xfId="18698"/>
    <cellStyle name="Input 2 2 2 3 5 6 3" xfId="18699"/>
    <cellStyle name="Input 2 2 2 3 5 7" xfId="18700"/>
    <cellStyle name="Input 2 2 2 3 5 7 2" xfId="18701"/>
    <cellStyle name="Input 2 2 2 3 5 7 3" xfId="18702"/>
    <cellStyle name="Input 2 2 2 3 5 8" xfId="18703"/>
    <cellStyle name="Input 2 2 2 3 5 9" xfId="18704"/>
    <cellStyle name="Input 2 2 2 3 6" xfId="18705"/>
    <cellStyle name="Input 2 2 2 3 6 2" xfId="18706"/>
    <cellStyle name="Input 2 2 2 3 6 3" xfId="18707"/>
    <cellStyle name="Input 2 2 2 3 7" xfId="18708"/>
    <cellStyle name="Input 2 2 2 3 7 2" xfId="18709"/>
    <cellStyle name="Input 2 2 2 3 7 3" xfId="18710"/>
    <cellStyle name="Input 2 2 2 3 8" xfId="18711"/>
    <cellStyle name="Input 2 2 2 3 8 2" xfId="18712"/>
    <cellStyle name="Input 2 2 2 3 8 3" xfId="18713"/>
    <cellStyle name="Input 2 2 2 3 9" xfId="18714"/>
    <cellStyle name="Input 2 2 2 3 9 2" xfId="18715"/>
    <cellStyle name="Input 2 2 2 3 9 3" xfId="18716"/>
    <cellStyle name="Input 2 2 2 4" xfId="18717"/>
    <cellStyle name="Input 2 2 2 4 10" xfId="18718"/>
    <cellStyle name="Input 2 2 2 4 2" xfId="18719"/>
    <cellStyle name="Input 2 2 2 4 2 2" xfId="18720"/>
    <cellStyle name="Input 2 2 2 4 2 2 2" xfId="18721"/>
    <cellStyle name="Input 2 2 2 4 2 2 3" xfId="18722"/>
    <cellStyle name="Input 2 2 2 4 2 3" xfId="18723"/>
    <cellStyle name="Input 2 2 2 4 2 3 2" xfId="18724"/>
    <cellStyle name="Input 2 2 2 4 2 3 3" xfId="18725"/>
    <cellStyle name="Input 2 2 2 4 2 4" xfId="18726"/>
    <cellStyle name="Input 2 2 2 4 2 4 2" xfId="18727"/>
    <cellStyle name="Input 2 2 2 4 2 4 3" xfId="18728"/>
    <cellStyle name="Input 2 2 2 4 2 5" xfId="18729"/>
    <cellStyle name="Input 2 2 2 4 2 5 2" xfId="18730"/>
    <cellStyle name="Input 2 2 2 4 2 5 3" xfId="18731"/>
    <cellStyle name="Input 2 2 2 4 2 6" xfId="18732"/>
    <cellStyle name="Input 2 2 2 4 2 6 2" xfId="18733"/>
    <cellStyle name="Input 2 2 2 4 2 6 3" xfId="18734"/>
    <cellStyle name="Input 2 2 2 4 2 7" xfId="18735"/>
    <cellStyle name="Input 2 2 2 4 2 7 2" xfId="18736"/>
    <cellStyle name="Input 2 2 2 4 2 7 3" xfId="18737"/>
    <cellStyle name="Input 2 2 2 4 2 8" xfId="18738"/>
    <cellStyle name="Input 2 2 2 4 2 9" xfId="18739"/>
    <cellStyle name="Input 2 2 2 4 3" xfId="18740"/>
    <cellStyle name="Input 2 2 2 4 3 2" xfId="18741"/>
    <cellStyle name="Input 2 2 2 4 3 3" xfId="18742"/>
    <cellStyle name="Input 2 2 2 4 4" xfId="18743"/>
    <cellStyle name="Input 2 2 2 4 4 2" xfId="18744"/>
    <cellStyle name="Input 2 2 2 4 4 3" xfId="18745"/>
    <cellStyle name="Input 2 2 2 4 5" xfId="18746"/>
    <cellStyle name="Input 2 2 2 4 5 2" xfId="18747"/>
    <cellStyle name="Input 2 2 2 4 5 3" xfId="18748"/>
    <cellStyle name="Input 2 2 2 4 6" xfId="18749"/>
    <cellStyle name="Input 2 2 2 4 6 2" xfId="18750"/>
    <cellStyle name="Input 2 2 2 4 6 3" xfId="18751"/>
    <cellStyle name="Input 2 2 2 4 7" xfId="18752"/>
    <cellStyle name="Input 2 2 2 4 7 2" xfId="18753"/>
    <cellStyle name="Input 2 2 2 4 7 3" xfId="18754"/>
    <cellStyle name="Input 2 2 2 4 8" xfId="18755"/>
    <cellStyle name="Input 2 2 2 4 8 2" xfId="18756"/>
    <cellStyle name="Input 2 2 2 4 8 3" xfId="18757"/>
    <cellStyle name="Input 2 2 2 4 9" xfId="18758"/>
    <cellStyle name="Input 2 2 2 5" xfId="18759"/>
    <cellStyle name="Input 2 2 2 5 10" xfId="18760"/>
    <cellStyle name="Input 2 2 2 5 2" xfId="18761"/>
    <cellStyle name="Input 2 2 2 5 2 2" xfId="18762"/>
    <cellStyle name="Input 2 2 2 5 2 2 2" xfId="18763"/>
    <cellStyle name="Input 2 2 2 5 2 2 3" xfId="18764"/>
    <cellStyle name="Input 2 2 2 5 2 3" xfId="18765"/>
    <cellStyle name="Input 2 2 2 5 2 3 2" xfId="18766"/>
    <cellStyle name="Input 2 2 2 5 2 3 3" xfId="18767"/>
    <cellStyle name="Input 2 2 2 5 2 4" xfId="18768"/>
    <cellStyle name="Input 2 2 2 5 2 4 2" xfId="18769"/>
    <cellStyle name="Input 2 2 2 5 2 4 3" xfId="18770"/>
    <cellStyle name="Input 2 2 2 5 2 5" xfId="18771"/>
    <cellStyle name="Input 2 2 2 5 2 5 2" xfId="18772"/>
    <cellStyle name="Input 2 2 2 5 2 5 3" xfId="18773"/>
    <cellStyle name="Input 2 2 2 5 2 6" xfId="18774"/>
    <cellStyle name="Input 2 2 2 5 2 6 2" xfId="18775"/>
    <cellStyle name="Input 2 2 2 5 2 6 3" xfId="18776"/>
    <cellStyle name="Input 2 2 2 5 2 7" xfId="18777"/>
    <cellStyle name="Input 2 2 2 5 2 7 2" xfId="18778"/>
    <cellStyle name="Input 2 2 2 5 2 7 3" xfId="18779"/>
    <cellStyle name="Input 2 2 2 5 2 8" xfId="18780"/>
    <cellStyle name="Input 2 2 2 5 2 9" xfId="18781"/>
    <cellStyle name="Input 2 2 2 5 3" xfId="18782"/>
    <cellStyle name="Input 2 2 2 5 3 2" xfId="18783"/>
    <cellStyle name="Input 2 2 2 5 3 3" xfId="18784"/>
    <cellStyle name="Input 2 2 2 5 4" xfId="18785"/>
    <cellStyle name="Input 2 2 2 5 4 2" xfId="18786"/>
    <cellStyle name="Input 2 2 2 5 4 3" xfId="18787"/>
    <cellStyle name="Input 2 2 2 5 5" xfId="18788"/>
    <cellStyle name="Input 2 2 2 5 5 2" xfId="18789"/>
    <cellStyle name="Input 2 2 2 5 5 3" xfId="18790"/>
    <cellStyle name="Input 2 2 2 5 6" xfId="18791"/>
    <cellStyle name="Input 2 2 2 5 6 2" xfId="18792"/>
    <cellStyle name="Input 2 2 2 5 6 3" xfId="18793"/>
    <cellStyle name="Input 2 2 2 5 7" xfId="18794"/>
    <cellStyle name="Input 2 2 2 5 7 2" xfId="18795"/>
    <cellStyle name="Input 2 2 2 5 7 3" xfId="18796"/>
    <cellStyle name="Input 2 2 2 5 8" xfId="18797"/>
    <cellStyle name="Input 2 2 2 5 8 2" xfId="18798"/>
    <cellStyle name="Input 2 2 2 5 8 3" xfId="18799"/>
    <cellStyle name="Input 2 2 2 5 9" xfId="18800"/>
    <cellStyle name="Input 2 2 2 6" xfId="18801"/>
    <cellStyle name="Input 2 2 2 6 10" xfId="18802"/>
    <cellStyle name="Input 2 2 2 6 2" xfId="18803"/>
    <cellStyle name="Input 2 2 2 6 2 2" xfId="18804"/>
    <cellStyle name="Input 2 2 2 6 2 2 2" xfId="18805"/>
    <cellStyle name="Input 2 2 2 6 2 2 3" xfId="18806"/>
    <cellStyle name="Input 2 2 2 6 2 3" xfId="18807"/>
    <cellStyle name="Input 2 2 2 6 2 3 2" xfId="18808"/>
    <cellStyle name="Input 2 2 2 6 2 3 3" xfId="18809"/>
    <cellStyle name="Input 2 2 2 6 2 4" xfId="18810"/>
    <cellStyle name="Input 2 2 2 6 2 4 2" xfId="18811"/>
    <cellStyle name="Input 2 2 2 6 2 4 3" xfId="18812"/>
    <cellStyle name="Input 2 2 2 6 2 5" xfId="18813"/>
    <cellStyle name="Input 2 2 2 6 2 5 2" xfId="18814"/>
    <cellStyle name="Input 2 2 2 6 2 5 3" xfId="18815"/>
    <cellStyle name="Input 2 2 2 6 2 6" xfId="18816"/>
    <cellStyle name="Input 2 2 2 6 2 6 2" xfId="18817"/>
    <cellStyle name="Input 2 2 2 6 2 6 3" xfId="18818"/>
    <cellStyle name="Input 2 2 2 6 2 7" xfId="18819"/>
    <cellStyle name="Input 2 2 2 6 2 7 2" xfId="18820"/>
    <cellStyle name="Input 2 2 2 6 2 7 3" xfId="18821"/>
    <cellStyle name="Input 2 2 2 6 2 8" xfId="18822"/>
    <cellStyle name="Input 2 2 2 6 2 9" xfId="18823"/>
    <cellStyle name="Input 2 2 2 6 3" xfId="18824"/>
    <cellStyle name="Input 2 2 2 6 3 2" xfId="18825"/>
    <cellStyle name="Input 2 2 2 6 3 3" xfId="18826"/>
    <cellStyle name="Input 2 2 2 6 4" xfId="18827"/>
    <cellStyle name="Input 2 2 2 6 4 2" xfId="18828"/>
    <cellStyle name="Input 2 2 2 6 4 3" xfId="18829"/>
    <cellStyle name="Input 2 2 2 6 5" xfId="18830"/>
    <cellStyle name="Input 2 2 2 6 5 2" xfId="18831"/>
    <cellStyle name="Input 2 2 2 6 5 3" xfId="18832"/>
    <cellStyle name="Input 2 2 2 6 6" xfId="18833"/>
    <cellStyle name="Input 2 2 2 6 6 2" xfId="18834"/>
    <cellStyle name="Input 2 2 2 6 6 3" xfId="18835"/>
    <cellStyle name="Input 2 2 2 6 7" xfId="18836"/>
    <cellStyle name="Input 2 2 2 6 7 2" xfId="18837"/>
    <cellStyle name="Input 2 2 2 6 7 3" xfId="18838"/>
    <cellStyle name="Input 2 2 2 6 8" xfId="18839"/>
    <cellStyle name="Input 2 2 2 6 8 2" xfId="18840"/>
    <cellStyle name="Input 2 2 2 6 8 3" xfId="18841"/>
    <cellStyle name="Input 2 2 2 6 9" xfId="18842"/>
    <cellStyle name="Input 2 2 2 7" xfId="18843"/>
    <cellStyle name="Input 2 2 2 7 2" xfId="18844"/>
    <cellStyle name="Input 2 2 2 7 2 2" xfId="18845"/>
    <cellStyle name="Input 2 2 2 7 2 3" xfId="18846"/>
    <cellStyle name="Input 2 2 2 7 3" xfId="18847"/>
    <cellStyle name="Input 2 2 2 7 3 2" xfId="18848"/>
    <cellStyle name="Input 2 2 2 7 3 3" xfId="18849"/>
    <cellStyle name="Input 2 2 2 7 4" xfId="18850"/>
    <cellStyle name="Input 2 2 2 7 4 2" xfId="18851"/>
    <cellStyle name="Input 2 2 2 7 4 3" xfId="18852"/>
    <cellStyle name="Input 2 2 2 7 5" xfId="18853"/>
    <cellStyle name="Input 2 2 2 7 5 2" xfId="18854"/>
    <cellStyle name="Input 2 2 2 7 5 3" xfId="18855"/>
    <cellStyle name="Input 2 2 2 7 6" xfId="18856"/>
    <cellStyle name="Input 2 2 2 7 6 2" xfId="18857"/>
    <cellStyle name="Input 2 2 2 7 6 3" xfId="18858"/>
    <cellStyle name="Input 2 2 2 7 7" xfId="18859"/>
    <cellStyle name="Input 2 2 2 7 7 2" xfId="18860"/>
    <cellStyle name="Input 2 2 2 7 7 3" xfId="18861"/>
    <cellStyle name="Input 2 2 2 7 8" xfId="18862"/>
    <cellStyle name="Input 2 2 2 7 9" xfId="18863"/>
    <cellStyle name="Input 2 2 2 8" xfId="18864"/>
    <cellStyle name="Input 2 2 2 8 2" xfId="18865"/>
    <cellStyle name="Input 2 2 2 8 3" xfId="18866"/>
    <cellStyle name="Input 2 2 2 9" xfId="18867"/>
    <cellStyle name="Input 2 2 2 9 2" xfId="18868"/>
    <cellStyle name="Input 2 2 2 9 3" xfId="18869"/>
    <cellStyle name="Input 2 2 3" xfId="18870"/>
    <cellStyle name="Input 2 2 3 10" xfId="18871"/>
    <cellStyle name="Input 2 2 3 10 2" xfId="18872"/>
    <cellStyle name="Input 2 2 3 10 3" xfId="18873"/>
    <cellStyle name="Input 2 2 3 11" xfId="18874"/>
    <cellStyle name="Input 2 2 3 11 2" xfId="18875"/>
    <cellStyle name="Input 2 2 3 11 3" xfId="18876"/>
    <cellStyle name="Input 2 2 3 12" xfId="18877"/>
    <cellStyle name="Input 2 2 3 12 2" xfId="18878"/>
    <cellStyle name="Input 2 2 3 12 3" xfId="18879"/>
    <cellStyle name="Input 2 2 3 13" xfId="18880"/>
    <cellStyle name="Input 2 2 3 13 2" xfId="18881"/>
    <cellStyle name="Input 2 2 3 13 3" xfId="18882"/>
    <cellStyle name="Input 2 2 3 14" xfId="18883"/>
    <cellStyle name="Input 2 2 3 2" xfId="18884"/>
    <cellStyle name="Input 2 2 3 2 10" xfId="18885"/>
    <cellStyle name="Input 2 2 3 2 2" xfId="18886"/>
    <cellStyle name="Input 2 2 3 2 2 10" xfId="18887"/>
    <cellStyle name="Input 2 2 3 2 2 2" xfId="18888"/>
    <cellStyle name="Input 2 2 3 2 2 2 2" xfId="18889"/>
    <cellStyle name="Input 2 2 3 2 2 2 2 2" xfId="18890"/>
    <cellStyle name="Input 2 2 3 2 2 2 2 3" xfId="18891"/>
    <cellStyle name="Input 2 2 3 2 2 2 3" xfId="18892"/>
    <cellStyle name="Input 2 2 3 2 2 2 3 2" xfId="18893"/>
    <cellStyle name="Input 2 2 3 2 2 2 3 3" xfId="18894"/>
    <cellStyle name="Input 2 2 3 2 2 2 4" xfId="18895"/>
    <cellStyle name="Input 2 2 3 2 2 2 4 2" xfId="18896"/>
    <cellStyle name="Input 2 2 3 2 2 2 4 3" xfId="18897"/>
    <cellStyle name="Input 2 2 3 2 2 2 5" xfId="18898"/>
    <cellStyle name="Input 2 2 3 2 2 2 5 2" xfId="18899"/>
    <cellStyle name="Input 2 2 3 2 2 2 5 3" xfId="18900"/>
    <cellStyle name="Input 2 2 3 2 2 2 6" xfId="18901"/>
    <cellStyle name="Input 2 2 3 2 2 2 6 2" xfId="18902"/>
    <cellStyle name="Input 2 2 3 2 2 2 6 3" xfId="18903"/>
    <cellStyle name="Input 2 2 3 2 2 2 7" xfId="18904"/>
    <cellStyle name="Input 2 2 3 2 2 2 7 2" xfId="18905"/>
    <cellStyle name="Input 2 2 3 2 2 2 7 3" xfId="18906"/>
    <cellStyle name="Input 2 2 3 2 2 2 8" xfId="18907"/>
    <cellStyle name="Input 2 2 3 2 2 2 9" xfId="18908"/>
    <cellStyle name="Input 2 2 3 2 2 3" xfId="18909"/>
    <cellStyle name="Input 2 2 3 2 2 3 2" xfId="18910"/>
    <cellStyle name="Input 2 2 3 2 2 3 3" xfId="18911"/>
    <cellStyle name="Input 2 2 3 2 2 4" xfId="18912"/>
    <cellStyle name="Input 2 2 3 2 2 4 2" xfId="18913"/>
    <cellStyle name="Input 2 2 3 2 2 4 3" xfId="18914"/>
    <cellStyle name="Input 2 2 3 2 2 5" xfId="18915"/>
    <cellStyle name="Input 2 2 3 2 2 5 2" xfId="18916"/>
    <cellStyle name="Input 2 2 3 2 2 5 3" xfId="18917"/>
    <cellStyle name="Input 2 2 3 2 2 6" xfId="18918"/>
    <cellStyle name="Input 2 2 3 2 2 6 2" xfId="18919"/>
    <cellStyle name="Input 2 2 3 2 2 6 3" xfId="18920"/>
    <cellStyle name="Input 2 2 3 2 2 7" xfId="18921"/>
    <cellStyle name="Input 2 2 3 2 2 7 2" xfId="18922"/>
    <cellStyle name="Input 2 2 3 2 2 7 3" xfId="18923"/>
    <cellStyle name="Input 2 2 3 2 2 8" xfId="18924"/>
    <cellStyle name="Input 2 2 3 2 2 8 2" xfId="18925"/>
    <cellStyle name="Input 2 2 3 2 2 8 3" xfId="18926"/>
    <cellStyle name="Input 2 2 3 2 2 9" xfId="18927"/>
    <cellStyle name="Input 2 2 3 2 3" xfId="18928"/>
    <cellStyle name="Input 2 2 3 2 3 10" xfId="18929"/>
    <cellStyle name="Input 2 2 3 2 3 2" xfId="18930"/>
    <cellStyle name="Input 2 2 3 2 3 2 2" xfId="18931"/>
    <cellStyle name="Input 2 2 3 2 3 2 2 2" xfId="18932"/>
    <cellStyle name="Input 2 2 3 2 3 2 2 3" xfId="18933"/>
    <cellStyle name="Input 2 2 3 2 3 2 3" xfId="18934"/>
    <cellStyle name="Input 2 2 3 2 3 2 3 2" xfId="18935"/>
    <cellStyle name="Input 2 2 3 2 3 2 3 3" xfId="18936"/>
    <cellStyle name="Input 2 2 3 2 3 2 4" xfId="18937"/>
    <cellStyle name="Input 2 2 3 2 3 2 4 2" xfId="18938"/>
    <cellStyle name="Input 2 2 3 2 3 2 4 3" xfId="18939"/>
    <cellStyle name="Input 2 2 3 2 3 2 5" xfId="18940"/>
    <cellStyle name="Input 2 2 3 2 3 2 5 2" xfId="18941"/>
    <cellStyle name="Input 2 2 3 2 3 2 5 3" xfId="18942"/>
    <cellStyle name="Input 2 2 3 2 3 2 6" xfId="18943"/>
    <cellStyle name="Input 2 2 3 2 3 2 6 2" xfId="18944"/>
    <cellStyle name="Input 2 2 3 2 3 2 6 3" xfId="18945"/>
    <cellStyle name="Input 2 2 3 2 3 2 7" xfId="18946"/>
    <cellStyle name="Input 2 2 3 2 3 2 7 2" xfId="18947"/>
    <cellStyle name="Input 2 2 3 2 3 2 7 3" xfId="18948"/>
    <cellStyle name="Input 2 2 3 2 3 2 8" xfId="18949"/>
    <cellStyle name="Input 2 2 3 2 3 2 9" xfId="18950"/>
    <cellStyle name="Input 2 2 3 2 3 3" xfId="18951"/>
    <cellStyle name="Input 2 2 3 2 3 3 2" xfId="18952"/>
    <cellStyle name="Input 2 2 3 2 3 3 3" xfId="18953"/>
    <cellStyle name="Input 2 2 3 2 3 4" xfId="18954"/>
    <cellStyle name="Input 2 2 3 2 3 4 2" xfId="18955"/>
    <cellStyle name="Input 2 2 3 2 3 4 3" xfId="18956"/>
    <cellStyle name="Input 2 2 3 2 3 5" xfId="18957"/>
    <cellStyle name="Input 2 2 3 2 3 5 2" xfId="18958"/>
    <cellStyle name="Input 2 2 3 2 3 5 3" xfId="18959"/>
    <cellStyle name="Input 2 2 3 2 3 6" xfId="18960"/>
    <cellStyle name="Input 2 2 3 2 3 6 2" xfId="18961"/>
    <cellStyle name="Input 2 2 3 2 3 6 3" xfId="18962"/>
    <cellStyle name="Input 2 2 3 2 3 7" xfId="18963"/>
    <cellStyle name="Input 2 2 3 2 3 7 2" xfId="18964"/>
    <cellStyle name="Input 2 2 3 2 3 7 3" xfId="18965"/>
    <cellStyle name="Input 2 2 3 2 3 8" xfId="18966"/>
    <cellStyle name="Input 2 2 3 2 3 8 2" xfId="18967"/>
    <cellStyle name="Input 2 2 3 2 3 8 3" xfId="18968"/>
    <cellStyle name="Input 2 2 3 2 3 9" xfId="18969"/>
    <cellStyle name="Input 2 2 3 2 4" xfId="18970"/>
    <cellStyle name="Input 2 2 3 2 4 10" xfId="18971"/>
    <cellStyle name="Input 2 2 3 2 4 2" xfId="18972"/>
    <cellStyle name="Input 2 2 3 2 4 2 2" xfId="18973"/>
    <cellStyle name="Input 2 2 3 2 4 2 2 2" xfId="18974"/>
    <cellStyle name="Input 2 2 3 2 4 2 2 3" xfId="18975"/>
    <cellStyle name="Input 2 2 3 2 4 2 3" xfId="18976"/>
    <cellStyle name="Input 2 2 3 2 4 2 3 2" xfId="18977"/>
    <cellStyle name="Input 2 2 3 2 4 2 3 3" xfId="18978"/>
    <cellStyle name="Input 2 2 3 2 4 2 4" xfId="18979"/>
    <cellStyle name="Input 2 2 3 2 4 2 4 2" xfId="18980"/>
    <cellStyle name="Input 2 2 3 2 4 2 4 3" xfId="18981"/>
    <cellStyle name="Input 2 2 3 2 4 2 5" xfId="18982"/>
    <cellStyle name="Input 2 2 3 2 4 2 5 2" xfId="18983"/>
    <cellStyle name="Input 2 2 3 2 4 2 5 3" xfId="18984"/>
    <cellStyle name="Input 2 2 3 2 4 2 6" xfId="18985"/>
    <cellStyle name="Input 2 2 3 2 4 2 6 2" xfId="18986"/>
    <cellStyle name="Input 2 2 3 2 4 2 6 3" xfId="18987"/>
    <cellStyle name="Input 2 2 3 2 4 2 7" xfId="18988"/>
    <cellStyle name="Input 2 2 3 2 4 2 7 2" xfId="18989"/>
    <cellStyle name="Input 2 2 3 2 4 2 7 3" xfId="18990"/>
    <cellStyle name="Input 2 2 3 2 4 2 8" xfId="18991"/>
    <cellStyle name="Input 2 2 3 2 4 2 9" xfId="18992"/>
    <cellStyle name="Input 2 2 3 2 4 3" xfId="18993"/>
    <cellStyle name="Input 2 2 3 2 4 3 2" xfId="18994"/>
    <cellStyle name="Input 2 2 3 2 4 3 3" xfId="18995"/>
    <cellStyle name="Input 2 2 3 2 4 4" xfId="18996"/>
    <cellStyle name="Input 2 2 3 2 4 4 2" xfId="18997"/>
    <cellStyle name="Input 2 2 3 2 4 4 3" xfId="18998"/>
    <cellStyle name="Input 2 2 3 2 4 5" xfId="18999"/>
    <cellStyle name="Input 2 2 3 2 4 5 2" xfId="19000"/>
    <cellStyle name="Input 2 2 3 2 4 5 3" xfId="19001"/>
    <cellStyle name="Input 2 2 3 2 4 6" xfId="19002"/>
    <cellStyle name="Input 2 2 3 2 4 6 2" xfId="19003"/>
    <cellStyle name="Input 2 2 3 2 4 6 3" xfId="19004"/>
    <cellStyle name="Input 2 2 3 2 4 7" xfId="19005"/>
    <cellStyle name="Input 2 2 3 2 4 7 2" xfId="19006"/>
    <cellStyle name="Input 2 2 3 2 4 7 3" xfId="19007"/>
    <cellStyle name="Input 2 2 3 2 4 8" xfId="19008"/>
    <cellStyle name="Input 2 2 3 2 4 8 2" xfId="19009"/>
    <cellStyle name="Input 2 2 3 2 4 8 3" xfId="19010"/>
    <cellStyle name="Input 2 2 3 2 4 9" xfId="19011"/>
    <cellStyle name="Input 2 2 3 2 5" xfId="19012"/>
    <cellStyle name="Input 2 2 3 2 5 2" xfId="19013"/>
    <cellStyle name="Input 2 2 3 2 5 2 2" xfId="19014"/>
    <cellStyle name="Input 2 2 3 2 5 2 3" xfId="19015"/>
    <cellStyle name="Input 2 2 3 2 5 3" xfId="19016"/>
    <cellStyle name="Input 2 2 3 2 5 3 2" xfId="19017"/>
    <cellStyle name="Input 2 2 3 2 5 3 3" xfId="19018"/>
    <cellStyle name="Input 2 2 3 2 5 4" xfId="19019"/>
    <cellStyle name="Input 2 2 3 2 5 4 2" xfId="19020"/>
    <cellStyle name="Input 2 2 3 2 5 4 3" xfId="19021"/>
    <cellStyle name="Input 2 2 3 2 5 5" xfId="19022"/>
    <cellStyle name="Input 2 2 3 2 5 5 2" xfId="19023"/>
    <cellStyle name="Input 2 2 3 2 5 5 3" xfId="19024"/>
    <cellStyle name="Input 2 2 3 2 5 6" xfId="19025"/>
    <cellStyle name="Input 2 2 3 2 5 6 2" xfId="19026"/>
    <cellStyle name="Input 2 2 3 2 5 6 3" xfId="19027"/>
    <cellStyle name="Input 2 2 3 2 5 7" xfId="19028"/>
    <cellStyle name="Input 2 2 3 2 5 7 2" xfId="19029"/>
    <cellStyle name="Input 2 2 3 2 5 7 3" xfId="19030"/>
    <cellStyle name="Input 2 2 3 2 5 8" xfId="19031"/>
    <cellStyle name="Input 2 2 3 2 5 9" xfId="19032"/>
    <cellStyle name="Input 2 2 3 2 6" xfId="19033"/>
    <cellStyle name="Input 2 2 3 2 6 2" xfId="19034"/>
    <cellStyle name="Input 2 2 3 2 6 3" xfId="19035"/>
    <cellStyle name="Input 2 2 3 2 7" xfId="19036"/>
    <cellStyle name="Input 2 2 3 2 7 2" xfId="19037"/>
    <cellStyle name="Input 2 2 3 2 7 3" xfId="19038"/>
    <cellStyle name="Input 2 2 3 2 8" xfId="19039"/>
    <cellStyle name="Input 2 2 3 2 8 2" xfId="19040"/>
    <cellStyle name="Input 2 2 3 2 8 3" xfId="19041"/>
    <cellStyle name="Input 2 2 3 2 9" xfId="19042"/>
    <cellStyle name="Input 2 2 3 2 9 2" xfId="19043"/>
    <cellStyle name="Input 2 2 3 2 9 3" xfId="19044"/>
    <cellStyle name="Input 2 2 3 3" xfId="19045"/>
    <cellStyle name="Input 2 2 3 3 10" xfId="19046"/>
    <cellStyle name="Input 2 2 3 3 2" xfId="19047"/>
    <cellStyle name="Input 2 2 3 3 2 10" xfId="19048"/>
    <cellStyle name="Input 2 2 3 3 2 2" xfId="19049"/>
    <cellStyle name="Input 2 2 3 3 2 2 2" xfId="19050"/>
    <cellStyle name="Input 2 2 3 3 2 2 2 2" xfId="19051"/>
    <cellStyle name="Input 2 2 3 3 2 2 2 3" xfId="19052"/>
    <cellStyle name="Input 2 2 3 3 2 2 3" xfId="19053"/>
    <cellStyle name="Input 2 2 3 3 2 2 3 2" xfId="19054"/>
    <cellStyle name="Input 2 2 3 3 2 2 3 3" xfId="19055"/>
    <cellStyle name="Input 2 2 3 3 2 2 4" xfId="19056"/>
    <cellStyle name="Input 2 2 3 3 2 2 4 2" xfId="19057"/>
    <cellStyle name="Input 2 2 3 3 2 2 4 3" xfId="19058"/>
    <cellStyle name="Input 2 2 3 3 2 2 5" xfId="19059"/>
    <cellStyle name="Input 2 2 3 3 2 2 5 2" xfId="19060"/>
    <cellStyle name="Input 2 2 3 3 2 2 5 3" xfId="19061"/>
    <cellStyle name="Input 2 2 3 3 2 2 6" xfId="19062"/>
    <cellStyle name="Input 2 2 3 3 2 2 6 2" xfId="19063"/>
    <cellStyle name="Input 2 2 3 3 2 2 6 3" xfId="19064"/>
    <cellStyle name="Input 2 2 3 3 2 2 7" xfId="19065"/>
    <cellStyle name="Input 2 2 3 3 2 2 7 2" xfId="19066"/>
    <cellStyle name="Input 2 2 3 3 2 2 7 3" xfId="19067"/>
    <cellStyle name="Input 2 2 3 3 2 2 8" xfId="19068"/>
    <cellStyle name="Input 2 2 3 3 2 2 9" xfId="19069"/>
    <cellStyle name="Input 2 2 3 3 2 3" xfId="19070"/>
    <cellStyle name="Input 2 2 3 3 2 3 2" xfId="19071"/>
    <cellStyle name="Input 2 2 3 3 2 3 3" xfId="19072"/>
    <cellStyle name="Input 2 2 3 3 2 4" xfId="19073"/>
    <cellStyle name="Input 2 2 3 3 2 4 2" xfId="19074"/>
    <cellStyle name="Input 2 2 3 3 2 4 3" xfId="19075"/>
    <cellStyle name="Input 2 2 3 3 2 5" xfId="19076"/>
    <cellStyle name="Input 2 2 3 3 2 5 2" xfId="19077"/>
    <cellStyle name="Input 2 2 3 3 2 5 3" xfId="19078"/>
    <cellStyle name="Input 2 2 3 3 2 6" xfId="19079"/>
    <cellStyle name="Input 2 2 3 3 2 6 2" xfId="19080"/>
    <cellStyle name="Input 2 2 3 3 2 6 3" xfId="19081"/>
    <cellStyle name="Input 2 2 3 3 2 7" xfId="19082"/>
    <cellStyle name="Input 2 2 3 3 2 7 2" xfId="19083"/>
    <cellStyle name="Input 2 2 3 3 2 7 3" xfId="19084"/>
    <cellStyle name="Input 2 2 3 3 2 8" xfId="19085"/>
    <cellStyle name="Input 2 2 3 3 2 8 2" xfId="19086"/>
    <cellStyle name="Input 2 2 3 3 2 8 3" xfId="19087"/>
    <cellStyle name="Input 2 2 3 3 2 9" xfId="19088"/>
    <cellStyle name="Input 2 2 3 3 3" xfId="19089"/>
    <cellStyle name="Input 2 2 3 3 3 10" xfId="19090"/>
    <cellStyle name="Input 2 2 3 3 3 2" xfId="19091"/>
    <cellStyle name="Input 2 2 3 3 3 2 2" xfId="19092"/>
    <cellStyle name="Input 2 2 3 3 3 2 2 2" xfId="19093"/>
    <cellStyle name="Input 2 2 3 3 3 2 2 3" xfId="19094"/>
    <cellStyle name="Input 2 2 3 3 3 2 3" xfId="19095"/>
    <cellStyle name="Input 2 2 3 3 3 2 3 2" xfId="19096"/>
    <cellStyle name="Input 2 2 3 3 3 2 3 3" xfId="19097"/>
    <cellStyle name="Input 2 2 3 3 3 2 4" xfId="19098"/>
    <cellStyle name="Input 2 2 3 3 3 2 4 2" xfId="19099"/>
    <cellStyle name="Input 2 2 3 3 3 2 4 3" xfId="19100"/>
    <cellStyle name="Input 2 2 3 3 3 2 5" xfId="19101"/>
    <cellStyle name="Input 2 2 3 3 3 2 5 2" xfId="19102"/>
    <cellStyle name="Input 2 2 3 3 3 2 5 3" xfId="19103"/>
    <cellStyle name="Input 2 2 3 3 3 2 6" xfId="19104"/>
    <cellStyle name="Input 2 2 3 3 3 2 6 2" xfId="19105"/>
    <cellStyle name="Input 2 2 3 3 3 2 6 3" xfId="19106"/>
    <cellStyle name="Input 2 2 3 3 3 2 7" xfId="19107"/>
    <cellStyle name="Input 2 2 3 3 3 2 7 2" xfId="19108"/>
    <cellStyle name="Input 2 2 3 3 3 2 7 3" xfId="19109"/>
    <cellStyle name="Input 2 2 3 3 3 2 8" xfId="19110"/>
    <cellStyle name="Input 2 2 3 3 3 2 9" xfId="19111"/>
    <cellStyle name="Input 2 2 3 3 3 3" xfId="19112"/>
    <cellStyle name="Input 2 2 3 3 3 3 2" xfId="19113"/>
    <cellStyle name="Input 2 2 3 3 3 3 3" xfId="19114"/>
    <cellStyle name="Input 2 2 3 3 3 4" xfId="19115"/>
    <cellStyle name="Input 2 2 3 3 3 4 2" xfId="19116"/>
    <cellStyle name="Input 2 2 3 3 3 4 3" xfId="19117"/>
    <cellStyle name="Input 2 2 3 3 3 5" xfId="19118"/>
    <cellStyle name="Input 2 2 3 3 3 5 2" xfId="19119"/>
    <cellStyle name="Input 2 2 3 3 3 5 3" xfId="19120"/>
    <cellStyle name="Input 2 2 3 3 3 6" xfId="19121"/>
    <cellStyle name="Input 2 2 3 3 3 6 2" xfId="19122"/>
    <cellStyle name="Input 2 2 3 3 3 6 3" xfId="19123"/>
    <cellStyle name="Input 2 2 3 3 3 7" xfId="19124"/>
    <cellStyle name="Input 2 2 3 3 3 7 2" xfId="19125"/>
    <cellStyle name="Input 2 2 3 3 3 7 3" xfId="19126"/>
    <cellStyle name="Input 2 2 3 3 3 8" xfId="19127"/>
    <cellStyle name="Input 2 2 3 3 3 8 2" xfId="19128"/>
    <cellStyle name="Input 2 2 3 3 3 8 3" xfId="19129"/>
    <cellStyle name="Input 2 2 3 3 3 9" xfId="19130"/>
    <cellStyle name="Input 2 2 3 3 4" xfId="19131"/>
    <cellStyle name="Input 2 2 3 3 4 10" xfId="19132"/>
    <cellStyle name="Input 2 2 3 3 4 2" xfId="19133"/>
    <cellStyle name="Input 2 2 3 3 4 2 2" xfId="19134"/>
    <cellStyle name="Input 2 2 3 3 4 2 2 2" xfId="19135"/>
    <cellStyle name="Input 2 2 3 3 4 2 2 3" xfId="19136"/>
    <cellStyle name="Input 2 2 3 3 4 2 3" xfId="19137"/>
    <cellStyle name="Input 2 2 3 3 4 2 3 2" xfId="19138"/>
    <cellStyle name="Input 2 2 3 3 4 2 3 3" xfId="19139"/>
    <cellStyle name="Input 2 2 3 3 4 2 4" xfId="19140"/>
    <cellStyle name="Input 2 2 3 3 4 2 4 2" xfId="19141"/>
    <cellStyle name="Input 2 2 3 3 4 2 4 3" xfId="19142"/>
    <cellStyle name="Input 2 2 3 3 4 2 5" xfId="19143"/>
    <cellStyle name="Input 2 2 3 3 4 2 5 2" xfId="19144"/>
    <cellStyle name="Input 2 2 3 3 4 2 5 3" xfId="19145"/>
    <cellStyle name="Input 2 2 3 3 4 2 6" xfId="19146"/>
    <cellStyle name="Input 2 2 3 3 4 2 6 2" xfId="19147"/>
    <cellStyle name="Input 2 2 3 3 4 2 6 3" xfId="19148"/>
    <cellStyle name="Input 2 2 3 3 4 2 7" xfId="19149"/>
    <cellStyle name="Input 2 2 3 3 4 2 7 2" xfId="19150"/>
    <cellStyle name="Input 2 2 3 3 4 2 7 3" xfId="19151"/>
    <cellStyle name="Input 2 2 3 3 4 2 8" xfId="19152"/>
    <cellStyle name="Input 2 2 3 3 4 2 9" xfId="19153"/>
    <cellStyle name="Input 2 2 3 3 4 3" xfId="19154"/>
    <cellStyle name="Input 2 2 3 3 4 3 2" xfId="19155"/>
    <cellStyle name="Input 2 2 3 3 4 3 3" xfId="19156"/>
    <cellStyle name="Input 2 2 3 3 4 4" xfId="19157"/>
    <cellStyle name="Input 2 2 3 3 4 4 2" xfId="19158"/>
    <cellStyle name="Input 2 2 3 3 4 4 3" xfId="19159"/>
    <cellStyle name="Input 2 2 3 3 4 5" xfId="19160"/>
    <cellStyle name="Input 2 2 3 3 4 5 2" xfId="19161"/>
    <cellStyle name="Input 2 2 3 3 4 5 3" xfId="19162"/>
    <cellStyle name="Input 2 2 3 3 4 6" xfId="19163"/>
    <cellStyle name="Input 2 2 3 3 4 6 2" xfId="19164"/>
    <cellStyle name="Input 2 2 3 3 4 6 3" xfId="19165"/>
    <cellStyle name="Input 2 2 3 3 4 7" xfId="19166"/>
    <cellStyle name="Input 2 2 3 3 4 7 2" xfId="19167"/>
    <cellStyle name="Input 2 2 3 3 4 7 3" xfId="19168"/>
    <cellStyle name="Input 2 2 3 3 4 8" xfId="19169"/>
    <cellStyle name="Input 2 2 3 3 4 8 2" xfId="19170"/>
    <cellStyle name="Input 2 2 3 3 4 8 3" xfId="19171"/>
    <cellStyle name="Input 2 2 3 3 4 9" xfId="19172"/>
    <cellStyle name="Input 2 2 3 3 5" xfId="19173"/>
    <cellStyle name="Input 2 2 3 3 5 2" xfId="19174"/>
    <cellStyle name="Input 2 2 3 3 5 2 2" xfId="19175"/>
    <cellStyle name="Input 2 2 3 3 5 2 3" xfId="19176"/>
    <cellStyle name="Input 2 2 3 3 5 3" xfId="19177"/>
    <cellStyle name="Input 2 2 3 3 5 3 2" xfId="19178"/>
    <cellStyle name="Input 2 2 3 3 5 3 3" xfId="19179"/>
    <cellStyle name="Input 2 2 3 3 5 4" xfId="19180"/>
    <cellStyle name="Input 2 2 3 3 5 4 2" xfId="19181"/>
    <cellStyle name="Input 2 2 3 3 5 4 3" xfId="19182"/>
    <cellStyle name="Input 2 2 3 3 5 5" xfId="19183"/>
    <cellStyle name="Input 2 2 3 3 5 5 2" xfId="19184"/>
    <cellStyle name="Input 2 2 3 3 5 5 3" xfId="19185"/>
    <cellStyle name="Input 2 2 3 3 5 6" xfId="19186"/>
    <cellStyle name="Input 2 2 3 3 5 6 2" xfId="19187"/>
    <cellStyle name="Input 2 2 3 3 5 6 3" xfId="19188"/>
    <cellStyle name="Input 2 2 3 3 5 7" xfId="19189"/>
    <cellStyle name="Input 2 2 3 3 5 7 2" xfId="19190"/>
    <cellStyle name="Input 2 2 3 3 5 7 3" xfId="19191"/>
    <cellStyle name="Input 2 2 3 3 5 8" xfId="19192"/>
    <cellStyle name="Input 2 2 3 3 5 9" xfId="19193"/>
    <cellStyle name="Input 2 2 3 3 6" xfId="19194"/>
    <cellStyle name="Input 2 2 3 3 6 2" xfId="19195"/>
    <cellStyle name="Input 2 2 3 3 6 3" xfId="19196"/>
    <cellStyle name="Input 2 2 3 3 7" xfId="19197"/>
    <cellStyle name="Input 2 2 3 3 7 2" xfId="19198"/>
    <cellStyle name="Input 2 2 3 3 7 3" xfId="19199"/>
    <cellStyle name="Input 2 2 3 3 8" xfId="19200"/>
    <cellStyle name="Input 2 2 3 3 8 2" xfId="19201"/>
    <cellStyle name="Input 2 2 3 3 8 3" xfId="19202"/>
    <cellStyle name="Input 2 2 3 3 9" xfId="19203"/>
    <cellStyle name="Input 2 2 3 3 9 2" xfId="19204"/>
    <cellStyle name="Input 2 2 3 3 9 3" xfId="19205"/>
    <cellStyle name="Input 2 2 3 4" xfId="19206"/>
    <cellStyle name="Input 2 2 3 4 10" xfId="19207"/>
    <cellStyle name="Input 2 2 3 4 2" xfId="19208"/>
    <cellStyle name="Input 2 2 3 4 2 10" xfId="19209"/>
    <cellStyle name="Input 2 2 3 4 2 2" xfId="19210"/>
    <cellStyle name="Input 2 2 3 4 2 2 2" xfId="19211"/>
    <cellStyle name="Input 2 2 3 4 2 2 2 2" xfId="19212"/>
    <cellStyle name="Input 2 2 3 4 2 2 2 3" xfId="19213"/>
    <cellStyle name="Input 2 2 3 4 2 2 3" xfId="19214"/>
    <cellStyle name="Input 2 2 3 4 2 2 3 2" xfId="19215"/>
    <cellStyle name="Input 2 2 3 4 2 2 3 3" xfId="19216"/>
    <cellStyle name="Input 2 2 3 4 2 2 4" xfId="19217"/>
    <cellStyle name="Input 2 2 3 4 2 2 4 2" xfId="19218"/>
    <cellStyle name="Input 2 2 3 4 2 2 4 3" xfId="19219"/>
    <cellStyle name="Input 2 2 3 4 2 2 5" xfId="19220"/>
    <cellStyle name="Input 2 2 3 4 2 2 5 2" xfId="19221"/>
    <cellStyle name="Input 2 2 3 4 2 2 5 3" xfId="19222"/>
    <cellStyle name="Input 2 2 3 4 2 2 6" xfId="19223"/>
    <cellStyle name="Input 2 2 3 4 2 2 6 2" xfId="19224"/>
    <cellStyle name="Input 2 2 3 4 2 2 6 3" xfId="19225"/>
    <cellStyle name="Input 2 2 3 4 2 2 7" xfId="19226"/>
    <cellStyle name="Input 2 2 3 4 2 2 7 2" xfId="19227"/>
    <cellStyle name="Input 2 2 3 4 2 2 7 3" xfId="19228"/>
    <cellStyle name="Input 2 2 3 4 2 2 8" xfId="19229"/>
    <cellStyle name="Input 2 2 3 4 2 2 9" xfId="19230"/>
    <cellStyle name="Input 2 2 3 4 2 3" xfId="19231"/>
    <cellStyle name="Input 2 2 3 4 2 3 2" xfId="19232"/>
    <cellStyle name="Input 2 2 3 4 2 3 3" xfId="19233"/>
    <cellStyle name="Input 2 2 3 4 2 4" xfId="19234"/>
    <cellStyle name="Input 2 2 3 4 2 4 2" xfId="19235"/>
    <cellStyle name="Input 2 2 3 4 2 4 3" xfId="19236"/>
    <cellStyle name="Input 2 2 3 4 2 5" xfId="19237"/>
    <cellStyle name="Input 2 2 3 4 2 5 2" xfId="19238"/>
    <cellStyle name="Input 2 2 3 4 2 5 3" xfId="19239"/>
    <cellStyle name="Input 2 2 3 4 2 6" xfId="19240"/>
    <cellStyle name="Input 2 2 3 4 2 6 2" xfId="19241"/>
    <cellStyle name="Input 2 2 3 4 2 6 3" xfId="19242"/>
    <cellStyle name="Input 2 2 3 4 2 7" xfId="19243"/>
    <cellStyle name="Input 2 2 3 4 2 7 2" xfId="19244"/>
    <cellStyle name="Input 2 2 3 4 2 7 3" xfId="19245"/>
    <cellStyle name="Input 2 2 3 4 2 8" xfId="19246"/>
    <cellStyle name="Input 2 2 3 4 2 8 2" xfId="19247"/>
    <cellStyle name="Input 2 2 3 4 2 8 3" xfId="19248"/>
    <cellStyle name="Input 2 2 3 4 2 9" xfId="19249"/>
    <cellStyle name="Input 2 2 3 4 3" xfId="19250"/>
    <cellStyle name="Input 2 2 3 4 3 10" xfId="19251"/>
    <cellStyle name="Input 2 2 3 4 3 2" xfId="19252"/>
    <cellStyle name="Input 2 2 3 4 3 2 2" xfId="19253"/>
    <cellStyle name="Input 2 2 3 4 3 2 2 2" xfId="19254"/>
    <cellStyle name="Input 2 2 3 4 3 2 2 3" xfId="19255"/>
    <cellStyle name="Input 2 2 3 4 3 2 3" xfId="19256"/>
    <cellStyle name="Input 2 2 3 4 3 2 3 2" xfId="19257"/>
    <cellStyle name="Input 2 2 3 4 3 2 3 3" xfId="19258"/>
    <cellStyle name="Input 2 2 3 4 3 2 4" xfId="19259"/>
    <cellStyle name="Input 2 2 3 4 3 2 4 2" xfId="19260"/>
    <cellStyle name="Input 2 2 3 4 3 2 4 3" xfId="19261"/>
    <cellStyle name="Input 2 2 3 4 3 2 5" xfId="19262"/>
    <cellStyle name="Input 2 2 3 4 3 2 5 2" xfId="19263"/>
    <cellStyle name="Input 2 2 3 4 3 2 5 3" xfId="19264"/>
    <cellStyle name="Input 2 2 3 4 3 2 6" xfId="19265"/>
    <cellStyle name="Input 2 2 3 4 3 2 6 2" xfId="19266"/>
    <cellStyle name="Input 2 2 3 4 3 2 6 3" xfId="19267"/>
    <cellStyle name="Input 2 2 3 4 3 2 7" xfId="19268"/>
    <cellStyle name="Input 2 2 3 4 3 2 7 2" xfId="19269"/>
    <cellStyle name="Input 2 2 3 4 3 2 7 3" xfId="19270"/>
    <cellStyle name="Input 2 2 3 4 3 2 8" xfId="19271"/>
    <cellStyle name="Input 2 2 3 4 3 2 9" xfId="19272"/>
    <cellStyle name="Input 2 2 3 4 3 3" xfId="19273"/>
    <cellStyle name="Input 2 2 3 4 3 3 2" xfId="19274"/>
    <cellStyle name="Input 2 2 3 4 3 3 3" xfId="19275"/>
    <cellStyle name="Input 2 2 3 4 3 4" xfId="19276"/>
    <cellStyle name="Input 2 2 3 4 3 4 2" xfId="19277"/>
    <cellStyle name="Input 2 2 3 4 3 4 3" xfId="19278"/>
    <cellStyle name="Input 2 2 3 4 3 5" xfId="19279"/>
    <cellStyle name="Input 2 2 3 4 3 5 2" xfId="19280"/>
    <cellStyle name="Input 2 2 3 4 3 5 3" xfId="19281"/>
    <cellStyle name="Input 2 2 3 4 3 6" xfId="19282"/>
    <cellStyle name="Input 2 2 3 4 3 6 2" xfId="19283"/>
    <cellStyle name="Input 2 2 3 4 3 6 3" xfId="19284"/>
    <cellStyle name="Input 2 2 3 4 3 7" xfId="19285"/>
    <cellStyle name="Input 2 2 3 4 3 7 2" xfId="19286"/>
    <cellStyle name="Input 2 2 3 4 3 7 3" xfId="19287"/>
    <cellStyle name="Input 2 2 3 4 3 8" xfId="19288"/>
    <cellStyle name="Input 2 2 3 4 3 8 2" xfId="19289"/>
    <cellStyle name="Input 2 2 3 4 3 8 3" xfId="19290"/>
    <cellStyle name="Input 2 2 3 4 3 9" xfId="19291"/>
    <cellStyle name="Input 2 2 3 4 4" xfId="19292"/>
    <cellStyle name="Input 2 2 3 4 4 10" xfId="19293"/>
    <cellStyle name="Input 2 2 3 4 4 2" xfId="19294"/>
    <cellStyle name="Input 2 2 3 4 4 2 2" xfId="19295"/>
    <cellStyle name="Input 2 2 3 4 4 2 2 2" xfId="19296"/>
    <cellStyle name="Input 2 2 3 4 4 2 2 3" xfId="19297"/>
    <cellStyle name="Input 2 2 3 4 4 2 3" xfId="19298"/>
    <cellStyle name="Input 2 2 3 4 4 2 3 2" xfId="19299"/>
    <cellStyle name="Input 2 2 3 4 4 2 3 3" xfId="19300"/>
    <cellStyle name="Input 2 2 3 4 4 2 4" xfId="19301"/>
    <cellStyle name="Input 2 2 3 4 4 2 4 2" xfId="19302"/>
    <cellStyle name="Input 2 2 3 4 4 2 4 3" xfId="19303"/>
    <cellStyle name="Input 2 2 3 4 4 2 5" xfId="19304"/>
    <cellStyle name="Input 2 2 3 4 4 2 5 2" xfId="19305"/>
    <cellStyle name="Input 2 2 3 4 4 2 5 3" xfId="19306"/>
    <cellStyle name="Input 2 2 3 4 4 2 6" xfId="19307"/>
    <cellStyle name="Input 2 2 3 4 4 2 6 2" xfId="19308"/>
    <cellStyle name="Input 2 2 3 4 4 2 6 3" xfId="19309"/>
    <cellStyle name="Input 2 2 3 4 4 2 7" xfId="19310"/>
    <cellStyle name="Input 2 2 3 4 4 2 7 2" xfId="19311"/>
    <cellStyle name="Input 2 2 3 4 4 2 7 3" xfId="19312"/>
    <cellStyle name="Input 2 2 3 4 4 2 8" xfId="19313"/>
    <cellStyle name="Input 2 2 3 4 4 2 9" xfId="19314"/>
    <cellStyle name="Input 2 2 3 4 4 3" xfId="19315"/>
    <cellStyle name="Input 2 2 3 4 4 3 2" xfId="19316"/>
    <cellStyle name="Input 2 2 3 4 4 3 3" xfId="19317"/>
    <cellStyle name="Input 2 2 3 4 4 4" xfId="19318"/>
    <cellStyle name="Input 2 2 3 4 4 4 2" xfId="19319"/>
    <cellStyle name="Input 2 2 3 4 4 4 3" xfId="19320"/>
    <cellStyle name="Input 2 2 3 4 4 5" xfId="19321"/>
    <cellStyle name="Input 2 2 3 4 4 5 2" xfId="19322"/>
    <cellStyle name="Input 2 2 3 4 4 5 3" xfId="19323"/>
    <cellStyle name="Input 2 2 3 4 4 6" xfId="19324"/>
    <cellStyle name="Input 2 2 3 4 4 6 2" xfId="19325"/>
    <cellStyle name="Input 2 2 3 4 4 6 3" xfId="19326"/>
    <cellStyle name="Input 2 2 3 4 4 7" xfId="19327"/>
    <cellStyle name="Input 2 2 3 4 4 7 2" xfId="19328"/>
    <cellStyle name="Input 2 2 3 4 4 7 3" xfId="19329"/>
    <cellStyle name="Input 2 2 3 4 4 8" xfId="19330"/>
    <cellStyle name="Input 2 2 3 4 4 8 2" xfId="19331"/>
    <cellStyle name="Input 2 2 3 4 4 8 3" xfId="19332"/>
    <cellStyle name="Input 2 2 3 4 4 9" xfId="19333"/>
    <cellStyle name="Input 2 2 3 4 5" xfId="19334"/>
    <cellStyle name="Input 2 2 3 4 5 2" xfId="19335"/>
    <cellStyle name="Input 2 2 3 4 5 2 2" xfId="19336"/>
    <cellStyle name="Input 2 2 3 4 5 2 3" xfId="19337"/>
    <cellStyle name="Input 2 2 3 4 5 3" xfId="19338"/>
    <cellStyle name="Input 2 2 3 4 5 3 2" xfId="19339"/>
    <cellStyle name="Input 2 2 3 4 5 3 3" xfId="19340"/>
    <cellStyle name="Input 2 2 3 4 5 4" xfId="19341"/>
    <cellStyle name="Input 2 2 3 4 5 4 2" xfId="19342"/>
    <cellStyle name="Input 2 2 3 4 5 4 3" xfId="19343"/>
    <cellStyle name="Input 2 2 3 4 5 5" xfId="19344"/>
    <cellStyle name="Input 2 2 3 4 5 5 2" xfId="19345"/>
    <cellStyle name="Input 2 2 3 4 5 5 3" xfId="19346"/>
    <cellStyle name="Input 2 2 3 4 5 6" xfId="19347"/>
    <cellStyle name="Input 2 2 3 4 5 6 2" xfId="19348"/>
    <cellStyle name="Input 2 2 3 4 5 6 3" xfId="19349"/>
    <cellStyle name="Input 2 2 3 4 5 7" xfId="19350"/>
    <cellStyle name="Input 2 2 3 4 5 7 2" xfId="19351"/>
    <cellStyle name="Input 2 2 3 4 5 7 3" xfId="19352"/>
    <cellStyle name="Input 2 2 3 4 5 8" xfId="19353"/>
    <cellStyle name="Input 2 2 3 4 5 9" xfId="19354"/>
    <cellStyle name="Input 2 2 3 4 6" xfId="19355"/>
    <cellStyle name="Input 2 2 3 4 6 2" xfId="19356"/>
    <cellStyle name="Input 2 2 3 4 6 3" xfId="19357"/>
    <cellStyle name="Input 2 2 3 4 7" xfId="19358"/>
    <cellStyle name="Input 2 2 3 4 7 2" xfId="19359"/>
    <cellStyle name="Input 2 2 3 4 7 3" xfId="19360"/>
    <cellStyle name="Input 2 2 3 4 8" xfId="19361"/>
    <cellStyle name="Input 2 2 3 4 8 2" xfId="19362"/>
    <cellStyle name="Input 2 2 3 4 8 3" xfId="19363"/>
    <cellStyle name="Input 2 2 3 4 9" xfId="19364"/>
    <cellStyle name="Input 2 2 3 4 9 2" xfId="19365"/>
    <cellStyle name="Input 2 2 3 4 9 3" xfId="19366"/>
    <cellStyle name="Input 2 2 3 5" xfId="19367"/>
    <cellStyle name="Input 2 2 3 5 10" xfId="19368"/>
    <cellStyle name="Input 2 2 3 5 2" xfId="19369"/>
    <cellStyle name="Input 2 2 3 5 2 10" xfId="19370"/>
    <cellStyle name="Input 2 2 3 5 2 2" xfId="19371"/>
    <cellStyle name="Input 2 2 3 5 2 2 2" xfId="19372"/>
    <cellStyle name="Input 2 2 3 5 2 2 2 2" xfId="19373"/>
    <cellStyle name="Input 2 2 3 5 2 2 2 3" xfId="19374"/>
    <cellStyle name="Input 2 2 3 5 2 2 3" xfId="19375"/>
    <cellStyle name="Input 2 2 3 5 2 2 3 2" xfId="19376"/>
    <cellStyle name="Input 2 2 3 5 2 2 3 3" xfId="19377"/>
    <cellStyle name="Input 2 2 3 5 2 2 4" xfId="19378"/>
    <cellStyle name="Input 2 2 3 5 2 2 4 2" xfId="19379"/>
    <cellStyle name="Input 2 2 3 5 2 2 4 3" xfId="19380"/>
    <cellStyle name="Input 2 2 3 5 2 2 5" xfId="19381"/>
    <cellStyle name="Input 2 2 3 5 2 2 5 2" xfId="19382"/>
    <cellStyle name="Input 2 2 3 5 2 2 5 3" xfId="19383"/>
    <cellStyle name="Input 2 2 3 5 2 2 6" xfId="19384"/>
    <cellStyle name="Input 2 2 3 5 2 2 6 2" xfId="19385"/>
    <cellStyle name="Input 2 2 3 5 2 2 6 3" xfId="19386"/>
    <cellStyle name="Input 2 2 3 5 2 2 7" xfId="19387"/>
    <cellStyle name="Input 2 2 3 5 2 2 7 2" xfId="19388"/>
    <cellStyle name="Input 2 2 3 5 2 2 7 3" xfId="19389"/>
    <cellStyle name="Input 2 2 3 5 2 2 8" xfId="19390"/>
    <cellStyle name="Input 2 2 3 5 2 2 9" xfId="19391"/>
    <cellStyle name="Input 2 2 3 5 2 3" xfId="19392"/>
    <cellStyle name="Input 2 2 3 5 2 3 2" xfId="19393"/>
    <cellStyle name="Input 2 2 3 5 2 3 3" xfId="19394"/>
    <cellStyle name="Input 2 2 3 5 2 4" xfId="19395"/>
    <cellStyle name="Input 2 2 3 5 2 4 2" xfId="19396"/>
    <cellStyle name="Input 2 2 3 5 2 4 3" xfId="19397"/>
    <cellStyle name="Input 2 2 3 5 2 5" xfId="19398"/>
    <cellStyle name="Input 2 2 3 5 2 5 2" xfId="19399"/>
    <cellStyle name="Input 2 2 3 5 2 5 3" xfId="19400"/>
    <cellStyle name="Input 2 2 3 5 2 6" xfId="19401"/>
    <cellStyle name="Input 2 2 3 5 2 6 2" xfId="19402"/>
    <cellStyle name="Input 2 2 3 5 2 6 3" xfId="19403"/>
    <cellStyle name="Input 2 2 3 5 2 7" xfId="19404"/>
    <cellStyle name="Input 2 2 3 5 2 7 2" xfId="19405"/>
    <cellStyle name="Input 2 2 3 5 2 7 3" xfId="19406"/>
    <cellStyle name="Input 2 2 3 5 2 8" xfId="19407"/>
    <cellStyle name="Input 2 2 3 5 2 8 2" xfId="19408"/>
    <cellStyle name="Input 2 2 3 5 2 8 3" xfId="19409"/>
    <cellStyle name="Input 2 2 3 5 2 9" xfId="19410"/>
    <cellStyle name="Input 2 2 3 5 3" xfId="19411"/>
    <cellStyle name="Input 2 2 3 5 3 10" xfId="19412"/>
    <cellStyle name="Input 2 2 3 5 3 2" xfId="19413"/>
    <cellStyle name="Input 2 2 3 5 3 2 2" xfId="19414"/>
    <cellStyle name="Input 2 2 3 5 3 2 2 2" xfId="19415"/>
    <cellStyle name="Input 2 2 3 5 3 2 2 3" xfId="19416"/>
    <cellStyle name="Input 2 2 3 5 3 2 3" xfId="19417"/>
    <cellStyle name="Input 2 2 3 5 3 2 3 2" xfId="19418"/>
    <cellStyle name="Input 2 2 3 5 3 2 3 3" xfId="19419"/>
    <cellStyle name="Input 2 2 3 5 3 2 4" xfId="19420"/>
    <cellStyle name="Input 2 2 3 5 3 2 4 2" xfId="19421"/>
    <cellStyle name="Input 2 2 3 5 3 2 4 3" xfId="19422"/>
    <cellStyle name="Input 2 2 3 5 3 2 5" xfId="19423"/>
    <cellStyle name="Input 2 2 3 5 3 2 5 2" xfId="19424"/>
    <cellStyle name="Input 2 2 3 5 3 2 5 3" xfId="19425"/>
    <cellStyle name="Input 2 2 3 5 3 2 6" xfId="19426"/>
    <cellStyle name="Input 2 2 3 5 3 2 6 2" xfId="19427"/>
    <cellStyle name="Input 2 2 3 5 3 2 6 3" xfId="19428"/>
    <cellStyle name="Input 2 2 3 5 3 2 7" xfId="19429"/>
    <cellStyle name="Input 2 2 3 5 3 2 7 2" xfId="19430"/>
    <cellStyle name="Input 2 2 3 5 3 2 7 3" xfId="19431"/>
    <cellStyle name="Input 2 2 3 5 3 2 8" xfId="19432"/>
    <cellStyle name="Input 2 2 3 5 3 2 9" xfId="19433"/>
    <cellStyle name="Input 2 2 3 5 3 3" xfId="19434"/>
    <cellStyle name="Input 2 2 3 5 3 3 2" xfId="19435"/>
    <cellStyle name="Input 2 2 3 5 3 3 3" xfId="19436"/>
    <cellStyle name="Input 2 2 3 5 3 4" xfId="19437"/>
    <cellStyle name="Input 2 2 3 5 3 4 2" xfId="19438"/>
    <cellStyle name="Input 2 2 3 5 3 4 3" xfId="19439"/>
    <cellStyle name="Input 2 2 3 5 3 5" xfId="19440"/>
    <cellStyle name="Input 2 2 3 5 3 5 2" xfId="19441"/>
    <cellStyle name="Input 2 2 3 5 3 5 3" xfId="19442"/>
    <cellStyle name="Input 2 2 3 5 3 6" xfId="19443"/>
    <cellStyle name="Input 2 2 3 5 3 6 2" xfId="19444"/>
    <cellStyle name="Input 2 2 3 5 3 6 3" xfId="19445"/>
    <cellStyle name="Input 2 2 3 5 3 7" xfId="19446"/>
    <cellStyle name="Input 2 2 3 5 3 7 2" xfId="19447"/>
    <cellStyle name="Input 2 2 3 5 3 7 3" xfId="19448"/>
    <cellStyle name="Input 2 2 3 5 3 8" xfId="19449"/>
    <cellStyle name="Input 2 2 3 5 3 8 2" xfId="19450"/>
    <cellStyle name="Input 2 2 3 5 3 8 3" xfId="19451"/>
    <cellStyle name="Input 2 2 3 5 3 9" xfId="19452"/>
    <cellStyle name="Input 2 2 3 5 4" xfId="19453"/>
    <cellStyle name="Input 2 2 3 5 4 10" xfId="19454"/>
    <cellStyle name="Input 2 2 3 5 4 2" xfId="19455"/>
    <cellStyle name="Input 2 2 3 5 4 2 2" xfId="19456"/>
    <cellStyle name="Input 2 2 3 5 4 2 2 2" xfId="19457"/>
    <cellStyle name="Input 2 2 3 5 4 2 2 3" xfId="19458"/>
    <cellStyle name="Input 2 2 3 5 4 2 3" xfId="19459"/>
    <cellStyle name="Input 2 2 3 5 4 2 3 2" xfId="19460"/>
    <cellStyle name="Input 2 2 3 5 4 2 3 3" xfId="19461"/>
    <cellStyle name="Input 2 2 3 5 4 2 4" xfId="19462"/>
    <cellStyle name="Input 2 2 3 5 4 2 4 2" xfId="19463"/>
    <cellStyle name="Input 2 2 3 5 4 2 4 3" xfId="19464"/>
    <cellStyle name="Input 2 2 3 5 4 2 5" xfId="19465"/>
    <cellStyle name="Input 2 2 3 5 4 2 5 2" xfId="19466"/>
    <cellStyle name="Input 2 2 3 5 4 2 5 3" xfId="19467"/>
    <cellStyle name="Input 2 2 3 5 4 2 6" xfId="19468"/>
    <cellStyle name="Input 2 2 3 5 4 2 6 2" xfId="19469"/>
    <cellStyle name="Input 2 2 3 5 4 2 6 3" xfId="19470"/>
    <cellStyle name="Input 2 2 3 5 4 2 7" xfId="19471"/>
    <cellStyle name="Input 2 2 3 5 4 2 7 2" xfId="19472"/>
    <cellStyle name="Input 2 2 3 5 4 2 7 3" xfId="19473"/>
    <cellStyle name="Input 2 2 3 5 4 2 8" xfId="19474"/>
    <cellStyle name="Input 2 2 3 5 4 2 9" xfId="19475"/>
    <cellStyle name="Input 2 2 3 5 4 3" xfId="19476"/>
    <cellStyle name="Input 2 2 3 5 4 3 2" xfId="19477"/>
    <cellStyle name="Input 2 2 3 5 4 3 3" xfId="19478"/>
    <cellStyle name="Input 2 2 3 5 4 4" xfId="19479"/>
    <cellStyle name="Input 2 2 3 5 4 4 2" xfId="19480"/>
    <cellStyle name="Input 2 2 3 5 4 4 3" xfId="19481"/>
    <cellStyle name="Input 2 2 3 5 4 5" xfId="19482"/>
    <cellStyle name="Input 2 2 3 5 4 5 2" xfId="19483"/>
    <cellStyle name="Input 2 2 3 5 4 5 3" xfId="19484"/>
    <cellStyle name="Input 2 2 3 5 4 6" xfId="19485"/>
    <cellStyle name="Input 2 2 3 5 4 6 2" xfId="19486"/>
    <cellStyle name="Input 2 2 3 5 4 6 3" xfId="19487"/>
    <cellStyle name="Input 2 2 3 5 4 7" xfId="19488"/>
    <cellStyle name="Input 2 2 3 5 4 7 2" xfId="19489"/>
    <cellStyle name="Input 2 2 3 5 4 7 3" xfId="19490"/>
    <cellStyle name="Input 2 2 3 5 4 8" xfId="19491"/>
    <cellStyle name="Input 2 2 3 5 4 8 2" xfId="19492"/>
    <cellStyle name="Input 2 2 3 5 4 8 3" xfId="19493"/>
    <cellStyle name="Input 2 2 3 5 4 9" xfId="19494"/>
    <cellStyle name="Input 2 2 3 5 5" xfId="19495"/>
    <cellStyle name="Input 2 2 3 5 5 2" xfId="19496"/>
    <cellStyle name="Input 2 2 3 5 5 2 2" xfId="19497"/>
    <cellStyle name="Input 2 2 3 5 5 2 3" xfId="19498"/>
    <cellStyle name="Input 2 2 3 5 5 3" xfId="19499"/>
    <cellStyle name="Input 2 2 3 5 5 3 2" xfId="19500"/>
    <cellStyle name="Input 2 2 3 5 5 3 3" xfId="19501"/>
    <cellStyle name="Input 2 2 3 5 5 4" xfId="19502"/>
    <cellStyle name="Input 2 2 3 5 5 4 2" xfId="19503"/>
    <cellStyle name="Input 2 2 3 5 5 4 3" xfId="19504"/>
    <cellStyle name="Input 2 2 3 5 5 5" xfId="19505"/>
    <cellStyle name="Input 2 2 3 5 5 5 2" xfId="19506"/>
    <cellStyle name="Input 2 2 3 5 5 5 3" xfId="19507"/>
    <cellStyle name="Input 2 2 3 5 5 6" xfId="19508"/>
    <cellStyle name="Input 2 2 3 5 5 6 2" xfId="19509"/>
    <cellStyle name="Input 2 2 3 5 5 6 3" xfId="19510"/>
    <cellStyle name="Input 2 2 3 5 5 7" xfId="19511"/>
    <cellStyle name="Input 2 2 3 5 5 7 2" xfId="19512"/>
    <cellStyle name="Input 2 2 3 5 5 7 3" xfId="19513"/>
    <cellStyle name="Input 2 2 3 5 5 8" xfId="19514"/>
    <cellStyle name="Input 2 2 3 5 5 9" xfId="19515"/>
    <cellStyle name="Input 2 2 3 5 6" xfId="19516"/>
    <cellStyle name="Input 2 2 3 5 6 2" xfId="19517"/>
    <cellStyle name="Input 2 2 3 5 6 3" xfId="19518"/>
    <cellStyle name="Input 2 2 3 5 7" xfId="19519"/>
    <cellStyle name="Input 2 2 3 5 7 2" xfId="19520"/>
    <cellStyle name="Input 2 2 3 5 7 3" xfId="19521"/>
    <cellStyle name="Input 2 2 3 5 8" xfId="19522"/>
    <cellStyle name="Input 2 2 3 5 8 2" xfId="19523"/>
    <cellStyle name="Input 2 2 3 5 8 3" xfId="19524"/>
    <cellStyle name="Input 2 2 3 5 9" xfId="19525"/>
    <cellStyle name="Input 2 2 3 5 9 2" xfId="19526"/>
    <cellStyle name="Input 2 2 3 5 9 3" xfId="19527"/>
    <cellStyle name="Input 2 2 3 6" xfId="19528"/>
    <cellStyle name="Input 2 2 3 6 10" xfId="19529"/>
    <cellStyle name="Input 2 2 3 6 2" xfId="19530"/>
    <cellStyle name="Input 2 2 3 6 2 2" xfId="19531"/>
    <cellStyle name="Input 2 2 3 6 2 2 2" xfId="19532"/>
    <cellStyle name="Input 2 2 3 6 2 2 3" xfId="19533"/>
    <cellStyle name="Input 2 2 3 6 2 3" xfId="19534"/>
    <cellStyle name="Input 2 2 3 6 2 3 2" xfId="19535"/>
    <cellStyle name="Input 2 2 3 6 2 3 3" xfId="19536"/>
    <cellStyle name="Input 2 2 3 6 2 4" xfId="19537"/>
    <cellStyle name="Input 2 2 3 6 2 4 2" xfId="19538"/>
    <cellStyle name="Input 2 2 3 6 2 4 3" xfId="19539"/>
    <cellStyle name="Input 2 2 3 6 2 5" xfId="19540"/>
    <cellStyle name="Input 2 2 3 6 2 5 2" xfId="19541"/>
    <cellStyle name="Input 2 2 3 6 2 5 3" xfId="19542"/>
    <cellStyle name="Input 2 2 3 6 2 6" xfId="19543"/>
    <cellStyle name="Input 2 2 3 6 2 6 2" xfId="19544"/>
    <cellStyle name="Input 2 2 3 6 2 6 3" xfId="19545"/>
    <cellStyle name="Input 2 2 3 6 2 7" xfId="19546"/>
    <cellStyle name="Input 2 2 3 6 2 7 2" xfId="19547"/>
    <cellStyle name="Input 2 2 3 6 2 7 3" xfId="19548"/>
    <cellStyle name="Input 2 2 3 6 2 8" xfId="19549"/>
    <cellStyle name="Input 2 2 3 6 2 9" xfId="19550"/>
    <cellStyle name="Input 2 2 3 6 3" xfId="19551"/>
    <cellStyle name="Input 2 2 3 6 3 2" xfId="19552"/>
    <cellStyle name="Input 2 2 3 6 3 3" xfId="19553"/>
    <cellStyle name="Input 2 2 3 6 4" xfId="19554"/>
    <cellStyle name="Input 2 2 3 6 4 2" xfId="19555"/>
    <cellStyle name="Input 2 2 3 6 4 3" xfId="19556"/>
    <cellStyle name="Input 2 2 3 6 5" xfId="19557"/>
    <cellStyle name="Input 2 2 3 6 5 2" xfId="19558"/>
    <cellStyle name="Input 2 2 3 6 5 3" xfId="19559"/>
    <cellStyle name="Input 2 2 3 6 6" xfId="19560"/>
    <cellStyle name="Input 2 2 3 6 6 2" xfId="19561"/>
    <cellStyle name="Input 2 2 3 6 6 3" xfId="19562"/>
    <cellStyle name="Input 2 2 3 6 7" xfId="19563"/>
    <cellStyle name="Input 2 2 3 6 7 2" xfId="19564"/>
    <cellStyle name="Input 2 2 3 6 7 3" xfId="19565"/>
    <cellStyle name="Input 2 2 3 6 8" xfId="19566"/>
    <cellStyle name="Input 2 2 3 6 8 2" xfId="19567"/>
    <cellStyle name="Input 2 2 3 6 8 3" xfId="19568"/>
    <cellStyle name="Input 2 2 3 6 9" xfId="19569"/>
    <cellStyle name="Input 2 2 3 7" xfId="19570"/>
    <cellStyle name="Input 2 2 3 7 10" xfId="19571"/>
    <cellStyle name="Input 2 2 3 7 2" xfId="19572"/>
    <cellStyle name="Input 2 2 3 7 2 2" xfId="19573"/>
    <cellStyle name="Input 2 2 3 7 2 2 2" xfId="19574"/>
    <cellStyle name="Input 2 2 3 7 2 2 3" xfId="19575"/>
    <cellStyle name="Input 2 2 3 7 2 3" xfId="19576"/>
    <cellStyle name="Input 2 2 3 7 2 3 2" xfId="19577"/>
    <cellStyle name="Input 2 2 3 7 2 3 3" xfId="19578"/>
    <cellStyle name="Input 2 2 3 7 2 4" xfId="19579"/>
    <cellStyle name="Input 2 2 3 7 2 4 2" xfId="19580"/>
    <cellStyle name="Input 2 2 3 7 2 4 3" xfId="19581"/>
    <cellStyle name="Input 2 2 3 7 2 5" xfId="19582"/>
    <cellStyle name="Input 2 2 3 7 2 5 2" xfId="19583"/>
    <cellStyle name="Input 2 2 3 7 2 5 3" xfId="19584"/>
    <cellStyle name="Input 2 2 3 7 2 6" xfId="19585"/>
    <cellStyle name="Input 2 2 3 7 2 6 2" xfId="19586"/>
    <cellStyle name="Input 2 2 3 7 2 6 3" xfId="19587"/>
    <cellStyle name="Input 2 2 3 7 2 7" xfId="19588"/>
    <cellStyle name="Input 2 2 3 7 2 7 2" xfId="19589"/>
    <cellStyle name="Input 2 2 3 7 2 7 3" xfId="19590"/>
    <cellStyle name="Input 2 2 3 7 2 8" xfId="19591"/>
    <cellStyle name="Input 2 2 3 7 2 9" xfId="19592"/>
    <cellStyle name="Input 2 2 3 7 3" xfId="19593"/>
    <cellStyle name="Input 2 2 3 7 3 2" xfId="19594"/>
    <cellStyle name="Input 2 2 3 7 3 3" xfId="19595"/>
    <cellStyle name="Input 2 2 3 7 4" xfId="19596"/>
    <cellStyle name="Input 2 2 3 7 4 2" xfId="19597"/>
    <cellStyle name="Input 2 2 3 7 4 3" xfId="19598"/>
    <cellStyle name="Input 2 2 3 7 5" xfId="19599"/>
    <cellStyle name="Input 2 2 3 7 5 2" xfId="19600"/>
    <cellStyle name="Input 2 2 3 7 5 3" xfId="19601"/>
    <cellStyle name="Input 2 2 3 7 6" xfId="19602"/>
    <cellStyle name="Input 2 2 3 7 6 2" xfId="19603"/>
    <cellStyle name="Input 2 2 3 7 6 3" xfId="19604"/>
    <cellStyle name="Input 2 2 3 7 7" xfId="19605"/>
    <cellStyle name="Input 2 2 3 7 7 2" xfId="19606"/>
    <cellStyle name="Input 2 2 3 7 7 3" xfId="19607"/>
    <cellStyle name="Input 2 2 3 7 8" xfId="19608"/>
    <cellStyle name="Input 2 2 3 7 8 2" xfId="19609"/>
    <cellStyle name="Input 2 2 3 7 8 3" xfId="19610"/>
    <cellStyle name="Input 2 2 3 7 9" xfId="19611"/>
    <cellStyle name="Input 2 2 3 8" xfId="19612"/>
    <cellStyle name="Input 2 2 3 8 10" xfId="19613"/>
    <cellStyle name="Input 2 2 3 8 2" xfId="19614"/>
    <cellStyle name="Input 2 2 3 8 2 2" xfId="19615"/>
    <cellStyle name="Input 2 2 3 8 2 2 2" xfId="19616"/>
    <cellStyle name="Input 2 2 3 8 2 2 3" xfId="19617"/>
    <cellStyle name="Input 2 2 3 8 2 3" xfId="19618"/>
    <cellStyle name="Input 2 2 3 8 2 3 2" xfId="19619"/>
    <cellStyle name="Input 2 2 3 8 2 3 3" xfId="19620"/>
    <cellStyle name="Input 2 2 3 8 2 4" xfId="19621"/>
    <cellStyle name="Input 2 2 3 8 2 4 2" xfId="19622"/>
    <cellStyle name="Input 2 2 3 8 2 4 3" xfId="19623"/>
    <cellStyle name="Input 2 2 3 8 2 5" xfId="19624"/>
    <cellStyle name="Input 2 2 3 8 2 5 2" xfId="19625"/>
    <cellStyle name="Input 2 2 3 8 2 5 3" xfId="19626"/>
    <cellStyle name="Input 2 2 3 8 2 6" xfId="19627"/>
    <cellStyle name="Input 2 2 3 8 2 6 2" xfId="19628"/>
    <cellStyle name="Input 2 2 3 8 2 6 3" xfId="19629"/>
    <cellStyle name="Input 2 2 3 8 2 7" xfId="19630"/>
    <cellStyle name="Input 2 2 3 8 2 7 2" xfId="19631"/>
    <cellStyle name="Input 2 2 3 8 2 7 3" xfId="19632"/>
    <cellStyle name="Input 2 2 3 8 2 8" xfId="19633"/>
    <cellStyle name="Input 2 2 3 8 2 9" xfId="19634"/>
    <cellStyle name="Input 2 2 3 8 3" xfId="19635"/>
    <cellStyle name="Input 2 2 3 8 3 2" xfId="19636"/>
    <cellStyle name="Input 2 2 3 8 3 3" xfId="19637"/>
    <cellStyle name="Input 2 2 3 8 4" xfId="19638"/>
    <cellStyle name="Input 2 2 3 8 4 2" xfId="19639"/>
    <cellStyle name="Input 2 2 3 8 4 3" xfId="19640"/>
    <cellStyle name="Input 2 2 3 8 5" xfId="19641"/>
    <cellStyle name="Input 2 2 3 8 5 2" xfId="19642"/>
    <cellStyle name="Input 2 2 3 8 5 3" xfId="19643"/>
    <cellStyle name="Input 2 2 3 8 6" xfId="19644"/>
    <cellStyle name="Input 2 2 3 8 6 2" xfId="19645"/>
    <cellStyle name="Input 2 2 3 8 6 3" xfId="19646"/>
    <cellStyle name="Input 2 2 3 8 7" xfId="19647"/>
    <cellStyle name="Input 2 2 3 8 7 2" xfId="19648"/>
    <cellStyle name="Input 2 2 3 8 7 3" xfId="19649"/>
    <cellStyle name="Input 2 2 3 8 8" xfId="19650"/>
    <cellStyle name="Input 2 2 3 8 8 2" xfId="19651"/>
    <cellStyle name="Input 2 2 3 8 8 3" xfId="19652"/>
    <cellStyle name="Input 2 2 3 8 9" xfId="19653"/>
    <cellStyle name="Input 2 2 3 9" xfId="19654"/>
    <cellStyle name="Input 2 2 3 9 2" xfId="19655"/>
    <cellStyle name="Input 2 2 3 9 2 2" xfId="19656"/>
    <cellStyle name="Input 2 2 3 9 2 3" xfId="19657"/>
    <cellStyle name="Input 2 2 3 9 3" xfId="19658"/>
    <cellStyle name="Input 2 2 3 9 3 2" xfId="19659"/>
    <cellStyle name="Input 2 2 3 9 3 3" xfId="19660"/>
    <cellStyle name="Input 2 2 3 9 4" xfId="19661"/>
    <cellStyle name="Input 2 2 3 9 4 2" xfId="19662"/>
    <cellStyle name="Input 2 2 3 9 4 3" xfId="19663"/>
    <cellStyle name="Input 2 2 3 9 5" xfId="19664"/>
    <cellStyle name="Input 2 2 3 9 5 2" xfId="19665"/>
    <cellStyle name="Input 2 2 3 9 5 3" xfId="19666"/>
    <cellStyle name="Input 2 2 3 9 6" xfId="19667"/>
    <cellStyle name="Input 2 2 3 9 6 2" xfId="19668"/>
    <cellStyle name="Input 2 2 3 9 6 3" xfId="19669"/>
    <cellStyle name="Input 2 2 3 9 7" xfId="19670"/>
    <cellStyle name="Input 2 2 3 9 7 2" xfId="19671"/>
    <cellStyle name="Input 2 2 3 9 7 3" xfId="19672"/>
    <cellStyle name="Input 2 2 3 9 8" xfId="19673"/>
    <cellStyle name="Input 2 2 3 9 9" xfId="19674"/>
    <cellStyle name="Input 2 2 4" xfId="19675"/>
    <cellStyle name="Input 2 2 4 10" xfId="19676"/>
    <cellStyle name="Input 2 2 4 10 2" xfId="19677"/>
    <cellStyle name="Input 2 2 4 10 3" xfId="19678"/>
    <cellStyle name="Input 2 2 4 11" xfId="19679"/>
    <cellStyle name="Input 2 2 4 11 2" xfId="19680"/>
    <cellStyle name="Input 2 2 4 11 3" xfId="19681"/>
    <cellStyle name="Input 2 2 4 12" xfId="19682"/>
    <cellStyle name="Input 2 2 4 2" xfId="19683"/>
    <cellStyle name="Input 2 2 4 2 10" xfId="19684"/>
    <cellStyle name="Input 2 2 4 2 2" xfId="19685"/>
    <cellStyle name="Input 2 2 4 2 2 2" xfId="19686"/>
    <cellStyle name="Input 2 2 4 2 2 2 2" xfId="19687"/>
    <cellStyle name="Input 2 2 4 2 2 2 3" xfId="19688"/>
    <cellStyle name="Input 2 2 4 2 2 3" xfId="19689"/>
    <cellStyle name="Input 2 2 4 2 2 3 2" xfId="19690"/>
    <cellStyle name="Input 2 2 4 2 2 3 3" xfId="19691"/>
    <cellStyle name="Input 2 2 4 2 2 4" xfId="19692"/>
    <cellStyle name="Input 2 2 4 2 2 4 2" xfId="19693"/>
    <cellStyle name="Input 2 2 4 2 2 4 3" xfId="19694"/>
    <cellStyle name="Input 2 2 4 2 2 5" xfId="19695"/>
    <cellStyle name="Input 2 2 4 2 2 5 2" xfId="19696"/>
    <cellStyle name="Input 2 2 4 2 2 5 3" xfId="19697"/>
    <cellStyle name="Input 2 2 4 2 2 6" xfId="19698"/>
    <cellStyle name="Input 2 2 4 2 2 6 2" xfId="19699"/>
    <cellStyle name="Input 2 2 4 2 2 6 3" xfId="19700"/>
    <cellStyle name="Input 2 2 4 2 2 7" xfId="19701"/>
    <cellStyle name="Input 2 2 4 2 2 7 2" xfId="19702"/>
    <cellStyle name="Input 2 2 4 2 2 7 3" xfId="19703"/>
    <cellStyle name="Input 2 2 4 2 2 8" xfId="19704"/>
    <cellStyle name="Input 2 2 4 2 2 9" xfId="19705"/>
    <cellStyle name="Input 2 2 4 2 3" xfId="19706"/>
    <cellStyle name="Input 2 2 4 2 3 2" xfId="19707"/>
    <cellStyle name="Input 2 2 4 2 3 3" xfId="19708"/>
    <cellStyle name="Input 2 2 4 2 4" xfId="19709"/>
    <cellStyle name="Input 2 2 4 2 4 2" xfId="19710"/>
    <cellStyle name="Input 2 2 4 2 4 3" xfId="19711"/>
    <cellStyle name="Input 2 2 4 2 5" xfId="19712"/>
    <cellStyle name="Input 2 2 4 2 5 2" xfId="19713"/>
    <cellStyle name="Input 2 2 4 2 5 3" xfId="19714"/>
    <cellStyle name="Input 2 2 4 2 6" xfId="19715"/>
    <cellStyle name="Input 2 2 4 2 6 2" xfId="19716"/>
    <cellStyle name="Input 2 2 4 2 6 3" xfId="19717"/>
    <cellStyle name="Input 2 2 4 2 7" xfId="19718"/>
    <cellStyle name="Input 2 2 4 2 7 2" xfId="19719"/>
    <cellStyle name="Input 2 2 4 2 7 3" xfId="19720"/>
    <cellStyle name="Input 2 2 4 2 8" xfId="19721"/>
    <cellStyle name="Input 2 2 4 2 8 2" xfId="19722"/>
    <cellStyle name="Input 2 2 4 2 8 3" xfId="19723"/>
    <cellStyle name="Input 2 2 4 2 9" xfId="19724"/>
    <cellStyle name="Input 2 2 4 3" xfId="19725"/>
    <cellStyle name="Input 2 2 4 3 10" xfId="19726"/>
    <cellStyle name="Input 2 2 4 3 2" xfId="19727"/>
    <cellStyle name="Input 2 2 4 3 2 2" xfId="19728"/>
    <cellStyle name="Input 2 2 4 3 2 2 2" xfId="19729"/>
    <cellStyle name="Input 2 2 4 3 2 2 3" xfId="19730"/>
    <cellStyle name="Input 2 2 4 3 2 3" xfId="19731"/>
    <cellStyle name="Input 2 2 4 3 2 3 2" xfId="19732"/>
    <cellStyle name="Input 2 2 4 3 2 3 3" xfId="19733"/>
    <cellStyle name="Input 2 2 4 3 2 4" xfId="19734"/>
    <cellStyle name="Input 2 2 4 3 2 4 2" xfId="19735"/>
    <cellStyle name="Input 2 2 4 3 2 4 3" xfId="19736"/>
    <cellStyle name="Input 2 2 4 3 2 5" xfId="19737"/>
    <cellStyle name="Input 2 2 4 3 2 5 2" xfId="19738"/>
    <cellStyle name="Input 2 2 4 3 2 5 3" xfId="19739"/>
    <cellStyle name="Input 2 2 4 3 2 6" xfId="19740"/>
    <cellStyle name="Input 2 2 4 3 2 6 2" xfId="19741"/>
    <cellStyle name="Input 2 2 4 3 2 6 3" xfId="19742"/>
    <cellStyle name="Input 2 2 4 3 2 7" xfId="19743"/>
    <cellStyle name="Input 2 2 4 3 2 7 2" xfId="19744"/>
    <cellStyle name="Input 2 2 4 3 2 7 3" xfId="19745"/>
    <cellStyle name="Input 2 2 4 3 2 8" xfId="19746"/>
    <cellStyle name="Input 2 2 4 3 2 9" xfId="19747"/>
    <cellStyle name="Input 2 2 4 3 3" xfId="19748"/>
    <cellStyle name="Input 2 2 4 3 3 2" xfId="19749"/>
    <cellStyle name="Input 2 2 4 3 3 3" xfId="19750"/>
    <cellStyle name="Input 2 2 4 3 4" xfId="19751"/>
    <cellStyle name="Input 2 2 4 3 4 2" xfId="19752"/>
    <cellStyle name="Input 2 2 4 3 4 3" xfId="19753"/>
    <cellStyle name="Input 2 2 4 3 5" xfId="19754"/>
    <cellStyle name="Input 2 2 4 3 5 2" xfId="19755"/>
    <cellStyle name="Input 2 2 4 3 5 3" xfId="19756"/>
    <cellStyle name="Input 2 2 4 3 6" xfId="19757"/>
    <cellStyle name="Input 2 2 4 3 6 2" xfId="19758"/>
    <cellStyle name="Input 2 2 4 3 6 3" xfId="19759"/>
    <cellStyle name="Input 2 2 4 3 7" xfId="19760"/>
    <cellStyle name="Input 2 2 4 3 7 2" xfId="19761"/>
    <cellStyle name="Input 2 2 4 3 7 3" xfId="19762"/>
    <cellStyle name="Input 2 2 4 3 8" xfId="19763"/>
    <cellStyle name="Input 2 2 4 3 8 2" xfId="19764"/>
    <cellStyle name="Input 2 2 4 3 8 3" xfId="19765"/>
    <cellStyle name="Input 2 2 4 3 9" xfId="19766"/>
    <cellStyle name="Input 2 2 4 4" xfId="19767"/>
    <cellStyle name="Input 2 2 4 4 10" xfId="19768"/>
    <cellStyle name="Input 2 2 4 4 2" xfId="19769"/>
    <cellStyle name="Input 2 2 4 4 2 2" xfId="19770"/>
    <cellStyle name="Input 2 2 4 4 2 2 2" xfId="19771"/>
    <cellStyle name="Input 2 2 4 4 2 2 3" xfId="19772"/>
    <cellStyle name="Input 2 2 4 4 2 3" xfId="19773"/>
    <cellStyle name="Input 2 2 4 4 2 3 2" xfId="19774"/>
    <cellStyle name="Input 2 2 4 4 2 3 3" xfId="19775"/>
    <cellStyle name="Input 2 2 4 4 2 4" xfId="19776"/>
    <cellStyle name="Input 2 2 4 4 2 4 2" xfId="19777"/>
    <cellStyle name="Input 2 2 4 4 2 4 3" xfId="19778"/>
    <cellStyle name="Input 2 2 4 4 2 5" xfId="19779"/>
    <cellStyle name="Input 2 2 4 4 2 5 2" xfId="19780"/>
    <cellStyle name="Input 2 2 4 4 2 5 3" xfId="19781"/>
    <cellStyle name="Input 2 2 4 4 2 6" xfId="19782"/>
    <cellStyle name="Input 2 2 4 4 2 6 2" xfId="19783"/>
    <cellStyle name="Input 2 2 4 4 2 6 3" xfId="19784"/>
    <cellStyle name="Input 2 2 4 4 2 7" xfId="19785"/>
    <cellStyle name="Input 2 2 4 4 2 7 2" xfId="19786"/>
    <cellStyle name="Input 2 2 4 4 2 7 3" xfId="19787"/>
    <cellStyle name="Input 2 2 4 4 2 8" xfId="19788"/>
    <cellStyle name="Input 2 2 4 4 2 9" xfId="19789"/>
    <cellStyle name="Input 2 2 4 4 3" xfId="19790"/>
    <cellStyle name="Input 2 2 4 4 3 2" xfId="19791"/>
    <cellStyle name="Input 2 2 4 4 3 3" xfId="19792"/>
    <cellStyle name="Input 2 2 4 4 4" xfId="19793"/>
    <cellStyle name="Input 2 2 4 4 4 2" xfId="19794"/>
    <cellStyle name="Input 2 2 4 4 4 3" xfId="19795"/>
    <cellStyle name="Input 2 2 4 4 5" xfId="19796"/>
    <cellStyle name="Input 2 2 4 4 5 2" xfId="19797"/>
    <cellStyle name="Input 2 2 4 4 5 3" xfId="19798"/>
    <cellStyle name="Input 2 2 4 4 6" xfId="19799"/>
    <cellStyle name="Input 2 2 4 4 6 2" xfId="19800"/>
    <cellStyle name="Input 2 2 4 4 6 3" xfId="19801"/>
    <cellStyle name="Input 2 2 4 4 7" xfId="19802"/>
    <cellStyle name="Input 2 2 4 4 7 2" xfId="19803"/>
    <cellStyle name="Input 2 2 4 4 7 3" xfId="19804"/>
    <cellStyle name="Input 2 2 4 4 8" xfId="19805"/>
    <cellStyle name="Input 2 2 4 4 8 2" xfId="19806"/>
    <cellStyle name="Input 2 2 4 4 8 3" xfId="19807"/>
    <cellStyle name="Input 2 2 4 4 9" xfId="19808"/>
    <cellStyle name="Input 2 2 4 5" xfId="19809"/>
    <cellStyle name="Input 2 2 4 5 2" xfId="19810"/>
    <cellStyle name="Input 2 2 4 5 2 2" xfId="19811"/>
    <cellStyle name="Input 2 2 4 5 2 3" xfId="19812"/>
    <cellStyle name="Input 2 2 4 5 3" xfId="19813"/>
    <cellStyle name="Input 2 2 4 5 3 2" xfId="19814"/>
    <cellStyle name="Input 2 2 4 5 3 3" xfId="19815"/>
    <cellStyle name="Input 2 2 4 5 4" xfId="19816"/>
    <cellStyle name="Input 2 2 4 5 4 2" xfId="19817"/>
    <cellStyle name="Input 2 2 4 5 4 3" xfId="19818"/>
    <cellStyle name="Input 2 2 4 5 5" xfId="19819"/>
    <cellStyle name="Input 2 2 4 5 5 2" xfId="19820"/>
    <cellStyle name="Input 2 2 4 5 5 3" xfId="19821"/>
    <cellStyle name="Input 2 2 4 5 6" xfId="19822"/>
    <cellStyle name="Input 2 2 4 5 6 2" xfId="19823"/>
    <cellStyle name="Input 2 2 4 5 6 3" xfId="19824"/>
    <cellStyle name="Input 2 2 4 5 7" xfId="19825"/>
    <cellStyle name="Input 2 2 4 5 7 2" xfId="19826"/>
    <cellStyle name="Input 2 2 4 5 7 3" xfId="19827"/>
    <cellStyle name="Input 2 2 4 5 8" xfId="19828"/>
    <cellStyle name="Input 2 2 4 5 9" xfId="19829"/>
    <cellStyle name="Input 2 2 4 6" xfId="19830"/>
    <cellStyle name="Input 2 2 4 6 2" xfId="19831"/>
    <cellStyle name="Input 2 2 4 6 3" xfId="19832"/>
    <cellStyle name="Input 2 2 4 7" xfId="19833"/>
    <cellStyle name="Input 2 2 4 7 2" xfId="19834"/>
    <cellStyle name="Input 2 2 4 7 3" xfId="19835"/>
    <cellStyle name="Input 2 2 4 8" xfId="19836"/>
    <cellStyle name="Input 2 2 4 8 2" xfId="19837"/>
    <cellStyle name="Input 2 2 4 8 3" xfId="19838"/>
    <cellStyle name="Input 2 2 4 9" xfId="19839"/>
    <cellStyle name="Input 2 2 4 9 2" xfId="19840"/>
    <cellStyle name="Input 2 2 4 9 3" xfId="19841"/>
    <cellStyle name="Input 2 2 5" xfId="19842"/>
    <cellStyle name="Input 2 2 5 10" xfId="19843"/>
    <cellStyle name="Input 2 2 5 2" xfId="19844"/>
    <cellStyle name="Input 2 2 5 2 2" xfId="19845"/>
    <cellStyle name="Input 2 2 5 2 2 2" xfId="19846"/>
    <cellStyle name="Input 2 2 5 2 2 3" xfId="19847"/>
    <cellStyle name="Input 2 2 5 2 3" xfId="19848"/>
    <cellStyle name="Input 2 2 5 2 3 2" xfId="19849"/>
    <cellStyle name="Input 2 2 5 2 3 3" xfId="19850"/>
    <cellStyle name="Input 2 2 5 2 4" xfId="19851"/>
    <cellStyle name="Input 2 2 5 2 4 2" xfId="19852"/>
    <cellStyle name="Input 2 2 5 2 4 3" xfId="19853"/>
    <cellStyle name="Input 2 2 5 2 5" xfId="19854"/>
    <cellStyle name="Input 2 2 5 2 5 2" xfId="19855"/>
    <cellStyle name="Input 2 2 5 2 5 3" xfId="19856"/>
    <cellStyle name="Input 2 2 5 2 6" xfId="19857"/>
    <cellStyle name="Input 2 2 5 2 6 2" xfId="19858"/>
    <cellStyle name="Input 2 2 5 2 6 3" xfId="19859"/>
    <cellStyle name="Input 2 2 5 2 7" xfId="19860"/>
    <cellStyle name="Input 2 2 5 2 7 2" xfId="19861"/>
    <cellStyle name="Input 2 2 5 2 7 3" xfId="19862"/>
    <cellStyle name="Input 2 2 5 2 8" xfId="19863"/>
    <cellStyle name="Input 2 2 5 2 9" xfId="19864"/>
    <cellStyle name="Input 2 2 5 3" xfId="19865"/>
    <cellStyle name="Input 2 2 5 3 2" xfId="19866"/>
    <cellStyle name="Input 2 2 5 3 3" xfId="19867"/>
    <cellStyle name="Input 2 2 5 4" xfId="19868"/>
    <cellStyle name="Input 2 2 5 4 2" xfId="19869"/>
    <cellStyle name="Input 2 2 5 4 3" xfId="19870"/>
    <cellStyle name="Input 2 2 5 5" xfId="19871"/>
    <cellStyle name="Input 2 2 5 5 2" xfId="19872"/>
    <cellStyle name="Input 2 2 5 5 3" xfId="19873"/>
    <cellStyle name="Input 2 2 5 6" xfId="19874"/>
    <cellStyle name="Input 2 2 5 6 2" xfId="19875"/>
    <cellStyle name="Input 2 2 5 6 3" xfId="19876"/>
    <cellStyle name="Input 2 2 5 7" xfId="19877"/>
    <cellStyle name="Input 2 2 5 7 2" xfId="19878"/>
    <cellStyle name="Input 2 2 5 7 3" xfId="19879"/>
    <cellStyle name="Input 2 2 5 8" xfId="19880"/>
    <cellStyle name="Input 2 2 5 8 2" xfId="19881"/>
    <cellStyle name="Input 2 2 5 8 3" xfId="19882"/>
    <cellStyle name="Input 2 2 5 9" xfId="19883"/>
    <cellStyle name="Input 2 2 6" xfId="19884"/>
    <cellStyle name="Input 2 2 6 10" xfId="19885"/>
    <cellStyle name="Input 2 2 6 2" xfId="19886"/>
    <cellStyle name="Input 2 2 6 2 2" xfId="19887"/>
    <cellStyle name="Input 2 2 6 2 2 2" xfId="19888"/>
    <cellStyle name="Input 2 2 6 2 2 3" xfId="19889"/>
    <cellStyle name="Input 2 2 6 2 3" xfId="19890"/>
    <cellStyle name="Input 2 2 6 2 3 2" xfId="19891"/>
    <cellStyle name="Input 2 2 6 2 3 3" xfId="19892"/>
    <cellStyle name="Input 2 2 6 2 4" xfId="19893"/>
    <cellStyle name="Input 2 2 6 2 4 2" xfId="19894"/>
    <cellStyle name="Input 2 2 6 2 4 3" xfId="19895"/>
    <cellStyle name="Input 2 2 6 2 5" xfId="19896"/>
    <cellStyle name="Input 2 2 6 2 5 2" xfId="19897"/>
    <cellStyle name="Input 2 2 6 2 5 3" xfId="19898"/>
    <cellStyle name="Input 2 2 6 2 6" xfId="19899"/>
    <cellStyle name="Input 2 2 6 2 6 2" xfId="19900"/>
    <cellStyle name="Input 2 2 6 2 6 3" xfId="19901"/>
    <cellStyle name="Input 2 2 6 2 7" xfId="19902"/>
    <cellStyle name="Input 2 2 6 2 7 2" xfId="19903"/>
    <cellStyle name="Input 2 2 6 2 7 3" xfId="19904"/>
    <cellStyle name="Input 2 2 6 2 8" xfId="19905"/>
    <cellStyle name="Input 2 2 6 2 9" xfId="19906"/>
    <cellStyle name="Input 2 2 6 3" xfId="19907"/>
    <cellStyle name="Input 2 2 6 3 2" xfId="19908"/>
    <cellStyle name="Input 2 2 6 3 3" xfId="19909"/>
    <cellStyle name="Input 2 2 6 4" xfId="19910"/>
    <cellStyle name="Input 2 2 6 4 2" xfId="19911"/>
    <cellStyle name="Input 2 2 6 4 3" xfId="19912"/>
    <cellStyle name="Input 2 2 6 5" xfId="19913"/>
    <cellStyle name="Input 2 2 6 5 2" xfId="19914"/>
    <cellStyle name="Input 2 2 6 5 3" xfId="19915"/>
    <cellStyle name="Input 2 2 6 6" xfId="19916"/>
    <cellStyle name="Input 2 2 6 6 2" xfId="19917"/>
    <cellStyle name="Input 2 2 6 6 3" xfId="19918"/>
    <cellStyle name="Input 2 2 6 7" xfId="19919"/>
    <cellStyle name="Input 2 2 6 7 2" xfId="19920"/>
    <cellStyle name="Input 2 2 6 7 3" xfId="19921"/>
    <cellStyle name="Input 2 2 6 8" xfId="19922"/>
    <cellStyle name="Input 2 2 6 8 2" xfId="19923"/>
    <cellStyle name="Input 2 2 6 8 3" xfId="19924"/>
    <cellStyle name="Input 2 2 6 9" xfId="19925"/>
    <cellStyle name="Input 2 2 7" xfId="19926"/>
    <cellStyle name="Input 2 2 7 10" xfId="19927"/>
    <cellStyle name="Input 2 2 7 2" xfId="19928"/>
    <cellStyle name="Input 2 2 7 2 2" xfId="19929"/>
    <cellStyle name="Input 2 2 7 2 2 2" xfId="19930"/>
    <cellStyle name="Input 2 2 7 2 2 3" xfId="19931"/>
    <cellStyle name="Input 2 2 7 2 3" xfId="19932"/>
    <cellStyle name="Input 2 2 7 2 3 2" xfId="19933"/>
    <cellStyle name="Input 2 2 7 2 3 3" xfId="19934"/>
    <cellStyle name="Input 2 2 7 2 4" xfId="19935"/>
    <cellStyle name="Input 2 2 7 2 4 2" xfId="19936"/>
    <cellStyle name="Input 2 2 7 2 4 3" xfId="19937"/>
    <cellStyle name="Input 2 2 7 2 5" xfId="19938"/>
    <cellStyle name="Input 2 2 7 2 5 2" xfId="19939"/>
    <cellStyle name="Input 2 2 7 2 5 3" xfId="19940"/>
    <cellStyle name="Input 2 2 7 2 6" xfId="19941"/>
    <cellStyle name="Input 2 2 7 2 6 2" xfId="19942"/>
    <cellStyle name="Input 2 2 7 2 6 3" xfId="19943"/>
    <cellStyle name="Input 2 2 7 2 7" xfId="19944"/>
    <cellStyle name="Input 2 2 7 2 7 2" xfId="19945"/>
    <cellStyle name="Input 2 2 7 2 7 3" xfId="19946"/>
    <cellStyle name="Input 2 2 7 2 8" xfId="19947"/>
    <cellStyle name="Input 2 2 7 2 9" xfId="19948"/>
    <cellStyle name="Input 2 2 7 3" xfId="19949"/>
    <cellStyle name="Input 2 2 7 3 2" xfId="19950"/>
    <cellStyle name="Input 2 2 7 3 3" xfId="19951"/>
    <cellStyle name="Input 2 2 7 4" xfId="19952"/>
    <cellStyle name="Input 2 2 7 4 2" xfId="19953"/>
    <cellStyle name="Input 2 2 7 4 3" xfId="19954"/>
    <cellStyle name="Input 2 2 7 5" xfId="19955"/>
    <cellStyle name="Input 2 2 7 5 2" xfId="19956"/>
    <cellStyle name="Input 2 2 7 5 3" xfId="19957"/>
    <cellStyle name="Input 2 2 7 6" xfId="19958"/>
    <cellStyle name="Input 2 2 7 6 2" xfId="19959"/>
    <cellStyle name="Input 2 2 7 6 3" xfId="19960"/>
    <cellStyle name="Input 2 2 7 7" xfId="19961"/>
    <cellStyle name="Input 2 2 7 7 2" xfId="19962"/>
    <cellStyle name="Input 2 2 7 7 3" xfId="19963"/>
    <cellStyle name="Input 2 2 7 8" xfId="19964"/>
    <cellStyle name="Input 2 2 7 8 2" xfId="19965"/>
    <cellStyle name="Input 2 2 7 8 3" xfId="19966"/>
    <cellStyle name="Input 2 2 7 9" xfId="19967"/>
    <cellStyle name="Input 2 2 8" xfId="19968"/>
    <cellStyle name="Input 2 2 8 2" xfId="19969"/>
    <cellStyle name="Input 2 2 8 2 2" xfId="19970"/>
    <cellStyle name="Input 2 2 8 2 3" xfId="19971"/>
    <cellStyle name="Input 2 2 8 3" xfId="19972"/>
    <cellStyle name="Input 2 2 8 3 2" xfId="19973"/>
    <cellStyle name="Input 2 2 8 3 3" xfId="19974"/>
    <cellStyle name="Input 2 2 8 4" xfId="19975"/>
    <cellStyle name="Input 2 2 8 4 2" xfId="19976"/>
    <cellStyle name="Input 2 2 8 4 3" xfId="19977"/>
    <cellStyle name="Input 2 2 8 5" xfId="19978"/>
    <cellStyle name="Input 2 2 8 5 2" xfId="19979"/>
    <cellStyle name="Input 2 2 8 5 3" xfId="19980"/>
    <cellStyle name="Input 2 2 8 6" xfId="19981"/>
    <cellStyle name="Input 2 2 8 6 2" xfId="19982"/>
    <cellStyle name="Input 2 2 8 6 3" xfId="19983"/>
    <cellStyle name="Input 2 2 8 7" xfId="19984"/>
    <cellStyle name="Input 2 2 8 7 2" xfId="19985"/>
    <cellStyle name="Input 2 2 8 7 3" xfId="19986"/>
    <cellStyle name="Input 2 2 8 8" xfId="19987"/>
    <cellStyle name="Input 2 2 8 9" xfId="19988"/>
    <cellStyle name="Input 2 2 9" xfId="19989"/>
    <cellStyle name="Input 2 2 9 2" xfId="19990"/>
    <cellStyle name="Input 2 2 9 3" xfId="19991"/>
    <cellStyle name="Input 2 3" xfId="19992"/>
    <cellStyle name="Input 2 3 10" xfId="19993"/>
    <cellStyle name="Input 2 3 10 2" xfId="19994"/>
    <cellStyle name="Input 2 3 10 3" xfId="19995"/>
    <cellStyle name="Input 2 3 11" xfId="19996"/>
    <cellStyle name="Input 2 3 11 2" xfId="19997"/>
    <cellStyle name="Input 2 3 11 3" xfId="19998"/>
    <cellStyle name="Input 2 3 12" xfId="19999"/>
    <cellStyle name="Input 2 3 13" xfId="20000"/>
    <cellStyle name="Input 2 3 2" xfId="20001"/>
    <cellStyle name="Input 2 3 2 10" xfId="20002"/>
    <cellStyle name="Input 2 3 2 10 2" xfId="20003"/>
    <cellStyle name="Input 2 3 2 10 3" xfId="20004"/>
    <cellStyle name="Input 2 3 2 11" xfId="20005"/>
    <cellStyle name="Input 2 3 2 11 2" xfId="20006"/>
    <cellStyle name="Input 2 3 2 11 3" xfId="20007"/>
    <cellStyle name="Input 2 3 2 12" xfId="20008"/>
    <cellStyle name="Input 2 3 2 12 2" xfId="20009"/>
    <cellStyle name="Input 2 3 2 12 3" xfId="20010"/>
    <cellStyle name="Input 2 3 2 13" xfId="20011"/>
    <cellStyle name="Input 2 3 2 13 2" xfId="20012"/>
    <cellStyle name="Input 2 3 2 13 3" xfId="20013"/>
    <cellStyle name="Input 2 3 2 14" xfId="20014"/>
    <cellStyle name="Input 2 3 2 2" xfId="20015"/>
    <cellStyle name="Input 2 3 2 2 10" xfId="20016"/>
    <cellStyle name="Input 2 3 2 2 2" xfId="20017"/>
    <cellStyle name="Input 2 3 2 2 2 10" xfId="20018"/>
    <cellStyle name="Input 2 3 2 2 2 2" xfId="20019"/>
    <cellStyle name="Input 2 3 2 2 2 2 2" xfId="20020"/>
    <cellStyle name="Input 2 3 2 2 2 2 2 2" xfId="20021"/>
    <cellStyle name="Input 2 3 2 2 2 2 2 3" xfId="20022"/>
    <cellStyle name="Input 2 3 2 2 2 2 3" xfId="20023"/>
    <cellStyle name="Input 2 3 2 2 2 2 3 2" xfId="20024"/>
    <cellStyle name="Input 2 3 2 2 2 2 3 3" xfId="20025"/>
    <cellStyle name="Input 2 3 2 2 2 2 4" xfId="20026"/>
    <cellStyle name="Input 2 3 2 2 2 2 4 2" xfId="20027"/>
    <cellStyle name="Input 2 3 2 2 2 2 4 3" xfId="20028"/>
    <cellStyle name="Input 2 3 2 2 2 2 5" xfId="20029"/>
    <cellStyle name="Input 2 3 2 2 2 2 5 2" xfId="20030"/>
    <cellStyle name="Input 2 3 2 2 2 2 5 3" xfId="20031"/>
    <cellStyle name="Input 2 3 2 2 2 2 6" xfId="20032"/>
    <cellStyle name="Input 2 3 2 2 2 2 6 2" xfId="20033"/>
    <cellStyle name="Input 2 3 2 2 2 2 6 3" xfId="20034"/>
    <cellStyle name="Input 2 3 2 2 2 2 7" xfId="20035"/>
    <cellStyle name="Input 2 3 2 2 2 2 7 2" xfId="20036"/>
    <cellStyle name="Input 2 3 2 2 2 2 7 3" xfId="20037"/>
    <cellStyle name="Input 2 3 2 2 2 2 8" xfId="20038"/>
    <cellStyle name="Input 2 3 2 2 2 2 9" xfId="20039"/>
    <cellStyle name="Input 2 3 2 2 2 3" xfId="20040"/>
    <cellStyle name="Input 2 3 2 2 2 3 2" xfId="20041"/>
    <cellStyle name="Input 2 3 2 2 2 3 3" xfId="20042"/>
    <cellStyle name="Input 2 3 2 2 2 4" xfId="20043"/>
    <cellStyle name="Input 2 3 2 2 2 4 2" xfId="20044"/>
    <cellStyle name="Input 2 3 2 2 2 4 3" xfId="20045"/>
    <cellStyle name="Input 2 3 2 2 2 5" xfId="20046"/>
    <cellStyle name="Input 2 3 2 2 2 5 2" xfId="20047"/>
    <cellStyle name="Input 2 3 2 2 2 5 3" xfId="20048"/>
    <cellStyle name="Input 2 3 2 2 2 6" xfId="20049"/>
    <cellStyle name="Input 2 3 2 2 2 6 2" xfId="20050"/>
    <cellStyle name="Input 2 3 2 2 2 6 3" xfId="20051"/>
    <cellStyle name="Input 2 3 2 2 2 7" xfId="20052"/>
    <cellStyle name="Input 2 3 2 2 2 7 2" xfId="20053"/>
    <cellStyle name="Input 2 3 2 2 2 7 3" xfId="20054"/>
    <cellStyle name="Input 2 3 2 2 2 8" xfId="20055"/>
    <cellStyle name="Input 2 3 2 2 2 8 2" xfId="20056"/>
    <cellStyle name="Input 2 3 2 2 2 8 3" xfId="20057"/>
    <cellStyle name="Input 2 3 2 2 2 9" xfId="20058"/>
    <cellStyle name="Input 2 3 2 2 3" xfId="20059"/>
    <cellStyle name="Input 2 3 2 2 3 10" xfId="20060"/>
    <cellStyle name="Input 2 3 2 2 3 2" xfId="20061"/>
    <cellStyle name="Input 2 3 2 2 3 2 2" xfId="20062"/>
    <cellStyle name="Input 2 3 2 2 3 2 2 2" xfId="20063"/>
    <cellStyle name="Input 2 3 2 2 3 2 2 3" xfId="20064"/>
    <cellStyle name="Input 2 3 2 2 3 2 3" xfId="20065"/>
    <cellStyle name="Input 2 3 2 2 3 2 3 2" xfId="20066"/>
    <cellStyle name="Input 2 3 2 2 3 2 3 3" xfId="20067"/>
    <cellStyle name="Input 2 3 2 2 3 2 4" xfId="20068"/>
    <cellStyle name="Input 2 3 2 2 3 2 4 2" xfId="20069"/>
    <cellStyle name="Input 2 3 2 2 3 2 4 3" xfId="20070"/>
    <cellStyle name="Input 2 3 2 2 3 2 5" xfId="20071"/>
    <cellStyle name="Input 2 3 2 2 3 2 5 2" xfId="20072"/>
    <cellStyle name="Input 2 3 2 2 3 2 5 3" xfId="20073"/>
    <cellStyle name="Input 2 3 2 2 3 2 6" xfId="20074"/>
    <cellStyle name="Input 2 3 2 2 3 2 6 2" xfId="20075"/>
    <cellStyle name="Input 2 3 2 2 3 2 6 3" xfId="20076"/>
    <cellStyle name="Input 2 3 2 2 3 2 7" xfId="20077"/>
    <cellStyle name="Input 2 3 2 2 3 2 7 2" xfId="20078"/>
    <cellStyle name="Input 2 3 2 2 3 2 7 3" xfId="20079"/>
    <cellStyle name="Input 2 3 2 2 3 2 8" xfId="20080"/>
    <cellStyle name="Input 2 3 2 2 3 2 9" xfId="20081"/>
    <cellStyle name="Input 2 3 2 2 3 3" xfId="20082"/>
    <cellStyle name="Input 2 3 2 2 3 3 2" xfId="20083"/>
    <cellStyle name="Input 2 3 2 2 3 3 3" xfId="20084"/>
    <cellStyle name="Input 2 3 2 2 3 4" xfId="20085"/>
    <cellStyle name="Input 2 3 2 2 3 4 2" xfId="20086"/>
    <cellStyle name="Input 2 3 2 2 3 4 3" xfId="20087"/>
    <cellStyle name="Input 2 3 2 2 3 5" xfId="20088"/>
    <cellStyle name="Input 2 3 2 2 3 5 2" xfId="20089"/>
    <cellStyle name="Input 2 3 2 2 3 5 3" xfId="20090"/>
    <cellStyle name="Input 2 3 2 2 3 6" xfId="20091"/>
    <cellStyle name="Input 2 3 2 2 3 6 2" xfId="20092"/>
    <cellStyle name="Input 2 3 2 2 3 6 3" xfId="20093"/>
    <cellStyle name="Input 2 3 2 2 3 7" xfId="20094"/>
    <cellStyle name="Input 2 3 2 2 3 7 2" xfId="20095"/>
    <cellStyle name="Input 2 3 2 2 3 7 3" xfId="20096"/>
    <cellStyle name="Input 2 3 2 2 3 8" xfId="20097"/>
    <cellStyle name="Input 2 3 2 2 3 8 2" xfId="20098"/>
    <cellStyle name="Input 2 3 2 2 3 8 3" xfId="20099"/>
    <cellStyle name="Input 2 3 2 2 3 9" xfId="20100"/>
    <cellStyle name="Input 2 3 2 2 4" xfId="20101"/>
    <cellStyle name="Input 2 3 2 2 4 10" xfId="20102"/>
    <cellStyle name="Input 2 3 2 2 4 2" xfId="20103"/>
    <cellStyle name="Input 2 3 2 2 4 2 2" xfId="20104"/>
    <cellStyle name="Input 2 3 2 2 4 2 2 2" xfId="20105"/>
    <cellStyle name="Input 2 3 2 2 4 2 2 3" xfId="20106"/>
    <cellStyle name="Input 2 3 2 2 4 2 3" xfId="20107"/>
    <cellStyle name="Input 2 3 2 2 4 2 3 2" xfId="20108"/>
    <cellStyle name="Input 2 3 2 2 4 2 3 3" xfId="20109"/>
    <cellStyle name="Input 2 3 2 2 4 2 4" xfId="20110"/>
    <cellStyle name="Input 2 3 2 2 4 2 4 2" xfId="20111"/>
    <cellStyle name="Input 2 3 2 2 4 2 4 3" xfId="20112"/>
    <cellStyle name="Input 2 3 2 2 4 2 5" xfId="20113"/>
    <cellStyle name="Input 2 3 2 2 4 2 5 2" xfId="20114"/>
    <cellStyle name="Input 2 3 2 2 4 2 5 3" xfId="20115"/>
    <cellStyle name="Input 2 3 2 2 4 2 6" xfId="20116"/>
    <cellStyle name="Input 2 3 2 2 4 2 6 2" xfId="20117"/>
    <cellStyle name="Input 2 3 2 2 4 2 6 3" xfId="20118"/>
    <cellStyle name="Input 2 3 2 2 4 2 7" xfId="20119"/>
    <cellStyle name="Input 2 3 2 2 4 2 7 2" xfId="20120"/>
    <cellStyle name="Input 2 3 2 2 4 2 7 3" xfId="20121"/>
    <cellStyle name="Input 2 3 2 2 4 2 8" xfId="20122"/>
    <cellStyle name="Input 2 3 2 2 4 2 9" xfId="20123"/>
    <cellStyle name="Input 2 3 2 2 4 3" xfId="20124"/>
    <cellStyle name="Input 2 3 2 2 4 3 2" xfId="20125"/>
    <cellStyle name="Input 2 3 2 2 4 3 3" xfId="20126"/>
    <cellStyle name="Input 2 3 2 2 4 4" xfId="20127"/>
    <cellStyle name="Input 2 3 2 2 4 4 2" xfId="20128"/>
    <cellStyle name="Input 2 3 2 2 4 4 3" xfId="20129"/>
    <cellStyle name="Input 2 3 2 2 4 5" xfId="20130"/>
    <cellStyle name="Input 2 3 2 2 4 5 2" xfId="20131"/>
    <cellStyle name="Input 2 3 2 2 4 5 3" xfId="20132"/>
    <cellStyle name="Input 2 3 2 2 4 6" xfId="20133"/>
    <cellStyle name="Input 2 3 2 2 4 6 2" xfId="20134"/>
    <cellStyle name="Input 2 3 2 2 4 6 3" xfId="20135"/>
    <cellStyle name="Input 2 3 2 2 4 7" xfId="20136"/>
    <cellStyle name="Input 2 3 2 2 4 7 2" xfId="20137"/>
    <cellStyle name="Input 2 3 2 2 4 7 3" xfId="20138"/>
    <cellStyle name="Input 2 3 2 2 4 8" xfId="20139"/>
    <cellStyle name="Input 2 3 2 2 4 8 2" xfId="20140"/>
    <cellStyle name="Input 2 3 2 2 4 8 3" xfId="20141"/>
    <cellStyle name="Input 2 3 2 2 4 9" xfId="20142"/>
    <cellStyle name="Input 2 3 2 2 5" xfId="20143"/>
    <cellStyle name="Input 2 3 2 2 5 2" xfId="20144"/>
    <cellStyle name="Input 2 3 2 2 5 2 2" xfId="20145"/>
    <cellStyle name="Input 2 3 2 2 5 2 3" xfId="20146"/>
    <cellStyle name="Input 2 3 2 2 5 3" xfId="20147"/>
    <cellStyle name="Input 2 3 2 2 5 3 2" xfId="20148"/>
    <cellStyle name="Input 2 3 2 2 5 3 3" xfId="20149"/>
    <cellStyle name="Input 2 3 2 2 5 4" xfId="20150"/>
    <cellStyle name="Input 2 3 2 2 5 4 2" xfId="20151"/>
    <cellStyle name="Input 2 3 2 2 5 4 3" xfId="20152"/>
    <cellStyle name="Input 2 3 2 2 5 5" xfId="20153"/>
    <cellStyle name="Input 2 3 2 2 5 5 2" xfId="20154"/>
    <cellStyle name="Input 2 3 2 2 5 5 3" xfId="20155"/>
    <cellStyle name="Input 2 3 2 2 5 6" xfId="20156"/>
    <cellStyle name="Input 2 3 2 2 5 6 2" xfId="20157"/>
    <cellStyle name="Input 2 3 2 2 5 6 3" xfId="20158"/>
    <cellStyle name="Input 2 3 2 2 5 7" xfId="20159"/>
    <cellStyle name="Input 2 3 2 2 5 7 2" xfId="20160"/>
    <cellStyle name="Input 2 3 2 2 5 7 3" xfId="20161"/>
    <cellStyle name="Input 2 3 2 2 5 8" xfId="20162"/>
    <cellStyle name="Input 2 3 2 2 5 9" xfId="20163"/>
    <cellStyle name="Input 2 3 2 2 6" xfId="20164"/>
    <cellStyle name="Input 2 3 2 2 6 2" xfId="20165"/>
    <cellStyle name="Input 2 3 2 2 6 3" xfId="20166"/>
    <cellStyle name="Input 2 3 2 2 7" xfId="20167"/>
    <cellStyle name="Input 2 3 2 2 7 2" xfId="20168"/>
    <cellStyle name="Input 2 3 2 2 7 3" xfId="20169"/>
    <cellStyle name="Input 2 3 2 2 8" xfId="20170"/>
    <cellStyle name="Input 2 3 2 2 8 2" xfId="20171"/>
    <cellStyle name="Input 2 3 2 2 8 3" xfId="20172"/>
    <cellStyle name="Input 2 3 2 2 9" xfId="20173"/>
    <cellStyle name="Input 2 3 2 2 9 2" xfId="20174"/>
    <cellStyle name="Input 2 3 2 2 9 3" xfId="20175"/>
    <cellStyle name="Input 2 3 2 3" xfId="20176"/>
    <cellStyle name="Input 2 3 2 3 10" xfId="20177"/>
    <cellStyle name="Input 2 3 2 3 2" xfId="20178"/>
    <cellStyle name="Input 2 3 2 3 2 10" xfId="20179"/>
    <cellStyle name="Input 2 3 2 3 2 2" xfId="20180"/>
    <cellStyle name="Input 2 3 2 3 2 2 2" xfId="20181"/>
    <cellStyle name="Input 2 3 2 3 2 2 2 2" xfId="20182"/>
    <cellStyle name="Input 2 3 2 3 2 2 2 3" xfId="20183"/>
    <cellStyle name="Input 2 3 2 3 2 2 3" xfId="20184"/>
    <cellStyle name="Input 2 3 2 3 2 2 3 2" xfId="20185"/>
    <cellStyle name="Input 2 3 2 3 2 2 3 3" xfId="20186"/>
    <cellStyle name="Input 2 3 2 3 2 2 4" xfId="20187"/>
    <cellStyle name="Input 2 3 2 3 2 2 4 2" xfId="20188"/>
    <cellStyle name="Input 2 3 2 3 2 2 4 3" xfId="20189"/>
    <cellStyle name="Input 2 3 2 3 2 2 5" xfId="20190"/>
    <cellStyle name="Input 2 3 2 3 2 2 5 2" xfId="20191"/>
    <cellStyle name="Input 2 3 2 3 2 2 5 3" xfId="20192"/>
    <cellStyle name="Input 2 3 2 3 2 2 6" xfId="20193"/>
    <cellStyle name="Input 2 3 2 3 2 2 6 2" xfId="20194"/>
    <cellStyle name="Input 2 3 2 3 2 2 6 3" xfId="20195"/>
    <cellStyle name="Input 2 3 2 3 2 2 7" xfId="20196"/>
    <cellStyle name="Input 2 3 2 3 2 2 7 2" xfId="20197"/>
    <cellStyle name="Input 2 3 2 3 2 2 7 3" xfId="20198"/>
    <cellStyle name="Input 2 3 2 3 2 2 8" xfId="20199"/>
    <cellStyle name="Input 2 3 2 3 2 2 9" xfId="20200"/>
    <cellStyle name="Input 2 3 2 3 2 3" xfId="20201"/>
    <cellStyle name="Input 2 3 2 3 2 3 2" xfId="20202"/>
    <cellStyle name="Input 2 3 2 3 2 3 3" xfId="20203"/>
    <cellStyle name="Input 2 3 2 3 2 4" xfId="20204"/>
    <cellStyle name="Input 2 3 2 3 2 4 2" xfId="20205"/>
    <cellStyle name="Input 2 3 2 3 2 4 3" xfId="20206"/>
    <cellStyle name="Input 2 3 2 3 2 5" xfId="20207"/>
    <cellStyle name="Input 2 3 2 3 2 5 2" xfId="20208"/>
    <cellStyle name="Input 2 3 2 3 2 5 3" xfId="20209"/>
    <cellStyle name="Input 2 3 2 3 2 6" xfId="20210"/>
    <cellStyle name="Input 2 3 2 3 2 6 2" xfId="20211"/>
    <cellStyle name="Input 2 3 2 3 2 6 3" xfId="20212"/>
    <cellStyle name="Input 2 3 2 3 2 7" xfId="20213"/>
    <cellStyle name="Input 2 3 2 3 2 7 2" xfId="20214"/>
    <cellStyle name="Input 2 3 2 3 2 7 3" xfId="20215"/>
    <cellStyle name="Input 2 3 2 3 2 8" xfId="20216"/>
    <cellStyle name="Input 2 3 2 3 2 8 2" xfId="20217"/>
    <cellStyle name="Input 2 3 2 3 2 8 3" xfId="20218"/>
    <cellStyle name="Input 2 3 2 3 2 9" xfId="20219"/>
    <cellStyle name="Input 2 3 2 3 3" xfId="20220"/>
    <cellStyle name="Input 2 3 2 3 3 10" xfId="20221"/>
    <cellStyle name="Input 2 3 2 3 3 2" xfId="20222"/>
    <cellStyle name="Input 2 3 2 3 3 2 2" xfId="20223"/>
    <cellStyle name="Input 2 3 2 3 3 2 2 2" xfId="20224"/>
    <cellStyle name="Input 2 3 2 3 3 2 2 3" xfId="20225"/>
    <cellStyle name="Input 2 3 2 3 3 2 3" xfId="20226"/>
    <cellStyle name="Input 2 3 2 3 3 2 3 2" xfId="20227"/>
    <cellStyle name="Input 2 3 2 3 3 2 3 3" xfId="20228"/>
    <cellStyle name="Input 2 3 2 3 3 2 4" xfId="20229"/>
    <cellStyle name="Input 2 3 2 3 3 2 4 2" xfId="20230"/>
    <cellStyle name="Input 2 3 2 3 3 2 4 3" xfId="20231"/>
    <cellStyle name="Input 2 3 2 3 3 2 5" xfId="20232"/>
    <cellStyle name="Input 2 3 2 3 3 2 5 2" xfId="20233"/>
    <cellStyle name="Input 2 3 2 3 3 2 5 3" xfId="20234"/>
    <cellStyle name="Input 2 3 2 3 3 2 6" xfId="20235"/>
    <cellStyle name="Input 2 3 2 3 3 2 6 2" xfId="20236"/>
    <cellStyle name="Input 2 3 2 3 3 2 6 3" xfId="20237"/>
    <cellStyle name="Input 2 3 2 3 3 2 7" xfId="20238"/>
    <cellStyle name="Input 2 3 2 3 3 2 7 2" xfId="20239"/>
    <cellStyle name="Input 2 3 2 3 3 2 7 3" xfId="20240"/>
    <cellStyle name="Input 2 3 2 3 3 2 8" xfId="20241"/>
    <cellStyle name="Input 2 3 2 3 3 2 9" xfId="20242"/>
    <cellStyle name="Input 2 3 2 3 3 3" xfId="20243"/>
    <cellStyle name="Input 2 3 2 3 3 3 2" xfId="20244"/>
    <cellStyle name="Input 2 3 2 3 3 3 3" xfId="20245"/>
    <cellStyle name="Input 2 3 2 3 3 4" xfId="20246"/>
    <cellStyle name="Input 2 3 2 3 3 4 2" xfId="20247"/>
    <cellStyle name="Input 2 3 2 3 3 4 3" xfId="20248"/>
    <cellStyle name="Input 2 3 2 3 3 5" xfId="20249"/>
    <cellStyle name="Input 2 3 2 3 3 5 2" xfId="20250"/>
    <cellStyle name="Input 2 3 2 3 3 5 3" xfId="20251"/>
    <cellStyle name="Input 2 3 2 3 3 6" xfId="20252"/>
    <cellStyle name="Input 2 3 2 3 3 6 2" xfId="20253"/>
    <cellStyle name="Input 2 3 2 3 3 6 3" xfId="20254"/>
    <cellStyle name="Input 2 3 2 3 3 7" xfId="20255"/>
    <cellStyle name="Input 2 3 2 3 3 7 2" xfId="20256"/>
    <cellStyle name="Input 2 3 2 3 3 7 3" xfId="20257"/>
    <cellStyle name="Input 2 3 2 3 3 8" xfId="20258"/>
    <cellStyle name="Input 2 3 2 3 3 8 2" xfId="20259"/>
    <cellStyle name="Input 2 3 2 3 3 8 3" xfId="20260"/>
    <cellStyle name="Input 2 3 2 3 3 9" xfId="20261"/>
    <cellStyle name="Input 2 3 2 3 4" xfId="20262"/>
    <cellStyle name="Input 2 3 2 3 4 10" xfId="20263"/>
    <cellStyle name="Input 2 3 2 3 4 2" xfId="20264"/>
    <cellStyle name="Input 2 3 2 3 4 2 2" xfId="20265"/>
    <cellStyle name="Input 2 3 2 3 4 2 2 2" xfId="20266"/>
    <cellStyle name="Input 2 3 2 3 4 2 2 3" xfId="20267"/>
    <cellStyle name="Input 2 3 2 3 4 2 3" xfId="20268"/>
    <cellStyle name="Input 2 3 2 3 4 2 3 2" xfId="20269"/>
    <cellStyle name="Input 2 3 2 3 4 2 3 3" xfId="20270"/>
    <cellStyle name="Input 2 3 2 3 4 2 4" xfId="20271"/>
    <cellStyle name="Input 2 3 2 3 4 2 4 2" xfId="20272"/>
    <cellStyle name="Input 2 3 2 3 4 2 4 3" xfId="20273"/>
    <cellStyle name="Input 2 3 2 3 4 2 5" xfId="20274"/>
    <cellStyle name="Input 2 3 2 3 4 2 5 2" xfId="20275"/>
    <cellStyle name="Input 2 3 2 3 4 2 5 3" xfId="20276"/>
    <cellStyle name="Input 2 3 2 3 4 2 6" xfId="20277"/>
    <cellStyle name="Input 2 3 2 3 4 2 6 2" xfId="20278"/>
    <cellStyle name="Input 2 3 2 3 4 2 6 3" xfId="20279"/>
    <cellStyle name="Input 2 3 2 3 4 2 7" xfId="20280"/>
    <cellStyle name="Input 2 3 2 3 4 2 7 2" xfId="20281"/>
    <cellStyle name="Input 2 3 2 3 4 2 7 3" xfId="20282"/>
    <cellStyle name="Input 2 3 2 3 4 2 8" xfId="20283"/>
    <cellStyle name="Input 2 3 2 3 4 2 9" xfId="20284"/>
    <cellStyle name="Input 2 3 2 3 4 3" xfId="20285"/>
    <cellStyle name="Input 2 3 2 3 4 3 2" xfId="20286"/>
    <cellStyle name="Input 2 3 2 3 4 3 3" xfId="20287"/>
    <cellStyle name="Input 2 3 2 3 4 4" xfId="20288"/>
    <cellStyle name="Input 2 3 2 3 4 4 2" xfId="20289"/>
    <cellStyle name="Input 2 3 2 3 4 4 3" xfId="20290"/>
    <cellStyle name="Input 2 3 2 3 4 5" xfId="20291"/>
    <cellStyle name="Input 2 3 2 3 4 5 2" xfId="20292"/>
    <cellStyle name="Input 2 3 2 3 4 5 3" xfId="20293"/>
    <cellStyle name="Input 2 3 2 3 4 6" xfId="20294"/>
    <cellStyle name="Input 2 3 2 3 4 6 2" xfId="20295"/>
    <cellStyle name="Input 2 3 2 3 4 6 3" xfId="20296"/>
    <cellStyle name="Input 2 3 2 3 4 7" xfId="20297"/>
    <cellStyle name="Input 2 3 2 3 4 7 2" xfId="20298"/>
    <cellStyle name="Input 2 3 2 3 4 7 3" xfId="20299"/>
    <cellStyle name="Input 2 3 2 3 4 8" xfId="20300"/>
    <cellStyle name="Input 2 3 2 3 4 8 2" xfId="20301"/>
    <cellStyle name="Input 2 3 2 3 4 8 3" xfId="20302"/>
    <cellStyle name="Input 2 3 2 3 4 9" xfId="20303"/>
    <cellStyle name="Input 2 3 2 3 5" xfId="20304"/>
    <cellStyle name="Input 2 3 2 3 5 2" xfId="20305"/>
    <cellStyle name="Input 2 3 2 3 5 2 2" xfId="20306"/>
    <cellStyle name="Input 2 3 2 3 5 2 3" xfId="20307"/>
    <cellStyle name="Input 2 3 2 3 5 3" xfId="20308"/>
    <cellStyle name="Input 2 3 2 3 5 3 2" xfId="20309"/>
    <cellStyle name="Input 2 3 2 3 5 3 3" xfId="20310"/>
    <cellStyle name="Input 2 3 2 3 5 4" xfId="20311"/>
    <cellStyle name="Input 2 3 2 3 5 4 2" xfId="20312"/>
    <cellStyle name="Input 2 3 2 3 5 4 3" xfId="20313"/>
    <cellStyle name="Input 2 3 2 3 5 5" xfId="20314"/>
    <cellStyle name="Input 2 3 2 3 5 5 2" xfId="20315"/>
    <cellStyle name="Input 2 3 2 3 5 5 3" xfId="20316"/>
    <cellStyle name="Input 2 3 2 3 5 6" xfId="20317"/>
    <cellStyle name="Input 2 3 2 3 5 6 2" xfId="20318"/>
    <cellStyle name="Input 2 3 2 3 5 6 3" xfId="20319"/>
    <cellStyle name="Input 2 3 2 3 5 7" xfId="20320"/>
    <cellStyle name="Input 2 3 2 3 5 7 2" xfId="20321"/>
    <cellStyle name="Input 2 3 2 3 5 7 3" xfId="20322"/>
    <cellStyle name="Input 2 3 2 3 5 8" xfId="20323"/>
    <cellStyle name="Input 2 3 2 3 5 9" xfId="20324"/>
    <cellStyle name="Input 2 3 2 3 6" xfId="20325"/>
    <cellStyle name="Input 2 3 2 3 6 2" xfId="20326"/>
    <cellStyle name="Input 2 3 2 3 6 3" xfId="20327"/>
    <cellStyle name="Input 2 3 2 3 7" xfId="20328"/>
    <cellStyle name="Input 2 3 2 3 7 2" xfId="20329"/>
    <cellStyle name="Input 2 3 2 3 7 3" xfId="20330"/>
    <cellStyle name="Input 2 3 2 3 8" xfId="20331"/>
    <cellStyle name="Input 2 3 2 3 8 2" xfId="20332"/>
    <cellStyle name="Input 2 3 2 3 8 3" xfId="20333"/>
    <cellStyle name="Input 2 3 2 3 9" xfId="20334"/>
    <cellStyle name="Input 2 3 2 3 9 2" xfId="20335"/>
    <cellStyle name="Input 2 3 2 3 9 3" xfId="20336"/>
    <cellStyle name="Input 2 3 2 4" xfId="20337"/>
    <cellStyle name="Input 2 3 2 4 10" xfId="20338"/>
    <cellStyle name="Input 2 3 2 4 2" xfId="20339"/>
    <cellStyle name="Input 2 3 2 4 2 10" xfId="20340"/>
    <cellStyle name="Input 2 3 2 4 2 2" xfId="20341"/>
    <cellStyle name="Input 2 3 2 4 2 2 2" xfId="20342"/>
    <cellStyle name="Input 2 3 2 4 2 2 2 2" xfId="20343"/>
    <cellStyle name="Input 2 3 2 4 2 2 2 3" xfId="20344"/>
    <cellStyle name="Input 2 3 2 4 2 2 3" xfId="20345"/>
    <cellStyle name="Input 2 3 2 4 2 2 3 2" xfId="20346"/>
    <cellStyle name="Input 2 3 2 4 2 2 3 3" xfId="20347"/>
    <cellStyle name="Input 2 3 2 4 2 2 4" xfId="20348"/>
    <cellStyle name="Input 2 3 2 4 2 2 4 2" xfId="20349"/>
    <cellStyle name="Input 2 3 2 4 2 2 4 3" xfId="20350"/>
    <cellStyle name="Input 2 3 2 4 2 2 5" xfId="20351"/>
    <cellStyle name="Input 2 3 2 4 2 2 5 2" xfId="20352"/>
    <cellStyle name="Input 2 3 2 4 2 2 5 3" xfId="20353"/>
    <cellStyle name="Input 2 3 2 4 2 2 6" xfId="20354"/>
    <cellStyle name="Input 2 3 2 4 2 2 6 2" xfId="20355"/>
    <cellStyle name="Input 2 3 2 4 2 2 6 3" xfId="20356"/>
    <cellStyle name="Input 2 3 2 4 2 2 7" xfId="20357"/>
    <cellStyle name="Input 2 3 2 4 2 2 7 2" xfId="20358"/>
    <cellStyle name="Input 2 3 2 4 2 2 7 3" xfId="20359"/>
    <cellStyle name="Input 2 3 2 4 2 2 8" xfId="20360"/>
    <cellStyle name="Input 2 3 2 4 2 2 9" xfId="20361"/>
    <cellStyle name="Input 2 3 2 4 2 3" xfId="20362"/>
    <cellStyle name="Input 2 3 2 4 2 3 2" xfId="20363"/>
    <cellStyle name="Input 2 3 2 4 2 3 3" xfId="20364"/>
    <cellStyle name="Input 2 3 2 4 2 4" xfId="20365"/>
    <cellStyle name="Input 2 3 2 4 2 4 2" xfId="20366"/>
    <cellStyle name="Input 2 3 2 4 2 4 3" xfId="20367"/>
    <cellStyle name="Input 2 3 2 4 2 5" xfId="20368"/>
    <cellStyle name="Input 2 3 2 4 2 5 2" xfId="20369"/>
    <cellStyle name="Input 2 3 2 4 2 5 3" xfId="20370"/>
    <cellStyle name="Input 2 3 2 4 2 6" xfId="20371"/>
    <cellStyle name="Input 2 3 2 4 2 6 2" xfId="20372"/>
    <cellStyle name="Input 2 3 2 4 2 6 3" xfId="20373"/>
    <cellStyle name="Input 2 3 2 4 2 7" xfId="20374"/>
    <cellStyle name="Input 2 3 2 4 2 7 2" xfId="20375"/>
    <cellStyle name="Input 2 3 2 4 2 7 3" xfId="20376"/>
    <cellStyle name="Input 2 3 2 4 2 8" xfId="20377"/>
    <cellStyle name="Input 2 3 2 4 2 8 2" xfId="20378"/>
    <cellStyle name="Input 2 3 2 4 2 8 3" xfId="20379"/>
    <cellStyle name="Input 2 3 2 4 2 9" xfId="20380"/>
    <cellStyle name="Input 2 3 2 4 3" xfId="20381"/>
    <cellStyle name="Input 2 3 2 4 3 10" xfId="20382"/>
    <cellStyle name="Input 2 3 2 4 3 2" xfId="20383"/>
    <cellStyle name="Input 2 3 2 4 3 2 2" xfId="20384"/>
    <cellStyle name="Input 2 3 2 4 3 2 2 2" xfId="20385"/>
    <cellStyle name="Input 2 3 2 4 3 2 2 3" xfId="20386"/>
    <cellStyle name="Input 2 3 2 4 3 2 3" xfId="20387"/>
    <cellStyle name="Input 2 3 2 4 3 2 3 2" xfId="20388"/>
    <cellStyle name="Input 2 3 2 4 3 2 3 3" xfId="20389"/>
    <cellStyle name="Input 2 3 2 4 3 2 4" xfId="20390"/>
    <cellStyle name="Input 2 3 2 4 3 2 4 2" xfId="20391"/>
    <cellStyle name="Input 2 3 2 4 3 2 4 3" xfId="20392"/>
    <cellStyle name="Input 2 3 2 4 3 2 5" xfId="20393"/>
    <cellStyle name="Input 2 3 2 4 3 2 5 2" xfId="20394"/>
    <cellStyle name="Input 2 3 2 4 3 2 5 3" xfId="20395"/>
    <cellStyle name="Input 2 3 2 4 3 2 6" xfId="20396"/>
    <cellStyle name="Input 2 3 2 4 3 2 6 2" xfId="20397"/>
    <cellStyle name="Input 2 3 2 4 3 2 6 3" xfId="20398"/>
    <cellStyle name="Input 2 3 2 4 3 2 7" xfId="20399"/>
    <cellStyle name="Input 2 3 2 4 3 2 7 2" xfId="20400"/>
    <cellStyle name="Input 2 3 2 4 3 2 7 3" xfId="20401"/>
    <cellStyle name="Input 2 3 2 4 3 2 8" xfId="20402"/>
    <cellStyle name="Input 2 3 2 4 3 2 9" xfId="20403"/>
    <cellStyle name="Input 2 3 2 4 3 3" xfId="20404"/>
    <cellStyle name="Input 2 3 2 4 3 3 2" xfId="20405"/>
    <cellStyle name="Input 2 3 2 4 3 3 3" xfId="20406"/>
    <cellStyle name="Input 2 3 2 4 3 4" xfId="20407"/>
    <cellStyle name="Input 2 3 2 4 3 4 2" xfId="20408"/>
    <cellStyle name="Input 2 3 2 4 3 4 3" xfId="20409"/>
    <cellStyle name="Input 2 3 2 4 3 5" xfId="20410"/>
    <cellStyle name="Input 2 3 2 4 3 5 2" xfId="20411"/>
    <cellStyle name="Input 2 3 2 4 3 5 3" xfId="20412"/>
    <cellStyle name="Input 2 3 2 4 3 6" xfId="20413"/>
    <cellStyle name="Input 2 3 2 4 3 6 2" xfId="20414"/>
    <cellStyle name="Input 2 3 2 4 3 6 3" xfId="20415"/>
    <cellStyle name="Input 2 3 2 4 3 7" xfId="20416"/>
    <cellStyle name="Input 2 3 2 4 3 7 2" xfId="20417"/>
    <cellStyle name="Input 2 3 2 4 3 7 3" xfId="20418"/>
    <cellStyle name="Input 2 3 2 4 3 8" xfId="20419"/>
    <cellStyle name="Input 2 3 2 4 3 8 2" xfId="20420"/>
    <cellStyle name="Input 2 3 2 4 3 8 3" xfId="20421"/>
    <cellStyle name="Input 2 3 2 4 3 9" xfId="20422"/>
    <cellStyle name="Input 2 3 2 4 4" xfId="20423"/>
    <cellStyle name="Input 2 3 2 4 4 10" xfId="20424"/>
    <cellStyle name="Input 2 3 2 4 4 2" xfId="20425"/>
    <cellStyle name="Input 2 3 2 4 4 2 2" xfId="20426"/>
    <cellStyle name="Input 2 3 2 4 4 2 2 2" xfId="20427"/>
    <cellStyle name="Input 2 3 2 4 4 2 2 3" xfId="20428"/>
    <cellStyle name="Input 2 3 2 4 4 2 3" xfId="20429"/>
    <cellStyle name="Input 2 3 2 4 4 2 3 2" xfId="20430"/>
    <cellStyle name="Input 2 3 2 4 4 2 3 3" xfId="20431"/>
    <cellStyle name="Input 2 3 2 4 4 2 4" xfId="20432"/>
    <cellStyle name="Input 2 3 2 4 4 2 4 2" xfId="20433"/>
    <cellStyle name="Input 2 3 2 4 4 2 4 3" xfId="20434"/>
    <cellStyle name="Input 2 3 2 4 4 2 5" xfId="20435"/>
    <cellStyle name="Input 2 3 2 4 4 2 5 2" xfId="20436"/>
    <cellStyle name="Input 2 3 2 4 4 2 5 3" xfId="20437"/>
    <cellStyle name="Input 2 3 2 4 4 2 6" xfId="20438"/>
    <cellStyle name="Input 2 3 2 4 4 2 6 2" xfId="20439"/>
    <cellStyle name="Input 2 3 2 4 4 2 6 3" xfId="20440"/>
    <cellStyle name="Input 2 3 2 4 4 2 7" xfId="20441"/>
    <cellStyle name="Input 2 3 2 4 4 2 7 2" xfId="20442"/>
    <cellStyle name="Input 2 3 2 4 4 2 7 3" xfId="20443"/>
    <cellStyle name="Input 2 3 2 4 4 2 8" xfId="20444"/>
    <cellStyle name="Input 2 3 2 4 4 2 9" xfId="20445"/>
    <cellStyle name="Input 2 3 2 4 4 3" xfId="20446"/>
    <cellStyle name="Input 2 3 2 4 4 3 2" xfId="20447"/>
    <cellStyle name="Input 2 3 2 4 4 3 3" xfId="20448"/>
    <cellStyle name="Input 2 3 2 4 4 4" xfId="20449"/>
    <cellStyle name="Input 2 3 2 4 4 4 2" xfId="20450"/>
    <cellStyle name="Input 2 3 2 4 4 4 3" xfId="20451"/>
    <cellStyle name="Input 2 3 2 4 4 5" xfId="20452"/>
    <cellStyle name="Input 2 3 2 4 4 5 2" xfId="20453"/>
    <cellStyle name="Input 2 3 2 4 4 5 3" xfId="20454"/>
    <cellStyle name="Input 2 3 2 4 4 6" xfId="20455"/>
    <cellStyle name="Input 2 3 2 4 4 6 2" xfId="20456"/>
    <cellStyle name="Input 2 3 2 4 4 6 3" xfId="20457"/>
    <cellStyle name="Input 2 3 2 4 4 7" xfId="20458"/>
    <cellStyle name="Input 2 3 2 4 4 7 2" xfId="20459"/>
    <cellStyle name="Input 2 3 2 4 4 7 3" xfId="20460"/>
    <cellStyle name="Input 2 3 2 4 4 8" xfId="20461"/>
    <cellStyle name="Input 2 3 2 4 4 8 2" xfId="20462"/>
    <cellStyle name="Input 2 3 2 4 4 8 3" xfId="20463"/>
    <cellStyle name="Input 2 3 2 4 4 9" xfId="20464"/>
    <cellStyle name="Input 2 3 2 4 5" xfId="20465"/>
    <cellStyle name="Input 2 3 2 4 5 2" xfId="20466"/>
    <cellStyle name="Input 2 3 2 4 5 2 2" xfId="20467"/>
    <cellStyle name="Input 2 3 2 4 5 2 3" xfId="20468"/>
    <cellStyle name="Input 2 3 2 4 5 3" xfId="20469"/>
    <cellStyle name="Input 2 3 2 4 5 3 2" xfId="20470"/>
    <cellStyle name="Input 2 3 2 4 5 3 3" xfId="20471"/>
    <cellStyle name="Input 2 3 2 4 5 4" xfId="20472"/>
    <cellStyle name="Input 2 3 2 4 5 4 2" xfId="20473"/>
    <cellStyle name="Input 2 3 2 4 5 4 3" xfId="20474"/>
    <cellStyle name="Input 2 3 2 4 5 5" xfId="20475"/>
    <cellStyle name="Input 2 3 2 4 5 5 2" xfId="20476"/>
    <cellStyle name="Input 2 3 2 4 5 5 3" xfId="20477"/>
    <cellStyle name="Input 2 3 2 4 5 6" xfId="20478"/>
    <cellStyle name="Input 2 3 2 4 5 6 2" xfId="20479"/>
    <cellStyle name="Input 2 3 2 4 5 6 3" xfId="20480"/>
    <cellStyle name="Input 2 3 2 4 5 7" xfId="20481"/>
    <cellStyle name="Input 2 3 2 4 5 7 2" xfId="20482"/>
    <cellStyle name="Input 2 3 2 4 5 7 3" xfId="20483"/>
    <cellStyle name="Input 2 3 2 4 5 8" xfId="20484"/>
    <cellStyle name="Input 2 3 2 4 5 9" xfId="20485"/>
    <cellStyle name="Input 2 3 2 4 6" xfId="20486"/>
    <cellStyle name="Input 2 3 2 4 6 2" xfId="20487"/>
    <cellStyle name="Input 2 3 2 4 6 3" xfId="20488"/>
    <cellStyle name="Input 2 3 2 4 7" xfId="20489"/>
    <cellStyle name="Input 2 3 2 4 7 2" xfId="20490"/>
    <cellStyle name="Input 2 3 2 4 7 3" xfId="20491"/>
    <cellStyle name="Input 2 3 2 4 8" xfId="20492"/>
    <cellStyle name="Input 2 3 2 4 8 2" xfId="20493"/>
    <cellStyle name="Input 2 3 2 4 8 3" xfId="20494"/>
    <cellStyle name="Input 2 3 2 4 9" xfId="20495"/>
    <cellStyle name="Input 2 3 2 4 9 2" xfId="20496"/>
    <cellStyle name="Input 2 3 2 4 9 3" xfId="20497"/>
    <cellStyle name="Input 2 3 2 5" xfId="20498"/>
    <cellStyle name="Input 2 3 2 5 10" xfId="20499"/>
    <cellStyle name="Input 2 3 2 5 2" xfId="20500"/>
    <cellStyle name="Input 2 3 2 5 2 10" xfId="20501"/>
    <cellStyle name="Input 2 3 2 5 2 2" xfId="20502"/>
    <cellStyle name="Input 2 3 2 5 2 2 2" xfId="20503"/>
    <cellStyle name="Input 2 3 2 5 2 2 2 2" xfId="20504"/>
    <cellStyle name="Input 2 3 2 5 2 2 2 3" xfId="20505"/>
    <cellStyle name="Input 2 3 2 5 2 2 3" xfId="20506"/>
    <cellStyle name="Input 2 3 2 5 2 2 3 2" xfId="20507"/>
    <cellStyle name="Input 2 3 2 5 2 2 3 3" xfId="20508"/>
    <cellStyle name="Input 2 3 2 5 2 2 4" xfId="20509"/>
    <cellStyle name="Input 2 3 2 5 2 2 4 2" xfId="20510"/>
    <cellStyle name="Input 2 3 2 5 2 2 4 3" xfId="20511"/>
    <cellStyle name="Input 2 3 2 5 2 2 5" xfId="20512"/>
    <cellStyle name="Input 2 3 2 5 2 2 5 2" xfId="20513"/>
    <cellStyle name="Input 2 3 2 5 2 2 5 3" xfId="20514"/>
    <cellStyle name="Input 2 3 2 5 2 2 6" xfId="20515"/>
    <cellStyle name="Input 2 3 2 5 2 2 6 2" xfId="20516"/>
    <cellStyle name="Input 2 3 2 5 2 2 6 3" xfId="20517"/>
    <cellStyle name="Input 2 3 2 5 2 2 7" xfId="20518"/>
    <cellStyle name="Input 2 3 2 5 2 2 7 2" xfId="20519"/>
    <cellStyle name="Input 2 3 2 5 2 2 7 3" xfId="20520"/>
    <cellStyle name="Input 2 3 2 5 2 2 8" xfId="20521"/>
    <cellStyle name="Input 2 3 2 5 2 2 9" xfId="20522"/>
    <cellStyle name="Input 2 3 2 5 2 3" xfId="20523"/>
    <cellStyle name="Input 2 3 2 5 2 3 2" xfId="20524"/>
    <cellStyle name="Input 2 3 2 5 2 3 3" xfId="20525"/>
    <cellStyle name="Input 2 3 2 5 2 4" xfId="20526"/>
    <cellStyle name="Input 2 3 2 5 2 4 2" xfId="20527"/>
    <cellStyle name="Input 2 3 2 5 2 4 3" xfId="20528"/>
    <cellStyle name="Input 2 3 2 5 2 5" xfId="20529"/>
    <cellStyle name="Input 2 3 2 5 2 5 2" xfId="20530"/>
    <cellStyle name="Input 2 3 2 5 2 5 3" xfId="20531"/>
    <cellStyle name="Input 2 3 2 5 2 6" xfId="20532"/>
    <cellStyle name="Input 2 3 2 5 2 6 2" xfId="20533"/>
    <cellStyle name="Input 2 3 2 5 2 6 3" xfId="20534"/>
    <cellStyle name="Input 2 3 2 5 2 7" xfId="20535"/>
    <cellStyle name="Input 2 3 2 5 2 7 2" xfId="20536"/>
    <cellStyle name="Input 2 3 2 5 2 7 3" xfId="20537"/>
    <cellStyle name="Input 2 3 2 5 2 8" xfId="20538"/>
    <cellStyle name="Input 2 3 2 5 2 8 2" xfId="20539"/>
    <cellStyle name="Input 2 3 2 5 2 8 3" xfId="20540"/>
    <cellStyle name="Input 2 3 2 5 2 9" xfId="20541"/>
    <cellStyle name="Input 2 3 2 5 3" xfId="20542"/>
    <cellStyle name="Input 2 3 2 5 3 10" xfId="20543"/>
    <cellStyle name="Input 2 3 2 5 3 2" xfId="20544"/>
    <cellStyle name="Input 2 3 2 5 3 2 2" xfId="20545"/>
    <cellStyle name="Input 2 3 2 5 3 2 2 2" xfId="20546"/>
    <cellStyle name="Input 2 3 2 5 3 2 2 3" xfId="20547"/>
    <cellStyle name="Input 2 3 2 5 3 2 3" xfId="20548"/>
    <cellStyle name="Input 2 3 2 5 3 2 3 2" xfId="20549"/>
    <cellStyle name="Input 2 3 2 5 3 2 3 3" xfId="20550"/>
    <cellStyle name="Input 2 3 2 5 3 2 4" xfId="20551"/>
    <cellStyle name="Input 2 3 2 5 3 2 4 2" xfId="20552"/>
    <cellStyle name="Input 2 3 2 5 3 2 4 3" xfId="20553"/>
    <cellStyle name="Input 2 3 2 5 3 2 5" xfId="20554"/>
    <cellStyle name="Input 2 3 2 5 3 2 5 2" xfId="20555"/>
    <cellStyle name="Input 2 3 2 5 3 2 5 3" xfId="20556"/>
    <cellStyle name="Input 2 3 2 5 3 2 6" xfId="20557"/>
    <cellStyle name="Input 2 3 2 5 3 2 6 2" xfId="20558"/>
    <cellStyle name="Input 2 3 2 5 3 2 6 3" xfId="20559"/>
    <cellStyle name="Input 2 3 2 5 3 2 7" xfId="20560"/>
    <cellStyle name="Input 2 3 2 5 3 2 7 2" xfId="20561"/>
    <cellStyle name="Input 2 3 2 5 3 2 7 3" xfId="20562"/>
    <cellStyle name="Input 2 3 2 5 3 2 8" xfId="20563"/>
    <cellStyle name="Input 2 3 2 5 3 2 9" xfId="20564"/>
    <cellStyle name="Input 2 3 2 5 3 3" xfId="20565"/>
    <cellStyle name="Input 2 3 2 5 3 3 2" xfId="20566"/>
    <cellStyle name="Input 2 3 2 5 3 3 3" xfId="20567"/>
    <cellStyle name="Input 2 3 2 5 3 4" xfId="20568"/>
    <cellStyle name="Input 2 3 2 5 3 4 2" xfId="20569"/>
    <cellStyle name="Input 2 3 2 5 3 4 3" xfId="20570"/>
    <cellStyle name="Input 2 3 2 5 3 5" xfId="20571"/>
    <cellStyle name="Input 2 3 2 5 3 5 2" xfId="20572"/>
    <cellStyle name="Input 2 3 2 5 3 5 3" xfId="20573"/>
    <cellStyle name="Input 2 3 2 5 3 6" xfId="20574"/>
    <cellStyle name="Input 2 3 2 5 3 6 2" xfId="20575"/>
    <cellStyle name="Input 2 3 2 5 3 6 3" xfId="20576"/>
    <cellStyle name="Input 2 3 2 5 3 7" xfId="20577"/>
    <cellStyle name="Input 2 3 2 5 3 7 2" xfId="20578"/>
    <cellStyle name="Input 2 3 2 5 3 7 3" xfId="20579"/>
    <cellStyle name="Input 2 3 2 5 3 8" xfId="20580"/>
    <cellStyle name="Input 2 3 2 5 3 8 2" xfId="20581"/>
    <cellStyle name="Input 2 3 2 5 3 8 3" xfId="20582"/>
    <cellStyle name="Input 2 3 2 5 3 9" xfId="20583"/>
    <cellStyle name="Input 2 3 2 5 4" xfId="20584"/>
    <cellStyle name="Input 2 3 2 5 4 10" xfId="20585"/>
    <cellStyle name="Input 2 3 2 5 4 2" xfId="20586"/>
    <cellStyle name="Input 2 3 2 5 4 2 2" xfId="20587"/>
    <cellStyle name="Input 2 3 2 5 4 2 2 2" xfId="20588"/>
    <cellStyle name="Input 2 3 2 5 4 2 2 3" xfId="20589"/>
    <cellStyle name="Input 2 3 2 5 4 2 3" xfId="20590"/>
    <cellStyle name="Input 2 3 2 5 4 2 3 2" xfId="20591"/>
    <cellStyle name="Input 2 3 2 5 4 2 3 3" xfId="20592"/>
    <cellStyle name="Input 2 3 2 5 4 2 4" xfId="20593"/>
    <cellStyle name="Input 2 3 2 5 4 2 4 2" xfId="20594"/>
    <cellStyle name="Input 2 3 2 5 4 2 4 3" xfId="20595"/>
    <cellStyle name="Input 2 3 2 5 4 2 5" xfId="20596"/>
    <cellStyle name="Input 2 3 2 5 4 2 5 2" xfId="20597"/>
    <cellStyle name="Input 2 3 2 5 4 2 5 3" xfId="20598"/>
    <cellStyle name="Input 2 3 2 5 4 2 6" xfId="20599"/>
    <cellStyle name="Input 2 3 2 5 4 2 6 2" xfId="20600"/>
    <cellStyle name="Input 2 3 2 5 4 2 6 3" xfId="20601"/>
    <cellStyle name="Input 2 3 2 5 4 2 7" xfId="20602"/>
    <cellStyle name="Input 2 3 2 5 4 2 7 2" xfId="20603"/>
    <cellStyle name="Input 2 3 2 5 4 2 7 3" xfId="20604"/>
    <cellStyle name="Input 2 3 2 5 4 2 8" xfId="20605"/>
    <cellStyle name="Input 2 3 2 5 4 2 9" xfId="20606"/>
    <cellStyle name="Input 2 3 2 5 4 3" xfId="20607"/>
    <cellStyle name="Input 2 3 2 5 4 3 2" xfId="20608"/>
    <cellStyle name="Input 2 3 2 5 4 3 3" xfId="20609"/>
    <cellStyle name="Input 2 3 2 5 4 4" xfId="20610"/>
    <cellStyle name="Input 2 3 2 5 4 4 2" xfId="20611"/>
    <cellStyle name="Input 2 3 2 5 4 4 3" xfId="20612"/>
    <cellStyle name="Input 2 3 2 5 4 5" xfId="20613"/>
    <cellStyle name="Input 2 3 2 5 4 5 2" xfId="20614"/>
    <cellStyle name="Input 2 3 2 5 4 5 3" xfId="20615"/>
    <cellStyle name="Input 2 3 2 5 4 6" xfId="20616"/>
    <cellStyle name="Input 2 3 2 5 4 6 2" xfId="20617"/>
    <cellStyle name="Input 2 3 2 5 4 6 3" xfId="20618"/>
    <cellStyle name="Input 2 3 2 5 4 7" xfId="20619"/>
    <cellStyle name="Input 2 3 2 5 4 7 2" xfId="20620"/>
    <cellStyle name="Input 2 3 2 5 4 7 3" xfId="20621"/>
    <cellStyle name="Input 2 3 2 5 4 8" xfId="20622"/>
    <cellStyle name="Input 2 3 2 5 4 8 2" xfId="20623"/>
    <cellStyle name="Input 2 3 2 5 4 8 3" xfId="20624"/>
    <cellStyle name="Input 2 3 2 5 4 9" xfId="20625"/>
    <cellStyle name="Input 2 3 2 5 5" xfId="20626"/>
    <cellStyle name="Input 2 3 2 5 5 2" xfId="20627"/>
    <cellStyle name="Input 2 3 2 5 5 2 2" xfId="20628"/>
    <cellStyle name="Input 2 3 2 5 5 2 3" xfId="20629"/>
    <cellStyle name="Input 2 3 2 5 5 3" xfId="20630"/>
    <cellStyle name="Input 2 3 2 5 5 3 2" xfId="20631"/>
    <cellStyle name="Input 2 3 2 5 5 3 3" xfId="20632"/>
    <cellStyle name="Input 2 3 2 5 5 4" xfId="20633"/>
    <cellStyle name="Input 2 3 2 5 5 4 2" xfId="20634"/>
    <cellStyle name="Input 2 3 2 5 5 4 3" xfId="20635"/>
    <cellStyle name="Input 2 3 2 5 5 5" xfId="20636"/>
    <cellStyle name="Input 2 3 2 5 5 5 2" xfId="20637"/>
    <cellStyle name="Input 2 3 2 5 5 5 3" xfId="20638"/>
    <cellStyle name="Input 2 3 2 5 5 6" xfId="20639"/>
    <cellStyle name="Input 2 3 2 5 5 6 2" xfId="20640"/>
    <cellStyle name="Input 2 3 2 5 5 6 3" xfId="20641"/>
    <cellStyle name="Input 2 3 2 5 5 7" xfId="20642"/>
    <cellStyle name="Input 2 3 2 5 5 7 2" xfId="20643"/>
    <cellStyle name="Input 2 3 2 5 5 7 3" xfId="20644"/>
    <cellStyle name="Input 2 3 2 5 5 8" xfId="20645"/>
    <cellStyle name="Input 2 3 2 5 5 9" xfId="20646"/>
    <cellStyle name="Input 2 3 2 5 6" xfId="20647"/>
    <cellStyle name="Input 2 3 2 5 6 2" xfId="20648"/>
    <cellStyle name="Input 2 3 2 5 6 3" xfId="20649"/>
    <cellStyle name="Input 2 3 2 5 7" xfId="20650"/>
    <cellStyle name="Input 2 3 2 5 7 2" xfId="20651"/>
    <cellStyle name="Input 2 3 2 5 7 3" xfId="20652"/>
    <cellStyle name="Input 2 3 2 5 8" xfId="20653"/>
    <cellStyle name="Input 2 3 2 5 8 2" xfId="20654"/>
    <cellStyle name="Input 2 3 2 5 8 3" xfId="20655"/>
    <cellStyle name="Input 2 3 2 5 9" xfId="20656"/>
    <cellStyle name="Input 2 3 2 5 9 2" xfId="20657"/>
    <cellStyle name="Input 2 3 2 5 9 3" xfId="20658"/>
    <cellStyle name="Input 2 3 2 6" xfId="20659"/>
    <cellStyle name="Input 2 3 2 6 10" xfId="20660"/>
    <cellStyle name="Input 2 3 2 6 2" xfId="20661"/>
    <cellStyle name="Input 2 3 2 6 2 2" xfId="20662"/>
    <cellStyle name="Input 2 3 2 6 2 2 2" xfId="20663"/>
    <cellStyle name="Input 2 3 2 6 2 2 3" xfId="20664"/>
    <cellStyle name="Input 2 3 2 6 2 3" xfId="20665"/>
    <cellStyle name="Input 2 3 2 6 2 3 2" xfId="20666"/>
    <cellStyle name="Input 2 3 2 6 2 3 3" xfId="20667"/>
    <cellStyle name="Input 2 3 2 6 2 4" xfId="20668"/>
    <cellStyle name="Input 2 3 2 6 2 4 2" xfId="20669"/>
    <cellStyle name="Input 2 3 2 6 2 4 3" xfId="20670"/>
    <cellStyle name="Input 2 3 2 6 2 5" xfId="20671"/>
    <cellStyle name="Input 2 3 2 6 2 5 2" xfId="20672"/>
    <cellStyle name="Input 2 3 2 6 2 5 3" xfId="20673"/>
    <cellStyle name="Input 2 3 2 6 2 6" xfId="20674"/>
    <cellStyle name="Input 2 3 2 6 2 6 2" xfId="20675"/>
    <cellStyle name="Input 2 3 2 6 2 6 3" xfId="20676"/>
    <cellStyle name="Input 2 3 2 6 2 7" xfId="20677"/>
    <cellStyle name="Input 2 3 2 6 2 7 2" xfId="20678"/>
    <cellStyle name="Input 2 3 2 6 2 7 3" xfId="20679"/>
    <cellStyle name="Input 2 3 2 6 2 8" xfId="20680"/>
    <cellStyle name="Input 2 3 2 6 2 9" xfId="20681"/>
    <cellStyle name="Input 2 3 2 6 3" xfId="20682"/>
    <cellStyle name="Input 2 3 2 6 3 2" xfId="20683"/>
    <cellStyle name="Input 2 3 2 6 3 3" xfId="20684"/>
    <cellStyle name="Input 2 3 2 6 4" xfId="20685"/>
    <cellStyle name="Input 2 3 2 6 4 2" xfId="20686"/>
    <cellStyle name="Input 2 3 2 6 4 3" xfId="20687"/>
    <cellStyle name="Input 2 3 2 6 5" xfId="20688"/>
    <cellStyle name="Input 2 3 2 6 5 2" xfId="20689"/>
    <cellStyle name="Input 2 3 2 6 5 3" xfId="20690"/>
    <cellStyle name="Input 2 3 2 6 6" xfId="20691"/>
    <cellStyle name="Input 2 3 2 6 6 2" xfId="20692"/>
    <cellStyle name="Input 2 3 2 6 6 3" xfId="20693"/>
    <cellStyle name="Input 2 3 2 6 7" xfId="20694"/>
    <cellStyle name="Input 2 3 2 6 7 2" xfId="20695"/>
    <cellStyle name="Input 2 3 2 6 7 3" xfId="20696"/>
    <cellStyle name="Input 2 3 2 6 8" xfId="20697"/>
    <cellStyle name="Input 2 3 2 6 8 2" xfId="20698"/>
    <cellStyle name="Input 2 3 2 6 8 3" xfId="20699"/>
    <cellStyle name="Input 2 3 2 6 9" xfId="20700"/>
    <cellStyle name="Input 2 3 2 7" xfId="20701"/>
    <cellStyle name="Input 2 3 2 7 10" xfId="20702"/>
    <cellStyle name="Input 2 3 2 7 2" xfId="20703"/>
    <cellStyle name="Input 2 3 2 7 2 2" xfId="20704"/>
    <cellStyle name="Input 2 3 2 7 2 2 2" xfId="20705"/>
    <cellStyle name="Input 2 3 2 7 2 2 3" xfId="20706"/>
    <cellStyle name="Input 2 3 2 7 2 3" xfId="20707"/>
    <cellStyle name="Input 2 3 2 7 2 3 2" xfId="20708"/>
    <cellStyle name="Input 2 3 2 7 2 3 3" xfId="20709"/>
    <cellStyle name="Input 2 3 2 7 2 4" xfId="20710"/>
    <cellStyle name="Input 2 3 2 7 2 4 2" xfId="20711"/>
    <cellStyle name="Input 2 3 2 7 2 4 3" xfId="20712"/>
    <cellStyle name="Input 2 3 2 7 2 5" xfId="20713"/>
    <cellStyle name="Input 2 3 2 7 2 5 2" xfId="20714"/>
    <cellStyle name="Input 2 3 2 7 2 5 3" xfId="20715"/>
    <cellStyle name="Input 2 3 2 7 2 6" xfId="20716"/>
    <cellStyle name="Input 2 3 2 7 2 6 2" xfId="20717"/>
    <cellStyle name="Input 2 3 2 7 2 6 3" xfId="20718"/>
    <cellStyle name="Input 2 3 2 7 2 7" xfId="20719"/>
    <cellStyle name="Input 2 3 2 7 2 7 2" xfId="20720"/>
    <cellStyle name="Input 2 3 2 7 2 7 3" xfId="20721"/>
    <cellStyle name="Input 2 3 2 7 2 8" xfId="20722"/>
    <cellStyle name="Input 2 3 2 7 2 9" xfId="20723"/>
    <cellStyle name="Input 2 3 2 7 3" xfId="20724"/>
    <cellStyle name="Input 2 3 2 7 3 2" xfId="20725"/>
    <cellStyle name="Input 2 3 2 7 3 3" xfId="20726"/>
    <cellStyle name="Input 2 3 2 7 4" xfId="20727"/>
    <cellStyle name="Input 2 3 2 7 4 2" xfId="20728"/>
    <cellStyle name="Input 2 3 2 7 4 3" xfId="20729"/>
    <cellStyle name="Input 2 3 2 7 5" xfId="20730"/>
    <cellStyle name="Input 2 3 2 7 5 2" xfId="20731"/>
    <cellStyle name="Input 2 3 2 7 5 3" xfId="20732"/>
    <cellStyle name="Input 2 3 2 7 6" xfId="20733"/>
    <cellStyle name="Input 2 3 2 7 6 2" xfId="20734"/>
    <cellStyle name="Input 2 3 2 7 6 3" xfId="20735"/>
    <cellStyle name="Input 2 3 2 7 7" xfId="20736"/>
    <cellStyle name="Input 2 3 2 7 7 2" xfId="20737"/>
    <cellStyle name="Input 2 3 2 7 7 3" xfId="20738"/>
    <cellStyle name="Input 2 3 2 7 8" xfId="20739"/>
    <cellStyle name="Input 2 3 2 7 8 2" xfId="20740"/>
    <cellStyle name="Input 2 3 2 7 8 3" xfId="20741"/>
    <cellStyle name="Input 2 3 2 7 9" xfId="20742"/>
    <cellStyle name="Input 2 3 2 8" xfId="20743"/>
    <cellStyle name="Input 2 3 2 8 10" xfId="20744"/>
    <cellStyle name="Input 2 3 2 8 2" xfId="20745"/>
    <cellStyle name="Input 2 3 2 8 2 2" xfId="20746"/>
    <cellStyle name="Input 2 3 2 8 2 2 2" xfId="20747"/>
    <cellStyle name="Input 2 3 2 8 2 2 3" xfId="20748"/>
    <cellStyle name="Input 2 3 2 8 2 3" xfId="20749"/>
    <cellStyle name="Input 2 3 2 8 2 3 2" xfId="20750"/>
    <cellStyle name="Input 2 3 2 8 2 3 3" xfId="20751"/>
    <cellStyle name="Input 2 3 2 8 2 4" xfId="20752"/>
    <cellStyle name="Input 2 3 2 8 2 4 2" xfId="20753"/>
    <cellStyle name="Input 2 3 2 8 2 4 3" xfId="20754"/>
    <cellStyle name="Input 2 3 2 8 2 5" xfId="20755"/>
    <cellStyle name="Input 2 3 2 8 2 5 2" xfId="20756"/>
    <cellStyle name="Input 2 3 2 8 2 5 3" xfId="20757"/>
    <cellStyle name="Input 2 3 2 8 2 6" xfId="20758"/>
    <cellStyle name="Input 2 3 2 8 2 6 2" xfId="20759"/>
    <cellStyle name="Input 2 3 2 8 2 6 3" xfId="20760"/>
    <cellStyle name="Input 2 3 2 8 2 7" xfId="20761"/>
    <cellStyle name="Input 2 3 2 8 2 7 2" xfId="20762"/>
    <cellStyle name="Input 2 3 2 8 2 7 3" xfId="20763"/>
    <cellStyle name="Input 2 3 2 8 2 8" xfId="20764"/>
    <cellStyle name="Input 2 3 2 8 2 9" xfId="20765"/>
    <cellStyle name="Input 2 3 2 8 3" xfId="20766"/>
    <cellStyle name="Input 2 3 2 8 3 2" xfId="20767"/>
    <cellStyle name="Input 2 3 2 8 3 3" xfId="20768"/>
    <cellStyle name="Input 2 3 2 8 4" xfId="20769"/>
    <cellStyle name="Input 2 3 2 8 4 2" xfId="20770"/>
    <cellStyle name="Input 2 3 2 8 4 3" xfId="20771"/>
    <cellStyle name="Input 2 3 2 8 5" xfId="20772"/>
    <cellStyle name="Input 2 3 2 8 5 2" xfId="20773"/>
    <cellStyle name="Input 2 3 2 8 5 3" xfId="20774"/>
    <cellStyle name="Input 2 3 2 8 6" xfId="20775"/>
    <cellStyle name="Input 2 3 2 8 6 2" xfId="20776"/>
    <cellStyle name="Input 2 3 2 8 6 3" xfId="20777"/>
    <cellStyle name="Input 2 3 2 8 7" xfId="20778"/>
    <cellStyle name="Input 2 3 2 8 7 2" xfId="20779"/>
    <cellStyle name="Input 2 3 2 8 7 3" xfId="20780"/>
    <cellStyle name="Input 2 3 2 8 8" xfId="20781"/>
    <cellStyle name="Input 2 3 2 8 8 2" xfId="20782"/>
    <cellStyle name="Input 2 3 2 8 8 3" xfId="20783"/>
    <cellStyle name="Input 2 3 2 8 9" xfId="20784"/>
    <cellStyle name="Input 2 3 2 9" xfId="20785"/>
    <cellStyle name="Input 2 3 2 9 2" xfId="20786"/>
    <cellStyle name="Input 2 3 2 9 2 2" xfId="20787"/>
    <cellStyle name="Input 2 3 2 9 2 3" xfId="20788"/>
    <cellStyle name="Input 2 3 2 9 3" xfId="20789"/>
    <cellStyle name="Input 2 3 2 9 3 2" xfId="20790"/>
    <cellStyle name="Input 2 3 2 9 3 3" xfId="20791"/>
    <cellStyle name="Input 2 3 2 9 4" xfId="20792"/>
    <cellStyle name="Input 2 3 2 9 4 2" xfId="20793"/>
    <cellStyle name="Input 2 3 2 9 4 3" xfId="20794"/>
    <cellStyle name="Input 2 3 2 9 5" xfId="20795"/>
    <cellStyle name="Input 2 3 2 9 5 2" xfId="20796"/>
    <cellStyle name="Input 2 3 2 9 5 3" xfId="20797"/>
    <cellStyle name="Input 2 3 2 9 6" xfId="20798"/>
    <cellStyle name="Input 2 3 2 9 6 2" xfId="20799"/>
    <cellStyle name="Input 2 3 2 9 6 3" xfId="20800"/>
    <cellStyle name="Input 2 3 2 9 7" xfId="20801"/>
    <cellStyle name="Input 2 3 2 9 7 2" xfId="20802"/>
    <cellStyle name="Input 2 3 2 9 7 3" xfId="20803"/>
    <cellStyle name="Input 2 3 2 9 8" xfId="20804"/>
    <cellStyle name="Input 2 3 2 9 9" xfId="20805"/>
    <cellStyle name="Input 2 3 3" xfId="20806"/>
    <cellStyle name="Input 2 3 3 10" xfId="20807"/>
    <cellStyle name="Input 2 3 3 10 2" xfId="20808"/>
    <cellStyle name="Input 2 3 3 10 3" xfId="20809"/>
    <cellStyle name="Input 2 3 3 11" xfId="20810"/>
    <cellStyle name="Input 2 3 3 11 2" xfId="20811"/>
    <cellStyle name="Input 2 3 3 11 3" xfId="20812"/>
    <cellStyle name="Input 2 3 3 12" xfId="20813"/>
    <cellStyle name="Input 2 3 3 2" xfId="20814"/>
    <cellStyle name="Input 2 3 3 2 10" xfId="20815"/>
    <cellStyle name="Input 2 3 3 2 2" xfId="20816"/>
    <cellStyle name="Input 2 3 3 2 2 2" xfId="20817"/>
    <cellStyle name="Input 2 3 3 2 2 2 2" xfId="20818"/>
    <cellStyle name="Input 2 3 3 2 2 2 3" xfId="20819"/>
    <cellStyle name="Input 2 3 3 2 2 3" xfId="20820"/>
    <cellStyle name="Input 2 3 3 2 2 3 2" xfId="20821"/>
    <cellStyle name="Input 2 3 3 2 2 3 3" xfId="20822"/>
    <cellStyle name="Input 2 3 3 2 2 4" xfId="20823"/>
    <cellStyle name="Input 2 3 3 2 2 4 2" xfId="20824"/>
    <cellStyle name="Input 2 3 3 2 2 4 3" xfId="20825"/>
    <cellStyle name="Input 2 3 3 2 2 5" xfId="20826"/>
    <cellStyle name="Input 2 3 3 2 2 5 2" xfId="20827"/>
    <cellStyle name="Input 2 3 3 2 2 5 3" xfId="20828"/>
    <cellStyle name="Input 2 3 3 2 2 6" xfId="20829"/>
    <cellStyle name="Input 2 3 3 2 2 6 2" xfId="20830"/>
    <cellStyle name="Input 2 3 3 2 2 6 3" xfId="20831"/>
    <cellStyle name="Input 2 3 3 2 2 7" xfId="20832"/>
    <cellStyle name="Input 2 3 3 2 2 7 2" xfId="20833"/>
    <cellStyle name="Input 2 3 3 2 2 7 3" xfId="20834"/>
    <cellStyle name="Input 2 3 3 2 2 8" xfId="20835"/>
    <cellStyle name="Input 2 3 3 2 2 9" xfId="20836"/>
    <cellStyle name="Input 2 3 3 2 3" xfId="20837"/>
    <cellStyle name="Input 2 3 3 2 3 2" xfId="20838"/>
    <cellStyle name="Input 2 3 3 2 3 3" xfId="20839"/>
    <cellStyle name="Input 2 3 3 2 4" xfId="20840"/>
    <cellStyle name="Input 2 3 3 2 4 2" xfId="20841"/>
    <cellStyle name="Input 2 3 3 2 4 3" xfId="20842"/>
    <cellStyle name="Input 2 3 3 2 5" xfId="20843"/>
    <cellStyle name="Input 2 3 3 2 5 2" xfId="20844"/>
    <cellStyle name="Input 2 3 3 2 5 3" xfId="20845"/>
    <cellStyle name="Input 2 3 3 2 6" xfId="20846"/>
    <cellStyle name="Input 2 3 3 2 6 2" xfId="20847"/>
    <cellStyle name="Input 2 3 3 2 6 3" xfId="20848"/>
    <cellStyle name="Input 2 3 3 2 7" xfId="20849"/>
    <cellStyle name="Input 2 3 3 2 7 2" xfId="20850"/>
    <cellStyle name="Input 2 3 3 2 7 3" xfId="20851"/>
    <cellStyle name="Input 2 3 3 2 8" xfId="20852"/>
    <cellStyle name="Input 2 3 3 2 8 2" xfId="20853"/>
    <cellStyle name="Input 2 3 3 2 8 3" xfId="20854"/>
    <cellStyle name="Input 2 3 3 2 9" xfId="20855"/>
    <cellStyle name="Input 2 3 3 3" xfId="20856"/>
    <cellStyle name="Input 2 3 3 3 10" xfId="20857"/>
    <cellStyle name="Input 2 3 3 3 2" xfId="20858"/>
    <cellStyle name="Input 2 3 3 3 2 2" xfId="20859"/>
    <cellStyle name="Input 2 3 3 3 2 2 2" xfId="20860"/>
    <cellStyle name="Input 2 3 3 3 2 2 3" xfId="20861"/>
    <cellStyle name="Input 2 3 3 3 2 3" xfId="20862"/>
    <cellStyle name="Input 2 3 3 3 2 3 2" xfId="20863"/>
    <cellStyle name="Input 2 3 3 3 2 3 3" xfId="20864"/>
    <cellStyle name="Input 2 3 3 3 2 4" xfId="20865"/>
    <cellStyle name="Input 2 3 3 3 2 4 2" xfId="20866"/>
    <cellStyle name="Input 2 3 3 3 2 4 3" xfId="20867"/>
    <cellStyle name="Input 2 3 3 3 2 5" xfId="20868"/>
    <cellStyle name="Input 2 3 3 3 2 5 2" xfId="20869"/>
    <cellStyle name="Input 2 3 3 3 2 5 3" xfId="20870"/>
    <cellStyle name="Input 2 3 3 3 2 6" xfId="20871"/>
    <cellStyle name="Input 2 3 3 3 2 6 2" xfId="20872"/>
    <cellStyle name="Input 2 3 3 3 2 6 3" xfId="20873"/>
    <cellStyle name="Input 2 3 3 3 2 7" xfId="20874"/>
    <cellStyle name="Input 2 3 3 3 2 7 2" xfId="20875"/>
    <cellStyle name="Input 2 3 3 3 2 7 3" xfId="20876"/>
    <cellStyle name="Input 2 3 3 3 2 8" xfId="20877"/>
    <cellStyle name="Input 2 3 3 3 2 9" xfId="20878"/>
    <cellStyle name="Input 2 3 3 3 3" xfId="20879"/>
    <cellStyle name="Input 2 3 3 3 3 2" xfId="20880"/>
    <cellStyle name="Input 2 3 3 3 3 3" xfId="20881"/>
    <cellStyle name="Input 2 3 3 3 4" xfId="20882"/>
    <cellStyle name="Input 2 3 3 3 4 2" xfId="20883"/>
    <cellStyle name="Input 2 3 3 3 4 3" xfId="20884"/>
    <cellStyle name="Input 2 3 3 3 5" xfId="20885"/>
    <cellStyle name="Input 2 3 3 3 5 2" xfId="20886"/>
    <cellStyle name="Input 2 3 3 3 5 3" xfId="20887"/>
    <cellStyle name="Input 2 3 3 3 6" xfId="20888"/>
    <cellStyle name="Input 2 3 3 3 6 2" xfId="20889"/>
    <cellStyle name="Input 2 3 3 3 6 3" xfId="20890"/>
    <cellStyle name="Input 2 3 3 3 7" xfId="20891"/>
    <cellStyle name="Input 2 3 3 3 7 2" xfId="20892"/>
    <cellStyle name="Input 2 3 3 3 7 3" xfId="20893"/>
    <cellStyle name="Input 2 3 3 3 8" xfId="20894"/>
    <cellStyle name="Input 2 3 3 3 8 2" xfId="20895"/>
    <cellStyle name="Input 2 3 3 3 8 3" xfId="20896"/>
    <cellStyle name="Input 2 3 3 3 9" xfId="20897"/>
    <cellStyle name="Input 2 3 3 4" xfId="20898"/>
    <cellStyle name="Input 2 3 3 4 10" xfId="20899"/>
    <cellStyle name="Input 2 3 3 4 2" xfId="20900"/>
    <cellStyle name="Input 2 3 3 4 2 2" xfId="20901"/>
    <cellStyle name="Input 2 3 3 4 2 2 2" xfId="20902"/>
    <cellStyle name="Input 2 3 3 4 2 2 3" xfId="20903"/>
    <cellStyle name="Input 2 3 3 4 2 3" xfId="20904"/>
    <cellStyle name="Input 2 3 3 4 2 3 2" xfId="20905"/>
    <cellStyle name="Input 2 3 3 4 2 3 3" xfId="20906"/>
    <cellStyle name="Input 2 3 3 4 2 4" xfId="20907"/>
    <cellStyle name="Input 2 3 3 4 2 4 2" xfId="20908"/>
    <cellStyle name="Input 2 3 3 4 2 4 3" xfId="20909"/>
    <cellStyle name="Input 2 3 3 4 2 5" xfId="20910"/>
    <cellStyle name="Input 2 3 3 4 2 5 2" xfId="20911"/>
    <cellStyle name="Input 2 3 3 4 2 5 3" xfId="20912"/>
    <cellStyle name="Input 2 3 3 4 2 6" xfId="20913"/>
    <cellStyle name="Input 2 3 3 4 2 6 2" xfId="20914"/>
    <cellStyle name="Input 2 3 3 4 2 6 3" xfId="20915"/>
    <cellStyle name="Input 2 3 3 4 2 7" xfId="20916"/>
    <cellStyle name="Input 2 3 3 4 2 7 2" xfId="20917"/>
    <cellStyle name="Input 2 3 3 4 2 7 3" xfId="20918"/>
    <cellStyle name="Input 2 3 3 4 2 8" xfId="20919"/>
    <cellStyle name="Input 2 3 3 4 2 9" xfId="20920"/>
    <cellStyle name="Input 2 3 3 4 3" xfId="20921"/>
    <cellStyle name="Input 2 3 3 4 3 2" xfId="20922"/>
    <cellStyle name="Input 2 3 3 4 3 3" xfId="20923"/>
    <cellStyle name="Input 2 3 3 4 4" xfId="20924"/>
    <cellStyle name="Input 2 3 3 4 4 2" xfId="20925"/>
    <cellStyle name="Input 2 3 3 4 4 3" xfId="20926"/>
    <cellStyle name="Input 2 3 3 4 5" xfId="20927"/>
    <cellStyle name="Input 2 3 3 4 5 2" xfId="20928"/>
    <cellStyle name="Input 2 3 3 4 5 3" xfId="20929"/>
    <cellStyle name="Input 2 3 3 4 6" xfId="20930"/>
    <cellStyle name="Input 2 3 3 4 6 2" xfId="20931"/>
    <cellStyle name="Input 2 3 3 4 6 3" xfId="20932"/>
    <cellStyle name="Input 2 3 3 4 7" xfId="20933"/>
    <cellStyle name="Input 2 3 3 4 7 2" xfId="20934"/>
    <cellStyle name="Input 2 3 3 4 7 3" xfId="20935"/>
    <cellStyle name="Input 2 3 3 4 8" xfId="20936"/>
    <cellStyle name="Input 2 3 3 4 8 2" xfId="20937"/>
    <cellStyle name="Input 2 3 3 4 8 3" xfId="20938"/>
    <cellStyle name="Input 2 3 3 4 9" xfId="20939"/>
    <cellStyle name="Input 2 3 3 5" xfId="20940"/>
    <cellStyle name="Input 2 3 3 5 2" xfId="20941"/>
    <cellStyle name="Input 2 3 3 5 2 2" xfId="20942"/>
    <cellStyle name="Input 2 3 3 5 2 3" xfId="20943"/>
    <cellStyle name="Input 2 3 3 5 3" xfId="20944"/>
    <cellStyle name="Input 2 3 3 5 3 2" xfId="20945"/>
    <cellStyle name="Input 2 3 3 5 3 3" xfId="20946"/>
    <cellStyle name="Input 2 3 3 5 4" xfId="20947"/>
    <cellStyle name="Input 2 3 3 5 4 2" xfId="20948"/>
    <cellStyle name="Input 2 3 3 5 4 3" xfId="20949"/>
    <cellStyle name="Input 2 3 3 5 5" xfId="20950"/>
    <cellStyle name="Input 2 3 3 5 5 2" xfId="20951"/>
    <cellStyle name="Input 2 3 3 5 5 3" xfId="20952"/>
    <cellStyle name="Input 2 3 3 5 6" xfId="20953"/>
    <cellStyle name="Input 2 3 3 5 6 2" xfId="20954"/>
    <cellStyle name="Input 2 3 3 5 6 3" xfId="20955"/>
    <cellStyle name="Input 2 3 3 5 7" xfId="20956"/>
    <cellStyle name="Input 2 3 3 5 7 2" xfId="20957"/>
    <cellStyle name="Input 2 3 3 5 7 3" xfId="20958"/>
    <cellStyle name="Input 2 3 3 5 8" xfId="20959"/>
    <cellStyle name="Input 2 3 3 5 9" xfId="20960"/>
    <cellStyle name="Input 2 3 3 6" xfId="20961"/>
    <cellStyle name="Input 2 3 3 6 2" xfId="20962"/>
    <cellStyle name="Input 2 3 3 6 3" xfId="20963"/>
    <cellStyle name="Input 2 3 3 7" xfId="20964"/>
    <cellStyle name="Input 2 3 3 7 2" xfId="20965"/>
    <cellStyle name="Input 2 3 3 7 3" xfId="20966"/>
    <cellStyle name="Input 2 3 3 8" xfId="20967"/>
    <cellStyle name="Input 2 3 3 8 2" xfId="20968"/>
    <cellStyle name="Input 2 3 3 8 3" xfId="20969"/>
    <cellStyle name="Input 2 3 3 9" xfId="20970"/>
    <cellStyle name="Input 2 3 3 9 2" xfId="20971"/>
    <cellStyle name="Input 2 3 3 9 3" xfId="20972"/>
    <cellStyle name="Input 2 3 4" xfId="20973"/>
    <cellStyle name="Input 2 3 4 10" xfId="20974"/>
    <cellStyle name="Input 2 3 4 2" xfId="20975"/>
    <cellStyle name="Input 2 3 4 2 2" xfId="20976"/>
    <cellStyle name="Input 2 3 4 2 2 2" xfId="20977"/>
    <cellStyle name="Input 2 3 4 2 2 3" xfId="20978"/>
    <cellStyle name="Input 2 3 4 2 3" xfId="20979"/>
    <cellStyle name="Input 2 3 4 2 3 2" xfId="20980"/>
    <cellStyle name="Input 2 3 4 2 3 3" xfId="20981"/>
    <cellStyle name="Input 2 3 4 2 4" xfId="20982"/>
    <cellStyle name="Input 2 3 4 2 4 2" xfId="20983"/>
    <cellStyle name="Input 2 3 4 2 4 3" xfId="20984"/>
    <cellStyle name="Input 2 3 4 2 5" xfId="20985"/>
    <cellStyle name="Input 2 3 4 2 5 2" xfId="20986"/>
    <cellStyle name="Input 2 3 4 2 5 3" xfId="20987"/>
    <cellStyle name="Input 2 3 4 2 6" xfId="20988"/>
    <cellStyle name="Input 2 3 4 2 6 2" xfId="20989"/>
    <cellStyle name="Input 2 3 4 2 6 3" xfId="20990"/>
    <cellStyle name="Input 2 3 4 2 7" xfId="20991"/>
    <cellStyle name="Input 2 3 4 2 7 2" xfId="20992"/>
    <cellStyle name="Input 2 3 4 2 7 3" xfId="20993"/>
    <cellStyle name="Input 2 3 4 2 8" xfId="20994"/>
    <cellStyle name="Input 2 3 4 2 9" xfId="20995"/>
    <cellStyle name="Input 2 3 4 3" xfId="20996"/>
    <cellStyle name="Input 2 3 4 3 2" xfId="20997"/>
    <cellStyle name="Input 2 3 4 3 3" xfId="20998"/>
    <cellStyle name="Input 2 3 4 4" xfId="20999"/>
    <cellStyle name="Input 2 3 4 4 2" xfId="21000"/>
    <cellStyle name="Input 2 3 4 4 3" xfId="21001"/>
    <cellStyle name="Input 2 3 4 5" xfId="21002"/>
    <cellStyle name="Input 2 3 4 5 2" xfId="21003"/>
    <cellStyle name="Input 2 3 4 5 3" xfId="21004"/>
    <cellStyle name="Input 2 3 4 6" xfId="21005"/>
    <cellStyle name="Input 2 3 4 6 2" xfId="21006"/>
    <cellStyle name="Input 2 3 4 6 3" xfId="21007"/>
    <cellStyle name="Input 2 3 4 7" xfId="21008"/>
    <cellStyle name="Input 2 3 4 7 2" xfId="21009"/>
    <cellStyle name="Input 2 3 4 7 3" xfId="21010"/>
    <cellStyle name="Input 2 3 4 8" xfId="21011"/>
    <cellStyle name="Input 2 3 4 8 2" xfId="21012"/>
    <cellStyle name="Input 2 3 4 8 3" xfId="21013"/>
    <cellStyle name="Input 2 3 4 9" xfId="21014"/>
    <cellStyle name="Input 2 3 5" xfId="21015"/>
    <cellStyle name="Input 2 3 5 10" xfId="21016"/>
    <cellStyle name="Input 2 3 5 2" xfId="21017"/>
    <cellStyle name="Input 2 3 5 2 2" xfId="21018"/>
    <cellStyle name="Input 2 3 5 2 2 2" xfId="21019"/>
    <cellStyle name="Input 2 3 5 2 2 3" xfId="21020"/>
    <cellStyle name="Input 2 3 5 2 3" xfId="21021"/>
    <cellStyle name="Input 2 3 5 2 3 2" xfId="21022"/>
    <cellStyle name="Input 2 3 5 2 3 3" xfId="21023"/>
    <cellStyle name="Input 2 3 5 2 4" xfId="21024"/>
    <cellStyle name="Input 2 3 5 2 4 2" xfId="21025"/>
    <cellStyle name="Input 2 3 5 2 4 3" xfId="21026"/>
    <cellStyle name="Input 2 3 5 2 5" xfId="21027"/>
    <cellStyle name="Input 2 3 5 2 5 2" xfId="21028"/>
    <cellStyle name="Input 2 3 5 2 5 3" xfId="21029"/>
    <cellStyle name="Input 2 3 5 2 6" xfId="21030"/>
    <cellStyle name="Input 2 3 5 2 6 2" xfId="21031"/>
    <cellStyle name="Input 2 3 5 2 6 3" xfId="21032"/>
    <cellStyle name="Input 2 3 5 2 7" xfId="21033"/>
    <cellStyle name="Input 2 3 5 2 7 2" xfId="21034"/>
    <cellStyle name="Input 2 3 5 2 7 3" xfId="21035"/>
    <cellStyle name="Input 2 3 5 2 8" xfId="21036"/>
    <cellStyle name="Input 2 3 5 2 9" xfId="21037"/>
    <cellStyle name="Input 2 3 5 3" xfId="21038"/>
    <cellStyle name="Input 2 3 5 3 2" xfId="21039"/>
    <cellStyle name="Input 2 3 5 3 3" xfId="21040"/>
    <cellStyle name="Input 2 3 5 4" xfId="21041"/>
    <cellStyle name="Input 2 3 5 4 2" xfId="21042"/>
    <cellStyle name="Input 2 3 5 4 3" xfId="21043"/>
    <cellStyle name="Input 2 3 5 5" xfId="21044"/>
    <cellStyle name="Input 2 3 5 5 2" xfId="21045"/>
    <cellStyle name="Input 2 3 5 5 3" xfId="21046"/>
    <cellStyle name="Input 2 3 5 6" xfId="21047"/>
    <cellStyle name="Input 2 3 5 6 2" xfId="21048"/>
    <cellStyle name="Input 2 3 5 6 3" xfId="21049"/>
    <cellStyle name="Input 2 3 5 7" xfId="21050"/>
    <cellStyle name="Input 2 3 5 7 2" xfId="21051"/>
    <cellStyle name="Input 2 3 5 7 3" xfId="21052"/>
    <cellStyle name="Input 2 3 5 8" xfId="21053"/>
    <cellStyle name="Input 2 3 5 8 2" xfId="21054"/>
    <cellStyle name="Input 2 3 5 8 3" xfId="21055"/>
    <cellStyle name="Input 2 3 5 9" xfId="21056"/>
    <cellStyle name="Input 2 3 6" xfId="21057"/>
    <cellStyle name="Input 2 3 6 10" xfId="21058"/>
    <cellStyle name="Input 2 3 6 2" xfId="21059"/>
    <cellStyle name="Input 2 3 6 2 2" xfId="21060"/>
    <cellStyle name="Input 2 3 6 2 2 2" xfId="21061"/>
    <cellStyle name="Input 2 3 6 2 2 3" xfId="21062"/>
    <cellStyle name="Input 2 3 6 2 3" xfId="21063"/>
    <cellStyle name="Input 2 3 6 2 3 2" xfId="21064"/>
    <cellStyle name="Input 2 3 6 2 3 3" xfId="21065"/>
    <cellStyle name="Input 2 3 6 2 4" xfId="21066"/>
    <cellStyle name="Input 2 3 6 2 4 2" xfId="21067"/>
    <cellStyle name="Input 2 3 6 2 4 3" xfId="21068"/>
    <cellStyle name="Input 2 3 6 2 5" xfId="21069"/>
    <cellStyle name="Input 2 3 6 2 5 2" xfId="21070"/>
    <cellStyle name="Input 2 3 6 2 5 3" xfId="21071"/>
    <cellStyle name="Input 2 3 6 2 6" xfId="21072"/>
    <cellStyle name="Input 2 3 6 2 6 2" xfId="21073"/>
    <cellStyle name="Input 2 3 6 2 6 3" xfId="21074"/>
    <cellStyle name="Input 2 3 6 2 7" xfId="21075"/>
    <cellStyle name="Input 2 3 6 2 7 2" xfId="21076"/>
    <cellStyle name="Input 2 3 6 2 7 3" xfId="21077"/>
    <cellStyle name="Input 2 3 6 2 8" xfId="21078"/>
    <cellStyle name="Input 2 3 6 2 9" xfId="21079"/>
    <cellStyle name="Input 2 3 6 3" xfId="21080"/>
    <cellStyle name="Input 2 3 6 3 2" xfId="21081"/>
    <cellStyle name="Input 2 3 6 3 3" xfId="21082"/>
    <cellStyle name="Input 2 3 6 4" xfId="21083"/>
    <cellStyle name="Input 2 3 6 4 2" xfId="21084"/>
    <cellStyle name="Input 2 3 6 4 3" xfId="21085"/>
    <cellStyle name="Input 2 3 6 5" xfId="21086"/>
    <cellStyle name="Input 2 3 6 5 2" xfId="21087"/>
    <cellStyle name="Input 2 3 6 5 3" xfId="21088"/>
    <cellStyle name="Input 2 3 6 6" xfId="21089"/>
    <cellStyle name="Input 2 3 6 6 2" xfId="21090"/>
    <cellStyle name="Input 2 3 6 6 3" xfId="21091"/>
    <cellStyle name="Input 2 3 6 7" xfId="21092"/>
    <cellStyle name="Input 2 3 6 7 2" xfId="21093"/>
    <cellStyle name="Input 2 3 6 7 3" xfId="21094"/>
    <cellStyle name="Input 2 3 6 8" xfId="21095"/>
    <cellStyle name="Input 2 3 6 8 2" xfId="21096"/>
    <cellStyle name="Input 2 3 6 8 3" xfId="21097"/>
    <cellStyle name="Input 2 3 6 9" xfId="21098"/>
    <cellStyle name="Input 2 3 7" xfId="21099"/>
    <cellStyle name="Input 2 3 7 2" xfId="21100"/>
    <cellStyle name="Input 2 3 7 2 2" xfId="21101"/>
    <cellStyle name="Input 2 3 7 2 3" xfId="21102"/>
    <cellStyle name="Input 2 3 7 3" xfId="21103"/>
    <cellStyle name="Input 2 3 7 3 2" xfId="21104"/>
    <cellStyle name="Input 2 3 7 3 3" xfId="21105"/>
    <cellStyle name="Input 2 3 7 4" xfId="21106"/>
    <cellStyle name="Input 2 3 7 4 2" xfId="21107"/>
    <cellStyle name="Input 2 3 7 4 3" xfId="21108"/>
    <cellStyle name="Input 2 3 7 5" xfId="21109"/>
    <cellStyle name="Input 2 3 7 5 2" xfId="21110"/>
    <cellStyle name="Input 2 3 7 5 3" xfId="21111"/>
    <cellStyle name="Input 2 3 7 6" xfId="21112"/>
    <cellStyle name="Input 2 3 7 6 2" xfId="21113"/>
    <cellStyle name="Input 2 3 7 6 3" xfId="21114"/>
    <cellStyle name="Input 2 3 7 7" xfId="21115"/>
    <cellStyle name="Input 2 3 7 7 2" xfId="21116"/>
    <cellStyle name="Input 2 3 7 7 3" xfId="21117"/>
    <cellStyle name="Input 2 3 7 8" xfId="21118"/>
    <cellStyle name="Input 2 3 7 9" xfId="21119"/>
    <cellStyle name="Input 2 3 8" xfId="21120"/>
    <cellStyle name="Input 2 3 8 2" xfId="21121"/>
    <cellStyle name="Input 2 3 8 3" xfId="21122"/>
    <cellStyle name="Input 2 3 9" xfId="21123"/>
    <cellStyle name="Input 2 3 9 2" xfId="21124"/>
    <cellStyle name="Input 2 3 9 3" xfId="21125"/>
    <cellStyle name="Input 2 4" xfId="21126"/>
    <cellStyle name="Input 2 4 10" xfId="21127"/>
    <cellStyle name="Input 2 4 10 2" xfId="21128"/>
    <cellStyle name="Input 2 4 10 3" xfId="21129"/>
    <cellStyle name="Input 2 4 11" xfId="21130"/>
    <cellStyle name="Input 2 4 11 2" xfId="21131"/>
    <cellStyle name="Input 2 4 11 3" xfId="21132"/>
    <cellStyle name="Input 2 4 12" xfId="21133"/>
    <cellStyle name="Input 2 4 12 2" xfId="21134"/>
    <cellStyle name="Input 2 4 12 3" xfId="21135"/>
    <cellStyle name="Input 2 4 13" xfId="21136"/>
    <cellStyle name="Input 2 4 13 2" xfId="21137"/>
    <cellStyle name="Input 2 4 13 3" xfId="21138"/>
    <cellStyle name="Input 2 4 14" xfId="21139"/>
    <cellStyle name="Input 2 4 2" xfId="21140"/>
    <cellStyle name="Input 2 4 2 10" xfId="21141"/>
    <cellStyle name="Input 2 4 2 2" xfId="21142"/>
    <cellStyle name="Input 2 4 2 2 10" xfId="21143"/>
    <cellStyle name="Input 2 4 2 2 2" xfId="21144"/>
    <cellStyle name="Input 2 4 2 2 2 2" xfId="21145"/>
    <cellStyle name="Input 2 4 2 2 2 2 2" xfId="21146"/>
    <cellStyle name="Input 2 4 2 2 2 2 3" xfId="21147"/>
    <cellStyle name="Input 2 4 2 2 2 3" xfId="21148"/>
    <cellStyle name="Input 2 4 2 2 2 3 2" xfId="21149"/>
    <cellStyle name="Input 2 4 2 2 2 3 3" xfId="21150"/>
    <cellStyle name="Input 2 4 2 2 2 4" xfId="21151"/>
    <cellStyle name="Input 2 4 2 2 2 4 2" xfId="21152"/>
    <cellStyle name="Input 2 4 2 2 2 4 3" xfId="21153"/>
    <cellStyle name="Input 2 4 2 2 2 5" xfId="21154"/>
    <cellStyle name="Input 2 4 2 2 2 5 2" xfId="21155"/>
    <cellStyle name="Input 2 4 2 2 2 5 3" xfId="21156"/>
    <cellStyle name="Input 2 4 2 2 2 6" xfId="21157"/>
    <cellStyle name="Input 2 4 2 2 2 6 2" xfId="21158"/>
    <cellStyle name="Input 2 4 2 2 2 6 3" xfId="21159"/>
    <cellStyle name="Input 2 4 2 2 2 7" xfId="21160"/>
    <cellStyle name="Input 2 4 2 2 2 7 2" xfId="21161"/>
    <cellStyle name="Input 2 4 2 2 2 7 3" xfId="21162"/>
    <cellStyle name="Input 2 4 2 2 2 8" xfId="21163"/>
    <cellStyle name="Input 2 4 2 2 2 9" xfId="21164"/>
    <cellStyle name="Input 2 4 2 2 3" xfId="21165"/>
    <cellStyle name="Input 2 4 2 2 3 2" xfId="21166"/>
    <cellStyle name="Input 2 4 2 2 3 3" xfId="21167"/>
    <cellStyle name="Input 2 4 2 2 4" xfId="21168"/>
    <cellStyle name="Input 2 4 2 2 4 2" xfId="21169"/>
    <cellStyle name="Input 2 4 2 2 4 3" xfId="21170"/>
    <cellStyle name="Input 2 4 2 2 5" xfId="21171"/>
    <cellStyle name="Input 2 4 2 2 5 2" xfId="21172"/>
    <cellStyle name="Input 2 4 2 2 5 3" xfId="21173"/>
    <cellStyle name="Input 2 4 2 2 6" xfId="21174"/>
    <cellStyle name="Input 2 4 2 2 6 2" xfId="21175"/>
    <cellStyle name="Input 2 4 2 2 6 3" xfId="21176"/>
    <cellStyle name="Input 2 4 2 2 7" xfId="21177"/>
    <cellStyle name="Input 2 4 2 2 7 2" xfId="21178"/>
    <cellStyle name="Input 2 4 2 2 7 3" xfId="21179"/>
    <cellStyle name="Input 2 4 2 2 8" xfId="21180"/>
    <cellStyle name="Input 2 4 2 2 8 2" xfId="21181"/>
    <cellStyle name="Input 2 4 2 2 8 3" xfId="21182"/>
    <cellStyle name="Input 2 4 2 2 9" xfId="21183"/>
    <cellStyle name="Input 2 4 2 3" xfId="21184"/>
    <cellStyle name="Input 2 4 2 3 10" xfId="21185"/>
    <cellStyle name="Input 2 4 2 3 2" xfId="21186"/>
    <cellStyle name="Input 2 4 2 3 2 2" xfId="21187"/>
    <cellStyle name="Input 2 4 2 3 2 2 2" xfId="21188"/>
    <cellStyle name="Input 2 4 2 3 2 2 3" xfId="21189"/>
    <cellStyle name="Input 2 4 2 3 2 3" xfId="21190"/>
    <cellStyle name="Input 2 4 2 3 2 3 2" xfId="21191"/>
    <cellStyle name="Input 2 4 2 3 2 3 3" xfId="21192"/>
    <cellStyle name="Input 2 4 2 3 2 4" xfId="21193"/>
    <cellStyle name="Input 2 4 2 3 2 4 2" xfId="21194"/>
    <cellStyle name="Input 2 4 2 3 2 4 3" xfId="21195"/>
    <cellStyle name="Input 2 4 2 3 2 5" xfId="21196"/>
    <cellStyle name="Input 2 4 2 3 2 5 2" xfId="21197"/>
    <cellStyle name="Input 2 4 2 3 2 5 3" xfId="21198"/>
    <cellStyle name="Input 2 4 2 3 2 6" xfId="21199"/>
    <cellStyle name="Input 2 4 2 3 2 6 2" xfId="21200"/>
    <cellStyle name="Input 2 4 2 3 2 6 3" xfId="21201"/>
    <cellStyle name="Input 2 4 2 3 2 7" xfId="21202"/>
    <cellStyle name="Input 2 4 2 3 2 7 2" xfId="21203"/>
    <cellStyle name="Input 2 4 2 3 2 7 3" xfId="21204"/>
    <cellStyle name="Input 2 4 2 3 2 8" xfId="21205"/>
    <cellStyle name="Input 2 4 2 3 2 9" xfId="21206"/>
    <cellStyle name="Input 2 4 2 3 3" xfId="21207"/>
    <cellStyle name="Input 2 4 2 3 3 2" xfId="21208"/>
    <cellStyle name="Input 2 4 2 3 3 3" xfId="21209"/>
    <cellStyle name="Input 2 4 2 3 4" xfId="21210"/>
    <cellStyle name="Input 2 4 2 3 4 2" xfId="21211"/>
    <cellStyle name="Input 2 4 2 3 4 3" xfId="21212"/>
    <cellStyle name="Input 2 4 2 3 5" xfId="21213"/>
    <cellStyle name="Input 2 4 2 3 5 2" xfId="21214"/>
    <cellStyle name="Input 2 4 2 3 5 3" xfId="21215"/>
    <cellStyle name="Input 2 4 2 3 6" xfId="21216"/>
    <cellStyle name="Input 2 4 2 3 6 2" xfId="21217"/>
    <cellStyle name="Input 2 4 2 3 6 3" xfId="21218"/>
    <cellStyle name="Input 2 4 2 3 7" xfId="21219"/>
    <cellStyle name="Input 2 4 2 3 7 2" xfId="21220"/>
    <cellStyle name="Input 2 4 2 3 7 3" xfId="21221"/>
    <cellStyle name="Input 2 4 2 3 8" xfId="21222"/>
    <cellStyle name="Input 2 4 2 3 8 2" xfId="21223"/>
    <cellStyle name="Input 2 4 2 3 8 3" xfId="21224"/>
    <cellStyle name="Input 2 4 2 3 9" xfId="21225"/>
    <cellStyle name="Input 2 4 2 4" xfId="21226"/>
    <cellStyle name="Input 2 4 2 4 10" xfId="21227"/>
    <cellStyle name="Input 2 4 2 4 2" xfId="21228"/>
    <cellStyle name="Input 2 4 2 4 2 2" xfId="21229"/>
    <cellStyle name="Input 2 4 2 4 2 2 2" xfId="21230"/>
    <cellStyle name="Input 2 4 2 4 2 2 3" xfId="21231"/>
    <cellStyle name="Input 2 4 2 4 2 3" xfId="21232"/>
    <cellStyle name="Input 2 4 2 4 2 3 2" xfId="21233"/>
    <cellStyle name="Input 2 4 2 4 2 3 3" xfId="21234"/>
    <cellStyle name="Input 2 4 2 4 2 4" xfId="21235"/>
    <cellStyle name="Input 2 4 2 4 2 4 2" xfId="21236"/>
    <cellStyle name="Input 2 4 2 4 2 4 3" xfId="21237"/>
    <cellStyle name="Input 2 4 2 4 2 5" xfId="21238"/>
    <cellStyle name="Input 2 4 2 4 2 5 2" xfId="21239"/>
    <cellStyle name="Input 2 4 2 4 2 5 3" xfId="21240"/>
    <cellStyle name="Input 2 4 2 4 2 6" xfId="21241"/>
    <cellStyle name="Input 2 4 2 4 2 6 2" xfId="21242"/>
    <cellStyle name="Input 2 4 2 4 2 6 3" xfId="21243"/>
    <cellStyle name="Input 2 4 2 4 2 7" xfId="21244"/>
    <cellStyle name="Input 2 4 2 4 2 7 2" xfId="21245"/>
    <cellStyle name="Input 2 4 2 4 2 7 3" xfId="21246"/>
    <cellStyle name="Input 2 4 2 4 2 8" xfId="21247"/>
    <cellStyle name="Input 2 4 2 4 2 9" xfId="21248"/>
    <cellStyle name="Input 2 4 2 4 3" xfId="21249"/>
    <cellStyle name="Input 2 4 2 4 3 2" xfId="21250"/>
    <cellStyle name="Input 2 4 2 4 3 3" xfId="21251"/>
    <cellStyle name="Input 2 4 2 4 4" xfId="21252"/>
    <cellStyle name="Input 2 4 2 4 4 2" xfId="21253"/>
    <cellStyle name="Input 2 4 2 4 4 3" xfId="21254"/>
    <cellStyle name="Input 2 4 2 4 5" xfId="21255"/>
    <cellStyle name="Input 2 4 2 4 5 2" xfId="21256"/>
    <cellStyle name="Input 2 4 2 4 5 3" xfId="21257"/>
    <cellStyle name="Input 2 4 2 4 6" xfId="21258"/>
    <cellStyle name="Input 2 4 2 4 6 2" xfId="21259"/>
    <cellStyle name="Input 2 4 2 4 6 3" xfId="21260"/>
    <cellStyle name="Input 2 4 2 4 7" xfId="21261"/>
    <cellStyle name="Input 2 4 2 4 7 2" xfId="21262"/>
    <cellStyle name="Input 2 4 2 4 7 3" xfId="21263"/>
    <cellStyle name="Input 2 4 2 4 8" xfId="21264"/>
    <cellStyle name="Input 2 4 2 4 8 2" xfId="21265"/>
    <cellStyle name="Input 2 4 2 4 8 3" xfId="21266"/>
    <cellStyle name="Input 2 4 2 4 9" xfId="21267"/>
    <cellStyle name="Input 2 4 2 5" xfId="21268"/>
    <cellStyle name="Input 2 4 2 5 2" xfId="21269"/>
    <cellStyle name="Input 2 4 2 5 2 2" xfId="21270"/>
    <cellStyle name="Input 2 4 2 5 2 3" xfId="21271"/>
    <cellStyle name="Input 2 4 2 5 3" xfId="21272"/>
    <cellStyle name="Input 2 4 2 5 3 2" xfId="21273"/>
    <cellStyle name="Input 2 4 2 5 3 3" xfId="21274"/>
    <cellStyle name="Input 2 4 2 5 4" xfId="21275"/>
    <cellStyle name="Input 2 4 2 5 4 2" xfId="21276"/>
    <cellStyle name="Input 2 4 2 5 4 3" xfId="21277"/>
    <cellStyle name="Input 2 4 2 5 5" xfId="21278"/>
    <cellStyle name="Input 2 4 2 5 5 2" xfId="21279"/>
    <cellStyle name="Input 2 4 2 5 5 3" xfId="21280"/>
    <cellStyle name="Input 2 4 2 5 6" xfId="21281"/>
    <cellStyle name="Input 2 4 2 5 6 2" xfId="21282"/>
    <cellStyle name="Input 2 4 2 5 6 3" xfId="21283"/>
    <cellStyle name="Input 2 4 2 5 7" xfId="21284"/>
    <cellStyle name="Input 2 4 2 5 7 2" xfId="21285"/>
    <cellStyle name="Input 2 4 2 5 7 3" xfId="21286"/>
    <cellStyle name="Input 2 4 2 5 8" xfId="21287"/>
    <cellStyle name="Input 2 4 2 5 9" xfId="21288"/>
    <cellStyle name="Input 2 4 2 6" xfId="21289"/>
    <cellStyle name="Input 2 4 2 6 2" xfId="21290"/>
    <cellStyle name="Input 2 4 2 6 3" xfId="21291"/>
    <cellStyle name="Input 2 4 2 7" xfId="21292"/>
    <cellStyle name="Input 2 4 2 7 2" xfId="21293"/>
    <cellStyle name="Input 2 4 2 7 3" xfId="21294"/>
    <cellStyle name="Input 2 4 2 8" xfId="21295"/>
    <cellStyle name="Input 2 4 2 8 2" xfId="21296"/>
    <cellStyle name="Input 2 4 2 8 3" xfId="21297"/>
    <cellStyle name="Input 2 4 2 9" xfId="21298"/>
    <cellStyle name="Input 2 4 2 9 2" xfId="21299"/>
    <cellStyle name="Input 2 4 2 9 3" xfId="21300"/>
    <cellStyle name="Input 2 4 3" xfId="21301"/>
    <cellStyle name="Input 2 4 3 10" xfId="21302"/>
    <cellStyle name="Input 2 4 3 2" xfId="21303"/>
    <cellStyle name="Input 2 4 3 2 10" xfId="21304"/>
    <cellStyle name="Input 2 4 3 2 2" xfId="21305"/>
    <cellStyle name="Input 2 4 3 2 2 2" xfId="21306"/>
    <cellStyle name="Input 2 4 3 2 2 2 2" xfId="21307"/>
    <cellStyle name="Input 2 4 3 2 2 2 3" xfId="21308"/>
    <cellStyle name="Input 2 4 3 2 2 3" xfId="21309"/>
    <cellStyle name="Input 2 4 3 2 2 3 2" xfId="21310"/>
    <cellStyle name="Input 2 4 3 2 2 3 3" xfId="21311"/>
    <cellStyle name="Input 2 4 3 2 2 4" xfId="21312"/>
    <cellStyle name="Input 2 4 3 2 2 4 2" xfId="21313"/>
    <cellStyle name="Input 2 4 3 2 2 4 3" xfId="21314"/>
    <cellStyle name="Input 2 4 3 2 2 5" xfId="21315"/>
    <cellStyle name="Input 2 4 3 2 2 5 2" xfId="21316"/>
    <cellStyle name="Input 2 4 3 2 2 5 3" xfId="21317"/>
    <cellStyle name="Input 2 4 3 2 2 6" xfId="21318"/>
    <cellStyle name="Input 2 4 3 2 2 6 2" xfId="21319"/>
    <cellStyle name="Input 2 4 3 2 2 6 3" xfId="21320"/>
    <cellStyle name="Input 2 4 3 2 2 7" xfId="21321"/>
    <cellStyle name="Input 2 4 3 2 2 7 2" xfId="21322"/>
    <cellStyle name="Input 2 4 3 2 2 7 3" xfId="21323"/>
    <cellStyle name="Input 2 4 3 2 2 8" xfId="21324"/>
    <cellStyle name="Input 2 4 3 2 2 9" xfId="21325"/>
    <cellStyle name="Input 2 4 3 2 3" xfId="21326"/>
    <cellStyle name="Input 2 4 3 2 3 2" xfId="21327"/>
    <cellStyle name="Input 2 4 3 2 3 3" xfId="21328"/>
    <cellStyle name="Input 2 4 3 2 4" xfId="21329"/>
    <cellStyle name="Input 2 4 3 2 4 2" xfId="21330"/>
    <cellStyle name="Input 2 4 3 2 4 3" xfId="21331"/>
    <cellStyle name="Input 2 4 3 2 5" xfId="21332"/>
    <cellStyle name="Input 2 4 3 2 5 2" xfId="21333"/>
    <cellStyle name="Input 2 4 3 2 5 3" xfId="21334"/>
    <cellStyle name="Input 2 4 3 2 6" xfId="21335"/>
    <cellStyle name="Input 2 4 3 2 6 2" xfId="21336"/>
    <cellStyle name="Input 2 4 3 2 6 3" xfId="21337"/>
    <cellStyle name="Input 2 4 3 2 7" xfId="21338"/>
    <cellStyle name="Input 2 4 3 2 7 2" xfId="21339"/>
    <cellStyle name="Input 2 4 3 2 7 3" xfId="21340"/>
    <cellStyle name="Input 2 4 3 2 8" xfId="21341"/>
    <cellStyle name="Input 2 4 3 2 8 2" xfId="21342"/>
    <cellStyle name="Input 2 4 3 2 8 3" xfId="21343"/>
    <cellStyle name="Input 2 4 3 2 9" xfId="21344"/>
    <cellStyle name="Input 2 4 3 3" xfId="21345"/>
    <cellStyle name="Input 2 4 3 3 10" xfId="21346"/>
    <cellStyle name="Input 2 4 3 3 2" xfId="21347"/>
    <cellStyle name="Input 2 4 3 3 2 2" xfId="21348"/>
    <cellStyle name="Input 2 4 3 3 2 2 2" xfId="21349"/>
    <cellStyle name="Input 2 4 3 3 2 2 3" xfId="21350"/>
    <cellStyle name="Input 2 4 3 3 2 3" xfId="21351"/>
    <cellStyle name="Input 2 4 3 3 2 3 2" xfId="21352"/>
    <cellStyle name="Input 2 4 3 3 2 3 3" xfId="21353"/>
    <cellStyle name="Input 2 4 3 3 2 4" xfId="21354"/>
    <cellStyle name="Input 2 4 3 3 2 4 2" xfId="21355"/>
    <cellStyle name="Input 2 4 3 3 2 4 3" xfId="21356"/>
    <cellStyle name="Input 2 4 3 3 2 5" xfId="21357"/>
    <cellStyle name="Input 2 4 3 3 2 5 2" xfId="21358"/>
    <cellStyle name="Input 2 4 3 3 2 5 3" xfId="21359"/>
    <cellStyle name="Input 2 4 3 3 2 6" xfId="21360"/>
    <cellStyle name="Input 2 4 3 3 2 6 2" xfId="21361"/>
    <cellStyle name="Input 2 4 3 3 2 6 3" xfId="21362"/>
    <cellStyle name="Input 2 4 3 3 2 7" xfId="21363"/>
    <cellStyle name="Input 2 4 3 3 2 7 2" xfId="21364"/>
    <cellStyle name="Input 2 4 3 3 2 7 3" xfId="21365"/>
    <cellStyle name="Input 2 4 3 3 2 8" xfId="21366"/>
    <cellStyle name="Input 2 4 3 3 2 9" xfId="21367"/>
    <cellStyle name="Input 2 4 3 3 3" xfId="21368"/>
    <cellStyle name="Input 2 4 3 3 3 2" xfId="21369"/>
    <cellStyle name="Input 2 4 3 3 3 3" xfId="21370"/>
    <cellStyle name="Input 2 4 3 3 4" xfId="21371"/>
    <cellStyle name="Input 2 4 3 3 4 2" xfId="21372"/>
    <cellStyle name="Input 2 4 3 3 4 3" xfId="21373"/>
    <cellStyle name="Input 2 4 3 3 5" xfId="21374"/>
    <cellStyle name="Input 2 4 3 3 5 2" xfId="21375"/>
    <cellStyle name="Input 2 4 3 3 5 3" xfId="21376"/>
    <cellStyle name="Input 2 4 3 3 6" xfId="21377"/>
    <cellStyle name="Input 2 4 3 3 6 2" xfId="21378"/>
    <cellStyle name="Input 2 4 3 3 6 3" xfId="21379"/>
    <cellStyle name="Input 2 4 3 3 7" xfId="21380"/>
    <cellStyle name="Input 2 4 3 3 7 2" xfId="21381"/>
    <cellStyle name="Input 2 4 3 3 7 3" xfId="21382"/>
    <cellStyle name="Input 2 4 3 3 8" xfId="21383"/>
    <cellStyle name="Input 2 4 3 3 8 2" xfId="21384"/>
    <cellStyle name="Input 2 4 3 3 8 3" xfId="21385"/>
    <cellStyle name="Input 2 4 3 3 9" xfId="21386"/>
    <cellStyle name="Input 2 4 3 4" xfId="21387"/>
    <cellStyle name="Input 2 4 3 4 10" xfId="21388"/>
    <cellStyle name="Input 2 4 3 4 2" xfId="21389"/>
    <cellStyle name="Input 2 4 3 4 2 2" xfId="21390"/>
    <cellStyle name="Input 2 4 3 4 2 2 2" xfId="21391"/>
    <cellStyle name="Input 2 4 3 4 2 2 3" xfId="21392"/>
    <cellStyle name="Input 2 4 3 4 2 3" xfId="21393"/>
    <cellStyle name="Input 2 4 3 4 2 3 2" xfId="21394"/>
    <cellStyle name="Input 2 4 3 4 2 3 3" xfId="21395"/>
    <cellStyle name="Input 2 4 3 4 2 4" xfId="21396"/>
    <cellStyle name="Input 2 4 3 4 2 4 2" xfId="21397"/>
    <cellStyle name="Input 2 4 3 4 2 4 3" xfId="21398"/>
    <cellStyle name="Input 2 4 3 4 2 5" xfId="21399"/>
    <cellStyle name="Input 2 4 3 4 2 5 2" xfId="21400"/>
    <cellStyle name="Input 2 4 3 4 2 5 3" xfId="21401"/>
    <cellStyle name="Input 2 4 3 4 2 6" xfId="21402"/>
    <cellStyle name="Input 2 4 3 4 2 6 2" xfId="21403"/>
    <cellStyle name="Input 2 4 3 4 2 6 3" xfId="21404"/>
    <cellStyle name="Input 2 4 3 4 2 7" xfId="21405"/>
    <cellStyle name="Input 2 4 3 4 2 7 2" xfId="21406"/>
    <cellStyle name="Input 2 4 3 4 2 7 3" xfId="21407"/>
    <cellStyle name="Input 2 4 3 4 2 8" xfId="21408"/>
    <cellStyle name="Input 2 4 3 4 2 9" xfId="21409"/>
    <cellStyle name="Input 2 4 3 4 3" xfId="21410"/>
    <cellStyle name="Input 2 4 3 4 3 2" xfId="21411"/>
    <cellStyle name="Input 2 4 3 4 3 3" xfId="21412"/>
    <cellStyle name="Input 2 4 3 4 4" xfId="21413"/>
    <cellStyle name="Input 2 4 3 4 4 2" xfId="21414"/>
    <cellStyle name="Input 2 4 3 4 4 3" xfId="21415"/>
    <cellStyle name="Input 2 4 3 4 5" xfId="21416"/>
    <cellStyle name="Input 2 4 3 4 5 2" xfId="21417"/>
    <cellStyle name="Input 2 4 3 4 5 3" xfId="21418"/>
    <cellStyle name="Input 2 4 3 4 6" xfId="21419"/>
    <cellStyle name="Input 2 4 3 4 6 2" xfId="21420"/>
    <cellStyle name="Input 2 4 3 4 6 3" xfId="21421"/>
    <cellStyle name="Input 2 4 3 4 7" xfId="21422"/>
    <cellStyle name="Input 2 4 3 4 7 2" xfId="21423"/>
    <cellStyle name="Input 2 4 3 4 7 3" xfId="21424"/>
    <cellStyle name="Input 2 4 3 4 8" xfId="21425"/>
    <cellStyle name="Input 2 4 3 4 8 2" xfId="21426"/>
    <cellStyle name="Input 2 4 3 4 8 3" xfId="21427"/>
    <cellStyle name="Input 2 4 3 4 9" xfId="21428"/>
    <cellStyle name="Input 2 4 3 5" xfId="21429"/>
    <cellStyle name="Input 2 4 3 5 2" xfId="21430"/>
    <cellStyle name="Input 2 4 3 5 2 2" xfId="21431"/>
    <cellStyle name="Input 2 4 3 5 2 3" xfId="21432"/>
    <cellStyle name="Input 2 4 3 5 3" xfId="21433"/>
    <cellStyle name="Input 2 4 3 5 3 2" xfId="21434"/>
    <cellStyle name="Input 2 4 3 5 3 3" xfId="21435"/>
    <cellStyle name="Input 2 4 3 5 4" xfId="21436"/>
    <cellStyle name="Input 2 4 3 5 4 2" xfId="21437"/>
    <cellStyle name="Input 2 4 3 5 4 3" xfId="21438"/>
    <cellStyle name="Input 2 4 3 5 5" xfId="21439"/>
    <cellStyle name="Input 2 4 3 5 5 2" xfId="21440"/>
    <cellStyle name="Input 2 4 3 5 5 3" xfId="21441"/>
    <cellStyle name="Input 2 4 3 5 6" xfId="21442"/>
    <cellStyle name="Input 2 4 3 5 6 2" xfId="21443"/>
    <cellStyle name="Input 2 4 3 5 6 3" xfId="21444"/>
    <cellStyle name="Input 2 4 3 5 7" xfId="21445"/>
    <cellStyle name="Input 2 4 3 5 7 2" xfId="21446"/>
    <cellStyle name="Input 2 4 3 5 7 3" xfId="21447"/>
    <cellStyle name="Input 2 4 3 5 8" xfId="21448"/>
    <cellStyle name="Input 2 4 3 5 9" xfId="21449"/>
    <cellStyle name="Input 2 4 3 6" xfId="21450"/>
    <cellStyle name="Input 2 4 3 6 2" xfId="21451"/>
    <cellStyle name="Input 2 4 3 6 3" xfId="21452"/>
    <cellStyle name="Input 2 4 3 7" xfId="21453"/>
    <cellStyle name="Input 2 4 3 7 2" xfId="21454"/>
    <cellStyle name="Input 2 4 3 7 3" xfId="21455"/>
    <cellStyle name="Input 2 4 3 8" xfId="21456"/>
    <cellStyle name="Input 2 4 3 8 2" xfId="21457"/>
    <cellStyle name="Input 2 4 3 8 3" xfId="21458"/>
    <cellStyle name="Input 2 4 3 9" xfId="21459"/>
    <cellStyle name="Input 2 4 3 9 2" xfId="21460"/>
    <cellStyle name="Input 2 4 3 9 3" xfId="21461"/>
    <cellStyle name="Input 2 4 4" xfId="21462"/>
    <cellStyle name="Input 2 4 4 10" xfId="21463"/>
    <cellStyle name="Input 2 4 4 2" xfId="21464"/>
    <cellStyle name="Input 2 4 4 2 10" xfId="21465"/>
    <cellStyle name="Input 2 4 4 2 2" xfId="21466"/>
    <cellStyle name="Input 2 4 4 2 2 2" xfId="21467"/>
    <cellStyle name="Input 2 4 4 2 2 2 2" xfId="21468"/>
    <cellStyle name="Input 2 4 4 2 2 2 3" xfId="21469"/>
    <cellStyle name="Input 2 4 4 2 2 3" xfId="21470"/>
    <cellStyle name="Input 2 4 4 2 2 3 2" xfId="21471"/>
    <cellStyle name="Input 2 4 4 2 2 3 3" xfId="21472"/>
    <cellStyle name="Input 2 4 4 2 2 4" xfId="21473"/>
    <cellStyle name="Input 2 4 4 2 2 4 2" xfId="21474"/>
    <cellStyle name="Input 2 4 4 2 2 4 3" xfId="21475"/>
    <cellStyle name="Input 2 4 4 2 2 5" xfId="21476"/>
    <cellStyle name="Input 2 4 4 2 2 5 2" xfId="21477"/>
    <cellStyle name="Input 2 4 4 2 2 5 3" xfId="21478"/>
    <cellStyle name="Input 2 4 4 2 2 6" xfId="21479"/>
    <cellStyle name="Input 2 4 4 2 2 6 2" xfId="21480"/>
    <cellStyle name="Input 2 4 4 2 2 6 3" xfId="21481"/>
    <cellStyle name="Input 2 4 4 2 2 7" xfId="21482"/>
    <cellStyle name="Input 2 4 4 2 2 7 2" xfId="21483"/>
    <cellStyle name="Input 2 4 4 2 2 7 3" xfId="21484"/>
    <cellStyle name="Input 2 4 4 2 2 8" xfId="21485"/>
    <cellStyle name="Input 2 4 4 2 2 9" xfId="21486"/>
    <cellStyle name="Input 2 4 4 2 3" xfId="21487"/>
    <cellStyle name="Input 2 4 4 2 3 2" xfId="21488"/>
    <cellStyle name="Input 2 4 4 2 3 3" xfId="21489"/>
    <cellStyle name="Input 2 4 4 2 4" xfId="21490"/>
    <cellStyle name="Input 2 4 4 2 4 2" xfId="21491"/>
    <cellStyle name="Input 2 4 4 2 4 3" xfId="21492"/>
    <cellStyle name="Input 2 4 4 2 5" xfId="21493"/>
    <cellStyle name="Input 2 4 4 2 5 2" xfId="21494"/>
    <cellStyle name="Input 2 4 4 2 5 3" xfId="21495"/>
    <cellStyle name="Input 2 4 4 2 6" xfId="21496"/>
    <cellStyle name="Input 2 4 4 2 6 2" xfId="21497"/>
    <cellStyle name="Input 2 4 4 2 6 3" xfId="21498"/>
    <cellStyle name="Input 2 4 4 2 7" xfId="21499"/>
    <cellStyle name="Input 2 4 4 2 7 2" xfId="21500"/>
    <cellStyle name="Input 2 4 4 2 7 3" xfId="21501"/>
    <cellStyle name="Input 2 4 4 2 8" xfId="21502"/>
    <cellStyle name="Input 2 4 4 2 8 2" xfId="21503"/>
    <cellStyle name="Input 2 4 4 2 8 3" xfId="21504"/>
    <cellStyle name="Input 2 4 4 2 9" xfId="21505"/>
    <cellStyle name="Input 2 4 4 3" xfId="21506"/>
    <cellStyle name="Input 2 4 4 3 10" xfId="21507"/>
    <cellStyle name="Input 2 4 4 3 2" xfId="21508"/>
    <cellStyle name="Input 2 4 4 3 2 2" xfId="21509"/>
    <cellStyle name="Input 2 4 4 3 2 2 2" xfId="21510"/>
    <cellStyle name="Input 2 4 4 3 2 2 3" xfId="21511"/>
    <cellStyle name="Input 2 4 4 3 2 3" xfId="21512"/>
    <cellStyle name="Input 2 4 4 3 2 3 2" xfId="21513"/>
    <cellStyle name="Input 2 4 4 3 2 3 3" xfId="21514"/>
    <cellStyle name="Input 2 4 4 3 2 4" xfId="21515"/>
    <cellStyle name="Input 2 4 4 3 2 4 2" xfId="21516"/>
    <cellStyle name="Input 2 4 4 3 2 4 3" xfId="21517"/>
    <cellStyle name="Input 2 4 4 3 2 5" xfId="21518"/>
    <cellStyle name="Input 2 4 4 3 2 5 2" xfId="21519"/>
    <cellStyle name="Input 2 4 4 3 2 5 3" xfId="21520"/>
    <cellStyle name="Input 2 4 4 3 2 6" xfId="21521"/>
    <cellStyle name="Input 2 4 4 3 2 6 2" xfId="21522"/>
    <cellStyle name="Input 2 4 4 3 2 6 3" xfId="21523"/>
    <cellStyle name="Input 2 4 4 3 2 7" xfId="21524"/>
    <cellStyle name="Input 2 4 4 3 2 7 2" xfId="21525"/>
    <cellStyle name="Input 2 4 4 3 2 7 3" xfId="21526"/>
    <cellStyle name="Input 2 4 4 3 2 8" xfId="21527"/>
    <cellStyle name="Input 2 4 4 3 2 9" xfId="21528"/>
    <cellStyle name="Input 2 4 4 3 3" xfId="21529"/>
    <cellStyle name="Input 2 4 4 3 3 2" xfId="21530"/>
    <cellStyle name="Input 2 4 4 3 3 3" xfId="21531"/>
    <cellStyle name="Input 2 4 4 3 4" xfId="21532"/>
    <cellStyle name="Input 2 4 4 3 4 2" xfId="21533"/>
    <cellStyle name="Input 2 4 4 3 4 3" xfId="21534"/>
    <cellStyle name="Input 2 4 4 3 5" xfId="21535"/>
    <cellStyle name="Input 2 4 4 3 5 2" xfId="21536"/>
    <cellStyle name="Input 2 4 4 3 5 3" xfId="21537"/>
    <cellStyle name="Input 2 4 4 3 6" xfId="21538"/>
    <cellStyle name="Input 2 4 4 3 6 2" xfId="21539"/>
    <cellStyle name="Input 2 4 4 3 6 3" xfId="21540"/>
    <cellStyle name="Input 2 4 4 3 7" xfId="21541"/>
    <cellStyle name="Input 2 4 4 3 7 2" xfId="21542"/>
    <cellStyle name="Input 2 4 4 3 7 3" xfId="21543"/>
    <cellStyle name="Input 2 4 4 3 8" xfId="21544"/>
    <cellStyle name="Input 2 4 4 3 8 2" xfId="21545"/>
    <cellStyle name="Input 2 4 4 3 8 3" xfId="21546"/>
    <cellStyle name="Input 2 4 4 3 9" xfId="21547"/>
    <cellStyle name="Input 2 4 4 4" xfId="21548"/>
    <cellStyle name="Input 2 4 4 4 10" xfId="21549"/>
    <cellStyle name="Input 2 4 4 4 2" xfId="21550"/>
    <cellStyle name="Input 2 4 4 4 2 2" xfId="21551"/>
    <cellStyle name="Input 2 4 4 4 2 2 2" xfId="21552"/>
    <cellStyle name="Input 2 4 4 4 2 2 3" xfId="21553"/>
    <cellStyle name="Input 2 4 4 4 2 3" xfId="21554"/>
    <cellStyle name="Input 2 4 4 4 2 3 2" xfId="21555"/>
    <cellStyle name="Input 2 4 4 4 2 3 3" xfId="21556"/>
    <cellStyle name="Input 2 4 4 4 2 4" xfId="21557"/>
    <cellStyle name="Input 2 4 4 4 2 4 2" xfId="21558"/>
    <cellStyle name="Input 2 4 4 4 2 4 3" xfId="21559"/>
    <cellStyle name="Input 2 4 4 4 2 5" xfId="21560"/>
    <cellStyle name="Input 2 4 4 4 2 5 2" xfId="21561"/>
    <cellStyle name="Input 2 4 4 4 2 5 3" xfId="21562"/>
    <cellStyle name="Input 2 4 4 4 2 6" xfId="21563"/>
    <cellStyle name="Input 2 4 4 4 2 6 2" xfId="21564"/>
    <cellStyle name="Input 2 4 4 4 2 6 3" xfId="21565"/>
    <cellStyle name="Input 2 4 4 4 2 7" xfId="21566"/>
    <cellStyle name="Input 2 4 4 4 2 7 2" xfId="21567"/>
    <cellStyle name="Input 2 4 4 4 2 7 3" xfId="21568"/>
    <cellStyle name="Input 2 4 4 4 2 8" xfId="21569"/>
    <cellStyle name="Input 2 4 4 4 2 9" xfId="21570"/>
    <cellStyle name="Input 2 4 4 4 3" xfId="21571"/>
    <cellStyle name="Input 2 4 4 4 3 2" xfId="21572"/>
    <cellStyle name="Input 2 4 4 4 3 3" xfId="21573"/>
    <cellStyle name="Input 2 4 4 4 4" xfId="21574"/>
    <cellStyle name="Input 2 4 4 4 4 2" xfId="21575"/>
    <cellStyle name="Input 2 4 4 4 4 3" xfId="21576"/>
    <cellStyle name="Input 2 4 4 4 5" xfId="21577"/>
    <cellStyle name="Input 2 4 4 4 5 2" xfId="21578"/>
    <cellStyle name="Input 2 4 4 4 5 3" xfId="21579"/>
    <cellStyle name="Input 2 4 4 4 6" xfId="21580"/>
    <cellStyle name="Input 2 4 4 4 6 2" xfId="21581"/>
    <cellStyle name="Input 2 4 4 4 6 3" xfId="21582"/>
    <cellStyle name="Input 2 4 4 4 7" xfId="21583"/>
    <cellStyle name="Input 2 4 4 4 7 2" xfId="21584"/>
    <cellStyle name="Input 2 4 4 4 7 3" xfId="21585"/>
    <cellStyle name="Input 2 4 4 4 8" xfId="21586"/>
    <cellStyle name="Input 2 4 4 4 8 2" xfId="21587"/>
    <cellStyle name="Input 2 4 4 4 8 3" xfId="21588"/>
    <cellStyle name="Input 2 4 4 4 9" xfId="21589"/>
    <cellStyle name="Input 2 4 4 5" xfId="21590"/>
    <cellStyle name="Input 2 4 4 5 2" xfId="21591"/>
    <cellStyle name="Input 2 4 4 5 2 2" xfId="21592"/>
    <cellStyle name="Input 2 4 4 5 2 3" xfId="21593"/>
    <cellStyle name="Input 2 4 4 5 3" xfId="21594"/>
    <cellStyle name="Input 2 4 4 5 3 2" xfId="21595"/>
    <cellStyle name="Input 2 4 4 5 3 3" xfId="21596"/>
    <cellStyle name="Input 2 4 4 5 4" xfId="21597"/>
    <cellStyle name="Input 2 4 4 5 4 2" xfId="21598"/>
    <cellStyle name="Input 2 4 4 5 4 3" xfId="21599"/>
    <cellStyle name="Input 2 4 4 5 5" xfId="21600"/>
    <cellStyle name="Input 2 4 4 5 5 2" xfId="21601"/>
    <cellStyle name="Input 2 4 4 5 5 3" xfId="21602"/>
    <cellStyle name="Input 2 4 4 5 6" xfId="21603"/>
    <cellStyle name="Input 2 4 4 5 6 2" xfId="21604"/>
    <cellStyle name="Input 2 4 4 5 6 3" xfId="21605"/>
    <cellStyle name="Input 2 4 4 5 7" xfId="21606"/>
    <cellStyle name="Input 2 4 4 5 7 2" xfId="21607"/>
    <cellStyle name="Input 2 4 4 5 7 3" xfId="21608"/>
    <cellStyle name="Input 2 4 4 5 8" xfId="21609"/>
    <cellStyle name="Input 2 4 4 5 9" xfId="21610"/>
    <cellStyle name="Input 2 4 4 6" xfId="21611"/>
    <cellStyle name="Input 2 4 4 6 2" xfId="21612"/>
    <cellStyle name="Input 2 4 4 6 3" xfId="21613"/>
    <cellStyle name="Input 2 4 4 7" xfId="21614"/>
    <cellStyle name="Input 2 4 4 7 2" xfId="21615"/>
    <cellStyle name="Input 2 4 4 7 3" xfId="21616"/>
    <cellStyle name="Input 2 4 4 8" xfId="21617"/>
    <cellStyle name="Input 2 4 4 8 2" xfId="21618"/>
    <cellStyle name="Input 2 4 4 8 3" xfId="21619"/>
    <cellStyle name="Input 2 4 4 9" xfId="21620"/>
    <cellStyle name="Input 2 4 4 9 2" xfId="21621"/>
    <cellStyle name="Input 2 4 4 9 3" xfId="21622"/>
    <cellStyle name="Input 2 4 5" xfId="21623"/>
    <cellStyle name="Input 2 4 5 10" xfId="21624"/>
    <cellStyle name="Input 2 4 5 2" xfId="21625"/>
    <cellStyle name="Input 2 4 5 2 10" xfId="21626"/>
    <cellStyle name="Input 2 4 5 2 2" xfId="21627"/>
    <cellStyle name="Input 2 4 5 2 2 2" xfId="21628"/>
    <cellStyle name="Input 2 4 5 2 2 2 2" xfId="21629"/>
    <cellStyle name="Input 2 4 5 2 2 2 3" xfId="21630"/>
    <cellStyle name="Input 2 4 5 2 2 3" xfId="21631"/>
    <cellStyle name="Input 2 4 5 2 2 3 2" xfId="21632"/>
    <cellStyle name="Input 2 4 5 2 2 3 3" xfId="21633"/>
    <cellStyle name="Input 2 4 5 2 2 4" xfId="21634"/>
    <cellStyle name="Input 2 4 5 2 2 4 2" xfId="21635"/>
    <cellStyle name="Input 2 4 5 2 2 4 3" xfId="21636"/>
    <cellStyle name="Input 2 4 5 2 2 5" xfId="21637"/>
    <cellStyle name="Input 2 4 5 2 2 5 2" xfId="21638"/>
    <cellStyle name="Input 2 4 5 2 2 5 3" xfId="21639"/>
    <cellStyle name="Input 2 4 5 2 2 6" xfId="21640"/>
    <cellStyle name="Input 2 4 5 2 2 6 2" xfId="21641"/>
    <cellStyle name="Input 2 4 5 2 2 6 3" xfId="21642"/>
    <cellStyle name="Input 2 4 5 2 2 7" xfId="21643"/>
    <cellStyle name="Input 2 4 5 2 2 7 2" xfId="21644"/>
    <cellStyle name="Input 2 4 5 2 2 7 3" xfId="21645"/>
    <cellStyle name="Input 2 4 5 2 2 8" xfId="21646"/>
    <cellStyle name="Input 2 4 5 2 2 9" xfId="21647"/>
    <cellStyle name="Input 2 4 5 2 3" xfId="21648"/>
    <cellStyle name="Input 2 4 5 2 3 2" xfId="21649"/>
    <cellStyle name="Input 2 4 5 2 3 3" xfId="21650"/>
    <cellStyle name="Input 2 4 5 2 4" xfId="21651"/>
    <cellStyle name="Input 2 4 5 2 4 2" xfId="21652"/>
    <cellStyle name="Input 2 4 5 2 4 3" xfId="21653"/>
    <cellStyle name="Input 2 4 5 2 5" xfId="21654"/>
    <cellStyle name="Input 2 4 5 2 5 2" xfId="21655"/>
    <cellStyle name="Input 2 4 5 2 5 3" xfId="21656"/>
    <cellStyle name="Input 2 4 5 2 6" xfId="21657"/>
    <cellStyle name="Input 2 4 5 2 6 2" xfId="21658"/>
    <cellStyle name="Input 2 4 5 2 6 3" xfId="21659"/>
    <cellStyle name="Input 2 4 5 2 7" xfId="21660"/>
    <cellStyle name="Input 2 4 5 2 7 2" xfId="21661"/>
    <cellStyle name="Input 2 4 5 2 7 3" xfId="21662"/>
    <cellStyle name="Input 2 4 5 2 8" xfId="21663"/>
    <cellStyle name="Input 2 4 5 2 8 2" xfId="21664"/>
    <cellStyle name="Input 2 4 5 2 8 3" xfId="21665"/>
    <cellStyle name="Input 2 4 5 2 9" xfId="21666"/>
    <cellStyle name="Input 2 4 5 3" xfId="21667"/>
    <cellStyle name="Input 2 4 5 3 10" xfId="21668"/>
    <cellStyle name="Input 2 4 5 3 2" xfId="21669"/>
    <cellStyle name="Input 2 4 5 3 2 2" xfId="21670"/>
    <cellStyle name="Input 2 4 5 3 2 2 2" xfId="21671"/>
    <cellStyle name="Input 2 4 5 3 2 2 3" xfId="21672"/>
    <cellStyle name="Input 2 4 5 3 2 3" xfId="21673"/>
    <cellStyle name="Input 2 4 5 3 2 3 2" xfId="21674"/>
    <cellStyle name="Input 2 4 5 3 2 3 3" xfId="21675"/>
    <cellStyle name="Input 2 4 5 3 2 4" xfId="21676"/>
    <cellStyle name="Input 2 4 5 3 2 4 2" xfId="21677"/>
    <cellStyle name="Input 2 4 5 3 2 4 3" xfId="21678"/>
    <cellStyle name="Input 2 4 5 3 2 5" xfId="21679"/>
    <cellStyle name="Input 2 4 5 3 2 5 2" xfId="21680"/>
    <cellStyle name="Input 2 4 5 3 2 5 3" xfId="21681"/>
    <cellStyle name="Input 2 4 5 3 2 6" xfId="21682"/>
    <cellStyle name="Input 2 4 5 3 2 6 2" xfId="21683"/>
    <cellStyle name="Input 2 4 5 3 2 6 3" xfId="21684"/>
    <cellStyle name="Input 2 4 5 3 2 7" xfId="21685"/>
    <cellStyle name="Input 2 4 5 3 2 7 2" xfId="21686"/>
    <cellStyle name="Input 2 4 5 3 2 7 3" xfId="21687"/>
    <cellStyle name="Input 2 4 5 3 2 8" xfId="21688"/>
    <cellStyle name="Input 2 4 5 3 2 9" xfId="21689"/>
    <cellStyle name="Input 2 4 5 3 3" xfId="21690"/>
    <cellStyle name="Input 2 4 5 3 3 2" xfId="21691"/>
    <cellStyle name="Input 2 4 5 3 3 3" xfId="21692"/>
    <cellStyle name="Input 2 4 5 3 4" xfId="21693"/>
    <cellStyle name="Input 2 4 5 3 4 2" xfId="21694"/>
    <cellStyle name="Input 2 4 5 3 4 3" xfId="21695"/>
    <cellStyle name="Input 2 4 5 3 5" xfId="21696"/>
    <cellStyle name="Input 2 4 5 3 5 2" xfId="21697"/>
    <cellStyle name="Input 2 4 5 3 5 3" xfId="21698"/>
    <cellStyle name="Input 2 4 5 3 6" xfId="21699"/>
    <cellStyle name="Input 2 4 5 3 6 2" xfId="21700"/>
    <cellStyle name="Input 2 4 5 3 6 3" xfId="21701"/>
    <cellStyle name="Input 2 4 5 3 7" xfId="21702"/>
    <cellStyle name="Input 2 4 5 3 7 2" xfId="21703"/>
    <cellStyle name="Input 2 4 5 3 7 3" xfId="21704"/>
    <cellStyle name="Input 2 4 5 3 8" xfId="21705"/>
    <cellStyle name="Input 2 4 5 3 8 2" xfId="21706"/>
    <cellStyle name="Input 2 4 5 3 8 3" xfId="21707"/>
    <cellStyle name="Input 2 4 5 3 9" xfId="21708"/>
    <cellStyle name="Input 2 4 5 4" xfId="21709"/>
    <cellStyle name="Input 2 4 5 4 10" xfId="21710"/>
    <cellStyle name="Input 2 4 5 4 2" xfId="21711"/>
    <cellStyle name="Input 2 4 5 4 2 2" xfId="21712"/>
    <cellStyle name="Input 2 4 5 4 2 2 2" xfId="21713"/>
    <cellStyle name="Input 2 4 5 4 2 2 3" xfId="21714"/>
    <cellStyle name="Input 2 4 5 4 2 3" xfId="21715"/>
    <cellStyle name="Input 2 4 5 4 2 3 2" xfId="21716"/>
    <cellStyle name="Input 2 4 5 4 2 3 3" xfId="21717"/>
    <cellStyle name="Input 2 4 5 4 2 4" xfId="21718"/>
    <cellStyle name="Input 2 4 5 4 2 4 2" xfId="21719"/>
    <cellStyle name="Input 2 4 5 4 2 4 3" xfId="21720"/>
    <cellStyle name="Input 2 4 5 4 2 5" xfId="21721"/>
    <cellStyle name="Input 2 4 5 4 2 5 2" xfId="21722"/>
    <cellStyle name="Input 2 4 5 4 2 5 3" xfId="21723"/>
    <cellStyle name="Input 2 4 5 4 2 6" xfId="21724"/>
    <cellStyle name="Input 2 4 5 4 2 6 2" xfId="21725"/>
    <cellStyle name="Input 2 4 5 4 2 6 3" xfId="21726"/>
    <cellStyle name="Input 2 4 5 4 2 7" xfId="21727"/>
    <cellStyle name="Input 2 4 5 4 2 7 2" xfId="21728"/>
    <cellStyle name="Input 2 4 5 4 2 7 3" xfId="21729"/>
    <cellStyle name="Input 2 4 5 4 2 8" xfId="21730"/>
    <cellStyle name="Input 2 4 5 4 2 9" xfId="21731"/>
    <cellStyle name="Input 2 4 5 4 3" xfId="21732"/>
    <cellStyle name="Input 2 4 5 4 3 2" xfId="21733"/>
    <cellStyle name="Input 2 4 5 4 3 3" xfId="21734"/>
    <cellStyle name="Input 2 4 5 4 4" xfId="21735"/>
    <cellStyle name="Input 2 4 5 4 4 2" xfId="21736"/>
    <cellStyle name="Input 2 4 5 4 4 3" xfId="21737"/>
    <cellStyle name="Input 2 4 5 4 5" xfId="21738"/>
    <cellStyle name="Input 2 4 5 4 5 2" xfId="21739"/>
    <cellStyle name="Input 2 4 5 4 5 3" xfId="21740"/>
    <cellStyle name="Input 2 4 5 4 6" xfId="21741"/>
    <cellStyle name="Input 2 4 5 4 6 2" xfId="21742"/>
    <cellStyle name="Input 2 4 5 4 6 3" xfId="21743"/>
    <cellStyle name="Input 2 4 5 4 7" xfId="21744"/>
    <cellStyle name="Input 2 4 5 4 7 2" xfId="21745"/>
    <cellStyle name="Input 2 4 5 4 7 3" xfId="21746"/>
    <cellStyle name="Input 2 4 5 4 8" xfId="21747"/>
    <cellStyle name="Input 2 4 5 4 8 2" xfId="21748"/>
    <cellStyle name="Input 2 4 5 4 8 3" xfId="21749"/>
    <cellStyle name="Input 2 4 5 4 9" xfId="21750"/>
    <cellStyle name="Input 2 4 5 5" xfId="21751"/>
    <cellStyle name="Input 2 4 5 5 2" xfId="21752"/>
    <cellStyle name="Input 2 4 5 5 2 2" xfId="21753"/>
    <cellStyle name="Input 2 4 5 5 2 3" xfId="21754"/>
    <cellStyle name="Input 2 4 5 5 3" xfId="21755"/>
    <cellStyle name="Input 2 4 5 5 3 2" xfId="21756"/>
    <cellStyle name="Input 2 4 5 5 3 3" xfId="21757"/>
    <cellStyle name="Input 2 4 5 5 4" xfId="21758"/>
    <cellStyle name="Input 2 4 5 5 4 2" xfId="21759"/>
    <cellStyle name="Input 2 4 5 5 4 3" xfId="21760"/>
    <cellStyle name="Input 2 4 5 5 5" xfId="21761"/>
    <cellStyle name="Input 2 4 5 5 5 2" xfId="21762"/>
    <cellStyle name="Input 2 4 5 5 5 3" xfId="21763"/>
    <cellStyle name="Input 2 4 5 5 6" xfId="21764"/>
    <cellStyle name="Input 2 4 5 5 6 2" xfId="21765"/>
    <cellStyle name="Input 2 4 5 5 6 3" xfId="21766"/>
    <cellStyle name="Input 2 4 5 5 7" xfId="21767"/>
    <cellStyle name="Input 2 4 5 5 7 2" xfId="21768"/>
    <cellStyle name="Input 2 4 5 5 7 3" xfId="21769"/>
    <cellStyle name="Input 2 4 5 5 8" xfId="21770"/>
    <cellStyle name="Input 2 4 5 5 9" xfId="21771"/>
    <cellStyle name="Input 2 4 5 6" xfId="21772"/>
    <cellStyle name="Input 2 4 5 6 2" xfId="21773"/>
    <cellStyle name="Input 2 4 5 6 3" xfId="21774"/>
    <cellStyle name="Input 2 4 5 7" xfId="21775"/>
    <cellStyle name="Input 2 4 5 7 2" xfId="21776"/>
    <cellStyle name="Input 2 4 5 7 3" xfId="21777"/>
    <cellStyle name="Input 2 4 5 8" xfId="21778"/>
    <cellStyle name="Input 2 4 5 8 2" xfId="21779"/>
    <cellStyle name="Input 2 4 5 8 3" xfId="21780"/>
    <cellStyle name="Input 2 4 5 9" xfId="21781"/>
    <cellStyle name="Input 2 4 5 9 2" xfId="21782"/>
    <cellStyle name="Input 2 4 5 9 3" xfId="21783"/>
    <cellStyle name="Input 2 4 6" xfId="21784"/>
    <cellStyle name="Input 2 4 6 10" xfId="21785"/>
    <cellStyle name="Input 2 4 6 2" xfId="21786"/>
    <cellStyle name="Input 2 4 6 2 2" xfId="21787"/>
    <cellStyle name="Input 2 4 6 2 2 2" xfId="21788"/>
    <cellStyle name="Input 2 4 6 2 2 3" xfId="21789"/>
    <cellStyle name="Input 2 4 6 2 3" xfId="21790"/>
    <cellStyle name="Input 2 4 6 2 3 2" xfId="21791"/>
    <cellStyle name="Input 2 4 6 2 3 3" xfId="21792"/>
    <cellStyle name="Input 2 4 6 2 4" xfId="21793"/>
    <cellStyle name="Input 2 4 6 2 4 2" xfId="21794"/>
    <cellStyle name="Input 2 4 6 2 4 3" xfId="21795"/>
    <cellStyle name="Input 2 4 6 2 5" xfId="21796"/>
    <cellStyle name="Input 2 4 6 2 5 2" xfId="21797"/>
    <cellStyle name="Input 2 4 6 2 5 3" xfId="21798"/>
    <cellStyle name="Input 2 4 6 2 6" xfId="21799"/>
    <cellStyle name="Input 2 4 6 2 6 2" xfId="21800"/>
    <cellStyle name="Input 2 4 6 2 6 3" xfId="21801"/>
    <cellStyle name="Input 2 4 6 2 7" xfId="21802"/>
    <cellStyle name="Input 2 4 6 2 7 2" xfId="21803"/>
    <cellStyle name="Input 2 4 6 2 7 3" xfId="21804"/>
    <cellStyle name="Input 2 4 6 2 8" xfId="21805"/>
    <cellStyle name="Input 2 4 6 2 9" xfId="21806"/>
    <cellStyle name="Input 2 4 6 3" xfId="21807"/>
    <cellStyle name="Input 2 4 6 3 2" xfId="21808"/>
    <cellStyle name="Input 2 4 6 3 3" xfId="21809"/>
    <cellStyle name="Input 2 4 6 4" xfId="21810"/>
    <cellStyle name="Input 2 4 6 4 2" xfId="21811"/>
    <cellStyle name="Input 2 4 6 4 3" xfId="21812"/>
    <cellStyle name="Input 2 4 6 5" xfId="21813"/>
    <cellStyle name="Input 2 4 6 5 2" xfId="21814"/>
    <cellStyle name="Input 2 4 6 5 3" xfId="21815"/>
    <cellStyle name="Input 2 4 6 6" xfId="21816"/>
    <cellStyle name="Input 2 4 6 6 2" xfId="21817"/>
    <cellStyle name="Input 2 4 6 6 3" xfId="21818"/>
    <cellStyle name="Input 2 4 6 7" xfId="21819"/>
    <cellStyle name="Input 2 4 6 7 2" xfId="21820"/>
    <cellStyle name="Input 2 4 6 7 3" xfId="21821"/>
    <cellStyle name="Input 2 4 6 8" xfId="21822"/>
    <cellStyle name="Input 2 4 6 8 2" xfId="21823"/>
    <cellStyle name="Input 2 4 6 8 3" xfId="21824"/>
    <cellStyle name="Input 2 4 6 9" xfId="21825"/>
    <cellStyle name="Input 2 4 7" xfId="21826"/>
    <cellStyle name="Input 2 4 7 10" xfId="21827"/>
    <cellStyle name="Input 2 4 7 2" xfId="21828"/>
    <cellStyle name="Input 2 4 7 2 2" xfId="21829"/>
    <cellStyle name="Input 2 4 7 2 2 2" xfId="21830"/>
    <cellStyle name="Input 2 4 7 2 2 3" xfId="21831"/>
    <cellStyle name="Input 2 4 7 2 3" xfId="21832"/>
    <cellStyle name="Input 2 4 7 2 3 2" xfId="21833"/>
    <cellStyle name="Input 2 4 7 2 3 3" xfId="21834"/>
    <cellStyle name="Input 2 4 7 2 4" xfId="21835"/>
    <cellStyle name="Input 2 4 7 2 4 2" xfId="21836"/>
    <cellStyle name="Input 2 4 7 2 4 3" xfId="21837"/>
    <cellStyle name="Input 2 4 7 2 5" xfId="21838"/>
    <cellStyle name="Input 2 4 7 2 5 2" xfId="21839"/>
    <cellStyle name="Input 2 4 7 2 5 3" xfId="21840"/>
    <cellStyle name="Input 2 4 7 2 6" xfId="21841"/>
    <cellStyle name="Input 2 4 7 2 6 2" xfId="21842"/>
    <cellStyle name="Input 2 4 7 2 6 3" xfId="21843"/>
    <cellStyle name="Input 2 4 7 2 7" xfId="21844"/>
    <cellStyle name="Input 2 4 7 2 7 2" xfId="21845"/>
    <cellStyle name="Input 2 4 7 2 7 3" xfId="21846"/>
    <cellStyle name="Input 2 4 7 2 8" xfId="21847"/>
    <cellStyle name="Input 2 4 7 2 9" xfId="21848"/>
    <cellStyle name="Input 2 4 7 3" xfId="21849"/>
    <cellStyle name="Input 2 4 7 3 2" xfId="21850"/>
    <cellStyle name="Input 2 4 7 3 3" xfId="21851"/>
    <cellStyle name="Input 2 4 7 4" xfId="21852"/>
    <cellStyle name="Input 2 4 7 4 2" xfId="21853"/>
    <cellStyle name="Input 2 4 7 4 3" xfId="21854"/>
    <cellStyle name="Input 2 4 7 5" xfId="21855"/>
    <cellStyle name="Input 2 4 7 5 2" xfId="21856"/>
    <cellStyle name="Input 2 4 7 5 3" xfId="21857"/>
    <cellStyle name="Input 2 4 7 6" xfId="21858"/>
    <cellStyle name="Input 2 4 7 6 2" xfId="21859"/>
    <cellStyle name="Input 2 4 7 6 3" xfId="21860"/>
    <cellStyle name="Input 2 4 7 7" xfId="21861"/>
    <cellStyle name="Input 2 4 7 7 2" xfId="21862"/>
    <cellStyle name="Input 2 4 7 7 3" xfId="21863"/>
    <cellStyle name="Input 2 4 7 8" xfId="21864"/>
    <cellStyle name="Input 2 4 7 8 2" xfId="21865"/>
    <cellStyle name="Input 2 4 7 8 3" xfId="21866"/>
    <cellStyle name="Input 2 4 7 9" xfId="21867"/>
    <cellStyle name="Input 2 4 8" xfId="21868"/>
    <cellStyle name="Input 2 4 8 10" xfId="21869"/>
    <cellStyle name="Input 2 4 8 2" xfId="21870"/>
    <cellStyle name="Input 2 4 8 2 2" xfId="21871"/>
    <cellStyle name="Input 2 4 8 2 2 2" xfId="21872"/>
    <cellStyle name="Input 2 4 8 2 2 3" xfId="21873"/>
    <cellStyle name="Input 2 4 8 2 3" xfId="21874"/>
    <cellStyle name="Input 2 4 8 2 3 2" xfId="21875"/>
    <cellStyle name="Input 2 4 8 2 3 3" xfId="21876"/>
    <cellStyle name="Input 2 4 8 2 4" xfId="21877"/>
    <cellStyle name="Input 2 4 8 2 4 2" xfId="21878"/>
    <cellStyle name="Input 2 4 8 2 4 3" xfId="21879"/>
    <cellStyle name="Input 2 4 8 2 5" xfId="21880"/>
    <cellStyle name="Input 2 4 8 2 5 2" xfId="21881"/>
    <cellStyle name="Input 2 4 8 2 5 3" xfId="21882"/>
    <cellStyle name="Input 2 4 8 2 6" xfId="21883"/>
    <cellStyle name="Input 2 4 8 2 6 2" xfId="21884"/>
    <cellStyle name="Input 2 4 8 2 6 3" xfId="21885"/>
    <cellStyle name="Input 2 4 8 2 7" xfId="21886"/>
    <cellStyle name="Input 2 4 8 2 7 2" xfId="21887"/>
    <cellStyle name="Input 2 4 8 2 7 3" xfId="21888"/>
    <cellStyle name="Input 2 4 8 2 8" xfId="21889"/>
    <cellStyle name="Input 2 4 8 2 9" xfId="21890"/>
    <cellStyle name="Input 2 4 8 3" xfId="21891"/>
    <cellStyle name="Input 2 4 8 3 2" xfId="21892"/>
    <cellStyle name="Input 2 4 8 3 3" xfId="21893"/>
    <cellStyle name="Input 2 4 8 4" xfId="21894"/>
    <cellStyle name="Input 2 4 8 4 2" xfId="21895"/>
    <cellStyle name="Input 2 4 8 4 3" xfId="21896"/>
    <cellStyle name="Input 2 4 8 5" xfId="21897"/>
    <cellStyle name="Input 2 4 8 5 2" xfId="21898"/>
    <cellStyle name="Input 2 4 8 5 3" xfId="21899"/>
    <cellStyle name="Input 2 4 8 6" xfId="21900"/>
    <cellStyle name="Input 2 4 8 6 2" xfId="21901"/>
    <cellStyle name="Input 2 4 8 6 3" xfId="21902"/>
    <cellStyle name="Input 2 4 8 7" xfId="21903"/>
    <cellStyle name="Input 2 4 8 7 2" xfId="21904"/>
    <cellStyle name="Input 2 4 8 7 3" xfId="21905"/>
    <cellStyle name="Input 2 4 8 8" xfId="21906"/>
    <cellStyle name="Input 2 4 8 8 2" xfId="21907"/>
    <cellStyle name="Input 2 4 8 8 3" xfId="21908"/>
    <cellStyle name="Input 2 4 8 9" xfId="21909"/>
    <cellStyle name="Input 2 4 9" xfId="21910"/>
    <cellStyle name="Input 2 4 9 2" xfId="21911"/>
    <cellStyle name="Input 2 4 9 2 2" xfId="21912"/>
    <cellStyle name="Input 2 4 9 2 3" xfId="21913"/>
    <cellStyle name="Input 2 4 9 3" xfId="21914"/>
    <cellStyle name="Input 2 4 9 3 2" xfId="21915"/>
    <cellStyle name="Input 2 4 9 3 3" xfId="21916"/>
    <cellStyle name="Input 2 4 9 4" xfId="21917"/>
    <cellStyle name="Input 2 4 9 4 2" xfId="21918"/>
    <cellStyle name="Input 2 4 9 4 3" xfId="21919"/>
    <cellStyle name="Input 2 4 9 5" xfId="21920"/>
    <cellStyle name="Input 2 4 9 5 2" xfId="21921"/>
    <cellStyle name="Input 2 4 9 5 3" xfId="21922"/>
    <cellStyle name="Input 2 4 9 6" xfId="21923"/>
    <cellStyle name="Input 2 4 9 6 2" xfId="21924"/>
    <cellStyle name="Input 2 4 9 6 3" xfId="21925"/>
    <cellStyle name="Input 2 4 9 7" xfId="21926"/>
    <cellStyle name="Input 2 4 9 7 2" xfId="21927"/>
    <cellStyle name="Input 2 4 9 7 3" xfId="21928"/>
    <cellStyle name="Input 2 4 9 8" xfId="21929"/>
    <cellStyle name="Input 2 4 9 9" xfId="21930"/>
    <cellStyle name="Input 2 5" xfId="21931"/>
    <cellStyle name="Input 2 5 10" xfId="21932"/>
    <cellStyle name="Input 2 5 10 2" xfId="21933"/>
    <cellStyle name="Input 2 5 10 3" xfId="21934"/>
    <cellStyle name="Input 2 5 11" xfId="21935"/>
    <cellStyle name="Input 2 5 11 2" xfId="21936"/>
    <cellStyle name="Input 2 5 11 3" xfId="21937"/>
    <cellStyle name="Input 2 5 12" xfId="21938"/>
    <cellStyle name="Input 2 5 2" xfId="21939"/>
    <cellStyle name="Input 2 5 2 10" xfId="21940"/>
    <cellStyle name="Input 2 5 2 2" xfId="21941"/>
    <cellStyle name="Input 2 5 2 2 2" xfId="21942"/>
    <cellStyle name="Input 2 5 2 2 2 2" xfId="21943"/>
    <cellStyle name="Input 2 5 2 2 2 3" xfId="21944"/>
    <cellStyle name="Input 2 5 2 2 3" xfId="21945"/>
    <cellStyle name="Input 2 5 2 2 3 2" xfId="21946"/>
    <cellStyle name="Input 2 5 2 2 3 3" xfId="21947"/>
    <cellStyle name="Input 2 5 2 2 4" xfId="21948"/>
    <cellStyle name="Input 2 5 2 2 4 2" xfId="21949"/>
    <cellStyle name="Input 2 5 2 2 4 3" xfId="21950"/>
    <cellStyle name="Input 2 5 2 2 5" xfId="21951"/>
    <cellStyle name="Input 2 5 2 2 5 2" xfId="21952"/>
    <cellStyle name="Input 2 5 2 2 5 3" xfId="21953"/>
    <cellStyle name="Input 2 5 2 2 6" xfId="21954"/>
    <cellStyle name="Input 2 5 2 2 6 2" xfId="21955"/>
    <cellStyle name="Input 2 5 2 2 6 3" xfId="21956"/>
    <cellStyle name="Input 2 5 2 2 7" xfId="21957"/>
    <cellStyle name="Input 2 5 2 2 7 2" xfId="21958"/>
    <cellStyle name="Input 2 5 2 2 7 3" xfId="21959"/>
    <cellStyle name="Input 2 5 2 2 8" xfId="21960"/>
    <cellStyle name="Input 2 5 2 2 9" xfId="21961"/>
    <cellStyle name="Input 2 5 2 3" xfId="21962"/>
    <cellStyle name="Input 2 5 2 3 2" xfId="21963"/>
    <cellStyle name="Input 2 5 2 3 3" xfId="21964"/>
    <cellStyle name="Input 2 5 2 4" xfId="21965"/>
    <cellStyle name="Input 2 5 2 4 2" xfId="21966"/>
    <cellStyle name="Input 2 5 2 4 3" xfId="21967"/>
    <cellStyle name="Input 2 5 2 5" xfId="21968"/>
    <cellStyle name="Input 2 5 2 5 2" xfId="21969"/>
    <cellStyle name="Input 2 5 2 5 3" xfId="21970"/>
    <cellStyle name="Input 2 5 2 6" xfId="21971"/>
    <cellStyle name="Input 2 5 2 6 2" xfId="21972"/>
    <cellStyle name="Input 2 5 2 6 3" xfId="21973"/>
    <cellStyle name="Input 2 5 2 7" xfId="21974"/>
    <cellStyle name="Input 2 5 2 7 2" xfId="21975"/>
    <cellStyle name="Input 2 5 2 7 3" xfId="21976"/>
    <cellStyle name="Input 2 5 2 8" xfId="21977"/>
    <cellStyle name="Input 2 5 2 8 2" xfId="21978"/>
    <cellStyle name="Input 2 5 2 8 3" xfId="21979"/>
    <cellStyle name="Input 2 5 2 9" xfId="21980"/>
    <cellStyle name="Input 2 5 3" xfId="21981"/>
    <cellStyle name="Input 2 5 3 10" xfId="21982"/>
    <cellStyle name="Input 2 5 3 2" xfId="21983"/>
    <cellStyle name="Input 2 5 3 2 2" xfId="21984"/>
    <cellStyle name="Input 2 5 3 2 2 2" xfId="21985"/>
    <cellStyle name="Input 2 5 3 2 2 3" xfId="21986"/>
    <cellStyle name="Input 2 5 3 2 3" xfId="21987"/>
    <cellStyle name="Input 2 5 3 2 3 2" xfId="21988"/>
    <cellStyle name="Input 2 5 3 2 3 3" xfId="21989"/>
    <cellStyle name="Input 2 5 3 2 4" xfId="21990"/>
    <cellStyle name="Input 2 5 3 2 4 2" xfId="21991"/>
    <cellStyle name="Input 2 5 3 2 4 3" xfId="21992"/>
    <cellStyle name="Input 2 5 3 2 5" xfId="21993"/>
    <cellStyle name="Input 2 5 3 2 5 2" xfId="21994"/>
    <cellStyle name="Input 2 5 3 2 5 3" xfId="21995"/>
    <cellStyle name="Input 2 5 3 2 6" xfId="21996"/>
    <cellStyle name="Input 2 5 3 2 6 2" xfId="21997"/>
    <cellStyle name="Input 2 5 3 2 6 3" xfId="21998"/>
    <cellStyle name="Input 2 5 3 2 7" xfId="21999"/>
    <cellStyle name="Input 2 5 3 2 7 2" xfId="22000"/>
    <cellStyle name="Input 2 5 3 2 7 3" xfId="22001"/>
    <cellStyle name="Input 2 5 3 2 8" xfId="22002"/>
    <cellStyle name="Input 2 5 3 2 9" xfId="22003"/>
    <cellStyle name="Input 2 5 3 3" xfId="22004"/>
    <cellStyle name="Input 2 5 3 3 2" xfId="22005"/>
    <cellStyle name="Input 2 5 3 3 3" xfId="22006"/>
    <cellStyle name="Input 2 5 3 4" xfId="22007"/>
    <cellStyle name="Input 2 5 3 4 2" xfId="22008"/>
    <cellStyle name="Input 2 5 3 4 3" xfId="22009"/>
    <cellStyle name="Input 2 5 3 5" xfId="22010"/>
    <cellStyle name="Input 2 5 3 5 2" xfId="22011"/>
    <cellStyle name="Input 2 5 3 5 3" xfId="22012"/>
    <cellStyle name="Input 2 5 3 6" xfId="22013"/>
    <cellStyle name="Input 2 5 3 6 2" xfId="22014"/>
    <cellStyle name="Input 2 5 3 6 3" xfId="22015"/>
    <cellStyle name="Input 2 5 3 7" xfId="22016"/>
    <cellStyle name="Input 2 5 3 7 2" xfId="22017"/>
    <cellStyle name="Input 2 5 3 7 3" xfId="22018"/>
    <cellStyle name="Input 2 5 3 8" xfId="22019"/>
    <cellStyle name="Input 2 5 3 8 2" xfId="22020"/>
    <cellStyle name="Input 2 5 3 8 3" xfId="22021"/>
    <cellStyle name="Input 2 5 3 9" xfId="22022"/>
    <cellStyle name="Input 2 5 4" xfId="22023"/>
    <cellStyle name="Input 2 5 4 10" xfId="22024"/>
    <cellStyle name="Input 2 5 4 2" xfId="22025"/>
    <cellStyle name="Input 2 5 4 2 2" xfId="22026"/>
    <cellStyle name="Input 2 5 4 2 2 2" xfId="22027"/>
    <cellStyle name="Input 2 5 4 2 2 3" xfId="22028"/>
    <cellStyle name="Input 2 5 4 2 3" xfId="22029"/>
    <cellStyle name="Input 2 5 4 2 3 2" xfId="22030"/>
    <cellStyle name="Input 2 5 4 2 3 3" xfId="22031"/>
    <cellStyle name="Input 2 5 4 2 4" xfId="22032"/>
    <cellStyle name="Input 2 5 4 2 4 2" xfId="22033"/>
    <cellStyle name="Input 2 5 4 2 4 3" xfId="22034"/>
    <cellStyle name="Input 2 5 4 2 5" xfId="22035"/>
    <cellStyle name="Input 2 5 4 2 5 2" xfId="22036"/>
    <cellStyle name="Input 2 5 4 2 5 3" xfId="22037"/>
    <cellStyle name="Input 2 5 4 2 6" xfId="22038"/>
    <cellStyle name="Input 2 5 4 2 6 2" xfId="22039"/>
    <cellStyle name="Input 2 5 4 2 6 3" xfId="22040"/>
    <cellStyle name="Input 2 5 4 2 7" xfId="22041"/>
    <cellStyle name="Input 2 5 4 2 7 2" xfId="22042"/>
    <cellStyle name="Input 2 5 4 2 7 3" xfId="22043"/>
    <cellStyle name="Input 2 5 4 2 8" xfId="22044"/>
    <cellStyle name="Input 2 5 4 2 9" xfId="22045"/>
    <cellStyle name="Input 2 5 4 3" xfId="22046"/>
    <cellStyle name="Input 2 5 4 3 2" xfId="22047"/>
    <cellStyle name="Input 2 5 4 3 3" xfId="22048"/>
    <cellStyle name="Input 2 5 4 4" xfId="22049"/>
    <cellStyle name="Input 2 5 4 4 2" xfId="22050"/>
    <cellStyle name="Input 2 5 4 4 3" xfId="22051"/>
    <cellStyle name="Input 2 5 4 5" xfId="22052"/>
    <cellStyle name="Input 2 5 4 5 2" xfId="22053"/>
    <cellStyle name="Input 2 5 4 5 3" xfId="22054"/>
    <cellStyle name="Input 2 5 4 6" xfId="22055"/>
    <cellStyle name="Input 2 5 4 6 2" xfId="22056"/>
    <cellStyle name="Input 2 5 4 6 3" xfId="22057"/>
    <cellStyle name="Input 2 5 4 7" xfId="22058"/>
    <cellStyle name="Input 2 5 4 7 2" xfId="22059"/>
    <cellStyle name="Input 2 5 4 7 3" xfId="22060"/>
    <cellStyle name="Input 2 5 4 8" xfId="22061"/>
    <cellStyle name="Input 2 5 4 8 2" xfId="22062"/>
    <cellStyle name="Input 2 5 4 8 3" xfId="22063"/>
    <cellStyle name="Input 2 5 4 9" xfId="22064"/>
    <cellStyle name="Input 2 5 5" xfId="22065"/>
    <cellStyle name="Input 2 5 5 2" xfId="22066"/>
    <cellStyle name="Input 2 5 5 2 2" xfId="22067"/>
    <cellStyle name="Input 2 5 5 2 3" xfId="22068"/>
    <cellStyle name="Input 2 5 5 3" xfId="22069"/>
    <cellStyle name="Input 2 5 5 3 2" xfId="22070"/>
    <cellStyle name="Input 2 5 5 3 3" xfId="22071"/>
    <cellStyle name="Input 2 5 5 4" xfId="22072"/>
    <cellStyle name="Input 2 5 5 4 2" xfId="22073"/>
    <cellStyle name="Input 2 5 5 4 3" xfId="22074"/>
    <cellStyle name="Input 2 5 5 5" xfId="22075"/>
    <cellStyle name="Input 2 5 5 5 2" xfId="22076"/>
    <cellStyle name="Input 2 5 5 5 3" xfId="22077"/>
    <cellStyle name="Input 2 5 5 6" xfId="22078"/>
    <cellStyle name="Input 2 5 5 6 2" xfId="22079"/>
    <cellStyle name="Input 2 5 5 6 3" xfId="22080"/>
    <cellStyle name="Input 2 5 5 7" xfId="22081"/>
    <cellStyle name="Input 2 5 5 7 2" xfId="22082"/>
    <cellStyle name="Input 2 5 5 7 3" xfId="22083"/>
    <cellStyle name="Input 2 5 5 8" xfId="22084"/>
    <cellStyle name="Input 2 5 5 9" xfId="22085"/>
    <cellStyle name="Input 2 5 6" xfId="22086"/>
    <cellStyle name="Input 2 5 6 2" xfId="22087"/>
    <cellStyle name="Input 2 5 6 3" xfId="22088"/>
    <cellStyle name="Input 2 5 7" xfId="22089"/>
    <cellStyle name="Input 2 5 7 2" xfId="22090"/>
    <cellStyle name="Input 2 5 7 3" xfId="22091"/>
    <cellStyle name="Input 2 5 8" xfId="22092"/>
    <cellStyle name="Input 2 5 8 2" xfId="22093"/>
    <cellStyle name="Input 2 5 8 3" xfId="22094"/>
    <cellStyle name="Input 2 5 9" xfId="22095"/>
    <cellStyle name="Input 2 5 9 2" xfId="22096"/>
    <cellStyle name="Input 2 5 9 3" xfId="22097"/>
    <cellStyle name="Input 2 6" xfId="22098"/>
    <cellStyle name="Input 2 6 10" xfId="22099"/>
    <cellStyle name="Input 2 6 2" xfId="22100"/>
    <cellStyle name="Input 2 6 2 2" xfId="22101"/>
    <cellStyle name="Input 2 6 2 2 2" xfId="22102"/>
    <cellStyle name="Input 2 6 2 2 3" xfId="22103"/>
    <cellStyle name="Input 2 6 2 3" xfId="22104"/>
    <cellStyle name="Input 2 6 2 3 2" xfId="22105"/>
    <cellStyle name="Input 2 6 2 3 3" xfId="22106"/>
    <cellStyle name="Input 2 6 2 4" xfId="22107"/>
    <cellStyle name="Input 2 6 2 4 2" xfId="22108"/>
    <cellStyle name="Input 2 6 2 4 3" xfId="22109"/>
    <cellStyle name="Input 2 6 2 5" xfId="22110"/>
    <cellStyle name="Input 2 6 2 5 2" xfId="22111"/>
    <cellStyle name="Input 2 6 2 5 3" xfId="22112"/>
    <cellStyle name="Input 2 6 2 6" xfId="22113"/>
    <cellStyle name="Input 2 6 2 6 2" xfId="22114"/>
    <cellStyle name="Input 2 6 2 6 3" xfId="22115"/>
    <cellStyle name="Input 2 6 2 7" xfId="22116"/>
    <cellStyle name="Input 2 6 2 7 2" xfId="22117"/>
    <cellStyle name="Input 2 6 2 7 3" xfId="22118"/>
    <cellStyle name="Input 2 6 2 8" xfId="22119"/>
    <cellStyle name="Input 2 6 2 9" xfId="22120"/>
    <cellStyle name="Input 2 6 3" xfId="22121"/>
    <cellStyle name="Input 2 6 3 2" xfId="22122"/>
    <cellStyle name="Input 2 6 3 3" xfId="22123"/>
    <cellStyle name="Input 2 6 4" xfId="22124"/>
    <cellStyle name="Input 2 6 4 2" xfId="22125"/>
    <cellStyle name="Input 2 6 4 3" xfId="22126"/>
    <cellStyle name="Input 2 6 5" xfId="22127"/>
    <cellStyle name="Input 2 6 5 2" xfId="22128"/>
    <cellStyle name="Input 2 6 5 3" xfId="22129"/>
    <cellStyle name="Input 2 6 6" xfId="22130"/>
    <cellStyle name="Input 2 6 6 2" xfId="22131"/>
    <cellStyle name="Input 2 6 6 3" xfId="22132"/>
    <cellStyle name="Input 2 6 7" xfId="22133"/>
    <cellStyle name="Input 2 6 7 2" xfId="22134"/>
    <cellStyle name="Input 2 6 7 3" xfId="22135"/>
    <cellStyle name="Input 2 6 8" xfId="22136"/>
    <cellStyle name="Input 2 6 8 2" xfId="22137"/>
    <cellStyle name="Input 2 6 8 3" xfId="22138"/>
    <cellStyle name="Input 2 6 9" xfId="22139"/>
    <cellStyle name="Input 2 7" xfId="22140"/>
    <cellStyle name="Input 2 7 10" xfId="22141"/>
    <cellStyle name="Input 2 7 2" xfId="22142"/>
    <cellStyle name="Input 2 7 2 2" xfId="22143"/>
    <cellStyle name="Input 2 7 2 2 2" xfId="22144"/>
    <cellStyle name="Input 2 7 2 2 3" xfId="22145"/>
    <cellStyle name="Input 2 7 2 3" xfId="22146"/>
    <cellStyle name="Input 2 7 2 3 2" xfId="22147"/>
    <cellStyle name="Input 2 7 2 3 3" xfId="22148"/>
    <cellStyle name="Input 2 7 2 4" xfId="22149"/>
    <cellStyle name="Input 2 7 2 4 2" xfId="22150"/>
    <cellStyle name="Input 2 7 2 4 3" xfId="22151"/>
    <cellStyle name="Input 2 7 2 5" xfId="22152"/>
    <cellStyle name="Input 2 7 2 5 2" xfId="22153"/>
    <cellStyle name="Input 2 7 2 5 3" xfId="22154"/>
    <cellStyle name="Input 2 7 2 6" xfId="22155"/>
    <cellStyle name="Input 2 7 2 6 2" xfId="22156"/>
    <cellStyle name="Input 2 7 2 6 3" xfId="22157"/>
    <cellStyle name="Input 2 7 2 7" xfId="22158"/>
    <cellStyle name="Input 2 7 2 7 2" xfId="22159"/>
    <cellStyle name="Input 2 7 2 7 3" xfId="22160"/>
    <cellStyle name="Input 2 7 2 8" xfId="22161"/>
    <cellStyle name="Input 2 7 2 9" xfId="22162"/>
    <cellStyle name="Input 2 7 3" xfId="22163"/>
    <cellStyle name="Input 2 7 3 2" xfId="22164"/>
    <cellStyle name="Input 2 7 3 3" xfId="22165"/>
    <cellStyle name="Input 2 7 4" xfId="22166"/>
    <cellStyle name="Input 2 7 4 2" xfId="22167"/>
    <cellStyle name="Input 2 7 4 3" xfId="22168"/>
    <cellStyle name="Input 2 7 5" xfId="22169"/>
    <cellStyle name="Input 2 7 5 2" xfId="22170"/>
    <cellStyle name="Input 2 7 5 3" xfId="22171"/>
    <cellStyle name="Input 2 7 6" xfId="22172"/>
    <cellStyle name="Input 2 7 6 2" xfId="22173"/>
    <cellStyle name="Input 2 7 6 3" xfId="22174"/>
    <cellStyle name="Input 2 7 7" xfId="22175"/>
    <cellStyle name="Input 2 7 7 2" xfId="22176"/>
    <cellStyle name="Input 2 7 7 3" xfId="22177"/>
    <cellStyle name="Input 2 7 8" xfId="22178"/>
    <cellStyle name="Input 2 7 8 2" xfId="22179"/>
    <cellStyle name="Input 2 7 8 3" xfId="22180"/>
    <cellStyle name="Input 2 7 9" xfId="22181"/>
    <cellStyle name="Input 2 8" xfId="22182"/>
    <cellStyle name="Input 2 8 10" xfId="22183"/>
    <cellStyle name="Input 2 8 2" xfId="22184"/>
    <cellStyle name="Input 2 8 2 2" xfId="22185"/>
    <cellStyle name="Input 2 8 2 2 2" xfId="22186"/>
    <cellStyle name="Input 2 8 2 2 3" xfId="22187"/>
    <cellStyle name="Input 2 8 2 3" xfId="22188"/>
    <cellStyle name="Input 2 8 2 3 2" xfId="22189"/>
    <cellStyle name="Input 2 8 2 3 3" xfId="22190"/>
    <cellStyle name="Input 2 8 2 4" xfId="22191"/>
    <cellStyle name="Input 2 8 2 4 2" xfId="22192"/>
    <cellStyle name="Input 2 8 2 4 3" xfId="22193"/>
    <cellStyle name="Input 2 8 2 5" xfId="22194"/>
    <cellStyle name="Input 2 8 2 5 2" xfId="22195"/>
    <cellStyle name="Input 2 8 2 5 3" xfId="22196"/>
    <cellStyle name="Input 2 8 2 6" xfId="22197"/>
    <cellStyle name="Input 2 8 2 6 2" xfId="22198"/>
    <cellStyle name="Input 2 8 2 6 3" xfId="22199"/>
    <cellStyle name="Input 2 8 2 7" xfId="22200"/>
    <cellStyle name="Input 2 8 2 7 2" xfId="22201"/>
    <cellStyle name="Input 2 8 2 7 3" xfId="22202"/>
    <cellStyle name="Input 2 8 2 8" xfId="22203"/>
    <cellStyle name="Input 2 8 2 9" xfId="22204"/>
    <cellStyle name="Input 2 8 3" xfId="22205"/>
    <cellStyle name="Input 2 8 3 2" xfId="22206"/>
    <cellStyle name="Input 2 8 3 3" xfId="22207"/>
    <cellStyle name="Input 2 8 4" xfId="22208"/>
    <cellStyle name="Input 2 8 4 2" xfId="22209"/>
    <cellStyle name="Input 2 8 4 3" xfId="22210"/>
    <cellStyle name="Input 2 8 5" xfId="22211"/>
    <cellStyle name="Input 2 8 5 2" xfId="22212"/>
    <cellStyle name="Input 2 8 5 3" xfId="22213"/>
    <cellStyle name="Input 2 8 6" xfId="22214"/>
    <cellStyle name="Input 2 8 6 2" xfId="22215"/>
    <cellStyle name="Input 2 8 6 3" xfId="22216"/>
    <cellStyle name="Input 2 8 7" xfId="22217"/>
    <cellStyle name="Input 2 8 7 2" xfId="22218"/>
    <cellStyle name="Input 2 8 7 3" xfId="22219"/>
    <cellStyle name="Input 2 8 8" xfId="22220"/>
    <cellStyle name="Input 2 8 8 2" xfId="22221"/>
    <cellStyle name="Input 2 8 8 3" xfId="22222"/>
    <cellStyle name="Input 2 8 9" xfId="22223"/>
    <cellStyle name="Input 2 9" xfId="22224"/>
    <cellStyle name="Input 2 9 2" xfId="22225"/>
    <cellStyle name="Input 2 9 2 2" xfId="22226"/>
    <cellStyle name="Input 2 9 2 3" xfId="22227"/>
    <cellStyle name="Input 2 9 3" xfId="22228"/>
    <cellStyle name="Input 2 9 3 2" xfId="22229"/>
    <cellStyle name="Input 2 9 3 3" xfId="22230"/>
    <cellStyle name="Input 2 9 4" xfId="22231"/>
    <cellStyle name="Input 2 9 4 2" xfId="22232"/>
    <cellStyle name="Input 2 9 4 3" xfId="22233"/>
    <cellStyle name="Input 2 9 5" xfId="22234"/>
    <cellStyle name="Input 2 9 5 2" xfId="22235"/>
    <cellStyle name="Input 2 9 5 3" xfId="22236"/>
    <cellStyle name="Input 2 9 6" xfId="22237"/>
    <cellStyle name="Input 2 9 6 2" xfId="22238"/>
    <cellStyle name="Input 2 9 6 3" xfId="22239"/>
    <cellStyle name="Input 2 9 7" xfId="22240"/>
    <cellStyle name="Input 2 9 7 2" xfId="22241"/>
    <cellStyle name="Input 2 9 7 3" xfId="22242"/>
    <cellStyle name="Input 2 9 8" xfId="22243"/>
    <cellStyle name="Input 2 9 9" xfId="22244"/>
    <cellStyle name="Input 3" xfId="22245"/>
    <cellStyle name="Input 3 2" xfId="22246"/>
    <cellStyle name="Input 3 2 10" xfId="22247"/>
    <cellStyle name="Input 3 2 10 2" xfId="22248"/>
    <cellStyle name="Input 3 2 10 3" xfId="22249"/>
    <cellStyle name="Input 3 2 11" xfId="22250"/>
    <cellStyle name="Input 3 2 11 2" xfId="22251"/>
    <cellStyle name="Input 3 2 11 3" xfId="22252"/>
    <cellStyle name="Input 3 2 12" xfId="22253"/>
    <cellStyle name="Input 3 2 13" xfId="22254"/>
    <cellStyle name="Input 3 2 2" xfId="22255"/>
    <cellStyle name="Input 3 2 2 10" xfId="22256"/>
    <cellStyle name="Input 3 2 2 10 2" xfId="22257"/>
    <cellStyle name="Input 3 2 2 10 3" xfId="22258"/>
    <cellStyle name="Input 3 2 2 11" xfId="22259"/>
    <cellStyle name="Input 3 2 2 11 2" xfId="22260"/>
    <cellStyle name="Input 3 2 2 11 3" xfId="22261"/>
    <cellStyle name="Input 3 2 2 12" xfId="22262"/>
    <cellStyle name="Input 3 2 2 12 2" xfId="22263"/>
    <cellStyle name="Input 3 2 2 12 3" xfId="22264"/>
    <cellStyle name="Input 3 2 2 13" xfId="22265"/>
    <cellStyle name="Input 3 2 2 13 2" xfId="22266"/>
    <cellStyle name="Input 3 2 2 13 3" xfId="22267"/>
    <cellStyle name="Input 3 2 2 14" xfId="22268"/>
    <cellStyle name="Input 3 2 2 2" xfId="22269"/>
    <cellStyle name="Input 3 2 2 2 10" xfId="22270"/>
    <cellStyle name="Input 3 2 2 2 2" xfId="22271"/>
    <cellStyle name="Input 3 2 2 2 2 10" xfId="22272"/>
    <cellStyle name="Input 3 2 2 2 2 2" xfId="22273"/>
    <cellStyle name="Input 3 2 2 2 2 2 2" xfId="22274"/>
    <cellStyle name="Input 3 2 2 2 2 2 2 2" xfId="22275"/>
    <cellStyle name="Input 3 2 2 2 2 2 2 3" xfId="22276"/>
    <cellStyle name="Input 3 2 2 2 2 2 3" xfId="22277"/>
    <cellStyle name="Input 3 2 2 2 2 2 3 2" xfId="22278"/>
    <cellStyle name="Input 3 2 2 2 2 2 3 3" xfId="22279"/>
    <cellStyle name="Input 3 2 2 2 2 2 4" xfId="22280"/>
    <cellStyle name="Input 3 2 2 2 2 2 4 2" xfId="22281"/>
    <cellStyle name="Input 3 2 2 2 2 2 4 3" xfId="22282"/>
    <cellStyle name="Input 3 2 2 2 2 2 5" xfId="22283"/>
    <cellStyle name="Input 3 2 2 2 2 2 5 2" xfId="22284"/>
    <cellStyle name="Input 3 2 2 2 2 2 5 3" xfId="22285"/>
    <cellStyle name="Input 3 2 2 2 2 2 6" xfId="22286"/>
    <cellStyle name="Input 3 2 2 2 2 2 6 2" xfId="22287"/>
    <cellStyle name="Input 3 2 2 2 2 2 6 3" xfId="22288"/>
    <cellStyle name="Input 3 2 2 2 2 2 7" xfId="22289"/>
    <cellStyle name="Input 3 2 2 2 2 2 7 2" xfId="22290"/>
    <cellStyle name="Input 3 2 2 2 2 2 7 3" xfId="22291"/>
    <cellStyle name="Input 3 2 2 2 2 2 8" xfId="22292"/>
    <cellStyle name="Input 3 2 2 2 2 2 9" xfId="22293"/>
    <cellStyle name="Input 3 2 2 2 2 3" xfId="22294"/>
    <cellStyle name="Input 3 2 2 2 2 3 2" xfId="22295"/>
    <cellStyle name="Input 3 2 2 2 2 3 3" xfId="22296"/>
    <cellStyle name="Input 3 2 2 2 2 4" xfId="22297"/>
    <cellStyle name="Input 3 2 2 2 2 4 2" xfId="22298"/>
    <cellStyle name="Input 3 2 2 2 2 4 3" xfId="22299"/>
    <cellStyle name="Input 3 2 2 2 2 5" xfId="22300"/>
    <cellStyle name="Input 3 2 2 2 2 5 2" xfId="22301"/>
    <cellStyle name="Input 3 2 2 2 2 5 3" xfId="22302"/>
    <cellStyle name="Input 3 2 2 2 2 6" xfId="22303"/>
    <cellStyle name="Input 3 2 2 2 2 6 2" xfId="22304"/>
    <cellStyle name="Input 3 2 2 2 2 6 3" xfId="22305"/>
    <cellStyle name="Input 3 2 2 2 2 7" xfId="22306"/>
    <cellStyle name="Input 3 2 2 2 2 7 2" xfId="22307"/>
    <cellStyle name="Input 3 2 2 2 2 7 3" xfId="22308"/>
    <cellStyle name="Input 3 2 2 2 2 8" xfId="22309"/>
    <cellStyle name="Input 3 2 2 2 2 8 2" xfId="22310"/>
    <cellStyle name="Input 3 2 2 2 2 8 3" xfId="22311"/>
    <cellStyle name="Input 3 2 2 2 2 9" xfId="22312"/>
    <cellStyle name="Input 3 2 2 2 3" xfId="22313"/>
    <cellStyle name="Input 3 2 2 2 3 10" xfId="22314"/>
    <cellStyle name="Input 3 2 2 2 3 2" xfId="22315"/>
    <cellStyle name="Input 3 2 2 2 3 2 2" xfId="22316"/>
    <cellStyle name="Input 3 2 2 2 3 2 2 2" xfId="22317"/>
    <cellStyle name="Input 3 2 2 2 3 2 2 3" xfId="22318"/>
    <cellStyle name="Input 3 2 2 2 3 2 3" xfId="22319"/>
    <cellStyle name="Input 3 2 2 2 3 2 3 2" xfId="22320"/>
    <cellStyle name="Input 3 2 2 2 3 2 3 3" xfId="22321"/>
    <cellStyle name="Input 3 2 2 2 3 2 4" xfId="22322"/>
    <cellStyle name="Input 3 2 2 2 3 2 4 2" xfId="22323"/>
    <cellStyle name="Input 3 2 2 2 3 2 4 3" xfId="22324"/>
    <cellStyle name="Input 3 2 2 2 3 2 5" xfId="22325"/>
    <cellStyle name="Input 3 2 2 2 3 2 5 2" xfId="22326"/>
    <cellStyle name="Input 3 2 2 2 3 2 5 3" xfId="22327"/>
    <cellStyle name="Input 3 2 2 2 3 2 6" xfId="22328"/>
    <cellStyle name="Input 3 2 2 2 3 2 6 2" xfId="22329"/>
    <cellStyle name="Input 3 2 2 2 3 2 6 3" xfId="22330"/>
    <cellStyle name="Input 3 2 2 2 3 2 7" xfId="22331"/>
    <cellStyle name="Input 3 2 2 2 3 2 7 2" xfId="22332"/>
    <cellStyle name="Input 3 2 2 2 3 2 7 3" xfId="22333"/>
    <cellStyle name="Input 3 2 2 2 3 2 8" xfId="22334"/>
    <cellStyle name="Input 3 2 2 2 3 2 9" xfId="22335"/>
    <cellStyle name="Input 3 2 2 2 3 3" xfId="22336"/>
    <cellStyle name="Input 3 2 2 2 3 3 2" xfId="22337"/>
    <cellStyle name="Input 3 2 2 2 3 3 3" xfId="22338"/>
    <cellStyle name="Input 3 2 2 2 3 4" xfId="22339"/>
    <cellStyle name="Input 3 2 2 2 3 4 2" xfId="22340"/>
    <cellStyle name="Input 3 2 2 2 3 4 3" xfId="22341"/>
    <cellStyle name="Input 3 2 2 2 3 5" xfId="22342"/>
    <cellStyle name="Input 3 2 2 2 3 5 2" xfId="22343"/>
    <cellStyle name="Input 3 2 2 2 3 5 3" xfId="22344"/>
    <cellStyle name="Input 3 2 2 2 3 6" xfId="22345"/>
    <cellStyle name="Input 3 2 2 2 3 6 2" xfId="22346"/>
    <cellStyle name="Input 3 2 2 2 3 6 3" xfId="22347"/>
    <cellStyle name="Input 3 2 2 2 3 7" xfId="22348"/>
    <cellStyle name="Input 3 2 2 2 3 7 2" xfId="22349"/>
    <cellStyle name="Input 3 2 2 2 3 7 3" xfId="22350"/>
    <cellStyle name="Input 3 2 2 2 3 8" xfId="22351"/>
    <cellStyle name="Input 3 2 2 2 3 8 2" xfId="22352"/>
    <cellStyle name="Input 3 2 2 2 3 8 3" xfId="22353"/>
    <cellStyle name="Input 3 2 2 2 3 9" xfId="22354"/>
    <cellStyle name="Input 3 2 2 2 4" xfId="22355"/>
    <cellStyle name="Input 3 2 2 2 4 10" xfId="22356"/>
    <cellStyle name="Input 3 2 2 2 4 2" xfId="22357"/>
    <cellStyle name="Input 3 2 2 2 4 2 2" xfId="22358"/>
    <cellStyle name="Input 3 2 2 2 4 2 2 2" xfId="22359"/>
    <cellStyle name="Input 3 2 2 2 4 2 2 3" xfId="22360"/>
    <cellStyle name="Input 3 2 2 2 4 2 3" xfId="22361"/>
    <cellStyle name="Input 3 2 2 2 4 2 3 2" xfId="22362"/>
    <cellStyle name="Input 3 2 2 2 4 2 3 3" xfId="22363"/>
    <cellStyle name="Input 3 2 2 2 4 2 4" xfId="22364"/>
    <cellStyle name="Input 3 2 2 2 4 2 4 2" xfId="22365"/>
    <cellStyle name="Input 3 2 2 2 4 2 4 3" xfId="22366"/>
    <cellStyle name="Input 3 2 2 2 4 2 5" xfId="22367"/>
    <cellStyle name="Input 3 2 2 2 4 2 5 2" xfId="22368"/>
    <cellStyle name="Input 3 2 2 2 4 2 5 3" xfId="22369"/>
    <cellStyle name="Input 3 2 2 2 4 2 6" xfId="22370"/>
    <cellStyle name="Input 3 2 2 2 4 2 6 2" xfId="22371"/>
    <cellStyle name="Input 3 2 2 2 4 2 6 3" xfId="22372"/>
    <cellStyle name="Input 3 2 2 2 4 2 7" xfId="22373"/>
    <cellStyle name="Input 3 2 2 2 4 2 7 2" xfId="22374"/>
    <cellStyle name="Input 3 2 2 2 4 2 7 3" xfId="22375"/>
    <cellStyle name="Input 3 2 2 2 4 2 8" xfId="22376"/>
    <cellStyle name="Input 3 2 2 2 4 2 9" xfId="22377"/>
    <cellStyle name="Input 3 2 2 2 4 3" xfId="22378"/>
    <cellStyle name="Input 3 2 2 2 4 3 2" xfId="22379"/>
    <cellStyle name="Input 3 2 2 2 4 3 3" xfId="22380"/>
    <cellStyle name="Input 3 2 2 2 4 4" xfId="22381"/>
    <cellStyle name="Input 3 2 2 2 4 4 2" xfId="22382"/>
    <cellStyle name="Input 3 2 2 2 4 4 3" xfId="22383"/>
    <cellStyle name="Input 3 2 2 2 4 5" xfId="22384"/>
    <cellStyle name="Input 3 2 2 2 4 5 2" xfId="22385"/>
    <cellStyle name="Input 3 2 2 2 4 5 3" xfId="22386"/>
    <cellStyle name="Input 3 2 2 2 4 6" xfId="22387"/>
    <cellStyle name="Input 3 2 2 2 4 6 2" xfId="22388"/>
    <cellStyle name="Input 3 2 2 2 4 6 3" xfId="22389"/>
    <cellStyle name="Input 3 2 2 2 4 7" xfId="22390"/>
    <cellStyle name="Input 3 2 2 2 4 7 2" xfId="22391"/>
    <cellStyle name="Input 3 2 2 2 4 7 3" xfId="22392"/>
    <cellStyle name="Input 3 2 2 2 4 8" xfId="22393"/>
    <cellStyle name="Input 3 2 2 2 4 8 2" xfId="22394"/>
    <cellStyle name="Input 3 2 2 2 4 8 3" xfId="22395"/>
    <cellStyle name="Input 3 2 2 2 4 9" xfId="22396"/>
    <cellStyle name="Input 3 2 2 2 5" xfId="22397"/>
    <cellStyle name="Input 3 2 2 2 5 2" xfId="22398"/>
    <cellStyle name="Input 3 2 2 2 5 2 2" xfId="22399"/>
    <cellStyle name="Input 3 2 2 2 5 2 3" xfId="22400"/>
    <cellStyle name="Input 3 2 2 2 5 3" xfId="22401"/>
    <cellStyle name="Input 3 2 2 2 5 3 2" xfId="22402"/>
    <cellStyle name="Input 3 2 2 2 5 3 3" xfId="22403"/>
    <cellStyle name="Input 3 2 2 2 5 4" xfId="22404"/>
    <cellStyle name="Input 3 2 2 2 5 4 2" xfId="22405"/>
    <cellStyle name="Input 3 2 2 2 5 4 3" xfId="22406"/>
    <cellStyle name="Input 3 2 2 2 5 5" xfId="22407"/>
    <cellStyle name="Input 3 2 2 2 5 5 2" xfId="22408"/>
    <cellStyle name="Input 3 2 2 2 5 5 3" xfId="22409"/>
    <cellStyle name="Input 3 2 2 2 5 6" xfId="22410"/>
    <cellStyle name="Input 3 2 2 2 5 6 2" xfId="22411"/>
    <cellStyle name="Input 3 2 2 2 5 6 3" xfId="22412"/>
    <cellStyle name="Input 3 2 2 2 5 7" xfId="22413"/>
    <cellStyle name="Input 3 2 2 2 5 7 2" xfId="22414"/>
    <cellStyle name="Input 3 2 2 2 5 7 3" xfId="22415"/>
    <cellStyle name="Input 3 2 2 2 5 8" xfId="22416"/>
    <cellStyle name="Input 3 2 2 2 5 9" xfId="22417"/>
    <cellStyle name="Input 3 2 2 2 6" xfId="22418"/>
    <cellStyle name="Input 3 2 2 2 6 2" xfId="22419"/>
    <cellStyle name="Input 3 2 2 2 6 3" xfId="22420"/>
    <cellStyle name="Input 3 2 2 2 7" xfId="22421"/>
    <cellStyle name="Input 3 2 2 2 7 2" xfId="22422"/>
    <cellStyle name="Input 3 2 2 2 7 3" xfId="22423"/>
    <cellStyle name="Input 3 2 2 2 8" xfId="22424"/>
    <cellStyle name="Input 3 2 2 2 8 2" xfId="22425"/>
    <cellStyle name="Input 3 2 2 2 8 3" xfId="22426"/>
    <cellStyle name="Input 3 2 2 2 9" xfId="22427"/>
    <cellStyle name="Input 3 2 2 2 9 2" xfId="22428"/>
    <cellStyle name="Input 3 2 2 2 9 3" xfId="22429"/>
    <cellStyle name="Input 3 2 2 3" xfId="22430"/>
    <cellStyle name="Input 3 2 2 3 10" xfId="22431"/>
    <cellStyle name="Input 3 2 2 3 2" xfId="22432"/>
    <cellStyle name="Input 3 2 2 3 2 10" xfId="22433"/>
    <cellStyle name="Input 3 2 2 3 2 2" xfId="22434"/>
    <cellStyle name="Input 3 2 2 3 2 2 2" xfId="22435"/>
    <cellStyle name="Input 3 2 2 3 2 2 2 2" xfId="22436"/>
    <cellStyle name="Input 3 2 2 3 2 2 2 3" xfId="22437"/>
    <cellStyle name="Input 3 2 2 3 2 2 3" xfId="22438"/>
    <cellStyle name="Input 3 2 2 3 2 2 3 2" xfId="22439"/>
    <cellStyle name="Input 3 2 2 3 2 2 3 3" xfId="22440"/>
    <cellStyle name="Input 3 2 2 3 2 2 4" xfId="22441"/>
    <cellStyle name="Input 3 2 2 3 2 2 4 2" xfId="22442"/>
    <cellStyle name="Input 3 2 2 3 2 2 4 3" xfId="22443"/>
    <cellStyle name="Input 3 2 2 3 2 2 5" xfId="22444"/>
    <cellStyle name="Input 3 2 2 3 2 2 5 2" xfId="22445"/>
    <cellStyle name="Input 3 2 2 3 2 2 5 3" xfId="22446"/>
    <cellStyle name="Input 3 2 2 3 2 2 6" xfId="22447"/>
    <cellStyle name="Input 3 2 2 3 2 2 6 2" xfId="22448"/>
    <cellStyle name="Input 3 2 2 3 2 2 6 3" xfId="22449"/>
    <cellStyle name="Input 3 2 2 3 2 2 7" xfId="22450"/>
    <cellStyle name="Input 3 2 2 3 2 2 7 2" xfId="22451"/>
    <cellStyle name="Input 3 2 2 3 2 2 7 3" xfId="22452"/>
    <cellStyle name="Input 3 2 2 3 2 2 8" xfId="22453"/>
    <cellStyle name="Input 3 2 2 3 2 2 9" xfId="22454"/>
    <cellStyle name="Input 3 2 2 3 2 3" xfId="22455"/>
    <cellStyle name="Input 3 2 2 3 2 3 2" xfId="22456"/>
    <cellStyle name="Input 3 2 2 3 2 3 3" xfId="22457"/>
    <cellStyle name="Input 3 2 2 3 2 4" xfId="22458"/>
    <cellStyle name="Input 3 2 2 3 2 4 2" xfId="22459"/>
    <cellStyle name="Input 3 2 2 3 2 4 3" xfId="22460"/>
    <cellStyle name="Input 3 2 2 3 2 5" xfId="22461"/>
    <cellStyle name="Input 3 2 2 3 2 5 2" xfId="22462"/>
    <cellStyle name="Input 3 2 2 3 2 5 3" xfId="22463"/>
    <cellStyle name="Input 3 2 2 3 2 6" xfId="22464"/>
    <cellStyle name="Input 3 2 2 3 2 6 2" xfId="22465"/>
    <cellStyle name="Input 3 2 2 3 2 6 3" xfId="22466"/>
    <cellStyle name="Input 3 2 2 3 2 7" xfId="22467"/>
    <cellStyle name="Input 3 2 2 3 2 7 2" xfId="22468"/>
    <cellStyle name="Input 3 2 2 3 2 7 3" xfId="22469"/>
    <cellStyle name="Input 3 2 2 3 2 8" xfId="22470"/>
    <cellStyle name="Input 3 2 2 3 2 8 2" xfId="22471"/>
    <cellStyle name="Input 3 2 2 3 2 8 3" xfId="22472"/>
    <cellStyle name="Input 3 2 2 3 2 9" xfId="22473"/>
    <cellStyle name="Input 3 2 2 3 3" xfId="22474"/>
    <cellStyle name="Input 3 2 2 3 3 10" xfId="22475"/>
    <cellStyle name="Input 3 2 2 3 3 2" xfId="22476"/>
    <cellStyle name="Input 3 2 2 3 3 2 2" xfId="22477"/>
    <cellStyle name="Input 3 2 2 3 3 2 2 2" xfId="22478"/>
    <cellStyle name="Input 3 2 2 3 3 2 2 3" xfId="22479"/>
    <cellStyle name="Input 3 2 2 3 3 2 3" xfId="22480"/>
    <cellStyle name="Input 3 2 2 3 3 2 3 2" xfId="22481"/>
    <cellStyle name="Input 3 2 2 3 3 2 3 3" xfId="22482"/>
    <cellStyle name="Input 3 2 2 3 3 2 4" xfId="22483"/>
    <cellStyle name="Input 3 2 2 3 3 2 4 2" xfId="22484"/>
    <cellStyle name="Input 3 2 2 3 3 2 4 3" xfId="22485"/>
    <cellStyle name="Input 3 2 2 3 3 2 5" xfId="22486"/>
    <cellStyle name="Input 3 2 2 3 3 2 5 2" xfId="22487"/>
    <cellStyle name="Input 3 2 2 3 3 2 5 3" xfId="22488"/>
    <cellStyle name="Input 3 2 2 3 3 2 6" xfId="22489"/>
    <cellStyle name="Input 3 2 2 3 3 2 6 2" xfId="22490"/>
    <cellStyle name="Input 3 2 2 3 3 2 6 3" xfId="22491"/>
    <cellStyle name="Input 3 2 2 3 3 2 7" xfId="22492"/>
    <cellStyle name="Input 3 2 2 3 3 2 7 2" xfId="22493"/>
    <cellStyle name="Input 3 2 2 3 3 2 7 3" xfId="22494"/>
    <cellStyle name="Input 3 2 2 3 3 2 8" xfId="22495"/>
    <cellStyle name="Input 3 2 2 3 3 2 9" xfId="22496"/>
    <cellStyle name="Input 3 2 2 3 3 3" xfId="22497"/>
    <cellStyle name="Input 3 2 2 3 3 3 2" xfId="22498"/>
    <cellStyle name="Input 3 2 2 3 3 3 3" xfId="22499"/>
    <cellStyle name="Input 3 2 2 3 3 4" xfId="22500"/>
    <cellStyle name="Input 3 2 2 3 3 4 2" xfId="22501"/>
    <cellStyle name="Input 3 2 2 3 3 4 3" xfId="22502"/>
    <cellStyle name="Input 3 2 2 3 3 5" xfId="22503"/>
    <cellStyle name="Input 3 2 2 3 3 5 2" xfId="22504"/>
    <cellStyle name="Input 3 2 2 3 3 5 3" xfId="22505"/>
    <cellStyle name="Input 3 2 2 3 3 6" xfId="22506"/>
    <cellStyle name="Input 3 2 2 3 3 6 2" xfId="22507"/>
    <cellStyle name="Input 3 2 2 3 3 6 3" xfId="22508"/>
    <cellStyle name="Input 3 2 2 3 3 7" xfId="22509"/>
    <cellStyle name="Input 3 2 2 3 3 7 2" xfId="22510"/>
    <cellStyle name="Input 3 2 2 3 3 7 3" xfId="22511"/>
    <cellStyle name="Input 3 2 2 3 3 8" xfId="22512"/>
    <cellStyle name="Input 3 2 2 3 3 8 2" xfId="22513"/>
    <cellStyle name="Input 3 2 2 3 3 8 3" xfId="22514"/>
    <cellStyle name="Input 3 2 2 3 3 9" xfId="22515"/>
    <cellStyle name="Input 3 2 2 3 4" xfId="22516"/>
    <cellStyle name="Input 3 2 2 3 4 10" xfId="22517"/>
    <cellStyle name="Input 3 2 2 3 4 2" xfId="22518"/>
    <cellStyle name="Input 3 2 2 3 4 2 2" xfId="22519"/>
    <cellStyle name="Input 3 2 2 3 4 2 2 2" xfId="22520"/>
    <cellStyle name="Input 3 2 2 3 4 2 2 3" xfId="22521"/>
    <cellStyle name="Input 3 2 2 3 4 2 3" xfId="22522"/>
    <cellStyle name="Input 3 2 2 3 4 2 3 2" xfId="22523"/>
    <cellStyle name="Input 3 2 2 3 4 2 3 3" xfId="22524"/>
    <cellStyle name="Input 3 2 2 3 4 2 4" xfId="22525"/>
    <cellStyle name="Input 3 2 2 3 4 2 4 2" xfId="22526"/>
    <cellStyle name="Input 3 2 2 3 4 2 4 3" xfId="22527"/>
    <cellStyle name="Input 3 2 2 3 4 2 5" xfId="22528"/>
    <cellStyle name="Input 3 2 2 3 4 2 5 2" xfId="22529"/>
    <cellStyle name="Input 3 2 2 3 4 2 5 3" xfId="22530"/>
    <cellStyle name="Input 3 2 2 3 4 2 6" xfId="22531"/>
    <cellStyle name="Input 3 2 2 3 4 2 6 2" xfId="22532"/>
    <cellStyle name="Input 3 2 2 3 4 2 6 3" xfId="22533"/>
    <cellStyle name="Input 3 2 2 3 4 2 7" xfId="22534"/>
    <cellStyle name="Input 3 2 2 3 4 2 7 2" xfId="22535"/>
    <cellStyle name="Input 3 2 2 3 4 2 7 3" xfId="22536"/>
    <cellStyle name="Input 3 2 2 3 4 2 8" xfId="22537"/>
    <cellStyle name="Input 3 2 2 3 4 2 9" xfId="22538"/>
    <cellStyle name="Input 3 2 2 3 4 3" xfId="22539"/>
    <cellStyle name="Input 3 2 2 3 4 3 2" xfId="22540"/>
    <cellStyle name="Input 3 2 2 3 4 3 3" xfId="22541"/>
    <cellStyle name="Input 3 2 2 3 4 4" xfId="22542"/>
    <cellStyle name="Input 3 2 2 3 4 4 2" xfId="22543"/>
    <cellStyle name="Input 3 2 2 3 4 4 3" xfId="22544"/>
    <cellStyle name="Input 3 2 2 3 4 5" xfId="22545"/>
    <cellStyle name="Input 3 2 2 3 4 5 2" xfId="22546"/>
    <cellStyle name="Input 3 2 2 3 4 5 3" xfId="22547"/>
    <cellStyle name="Input 3 2 2 3 4 6" xfId="22548"/>
    <cellStyle name="Input 3 2 2 3 4 6 2" xfId="22549"/>
    <cellStyle name="Input 3 2 2 3 4 6 3" xfId="22550"/>
    <cellStyle name="Input 3 2 2 3 4 7" xfId="22551"/>
    <cellStyle name="Input 3 2 2 3 4 7 2" xfId="22552"/>
    <cellStyle name="Input 3 2 2 3 4 7 3" xfId="22553"/>
    <cellStyle name="Input 3 2 2 3 4 8" xfId="22554"/>
    <cellStyle name="Input 3 2 2 3 4 8 2" xfId="22555"/>
    <cellStyle name="Input 3 2 2 3 4 8 3" xfId="22556"/>
    <cellStyle name="Input 3 2 2 3 4 9" xfId="22557"/>
    <cellStyle name="Input 3 2 2 3 5" xfId="22558"/>
    <cellStyle name="Input 3 2 2 3 5 2" xfId="22559"/>
    <cellStyle name="Input 3 2 2 3 5 2 2" xfId="22560"/>
    <cellStyle name="Input 3 2 2 3 5 2 3" xfId="22561"/>
    <cellStyle name="Input 3 2 2 3 5 3" xfId="22562"/>
    <cellStyle name="Input 3 2 2 3 5 3 2" xfId="22563"/>
    <cellStyle name="Input 3 2 2 3 5 3 3" xfId="22564"/>
    <cellStyle name="Input 3 2 2 3 5 4" xfId="22565"/>
    <cellStyle name="Input 3 2 2 3 5 4 2" xfId="22566"/>
    <cellStyle name="Input 3 2 2 3 5 4 3" xfId="22567"/>
    <cellStyle name="Input 3 2 2 3 5 5" xfId="22568"/>
    <cellStyle name="Input 3 2 2 3 5 5 2" xfId="22569"/>
    <cellStyle name="Input 3 2 2 3 5 5 3" xfId="22570"/>
    <cellStyle name="Input 3 2 2 3 5 6" xfId="22571"/>
    <cellStyle name="Input 3 2 2 3 5 6 2" xfId="22572"/>
    <cellStyle name="Input 3 2 2 3 5 6 3" xfId="22573"/>
    <cellStyle name="Input 3 2 2 3 5 7" xfId="22574"/>
    <cellStyle name="Input 3 2 2 3 5 7 2" xfId="22575"/>
    <cellStyle name="Input 3 2 2 3 5 7 3" xfId="22576"/>
    <cellStyle name="Input 3 2 2 3 5 8" xfId="22577"/>
    <cellStyle name="Input 3 2 2 3 5 9" xfId="22578"/>
    <cellStyle name="Input 3 2 2 3 6" xfId="22579"/>
    <cellStyle name="Input 3 2 2 3 6 2" xfId="22580"/>
    <cellStyle name="Input 3 2 2 3 6 3" xfId="22581"/>
    <cellStyle name="Input 3 2 2 3 7" xfId="22582"/>
    <cellStyle name="Input 3 2 2 3 7 2" xfId="22583"/>
    <cellStyle name="Input 3 2 2 3 7 3" xfId="22584"/>
    <cellStyle name="Input 3 2 2 3 8" xfId="22585"/>
    <cellStyle name="Input 3 2 2 3 8 2" xfId="22586"/>
    <cellStyle name="Input 3 2 2 3 8 3" xfId="22587"/>
    <cellStyle name="Input 3 2 2 3 9" xfId="22588"/>
    <cellStyle name="Input 3 2 2 3 9 2" xfId="22589"/>
    <cellStyle name="Input 3 2 2 3 9 3" xfId="22590"/>
    <cellStyle name="Input 3 2 2 4" xfId="22591"/>
    <cellStyle name="Input 3 2 2 4 10" xfId="22592"/>
    <cellStyle name="Input 3 2 2 4 2" xfId="22593"/>
    <cellStyle name="Input 3 2 2 4 2 10" xfId="22594"/>
    <cellStyle name="Input 3 2 2 4 2 2" xfId="22595"/>
    <cellStyle name="Input 3 2 2 4 2 2 2" xfId="22596"/>
    <cellStyle name="Input 3 2 2 4 2 2 2 2" xfId="22597"/>
    <cellStyle name="Input 3 2 2 4 2 2 2 3" xfId="22598"/>
    <cellStyle name="Input 3 2 2 4 2 2 3" xfId="22599"/>
    <cellStyle name="Input 3 2 2 4 2 2 3 2" xfId="22600"/>
    <cellStyle name="Input 3 2 2 4 2 2 3 3" xfId="22601"/>
    <cellStyle name="Input 3 2 2 4 2 2 4" xfId="22602"/>
    <cellStyle name="Input 3 2 2 4 2 2 4 2" xfId="22603"/>
    <cellStyle name="Input 3 2 2 4 2 2 4 3" xfId="22604"/>
    <cellStyle name="Input 3 2 2 4 2 2 5" xfId="22605"/>
    <cellStyle name="Input 3 2 2 4 2 2 5 2" xfId="22606"/>
    <cellStyle name="Input 3 2 2 4 2 2 5 3" xfId="22607"/>
    <cellStyle name="Input 3 2 2 4 2 2 6" xfId="22608"/>
    <cellStyle name="Input 3 2 2 4 2 2 6 2" xfId="22609"/>
    <cellStyle name="Input 3 2 2 4 2 2 6 3" xfId="22610"/>
    <cellStyle name="Input 3 2 2 4 2 2 7" xfId="22611"/>
    <cellStyle name="Input 3 2 2 4 2 2 7 2" xfId="22612"/>
    <cellStyle name="Input 3 2 2 4 2 2 7 3" xfId="22613"/>
    <cellStyle name="Input 3 2 2 4 2 2 8" xfId="22614"/>
    <cellStyle name="Input 3 2 2 4 2 2 9" xfId="22615"/>
    <cellStyle name="Input 3 2 2 4 2 3" xfId="22616"/>
    <cellStyle name="Input 3 2 2 4 2 3 2" xfId="22617"/>
    <cellStyle name="Input 3 2 2 4 2 3 3" xfId="22618"/>
    <cellStyle name="Input 3 2 2 4 2 4" xfId="22619"/>
    <cellStyle name="Input 3 2 2 4 2 4 2" xfId="22620"/>
    <cellStyle name="Input 3 2 2 4 2 4 3" xfId="22621"/>
    <cellStyle name="Input 3 2 2 4 2 5" xfId="22622"/>
    <cellStyle name="Input 3 2 2 4 2 5 2" xfId="22623"/>
    <cellStyle name="Input 3 2 2 4 2 5 3" xfId="22624"/>
    <cellStyle name="Input 3 2 2 4 2 6" xfId="22625"/>
    <cellStyle name="Input 3 2 2 4 2 6 2" xfId="22626"/>
    <cellStyle name="Input 3 2 2 4 2 6 3" xfId="22627"/>
    <cellStyle name="Input 3 2 2 4 2 7" xfId="22628"/>
    <cellStyle name="Input 3 2 2 4 2 7 2" xfId="22629"/>
    <cellStyle name="Input 3 2 2 4 2 7 3" xfId="22630"/>
    <cellStyle name="Input 3 2 2 4 2 8" xfId="22631"/>
    <cellStyle name="Input 3 2 2 4 2 8 2" xfId="22632"/>
    <cellStyle name="Input 3 2 2 4 2 8 3" xfId="22633"/>
    <cellStyle name="Input 3 2 2 4 2 9" xfId="22634"/>
    <cellStyle name="Input 3 2 2 4 3" xfId="22635"/>
    <cellStyle name="Input 3 2 2 4 3 10" xfId="22636"/>
    <cellStyle name="Input 3 2 2 4 3 2" xfId="22637"/>
    <cellStyle name="Input 3 2 2 4 3 2 2" xfId="22638"/>
    <cellStyle name="Input 3 2 2 4 3 2 2 2" xfId="22639"/>
    <cellStyle name="Input 3 2 2 4 3 2 2 3" xfId="22640"/>
    <cellStyle name="Input 3 2 2 4 3 2 3" xfId="22641"/>
    <cellStyle name="Input 3 2 2 4 3 2 3 2" xfId="22642"/>
    <cellStyle name="Input 3 2 2 4 3 2 3 3" xfId="22643"/>
    <cellStyle name="Input 3 2 2 4 3 2 4" xfId="22644"/>
    <cellStyle name="Input 3 2 2 4 3 2 4 2" xfId="22645"/>
    <cellStyle name="Input 3 2 2 4 3 2 4 3" xfId="22646"/>
    <cellStyle name="Input 3 2 2 4 3 2 5" xfId="22647"/>
    <cellStyle name="Input 3 2 2 4 3 2 5 2" xfId="22648"/>
    <cellStyle name="Input 3 2 2 4 3 2 5 3" xfId="22649"/>
    <cellStyle name="Input 3 2 2 4 3 2 6" xfId="22650"/>
    <cellStyle name="Input 3 2 2 4 3 2 6 2" xfId="22651"/>
    <cellStyle name="Input 3 2 2 4 3 2 6 3" xfId="22652"/>
    <cellStyle name="Input 3 2 2 4 3 2 7" xfId="22653"/>
    <cellStyle name="Input 3 2 2 4 3 2 7 2" xfId="22654"/>
    <cellStyle name="Input 3 2 2 4 3 2 7 3" xfId="22655"/>
    <cellStyle name="Input 3 2 2 4 3 2 8" xfId="22656"/>
    <cellStyle name="Input 3 2 2 4 3 2 9" xfId="22657"/>
    <cellStyle name="Input 3 2 2 4 3 3" xfId="22658"/>
    <cellStyle name="Input 3 2 2 4 3 3 2" xfId="22659"/>
    <cellStyle name="Input 3 2 2 4 3 3 3" xfId="22660"/>
    <cellStyle name="Input 3 2 2 4 3 4" xfId="22661"/>
    <cellStyle name="Input 3 2 2 4 3 4 2" xfId="22662"/>
    <cellStyle name="Input 3 2 2 4 3 4 3" xfId="22663"/>
    <cellStyle name="Input 3 2 2 4 3 5" xfId="22664"/>
    <cellStyle name="Input 3 2 2 4 3 5 2" xfId="22665"/>
    <cellStyle name="Input 3 2 2 4 3 5 3" xfId="22666"/>
    <cellStyle name="Input 3 2 2 4 3 6" xfId="22667"/>
    <cellStyle name="Input 3 2 2 4 3 6 2" xfId="22668"/>
    <cellStyle name="Input 3 2 2 4 3 6 3" xfId="22669"/>
    <cellStyle name="Input 3 2 2 4 3 7" xfId="22670"/>
    <cellStyle name="Input 3 2 2 4 3 7 2" xfId="22671"/>
    <cellStyle name="Input 3 2 2 4 3 7 3" xfId="22672"/>
    <cellStyle name="Input 3 2 2 4 3 8" xfId="22673"/>
    <cellStyle name="Input 3 2 2 4 3 8 2" xfId="22674"/>
    <cellStyle name="Input 3 2 2 4 3 8 3" xfId="22675"/>
    <cellStyle name="Input 3 2 2 4 3 9" xfId="22676"/>
    <cellStyle name="Input 3 2 2 4 4" xfId="22677"/>
    <cellStyle name="Input 3 2 2 4 4 10" xfId="22678"/>
    <cellStyle name="Input 3 2 2 4 4 2" xfId="22679"/>
    <cellStyle name="Input 3 2 2 4 4 2 2" xfId="22680"/>
    <cellStyle name="Input 3 2 2 4 4 2 2 2" xfId="22681"/>
    <cellStyle name="Input 3 2 2 4 4 2 2 3" xfId="22682"/>
    <cellStyle name="Input 3 2 2 4 4 2 3" xfId="22683"/>
    <cellStyle name="Input 3 2 2 4 4 2 3 2" xfId="22684"/>
    <cellStyle name="Input 3 2 2 4 4 2 3 3" xfId="22685"/>
    <cellStyle name="Input 3 2 2 4 4 2 4" xfId="22686"/>
    <cellStyle name="Input 3 2 2 4 4 2 4 2" xfId="22687"/>
    <cellStyle name="Input 3 2 2 4 4 2 4 3" xfId="22688"/>
    <cellStyle name="Input 3 2 2 4 4 2 5" xfId="22689"/>
    <cellStyle name="Input 3 2 2 4 4 2 5 2" xfId="22690"/>
    <cellStyle name="Input 3 2 2 4 4 2 5 3" xfId="22691"/>
    <cellStyle name="Input 3 2 2 4 4 2 6" xfId="22692"/>
    <cellStyle name="Input 3 2 2 4 4 2 6 2" xfId="22693"/>
    <cellStyle name="Input 3 2 2 4 4 2 6 3" xfId="22694"/>
    <cellStyle name="Input 3 2 2 4 4 2 7" xfId="22695"/>
    <cellStyle name="Input 3 2 2 4 4 2 7 2" xfId="22696"/>
    <cellStyle name="Input 3 2 2 4 4 2 7 3" xfId="22697"/>
    <cellStyle name="Input 3 2 2 4 4 2 8" xfId="22698"/>
    <cellStyle name="Input 3 2 2 4 4 2 9" xfId="22699"/>
    <cellStyle name="Input 3 2 2 4 4 3" xfId="22700"/>
    <cellStyle name="Input 3 2 2 4 4 3 2" xfId="22701"/>
    <cellStyle name="Input 3 2 2 4 4 3 3" xfId="22702"/>
    <cellStyle name="Input 3 2 2 4 4 4" xfId="22703"/>
    <cellStyle name="Input 3 2 2 4 4 4 2" xfId="22704"/>
    <cellStyle name="Input 3 2 2 4 4 4 3" xfId="22705"/>
    <cellStyle name="Input 3 2 2 4 4 5" xfId="22706"/>
    <cellStyle name="Input 3 2 2 4 4 5 2" xfId="22707"/>
    <cellStyle name="Input 3 2 2 4 4 5 3" xfId="22708"/>
    <cellStyle name="Input 3 2 2 4 4 6" xfId="22709"/>
    <cellStyle name="Input 3 2 2 4 4 6 2" xfId="22710"/>
    <cellStyle name="Input 3 2 2 4 4 6 3" xfId="22711"/>
    <cellStyle name="Input 3 2 2 4 4 7" xfId="22712"/>
    <cellStyle name="Input 3 2 2 4 4 7 2" xfId="22713"/>
    <cellStyle name="Input 3 2 2 4 4 7 3" xfId="22714"/>
    <cellStyle name="Input 3 2 2 4 4 8" xfId="22715"/>
    <cellStyle name="Input 3 2 2 4 4 8 2" xfId="22716"/>
    <cellStyle name="Input 3 2 2 4 4 8 3" xfId="22717"/>
    <cellStyle name="Input 3 2 2 4 4 9" xfId="22718"/>
    <cellStyle name="Input 3 2 2 4 5" xfId="22719"/>
    <cellStyle name="Input 3 2 2 4 5 2" xfId="22720"/>
    <cellStyle name="Input 3 2 2 4 5 2 2" xfId="22721"/>
    <cellStyle name="Input 3 2 2 4 5 2 3" xfId="22722"/>
    <cellStyle name="Input 3 2 2 4 5 3" xfId="22723"/>
    <cellStyle name="Input 3 2 2 4 5 3 2" xfId="22724"/>
    <cellStyle name="Input 3 2 2 4 5 3 3" xfId="22725"/>
    <cellStyle name="Input 3 2 2 4 5 4" xfId="22726"/>
    <cellStyle name="Input 3 2 2 4 5 4 2" xfId="22727"/>
    <cellStyle name="Input 3 2 2 4 5 4 3" xfId="22728"/>
    <cellStyle name="Input 3 2 2 4 5 5" xfId="22729"/>
    <cellStyle name="Input 3 2 2 4 5 5 2" xfId="22730"/>
    <cellStyle name="Input 3 2 2 4 5 5 3" xfId="22731"/>
    <cellStyle name="Input 3 2 2 4 5 6" xfId="22732"/>
    <cellStyle name="Input 3 2 2 4 5 6 2" xfId="22733"/>
    <cellStyle name="Input 3 2 2 4 5 6 3" xfId="22734"/>
    <cellStyle name="Input 3 2 2 4 5 7" xfId="22735"/>
    <cellStyle name="Input 3 2 2 4 5 7 2" xfId="22736"/>
    <cellStyle name="Input 3 2 2 4 5 7 3" xfId="22737"/>
    <cellStyle name="Input 3 2 2 4 5 8" xfId="22738"/>
    <cellStyle name="Input 3 2 2 4 5 9" xfId="22739"/>
    <cellStyle name="Input 3 2 2 4 6" xfId="22740"/>
    <cellStyle name="Input 3 2 2 4 6 2" xfId="22741"/>
    <cellStyle name="Input 3 2 2 4 6 3" xfId="22742"/>
    <cellStyle name="Input 3 2 2 4 7" xfId="22743"/>
    <cellStyle name="Input 3 2 2 4 7 2" xfId="22744"/>
    <cellStyle name="Input 3 2 2 4 7 3" xfId="22745"/>
    <cellStyle name="Input 3 2 2 4 8" xfId="22746"/>
    <cellStyle name="Input 3 2 2 4 8 2" xfId="22747"/>
    <cellStyle name="Input 3 2 2 4 8 3" xfId="22748"/>
    <cellStyle name="Input 3 2 2 4 9" xfId="22749"/>
    <cellStyle name="Input 3 2 2 4 9 2" xfId="22750"/>
    <cellStyle name="Input 3 2 2 4 9 3" xfId="22751"/>
    <cellStyle name="Input 3 2 2 5" xfId="22752"/>
    <cellStyle name="Input 3 2 2 5 10" xfId="22753"/>
    <cellStyle name="Input 3 2 2 5 2" xfId="22754"/>
    <cellStyle name="Input 3 2 2 5 2 10" xfId="22755"/>
    <cellStyle name="Input 3 2 2 5 2 2" xfId="22756"/>
    <cellStyle name="Input 3 2 2 5 2 2 2" xfId="22757"/>
    <cellStyle name="Input 3 2 2 5 2 2 2 2" xfId="22758"/>
    <cellStyle name="Input 3 2 2 5 2 2 2 3" xfId="22759"/>
    <cellStyle name="Input 3 2 2 5 2 2 3" xfId="22760"/>
    <cellStyle name="Input 3 2 2 5 2 2 3 2" xfId="22761"/>
    <cellStyle name="Input 3 2 2 5 2 2 3 3" xfId="22762"/>
    <cellStyle name="Input 3 2 2 5 2 2 4" xfId="22763"/>
    <cellStyle name="Input 3 2 2 5 2 2 4 2" xfId="22764"/>
    <cellStyle name="Input 3 2 2 5 2 2 4 3" xfId="22765"/>
    <cellStyle name="Input 3 2 2 5 2 2 5" xfId="22766"/>
    <cellStyle name="Input 3 2 2 5 2 2 5 2" xfId="22767"/>
    <cellStyle name="Input 3 2 2 5 2 2 5 3" xfId="22768"/>
    <cellStyle name="Input 3 2 2 5 2 2 6" xfId="22769"/>
    <cellStyle name="Input 3 2 2 5 2 2 6 2" xfId="22770"/>
    <cellStyle name="Input 3 2 2 5 2 2 6 3" xfId="22771"/>
    <cellStyle name="Input 3 2 2 5 2 2 7" xfId="22772"/>
    <cellStyle name="Input 3 2 2 5 2 2 7 2" xfId="22773"/>
    <cellStyle name="Input 3 2 2 5 2 2 7 3" xfId="22774"/>
    <cellStyle name="Input 3 2 2 5 2 2 8" xfId="22775"/>
    <cellStyle name="Input 3 2 2 5 2 2 9" xfId="22776"/>
    <cellStyle name="Input 3 2 2 5 2 3" xfId="22777"/>
    <cellStyle name="Input 3 2 2 5 2 3 2" xfId="22778"/>
    <cellStyle name="Input 3 2 2 5 2 3 3" xfId="22779"/>
    <cellStyle name="Input 3 2 2 5 2 4" xfId="22780"/>
    <cellStyle name="Input 3 2 2 5 2 4 2" xfId="22781"/>
    <cellStyle name="Input 3 2 2 5 2 4 3" xfId="22782"/>
    <cellStyle name="Input 3 2 2 5 2 5" xfId="22783"/>
    <cellStyle name="Input 3 2 2 5 2 5 2" xfId="22784"/>
    <cellStyle name="Input 3 2 2 5 2 5 3" xfId="22785"/>
    <cellStyle name="Input 3 2 2 5 2 6" xfId="22786"/>
    <cellStyle name="Input 3 2 2 5 2 6 2" xfId="22787"/>
    <cellStyle name="Input 3 2 2 5 2 6 3" xfId="22788"/>
    <cellStyle name="Input 3 2 2 5 2 7" xfId="22789"/>
    <cellStyle name="Input 3 2 2 5 2 7 2" xfId="22790"/>
    <cellStyle name="Input 3 2 2 5 2 7 3" xfId="22791"/>
    <cellStyle name="Input 3 2 2 5 2 8" xfId="22792"/>
    <cellStyle name="Input 3 2 2 5 2 8 2" xfId="22793"/>
    <cellStyle name="Input 3 2 2 5 2 8 3" xfId="22794"/>
    <cellStyle name="Input 3 2 2 5 2 9" xfId="22795"/>
    <cellStyle name="Input 3 2 2 5 3" xfId="22796"/>
    <cellStyle name="Input 3 2 2 5 3 10" xfId="22797"/>
    <cellStyle name="Input 3 2 2 5 3 2" xfId="22798"/>
    <cellStyle name="Input 3 2 2 5 3 2 2" xfId="22799"/>
    <cellStyle name="Input 3 2 2 5 3 2 2 2" xfId="22800"/>
    <cellStyle name="Input 3 2 2 5 3 2 2 3" xfId="22801"/>
    <cellStyle name="Input 3 2 2 5 3 2 3" xfId="22802"/>
    <cellStyle name="Input 3 2 2 5 3 2 3 2" xfId="22803"/>
    <cellStyle name="Input 3 2 2 5 3 2 3 3" xfId="22804"/>
    <cellStyle name="Input 3 2 2 5 3 2 4" xfId="22805"/>
    <cellStyle name="Input 3 2 2 5 3 2 4 2" xfId="22806"/>
    <cellStyle name="Input 3 2 2 5 3 2 4 3" xfId="22807"/>
    <cellStyle name="Input 3 2 2 5 3 2 5" xfId="22808"/>
    <cellStyle name="Input 3 2 2 5 3 2 5 2" xfId="22809"/>
    <cellStyle name="Input 3 2 2 5 3 2 5 3" xfId="22810"/>
    <cellStyle name="Input 3 2 2 5 3 2 6" xfId="22811"/>
    <cellStyle name="Input 3 2 2 5 3 2 6 2" xfId="22812"/>
    <cellStyle name="Input 3 2 2 5 3 2 6 3" xfId="22813"/>
    <cellStyle name="Input 3 2 2 5 3 2 7" xfId="22814"/>
    <cellStyle name="Input 3 2 2 5 3 2 7 2" xfId="22815"/>
    <cellStyle name="Input 3 2 2 5 3 2 7 3" xfId="22816"/>
    <cellStyle name="Input 3 2 2 5 3 2 8" xfId="22817"/>
    <cellStyle name="Input 3 2 2 5 3 2 9" xfId="22818"/>
    <cellStyle name="Input 3 2 2 5 3 3" xfId="22819"/>
    <cellStyle name="Input 3 2 2 5 3 3 2" xfId="22820"/>
    <cellStyle name="Input 3 2 2 5 3 3 3" xfId="22821"/>
    <cellStyle name="Input 3 2 2 5 3 4" xfId="22822"/>
    <cellStyle name="Input 3 2 2 5 3 4 2" xfId="22823"/>
    <cellStyle name="Input 3 2 2 5 3 4 3" xfId="22824"/>
    <cellStyle name="Input 3 2 2 5 3 5" xfId="22825"/>
    <cellStyle name="Input 3 2 2 5 3 5 2" xfId="22826"/>
    <cellStyle name="Input 3 2 2 5 3 5 3" xfId="22827"/>
    <cellStyle name="Input 3 2 2 5 3 6" xfId="22828"/>
    <cellStyle name="Input 3 2 2 5 3 6 2" xfId="22829"/>
    <cellStyle name="Input 3 2 2 5 3 6 3" xfId="22830"/>
    <cellStyle name="Input 3 2 2 5 3 7" xfId="22831"/>
    <cellStyle name="Input 3 2 2 5 3 7 2" xfId="22832"/>
    <cellStyle name="Input 3 2 2 5 3 7 3" xfId="22833"/>
    <cellStyle name="Input 3 2 2 5 3 8" xfId="22834"/>
    <cellStyle name="Input 3 2 2 5 3 8 2" xfId="22835"/>
    <cellStyle name="Input 3 2 2 5 3 8 3" xfId="22836"/>
    <cellStyle name="Input 3 2 2 5 3 9" xfId="22837"/>
    <cellStyle name="Input 3 2 2 5 4" xfId="22838"/>
    <cellStyle name="Input 3 2 2 5 4 10" xfId="22839"/>
    <cellStyle name="Input 3 2 2 5 4 2" xfId="22840"/>
    <cellStyle name="Input 3 2 2 5 4 2 2" xfId="22841"/>
    <cellStyle name="Input 3 2 2 5 4 2 2 2" xfId="22842"/>
    <cellStyle name="Input 3 2 2 5 4 2 2 3" xfId="22843"/>
    <cellStyle name="Input 3 2 2 5 4 2 3" xfId="22844"/>
    <cellStyle name="Input 3 2 2 5 4 2 3 2" xfId="22845"/>
    <cellStyle name="Input 3 2 2 5 4 2 3 3" xfId="22846"/>
    <cellStyle name="Input 3 2 2 5 4 2 4" xfId="22847"/>
    <cellStyle name="Input 3 2 2 5 4 2 4 2" xfId="22848"/>
    <cellStyle name="Input 3 2 2 5 4 2 4 3" xfId="22849"/>
    <cellStyle name="Input 3 2 2 5 4 2 5" xfId="22850"/>
    <cellStyle name="Input 3 2 2 5 4 2 5 2" xfId="22851"/>
    <cellStyle name="Input 3 2 2 5 4 2 5 3" xfId="22852"/>
    <cellStyle name="Input 3 2 2 5 4 2 6" xfId="22853"/>
    <cellStyle name="Input 3 2 2 5 4 2 6 2" xfId="22854"/>
    <cellStyle name="Input 3 2 2 5 4 2 6 3" xfId="22855"/>
    <cellStyle name="Input 3 2 2 5 4 2 7" xfId="22856"/>
    <cellStyle name="Input 3 2 2 5 4 2 7 2" xfId="22857"/>
    <cellStyle name="Input 3 2 2 5 4 2 7 3" xfId="22858"/>
    <cellStyle name="Input 3 2 2 5 4 2 8" xfId="22859"/>
    <cellStyle name="Input 3 2 2 5 4 2 9" xfId="22860"/>
    <cellStyle name="Input 3 2 2 5 4 3" xfId="22861"/>
    <cellStyle name="Input 3 2 2 5 4 3 2" xfId="22862"/>
    <cellStyle name="Input 3 2 2 5 4 3 3" xfId="22863"/>
    <cellStyle name="Input 3 2 2 5 4 4" xfId="22864"/>
    <cellStyle name="Input 3 2 2 5 4 4 2" xfId="22865"/>
    <cellStyle name="Input 3 2 2 5 4 4 3" xfId="22866"/>
    <cellStyle name="Input 3 2 2 5 4 5" xfId="22867"/>
    <cellStyle name="Input 3 2 2 5 4 5 2" xfId="22868"/>
    <cellStyle name="Input 3 2 2 5 4 5 3" xfId="22869"/>
    <cellStyle name="Input 3 2 2 5 4 6" xfId="22870"/>
    <cellStyle name="Input 3 2 2 5 4 6 2" xfId="22871"/>
    <cellStyle name="Input 3 2 2 5 4 6 3" xfId="22872"/>
    <cellStyle name="Input 3 2 2 5 4 7" xfId="22873"/>
    <cellStyle name="Input 3 2 2 5 4 7 2" xfId="22874"/>
    <cellStyle name="Input 3 2 2 5 4 7 3" xfId="22875"/>
    <cellStyle name="Input 3 2 2 5 4 8" xfId="22876"/>
    <cellStyle name="Input 3 2 2 5 4 8 2" xfId="22877"/>
    <cellStyle name="Input 3 2 2 5 4 8 3" xfId="22878"/>
    <cellStyle name="Input 3 2 2 5 4 9" xfId="22879"/>
    <cellStyle name="Input 3 2 2 5 5" xfId="22880"/>
    <cellStyle name="Input 3 2 2 5 5 2" xfId="22881"/>
    <cellStyle name="Input 3 2 2 5 5 2 2" xfId="22882"/>
    <cellStyle name="Input 3 2 2 5 5 2 3" xfId="22883"/>
    <cellStyle name="Input 3 2 2 5 5 3" xfId="22884"/>
    <cellStyle name="Input 3 2 2 5 5 3 2" xfId="22885"/>
    <cellStyle name="Input 3 2 2 5 5 3 3" xfId="22886"/>
    <cellStyle name="Input 3 2 2 5 5 4" xfId="22887"/>
    <cellStyle name="Input 3 2 2 5 5 4 2" xfId="22888"/>
    <cellStyle name="Input 3 2 2 5 5 4 3" xfId="22889"/>
    <cellStyle name="Input 3 2 2 5 5 5" xfId="22890"/>
    <cellStyle name="Input 3 2 2 5 5 5 2" xfId="22891"/>
    <cellStyle name="Input 3 2 2 5 5 5 3" xfId="22892"/>
    <cellStyle name="Input 3 2 2 5 5 6" xfId="22893"/>
    <cellStyle name="Input 3 2 2 5 5 6 2" xfId="22894"/>
    <cellStyle name="Input 3 2 2 5 5 6 3" xfId="22895"/>
    <cellStyle name="Input 3 2 2 5 5 7" xfId="22896"/>
    <cellStyle name="Input 3 2 2 5 5 7 2" xfId="22897"/>
    <cellStyle name="Input 3 2 2 5 5 7 3" xfId="22898"/>
    <cellStyle name="Input 3 2 2 5 5 8" xfId="22899"/>
    <cellStyle name="Input 3 2 2 5 5 9" xfId="22900"/>
    <cellStyle name="Input 3 2 2 5 6" xfId="22901"/>
    <cellStyle name="Input 3 2 2 5 6 2" xfId="22902"/>
    <cellStyle name="Input 3 2 2 5 6 3" xfId="22903"/>
    <cellStyle name="Input 3 2 2 5 7" xfId="22904"/>
    <cellStyle name="Input 3 2 2 5 7 2" xfId="22905"/>
    <cellStyle name="Input 3 2 2 5 7 3" xfId="22906"/>
    <cellStyle name="Input 3 2 2 5 8" xfId="22907"/>
    <cellStyle name="Input 3 2 2 5 8 2" xfId="22908"/>
    <cellStyle name="Input 3 2 2 5 8 3" xfId="22909"/>
    <cellStyle name="Input 3 2 2 5 9" xfId="22910"/>
    <cellStyle name="Input 3 2 2 5 9 2" xfId="22911"/>
    <cellStyle name="Input 3 2 2 5 9 3" xfId="22912"/>
    <cellStyle name="Input 3 2 2 6" xfId="22913"/>
    <cellStyle name="Input 3 2 2 6 10" xfId="22914"/>
    <cellStyle name="Input 3 2 2 6 2" xfId="22915"/>
    <cellStyle name="Input 3 2 2 6 2 2" xfId="22916"/>
    <cellStyle name="Input 3 2 2 6 2 2 2" xfId="22917"/>
    <cellStyle name="Input 3 2 2 6 2 2 3" xfId="22918"/>
    <cellStyle name="Input 3 2 2 6 2 3" xfId="22919"/>
    <cellStyle name="Input 3 2 2 6 2 3 2" xfId="22920"/>
    <cellStyle name="Input 3 2 2 6 2 3 3" xfId="22921"/>
    <cellStyle name="Input 3 2 2 6 2 4" xfId="22922"/>
    <cellStyle name="Input 3 2 2 6 2 4 2" xfId="22923"/>
    <cellStyle name="Input 3 2 2 6 2 4 3" xfId="22924"/>
    <cellStyle name="Input 3 2 2 6 2 5" xfId="22925"/>
    <cellStyle name="Input 3 2 2 6 2 5 2" xfId="22926"/>
    <cellStyle name="Input 3 2 2 6 2 5 3" xfId="22927"/>
    <cellStyle name="Input 3 2 2 6 2 6" xfId="22928"/>
    <cellStyle name="Input 3 2 2 6 2 6 2" xfId="22929"/>
    <cellStyle name="Input 3 2 2 6 2 6 3" xfId="22930"/>
    <cellStyle name="Input 3 2 2 6 2 7" xfId="22931"/>
    <cellStyle name="Input 3 2 2 6 2 7 2" xfId="22932"/>
    <cellStyle name="Input 3 2 2 6 2 7 3" xfId="22933"/>
    <cellStyle name="Input 3 2 2 6 2 8" xfId="22934"/>
    <cellStyle name="Input 3 2 2 6 2 9" xfId="22935"/>
    <cellStyle name="Input 3 2 2 6 3" xfId="22936"/>
    <cellStyle name="Input 3 2 2 6 3 2" xfId="22937"/>
    <cellStyle name="Input 3 2 2 6 3 3" xfId="22938"/>
    <cellStyle name="Input 3 2 2 6 4" xfId="22939"/>
    <cellStyle name="Input 3 2 2 6 4 2" xfId="22940"/>
    <cellStyle name="Input 3 2 2 6 4 3" xfId="22941"/>
    <cellStyle name="Input 3 2 2 6 5" xfId="22942"/>
    <cellStyle name="Input 3 2 2 6 5 2" xfId="22943"/>
    <cellStyle name="Input 3 2 2 6 5 3" xfId="22944"/>
    <cellStyle name="Input 3 2 2 6 6" xfId="22945"/>
    <cellStyle name="Input 3 2 2 6 6 2" xfId="22946"/>
    <cellStyle name="Input 3 2 2 6 6 3" xfId="22947"/>
    <cellStyle name="Input 3 2 2 6 7" xfId="22948"/>
    <cellStyle name="Input 3 2 2 6 7 2" xfId="22949"/>
    <cellStyle name="Input 3 2 2 6 7 3" xfId="22950"/>
    <cellStyle name="Input 3 2 2 6 8" xfId="22951"/>
    <cellStyle name="Input 3 2 2 6 8 2" xfId="22952"/>
    <cellStyle name="Input 3 2 2 6 8 3" xfId="22953"/>
    <cellStyle name="Input 3 2 2 6 9" xfId="22954"/>
    <cellStyle name="Input 3 2 2 7" xfId="22955"/>
    <cellStyle name="Input 3 2 2 7 10" xfId="22956"/>
    <cellStyle name="Input 3 2 2 7 2" xfId="22957"/>
    <cellStyle name="Input 3 2 2 7 2 2" xfId="22958"/>
    <cellStyle name="Input 3 2 2 7 2 2 2" xfId="22959"/>
    <cellStyle name="Input 3 2 2 7 2 2 3" xfId="22960"/>
    <cellStyle name="Input 3 2 2 7 2 3" xfId="22961"/>
    <cellStyle name="Input 3 2 2 7 2 3 2" xfId="22962"/>
    <cellStyle name="Input 3 2 2 7 2 3 3" xfId="22963"/>
    <cellStyle name="Input 3 2 2 7 2 4" xfId="22964"/>
    <cellStyle name="Input 3 2 2 7 2 4 2" xfId="22965"/>
    <cellStyle name="Input 3 2 2 7 2 4 3" xfId="22966"/>
    <cellStyle name="Input 3 2 2 7 2 5" xfId="22967"/>
    <cellStyle name="Input 3 2 2 7 2 5 2" xfId="22968"/>
    <cellStyle name="Input 3 2 2 7 2 5 3" xfId="22969"/>
    <cellStyle name="Input 3 2 2 7 2 6" xfId="22970"/>
    <cellStyle name="Input 3 2 2 7 2 6 2" xfId="22971"/>
    <cellStyle name="Input 3 2 2 7 2 6 3" xfId="22972"/>
    <cellStyle name="Input 3 2 2 7 2 7" xfId="22973"/>
    <cellStyle name="Input 3 2 2 7 2 7 2" xfId="22974"/>
    <cellStyle name="Input 3 2 2 7 2 7 3" xfId="22975"/>
    <cellStyle name="Input 3 2 2 7 2 8" xfId="22976"/>
    <cellStyle name="Input 3 2 2 7 2 9" xfId="22977"/>
    <cellStyle name="Input 3 2 2 7 3" xfId="22978"/>
    <cellStyle name="Input 3 2 2 7 3 2" xfId="22979"/>
    <cellStyle name="Input 3 2 2 7 3 3" xfId="22980"/>
    <cellStyle name="Input 3 2 2 7 4" xfId="22981"/>
    <cellStyle name="Input 3 2 2 7 4 2" xfId="22982"/>
    <cellStyle name="Input 3 2 2 7 4 3" xfId="22983"/>
    <cellStyle name="Input 3 2 2 7 5" xfId="22984"/>
    <cellStyle name="Input 3 2 2 7 5 2" xfId="22985"/>
    <cellStyle name="Input 3 2 2 7 5 3" xfId="22986"/>
    <cellStyle name="Input 3 2 2 7 6" xfId="22987"/>
    <cellStyle name="Input 3 2 2 7 6 2" xfId="22988"/>
    <cellStyle name="Input 3 2 2 7 6 3" xfId="22989"/>
    <cellStyle name="Input 3 2 2 7 7" xfId="22990"/>
    <cellStyle name="Input 3 2 2 7 7 2" xfId="22991"/>
    <cellStyle name="Input 3 2 2 7 7 3" xfId="22992"/>
    <cellStyle name="Input 3 2 2 7 8" xfId="22993"/>
    <cellStyle name="Input 3 2 2 7 8 2" xfId="22994"/>
    <cellStyle name="Input 3 2 2 7 8 3" xfId="22995"/>
    <cellStyle name="Input 3 2 2 7 9" xfId="22996"/>
    <cellStyle name="Input 3 2 2 8" xfId="22997"/>
    <cellStyle name="Input 3 2 2 8 10" xfId="22998"/>
    <cellStyle name="Input 3 2 2 8 2" xfId="22999"/>
    <cellStyle name="Input 3 2 2 8 2 2" xfId="23000"/>
    <cellStyle name="Input 3 2 2 8 2 2 2" xfId="23001"/>
    <cellStyle name="Input 3 2 2 8 2 2 3" xfId="23002"/>
    <cellStyle name="Input 3 2 2 8 2 3" xfId="23003"/>
    <cellStyle name="Input 3 2 2 8 2 3 2" xfId="23004"/>
    <cellStyle name="Input 3 2 2 8 2 3 3" xfId="23005"/>
    <cellStyle name="Input 3 2 2 8 2 4" xfId="23006"/>
    <cellStyle name="Input 3 2 2 8 2 4 2" xfId="23007"/>
    <cellStyle name="Input 3 2 2 8 2 4 3" xfId="23008"/>
    <cellStyle name="Input 3 2 2 8 2 5" xfId="23009"/>
    <cellStyle name="Input 3 2 2 8 2 5 2" xfId="23010"/>
    <cellStyle name="Input 3 2 2 8 2 5 3" xfId="23011"/>
    <cellStyle name="Input 3 2 2 8 2 6" xfId="23012"/>
    <cellStyle name="Input 3 2 2 8 2 6 2" xfId="23013"/>
    <cellStyle name="Input 3 2 2 8 2 6 3" xfId="23014"/>
    <cellStyle name="Input 3 2 2 8 2 7" xfId="23015"/>
    <cellStyle name="Input 3 2 2 8 2 7 2" xfId="23016"/>
    <cellStyle name="Input 3 2 2 8 2 7 3" xfId="23017"/>
    <cellStyle name="Input 3 2 2 8 2 8" xfId="23018"/>
    <cellStyle name="Input 3 2 2 8 2 9" xfId="23019"/>
    <cellStyle name="Input 3 2 2 8 3" xfId="23020"/>
    <cellStyle name="Input 3 2 2 8 3 2" xfId="23021"/>
    <cellStyle name="Input 3 2 2 8 3 3" xfId="23022"/>
    <cellStyle name="Input 3 2 2 8 4" xfId="23023"/>
    <cellStyle name="Input 3 2 2 8 4 2" xfId="23024"/>
    <cellStyle name="Input 3 2 2 8 4 3" xfId="23025"/>
    <cellStyle name="Input 3 2 2 8 5" xfId="23026"/>
    <cellStyle name="Input 3 2 2 8 5 2" xfId="23027"/>
    <cellStyle name="Input 3 2 2 8 5 3" xfId="23028"/>
    <cellStyle name="Input 3 2 2 8 6" xfId="23029"/>
    <cellStyle name="Input 3 2 2 8 6 2" xfId="23030"/>
    <cellStyle name="Input 3 2 2 8 6 3" xfId="23031"/>
    <cellStyle name="Input 3 2 2 8 7" xfId="23032"/>
    <cellStyle name="Input 3 2 2 8 7 2" xfId="23033"/>
    <cellStyle name="Input 3 2 2 8 7 3" xfId="23034"/>
    <cellStyle name="Input 3 2 2 8 8" xfId="23035"/>
    <cellStyle name="Input 3 2 2 8 8 2" xfId="23036"/>
    <cellStyle name="Input 3 2 2 8 8 3" xfId="23037"/>
    <cellStyle name="Input 3 2 2 8 9" xfId="23038"/>
    <cellStyle name="Input 3 2 2 9" xfId="23039"/>
    <cellStyle name="Input 3 2 2 9 2" xfId="23040"/>
    <cellStyle name="Input 3 2 2 9 2 2" xfId="23041"/>
    <cellStyle name="Input 3 2 2 9 2 3" xfId="23042"/>
    <cellStyle name="Input 3 2 2 9 3" xfId="23043"/>
    <cellStyle name="Input 3 2 2 9 3 2" xfId="23044"/>
    <cellStyle name="Input 3 2 2 9 3 3" xfId="23045"/>
    <cellStyle name="Input 3 2 2 9 4" xfId="23046"/>
    <cellStyle name="Input 3 2 2 9 4 2" xfId="23047"/>
    <cellStyle name="Input 3 2 2 9 4 3" xfId="23048"/>
    <cellStyle name="Input 3 2 2 9 5" xfId="23049"/>
    <cellStyle name="Input 3 2 2 9 5 2" xfId="23050"/>
    <cellStyle name="Input 3 2 2 9 5 3" xfId="23051"/>
    <cellStyle name="Input 3 2 2 9 6" xfId="23052"/>
    <cellStyle name="Input 3 2 2 9 6 2" xfId="23053"/>
    <cellStyle name="Input 3 2 2 9 6 3" xfId="23054"/>
    <cellStyle name="Input 3 2 2 9 7" xfId="23055"/>
    <cellStyle name="Input 3 2 2 9 7 2" xfId="23056"/>
    <cellStyle name="Input 3 2 2 9 7 3" xfId="23057"/>
    <cellStyle name="Input 3 2 2 9 8" xfId="23058"/>
    <cellStyle name="Input 3 2 2 9 9" xfId="23059"/>
    <cellStyle name="Input 3 2 3" xfId="23060"/>
    <cellStyle name="Input 3 2 3 10" xfId="23061"/>
    <cellStyle name="Input 3 2 3 10 2" xfId="23062"/>
    <cellStyle name="Input 3 2 3 10 3" xfId="23063"/>
    <cellStyle name="Input 3 2 3 11" xfId="23064"/>
    <cellStyle name="Input 3 2 3 11 2" xfId="23065"/>
    <cellStyle name="Input 3 2 3 11 3" xfId="23066"/>
    <cellStyle name="Input 3 2 3 12" xfId="23067"/>
    <cellStyle name="Input 3 2 3 2" xfId="23068"/>
    <cellStyle name="Input 3 2 3 2 10" xfId="23069"/>
    <cellStyle name="Input 3 2 3 2 2" xfId="23070"/>
    <cellStyle name="Input 3 2 3 2 2 2" xfId="23071"/>
    <cellStyle name="Input 3 2 3 2 2 2 2" xfId="23072"/>
    <cellStyle name="Input 3 2 3 2 2 2 3" xfId="23073"/>
    <cellStyle name="Input 3 2 3 2 2 3" xfId="23074"/>
    <cellStyle name="Input 3 2 3 2 2 3 2" xfId="23075"/>
    <cellStyle name="Input 3 2 3 2 2 3 3" xfId="23076"/>
    <cellStyle name="Input 3 2 3 2 2 4" xfId="23077"/>
    <cellStyle name="Input 3 2 3 2 2 4 2" xfId="23078"/>
    <cellStyle name="Input 3 2 3 2 2 4 3" xfId="23079"/>
    <cellStyle name="Input 3 2 3 2 2 5" xfId="23080"/>
    <cellStyle name="Input 3 2 3 2 2 5 2" xfId="23081"/>
    <cellStyle name="Input 3 2 3 2 2 5 3" xfId="23082"/>
    <cellStyle name="Input 3 2 3 2 2 6" xfId="23083"/>
    <cellStyle name="Input 3 2 3 2 2 6 2" xfId="23084"/>
    <cellStyle name="Input 3 2 3 2 2 6 3" xfId="23085"/>
    <cellStyle name="Input 3 2 3 2 2 7" xfId="23086"/>
    <cellStyle name="Input 3 2 3 2 2 7 2" xfId="23087"/>
    <cellStyle name="Input 3 2 3 2 2 7 3" xfId="23088"/>
    <cellStyle name="Input 3 2 3 2 2 8" xfId="23089"/>
    <cellStyle name="Input 3 2 3 2 2 9" xfId="23090"/>
    <cellStyle name="Input 3 2 3 2 3" xfId="23091"/>
    <cellStyle name="Input 3 2 3 2 3 2" xfId="23092"/>
    <cellStyle name="Input 3 2 3 2 3 3" xfId="23093"/>
    <cellStyle name="Input 3 2 3 2 4" xfId="23094"/>
    <cellStyle name="Input 3 2 3 2 4 2" xfId="23095"/>
    <cellStyle name="Input 3 2 3 2 4 3" xfId="23096"/>
    <cellStyle name="Input 3 2 3 2 5" xfId="23097"/>
    <cellStyle name="Input 3 2 3 2 5 2" xfId="23098"/>
    <cellStyle name="Input 3 2 3 2 5 3" xfId="23099"/>
    <cellStyle name="Input 3 2 3 2 6" xfId="23100"/>
    <cellStyle name="Input 3 2 3 2 6 2" xfId="23101"/>
    <cellStyle name="Input 3 2 3 2 6 3" xfId="23102"/>
    <cellStyle name="Input 3 2 3 2 7" xfId="23103"/>
    <cellStyle name="Input 3 2 3 2 7 2" xfId="23104"/>
    <cellStyle name="Input 3 2 3 2 7 3" xfId="23105"/>
    <cellStyle name="Input 3 2 3 2 8" xfId="23106"/>
    <cellStyle name="Input 3 2 3 2 8 2" xfId="23107"/>
    <cellStyle name="Input 3 2 3 2 8 3" xfId="23108"/>
    <cellStyle name="Input 3 2 3 2 9" xfId="23109"/>
    <cellStyle name="Input 3 2 3 3" xfId="23110"/>
    <cellStyle name="Input 3 2 3 3 10" xfId="23111"/>
    <cellStyle name="Input 3 2 3 3 2" xfId="23112"/>
    <cellStyle name="Input 3 2 3 3 2 2" xfId="23113"/>
    <cellStyle name="Input 3 2 3 3 2 2 2" xfId="23114"/>
    <cellStyle name="Input 3 2 3 3 2 2 3" xfId="23115"/>
    <cellStyle name="Input 3 2 3 3 2 3" xfId="23116"/>
    <cellStyle name="Input 3 2 3 3 2 3 2" xfId="23117"/>
    <cellStyle name="Input 3 2 3 3 2 3 3" xfId="23118"/>
    <cellStyle name="Input 3 2 3 3 2 4" xfId="23119"/>
    <cellStyle name="Input 3 2 3 3 2 4 2" xfId="23120"/>
    <cellStyle name="Input 3 2 3 3 2 4 3" xfId="23121"/>
    <cellStyle name="Input 3 2 3 3 2 5" xfId="23122"/>
    <cellStyle name="Input 3 2 3 3 2 5 2" xfId="23123"/>
    <cellStyle name="Input 3 2 3 3 2 5 3" xfId="23124"/>
    <cellStyle name="Input 3 2 3 3 2 6" xfId="23125"/>
    <cellStyle name="Input 3 2 3 3 2 6 2" xfId="23126"/>
    <cellStyle name="Input 3 2 3 3 2 6 3" xfId="23127"/>
    <cellStyle name="Input 3 2 3 3 2 7" xfId="23128"/>
    <cellStyle name="Input 3 2 3 3 2 7 2" xfId="23129"/>
    <cellStyle name="Input 3 2 3 3 2 7 3" xfId="23130"/>
    <cellStyle name="Input 3 2 3 3 2 8" xfId="23131"/>
    <cellStyle name="Input 3 2 3 3 2 9" xfId="23132"/>
    <cellStyle name="Input 3 2 3 3 3" xfId="23133"/>
    <cellStyle name="Input 3 2 3 3 3 2" xfId="23134"/>
    <cellStyle name="Input 3 2 3 3 3 3" xfId="23135"/>
    <cellStyle name="Input 3 2 3 3 4" xfId="23136"/>
    <cellStyle name="Input 3 2 3 3 4 2" xfId="23137"/>
    <cellStyle name="Input 3 2 3 3 4 3" xfId="23138"/>
    <cellStyle name="Input 3 2 3 3 5" xfId="23139"/>
    <cellStyle name="Input 3 2 3 3 5 2" xfId="23140"/>
    <cellStyle name="Input 3 2 3 3 5 3" xfId="23141"/>
    <cellStyle name="Input 3 2 3 3 6" xfId="23142"/>
    <cellStyle name="Input 3 2 3 3 6 2" xfId="23143"/>
    <cellStyle name="Input 3 2 3 3 6 3" xfId="23144"/>
    <cellStyle name="Input 3 2 3 3 7" xfId="23145"/>
    <cellStyle name="Input 3 2 3 3 7 2" xfId="23146"/>
    <cellStyle name="Input 3 2 3 3 7 3" xfId="23147"/>
    <cellStyle name="Input 3 2 3 3 8" xfId="23148"/>
    <cellStyle name="Input 3 2 3 3 8 2" xfId="23149"/>
    <cellStyle name="Input 3 2 3 3 8 3" xfId="23150"/>
    <cellStyle name="Input 3 2 3 3 9" xfId="23151"/>
    <cellStyle name="Input 3 2 3 4" xfId="23152"/>
    <cellStyle name="Input 3 2 3 4 10" xfId="23153"/>
    <cellStyle name="Input 3 2 3 4 2" xfId="23154"/>
    <cellStyle name="Input 3 2 3 4 2 2" xfId="23155"/>
    <cellStyle name="Input 3 2 3 4 2 2 2" xfId="23156"/>
    <cellStyle name="Input 3 2 3 4 2 2 3" xfId="23157"/>
    <cellStyle name="Input 3 2 3 4 2 3" xfId="23158"/>
    <cellStyle name="Input 3 2 3 4 2 3 2" xfId="23159"/>
    <cellStyle name="Input 3 2 3 4 2 3 3" xfId="23160"/>
    <cellStyle name="Input 3 2 3 4 2 4" xfId="23161"/>
    <cellStyle name="Input 3 2 3 4 2 4 2" xfId="23162"/>
    <cellStyle name="Input 3 2 3 4 2 4 3" xfId="23163"/>
    <cellStyle name="Input 3 2 3 4 2 5" xfId="23164"/>
    <cellStyle name="Input 3 2 3 4 2 5 2" xfId="23165"/>
    <cellStyle name="Input 3 2 3 4 2 5 3" xfId="23166"/>
    <cellStyle name="Input 3 2 3 4 2 6" xfId="23167"/>
    <cellStyle name="Input 3 2 3 4 2 6 2" xfId="23168"/>
    <cellStyle name="Input 3 2 3 4 2 6 3" xfId="23169"/>
    <cellStyle name="Input 3 2 3 4 2 7" xfId="23170"/>
    <cellStyle name="Input 3 2 3 4 2 7 2" xfId="23171"/>
    <cellStyle name="Input 3 2 3 4 2 7 3" xfId="23172"/>
    <cellStyle name="Input 3 2 3 4 2 8" xfId="23173"/>
    <cellStyle name="Input 3 2 3 4 2 9" xfId="23174"/>
    <cellStyle name="Input 3 2 3 4 3" xfId="23175"/>
    <cellStyle name="Input 3 2 3 4 3 2" xfId="23176"/>
    <cellStyle name="Input 3 2 3 4 3 3" xfId="23177"/>
    <cellStyle name="Input 3 2 3 4 4" xfId="23178"/>
    <cellStyle name="Input 3 2 3 4 4 2" xfId="23179"/>
    <cellStyle name="Input 3 2 3 4 4 3" xfId="23180"/>
    <cellStyle name="Input 3 2 3 4 5" xfId="23181"/>
    <cellStyle name="Input 3 2 3 4 5 2" xfId="23182"/>
    <cellStyle name="Input 3 2 3 4 5 3" xfId="23183"/>
    <cellStyle name="Input 3 2 3 4 6" xfId="23184"/>
    <cellStyle name="Input 3 2 3 4 6 2" xfId="23185"/>
    <cellStyle name="Input 3 2 3 4 6 3" xfId="23186"/>
    <cellStyle name="Input 3 2 3 4 7" xfId="23187"/>
    <cellStyle name="Input 3 2 3 4 7 2" xfId="23188"/>
    <cellStyle name="Input 3 2 3 4 7 3" xfId="23189"/>
    <cellStyle name="Input 3 2 3 4 8" xfId="23190"/>
    <cellStyle name="Input 3 2 3 4 8 2" xfId="23191"/>
    <cellStyle name="Input 3 2 3 4 8 3" xfId="23192"/>
    <cellStyle name="Input 3 2 3 4 9" xfId="23193"/>
    <cellStyle name="Input 3 2 3 5" xfId="23194"/>
    <cellStyle name="Input 3 2 3 5 2" xfId="23195"/>
    <cellStyle name="Input 3 2 3 5 2 2" xfId="23196"/>
    <cellStyle name="Input 3 2 3 5 2 3" xfId="23197"/>
    <cellStyle name="Input 3 2 3 5 3" xfId="23198"/>
    <cellStyle name="Input 3 2 3 5 3 2" xfId="23199"/>
    <cellStyle name="Input 3 2 3 5 3 3" xfId="23200"/>
    <cellStyle name="Input 3 2 3 5 4" xfId="23201"/>
    <cellStyle name="Input 3 2 3 5 4 2" xfId="23202"/>
    <cellStyle name="Input 3 2 3 5 4 3" xfId="23203"/>
    <cellStyle name="Input 3 2 3 5 5" xfId="23204"/>
    <cellStyle name="Input 3 2 3 5 5 2" xfId="23205"/>
    <cellStyle name="Input 3 2 3 5 5 3" xfId="23206"/>
    <cellStyle name="Input 3 2 3 5 6" xfId="23207"/>
    <cellStyle name="Input 3 2 3 5 6 2" xfId="23208"/>
    <cellStyle name="Input 3 2 3 5 6 3" xfId="23209"/>
    <cellStyle name="Input 3 2 3 5 7" xfId="23210"/>
    <cellStyle name="Input 3 2 3 5 7 2" xfId="23211"/>
    <cellStyle name="Input 3 2 3 5 7 3" xfId="23212"/>
    <cellStyle name="Input 3 2 3 5 8" xfId="23213"/>
    <cellStyle name="Input 3 2 3 5 9" xfId="23214"/>
    <cellStyle name="Input 3 2 3 6" xfId="23215"/>
    <cellStyle name="Input 3 2 3 6 2" xfId="23216"/>
    <cellStyle name="Input 3 2 3 6 3" xfId="23217"/>
    <cellStyle name="Input 3 2 3 7" xfId="23218"/>
    <cellStyle name="Input 3 2 3 7 2" xfId="23219"/>
    <cellStyle name="Input 3 2 3 7 3" xfId="23220"/>
    <cellStyle name="Input 3 2 3 8" xfId="23221"/>
    <cellStyle name="Input 3 2 3 8 2" xfId="23222"/>
    <cellStyle name="Input 3 2 3 8 3" xfId="23223"/>
    <cellStyle name="Input 3 2 3 9" xfId="23224"/>
    <cellStyle name="Input 3 2 3 9 2" xfId="23225"/>
    <cellStyle name="Input 3 2 3 9 3" xfId="23226"/>
    <cellStyle name="Input 3 2 4" xfId="23227"/>
    <cellStyle name="Input 3 2 4 10" xfId="23228"/>
    <cellStyle name="Input 3 2 4 2" xfId="23229"/>
    <cellStyle name="Input 3 2 4 2 2" xfId="23230"/>
    <cellStyle name="Input 3 2 4 2 2 2" xfId="23231"/>
    <cellStyle name="Input 3 2 4 2 2 3" xfId="23232"/>
    <cellStyle name="Input 3 2 4 2 3" xfId="23233"/>
    <cellStyle name="Input 3 2 4 2 3 2" xfId="23234"/>
    <cellStyle name="Input 3 2 4 2 3 3" xfId="23235"/>
    <cellStyle name="Input 3 2 4 2 4" xfId="23236"/>
    <cellStyle name="Input 3 2 4 2 4 2" xfId="23237"/>
    <cellStyle name="Input 3 2 4 2 4 3" xfId="23238"/>
    <cellStyle name="Input 3 2 4 2 5" xfId="23239"/>
    <cellStyle name="Input 3 2 4 2 5 2" xfId="23240"/>
    <cellStyle name="Input 3 2 4 2 5 3" xfId="23241"/>
    <cellStyle name="Input 3 2 4 2 6" xfId="23242"/>
    <cellStyle name="Input 3 2 4 2 6 2" xfId="23243"/>
    <cellStyle name="Input 3 2 4 2 6 3" xfId="23244"/>
    <cellStyle name="Input 3 2 4 2 7" xfId="23245"/>
    <cellStyle name="Input 3 2 4 2 7 2" xfId="23246"/>
    <cellStyle name="Input 3 2 4 2 7 3" xfId="23247"/>
    <cellStyle name="Input 3 2 4 2 8" xfId="23248"/>
    <cellStyle name="Input 3 2 4 2 9" xfId="23249"/>
    <cellStyle name="Input 3 2 4 3" xfId="23250"/>
    <cellStyle name="Input 3 2 4 3 2" xfId="23251"/>
    <cellStyle name="Input 3 2 4 3 3" xfId="23252"/>
    <cellStyle name="Input 3 2 4 4" xfId="23253"/>
    <cellStyle name="Input 3 2 4 4 2" xfId="23254"/>
    <cellStyle name="Input 3 2 4 4 3" xfId="23255"/>
    <cellStyle name="Input 3 2 4 5" xfId="23256"/>
    <cellStyle name="Input 3 2 4 5 2" xfId="23257"/>
    <cellStyle name="Input 3 2 4 5 3" xfId="23258"/>
    <cellStyle name="Input 3 2 4 6" xfId="23259"/>
    <cellStyle name="Input 3 2 4 6 2" xfId="23260"/>
    <cellStyle name="Input 3 2 4 6 3" xfId="23261"/>
    <cellStyle name="Input 3 2 4 7" xfId="23262"/>
    <cellStyle name="Input 3 2 4 7 2" xfId="23263"/>
    <cellStyle name="Input 3 2 4 7 3" xfId="23264"/>
    <cellStyle name="Input 3 2 4 8" xfId="23265"/>
    <cellStyle name="Input 3 2 4 8 2" xfId="23266"/>
    <cellStyle name="Input 3 2 4 8 3" xfId="23267"/>
    <cellStyle name="Input 3 2 4 9" xfId="23268"/>
    <cellStyle name="Input 3 2 5" xfId="23269"/>
    <cellStyle name="Input 3 2 5 10" xfId="23270"/>
    <cellStyle name="Input 3 2 5 2" xfId="23271"/>
    <cellStyle name="Input 3 2 5 2 2" xfId="23272"/>
    <cellStyle name="Input 3 2 5 2 2 2" xfId="23273"/>
    <cellStyle name="Input 3 2 5 2 2 3" xfId="23274"/>
    <cellStyle name="Input 3 2 5 2 3" xfId="23275"/>
    <cellStyle name="Input 3 2 5 2 3 2" xfId="23276"/>
    <cellStyle name="Input 3 2 5 2 3 3" xfId="23277"/>
    <cellStyle name="Input 3 2 5 2 4" xfId="23278"/>
    <cellStyle name="Input 3 2 5 2 4 2" xfId="23279"/>
    <cellStyle name="Input 3 2 5 2 4 3" xfId="23280"/>
    <cellStyle name="Input 3 2 5 2 5" xfId="23281"/>
    <cellStyle name="Input 3 2 5 2 5 2" xfId="23282"/>
    <cellStyle name="Input 3 2 5 2 5 3" xfId="23283"/>
    <cellStyle name="Input 3 2 5 2 6" xfId="23284"/>
    <cellStyle name="Input 3 2 5 2 6 2" xfId="23285"/>
    <cellStyle name="Input 3 2 5 2 6 3" xfId="23286"/>
    <cellStyle name="Input 3 2 5 2 7" xfId="23287"/>
    <cellStyle name="Input 3 2 5 2 7 2" xfId="23288"/>
    <cellStyle name="Input 3 2 5 2 7 3" xfId="23289"/>
    <cellStyle name="Input 3 2 5 2 8" xfId="23290"/>
    <cellStyle name="Input 3 2 5 2 9" xfId="23291"/>
    <cellStyle name="Input 3 2 5 3" xfId="23292"/>
    <cellStyle name="Input 3 2 5 3 2" xfId="23293"/>
    <cellStyle name="Input 3 2 5 3 3" xfId="23294"/>
    <cellStyle name="Input 3 2 5 4" xfId="23295"/>
    <cellStyle name="Input 3 2 5 4 2" xfId="23296"/>
    <cellStyle name="Input 3 2 5 4 3" xfId="23297"/>
    <cellStyle name="Input 3 2 5 5" xfId="23298"/>
    <cellStyle name="Input 3 2 5 5 2" xfId="23299"/>
    <cellStyle name="Input 3 2 5 5 3" xfId="23300"/>
    <cellStyle name="Input 3 2 5 6" xfId="23301"/>
    <cellStyle name="Input 3 2 5 6 2" xfId="23302"/>
    <cellStyle name="Input 3 2 5 6 3" xfId="23303"/>
    <cellStyle name="Input 3 2 5 7" xfId="23304"/>
    <cellStyle name="Input 3 2 5 7 2" xfId="23305"/>
    <cellStyle name="Input 3 2 5 7 3" xfId="23306"/>
    <cellStyle name="Input 3 2 5 8" xfId="23307"/>
    <cellStyle name="Input 3 2 5 8 2" xfId="23308"/>
    <cellStyle name="Input 3 2 5 8 3" xfId="23309"/>
    <cellStyle name="Input 3 2 5 9" xfId="23310"/>
    <cellStyle name="Input 3 2 6" xfId="23311"/>
    <cellStyle name="Input 3 2 6 10" xfId="23312"/>
    <cellStyle name="Input 3 2 6 2" xfId="23313"/>
    <cellStyle name="Input 3 2 6 2 2" xfId="23314"/>
    <cellStyle name="Input 3 2 6 2 2 2" xfId="23315"/>
    <cellStyle name="Input 3 2 6 2 2 3" xfId="23316"/>
    <cellStyle name="Input 3 2 6 2 3" xfId="23317"/>
    <cellStyle name="Input 3 2 6 2 3 2" xfId="23318"/>
    <cellStyle name="Input 3 2 6 2 3 3" xfId="23319"/>
    <cellStyle name="Input 3 2 6 2 4" xfId="23320"/>
    <cellStyle name="Input 3 2 6 2 4 2" xfId="23321"/>
    <cellStyle name="Input 3 2 6 2 4 3" xfId="23322"/>
    <cellStyle name="Input 3 2 6 2 5" xfId="23323"/>
    <cellStyle name="Input 3 2 6 2 5 2" xfId="23324"/>
    <cellStyle name="Input 3 2 6 2 5 3" xfId="23325"/>
    <cellStyle name="Input 3 2 6 2 6" xfId="23326"/>
    <cellStyle name="Input 3 2 6 2 6 2" xfId="23327"/>
    <cellStyle name="Input 3 2 6 2 6 3" xfId="23328"/>
    <cellStyle name="Input 3 2 6 2 7" xfId="23329"/>
    <cellStyle name="Input 3 2 6 2 7 2" xfId="23330"/>
    <cellStyle name="Input 3 2 6 2 7 3" xfId="23331"/>
    <cellStyle name="Input 3 2 6 2 8" xfId="23332"/>
    <cellStyle name="Input 3 2 6 2 9" xfId="23333"/>
    <cellStyle name="Input 3 2 6 3" xfId="23334"/>
    <cellStyle name="Input 3 2 6 3 2" xfId="23335"/>
    <cellStyle name="Input 3 2 6 3 3" xfId="23336"/>
    <cellStyle name="Input 3 2 6 4" xfId="23337"/>
    <cellStyle name="Input 3 2 6 4 2" xfId="23338"/>
    <cellStyle name="Input 3 2 6 4 3" xfId="23339"/>
    <cellStyle name="Input 3 2 6 5" xfId="23340"/>
    <cellStyle name="Input 3 2 6 5 2" xfId="23341"/>
    <cellStyle name="Input 3 2 6 5 3" xfId="23342"/>
    <cellStyle name="Input 3 2 6 6" xfId="23343"/>
    <cellStyle name="Input 3 2 6 6 2" xfId="23344"/>
    <cellStyle name="Input 3 2 6 6 3" xfId="23345"/>
    <cellStyle name="Input 3 2 6 7" xfId="23346"/>
    <cellStyle name="Input 3 2 6 7 2" xfId="23347"/>
    <cellStyle name="Input 3 2 6 7 3" xfId="23348"/>
    <cellStyle name="Input 3 2 6 8" xfId="23349"/>
    <cellStyle name="Input 3 2 6 8 2" xfId="23350"/>
    <cellStyle name="Input 3 2 6 8 3" xfId="23351"/>
    <cellStyle name="Input 3 2 6 9" xfId="23352"/>
    <cellStyle name="Input 3 2 7" xfId="23353"/>
    <cellStyle name="Input 3 2 7 2" xfId="23354"/>
    <cellStyle name="Input 3 2 7 2 2" xfId="23355"/>
    <cellStyle name="Input 3 2 7 2 3" xfId="23356"/>
    <cellStyle name="Input 3 2 7 3" xfId="23357"/>
    <cellStyle name="Input 3 2 7 3 2" xfId="23358"/>
    <cellStyle name="Input 3 2 7 3 3" xfId="23359"/>
    <cellStyle name="Input 3 2 7 4" xfId="23360"/>
    <cellStyle name="Input 3 2 7 4 2" xfId="23361"/>
    <cellStyle name="Input 3 2 7 4 3" xfId="23362"/>
    <cellStyle name="Input 3 2 7 5" xfId="23363"/>
    <cellStyle name="Input 3 2 7 5 2" xfId="23364"/>
    <cellStyle name="Input 3 2 7 5 3" xfId="23365"/>
    <cellStyle name="Input 3 2 7 6" xfId="23366"/>
    <cellStyle name="Input 3 2 7 6 2" xfId="23367"/>
    <cellStyle name="Input 3 2 7 6 3" xfId="23368"/>
    <cellStyle name="Input 3 2 7 7" xfId="23369"/>
    <cellStyle name="Input 3 2 7 7 2" xfId="23370"/>
    <cellStyle name="Input 3 2 7 7 3" xfId="23371"/>
    <cellStyle name="Input 3 2 7 8" xfId="23372"/>
    <cellStyle name="Input 3 2 7 9" xfId="23373"/>
    <cellStyle name="Input 3 2 8" xfId="23374"/>
    <cellStyle name="Input 3 2 8 2" xfId="23375"/>
    <cellStyle name="Input 3 2 8 3" xfId="23376"/>
    <cellStyle name="Input 3 2 9" xfId="23377"/>
    <cellStyle name="Input 3 2 9 2" xfId="23378"/>
    <cellStyle name="Input 3 2 9 3" xfId="23379"/>
    <cellStyle name="Input 3 3" xfId="23380"/>
    <cellStyle name="Input 3 3 10" xfId="23381"/>
    <cellStyle name="Input 3 3 10 2" xfId="23382"/>
    <cellStyle name="Input 3 3 10 3" xfId="23383"/>
    <cellStyle name="Input 3 3 11" xfId="23384"/>
    <cellStyle name="Input 3 3 11 2" xfId="23385"/>
    <cellStyle name="Input 3 3 11 3" xfId="23386"/>
    <cellStyle name="Input 3 3 12" xfId="23387"/>
    <cellStyle name="Input 3 3 12 2" xfId="23388"/>
    <cellStyle name="Input 3 3 12 3" xfId="23389"/>
    <cellStyle name="Input 3 3 13" xfId="23390"/>
    <cellStyle name="Input 3 3 13 2" xfId="23391"/>
    <cellStyle name="Input 3 3 13 3" xfId="23392"/>
    <cellStyle name="Input 3 3 14" xfId="23393"/>
    <cellStyle name="Input 3 3 2" xfId="23394"/>
    <cellStyle name="Input 3 3 2 10" xfId="23395"/>
    <cellStyle name="Input 3 3 2 2" xfId="23396"/>
    <cellStyle name="Input 3 3 2 2 10" xfId="23397"/>
    <cellStyle name="Input 3 3 2 2 2" xfId="23398"/>
    <cellStyle name="Input 3 3 2 2 2 2" xfId="23399"/>
    <cellStyle name="Input 3 3 2 2 2 2 2" xfId="23400"/>
    <cellStyle name="Input 3 3 2 2 2 2 3" xfId="23401"/>
    <cellStyle name="Input 3 3 2 2 2 3" xfId="23402"/>
    <cellStyle name="Input 3 3 2 2 2 3 2" xfId="23403"/>
    <cellStyle name="Input 3 3 2 2 2 3 3" xfId="23404"/>
    <cellStyle name="Input 3 3 2 2 2 4" xfId="23405"/>
    <cellStyle name="Input 3 3 2 2 2 4 2" xfId="23406"/>
    <cellStyle name="Input 3 3 2 2 2 4 3" xfId="23407"/>
    <cellStyle name="Input 3 3 2 2 2 5" xfId="23408"/>
    <cellStyle name="Input 3 3 2 2 2 5 2" xfId="23409"/>
    <cellStyle name="Input 3 3 2 2 2 5 3" xfId="23410"/>
    <cellStyle name="Input 3 3 2 2 2 6" xfId="23411"/>
    <cellStyle name="Input 3 3 2 2 2 6 2" xfId="23412"/>
    <cellStyle name="Input 3 3 2 2 2 6 3" xfId="23413"/>
    <cellStyle name="Input 3 3 2 2 2 7" xfId="23414"/>
    <cellStyle name="Input 3 3 2 2 2 7 2" xfId="23415"/>
    <cellStyle name="Input 3 3 2 2 2 7 3" xfId="23416"/>
    <cellStyle name="Input 3 3 2 2 2 8" xfId="23417"/>
    <cellStyle name="Input 3 3 2 2 2 9" xfId="23418"/>
    <cellStyle name="Input 3 3 2 2 3" xfId="23419"/>
    <cellStyle name="Input 3 3 2 2 3 2" xfId="23420"/>
    <cellStyle name="Input 3 3 2 2 3 3" xfId="23421"/>
    <cellStyle name="Input 3 3 2 2 4" xfId="23422"/>
    <cellStyle name="Input 3 3 2 2 4 2" xfId="23423"/>
    <cellStyle name="Input 3 3 2 2 4 3" xfId="23424"/>
    <cellStyle name="Input 3 3 2 2 5" xfId="23425"/>
    <cellStyle name="Input 3 3 2 2 5 2" xfId="23426"/>
    <cellStyle name="Input 3 3 2 2 5 3" xfId="23427"/>
    <cellStyle name="Input 3 3 2 2 6" xfId="23428"/>
    <cellStyle name="Input 3 3 2 2 6 2" xfId="23429"/>
    <cellStyle name="Input 3 3 2 2 6 3" xfId="23430"/>
    <cellStyle name="Input 3 3 2 2 7" xfId="23431"/>
    <cellStyle name="Input 3 3 2 2 7 2" xfId="23432"/>
    <cellStyle name="Input 3 3 2 2 7 3" xfId="23433"/>
    <cellStyle name="Input 3 3 2 2 8" xfId="23434"/>
    <cellStyle name="Input 3 3 2 2 8 2" xfId="23435"/>
    <cellStyle name="Input 3 3 2 2 8 3" xfId="23436"/>
    <cellStyle name="Input 3 3 2 2 9" xfId="23437"/>
    <cellStyle name="Input 3 3 2 3" xfId="23438"/>
    <cellStyle name="Input 3 3 2 3 10" xfId="23439"/>
    <cellStyle name="Input 3 3 2 3 2" xfId="23440"/>
    <cellStyle name="Input 3 3 2 3 2 2" xfId="23441"/>
    <cellStyle name="Input 3 3 2 3 2 2 2" xfId="23442"/>
    <cellStyle name="Input 3 3 2 3 2 2 3" xfId="23443"/>
    <cellStyle name="Input 3 3 2 3 2 3" xfId="23444"/>
    <cellStyle name="Input 3 3 2 3 2 3 2" xfId="23445"/>
    <cellStyle name="Input 3 3 2 3 2 3 3" xfId="23446"/>
    <cellStyle name="Input 3 3 2 3 2 4" xfId="23447"/>
    <cellStyle name="Input 3 3 2 3 2 4 2" xfId="23448"/>
    <cellStyle name="Input 3 3 2 3 2 4 3" xfId="23449"/>
    <cellStyle name="Input 3 3 2 3 2 5" xfId="23450"/>
    <cellStyle name="Input 3 3 2 3 2 5 2" xfId="23451"/>
    <cellStyle name="Input 3 3 2 3 2 5 3" xfId="23452"/>
    <cellStyle name="Input 3 3 2 3 2 6" xfId="23453"/>
    <cellStyle name="Input 3 3 2 3 2 6 2" xfId="23454"/>
    <cellStyle name="Input 3 3 2 3 2 6 3" xfId="23455"/>
    <cellStyle name="Input 3 3 2 3 2 7" xfId="23456"/>
    <cellStyle name="Input 3 3 2 3 2 7 2" xfId="23457"/>
    <cellStyle name="Input 3 3 2 3 2 7 3" xfId="23458"/>
    <cellStyle name="Input 3 3 2 3 2 8" xfId="23459"/>
    <cellStyle name="Input 3 3 2 3 2 9" xfId="23460"/>
    <cellStyle name="Input 3 3 2 3 3" xfId="23461"/>
    <cellStyle name="Input 3 3 2 3 3 2" xfId="23462"/>
    <cellStyle name="Input 3 3 2 3 3 3" xfId="23463"/>
    <cellStyle name="Input 3 3 2 3 4" xfId="23464"/>
    <cellStyle name="Input 3 3 2 3 4 2" xfId="23465"/>
    <cellStyle name="Input 3 3 2 3 4 3" xfId="23466"/>
    <cellStyle name="Input 3 3 2 3 5" xfId="23467"/>
    <cellStyle name="Input 3 3 2 3 5 2" xfId="23468"/>
    <cellStyle name="Input 3 3 2 3 5 3" xfId="23469"/>
    <cellStyle name="Input 3 3 2 3 6" xfId="23470"/>
    <cellStyle name="Input 3 3 2 3 6 2" xfId="23471"/>
    <cellStyle name="Input 3 3 2 3 6 3" xfId="23472"/>
    <cellStyle name="Input 3 3 2 3 7" xfId="23473"/>
    <cellStyle name="Input 3 3 2 3 7 2" xfId="23474"/>
    <cellStyle name="Input 3 3 2 3 7 3" xfId="23475"/>
    <cellStyle name="Input 3 3 2 3 8" xfId="23476"/>
    <cellStyle name="Input 3 3 2 3 8 2" xfId="23477"/>
    <cellStyle name="Input 3 3 2 3 8 3" xfId="23478"/>
    <cellStyle name="Input 3 3 2 3 9" xfId="23479"/>
    <cellStyle name="Input 3 3 2 4" xfId="23480"/>
    <cellStyle name="Input 3 3 2 4 10" xfId="23481"/>
    <cellStyle name="Input 3 3 2 4 2" xfId="23482"/>
    <cellStyle name="Input 3 3 2 4 2 2" xfId="23483"/>
    <cellStyle name="Input 3 3 2 4 2 2 2" xfId="23484"/>
    <cellStyle name="Input 3 3 2 4 2 2 3" xfId="23485"/>
    <cellStyle name="Input 3 3 2 4 2 3" xfId="23486"/>
    <cellStyle name="Input 3 3 2 4 2 3 2" xfId="23487"/>
    <cellStyle name="Input 3 3 2 4 2 3 3" xfId="23488"/>
    <cellStyle name="Input 3 3 2 4 2 4" xfId="23489"/>
    <cellStyle name="Input 3 3 2 4 2 4 2" xfId="23490"/>
    <cellStyle name="Input 3 3 2 4 2 4 3" xfId="23491"/>
    <cellStyle name="Input 3 3 2 4 2 5" xfId="23492"/>
    <cellStyle name="Input 3 3 2 4 2 5 2" xfId="23493"/>
    <cellStyle name="Input 3 3 2 4 2 5 3" xfId="23494"/>
    <cellStyle name="Input 3 3 2 4 2 6" xfId="23495"/>
    <cellStyle name="Input 3 3 2 4 2 6 2" xfId="23496"/>
    <cellStyle name="Input 3 3 2 4 2 6 3" xfId="23497"/>
    <cellStyle name="Input 3 3 2 4 2 7" xfId="23498"/>
    <cellStyle name="Input 3 3 2 4 2 7 2" xfId="23499"/>
    <cellStyle name="Input 3 3 2 4 2 7 3" xfId="23500"/>
    <cellStyle name="Input 3 3 2 4 2 8" xfId="23501"/>
    <cellStyle name="Input 3 3 2 4 2 9" xfId="23502"/>
    <cellStyle name="Input 3 3 2 4 3" xfId="23503"/>
    <cellStyle name="Input 3 3 2 4 3 2" xfId="23504"/>
    <cellStyle name="Input 3 3 2 4 3 3" xfId="23505"/>
    <cellStyle name="Input 3 3 2 4 4" xfId="23506"/>
    <cellStyle name="Input 3 3 2 4 4 2" xfId="23507"/>
    <cellStyle name="Input 3 3 2 4 4 3" xfId="23508"/>
    <cellStyle name="Input 3 3 2 4 5" xfId="23509"/>
    <cellStyle name="Input 3 3 2 4 5 2" xfId="23510"/>
    <cellStyle name="Input 3 3 2 4 5 3" xfId="23511"/>
    <cellStyle name="Input 3 3 2 4 6" xfId="23512"/>
    <cellStyle name="Input 3 3 2 4 6 2" xfId="23513"/>
    <cellStyle name="Input 3 3 2 4 6 3" xfId="23514"/>
    <cellStyle name="Input 3 3 2 4 7" xfId="23515"/>
    <cellStyle name="Input 3 3 2 4 7 2" xfId="23516"/>
    <cellStyle name="Input 3 3 2 4 7 3" xfId="23517"/>
    <cellStyle name="Input 3 3 2 4 8" xfId="23518"/>
    <cellStyle name="Input 3 3 2 4 8 2" xfId="23519"/>
    <cellStyle name="Input 3 3 2 4 8 3" xfId="23520"/>
    <cellStyle name="Input 3 3 2 4 9" xfId="23521"/>
    <cellStyle name="Input 3 3 2 5" xfId="23522"/>
    <cellStyle name="Input 3 3 2 5 2" xfId="23523"/>
    <cellStyle name="Input 3 3 2 5 2 2" xfId="23524"/>
    <cellStyle name="Input 3 3 2 5 2 3" xfId="23525"/>
    <cellStyle name="Input 3 3 2 5 3" xfId="23526"/>
    <cellStyle name="Input 3 3 2 5 3 2" xfId="23527"/>
    <cellStyle name="Input 3 3 2 5 3 3" xfId="23528"/>
    <cellStyle name="Input 3 3 2 5 4" xfId="23529"/>
    <cellStyle name="Input 3 3 2 5 4 2" xfId="23530"/>
    <cellStyle name="Input 3 3 2 5 4 3" xfId="23531"/>
    <cellStyle name="Input 3 3 2 5 5" xfId="23532"/>
    <cellStyle name="Input 3 3 2 5 5 2" xfId="23533"/>
    <cellStyle name="Input 3 3 2 5 5 3" xfId="23534"/>
    <cellStyle name="Input 3 3 2 5 6" xfId="23535"/>
    <cellStyle name="Input 3 3 2 5 6 2" xfId="23536"/>
    <cellStyle name="Input 3 3 2 5 6 3" xfId="23537"/>
    <cellStyle name="Input 3 3 2 5 7" xfId="23538"/>
    <cellStyle name="Input 3 3 2 5 7 2" xfId="23539"/>
    <cellStyle name="Input 3 3 2 5 7 3" xfId="23540"/>
    <cellStyle name="Input 3 3 2 5 8" xfId="23541"/>
    <cellStyle name="Input 3 3 2 5 9" xfId="23542"/>
    <cellStyle name="Input 3 3 2 6" xfId="23543"/>
    <cellStyle name="Input 3 3 2 6 2" xfId="23544"/>
    <cellStyle name="Input 3 3 2 6 3" xfId="23545"/>
    <cellStyle name="Input 3 3 2 7" xfId="23546"/>
    <cellStyle name="Input 3 3 2 7 2" xfId="23547"/>
    <cellStyle name="Input 3 3 2 7 3" xfId="23548"/>
    <cellStyle name="Input 3 3 2 8" xfId="23549"/>
    <cellStyle name="Input 3 3 2 8 2" xfId="23550"/>
    <cellStyle name="Input 3 3 2 8 3" xfId="23551"/>
    <cellStyle name="Input 3 3 2 9" xfId="23552"/>
    <cellStyle name="Input 3 3 2 9 2" xfId="23553"/>
    <cellStyle name="Input 3 3 2 9 3" xfId="23554"/>
    <cellStyle name="Input 3 3 3" xfId="23555"/>
    <cellStyle name="Input 3 3 3 10" xfId="23556"/>
    <cellStyle name="Input 3 3 3 2" xfId="23557"/>
    <cellStyle name="Input 3 3 3 2 10" xfId="23558"/>
    <cellStyle name="Input 3 3 3 2 2" xfId="23559"/>
    <cellStyle name="Input 3 3 3 2 2 2" xfId="23560"/>
    <cellStyle name="Input 3 3 3 2 2 2 2" xfId="23561"/>
    <cellStyle name="Input 3 3 3 2 2 2 3" xfId="23562"/>
    <cellStyle name="Input 3 3 3 2 2 3" xfId="23563"/>
    <cellStyle name="Input 3 3 3 2 2 3 2" xfId="23564"/>
    <cellStyle name="Input 3 3 3 2 2 3 3" xfId="23565"/>
    <cellStyle name="Input 3 3 3 2 2 4" xfId="23566"/>
    <cellStyle name="Input 3 3 3 2 2 4 2" xfId="23567"/>
    <cellStyle name="Input 3 3 3 2 2 4 3" xfId="23568"/>
    <cellStyle name="Input 3 3 3 2 2 5" xfId="23569"/>
    <cellStyle name="Input 3 3 3 2 2 5 2" xfId="23570"/>
    <cellStyle name="Input 3 3 3 2 2 5 3" xfId="23571"/>
    <cellStyle name="Input 3 3 3 2 2 6" xfId="23572"/>
    <cellStyle name="Input 3 3 3 2 2 6 2" xfId="23573"/>
    <cellStyle name="Input 3 3 3 2 2 6 3" xfId="23574"/>
    <cellStyle name="Input 3 3 3 2 2 7" xfId="23575"/>
    <cellStyle name="Input 3 3 3 2 2 7 2" xfId="23576"/>
    <cellStyle name="Input 3 3 3 2 2 7 3" xfId="23577"/>
    <cellStyle name="Input 3 3 3 2 2 8" xfId="23578"/>
    <cellStyle name="Input 3 3 3 2 2 9" xfId="23579"/>
    <cellStyle name="Input 3 3 3 2 3" xfId="23580"/>
    <cellStyle name="Input 3 3 3 2 3 2" xfId="23581"/>
    <cellStyle name="Input 3 3 3 2 3 3" xfId="23582"/>
    <cellStyle name="Input 3 3 3 2 4" xfId="23583"/>
    <cellStyle name="Input 3 3 3 2 4 2" xfId="23584"/>
    <cellStyle name="Input 3 3 3 2 4 3" xfId="23585"/>
    <cellStyle name="Input 3 3 3 2 5" xfId="23586"/>
    <cellStyle name="Input 3 3 3 2 5 2" xfId="23587"/>
    <cellStyle name="Input 3 3 3 2 5 3" xfId="23588"/>
    <cellStyle name="Input 3 3 3 2 6" xfId="23589"/>
    <cellStyle name="Input 3 3 3 2 6 2" xfId="23590"/>
    <cellStyle name="Input 3 3 3 2 6 3" xfId="23591"/>
    <cellStyle name="Input 3 3 3 2 7" xfId="23592"/>
    <cellStyle name="Input 3 3 3 2 7 2" xfId="23593"/>
    <cellStyle name="Input 3 3 3 2 7 3" xfId="23594"/>
    <cellStyle name="Input 3 3 3 2 8" xfId="23595"/>
    <cellStyle name="Input 3 3 3 2 8 2" xfId="23596"/>
    <cellStyle name="Input 3 3 3 2 8 3" xfId="23597"/>
    <cellStyle name="Input 3 3 3 2 9" xfId="23598"/>
    <cellStyle name="Input 3 3 3 3" xfId="23599"/>
    <cellStyle name="Input 3 3 3 3 10" xfId="23600"/>
    <cellStyle name="Input 3 3 3 3 2" xfId="23601"/>
    <cellStyle name="Input 3 3 3 3 2 2" xfId="23602"/>
    <cellStyle name="Input 3 3 3 3 2 2 2" xfId="23603"/>
    <cellStyle name="Input 3 3 3 3 2 2 3" xfId="23604"/>
    <cellStyle name="Input 3 3 3 3 2 3" xfId="23605"/>
    <cellStyle name="Input 3 3 3 3 2 3 2" xfId="23606"/>
    <cellStyle name="Input 3 3 3 3 2 3 3" xfId="23607"/>
    <cellStyle name="Input 3 3 3 3 2 4" xfId="23608"/>
    <cellStyle name="Input 3 3 3 3 2 4 2" xfId="23609"/>
    <cellStyle name="Input 3 3 3 3 2 4 3" xfId="23610"/>
    <cellStyle name="Input 3 3 3 3 2 5" xfId="23611"/>
    <cellStyle name="Input 3 3 3 3 2 5 2" xfId="23612"/>
    <cellStyle name="Input 3 3 3 3 2 5 3" xfId="23613"/>
    <cellStyle name="Input 3 3 3 3 2 6" xfId="23614"/>
    <cellStyle name="Input 3 3 3 3 2 6 2" xfId="23615"/>
    <cellStyle name="Input 3 3 3 3 2 6 3" xfId="23616"/>
    <cellStyle name="Input 3 3 3 3 2 7" xfId="23617"/>
    <cellStyle name="Input 3 3 3 3 2 7 2" xfId="23618"/>
    <cellStyle name="Input 3 3 3 3 2 7 3" xfId="23619"/>
    <cellStyle name="Input 3 3 3 3 2 8" xfId="23620"/>
    <cellStyle name="Input 3 3 3 3 2 9" xfId="23621"/>
    <cellStyle name="Input 3 3 3 3 3" xfId="23622"/>
    <cellStyle name="Input 3 3 3 3 3 2" xfId="23623"/>
    <cellStyle name="Input 3 3 3 3 3 3" xfId="23624"/>
    <cellStyle name="Input 3 3 3 3 4" xfId="23625"/>
    <cellStyle name="Input 3 3 3 3 4 2" xfId="23626"/>
    <cellStyle name="Input 3 3 3 3 4 3" xfId="23627"/>
    <cellStyle name="Input 3 3 3 3 5" xfId="23628"/>
    <cellStyle name="Input 3 3 3 3 5 2" xfId="23629"/>
    <cellStyle name="Input 3 3 3 3 5 3" xfId="23630"/>
    <cellStyle name="Input 3 3 3 3 6" xfId="23631"/>
    <cellStyle name="Input 3 3 3 3 6 2" xfId="23632"/>
    <cellStyle name="Input 3 3 3 3 6 3" xfId="23633"/>
    <cellStyle name="Input 3 3 3 3 7" xfId="23634"/>
    <cellStyle name="Input 3 3 3 3 7 2" xfId="23635"/>
    <cellStyle name="Input 3 3 3 3 7 3" xfId="23636"/>
    <cellStyle name="Input 3 3 3 3 8" xfId="23637"/>
    <cellStyle name="Input 3 3 3 3 8 2" xfId="23638"/>
    <cellStyle name="Input 3 3 3 3 8 3" xfId="23639"/>
    <cellStyle name="Input 3 3 3 3 9" xfId="23640"/>
    <cellStyle name="Input 3 3 3 4" xfId="23641"/>
    <cellStyle name="Input 3 3 3 4 10" xfId="23642"/>
    <cellStyle name="Input 3 3 3 4 2" xfId="23643"/>
    <cellStyle name="Input 3 3 3 4 2 2" xfId="23644"/>
    <cellStyle name="Input 3 3 3 4 2 2 2" xfId="23645"/>
    <cellStyle name="Input 3 3 3 4 2 2 3" xfId="23646"/>
    <cellStyle name="Input 3 3 3 4 2 3" xfId="23647"/>
    <cellStyle name="Input 3 3 3 4 2 3 2" xfId="23648"/>
    <cellStyle name="Input 3 3 3 4 2 3 3" xfId="23649"/>
    <cellStyle name="Input 3 3 3 4 2 4" xfId="23650"/>
    <cellStyle name="Input 3 3 3 4 2 4 2" xfId="23651"/>
    <cellStyle name="Input 3 3 3 4 2 4 3" xfId="23652"/>
    <cellStyle name="Input 3 3 3 4 2 5" xfId="23653"/>
    <cellStyle name="Input 3 3 3 4 2 5 2" xfId="23654"/>
    <cellStyle name="Input 3 3 3 4 2 5 3" xfId="23655"/>
    <cellStyle name="Input 3 3 3 4 2 6" xfId="23656"/>
    <cellStyle name="Input 3 3 3 4 2 6 2" xfId="23657"/>
    <cellStyle name="Input 3 3 3 4 2 6 3" xfId="23658"/>
    <cellStyle name="Input 3 3 3 4 2 7" xfId="23659"/>
    <cellStyle name="Input 3 3 3 4 2 7 2" xfId="23660"/>
    <cellStyle name="Input 3 3 3 4 2 7 3" xfId="23661"/>
    <cellStyle name="Input 3 3 3 4 2 8" xfId="23662"/>
    <cellStyle name="Input 3 3 3 4 2 9" xfId="23663"/>
    <cellStyle name="Input 3 3 3 4 3" xfId="23664"/>
    <cellStyle name="Input 3 3 3 4 3 2" xfId="23665"/>
    <cellStyle name="Input 3 3 3 4 3 3" xfId="23666"/>
    <cellStyle name="Input 3 3 3 4 4" xfId="23667"/>
    <cellStyle name="Input 3 3 3 4 4 2" xfId="23668"/>
    <cellStyle name="Input 3 3 3 4 4 3" xfId="23669"/>
    <cellStyle name="Input 3 3 3 4 5" xfId="23670"/>
    <cellStyle name="Input 3 3 3 4 5 2" xfId="23671"/>
    <cellStyle name="Input 3 3 3 4 5 3" xfId="23672"/>
    <cellStyle name="Input 3 3 3 4 6" xfId="23673"/>
    <cellStyle name="Input 3 3 3 4 6 2" xfId="23674"/>
    <cellStyle name="Input 3 3 3 4 6 3" xfId="23675"/>
    <cellStyle name="Input 3 3 3 4 7" xfId="23676"/>
    <cellStyle name="Input 3 3 3 4 7 2" xfId="23677"/>
    <cellStyle name="Input 3 3 3 4 7 3" xfId="23678"/>
    <cellStyle name="Input 3 3 3 4 8" xfId="23679"/>
    <cellStyle name="Input 3 3 3 4 8 2" xfId="23680"/>
    <cellStyle name="Input 3 3 3 4 8 3" xfId="23681"/>
    <cellStyle name="Input 3 3 3 4 9" xfId="23682"/>
    <cellStyle name="Input 3 3 3 5" xfId="23683"/>
    <cellStyle name="Input 3 3 3 5 2" xfId="23684"/>
    <cellStyle name="Input 3 3 3 5 2 2" xfId="23685"/>
    <cellStyle name="Input 3 3 3 5 2 3" xfId="23686"/>
    <cellStyle name="Input 3 3 3 5 3" xfId="23687"/>
    <cellStyle name="Input 3 3 3 5 3 2" xfId="23688"/>
    <cellStyle name="Input 3 3 3 5 3 3" xfId="23689"/>
    <cellStyle name="Input 3 3 3 5 4" xfId="23690"/>
    <cellStyle name="Input 3 3 3 5 4 2" xfId="23691"/>
    <cellStyle name="Input 3 3 3 5 4 3" xfId="23692"/>
    <cellStyle name="Input 3 3 3 5 5" xfId="23693"/>
    <cellStyle name="Input 3 3 3 5 5 2" xfId="23694"/>
    <cellStyle name="Input 3 3 3 5 5 3" xfId="23695"/>
    <cellStyle name="Input 3 3 3 5 6" xfId="23696"/>
    <cellStyle name="Input 3 3 3 5 6 2" xfId="23697"/>
    <cellStyle name="Input 3 3 3 5 6 3" xfId="23698"/>
    <cellStyle name="Input 3 3 3 5 7" xfId="23699"/>
    <cellStyle name="Input 3 3 3 5 7 2" xfId="23700"/>
    <cellStyle name="Input 3 3 3 5 7 3" xfId="23701"/>
    <cellStyle name="Input 3 3 3 5 8" xfId="23702"/>
    <cellStyle name="Input 3 3 3 5 9" xfId="23703"/>
    <cellStyle name="Input 3 3 3 6" xfId="23704"/>
    <cellStyle name="Input 3 3 3 6 2" xfId="23705"/>
    <cellStyle name="Input 3 3 3 6 3" xfId="23706"/>
    <cellStyle name="Input 3 3 3 7" xfId="23707"/>
    <cellStyle name="Input 3 3 3 7 2" xfId="23708"/>
    <cellStyle name="Input 3 3 3 7 3" xfId="23709"/>
    <cellStyle name="Input 3 3 3 8" xfId="23710"/>
    <cellStyle name="Input 3 3 3 8 2" xfId="23711"/>
    <cellStyle name="Input 3 3 3 8 3" xfId="23712"/>
    <cellStyle name="Input 3 3 3 9" xfId="23713"/>
    <cellStyle name="Input 3 3 3 9 2" xfId="23714"/>
    <cellStyle name="Input 3 3 3 9 3" xfId="23715"/>
    <cellStyle name="Input 3 3 4" xfId="23716"/>
    <cellStyle name="Input 3 3 4 10" xfId="23717"/>
    <cellStyle name="Input 3 3 4 2" xfId="23718"/>
    <cellStyle name="Input 3 3 4 2 10" xfId="23719"/>
    <cellStyle name="Input 3 3 4 2 2" xfId="23720"/>
    <cellStyle name="Input 3 3 4 2 2 2" xfId="23721"/>
    <cellStyle name="Input 3 3 4 2 2 2 2" xfId="23722"/>
    <cellStyle name="Input 3 3 4 2 2 2 3" xfId="23723"/>
    <cellStyle name="Input 3 3 4 2 2 3" xfId="23724"/>
    <cellStyle name="Input 3 3 4 2 2 3 2" xfId="23725"/>
    <cellStyle name="Input 3 3 4 2 2 3 3" xfId="23726"/>
    <cellStyle name="Input 3 3 4 2 2 4" xfId="23727"/>
    <cellStyle name="Input 3 3 4 2 2 4 2" xfId="23728"/>
    <cellStyle name="Input 3 3 4 2 2 4 3" xfId="23729"/>
    <cellStyle name="Input 3 3 4 2 2 5" xfId="23730"/>
    <cellStyle name="Input 3 3 4 2 2 5 2" xfId="23731"/>
    <cellStyle name="Input 3 3 4 2 2 5 3" xfId="23732"/>
    <cellStyle name="Input 3 3 4 2 2 6" xfId="23733"/>
    <cellStyle name="Input 3 3 4 2 2 6 2" xfId="23734"/>
    <cellStyle name="Input 3 3 4 2 2 6 3" xfId="23735"/>
    <cellStyle name="Input 3 3 4 2 2 7" xfId="23736"/>
    <cellStyle name="Input 3 3 4 2 2 7 2" xfId="23737"/>
    <cellStyle name="Input 3 3 4 2 2 7 3" xfId="23738"/>
    <cellStyle name="Input 3 3 4 2 2 8" xfId="23739"/>
    <cellStyle name="Input 3 3 4 2 2 9" xfId="23740"/>
    <cellStyle name="Input 3 3 4 2 3" xfId="23741"/>
    <cellStyle name="Input 3 3 4 2 3 2" xfId="23742"/>
    <cellStyle name="Input 3 3 4 2 3 3" xfId="23743"/>
    <cellStyle name="Input 3 3 4 2 4" xfId="23744"/>
    <cellStyle name="Input 3 3 4 2 4 2" xfId="23745"/>
    <cellStyle name="Input 3 3 4 2 4 3" xfId="23746"/>
    <cellStyle name="Input 3 3 4 2 5" xfId="23747"/>
    <cellStyle name="Input 3 3 4 2 5 2" xfId="23748"/>
    <cellStyle name="Input 3 3 4 2 5 3" xfId="23749"/>
    <cellStyle name="Input 3 3 4 2 6" xfId="23750"/>
    <cellStyle name="Input 3 3 4 2 6 2" xfId="23751"/>
    <cellStyle name="Input 3 3 4 2 6 3" xfId="23752"/>
    <cellStyle name="Input 3 3 4 2 7" xfId="23753"/>
    <cellStyle name="Input 3 3 4 2 7 2" xfId="23754"/>
    <cellStyle name="Input 3 3 4 2 7 3" xfId="23755"/>
    <cellStyle name="Input 3 3 4 2 8" xfId="23756"/>
    <cellStyle name="Input 3 3 4 2 8 2" xfId="23757"/>
    <cellStyle name="Input 3 3 4 2 8 3" xfId="23758"/>
    <cellStyle name="Input 3 3 4 2 9" xfId="23759"/>
    <cellStyle name="Input 3 3 4 3" xfId="23760"/>
    <cellStyle name="Input 3 3 4 3 10" xfId="23761"/>
    <cellStyle name="Input 3 3 4 3 2" xfId="23762"/>
    <cellStyle name="Input 3 3 4 3 2 2" xfId="23763"/>
    <cellStyle name="Input 3 3 4 3 2 2 2" xfId="23764"/>
    <cellStyle name="Input 3 3 4 3 2 2 3" xfId="23765"/>
    <cellStyle name="Input 3 3 4 3 2 3" xfId="23766"/>
    <cellStyle name="Input 3 3 4 3 2 3 2" xfId="23767"/>
    <cellStyle name="Input 3 3 4 3 2 3 3" xfId="23768"/>
    <cellStyle name="Input 3 3 4 3 2 4" xfId="23769"/>
    <cellStyle name="Input 3 3 4 3 2 4 2" xfId="23770"/>
    <cellStyle name="Input 3 3 4 3 2 4 3" xfId="23771"/>
    <cellStyle name="Input 3 3 4 3 2 5" xfId="23772"/>
    <cellStyle name="Input 3 3 4 3 2 5 2" xfId="23773"/>
    <cellStyle name="Input 3 3 4 3 2 5 3" xfId="23774"/>
    <cellStyle name="Input 3 3 4 3 2 6" xfId="23775"/>
    <cellStyle name="Input 3 3 4 3 2 6 2" xfId="23776"/>
    <cellStyle name="Input 3 3 4 3 2 6 3" xfId="23777"/>
    <cellStyle name="Input 3 3 4 3 2 7" xfId="23778"/>
    <cellStyle name="Input 3 3 4 3 2 7 2" xfId="23779"/>
    <cellStyle name="Input 3 3 4 3 2 7 3" xfId="23780"/>
    <cellStyle name="Input 3 3 4 3 2 8" xfId="23781"/>
    <cellStyle name="Input 3 3 4 3 2 9" xfId="23782"/>
    <cellStyle name="Input 3 3 4 3 3" xfId="23783"/>
    <cellStyle name="Input 3 3 4 3 3 2" xfId="23784"/>
    <cellStyle name="Input 3 3 4 3 3 3" xfId="23785"/>
    <cellStyle name="Input 3 3 4 3 4" xfId="23786"/>
    <cellStyle name="Input 3 3 4 3 4 2" xfId="23787"/>
    <cellStyle name="Input 3 3 4 3 4 3" xfId="23788"/>
    <cellStyle name="Input 3 3 4 3 5" xfId="23789"/>
    <cellStyle name="Input 3 3 4 3 5 2" xfId="23790"/>
    <cellStyle name="Input 3 3 4 3 5 3" xfId="23791"/>
    <cellStyle name="Input 3 3 4 3 6" xfId="23792"/>
    <cellStyle name="Input 3 3 4 3 6 2" xfId="23793"/>
    <cellStyle name="Input 3 3 4 3 6 3" xfId="23794"/>
    <cellStyle name="Input 3 3 4 3 7" xfId="23795"/>
    <cellStyle name="Input 3 3 4 3 7 2" xfId="23796"/>
    <cellStyle name="Input 3 3 4 3 7 3" xfId="23797"/>
    <cellStyle name="Input 3 3 4 3 8" xfId="23798"/>
    <cellStyle name="Input 3 3 4 3 8 2" xfId="23799"/>
    <cellStyle name="Input 3 3 4 3 8 3" xfId="23800"/>
    <cellStyle name="Input 3 3 4 3 9" xfId="23801"/>
    <cellStyle name="Input 3 3 4 4" xfId="23802"/>
    <cellStyle name="Input 3 3 4 4 10" xfId="23803"/>
    <cellStyle name="Input 3 3 4 4 2" xfId="23804"/>
    <cellStyle name="Input 3 3 4 4 2 2" xfId="23805"/>
    <cellStyle name="Input 3 3 4 4 2 2 2" xfId="23806"/>
    <cellStyle name="Input 3 3 4 4 2 2 3" xfId="23807"/>
    <cellStyle name="Input 3 3 4 4 2 3" xfId="23808"/>
    <cellStyle name="Input 3 3 4 4 2 3 2" xfId="23809"/>
    <cellStyle name="Input 3 3 4 4 2 3 3" xfId="23810"/>
    <cellStyle name="Input 3 3 4 4 2 4" xfId="23811"/>
    <cellStyle name="Input 3 3 4 4 2 4 2" xfId="23812"/>
    <cellStyle name="Input 3 3 4 4 2 4 3" xfId="23813"/>
    <cellStyle name="Input 3 3 4 4 2 5" xfId="23814"/>
    <cellStyle name="Input 3 3 4 4 2 5 2" xfId="23815"/>
    <cellStyle name="Input 3 3 4 4 2 5 3" xfId="23816"/>
    <cellStyle name="Input 3 3 4 4 2 6" xfId="23817"/>
    <cellStyle name="Input 3 3 4 4 2 6 2" xfId="23818"/>
    <cellStyle name="Input 3 3 4 4 2 6 3" xfId="23819"/>
    <cellStyle name="Input 3 3 4 4 2 7" xfId="23820"/>
    <cellStyle name="Input 3 3 4 4 2 7 2" xfId="23821"/>
    <cellStyle name="Input 3 3 4 4 2 7 3" xfId="23822"/>
    <cellStyle name="Input 3 3 4 4 2 8" xfId="23823"/>
    <cellStyle name="Input 3 3 4 4 2 9" xfId="23824"/>
    <cellStyle name="Input 3 3 4 4 3" xfId="23825"/>
    <cellStyle name="Input 3 3 4 4 3 2" xfId="23826"/>
    <cellStyle name="Input 3 3 4 4 3 3" xfId="23827"/>
    <cellStyle name="Input 3 3 4 4 4" xfId="23828"/>
    <cellStyle name="Input 3 3 4 4 4 2" xfId="23829"/>
    <cellStyle name="Input 3 3 4 4 4 3" xfId="23830"/>
    <cellStyle name="Input 3 3 4 4 5" xfId="23831"/>
    <cellStyle name="Input 3 3 4 4 5 2" xfId="23832"/>
    <cellStyle name="Input 3 3 4 4 5 3" xfId="23833"/>
    <cellStyle name="Input 3 3 4 4 6" xfId="23834"/>
    <cellStyle name="Input 3 3 4 4 6 2" xfId="23835"/>
    <cellStyle name="Input 3 3 4 4 6 3" xfId="23836"/>
    <cellStyle name="Input 3 3 4 4 7" xfId="23837"/>
    <cellStyle name="Input 3 3 4 4 7 2" xfId="23838"/>
    <cellStyle name="Input 3 3 4 4 7 3" xfId="23839"/>
    <cellStyle name="Input 3 3 4 4 8" xfId="23840"/>
    <cellStyle name="Input 3 3 4 4 8 2" xfId="23841"/>
    <cellStyle name="Input 3 3 4 4 8 3" xfId="23842"/>
    <cellStyle name="Input 3 3 4 4 9" xfId="23843"/>
    <cellStyle name="Input 3 3 4 5" xfId="23844"/>
    <cellStyle name="Input 3 3 4 5 2" xfId="23845"/>
    <cellStyle name="Input 3 3 4 5 2 2" xfId="23846"/>
    <cellStyle name="Input 3 3 4 5 2 3" xfId="23847"/>
    <cellStyle name="Input 3 3 4 5 3" xfId="23848"/>
    <cellStyle name="Input 3 3 4 5 3 2" xfId="23849"/>
    <cellStyle name="Input 3 3 4 5 3 3" xfId="23850"/>
    <cellStyle name="Input 3 3 4 5 4" xfId="23851"/>
    <cellStyle name="Input 3 3 4 5 4 2" xfId="23852"/>
    <cellStyle name="Input 3 3 4 5 4 3" xfId="23853"/>
    <cellStyle name="Input 3 3 4 5 5" xfId="23854"/>
    <cellStyle name="Input 3 3 4 5 5 2" xfId="23855"/>
    <cellStyle name="Input 3 3 4 5 5 3" xfId="23856"/>
    <cellStyle name="Input 3 3 4 5 6" xfId="23857"/>
    <cellStyle name="Input 3 3 4 5 6 2" xfId="23858"/>
    <cellStyle name="Input 3 3 4 5 6 3" xfId="23859"/>
    <cellStyle name="Input 3 3 4 5 7" xfId="23860"/>
    <cellStyle name="Input 3 3 4 5 7 2" xfId="23861"/>
    <cellStyle name="Input 3 3 4 5 7 3" xfId="23862"/>
    <cellStyle name="Input 3 3 4 5 8" xfId="23863"/>
    <cellStyle name="Input 3 3 4 5 9" xfId="23864"/>
    <cellStyle name="Input 3 3 4 6" xfId="23865"/>
    <cellStyle name="Input 3 3 4 6 2" xfId="23866"/>
    <cellStyle name="Input 3 3 4 6 3" xfId="23867"/>
    <cellStyle name="Input 3 3 4 7" xfId="23868"/>
    <cellStyle name="Input 3 3 4 7 2" xfId="23869"/>
    <cellStyle name="Input 3 3 4 7 3" xfId="23870"/>
    <cellStyle name="Input 3 3 4 8" xfId="23871"/>
    <cellStyle name="Input 3 3 4 8 2" xfId="23872"/>
    <cellStyle name="Input 3 3 4 8 3" xfId="23873"/>
    <cellStyle name="Input 3 3 4 9" xfId="23874"/>
    <cellStyle name="Input 3 3 4 9 2" xfId="23875"/>
    <cellStyle name="Input 3 3 4 9 3" xfId="23876"/>
    <cellStyle name="Input 3 3 5" xfId="23877"/>
    <cellStyle name="Input 3 3 5 10" xfId="23878"/>
    <cellStyle name="Input 3 3 5 2" xfId="23879"/>
    <cellStyle name="Input 3 3 5 2 10" xfId="23880"/>
    <cellStyle name="Input 3 3 5 2 2" xfId="23881"/>
    <cellStyle name="Input 3 3 5 2 2 2" xfId="23882"/>
    <cellStyle name="Input 3 3 5 2 2 2 2" xfId="23883"/>
    <cellStyle name="Input 3 3 5 2 2 2 3" xfId="23884"/>
    <cellStyle name="Input 3 3 5 2 2 3" xfId="23885"/>
    <cellStyle name="Input 3 3 5 2 2 3 2" xfId="23886"/>
    <cellStyle name="Input 3 3 5 2 2 3 3" xfId="23887"/>
    <cellStyle name="Input 3 3 5 2 2 4" xfId="23888"/>
    <cellStyle name="Input 3 3 5 2 2 4 2" xfId="23889"/>
    <cellStyle name="Input 3 3 5 2 2 4 3" xfId="23890"/>
    <cellStyle name="Input 3 3 5 2 2 5" xfId="23891"/>
    <cellStyle name="Input 3 3 5 2 2 5 2" xfId="23892"/>
    <cellStyle name="Input 3 3 5 2 2 5 3" xfId="23893"/>
    <cellStyle name="Input 3 3 5 2 2 6" xfId="23894"/>
    <cellStyle name="Input 3 3 5 2 2 6 2" xfId="23895"/>
    <cellStyle name="Input 3 3 5 2 2 6 3" xfId="23896"/>
    <cellStyle name="Input 3 3 5 2 2 7" xfId="23897"/>
    <cellStyle name="Input 3 3 5 2 2 7 2" xfId="23898"/>
    <cellStyle name="Input 3 3 5 2 2 7 3" xfId="23899"/>
    <cellStyle name="Input 3 3 5 2 2 8" xfId="23900"/>
    <cellStyle name="Input 3 3 5 2 2 9" xfId="23901"/>
    <cellStyle name="Input 3 3 5 2 3" xfId="23902"/>
    <cellStyle name="Input 3 3 5 2 3 2" xfId="23903"/>
    <cellStyle name="Input 3 3 5 2 3 3" xfId="23904"/>
    <cellStyle name="Input 3 3 5 2 4" xfId="23905"/>
    <cellStyle name="Input 3 3 5 2 4 2" xfId="23906"/>
    <cellStyle name="Input 3 3 5 2 4 3" xfId="23907"/>
    <cellStyle name="Input 3 3 5 2 5" xfId="23908"/>
    <cellStyle name="Input 3 3 5 2 5 2" xfId="23909"/>
    <cellStyle name="Input 3 3 5 2 5 3" xfId="23910"/>
    <cellStyle name="Input 3 3 5 2 6" xfId="23911"/>
    <cellStyle name="Input 3 3 5 2 6 2" xfId="23912"/>
    <cellStyle name="Input 3 3 5 2 6 3" xfId="23913"/>
    <cellStyle name="Input 3 3 5 2 7" xfId="23914"/>
    <cellStyle name="Input 3 3 5 2 7 2" xfId="23915"/>
    <cellStyle name="Input 3 3 5 2 7 3" xfId="23916"/>
    <cellStyle name="Input 3 3 5 2 8" xfId="23917"/>
    <cellStyle name="Input 3 3 5 2 8 2" xfId="23918"/>
    <cellStyle name="Input 3 3 5 2 8 3" xfId="23919"/>
    <cellStyle name="Input 3 3 5 2 9" xfId="23920"/>
    <cellStyle name="Input 3 3 5 3" xfId="23921"/>
    <cellStyle name="Input 3 3 5 3 10" xfId="23922"/>
    <cellStyle name="Input 3 3 5 3 2" xfId="23923"/>
    <cellStyle name="Input 3 3 5 3 2 2" xfId="23924"/>
    <cellStyle name="Input 3 3 5 3 2 2 2" xfId="23925"/>
    <cellStyle name="Input 3 3 5 3 2 2 3" xfId="23926"/>
    <cellStyle name="Input 3 3 5 3 2 3" xfId="23927"/>
    <cellStyle name="Input 3 3 5 3 2 3 2" xfId="23928"/>
    <cellStyle name="Input 3 3 5 3 2 3 3" xfId="23929"/>
    <cellStyle name="Input 3 3 5 3 2 4" xfId="23930"/>
    <cellStyle name="Input 3 3 5 3 2 4 2" xfId="23931"/>
    <cellStyle name="Input 3 3 5 3 2 4 3" xfId="23932"/>
    <cellStyle name="Input 3 3 5 3 2 5" xfId="23933"/>
    <cellStyle name="Input 3 3 5 3 2 5 2" xfId="23934"/>
    <cellStyle name="Input 3 3 5 3 2 5 3" xfId="23935"/>
    <cellStyle name="Input 3 3 5 3 2 6" xfId="23936"/>
    <cellStyle name="Input 3 3 5 3 2 6 2" xfId="23937"/>
    <cellStyle name="Input 3 3 5 3 2 6 3" xfId="23938"/>
    <cellStyle name="Input 3 3 5 3 2 7" xfId="23939"/>
    <cellStyle name="Input 3 3 5 3 2 7 2" xfId="23940"/>
    <cellStyle name="Input 3 3 5 3 2 7 3" xfId="23941"/>
    <cellStyle name="Input 3 3 5 3 2 8" xfId="23942"/>
    <cellStyle name="Input 3 3 5 3 2 9" xfId="23943"/>
    <cellStyle name="Input 3 3 5 3 3" xfId="23944"/>
    <cellStyle name="Input 3 3 5 3 3 2" xfId="23945"/>
    <cellStyle name="Input 3 3 5 3 3 3" xfId="23946"/>
    <cellStyle name="Input 3 3 5 3 4" xfId="23947"/>
    <cellStyle name="Input 3 3 5 3 4 2" xfId="23948"/>
    <cellStyle name="Input 3 3 5 3 4 3" xfId="23949"/>
    <cellStyle name="Input 3 3 5 3 5" xfId="23950"/>
    <cellStyle name="Input 3 3 5 3 5 2" xfId="23951"/>
    <cellStyle name="Input 3 3 5 3 5 3" xfId="23952"/>
    <cellStyle name="Input 3 3 5 3 6" xfId="23953"/>
    <cellStyle name="Input 3 3 5 3 6 2" xfId="23954"/>
    <cellStyle name="Input 3 3 5 3 6 3" xfId="23955"/>
    <cellStyle name="Input 3 3 5 3 7" xfId="23956"/>
    <cellStyle name="Input 3 3 5 3 7 2" xfId="23957"/>
    <cellStyle name="Input 3 3 5 3 7 3" xfId="23958"/>
    <cellStyle name="Input 3 3 5 3 8" xfId="23959"/>
    <cellStyle name="Input 3 3 5 3 8 2" xfId="23960"/>
    <cellStyle name="Input 3 3 5 3 8 3" xfId="23961"/>
    <cellStyle name="Input 3 3 5 3 9" xfId="23962"/>
    <cellStyle name="Input 3 3 5 4" xfId="23963"/>
    <cellStyle name="Input 3 3 5 4 10" xfId="23964"/>
    <cellStyle name="Input 3 3 5 4 2" xfId="23965"/>
    <cellStyle name="Input 3 3 5 4 2 2" xfId="23966"/>
    <cellStyle name="Input 3 3 5 4 2 2 2" xfId="23967"/>
    <cellStyle name="Input 3 3 5 4 2 2 3" xfId="23968"/>
    <cellStyle name="Input 3 3 5 4 2 3" xfId="23969"/>
    <cellStyle name="Input 3 3 5 4 2 3 2" xfId="23970"/>
    <cellStyle name="Input 3 3 5 4 2 3 3" xfId="23971"/>
    <cellStyle name="Input 3 3 5 4 2 4" xfId="23972"/>
    <cellStyle name="Input 3 3 5 4 2 4 2" xfId="23973"/>
    <cellStyle name="Input 3 3 5 4 2 4 3" xfId="23974"/>
    <cellStyle name="Input 3 3 5 4 2 5" xfId="23975"/>
    <cellStyle name="Input 3 3 5 4 2 5 2" xfId="23976"/>
    <cellStyle name="Input 3 3 5 4 2 5 3" xfId="23977"/>
    <cellStyle name="Input 3 3 5 4 2 6" xfId="23978"/>
    <cellStyle name="Input 3 3 5 4 2 6 2" xfId="23979"/>
    <cellStyle name="Input 3 3 5 4 2 6 3" xfId="23980"/>
    <cellStyle name="Input 3 3 5 4 2 7" xfId="23981"/>
    <cellStyle name="Input 3 3 5 4 2 7 2" xfId="23982"/>
    <cellStyle name="Input 3 3 5 4 2 7 3" xfId="23983"/>
    <cellStyle name="Input 3 3 5 4 2 8" xfId="23984"/>
    <cellStyle name="Input 3 3 5 4 2 9" xfId="23985"/>
    <cellStyle name="Input 3 3 5 4 3" xfId="23986"/>
    <cellStyle name="Input 3 3 5 4 3 2" xfId="23987"/>
    <cellStyle name="Input 3 3 5 4 3 3" xfId="23988"/>
    <cellStyle name="Input 3 3 5 4 4" xfId="23989"/>
    <cellStyle name="Input 3 3 5 4 4 2" xfId="23990"/>
    <cellStyle name="Input 3 3 5 4 4 3" xfId="23991"/>
    <cellStyle name="Input 3 3 5 4 5" xfId="23992"/>
    <cellStyle name="Input 3 3 5 4 5 2" xfId="23993"/>
    <cellStyle name="Input 3 3 5 4 5 3" xfId="23994"/>
    <cellStyle name="Input 3 3 5 4 6" xfId="23995"/>
    <cellStyle name="Input 3 3 5 4 6 2" xfId="23996"/>
    <cellStyle name="Input 3 3 5 4 6 3" xfId="23997"/>
    <cellStyle name="Input 3 3 5 4 7" xfId="23998"/>
    <cellStyle name="Input 3 3 5 4 7 2" xfId="23999"/>
    <cellStyle name="Input 3 3 5 4 7 3" xfId="24000"/>
    <cellStyle name="Input 3 3 5 4 8" xfId="24001"/>
    <cellStyle name="Input 3 3 5 4 8 2" xfId="24002"/>
    <cellStyle name="Input 3 3 5 4 8 3" xfId="24003"/>
    <cellStyle name="Input 3 3 5 4 9" xfId="24004"/>
    <cellStyle name="Input 3 3 5 5" xfId="24005"/>
    <cellStyle name="Input 3 3 5 5 2" xfId="24006"/>
    <cellStyle name="Input 3 3 5 5 2 2" xfId="24007"/>
    <cellStyle name="Input 3 3 5 5 2 3" xfId="24008"/>
    <cellStyle name="Input 3 3 5 5 3" xfId="24009"/>
    <cellStyle name="Input 3 3 5 5 3 2" xfId="24010"/>
    <cellStyle name="Input 3 3 5 5 3 3" xfId="24011"/>
    <cellStyle name="Input 3 3 5 5 4" xfId="24012"/>
    <cellStyle name="Input 3 3 5 5 4 2" xfId="24013"/>
    <cellStyle name="Input 3 3 5 5 4 3" xfId="24014"/>
    <cellStyle name="Input 3 3 5 5 5" xfId="24015"/>
    <cellStyle name="Input 3 3 5 5 5 2" xfId="24016"/>
    <cellStyle name="Input 3 3 5 5 5 3" xfId="24017"/>
    <cellStyle name="Input 3 3 5 5 6" xfId="24018"/>
    <cellStyle name="Input 3 3 5 5 6 2" xfId="24019"/>
    <cellStyle name="Input 3 3 5 5 6 3" xfId="24020"/>
    <cellStyle name="Input 3 3 5 5 7" xfId="24021"/>
    <cellStyle name="Input 3 3 5 5 7 2" xfId="24022"/>
    <cellStyle name="Input 3 3 5 5 7 3" xfId="24023"/>
    <cellStyle name="Input 3 3 5 5 8" xfId="24024"/>
    <cellStyle name="Input 3 3 5 5 9" xfId="24025"/>
    <cellStyle name="Input 3 3 5 6" xfId="24026"/>
    <cellStyle name="Input 3 3 5 6 2" xfId="24027"/>
    <cellStyle name="Input 3 3 5 6 3" xfId="24028"/>
    <cellStyle name="Input 3 3 5 7" xfId="24029"/>
    <cellStyle name="Input 3 3 5 7 2" xfId="24030"/>
    <cellStyle name="Input 3 3 5 7 3" xfId="24031"/>
    <cellStyle name="Input 3 3 5 8" xfId="24032"/>
    <cellStyle name="Input 3 3 5 8 2" xfId="24033"/>
    <cellStyle name="Input 3 3 5 8 3" xfId="24034"/>
    <cellStyle name="Input 3 3 5 9" xfId="24035"/>
    <cellStyle name="Input 3 3 5 9 2" xfId="24036"/>
    <cellStyle name="Input 3 3 5 9 3" xfId="24037"/>
    <cellStyle name="Input 3 3 6" xfId="24038"/>
    <cellStyle name="Input 3 3 6 10" xfId="24039"/>
    <cellStyle name="Input 3 3 6 2" xfId="24040"/>
    <cellStyle name="Input 3 3 6 2 2" xfId="24041"/>
    <cellStyle name="Input 3 3 6 2 2 2" xfId="24042"/>
    <cellStyle name="Input 3 3 6 2 2 3" xfId="24043"/>
    <cellStyle name="Input 3 3 6 2 3" xfId="24044"/>
    <cellStyle name="Input 3 3 6 2 3 2" xfId="24045"/>
    <cellStyle name="Input 3 3 6 2 3 3" xfId="24046"/>
    <cellStyle name="Input 3 3 6 2 4" xfId="24047"/>
    <cellStyle name="Input 3 3 6 2 4 2" xfId="24048"/>
    <cellStyle name="Input 3 3 6 2 4 3" xfId="24049"/>
    <cellStyle name="Input 3 3 6 2 5" xfId="24050"/>
    <cellStyle name="Input 3 3 6 2 5 2" xfId="24051"/>
    <cellStyle name="Input 3 3 6 2 5 3" xfId="24052"/>
    <cellStyle name="Input 3 3 6 2 6" xfId="24053"/>
    <cellStyle name="Input 3 3 6 2 6 2" xfId="24054"/>
    <cellStyle name="Input 3 3 6 2 6 3" xfId="24055"/>
    <cellStyle name="Input 3 3 6 2 7" xfId="24056"/>
    <cellStyle name="Input 3 3 6 2 7 2" xfId="24057"/>
    <cellStyle name="Input 3 3 6 2 7 3" xfId="24058"/>
    <cellStyle name="Input 3 3 6 2 8" xfId="24059"/>
    <cellStyle name="Input 3 3 6 2 9" xfId="24060"/>
    <cellStyle name="Input 3 3 6 3" xfId="24061"/>
    <cellStyle name="Input 3 3 6 3 2" xfId="24062"/>
    <cellStyle name="Input 3 3 6 3 3" xfId="24063"/>
    <cellStyle name="Input 3 3 6 4" xfId="24064"/>
    <cellStyle name="Input 3 3 6 4 2" xfId="24065"/>
    <cellStyle name="Input 3 3 6 4 3" xfId="24066"/>
    <cellStyle name="Input 3 3 6 5" xfId="24067"/>
    <cellStyle name="Input 3 3 6 5 2" xfId="24068"/>
    <cellStyle name="Input 3 3 6 5 3" xfId="24069"/>
    <cellStyle name="Input 3 3 6 6" xfId="24070"/>
    <cellStyle name="Input 3 3 6 6 2" xfId="24071"/>
    <cellStyle name="Input 3 3 6 6 3" xfId="24072"/>
    <cellStyle name="Input 3 3 6 7" xfId="24073"/>
    <cellStyle name="Input 3 3 6 7 2" xfId="24074"/>
    <cellStyle name="Input 3 3 6 7 3" xfId="24075"/>
    <cellStyle name="Input 3 3 6 8" xfId="24076"/>
    <cellStyle name="Input 3 3 6 8 2" xfId="24077"/>
    <cellStyle name="Input 3 3 6 8 3" xfId="24078"/>
    <cellStyle name="Input 3 3 6 9" xfId="24079"/>
    <cellStyle name="Input 3 3 7" xfId="24080"/>
    <cellStyle name="Input 3 3 7 10" xfId="24081"/>
    <cellStyle name="Input 3 3 7 2" xfId="24082"/>
    <cellStyle name="Input 3 3 7 2 2" xfId="24083"/>
    <cellStyle name="Input 3 3 7 2 2 2" xfId="24084"/>
    <cellStyle name="Input 3 3 7 2 2 3" xfId="24085"/>
    <cellStyle name="Input 3 3 7 2 3" xfId="24086"/>
    <cellStyle name="Input 3 3 7 2 3 2" xfId="24087"/>
    <cellStyle name="Input 3 3 7 2 3 3" xfId="24088"/>
    <cellStyle name="Input 3 3 7 2 4" xfId="24089"/>
    <cellStyle name="Input 3 3 7 2 4 2" xfId="24090"/>
    <cellStyle name="Input 3 3 7 2 4 3" xfId="24091"/>
    <cellStyle name="Input 3 3 7 2 5" xfId="24092"/>
    <cellStyle name="Input 3 3 7 2 5 2" xfId="24093"/>
    <cellStyle name="Input 3 3 7 2 5 3" xfId="24094"/>
    <cellStyle name="Input 3 3 7 2 6" xfId="24095"/>
    <cellStyle name="Input 3 3 7 2 6 2" xfId="24096"/>
    <cellStyle name="Input 3 3 7 2 6 3" xfId="24097"/>
    <cellStyle name="Input 3 3 7 2 7" xfId="24098"/>
    <cellStyle name="Input 3 3 7 2 7 2" xfId="24099"/>
    <cellStyle name="Input 3 3 7 2 7 3" xfId="24100"/>
    <cellStyle name="Input 3 3 7 2 8" xfId="24101"/>
    <cellStyle name="Input 3 3 7 2 9" xfId="24102"/>
    <cellStyle name="Input 3 3 7 3" xfId="24103"/>
    <cellStyle name="Input 3 3 7 3 2" xfId="24104"/>
    <cellStyle name="Input 3 3 7 3 3" xfId="24105"/>
    <cellStyle name="Input 3 3 7 4" xfId="24106"/>
    <cellStyle name="Input 3 3 7 4 2" xfId="24107"/>
    <cellStyle name="Input 3 3 7 4 3" xfId="24108"/>
    <cellStyle name="Input 3 3 7 5" xfId="24109"/>
    <cellStyle name="Input 3 3 7 5 2" xfId="24110"/>
    <cellStyle name="Input 3 3 7 5 3" xfId="24111"/>
    <cellStyle name="Input 3 3 7 6" xfId="24112"/>
    <cellStyle name="Input 3 3 7 6 2" xfId="24113"/>
    <cellStyle name="Input 3 3 7 6 3" xfId="24114"/>
    <cellStyle name="Input 3 3 7 7" xfId="24115"/>
    <cellStyle name="Input 3 3 7 7 2" xfId="24116"/>
    <cellStyle name="Input 3 3 7 7 3" xfId="24117"/>
    <cellStyle name="Input 3 3 7 8" xfId="24118"/>
    <cellStyle name="Input 3 3 7 8 2" xfId="24119"/>
    <cellStyle name="Input 3 3 7 8 3" xfId="24120"/>
    <cellStyle name="Input 3 3 7 9" xfId="24121"/>
    <cellStyle name="Input 3 3 8" xfId="24122"/>
    <cellStyle name="Input 3 3 8 10" xfId="24123"/>
    <cellStyle name="Input 3 3 8 2" xfId="24124"/>
    <cellStyle name="Input 3 3 8 2 2" xfId="24125"/>
    <cellStyle name="Input 3 3 8 2 2 2" xfId="24126"/>
    <cellStyle name="Input 3 3 8 2 2 3" xfId="24127"/>
    <cellStyle name="Input 3 3 8 2 3" xfId="24128"/>
    <cellStyle name="Input 3 3 8 2 3 2" xfId="24129"/>
    <cellStyle name="Input 3 3 8 2 3 3" xfId="24130"/>
    <cellStyle name="Input 3 3 8 2 4" xfId="24131"/>
    <cellStyle name="Input 3 3 8 2 4 2" xfId="24132"/>
    <cellStyle name="Input 3 3 8 2 4 3" xfId="24133"/>
    <cellStyle name="Input 3 3 8 2 5" xfId="24134"/>
    <cellStyle name="Input 3 3 8 2 5 2" xfId="24135"/>
    <cellStyle name="Input 3 3 8 2 5 3" xfId="24136"/>
    <cellStyle name="Input 3 3 8 2 6" xfId="24137"/>
    <cellStyle name="Input 3 3 8 2 6 2" xfId="24138"/>
    <cellStyle name="Input 3 3 8 2 6 3" xfId="24139"/>
    <cellStyle name="Input 3 3 8 2 7" xfId="24140"/>
    <cellStyle name="Input 3 3 8 2 7 2" xfId="24141"/>
    <cellStyle name="Input 3 3 8 2 7 3" xfId="24142"/>
    <cellStyle name="Input 3 3 8 2 8" xfId="24143"/>
    <cellStyle name="Input 3 3 8 2 9" xfId="24144"/>
    <cellStyle name="Input 3 3 8 3" xfId="24145"/>
    <cellStyle name="Input 3 3 8 3 2" xfId="24146"/>
    <cellStyle name="Input 3 3 8 3 3" xfId="24147"/>
    <cellStyle name="Input 3 3 8 4" xfId="24148"/>
    <cellStyle name="Input 3 3 8 4 2" xfId="24149"/>
    <cellStyle name="Input 3 3 8 4 3" xfId="24150"/>
    <cellStyle name="Input 3 3 8 5" xfId="24151"/>
    <cellStyle name="Input 3 3 8 5 2" xfId="24152"/>
    <cellStyle name="Input 3 3 8 5 3" xfId="24153"/>
    <cellStyle name="Input 3 3 8 6" xfId="24154"/>
    <cellStyle name="Input 3 3 8 6 2" xfId="24155"/>
    <cellStyle name="Input 3 3 8 6 3" xfId="24156"/>
    <cellStyle name="Input 3 3 8 7" xfId="24157"/>
    <cellStyle name="Input 3 3 8 7 2" xfId="24158"/>
    <cellStyle name="Input 3 3 8 7 3" xfId="24159"/>
    <cellStyle name="Input 3 3 8 8" xfId="24160"/>
    <cellStyle name="Input 3 3 8 8 2" xfId="24161"/>
    <cellStyle name="Input 3 3 8 8 3" xfId="24162"/>
    <cellStyle name="Input 3 3 8 9" xfId="24163"/>
    <cellStyle name="Input 3 3 9" xfId="24164"/>
    <cellStyle name="Input 3 3 9 2" xfId="24165"/>
    <cellStyle name="Input 3 3 9 2 2" xfId="24166"/>
    <cellStyle name="Input 3 3 9 2 3" xfId="24167"/>
    <cellStyle name="Input 3 3 9 3" xfId="24168"/>
    <cellStyle name="Input 3 3 9 3 2" xfId="24169"/>
    <cellStyle name="Input 3 3 9 3 3" xfId="24170"/>
    <cellStyle name="Input 3 3 9 4" xfId="24171"/>
    <cellStyle name="Input 3 3 9 4 2" xfId="24172"/>
    <cellStyle name="Input 3 3 9 4 3" xfId="24173"/>
    <cellStyle name="Input 3 3 9 5" xfId="24174"/>
    <cellStyle name="Input 3 3 9 5 2" xfId="24175"/>
    <cellStyle name="Input 3 3 9 5 3" xfId="24176"/>
    <cellStyle name="Input 3 3 9 6" xfId="24177"/>
    <cellStyle name="Input 3 3 9 6 2" xfId="24178"/>
    <cellStyle name="Input 3 3 9 6 3" xfId="24179"/>
    <cellStyle name="Input 3 3 9 7" xfId="24180"/>
    <cellStyle name="Input 3 3 9 7 2" xfId="24181"/>
    <cellStyle name="Input 3 3 9 7 3" xfId="24182"/>
    <cellStyle name="Input 3 3 9 8" xfId="24183"/>
    <cellStyle name="Input 3 3 9 9" xfId="24184"/>
    <cellStyle name="Input 3 4" xfId="24185"/>
    <cellStyle name="Input 3 4 10" xfId="24186"/>
    <cellStyle name="Input 3 4 10 2" xfId="24187"/>
    <cellStyle name="Input 3 4 10 3" xfId="24188"/>
    <cellStyle name="Input 3 4 11" xfId="24189"/>
    <cellStyle name="Input 3 4 11 2" xfId="24190"/>
    <cellStyle name="Input 3 4 11 3" xfId="24191"/>
    <cellStyle name="Input 3 4 12" xfId="24192"/>
    <cellStyle name="Input 3 4 12 2" xfId="24193"/>
    <cellStyle name="Input 3 4 12 3" xfId="24194"/>
    <cellStyle name="Input 3 4 13" xfId="24195"/>
    <cellStyle name="Input 3 4 13 2" xfId="24196"/>
    <cellStyle name="Input 3 4 13 3" xfId="24197"/>
    <cellStyle name="Input 3 4 14" xfId="24198"/>
    <cellStyle name="Input 3 4 2" xfId="24199"/>
    <cellStyle name="Input 3 4 2 10" xfId="24200"/>
    <cellStyle name="Input 3 4 2 2" xfId="24201"/>
    <cellStyle name="Input 3 4 2 2 10" xfId="24202"/>
    <cellStyle name="Input 3 4 2 2 2" xfId="24203"/>
    <cellStyle name="Input 3 4 2 2 2 2" xfId="24204"/>
    <cellStyle name="Input 3 4 2 2 2 2 2" xfId="24205"/>
    <cellStyle name="Input 3 4 2 2 2 2 3" xfId="24206"/>
    <cellStyle name="Input 3 4 2 2 2 3" xfId="24207"/>
    <cellStyle name="Input 3 4 2 2 2 3 2" xfId="24208"/>
    <cellStyle name="Input 3 4 2 2 2 3 3" xfId="24209"/>
    <cellStyle name="Input 3 4 2 2 2 4" xfId="24210"/>
    <cellStyle name="Input 3 4 2 2 2 4 2" xfId="24211"/>
    <cellStyle name="Input 3 4 2 2 2 4 3" xfId="24212"/>
    <cellStyle name="Input 3 4 2 2 2 5" xfId="24213"/>
    <cellStyle name="Input 3 4 2 2 2 5 2" xfId="24214"/>
    <cellStyle name="Input 3 4 2 2 2 5 3" xfId="24215"/>
    <cellStyle name="Input 3 4 2 2 2 6" xfId="24216"/>
    <cellStyle name="Input 3 4 2 2 2 6 2" xfId="24217"/>
    <cellStyle name="Input 3 4 2 2 2 6 3" xfId="24218"/>
    <cellStyle name="Input 3 4 2 2 2 7" xfId="24219"/>
    <cellStyle name="Input 3 4 2 2 2 7 2" xfId="24220"/>
    <cellStyle name="Input 3 4 2 2 2 7 3" xfId="24221"/>
    <cellStyle name="Input 3 4 2 2 2 8" xfId="24222"/>
    <cellStyle name="Input 3 4 2 2 2 9" xfId="24223"/>
    <cellStyle name="Input 3 4 2 2 3" xfId="24224"/>
    <cellStyle name="Input 3 4 2 2 3 2" xfId="24225"/>
    <cellStyle name="Input 3 4 2 2 3 3" xfId="24226"/>
    <cellStyle name="Input 3 4 2 2 4" xfId="24227"/>
    <cellStyle name="Input 3 4 2 2 4 2" xfId="24228"/>
    <cellStyle name="Input 3 4 2 2 4 3" xfId="24229"/>
    <cellStyle name="Input 3 4 2 2 5" xfId="24230"/>
    <cellStyle name="Input 3 4 2 2 5 2" xfId="24231"/>
    <cellStyle name="Input 3 4 2 2 5 3" xfId="24232"/>
    <cellStyle name="Input 3 4 2 2 6" xfId="24233"/>
    <cellStyle name="Input 3 4 2 2 6 2" xfId="24234"/>
    <cellStyle name="Input 3 4 2 2 6 3" xfId="24235"/>
    <cellStyle name="Input 3 4 2 2 7" xfId="24236"/>
    <cellStyle name="Input 3 4 2 2 7 2" xfId="24237"/>
    <cellStyle name="Input 3 4 2 2 7 3" xfId="24238"/>
    <cellStyle name="Input 3 4 2 2 8" xfId="24239"/>
    <cellStyle name="Input 3 4 2 2 8 2" xfId="24240"/>
    <cellStyle name="Input 3 4 2 2 8 3" xfId="24241"/>
    <cellStyle name="Input 3 4 2 2 9" xfId="24242"/>
    <cellStyle name="Input 3 4 2 3" xfId="24243"/>
    <cellStyle name="Input 3 4 2 3 10" xfId="24244"/>
    <cellStyle name="Input 3 4 2 3 2" xfId="24245"/>
    <cellStyle name="Input 3 4 2 3 2 2" xfId="24246"/>
    <cellStyle name="Input 3 4 2 3 2 2 2" xfId="24247"/>
    <cellStyle name="Input 3 4 2 3 2 2 3" xfId="24248"/>
    <cellStyle name="Input 3 4 2 3 2 3" xfId="24249"/>
    <cellStyle name="Input 3 4 2 3 2 3 2" xfId="24250"/>
    <cellStyle name="Input 3 4 2 3 2 3 3" xfId="24251"/>
    <cellStyle name="Input 3 4 2 3 2 4" xfId="24252"/>
    <cellStyle name="Input 3 4 2 3 2 4 2" xfId="24253"/>
    <cellStyle name="Input 3 4 2 3 2 4 3" xfId="24254"/>
    <cellStyle name="Input 3 4 2 3 2 5" xfId="24255"/>
    <cellStyle name="Input 3 4 2 3 2 5 2" xfId="24256"/>
    <cellStyle name="Input 3 4 2 3 2 5 3" xfId="24257"/>
    <cellStyle name="Input 3 4 2 3 2 6" xfId="24258"/>
    <cellStyle name="Input 3 4 2 3 2 6 2" xfId="24259"/>
    <cellStyle name="Input 3 4 2 3 2 6 3" xfId="24260"/>
    <cellStyle name="Input 3 4 2 3 2 7" xfId="24261"/>
    <cellStyle name="Input 3 4 2 3 2 7 2" xfId="24262"/>
    <cellStyle name="Input 3 4 2 3 2 7 3" xfId="24263"/>
    <cellStyle name="Input 3 4 2 3 2 8" xfId="24264"/>
    <cellStyle name="Input 3 4 2 3 2 9" xfId="24265"/>
    <cellStyle name="Input 3 4 2 3 3" xfId="24266"/>
    <cellStyle name="Input 3 4 2 3 3 2" xfId="24267"/>
    <cellStyle name="Input 3 4 2 3 3 3" xfId="24268"/>
    <cellStyle name="Input 3 4 2 3 4" xfId="24269"/>
    <cellStyle name="Input 3 4 2 3 4 2" xfId="24270"/>
    <cellStyle name="Input 3 4 2 3 4 3" xfId="24271"/>
    <cellStyle name="Input 3 4 2 3 5" xfId="24272"/>
    <cellStyle name="Input 3 4 2 3 5 2" xfId="24273"/>
    <cellStyle name="Input 3 4 2 3 5 3" xfId="24274"/>
    <cellStyle name="Input 3 4 2 3 6" xfId="24275"/>
    <cellStyle name="Input 3 4 2 3 6 2" xfId="24276"/>
    <cellStyle name="Input 3 4 2 3 6 3" xfId="24277"/>
    <cellStyle name="Input 3 4 2 3 7" xfId="24278"/>
    <cellStyle name="Input 3 4 2 3 7 2" xfId="24279"/>
    <cellStyle name="Input 3 4 2 3 7 3" xfId="24280"/>
    <cellStyle name="Input 3 4 2 3 8" xfId="24281"/>
    <cellStyle name="Input 3 4 2 3 8 2" xfId="24282"/>
    <cellStyle name="Input 3 4 2 3 8 3" xfId="24283"/>
    <cellStyle name="Input 3 4 2 3 9" xfId="24284"/>
    <cellStyle name="Input 3 4 2 4" xfId="24285"/>
    <cellStyle name="Input 3 4 2 4 10" xfId="24286"/>
    <cellStyle name="Input 3 4 2 4 2" xfId="24287"/>
    <cellStyle name="Input 3 4 2 4 2 2" xfId="24288"/>
    <cellStyle name="Input 3 4 2 4 2 2 2" xfId="24289"/>
    <cellStyle name="Input 3 4 2 4 2 2 3" xfId="24290"/>
    <cellStyle name="Input 3 4 2 4 2 3" xfId="24291"/>
    <cellStyle name="Input 3 4 2 4 2 3 2" xfId="24292"/>
    <cellStyle name="Input 3 4 2 4 2 3 3" xfId="24293"/>
    <cellStyle name="Input 3 4 2 4 2 4" xfId="24294"/>
    <cellStyle name="Input 3 4 2 4 2 4 2" xfId="24295"/>
    <cellStyle name="Input 3 4 2 4 2 4 3" xfId="24296"/>
    <cellStyle name="Input 3 4 2 4 2 5" xfId="24297"/>
    <cellStyle name="Input 3 4 2 4 2 5 2" xfId="24298"/>
    <cellStyle name="Input 3 4 2 4 2 5 3" xfId="24299"/>
    <cellStyle name="Input 3 4 2 4 2 6" xfId="24300"/>
    <cellStyle name="Input 3 4 2 4 2 6 2" xfId="24301"/>
    <cellStyle name="Input 3 4 2 4 2 6 3" xfId="24302"/>
    <cellStyle name="Input 3 4 2 4 2 7" xfId="24303"/>
    <cellStyle name="Input 3 4 2 4 2 7 2" xfId="24304"/>
    <cellStyle name="Input 3 4 2 4 2 7 3" xfId="24305"/>
    <cellStyle name="Input 3 4 2 4 2 8" xfId="24306"/>
    <cellStyle name="Input 3 4 2 4 2 9" xfId="24307"/>
    <cellStyle name="Input 3 4 2 4 3" xfId="24308"/>
    <cellStyle name="Input 3 4 2 4 3 2" xfId="24309"/>
    <cellStyle name="Input 3 4 2 4 3 3" xfId="24310"/>
    <cellStyle name="Input 3 4 2 4 4" xfId="24311"/>
    <cellStyle name="Input 3 4 2 4 4 2" xfId="24312"/>
    <cellStyle name="Input 3 4 2 4 4 3" xfId="24313"/>
    <cellStyle name="Input 3 4 2 4 5" xfId="24314"/>
    <cellStyle name="Input 3 4 2 4 5 2" xfId="24315"/>
    <cellStyle name="Input 3 4 2 4 5 3" xfId="24316"/>
    <cellStyle name="Input 3 4 2 4 6" xfId="24317"/>
    <cellStyle name="Input 3 4 2 4 6 2" xfId="24318"/>
    <cellStyle name="Input 3 4 2 4 6 3" xfId="24319"/>
    <cellStyle name="Input 3 4 2 4 7" xfId="24320"/>
    <cellStyle name="Input 3 4 2 4 7 2" xfId="24321"/>
    <cellStyle name="Input 3 4 2 4 7 3" xfId="24322"/>
    <cellStyle name="Input 3 4 2 4 8" xfId="24323"/>
    <cellStyle name="Input 3 4 2 4 8 2" xfId="24324"/>
    <cellStyle name="Input 3 4 2 4 8 3" xfId="24325"/>
    <cellStyle name="Input 3 4 2 4 9" xfId="24326"/>
    <cellStyle name="Input 3 4 2 5" xfId="24327"/>
    <cellStyle name="Input 3 4 2 5 2" xfId="24328"/>
    <cellStyle name="Input 3 4 2 5 2 2" xfId="24329"/>
    <cellStyle name="Input 3 4 2 5 2 3" xfId="24330"/>
    <cellStyle name="Input 3 4 2 5 3" xfId="24331"/>
    <cellStyle name="Input 3 4 2 5 3 2" xfId="24332"/>
    <cellStyle name="Input 3 4 2 5 3 3" xfId="24333"/>
    <cellStyle name="Input 3 4 2 5 4" xfId="24334"/>
    <cellStyle name="Input 3 4 2 5 4 2" xfId="24335"/>
    <cellStyle name="Input 3 4 2 5 4 3" xfId="24336"/>
    <cellStyle name="Input 3 4 2 5 5" xfId="24337"/>
    <cellStyle name="Input 3 4 2 5 5 2" xfId="24338"/>
    <cellStyle name="Input 3 4 2 5 5 3" xfId="24339"/>
    <cellStyle name="Input 3 4 2 5 6" xfId="24340"/>
    <cellStyle name="Input 3 4 2 5 6 2" xfId="24341"/>
    <cellStyle name="Input 3 4 2 5 6 3" xfId="24342"/>
    <cellStyle name="Input 3 4 2 5 7" xfId="24343"/>
    <cellStyle name="Input 3 4 2 5 7 2" xfId="24344"/>
    <cellStyle name="Input 3 4 2 5 7 3" xfId="24345"/>
    <cellStyle name="Input 3 4 2 5 8" xfId="24346"/>
    <cellStyle name="Input 3 4 2 5 9" xfId="24347"/>
    <cellStyle name="Input 3 4 2 6" xfId="24348"/>
    <cellStyle name="Input 3 4 2 6 2" xfId="24349"/>
    <cellStyle name="Input 3 4 2 6 3" xfId="24350"/>
    <cellStyle name="Input 3 4 2 7" xfId="24351"/>
    <cellStyle name="Input 3 4 2 7 2" xfId="24352"/>
    <cellStyle name="Input 3 4 2 7 3" xfId="24353"/>
    <cellStyle name="Input 3 4 2 8" xfId="24354"/>
    <cellStyle name="Input 3 4 2 8 2" xfId="24355"/>
    <cellStyle name="Input 3 4 2 8 3" xfId="24356"/>
    <cellStyle name="Input 3 4 2 9" xfId="24357"/>
    <cellStyle name="Input 3 4 2 9 2" xfId="24358"/>
    <cellStyle name="Input 3 4 2 9 3" xfId="24359"/>
    <cellStyle name="Input 3 4 3" xfId="24360"/>
    <cellStyle name="Input 3 4 3 10" xfId="24361"/>
    <cellStyle name="Input 3 4 3 2" xfId="24362"/>
    <cellStyle name="Input 3 4 3 2 10" xfId="24363"/>
    <cellStyle name="Input 3 4 3 2 2" xfId="24364"/>
    <cellStyle name="Input 3 4 3 2 2 2" xfId="24365"/>
    <cellStyle name="Input 3 4 3 2 2 2 2" xfId="24366"/>
    <cellStyle name="Input 3 4 3 2 2 2 3" xfId="24367"/>
    <cellStyle name="Input 3 4 3 2 2 3" xfId="24368"/>
    <cellStyle name="Input 3 4 3 2 2 3 2" xfId="24369"/>
    <cellStyle name="Input 3 4 3 2 2 3 3" xfId="24370"/>
    <cellStyle name="Input 3 4 3 2 2 4" xfId="24371"/>
    <cellStyle name="Input 3 4 3 2 2 4 2" xfId="24372"/>
    <cellStyle name="Input 3 4 3 2 2 4 3" xfId="24373"/>
    <cellStyle name="Input 3 4 3 2 2 5" xfId="24374"/>
    <cellStyle name="Input 3 4 3 2 2 5 2" xfId="24375"/>
    <cellStyle name="Input 3 4 3 2 2 5 3" xfId="24376"/>
    <cellStyle name="Input 3 4 3 2 2 6" xfId="24377"/>
    <cellStyle name="Input 3 4 3 2 2 6 2" xfId="24378"/>
    <cellStyle name="Input 3 4 3 2 2 6 3" xfId="24379"/>
    <cellStyle name="Input 3 4 3 2 2 7" xfId="24380"/>
    <cellStyle name="Input 3 4 3 2 2 7 2" xfId="24381"/>
    <cellStyle name="Input 3 4 3 2 2 7 3" xfId="24382"/>
    <cellStyle name="Input 3 4 3 2 2 8" xfId="24383"/>
    <cellStyle name="Input 3 4 3 2 2 9" xfId="24384"/>
    <cellStyle name="Input 3 4 3 2 3" xfId="24385"/>
    <cellStyle name="Input 3 4 3 2 3 2" xfId="24386"/>
    <cellStyle name="Input 3 4 3 2 3 3" xfId="24387"/>
    <cellStyle name="Input 3 4 3 2 4" xfId="24388"/>
    <cellStyle name="Input 3 4 3 2 4 2" xfId="24389"/>
    <cellStyle name="Input 3 4 3 2 4 3" xfId="24390"/>
    <cellStyle name="Input 3 4 3 2 5" xfId="24391"/>
    <cellStyle name="Input 3 4 3 2 5 2" xfId="24392"/>
    <cellStyle name="Input 3 4 3 2 5 3" xfId="24393"/>
    <cellStyle name="Input 3 4 3 2 6" xfId="24394"/>
    <cellStyle name="Input 3 4 3 2 6 2" xfId="24395"/>
    <cellStyle name="Input 3 4 3 2 6 3" xfId="24396"/>
    <cellStyle name="Input 3 4 3 2 7" xfId="24397"/>
    <cellStyle name="Input 3 4 3 2 7 2" xfId="24398"/>
    <cellStyle name="Input 3 4 3 2 7 3" xfId="24399"/>
    <cellStyle name="Input 3 4 3 2 8" xfId="24400"/>
    <cellStyle name="Input 3 4 3 2 8 2" xfId="24401"/>
    <cellStyle name="Input 3 4 3 2 8 3" xfId="24402"/>
    <cellStyle name="Input 3 4 3 2 9" xfId="24403"/>
    <cellStyle name="Input 3 4 3 3" xfId="24404"/>
    <cellStyle name="Input 3 4 3 3 10" xfId="24405"/>
    <cellStyle name="Input 3 4 3 3 2" xfId="24406"/>
    <cellStyle name="Input 3 4 3 3 2 2" xfId="24407"/>
    <cellStyle name="Input 3 4 3 3 2 2 2" xfId="24408"/>
    <cellStyle name="Input 3 4 3 3 2 2 3" xfId="24409"/>
    <cellStyle name="Input 3 4 3 3 2 3" xfId="24410"/>
    <cellStyle name="Input 3 4 3 3 2 3 2" xfId="24411"/>
    <cellStyle name="Input 3 4 3 3 2 3 3" xfId="24412"/>
    <cellStyle name="Input 3 4 3 3 2 4" xfId="24413"/>
    <cellStyle name="Input 3 4 3 3 2 4 2" xfId="24414"/>
    <cellStyle name="Input 3 4 3 3 2 4 3" xfId="24415"/>
    <cellStyle name="Input 3 4 3 3 2 5" xfId="24416"/>
    <cellStyle name="Input 3 4 3 3 2 5 2" xfId="24417"/>
    <cellStyle name="Input 3 4 3 3 2 5 3" xfId="24418"/>
    <cellStyle name="Input 3 4 3 3 2 6" xfId="24419"/>
    <cellStyle name="Input 3 4 3 3 2 6 2" xfId="24420"/>
    <cellStyle name="Input 3 4 3 3 2 6 3" xfId="24421"/>
    <cellStyle name="Input 3 4 3 3 2 7" xfId="24422"/>
    <cellStyle name="Input 3 4 3 3 2 7 2" xfId="24423"/>
    <cellStyle name="Input 3 4 3 3 2 7 3" xfId="24424"/>
    <cellStyle name="Input 3 4 3 3 2 8" xfId="24425"/>
    <cellStyle name="Input 3 4 3 3 2 9" xfId="24426"/>
    <cellStyle name="Input 3 4 3 3 3" xfId="24427"/>
    <cellStyle name="Input 3 4 3 3 3 2" xfId="24428"/>
    <cellStyle name="Input 3 4 3 3 3 3" xfId="24429"/>
    <cellStyle name="Input 3 4 3 3 4" xfId="24430"/>
    <cellStyle name="Input 3 4 3 3 4 2" xfId="24431"/>
    <cellStyle name="Input 3 4 3 3 4 3" xfId="24432"/>
    <cellStyle name="Input 3 4 3 3 5" xfId="24433"/>
    <cellStyle name="Input 3 4 3 3 5 2" xfId="24434"/>
    <cellStyle name="Input 3 4 3 3 5 3" xfId="24435"/>
    <cellStyle name="Input 3 4 3 3 6" xfId="24436"/>
    <cellStyle name="Input 3 4 3 3 6 2" xfId="24437"/>
    <cellStyle name="Input 3 4 3 3 6 3" xfId="24438"/>
    <cellStyle name="Input 3 4 3 3 7" xfId="24439"/>
    <cellStyle name="Input 3 4 3 3 7 2" xfId="24440"/>
    <cellStyle name="Input 3 4 3 3 7 3" xfId="24441"/>
    <cellStyle name="Input 3 4 3 3 8" xfId="24442"/>
    <cellStyle name="Input 3 4 3 3 8 2" xfId="24443"/>
    <cellStyle name="Input 3 4 3 3 8 3" xfId="24444"/>
    <cellStyle name="Input 3 4 3 3 9" xfId="24445"/>
    <cellStyle name="Input 3 4 3 4" xfId="24446"/>
    <cellStyle name="Input 3 4 3 4 10" xfId="24447"/>
    <cellStyle name="Input 3 4 3 4 2" xfId="24448"/>
    <cellStyle name="Input 3 4 3 4 2 2" xfId="24449"/>
    <cellStyle name="Input 3 4 3 4 2 2 2" xfId="24450"/>
    <cellStyle name="Input 3 4 3 4 2 2 3" xfId="24451"/>
    <cellStyle name="Input 3 4 3 4 2 3" xfId="24452"/>
    <cellStyle name="Input 3 4 3 4 2 3 2" xfId="24453"/>
    <cellStyle name="Input 3 4 3 4 2 3 3" xfId="24454"/>
    <cellStyle name="Input 3 4 3 4 2 4" xfId="24455"/>
    <cellStyle name="Input 3 4 3 4 2 4 2" xfId="24456"/>
    <cellStyle name="Input 3 4 3 4 2 4 3" xfId="24457"/>
    <cellStyle name="Input 3 4 3 4 2 5" xfId="24458"/>
    <cellStyle name="Input 3 4 3 4 2 5 2" xfId="24459"/>
    <cellStyle name="Input 3 4 3 4 2 5 3" xfId="24460"/>
    <cellStyle name="Input 3 4 3 4 2 6" xfId="24461"/>
    <cellStyle name="Input 3 4 3 4 2 6 2" xfId="24462"/>
    <cellStyle name="Input 3 4 3 4 2 6 3" xfId="24463"/>
    <cellStyle name="Input 3 4 3 4 2 7" xfId="24464"/>
    <cellStyle name="Input 3 4 3 4 2 7 2" xfId="24465"/>
    <cellStyle name="Input 3 4 3 4 2 7 3" xfId="24466"/>
    <cellStyle name="Input 3 4 3 4 2 8" xfId="24467"/>
    <cellStyle name="Input 3 4 3 4 2 9" xfId="24468"/>
    <cellStyle name="Input 3 4 3 4 3" xfId="24469"/>
    <cellStyle name="Input 3 4 3 4 3 2" xfId="24470"/>
    <cellStyle name="Input 3 4 3 4 3 3" xfId="24471"/>
    <cellStyle name="Input 3 4 3 4 4" xfId="24472"/>
    <cellStyle name="Input 3 4 3 4 4 2" xfId="24473"/>
    <cellStyle name="Input 3 4 3 4 4 3" xfId="24474"/>
    <cellStyle name="Input 3 4 3 4 5" xfId="24475"/>
    <cellStyle name="Input 3 4 3 4 5 2" xfId="24476"/>
    <cellStyle name="Input 3 4 3 4 5 3" xfId="24477"/>
    <cellStyle name="Input 3 4 3 4 6" xfId="24478"/>
    <cellStyle name="Input 3 4 3 4 6 2" xfId="24479"/>
    <cellStyle name="Input 3 4 3 4 6 3" xfId="24480"/>
    <cellStyle name="Input 3 4 3 4 7" xfId="24481"/>
    <cellStyle name="Input 3 4 3 4 7 2" xfId="24482"/>
    <cellStyle name="Input 3 4 3 4 7 3" xfId="24483"/>
    <cellStyle name="Input 3 4 3 4 8" xfId="24484"/>
    <cellStyle name="Input 3 4 3 4 8 2" xfId="24485"/>
    <cellStyle name="Input 3 4 3 4 8 3" xfId="24486"/>
    <cellStyle name="Input 3 4 3 4 9" xfId="24487"/>
    <cellStyle name="Input 3 4 3 5" xfId="24488"/>
    <cellStyle name="Input 3 4 3 5 2" xfId="24489"/>
    <cellStyle name="Input 3 4 3 5 2 2" xfId="24490"/>
    <cellStyle name="Input 3 4 3 5 2 3" xfId="24491"/>
    <cellStyle name="Input 3 4 3 5 3" xfId="24492"/>
    <cellStyle name="Input 3 4 3 5 3 2" xfId="24493"/>
    <cellStyle name="Input 3 4 3 5 3 3" xfId="24494"/>
    <cellStyle name="Input 3 4 3 5 4" xfId="24495"/>
    <cellStyle name="Input 3 4 3 5 4 2" xfId="24496"/>
    <cellStyle name="Input 3 4 3 5 4 3" xfId="24497"/>
    <cellStyle name="Input 3 4 3 5 5" xfId="24498"/>
    <cellStyle name="Input 3 4 3 5 5 2" xfId="24499"/>
    <cellStyle name="Input 3 4 3 5 5 3" xfId="24500"/>
    <cellStyle name="Input 3 4 3 5 6" xfId="24501"/>
    <cellStyle name="Input 3 4 3 5 6 2" xfId="24502"/>
    <cellStyle name="Input 3 4 3 5 6 3" xfId="24503"/>
    <cellStyle name="Input 3 4 3 5 7" xfId="24504"/>
    <cellStyle name="Input 3 4 3 5 7 2" xfId="24505"/>
    <cellStyle name="Input 3 4 3 5 7 3" xfId="24506"/>
    <cellStyle name="Input 3 4 3 5 8" xfId="24507"/>
    <cellStyle name="Input 3 4 3 5 9" xfId="24508"/>
    <cellStyle name="Input 3 4 3 6" xfId="24509"/>
    <cellStyle name="Input 3 4 3 6 2" xfId="24510"/>
    <cellStyle name="Input 3 4 3 6 3" xfId="24511"/>
    <cellStyle name="Input 3 4 3 7" xfId="24512"/>
    <cellStyle name="Input 3 4 3 7 2" xfId="24513"/>
    <cellStyle name="Input 3 4 3 7 3" xfId="24514"/>
    <cellStyle name="Input 3 4 3 8" xfId="24515"/>
    <cellStyle name="Input 3 4 3 8 2" xfId="24516"/>
    <cellStyle name="Input 3 4 3 8 3" xfId="24517"/>
    <cellStyle name="Input 3 4 3 9" xfId="24518"/>
    <cellStyle name="Input 3 4 3 9 2" xfId="24519"/>
    <cellStyle name="Input 3 4 3 9 3" xfId="24520"/>
    <cellStyle name="Input 3 4 4" xfId="24521"/>
    <cellStyle name="Input 3 4 4 10" xfId="24522"/>
    <cellStyle name="Input 3 4 4 2" xfId="24523"/>
    <cellStyle name="Input 3 4 4 2 10" xfId="24524"/>
    <cellStyle name="Input 3 4 4 2 2" xfId="24525"/>
    <cellStyle name="Input 3 4 4 2 2 2" xfId="24526"/>
    <cellStyle name="Input 3 4 4 2 2 2 2" xfId="24527"/>
    <cellStyle name="Input 3 4 4 2 2 2 3" xfId="24528"/>
    <cellStyle name="Input 3 4 4 2 2 3" xfId="24529"/>
    <cellStyle name="Input 3 4 4 2 2 3 2" xfId="24530"/>
    <cellStyle name="Input 3 4 4 2 2 3 3" xfId="24531"/>
    <cellStyle name="Input 3 4 4 2 2 4" xfId="24532"/>
    <cellStyle name="Input 3 4 4 2 2 4 2" xfId="24533"/>
    <cellStyle name="Input 3 4 4 2 2 4 3" xfId="24534"/>
    <cellStyle name="Input 3 4 4 2 2 5" xfId="24535"/>
    <cellStyle name="Input 3 4 4 2 2 5 2" xfId="24536"/>
    <cellStyle name="Input 3 4 4 2 2 5 3" xfId="24537"/>
    <cellStyle name="Input 3 4 4 2 2 6" xfId="24538"/>
    <cellStyle name="Input 3 4 4 2 2 6 2" xfId="24539"/>
    <cellStyle name="Input 3 4 4 2 2 6 3" xfId="24540"/>
    <cellStyle name="Input 3 4 4 2 2 7" xfId="24541"/>
    <cellStyle name="Input 3 4 4 2 2 7 2" xfId="24542"/>
    <cellStyle name="Input 3 4 4 2 2 7 3" xfId="24543"/>
    <cellStyle name="Input 3 4 4 2 2 8" xfId="24544"/>
    <cellStyle name="Input 3 4 4 2 2 9" xfId="24545"/>
    <cellStyle name="Input 3 4 4 2 3" xfId="24546"/>
    <cellStyle name="Input 3 4 4 2 3 2" xfId="24547"/>
    <cellStyle name="Input 3 4 4 2 3 3" xfId="24548"/>
    <cellStyle name="Input 3 4 4 2 4" xfId="24549"/>
    <cellStyle name="Input 3 4 4 2 4 2" xfId="24550"/>
    <cellStyle name="Input 3 4 4 2 4 3" xfId="24551"/>
    <cellStyle name="Input 3 4 4 2 5" xfId="24552"/>
    <cellStyle name="Input 3 4 4 2 5 2" xfId="24553"/>
    <cellStyle name="Input 3 4 4 2 5 3" xfId="24554"/>
    <cellStyle name="Input 3 4 4 2 6" xfId="24555"/>
    <cellStyle name="Input 3 4 4 2 6 2" xfId="24556"/>
    <cellStyle name="Input 3 4 4 2 6 3" xfId="24557"/>
    <cellStyle name="Input 3 4 4 2 7" xfId="24558"/>
    <cellStyle name="Input 3 4 4 2 7 2" xfId="24559"/>
    <cellStyle name="Input 3 4 4 2 7 3" xfId="24560"/>
    <cellStyle name="Input 3 4 4 2 8" xfId="24561"/>
    <cellStyle name="Input 3 4 4 2 8 2" xfId="24562"/>
    <cellStyle name="Input 3 4 4 2 8 3" xfId="24563"/>
    <cellStyle name="Input 3 4 4 2 9" xfId="24564"/>
    <cellStyle name="Input 3 4 4 3" xfId="24565"/>
    <cellStyle name="Input 3 4 4 3 10" xfId="24566"/>
    <cellStyle name="Input 3 4 4 3 2" xfId="24567"/>
    <cellStyle name="Input 3 4 4 3 2 2" xfId="24568"/>
    <cellStyle name="Input 3 4 4 3 2 2 2" xfId="24569"/>
    <cellStyle name="Input 3 4 4 3 2 2 3" xfId="24570"/>
    <cellStyle name="Input 3 4 4 3 2 3" xfId="24571"/>
    <cellStyle name="Input 3 4 4 3 2 3 2" xfId="24572"/>
    <cellStyle name="Input 3 4 4 3 2 3 3" xfId="24573"/>
    <cellStyle name="Input 3 4 4 3 2 4" xfId="24574"/>
    <cellStyle name="Input 3 4 4 3 2 4 2" xfId="24575"/>
    <cellStyle name="Input 3 4 4 3 2 4 3" xfId="24576"/>
    <cellStyle name="Input 3 4 4 3 2 5" xfId="24577"/>
    <cellStyle name="Input 3 4 4 3 2 5 2" xfId="24578"/>
    <cellStyle name="Input 3 4 4 3 2 5 3" xfId="24579"/>
    <cellStyle name="Input 3 4 4 3 2 6" xfId="24580"/>
    <cellStyle name="Input 3 4 4 3 2 6 2" xfId="24581"/>
    <cellStyle name="Input 3 4 4 3 2 6 3" xfId="24582"/>
    <cellStyle name="Input 3 4 4 3 2 7" xfId="24583"/>
    <cellStyle name="Input 3 4 4 3 2 7 2" xfId="24584"/>
    <cellStyle name="Input 3 4 4 3 2 7 3" xfId="24585"/>
    <cellStyle name="Input 3 4 4 3 2 8" xfId="24586"/>
    <cellStyle name="Input 3 4 4 3 2 9" xfId="24587"/>
    <cellStyle name="Input 3 4 4 3 3" xfId="24588"/>
    <cellStyle name="Input 3 4 4 3 3 2" xfId="24589"/>
    <cellStyle name="Input 3 4 4 3 3 3" xfId="24590"/>
    <cellStyle name="Input 3 4 4 3 4" xfId="24591"/>
    <cellStyle name="Input 3 4 4 3 4 2" xfId="24592"/>
    <cellStyle name="Input 3 4 4 3 4 3" xfId="24593"/>
    <cellStyle name="Input 3 4 4 3 5" xfId="24594"/>
    <cellStyle name="Input 3 4 4 3 5 2" xfId="24595"/>
    <cellStyle name="Input 3 4 4 3 5 3" xfId="24596"/>
    <cellStyle name="Input 3 4 4 3 6" xfId="24597"/>
    <cellStyle name="Input 3 4 4 3 6 2" xfId="24598"/>
    <cellStyle name="Input 3 4 4 3 6 3" xfId="24599"/>
    <cellStyle name="Input 3 4 4 3 7" xfId="24600"/>
    <cellStyle name="Input 3 4 4 3 7 2" xfId="24601"/>
    <cellStyle name="Input 3 4 4 3 7 3" xfId="24602"/>
    <cellStyle name="Input 3 4 4 3 8" xfId="24603"/>
    <cellStyle name="Input 3 4 4 3 8 2" xfId="24604"/>
    <cellStyle name="Input 3 4 4 3 8 3" xfId="24605"/>
    <cellStyle name="Input 3 4 4 3 9" xfId="24606"/>
    <cellStyle name="Input 3 4 4 4" xfId="24607"/>
    <cellStyle name="Input 3 4 4 4 10" xfId="24608"/>
    <cellStyle name="Input 3 4 4 4 2" xfId="24609"/>
    <cellStyle name="Input 3 4 4 4 2 2" xfId="24610"/>
    <cellStyle name="Input 3 4 4 4 2 2 2" xfId="24611"/>
    <cellStyle name="Input 3 4 4 4 2 2 3" xfId="24612"/>
    <cellStyle name="Input 3 4 4 4 2 3" xfId="24613"/>
    <cellStyle name="Input 3 4 4 4 2 3 2" xfId="24614"/>
    <cellStyle name="Input 3 4 4 4 2 3 3" xfId="24615"/>
    <cellStyle name="Input 3 4 4 4 2 4" xfId="24616"/>
    <cellStyle name="Input 3 4 4 4 2 4 2" xfId="24617"/>
    <cellStyle name="Input 3 4 4 4 2 4 3" xfId="24618"/>
    <cellStyle name="Input 3 4 4 4 2 5" xfId="24619"/>
    <cellStyle name="Input 3 4 4 4 2 5 2" xfId="24620"/>
    <cellStyle name="Input 3 4 4 4 2 5 3" xfId="24621"/>
    <cellStyle name="Input 3 4 4 4 2 6" xfId="24622"/>
    <cellStyle name="Input 3 4 4 4 2 6 2" xfId="24623"/>
    <cellStyle name="Input 3 4 4 4 2 6 3" xfId="24624"/>
    <cellStyle name="Input 3 4 4 4 2 7" xfId="24625"/>
    <cellStyle name="Input 3 4 4 4 2 7 2" xfId="24626"/>
    <cellStyle name="Input 3 4 4 4 2 7 3" xfId="24627"/>
    <cellStyle name="Input 3 4 4 4 2 8" xfId="24628"/>
    <cellStyle name="Input 3 4 4 4 2 9" xfId="24629"/>
    <cellStyle name="Input 3 4 4 4 3" xfId="24630"/>
    <cellStyle name="Input 3 4 4 4 3 2" xfId="24631"/>
    <cellStyle name="Input 3 4 4 4 3 3" xfId="24632"/>
    <cellStyle name="Input 3 4 4 4 4" xfId="24633"/>
    <cellStyle name="Input 3 4 4 4 4 2" xfId="24634"/>
    <cellStyle name="Input 3 4 4 4 4 3" xfId="24635"/>
    <cellStyle name="Input 3 4 4 4 5" xfId="24636"/>
    <cellStyle name="Input 3 4 4 4 5 2" xfId="24637"/>
    <cellStyle name="Input 3 4 4 4 5 3" xfId="24638"/>
    <cellStyle name="Input 3 4 4 4 6" xfId="24639"/>
    <cellStyle name="Input 3 4 4 4 6 2" xfId="24640"/>
    <cellStyle name="Input 3 4 4 4 6 3" xfId="24641"/>
    <cellStyle name="Input 3 4 4 4 7" xfId="24642"/>
    <cellStyle name="Input 3 4 4 4 7 2" xfId="24643"/>
    <cellStyle name="Input 3 4 4 4 7 3" xfId="24644"/>
    <cellStyle name="Input 3 4 4 4 8" xfId="24645"/>
    <cellStyle name="Input 3 4 4 4 8 2" xfId="24646"/>
    <cellStyle name="Input 3 4 4 4 8 3" xfId="24647"/>
    <cellStyle name="Input 3 4 4 4 9" xfId="24648"/>
    <cellStyle name="Input 3 4 4 5" xfId="24649"/>
    <cellStyle name="Input 3 4 4 5 2" xfId="24650"/>
    <cellStyle name="Input 3 4 4 5 2 2" xfId="24651"/>
    <cellStyle name="Input 3 4 4 5 2 3" xfId="24652"/>
    <cellStyle name="Input 3 4 4 5 3" xfId="24653"/>
    <cellStyle name="Input 3 4 4 5 3 2" xfId="24654"/>
    <cellStyle name="Input 3 4 4 5 3 3" xfId="24655"/>
    <cellStyle name="Input 3 4 4 5 4" xfId="24656"/>
    <cellStyle name="Input 3 4 4 5 4 2" xfId="24657"/>
    <cellStyle name="Input 3 4 4 5 4 3" xfId="24658"/>
    <cellStyle name="Input 3 4 4 5 5" xfId="24659"/>
    <cellStyle name="Input 3 4 4 5 5 2" xfId="24660"/>
    <cellStyle name="Input 3 4 4 5 5 3" xfId="24661"/>
    <cellStyle name="Input 3 4 4 5 6" xfId="24662"/>
    <cellStyle name="Input 3 4 4 5 6 2" xfId="24663"/>
    <cellStyle name="Input 3 4 4 5 6 3" xfId="24664"/>
    <cellStyle name="Input 3 4 4 5 7" xfId="24665"/>
    <cellStyle name="Input 3 4 4 5 7 2" xfId="24666"/>
    <cellStyle name="Input 3 4 4 5 7 3" xfId="24667"/>
    <cellStyle name="Input 3 4 4 5 8" xfId="24668"/>
    <cellStyle name="Input 3 4 4 5 9" xfId="24669"/>
    <cellStyle name="Input 3 4 4 6" xfId="24670"/>
    <cellStyle name="Input 3 4 4 6 2" xfId="24671"/>
    <cellStyle name="Input 3 4 4 6 3" xfId="24672"/>
    <cellStyle name="Input 3 4 4 7" xfId="24673"/>
    <cellStyle name="Input 3 4 4 7 2" xfId="24674"/>
    <cellStyle name="Input 3 4 4 7 3" xfId="24675"/>
    <cellStyle name="Input 3 4 4 8" xfId="24676"/>
    <cellStyle name="Input 3 4 4 8 2" xfId="24677"/>
    <cellStyle name="Input 3 4 4 8 3" xfId="24678"/>
    <cellStyle name="Input 3 4 4 9" xfId="24679"/>
    <cellStyle name="Input 3 4 4 9 2" xfId="24680"/>
    <cellStyle name="Input 3 4 4 9 3" xfId="24681"/>
    <cellStyle name="Input 3 4 5" xfId="24682"/>
    <cellStyle name="Input 3 4 5 10" xfId="24683"/>
    <cellStyle name="Input 3 4 5 2" xfId="24684"/>
    <cellStyle name="Input 3 4 5 2 10" xfId="24685"/>
    <cellStyle name="Input 3 4 5 2 2" xfId="24686"/>
    <cellStyle name="Input 3 4 5 2 2 2" xfId="24687"/>
    <cellStyle name="Input 3 4 5 2 2 2 2" xfId="24688"/>
    <cellStyle name="Input 3 4 5 2 2 2 3" xfId="24689"/>
    <cellStyle name="Input 3 4 5 2 2 3" xfId="24690"/>
    <cellStyle name="Input 3 4 5 2 2 3 2" xfId="24691"/>
    <cellStyle name="Input 3 4 5 2 2 3 3" xfId="24692"/>
    <cellStyle name="Input 3 4 5 2 2 4" xfId="24693"/>
    <cellStyle name="Input 3 4 5 2 2 4 2" xfId="24694"/>
    <cellStyle name="Input 3 4 5 2 2 4 3" xfId="24695"/>
    <cellStyle name="Input 3 4 5 2 2 5" xfId="24696"/>
    <cellStyle name="Input 3 4 5 2 2 5 2" xfId="24697"/>
    <cellStyle name="Input 3 4 5 2 2 5 3" xfId="24698"/>
    <cellStyle name="Input 3 4 5 2 2 6" xfId="24699"/>
    <cellStyle name="Input 3 4 5 2 2 6 2" xfId="24700"/>
    <cellStyle name="Input 3 4 5 2 2 6 3" xfId="24701"/>
    <cellStyle name="Input 3 4 5 2 2 7" xfId="24702"/>
    <cellStyle name="Input 3 4 5 2 2 7 2" xfId="24703"/>
    <cellStyle name="Input 3 4 5 2 2 7 3" xfId="24704"/>
    <cellStyle name="Input 3 4 5 2 2 8" xfId="24705"/>
    <cellStyle name="Input 3 4 5 2 2 9" xfId="24706"/>
    <cellStyle name="Input 3 4 5 2 3" xfId="24707"/>
    <cellStyle name="Input 3 4 5 2 3 2" xfId="24708"/>
    <cellStyle name="Input 3 4 5 2 3 3" xfId="24709"/>
    <cellStyle name="Input 3 4 5 2 4" xfId="24710"/>
    <cellStyle name="Input 3 4 5 2 4 2" xfId="24711"/>
    <cellStyle name="Input 3 4 5 2 4 3" xfId="24712"/>
    <cellStyle name="Input 3 4 5 2 5" xfId="24713"/>
    <cellStyle name="Input 3 4 5 2 5 2" xfId="24714"/>
    <cellStyle name="Input 3 4 5 2 5 3" xfId="24715"/>
    <cellStyle name="Input 3 4 5 2 6" xfId="24716"/>
    <cellStyle name="Input 3 4 5 2 6 2" xfId="24717"/>
    <cellStyle name="Input 3 4 5 2 6 3" xfId="24718"/>
    <cellStyle name="Input 3 4 5 2 7" xfId="24719"/>
    <cellStyle name="Input 3 4 5 2 7 2" xfId="24720"/>
    <cellStyle name="Input 3 4 5 2 7 3" xfId="24721"/>
    <cellStyle name="Input 3 4 5 2 8" xfId="24722"/>
    <cellStyle name="Input 3 4 5 2 8 2" xfId="24723"/>
    <cellStyle name="Input 3 4 5 2 8 3" xfId="24724"/>
    <cellStyle name="Input 3 4 5 2 9" xfId="24725"/>
    <cellStyle name="Input 3 4 5 3" xfId="24726"/>
    <cellStyle name="Input 3 4 5 3 10" xfId="24727"/>
    <cellStyle name="Input 3 4 5 3 2" xfId="24728"/>
    <cellStyle name="Input 3 4 5 3 2 2" xfId="24729"/>
    <cellStyle name="Input 3 4 5 3 2 2 2" xfId="24730"/>
    <cellStyle name="Input 3 4 5 3 2 2 3" xfId="24731"/>
    <cellStyle name="Input 3 4 5 3 2 3" xfId="24732"/>
    <cellStyle name="Input 3 4 5 3 2 3 2" xfId="24733"/>
    <cellStyle name="Input 3 4 5 3 2 3 3" xfId="24734"/>
    <cellStyle name="Input 3 4 5 3 2 4" xfId="24735"/>
    <cellStyle name="Input 3 4 5 3 2 4 2" xfId="24736"/>
    <cellStyle name="Input 3 4 5 3 2 4 3" xfId="24737"/>
    <cellStyle name="Input 3 4 5 3 2 5" xfId="24738"/>
    <cellStyle name="Input 3 4 5 3 2 5 2" xfId="24739"/>
    <cellStyle name="Input 3 4 5 3 2 5 3" xfId="24740"/>
    <cellStyle name="Input 3 4 5 3 2 6" xfId="24741"/>
    <cellStyle name="Input 3 4 5 3 2 6 2" xfId="24742"/>
    <cellStyle name="Input 3 4 5 3 2 6 3" xfId="24743"/>
    <cellStyle name="Input 3 4 5 3 2 7" xfId="24744"/>
    <cellStyle name="Input 3 4 5 3 2 7 2" xfId="24745"/>
    <cellStyle name="Input 3 4 5 3 2 7 3" xfId="24746"/>
    <cellStyle name="Input 3 4 5 3 2 8" xfId="24747"/>
    <cellStyle name="Input 3 4 5 3 2 9" xfId="24748"/>
    <cellStyle name="Input 3 4 5 3 3" xfId="24749"/>
    <cellStyle name="Input 3 4 5 3 3 2" xfId="24750"/>
    <cellStyle name="Input 3 4 5 3 3 3" xfId="24751"/>
    <cellStyle name="Input 3 4 5 3 4" xfId="24752"/>
    <cellStyle name="Input 3 4 5 3 4 2" xfId="24753"/>
    <cellStyle name="Input 3 4 5 3 4 3" xfId="24754"/>
    <cellStyle name="Input 3 4 5 3 5" xfId="24755"/>
    <cellStyle name="Input 3 4 5 3 5 2" xfId="24756"/>
    <cellStyle name="Input 3 4 5 3 5 3" xfId="24757"/>
    <cellStyle name="Input 3 4 5 3 6" xfId="24758"/>
    <cellStyle name="Input 3 4 5 3 6 2" xfId="24759"/>
    <cellStyle name="Input 3 4 5 3 6 3" xfId="24760"/>
    <cellStyle name="Input 3 4 5 3 7" xfId="24761"/>
    <cellStyle name="Input 3 4 5 3 7 2" xfId="24762"/>
    <cellStyle name="Input 3 4 5 3 7 3" xfId="24763"/>
    <cellStyle name="Input 3 4 5 3 8" xfId="24764"/>
    <cellStyle name="Input 3 4 5 3 8 2" xfId="24765"/>
    <cellStyle name="Input 3 4 5 3 8 3" xfId="24766"/>
    <cellStyle name="Input 3 4 5 3 9" xfId="24767"/>
    <cellStyle name="Input 3 4 5 4" xfId="24768"/>
    <cellStyle name="Input 3 4 5 4 10" xfId="24769"/>
    <cellStyle name="Input 3 4 5 4 2" xfId="24770"/>
    <cellStyle name="Input 3 4 5 4 2 2" xfId="24771"/>
    <cellStyle name="Input 3 4 5 4 2 2 2" xfId="24772"/>
    <cellStyle name="Input 3 4 5 4 2 2 3" xfId="24773"/>
    <cellStyle name="Input 3 4 5 4 2 3" xfId="24774"/>
    <cellStyle name="Input 3 4 5 4 2 3 2" xfId="24775"/>
    <cellStyle name="Input 3 4 5 4 2 3 3" xfId="24776"/>
    <cellStyle name="Input 3 4 5 4 2 4" xfId="24777"/>
    <cellStyle name="Input 3 4 5 4 2 4 2" xfId="24778"/>
    <cellStyle name="Input 3 4 5 4 2 4 3" xfId="24779"/>
    <cellStyle name="Input 3 4 5 4 2 5" xfId="24780"/>
    <cellStyle name="Input 3 4 5 4 2 5 2" xfId="24781"/>
    <cellStyle name="Input 3 4 5 4 2 5 3" xfId="24782"/>
    <cellStyle name="Input 3 4 5 4 2 6" xfId="24783"/>
    <cellStyle name="Input 3 4 5 4 2 6 2" xfId="24784"/>
    <cellStyle name="Input 3 4 5 4 2 6 3" xfId="24785"/>
    <cellStyle name="Input 3 4 5 4 2 7" xfId="24786"/>
    <cellStyle name="Input 3 4 5 4 2 7 2" xfId="24787"/>
    <cellStyle name="Input 3 4 5 4 2 7 3" xfId="24788"/>
    <cellStyle name="Input 3 4 5 4 2 8" xfId="24789"/>
    <cellStyle name="Input 3 4 5 4 2 9" xfId="24790"/>
    <cellStyle name="Input 3 4 5 4 3" xfId="24791"/>
    <cellStyle name="Input 3 4 5 4 3 2" xfId="24792"/>
    <cellStyle name="Input 3 4 5 4 3 3" xfId="24793"/>
    <cellStyle name="Input 3 4 5 4 4" xfId="24794"/>
    <cellStyle name="Input 3 4 5 4 4 2" xfId="24795"/>
    <cellStyle name="Input 3 4 5 4 4 3" xfId="24796"/>
    <cellStyle name="Input 3 4 5 4 5" xfId="24797"/>
    <cellStyle name="Input 3 4 5 4 5 2" xfId="24798"/>
    <cellStyle name="Input 3 4 5 4 5 3" xfId="24799"/>
    <cellStyle name="Input 3 4 5 4 6" xfId="24800"/>
    <cellStyle name="Input 3 4 5 4 6 2" xfId="24801"/>
    <cellStyle name="Input 3 4 5 4 6 3" xfId="24802"/>
    <cellStyle name="Input 3 4 5 4 7" xfId="24803"/>
    <cellStyle name="Input 3 4 5 4 7 2" xfId="24804"/>
    <cellStyle name="Input 3 4 5 4 7 3" xfId="24805"/>
    <cellStyle name="Input 3 4 5 4 8" xfId="24806"/>
    <cellStyle name="Input 3 4 5 4 8 2" xfId="24807"/>
    <cellStyle name="Input 3 4 5 4 8 3" xfId="24808"/>
    <cellStyle name="Input 3 4 5 4 9" xfId="24809"/>
    <cellStyle name="Input 3 4 5 5" xfId="24810"/>
    <cellStyle name="Input 3 4 5 5 2" xfId="24811"/>
    <cellStyle name="Input 3 4 5 5 2 2" xfId="24812"/>
    <cellStyle name="Input 3 4 5 5 2 3" xfId="24813"/>
    <cellStyle name="Input 3 4 5 5 3" xfId="24814"/>
    <cellStyle name="Input 3 4 5 5 3 2" xfId="24815"/>
    <cellStyle name="Input 3 4 5 5 3 3" xfId="24816"/>
    <cellStyle name="Input 3 4 5 5 4" xfId="24817"/>
    <cellStyle name="Input 3 4 5 5 4 2" xfId="24818"/>
    <cellStyle name="Input 3 4 5 5 4 3" xfId="24819"/>
    <cellStyle name="Input 3 4 5 5 5" xfId="24820"/>
    <cellStyle name="Input 3 4 5 5 5 2" xfId="24821"/>
    <cellStyle name="Input 3 4 5 5 5 3" xfId="24822"/>
    <cellStyle name="Input 3 4 5 5 6" xfId="24823"/>
    <cellStyle name="Input 3 4 5 5 6 2" xfId="24824"/>
    <cellStyle name="Input 3 4 5 5 6 3" xfId="24825"/>
    <cellStyle name="Input 3 4 5 5 7" xfId="24826"/>
    <cellStyle name="Input 3 4 5 5 7 2" xfId="24827"/>
    <cellStyle name="Input 3 4 5 5 7 3" xfId="24828"/>
    <cellStyle name="Input 3 4 5 5 8" xfId="24829"/>
    <cellStyle name="Input 3 4 5 5 9" xfId="24830"/>
    <cellStyle name="Input 3 4 5 6" xfId="24831"/>
    <cellStyle name="Input 3 4 5 6 2" xfId="24832"/>
    <cellStyle name="Input 3 4 5 6 3" xfId="24833"/>
    <cellStyle name="Input 3 4 5 7" xfId="24834"/>
    <cellStyle name="Input 3 4 5 7 2" xfId="24835"/>
    <cellStyle name="Input 3 4 5 7 3" xfId="24836"/>
    <cellStyle name="Input 3 4 5 8" xfId="24837"/>
    <cellStyle name="Input 3 4 5 8 2" xfId="24838"/>
    <cellStyle name="Input 3 4 5 8 3" xfId="24839"/>
    <cellStyle name="Input 3 4 5 9" xfId="24840"/>
    <cellStyle name="Input 3 4 5 9 2" xfId="24841"/>
    <cellStyle name="Input 3 4 5 9 3" xfId="24842"/>
    <cellStyle name="Input 3 4 6" xfId="24843"/>
    <cellStyle name="Input 3 4 6 10" xfId="24844"/>
    <cellStyle name="Input 3 4 6 2" xfId="24845"/>
    <cellStyle name="Input 3 4 6 2 2" xfId="24846"/>
    <cellStyle name="Input 3 4 6 2 2 2" xfId="24847"/>
    <cellStyle name="Input 3 4 6 2 2 3" xfId="24848"/>
    <cellStyle name="Input 3 4 6 2 3" xfId="24849"/>
    <cellStyle name="Input 3 4 6 2 3 2" xfId="24850"/>
    <cellStyle name="Input 3 4 6 2 3 3" xfId="24851"/>
    <cellStyle name="Input 3 4 6 2 4" xfId="24852"/>
    <cellStyle name="Input 3 4 6 2 4 2" xfId="24853"/>
    <cellStyle name="Input 3 4 6 2 4 3" xfId="24854"/>
    <cellStyle name="Input 3 4 6 2 5" xfId="24855"/>
    <cellStyle name="Input 3 4 6 2 5 2" xfId="24856"/>
    <cellStyle name="Input 3 4 6 2 5 3" xfId="24857"/>
    <cellStyle name="Input 3 4 6 2 6" xfId="24858"/>
    <cellStyle name="Input 3 4 6 2 6 2" xfId="24859"/>
    <cellStyle name="Input 3 4 6 2 6 3" xfId="24860"/>
    <cellStyle name="Input 3 4 6 2 7" xfId="24861"/>
    <cellStyle name="Input 3 4 6 2 7 2" xfId="24862"/>
    <cellStyle name="Input 3 4 6 2 7 3" xfId="24863"/>
    <cellStyle name="Input 3 4 6 2 8" xfId="24864"/>
    <cellStyle name="Input 3 4 6 2 9" xfId="24865"/>
    <cellStyle name="Input 3 4 6 3" xfId="24866"/>
    <cellStyle name="Input 3 4 6 3 2" xfId="24867"/>
    <cellStyle name="Input 3 4 6 3 3" xfId="24868"/>
    <cellStyle name="Input 3 4 6 4" xfId="24869"/>
    <cellStyle name="Input 3 4 6 4 2" xfId="24870"/>
    <cellStyle name="Input 3 4 6 4 3" xfId="24871"/>
    <cellStyle name="Input 3 4 6 5" xfId="24872"/>
    <cellStyle name="Input 3 4 6 5 2" xfId="24873"/>
    <cellStyle name="Input 3 4 6 5 3" xfId="24874"/>
    <cellStyle name="Input 3 4 6 6" xfId="24875"/>
    <cellStyle name="Input 3 4 6 6 2" xfId="24876"/>
    <cellStyle name="Input 3 4 6 6 3" xfId="24877"/>
    <cellStyle name="Input 3 4 6 7" xfId="24878"/>
    <cellStyle name="Input 3 4 6 7 2" xfId="24879"/>
    <cellStyle name="Input 3 4 6 7 3" xfId="24880"/>
    <cellStyle name="Input 3 4 6 8" xfId="24881"/>
    <cellStyle name="Input 3 4 6 8 2" xfId="24882"/>
    <cellStyle name="Input 3 4 6 8 3" xfId="24883"/>
    <cellStyle name="Input 3 4 6 9" xfId="24884"/>
    <cellStyle name="Input 3 4 7" xfId="24885"/>
    <cellStyle name="Input 3 4 7 10" xfId="24886"/>
    <cellStyle name="Input 3 4 7 2" xfId="24887"/>
    <cellStyle name="Input 3 4 7 2 2" xfId="24888"/>
    <cellStyle name="Input 3 4 7 2 2 2" xfId="24889"/>
    <cellStyle name="Input 3 4 7 2 2 3" xfId="24890"/>
    <cellStyle name="Input 3 4 7 2 3" xfId="24891"/>
    <cellStyle name="Input 3 4 7 2 3 2" xfId="24892"/>
    <cellStyle name="Input 3 4 7 2 3 3" xfId="24893"/>
    <cellStyle name="Input 3 4 7 2 4" xfId="24894"/>
    <cellStyle name="Input 3 4 7 2 4 2" xfId="24895"/>
    <cellStyle name="Input 3 4 7 2 4 3" xfId="24896"/>
    <cellStyle name="Input 3 4 7 2 5" xfId="24897"/>
    <cellStyle name="Input 3 4 7 2 5 2" xfId="24898"/>
    <cellStyle name="Input 3 4 7 2 5 3" xfId="24899"/>
    <cellStyle name="Input 3 4 7 2 6" xfId="24900"/>
    <cellStyle name="Input 3 4 7 2 6 2" xfId="24901"/>
    <cellStyle name="Input 3 4 7 2 6 3" xfId="24902"/>
    <cellStyle name="Input 3 4 7 2 7" xfId="24903"/>
    <cellStyle name="Input 3 4 7 2 7 2" xfId="24904"/>
    <cellStyle name="Input 3 4 7 2 7 3" xfId="24905"/>
    <cellStyle name="Input 3 4 7 2 8" xfId="24906"/>
    <cellStyle name="Input 3 4 7 2 9" xfId="24907"/>
    <cellStyle name="Input 3 4 7 3" xfId="24908"/>
    <cellStyle name="Input 3 4 7 3 2" xfId="24909"/>
    <cellStyle name="Input 3 4 7 3 3" xfId="24910"/>
    <cellStyle name="Input 3 4 7 4" xfId="24911"/>
    <cellStyle name="Input 3 4 7 4 2" xfId="24912"/>
    <cellStyle name="Input 3 4 7 4 3" xfId="24913"/>
    <cellStyle name="Input 3 4 7 5" xfId="24914"/>
    <cellStyle name="Input 3 4 7 5 2" xfId="24915"/>
    <cellStyle name="Input 3 4 7 5 3" xfId="24916"/>
    <cellStyle name="Input 3 4 7 6" xfId="24917"/>
    <cellStyle name="Input 3 4 7 6 2" xfId="24918"/>
    <cellStyle name="Input 3 4 7 6 3" xfId="24919"/>
    <cellStyle name="Input 3 4 7 7" xfId="24920"/>
    <cellStyle name="Input 3 4 7 7 2" xfId="24921"/>
    <cellStyle name="Input 3 4 7 7 3" xfId="24922"/>
    <cellStyle name="Input 3 4 7 8" xfId="24923"/>
    <cellStyle name="Input 3 4 7 8 2" xfId="24924"/>
    <cellStyle name="Input 3 4 7 8 3" xfId="24925"/>
    <cellStyle name="Input 3 4 7 9" xfId="24926"/>
    <cellStyle name="Input 3 4 8" xfId="24927"/>
    <cellStyle name="Input 3 4 8 10" xfId="24928"/>
    <cellStyle name="Input 3 4 8 2" xfId="24929"/>
    <cellStyle name="Input 3 4 8 2 2" xfId="24930"/>
    <cellStyle name="Input 3 4 8 2 2 2" xfId="24931"/>
    <cellStyle name="Input 3 4 8 2 2 3" xfId="24932"/>
    <cellStyle name="Input 3 4 8 2 3" xfId="24933"/>
    <cellStyle name="Input 3 4 8 2 3 2" xfId="24934"/>
    <cellStyle name="Input 3 4 8 2 3 3" xfId="24935"/>
    <cellStyle name="Input 3 4 8 2 4" xfId="24936"/>
    <cellStyle name="Input 3 4 8 2 4 2" xfId="24937"/>
    <cellStyle name="Input 3 4 8 2 4 3" xfId="24938"/>
    <cellStyle name="Input 3 4 8 2 5" xfId="24939"/>
    <cellStyle name="Input 3 4 8 2 5 2" xfId="24940"/>
    <cellStyle name="Input 3 4 8 2 5 3" xfId="24941"/>
    <cellStyle name="Input 3 4 8 2 6" xfId="24942"/>
    <cellStyle name="Input 3 4 8 2 6 2" xfId="24943"/>
    <cellStyle name="Input 3 4 8 2 6 3" xfId="24944"/>
    <cellStyle name="Input 3 4 8 2 7" xfId="24945"/>
    <cellStyle name="Input 3 4 8 2 7 2" xfId="24946"/>
    <cellStyle name="Input 3 4 8 2 7 3" xfId="24947"/>
    <cellStyle name="Input 3 4 8 2 8" xfId="24948"/>
    <cellStyle name="Input 3 4 8 2 9" xfId="24949"/>
    <cellStyle name="Input 3 4 8 3" xfId="24950"/>
    <cellStyle name="Input 3 4 8 3 2" xfId="24951"/>
    <cellStyle name="Input 3 4 8 3 3" xfId="24952"/>
    <cellStyle name="Input 3 4 8 4" xfId="24953"/>
    <cellStyle name="Input 3 4 8 4 2" xfId="24954"/>
    <cellStyle name="Input 3 4 8 4 3" xfId="24955"/>
    <cellStyle name="Input 3 4 8 5" xfId="24956"/>
    <cellStyle name="Input 3 4 8 5 2" xfId="24957"/>
    <cellStyle name="Input 3 4 8 5 3" xfId="24958"/>
    <cellStyle name="Input 3 4 8 6" xfId="24959"/>
    <cellStyle name="Input 3 4 8 6 2" xfId="24960"/>
    <cellStyle name="Input 3 4 8 6 3" xfId="24961"/>
    <cellStyle name="Input 3 4 8 7" xfId="24962"/>
    <cellStyle name="Input 3 4 8 7 2" xfId="24963"/>
    <cellStyle name="Input 3 4 8 7 3" xfId="24964"/>
    <cellStyle name="Input 3 4 8 8" xfId="24965"/>
    <cellStyle name="Input 3 4 8 8 2" xfId="24966"/>
    <cellStyle name="Input 3 4 8 8 3" xfId="24967"/>
    <cellStyle name="Input 3 4 8 9" xfId="24968"/>
    <cellStyle name="Input 3 4 9" xfId="24969"/>
    <cellStyle name="Input 3 4 9 2" xfId="24970"/>
    <cellStyle name="Input 3 4 9 2 2" xfId="24971"/>
    <cellStyle name="Input 3 4 9 2 3" xfId="24972"/>
    <cellStyle name="Input 3 4 9 3" xfId="24973"/>
    <cellStyle name="Input 3 4 9 3 2" xfId="24974"/>
    <cellStyle name="Input 3 4 9 3 3" xfId="24975"/>
    <cellStyle name="Input 3 4 9 4" xfId="24976"/>
    <cellStyle name="Input 3 4 9 4 2" xfId="24977"/>
    <cellStyle name="Input 3 4 9 4 3" xfId="24978"/>
    <cellStyle name="Input 3 4 9 5" xfId="24979"/>
    <cellStyle name="Input 3 4 9 5 2" xfId="24980"/>
    <cellStyle name="Input 3 4 9 5 3" xfId="24981"/>
    <cellStyle name="Input 3 4 9 6" xfId="24982"/>
    <cellStyle name="Input 3 4 9 6 2" xfId="24983"/>
    <cellStyle name="Input 3 4 9 6 3" xfId="24984"/>
    <cellStyle name="Input 3 4 9 7" xfId="24985"/>
    <cellStyle name="Input 3 4 9 7 2" xfId="24986"/>
    <cellStyle name="Input 3 4 9 7 3" xfId="24987"/>
    <cellStyle name="Input 3 4 9 8" xfId="24988"/>
    <cellStyle name="Input 3 4 9 9" xfId="24989"/>
    <cellStyle name="Input 3 5" xfId="24990"/>
    <cellStyle name="Input 3 5 2" xfId="24991"/>
    <cellStyle name="Input 3 5 2 2" xfId="24992"/>
    <cellStyle name="Input 3 5 2 2 2" xfId="24993"/>
    <cellStyle name="Input 3 5 2 2 3" xfId="24994"/>
    <cellStyle name="Input 3 5 2 3" xfId="24995"/>
    <cellStyle name="Input 3 5 2 3 2" xfId="24996"/>
    <cellStyle name="Input 3 5 2 3 3" xfId="24997"/>
    <cellStyle name="Input 3 5 2 4" xfId="24998"/>
    <cellStyle name="Input 3 5 2 4 2" xfId="24999"/>
    <cellStyle name="Input 3 5 2 4 3" xfId="25000"/>
    <cellStyle name="Input 3 5 2 5" xfId="25001"/>
    <cellStyle name="Input 3 5 2 5 2" xfId="25002"/>
    <cellStyle name="Input 3 5 2 5 3" xfId="25003"/>
    <cellStyle name="Input 3 5 2 6" xfId="25004"/>
    <cellStyle name="Input 3 5 2 6 2" xfId="25005"/>
    <cellStyle name="Input 3 5 2 6 3" xfId="25006"/>
    <cellStyle name="Input 3 5 2 7" xfId="25007"/>
    <cellStyle name="Input 3 5 2 7 2" xfId="25008"/>
    <cellStyle name="Input 3 5 2 7 3" xfId="25009"/>
    <cellStyle name="Input 3 5 2 8" xfId="25010"/>
    <cellStyle name="Input 3 5 2 9" xfId="25011"/>
    <cellStyle name="Input 3 5 3" xfId="25012"/>
    <cellStyle name="Input 3 5 3 2" xfId="25013"/>
    <cellStyle name="Input 3 5 3 3" xfId="25014"/>
    <cellStyle name="Input 3 5 4" xfId="25015"/>
    <cellStyle name="Input 3 5 4 2" xfId="25016"/>
    <cellStyle name="Input 3 5 4 3" xfId="25017"/>
    <cellStyle name="Input 3 5 5" xfId="25018"/>
    <cellStyle name="Input 3 5 5 2" xfId="25019"/>
    <cellStyle name="Input 3 5 5 3" xfId="25020"/>
    <cellStyle name="Input 3 5 6" xfId="25021"/>
    <cellStyle name="Input 3 5 6 2" xfId="25022"/>
    <cellStyle name="Input 3 5 6 3" xfId="25023"/>
    <cellStyle name="Input 3 5 7" xfId="25024"/>
    <cellStyle name="Input 3 5 7 2" xfId="25025"/>
    <cellStyle name="Input 3 5 7 3" xfId="25026"/>
    <cellStyle name="Input 3 5 8" xfId="25027"/>
    <cellStyle name="Input 3 5 8 2" xfId="25028"/>
    <cellStyle name="Input 3 5 8 3" xfId="25029"/>
    <cellStyle name="Input 3 5 9" xfId="25030"/>
    <cellStyle name="Input 3 6" xfId="25031"/>
    <cellStyle name="Input 3 6 10" xfId="25032"/>
    <cellStyle name="Input 3 6 2" xfId="25033"/>
    <cellStyle name="Input 3 6 2 2" xfId="25034"/>
    <cellStyle name="Input 3 6 2 2 2" xfId="25035"/>
    <cellStyle name="Input 3 6 2 2 3" xfId="25036"/>
    <cellStyle name="Input 3 6 2 3" xfId="25037"/>
    <cellStyle name="Input 3 6 2 3 2" xfId="25038"/>
    <cellStyle name="Input 3 6 2 3 3" xfId="25039"/>
    <cellStyle name="Input 3 6 2 4" xfId="25040"/>
    <cellStyle name="Input 3 6 2 4 2" xfId="25041"/>
    <cellStyle name="Input 3 6 2 4 3" xfId="25042"/>
    <cellStyle name="Input 3 6 2 5" xfId="25043"/>
    <cellStyle name="Input 3 6 2 5 2" xfId="25044"/>
    <cellStyle name="Input 3 6 2 5 3" xfId="25045"/>
    <cellStyle name="Input 3 6 2 6" xfId="25046"/>
    <cellStyle name="Input 3 6 2 6 2" xfId="25047"/>
    <cellStyle name="Input 3 6 2 6 3" xfId="25048"/>
    <cellStyle name="Input 3 6 2 7" xfId="25049"/>
    <cellStyle name="Input 3 6 2 7 2" xfId="25050"/>
    <cellStyle name="Input 3 6 2 7 3" xfId="25051"/>
    <cellStyle name="Input 3 6 2 8" xfId="25052"/>
    <cellStyle name="Input 3 6 2 9" xfId="25053"/>
    <cellStyle name="Input 3 6 3" xfId="25054"/>
    <cellStyle name="Input 3 6 3 2" xfId="25055"/>
    <cellStyle name="Input 3 6 3 3" xfId="25056"/>
    <cellStyle name="Input 3 6 4" xfId="25057"/>
    <cellStyle name="Input 3 6 4 2" xfId="25058"/>
    <cellStyle name="Input 3 6 4 3" xfId="25059"/>
    <cellStyle name="Input 3 6 5" xfId="25060"/>
    <cellStyle name="Input 3 6 5 2" xfId="25061"/>
    <cellStyle name="Input 3 6 5 3" xfId="25062"/>
    <cellStyle name="Input 3 6 6" xfId="25063"/>
    <cellStyle name="Input 3 6 6 2" xfId="25064"/>
    <cellStyle name="Input 3 6 6 3" xfId="25065"/>
    <cellStyle name="Input 3 6 7" xfId="25066"/>
    <cellStyle name="Input 3 6 7 2" xfId="25067"/>
    <cellStyle name="Input 3 6 7 3" xfId="25068"/>
    <cellStyle name="Input 3 6 8" xfId="25069"/>
    <cellStyle name="Input 3 6 8 2" xfId="25070"/>
    <cellStyle name="Input 3 6 8 3" xfId="25071"/>
    <cellStyle name="Input 3 6 9" xfId="25072"/>
    <cellStyle name="Input 3 7" xfId="25073"/>
    <cellStyle name="Input 3 7 10" xfId="25074"/>
    <cellStyle name="Input 3 7 2" xfId="25075"/>
    <cellStyle name="Input 3 7 2 2" xfId="25076"/>
    <cellStyle name="Input 3 7 2 2 2" xfId="25077"/>
    <cellStyle name="Input 3 7 2 2 3" xfId="25078"/>
    <cellStyle name="Input 3 7 2 3" xfId="25079"/>
    <cellStyle name="Input 3 7 2 3 2" xfId="25080"/>
    <cellStyle name="Input 3 7 2 3 3" xfId="25081"/>
    <cellStyle name="Input 3 7 2 4" xfId="25082"/>
    <cellStyle name="Input 3 7 2 4 2" xfId="25083"/>
    <cellStyle name="Input 3 7 2 4 3" xfId="25084"/>
    <cellStyle name="Input 3 7 2 5" xfId="25085"/>
    <cellStyle name="Input 3 7 2 5 2" xfId="25086"/>
    <cellStyle name="Input 3 7 2 5 3" xfId="25087"/>
    <cellStyle name="Input 3 7 2 6" xfId="25088"/>
    <cellStyle name="Input 3 7 2 6 2" xfId="25089"/>
    <cellStyle name="Input 3 7 2 6 3" xfId="25090"/>
    <cellStyle name="Input 3 7 2 7" xfId="25091"/>
    <cellStyle name="Input 3 7 2 7 2" xfId="25092"/>
    <cellStyle name="Input 3 7 2 7 3" xfId="25093"/>
    <cellStyle name="Input 3 7 2 8" xfId="25094"/>
    <cellStyle name="Input 3 7 2 9" xfId="25095"/>
    <cellStyle name="Input 3 7 3" xfId="25096"/>
    <cellStyle name="Input 3 7 3 2" xfId="25097"/>
    <cellStyle name="Input 3 7 3 3" xfId="25098"/>
    <cellStyle name="Input 3 7 4" xfId="25099"/>
    <cellStyle name="Input 3 7 4 2" xfId="25100"/>
    <cellStyle name="Input 3 7 4 3" xfId="25101"/>
    <cellStyle name="Input 3 7 5" xfId="25102"/>
    <cellStyle name="Input 3 7 5 2" xfId="25103"/>
    <cellStyle name="Input 3 7 5 3" xfId="25104"/>
    <cellStyle name="Input 3 7 6" xfId="25105"/>
    <cellStyle name="Input 3 7 6 2" xfId="25106"/>
    <cellStyle name="Input 3 7 6 3" xfId="25107"/>
    <cellStyle name="Input 3 7 7" xfId="25108"/>
    <cellStyle name="Input 3 7 7 2" xfId="25109"/>
    <cellStyle name="Input 3 7 7 3" xfId="25110"/>
    <cellStyle name="Input 3 7 8" xfId="25111"/>
    <cellStyle name="Input 3 7 8 2" xfId="25112"/>
    <cellStyle name="Input 3 7 8 3" xfId="25113"/>
    <cellStyle name="Input 3 7 9" xfId="25114"/>
    <cellStyle name="Input 3 8" xfId="25115"/>
    <cellStyle name="Input 3 8 2" xfId="25116"/>
    <cellStyle name="Input 3 8 2 2" xfId="25117"/>
    <cellStyle name="Input 3 8 2 3" xfId="25118"/>
    <cellStyle name="Input 3 8 3" xfId="25119"/>
    <cellStyle name="Input 3 8 3 2" xfId="25120"/>
    <cellStyle name="Input 3 8 3 3" xfId="25121"/>
    <cellStyle name="Input 3 8 4" xfId="25122"/>
    <cellStyle name="Input 3 8 4 2" xfId="25123"/>
    <cellStyle name="Input 3 8 4 3" xfId="25124"/>
    <cellStyle name="Input 3 8 5" xfId="25125"/>
    <cellStyle name="Input 3 8 5 2" xfId="25126"/>
    <cellStyle name="Input 3 8 5 3" xfId="25127"/>
    <cellStyle name="Input 3 8 6" xfId="25128"/>
    <cellStyle name="Input 3 8 6 2" xfId="25129"/>
    <cellStyle name="Input 3 8 6 3" xfId="25130"/>
    <cellStyle name="Input 3 8 7" xfId="25131"/>
    <cellStyle name="Input 3 8 7 2" xfId="25132"/>
    <cellStyle name="Input 3 8 7 3" xfId="25133"/>
    <cellStyle name="Input 3 8 8" xfId="25134"/>
    <cellStyle name="Input 3 8 9" xfId="25135"/>
    <cellStyle name="Input 3 9" xfId="25136"/>
    <cellStyle name="Input 3 9 2" xfId="25137"/>
    <cellStyle name="Input 3 9 2 2" xfId="25138"/>
    <cellStyle name="Input 3 9 2 3" xfId="25139"/>
    <cellStyle name="Input 3 9 3" xfId="25140"/>
    <cellStyle name="Input 3 9 3 2" xfId="25141"/>
    <cellStyle name="Input 3 9 3 3" xfId="25142"/>
    <cellStyle name="Input 3 9 4" xfId="25143"/>
    <cellStyle name="Input 3 9 4 2" xfId="25144"/>
    <cellStyle name="Input 3 9 4 3" xfId="25145"/>
    <cellStyle name="Input 3 9 5" xfId="25146"/>
    <cellStyle name="Input 3 9 5 2" xfId="25147"/>
    <cellStyle name="Input 3 9 5 3" xfId="25148"/>
    <cellStyle name="Input 3 9 6" xfId="25149"/>
    <cellStyle name="Input 3 9 6 2" xfId="25150"/>
    <cellStyle name="Input 3 9 6 3" xfId="25151"/>
    <cellStyle name="Input 3 9 7" xfId="25152"/>
    <cellStyle name="Input 3 9 7 2" xfId="25153"/>
    <cellStyle name="Input 3 9 7 3" xfId="25154"/>
    <cellStyle name="Input 3 9 8" xfId="25155"/>
    <cellStyle name="Input 3 9 9" xfId="25156"/>
    <cellStyle name="Input 4" xfId="25157"/>
    <cellStyle name="Input 4 2" xfId="25158"/>
    <cellStyle name="Input 4 3" xfId="25159"/>
    <cellStyle name="Input 4 4" xfId="25160"/>
    <cellStyle name="input 5" xfId="25161"/>
    <cellStyle name="input 6" xfId="25162"/>
    <cellStyle name="input 7" xfId="25163"/>
    <cellStyle name="input 8" xfId="25164"/>
    <cellStyle name="input(0)" xfId="25165"/>
    <cellStyle name="Input(2)" xfId="25166"/>
    <cellStyle name="INT Paramter" xfId="25167"/>
    <cellStyle name="INT Paramter 2" xfId="46217"/>
    <cellStyle name="INT Paramter 2 2" xfId="46218"/>
    <cellStyle name="INT Paramter 2 2 2" xfId="46219"/>
    <cellStyle name="INT Paramter 2 2 2 2" xfId="46220"/>
    <cellStyle name="INT Paramter 2 2 3" xfId="46221"/>
    <cellStyle name="INT Paramter 2 2 4" xfId="46222"/>
    <cellStyle name="INT Paramter 2 3" xfId="46223"/>
    <cellStyle name="INT Paramter 2 3 2" xfId="46224"/>
    <cellStyle name="INT Paramter 2 3 3" xfId="46225"/>
    <cellStyle name="INT Paramter 2 4" xfId="46226"/>
    <cellStyle name="INT Paramter 2 4 2" xfId="46227"/>
    <cellStyle name="INT Paramter 2 4 3" xfId="46228"/>
    <cellStyle name="INT Paramter 2 5" xfId="46229"/>
    <cellStyle name="INT Paramter 2 5 2" xfId="46230"/>
    <cellStyle name="INT Paramter 2 6" xfId="46231"/>
    <cellStyle name="INT Paramter 2 7" xfId="46232"/>
    <cellStyle name="INT Paramter 3" xfId="46233"/>
    <cellStyle name="INT Paramter 3 2" xfId="46234"/>
    <cellStyle name="INT Paramter 3 2 2" xfId="46235"/>
    <cellStyle name="INT Paramter 3 3" xfId="46236"/>
    <cellStyle name="INT Paramter 3 4" xfId="46237"/>
    <cellStyle name="INT Paramter 4" xfId="46238"/>
    <cellStyle name="INT Paramter 4 2" xfId="46239"/>
    <cellStyle name="INT Paramter 4 3" xfId="46240"/>
    <cellStyle name="INT Paramter 5" xfId="46241"/>
    <cellStyle name="INT Paramter 5 2" xfId="46242"/>
    <cellStyle name="INT Paramter 5 3" xfId="46243"/>
    <cellStyle name="INT Paramter 6" xfId="46244"/>
    <cellStyle name="INT Paramter 6 2" xfId="46245"/>
    <cellStyle name="INT Paramter 7" xfId="46246"/>
    <cellStyle name="INT Paramter 8" xfId="46247"/>
    <cellStyle name="Labels" xfId="25168"/>
    <cellStyle name="Labels - Style3" xfId="25169"/>
    <cellStyle name="Labels - Style3 10" xfId="25170"/>
    <cellStyle name="Labels - Style3 10 2" xfId="25171"/>
    <cellStyle name="Labels - Style3 10 2 2" xfId="25172"/>
    <cellStyle name="Labels - Style3 10 2 3" xfId="25173"/>
    <cellStyle name="Labels - Style3 10 3" xfId="25174"/>
    <cellStyle name="Labels - Style3 10 3 2" xfId="25175"/>
    <cellStyle name="Labels - Style3 10 3 3" xfId="25176"/>
    <cellStyle name="Labels - Style3 10 4" xfId="25177"/>
    <cellStyle name="Labels - Style3 10 4 2" xfId="25178"/>
    <cellStyle name="Labels - Style3 10 4 3" xfId="25179"/>
    <cellStyle name="Labels - Style3 10 5" xfId="25180"/>
    <cellStyle name="Labels - Style3 10 5 2" xfId="25181"/>
    <cellStyle name="Labels - Style3 10 5 3" xfId="25182"/>
    <cellStyle name="Labels - Style3 10 6" xfId="25183"/>
    <cellStyle name="Labels - Style3 10 6 2" xfId="25184"/>
    <cellStyle name="Labels - Style3 10 6 3" xfId="25185"/>
    <cellStyle name="Labels - Style3 10 7" xfId="25186"/>
    <cellStyle name="Labels - Style3 10 7 2" xfId="25187"/>
    <cellStyle name="Labels - Style3 10 7 3" xfId="25188"/>
    <cellStyle name="Labels - Style3 10 8" xfId="25189"/>
    <cellStyle name="Labels - Style3 10 9" xfId="25190"/>
    <cellStyle name="Labels - Style3 11" xfId="25191"/>
    <cellStyle name="Labels - Style3 11 2" xfId="25192"/>
    <cellStyle name="Labels - Style3 12" xfId="25193"/>
    <cellStyle name="Labels - Style3 12 2" xfId="25194"/>
    <cellStyle name="Labels - Style3 12 3" xfId="25195"/>
    <cellStyle name="Labels - Style3 13" xfId="25196"/>
    <cellStyle name="Labels - Style3 2" xfId="25197"/>
    <cellStyle name="Labels - Style3 2 2" xfId="25198"/>
    <cellStyle name="Labels - Style3 2 2 10" xfId="25199"/>
    <cellStyle name="Labels - Style3 2 2 2" xfId="25200"/>
    <cellStyle name="Labels - Style3 2 2 2 2" xfId="25201"/>
    <cellStyle name="Labels - Style3 2 2 2 2 2" xfId="25202"/>
    <cellStyle name="Labels - Style3 2 2 2 2 3" xfId="25203"/>
    <cellStyle name="Labels - Style3 2 2 2 3" xfId="25204"/>
    <cellStyle name="Labels - Style3 2 2 2 3 2" xfId="25205"/>
    <cellStyle name="Labels - Style3 2 2 2 3 3" xfId="25206"/>
    <cellStyle name="Labels - Style3 2 2 2 4" xfId="25207"/>
    <cellStyle name="Labels - Style3 2 2 2 4 2" xfId="25208"/>
    <cellStyle name="Labels - Style3 2 2 2 4 3" xfId="25209"/>
    <cellStyle name="Labels - Style3 2 2 2 5" xfId="25210"/>
    <cellStyle name="Labels - Style3 2 2 2 5 2" xfId="25211"/>
    <cellStyle name="Labels - Style3 2 2 2 5 3" xfId="25212"/>
    <cellStyle name="Labels - Style3 2 2 2 6" xfId="25213"/>
    <cellStyle name="Labels - Style3 2 2 2 6 2" xfId="25214"/>
    <cellStyle name="Labels - Style3 2 2 2 6 3" xfId="25215"/>
    <cellStyle name="Labels - Style3 2 2 2 7" xfId="25216"/>
    <cellStyle name="Labels - Style3 2 2 2 7 2" xfId="25217"/>
    <cellStyle name="Labels - Style3 2 2 2 7 3" xfId="25218"/>
    <cellStyle name="Labels - Style3 2 2 2 8" xfId="25219"/>
    <cellStyle name="Labels - Style3 2 2 2 9" xfId="25220"/>
    <cellStyle name="Labels - Style3 2 2 3" xfId="25221"/>
    <cellStyle name="Labels - Style3 2 2 3 2" xfId="25222"/>
    <cellStyle name="Labels - Style3 2 2 3 3" xfId="25223"/>
    <cellStyle name="Labels - Style3 2 2 4" xfId="25224"/>
    <cellStyle name="Labels - Style3 2 2 4 2" xfId="25225"/>
    <cellStyle name="Labels - Style3 2 2 4 3" xfId="25226"/>
    <cellStyle name="Labels - Style3 2 2 5" xfId="25227"/>
    <cellStyle name="Labels - Style3 2 2 5 2" xfId="25228"/>
    <cellStyle name="Labels - Style3 2 2 5 3" xfId="25229"/>
    <cellStyle name="Labels - Style3 2 2 6" xfId="25230"/>
    <cellStyle name="Labels - Style3 2 2 6 2" xfId="25231"/>
    <cellStyle name="Labels - Style3 2 2 6 3" xfId="25232"/>
    <cellStyle name="Labels - Style3 2 2 7" xfId="25233"/>
    <cellStyle name="Labels - Style3 2 2 7 2" xfId="25234"/>
    <cellStyle name="Labels - Style3 2 2 7 3" xfId="25235"/>
    <cellStyle name="Labels - Style3 2 2 8" xfId="25236"/>
    <cellStyle name="Labels - Style3 2 2 8 2" xfId="25237"/>
    <cellStyle name="Labels - Style3 2 2 8 3" xfId="25238"/>
    <cellStyle name="Labels - Style3 2 2 9" xfId="25239"/>
    <cellStyle name="Labels - Style3 2 3" xfId="25240"/>
    <cellStyle name="Labels - Style3 2 3 10" xfId="25241"/>
    <cellStyle name="Labels - Style3 2 3 2" xfId="25242"/>
    <cellStyle name="Labels - Style3 2 3 2 2" xfId="25243"/>
    <cellStyle name="Labels - Style3 2 3 2 2 2" xfId="25244"/>
    <cellStyle name="Labels - Style3 2 3 2 2 3" xfId="25245"/>
    <cellStyle name="Labels - Style3 2 3 2 3" xfId="25246"/>
    <cellStyle name="Labels - Style3 2 3 2 3 2" xfId="25247"/>
    <cellStyle name="Labels - Style3 2 3 2 3 3" xfId="25248"/>
    <cellStyle name="Labels - Style3 2 3 2 4" xfId="25249"/>
    <cellStyle name="Labels - Style3 2 3 2 4 2" xfId="25250"/>
    <cellStyle name="Labels - Style3 2 3 2 4 3" xfId="25251"/>
    <cellStyle name="Labels - Style3 2 3 2 5" xfId="25252"/>
    <cellStyle name="Labels - Style3 2 3 2 5 2" xfId="25253"/>
    <cellStyle name="Labels - Style3 2 3 2 5 3" xfId="25254"/>
    <cellStyle name="Labels - Style3 2 3 2 6" xfId="25255"/>
    <cellStyle name="Labels - Style3 2 3 2 6 2" xfId="25256"/>
    <cellStyle name="Labels - Style3 2 3 2 6 3" xfId="25257"/>
    <cellStyle name="Labels - Style3 2 3 2 7" xfId="25258"/>
    <cellStyle name="Labels - Style3 2 3 2 7 2" xfId="25259"/>
    <cellStyle name="Labels - Style3 2 3 2 7 3" xfId="25260"/>
    <cellStyle name="Labels - Style3 2 3 2 8" xfId="25261"/>
    <cellStyle name="Labels - Style3 2 3 2 9" xfId="25262"/>
    <cellStyle name="Labels - Style3 2 3 3" xfId="25263"/>
    <cellStyle name="Labels - Style3 2 3 3 2" xfId="25264"/>
    <cellStyle name="Labels - Style3 2 3 3 3" xfId="25265"/>
    <cellStyle name="Labels - Style3 2 3 4" xfId="25266"/>
    <cellStyle name="Labels - Style3 2 3 4 2" xfId="25267"/>
    <cellStyle name="Labels - Style3 2 3 4 3" xfId="25268"/>
    <cellStyle name="Labels - Style3 2 3 5" xfId="25269"/>
    <cellStyle name="Labels - Style3 2 3 5 2" xfId="25270"/>
    <cellStyle name="Labels - Style3 2 3 5 3" xfId="25271"/>
    <cellStyle name="Labels - Style3 2 3 6" xfId="25272"/>
    <cellStyle name="Labels - Style3 2 3 6 2" xfId="25273"/>
    <cellStyle name="Labels - Style3 2 3 6 3" xfId="25274"/>
    <cellStyle name="Labels - Style3 2 3 7" xfId="25275"/>
    <cellStyle name="Labels - Style3 2 3 7 2" xfId="25276"/>
    <cellStyle name="Labels - Style3 2 3 7 3" xfId="25277"/>
    <cellStyle name="Labels - Style3 2 3 8" xfId="25278"/>
    <cellStyle name="Labels - Style3 2 3 8 2" xfId="25279"/>
    <cellStyle name="Labels - Style3 2 3 8 3" xfId="25280"/>
    <cellStyle name="Labels - Style3 2 3 9" xfId="25281"/>
    <cellStyle name="Labels - Style3 2 4" xfId="25282"/>
    <cellStyle name="Labels - Style3 2 4 10" xfId="25283"/>
    <cellStyle name="Labels - Style3 2 4 2" xfId="25284"/>
    <cellStyle name="Labels - Style3 2 4 2 2" xfId="25285"/>
    <cellStyle name="Labels - Style3 2 4 2 2 2" xfId="25286"/>
    <cellStyle name="Labels - Style3 2 4 2 2 3" xfId="25287"/>
    <cellStyle name="Labels - Style3 2 4 2 3" xfId="25288"/>
    <cellStyle name="Labels - Style3 2 4 2 3 2" xfId="25289"/>
    <cellStyle name="Labels - Style3 2 4 2 3 3" xfId="25290"/>
    <cellStyle name="Labels - Style3 2 4 2 4" xfId="25291"/>
    <cellStyle name="Labels - Style3 2 4 2 4 2" xfId="25292"/>
    <cellStyle name="Labels - Style3 2 4 2 4 3" xfId="25293"/>
    <cellStyle name="Labels - Style3 2 4 2 5" xfId="25294"/>
    <cellStyle name="Labels - Style3 2 4 2 5 2" xfId="25295"/>
    <cellStyle name="Labels - Style3 2 4 2 5 3" xfId="25296"/>
    <cellStyle name="Labels - Style3 2 4 2 6" xfId="25297"/>
    <cellStyle name="Labels - Style3 2 4 2 6 2" xfId="25298"/>
    <cellStyle name="Labels - Style3 2 4 2 6 3" xfId="25299"/>
    <cellStyle name="Labels - Style3 2 4 2 7" xfId="25300"/>
    <cellStyle name="Labels - Style3 2 4 2 7 2" xfId="25301"/>
    <cellStyle name="Labels - Style3 2 4 2 7 3" xfId="25302"/>
    <cellStyle name="Labels - Style3 2 4 2 8" xfId="25303"/>
    <cellStyle name="Labels - Style3 2 4 2 9" xfId="25304"/>
    <cellStyle name="Labels - Style3 2 4 3" xfId="25305"/>
    <cellStyle name="Labels - Style3 2 4 3 2" xfId="25306"/>
    <cellStyle name="Labels - Style3 2 4 3 3" xfId="25307"/>
    <cellStyle name="Labels - Style3 2 4 4" xfId="25308"/>
    <cellStyle name="Labels - Style3 2 4 4 2" xfId="25309"/>
    <cellStyle name="Labels - Style3 2 4 4 3" xfId="25310"/>
    <cellStyle name="Labels - Style3 2 4 5" xfId="25311"/>
    <cellStyle name="Labels - Style3 2 4 5 2" xfId="25312"/>
    <cellStyle name="Labels - Style3 2 4 5 3" xfId="25313"/>
    <cellStyle name="Labels - Style3 2 4 6" xfId="25314"/>
    <cellStyle name="Labels - Style3 2 4 6 2" xfId="25315"/>
    <cellStyle name="Labels - Style3 2 4 6 3" xfId="25316"/>
    <cellStyle name="Labels - Style3 2 4 7" xfId="25317"/>
    <cellStyle name="Labels - Style3 2 4 7 2" xfId="25318"/>
    <cellStyle name="Labels - Style3 2 4 7 3" xfId="25319"/>
    <cellStyle name="Labels - Style3 2 4 8" xfId="25320"/>
    <cellStyle name="Labels - Style3 2 4 8 2" xfId="25321"/>
    <cellStyle name="Labels - Style3 2 4 8 3" xfId="25322"/>
    <cellStyle name="Labels - Style3 2 4 9" xfId="25323"/>
    <cellStyle name="Labels - Style3 2 5" xfId="25324"/>
    <cellStyle name="Labels - Style3 2 5 10" xfId="25325"/>
    <cellStyle name="Labels - Style3 2 5 2" xfId="25326"/>
    <cellStyle name="Labels - Style3 2 5 2 2" xfId="25327"/>
    <cellStyle name="Labels - Style3 2 5 2 2 2" xfId="25328"/>
    <cellStyle name="Labels - Style3 2 5 2 2 3" xfId="25329"/>
    <cellStyle name="Labels - Style3 2 5 2 3" xfId="25330"/>
    <cellStyle name="Labels - Style3 2 5 2 3 2" xfId="25331"/>
    <cellStyle name="Labels - Style3 2 5 2 3 3" xfId="25332"/>
    <cellStyle name="Labels - Style3 2 5 2 4" xfId="25333"/>
    <cellStyle name="Labels - Style3 2 5 2 4 2" xfId="25334"/>
    <cellStyle name="Labels - Style3 2 5 2 4 3" xfId="25335"/>
    <cellStyle name="Labels - Style3 2 5 2 5" xfId="25336"/>
    <cellStyle name="Labels - Style3 2 5 2 5 2" xfId="25337"/>
    <cellStyle name="Labels - Style3 2 5 2 5 3" xfId="25338"/>
    <cellStyle name="Labels - Style3 2 5 2 6" xfId="25339"/>
    <cellStyle name="Labels - Style3 2 5 2 6 2" xfId="25340"/>
    <cellStyle name="Labels - Style3 2 5 2 6 3" xfId="25341"/>
    <cellStyle name="Labels - Style3 2 5 2 7" xfId="25342"/>
    <cellStyle name="Labels - Style3 2 5 2 7 2" xfId="25343"/>
    <cellStyle name="Labels - Style3 2 5 2 7 3" xfId="25344"/>
    <cellStyle name="Labels - Style3 2 5 2 8" xfId="25345"/>
    <cellStyle name="Labels - Style3 2 5 2 9" xfId="25346"/>
    <cellStyle name="Labels - Style3 2 5 3" xfId="25347"/>
    <cellStyle name="Labels - Style3 2 5 3 2" xfId="25348"/>
    <cellStyle name="Labels - Style3 2 5 3 3" xfId="25349"/>
    <cellStyle name="Labels - Style3 2 5 4" xfId="25350"/>
    <cellStyle name="Labels - Style3 2 5 4 2" xfId="25351"/>
    <cellStyle name="Labels - Style3 2 5 4 3" xfId="25352"/>
    <cellStyle name="Labels - Style3 2 5 5" xfId="25353"/>
    <cellStyle name="Labels - Style3 2 5 5 2" xfId="25354"/>
    <cellStyle name="Labels - Style3 2 5 5 3" xfId="25355"/>
    <cellStyle name="Labels - Style3 2 5 6" xfId="25356"/>
    <cellStyle name="Labels - Style3 2 5 6 2" xfId="25357"/>
    <cellStyle name="Labels - Style3 2 5 6 3" xfId="25358"/>
    <cellStyle name="Labels - Style3 2 5 7" xfId="25359"/>
    <cellStyle name="Labels - Style3 2 5 7 2" xfId="25360"/>
    <cellStyle name="Labels - Style3 2 5 7 3" xfId="25361"/>
    <cellStyle name="Labels - Style3 2 5 8" xfId="25362"/>
    <cellStyle name="Labels - Style3 2 5 8 2" xfId="25363"/>
    <cellStyle name="Labels - Style3 2 5 8 3" xfId="25364"/>
    <cellStyle name="Labels - Style3 2 5 9" xfId="25365"/>
    <cellStyle name="Labels - Style3 2 6" xfId="25366"/>
    <cellStyle name="Labels - Style3 2 6 2" xfId="25367"/>
    <cellStyle name="Labels - Style3 2 6 2 2" xfId="25368"/>
    <cellStyle name="Labels - Style3 2 6 2 3" xfId="25369"/>
    <cellStyle name="Labels - Style3 2 6 3" xfId="25370"/>
    <cellStyle name="Labels - Style3 2 6 3 2" xfId="25371"/>
    <cellStyle name="Labels - Style3 2 6 3 3" xfId="25372"/>
    <cellStyle name="Labels - Style3 2 6 4" xfId="25373"/>
    <cellStyle name="Labels - Style3 2 6 4 2" xfId="25374"/>
    <cellStyle name="Labels - Style3 2 6 4 3" xfId="25375"/>
    <cellStyle name="Labels - Style3 2 6 5" xfId="25376"/>
    <cellStyle name="Labels - Style3 2 6 5 2" xfId="25377"/>
    <cellStyle name="Labels - Style3 2 6 5 3" xfId="25378"/>
    <cellStyle name="Labels - Style3 2 6 6" xfId="25379"/>
    <cellStyle name="Labels - Style3 2 6 6 2" xfId="25380"/>
    <cellStyle name="Labels - Style3 2 6 6 3" xfId="25381"/>
    <cellStyle name="Labels - Style3 2 6 7" xfId="25382"/>
    <cellStyle name="Labels - Style3 2 6 7 2" xfId="25383"/>
    <cellStyle name="Labels - Style3 2 6 7 3" xfId="25384"/>
    <cellStyle name="Labels - Style3 2 6 8" xfId="25385"/>
    <cellStyle name="Labels - Style3 2 6 9" xfId="25386"/>
    <cellStyle name="Labels - Style3 2 7" xfId="25387"/>
    <cellStyle name="Labels - Style3 2 7 2" xfId="25388"/>
    <cellStyle name="Labels - Style3 2 7 3" xfId="25389"/>
    <cellStyle name="Labels - Style3 2 8" xfId="25390"/>
    <cellStyle name="Labels - Style3 2 8 2" xfId="25391"/>
    <cellStyle name="Labels - Style3 2 8 3" xfId="25392"/>
    <cellStyle name="Labels - Style3 2 9" xfId="25393"/>
    <cellStyle name="Labels - Style3 3" xfId="25394"/>
    <cellStyle name="Labels - Style3 3 2" xfId="25395"/>
    <cellStyle name="Labels - Style3 3 2 10" xfId="25396"/>
    <cellStyle name="Labels - Style3 3 2 2" xfId="25397"/>
    <cellStyle name="Labels - Style3 3 2 2 2" xfId="25398"/>
    <cellStyle name="Labels - Style3 3 2 2 2 2" xfId="25399"/>
    <cellStyle name="Labels - Style3 3 2 2 2 3" xfId="25400"/>
    <cellStyle name="Labels - Style3 3 2 2 3" xfId="25401"/>
    <cellStyle name="Labels - Style3 3 2 2 3 2" xfId="25402"/>
    <cellStyle name="Labels - Style3 3 2 2 3 3" xfId="25403"/>
    <cellStyle name="Labels - Style3 3 2 2 4" xfId="25404"/>
    <cellStyle name="Labels - Style3 3 2 2 4 2" xfId="25405"/>
    <cellStyle name="Labels - Style3 3 2 2 4 3" xfId="25406"/>
    <cellStyle name="Labels - Style3 3 2 2 5" xfId="25407"/>
    <cellStyle name="Labels - Style3 3 2 2 5 2" xfId="25408"/>
    <cellStyle name="Labels - Style3 3 2 2 5 3" xfId="25409"/>
    <cellStyle name="Labels - Style3 3 2 2 6" xfId="25410"/>
    <cellStyle name="Labels - Style3 3 2 2 6 2" xfId="25411"/>
    <cellStyle name="Labels - Style3 3 2 2 6 3" xfId="25412"/>
    <cellStyle name="Labels - Style3 3 2 2 7" xfId="25413"/>
    <cellStyle name="Labels - Style3 3 2 2 7 2" xfId="25414"/>
    <cellStyle name="Labels - Style3 3 2 2 7 3" xfId="25415"/>
    <cellStyle name="Labels - Style3 3 2 2 8" xfId="25416"/>
    <cellStyle name="Labels - Style3 3 2 2 9" xfId="25417"/>
    <cellStyle name="Labels - Style3 3 2 3" xfId="25418"/>
    <cellStyle name="Labels - Style3 3 2 3 2" xfId="25419"/>
    <cellStyle name="Labels - Style3 3 2 3 3" xfId="25420"/>
    <cellStyle name="Labels - Style3 3 2 4" xfId="25421"/>
    <cellStyle name="Labels - Style3 3 2 4 2" xfId="25422"/>
    <cellStyle name="Labels - Style3 3 2 4 3" xfId="25423"/>
    <cellStyle name="Labels - Style3 3 2 5" xfId="25424"/>
    <cellStyle name="Labels - Style3 3 2 5 2" xfId="25425"/>
    <cellStyle name="Labels - Style3 3 2 5 3" xfId="25426"/>
    <cellStyle name="Labels - Style3 3 2 6" xfId="25427"/>
    <cellStyle name="Labels - Style3 3 2 6 2" xfId="25428"/>
    <cellStyle name="Labels - Style3 3 2 6 3" xfId="25429"/>
    <cellStyle name="Labels - Style3 3 2 7" xfId="25430"/>
    <cellStyle name="Labels - Style3 3 2 7 2" xfId="25431"/>
    <cellStyle name="Labels - Style3 3 2 7 3" xfId="25432"/>
    <cellStyle name="Labels - Style3 3 2 8" xfId="25433"/>
    <cellStyle name="Labels - Style3 3 2 8 2" xfId="25434"/>
    <cellStyle name="Labels - Style3 3 2 8 3" xfId="25435"/>
    <cellStyle name="Labels - Style3 3 2 9" xfId="25436"/>
    <cellStyle name="Labels - Style3 3 3" xfId="25437"/>
    <cellStyle name="Labels - Style3 3 3 10" xfId="25438"/>
    <cellStyle name="Labels - Style3 3 3 2" xfId="25439"/>
    <cellStyle name="Labels - Style3 3 3 2 2" xfId="25440"/>
    <cellStyle name="Labels - Style3 3 3 2 2 2" xfId="25441"/>
    <cellStyle name="Labels - Style3 3 3 2 2 3" xfId="25442"/>
    <cellStyle name="Labels - Style3 3 3 2 3" xfId="25443"/>
    <cellStyle name="Labels - Style3 3 3 2 3 2" xfId="25444"/>
    <cellStyle name="Labels - Style3 3 3 2 3 3" xfId="25445"/>
    <cellStyle name="Labels - Style3 3 3 2 4" xfId="25446"/>
    <cellStyle name="Labels - Style3 3 3 2 4 2" xfId="25447"/>
    <cellStyle name="Labels - Style3 3 3 2 4 3" xfId="25448"/>
    <cellStyle name="Labels - Style3 3 3 2 5" xfId="25449"/>
    <cellStyle name="Labels - Style3 3 3 2 5 2" xfId="25450"/>
    <cellStyle name="Labels - Style3 3 3 2 5 3" xfId="25451"/>
    <cellStyle name="Labels - Style3 3 3 2 6" xfId="25452"/>
    <cellStyle name="Labels - Style3 3 3 2 6 2" xfId="25453"/>
    <cellStyle name="Labels - Style3 3 3 2 6 3" xfId="25454"/>
    <cellStyle name="Labels - Style3 3 3 2 7" xfId="25455"/>
    <cellStyle name="Labels - Style3 3 3 2 7 2" xfId="25456"/>
    <cellStyle name="Labels - Style3 3 3 2 7 3" xfId="25457"/>
    <cellStyle name="Labels - Style3 3 3 2 8" xfId="25458"/>
    <cellStyle name="Labels - Style3 3 3 2 9" xfId="25459"/>
    <cellStyle name="Labels - Style3 3 3 3" xfId="25460"/>
    <cellStyle name="Labels - Style3 3 3 3 2" xfId="25461"/>
    <cellStyle name="Labels - Style3 3 3 3 3" xfId="25462"/>
    <cellStyle name="Labels - Style3 3 3 4" xfId="25463"/>
    <cellStyle name="Labels - Style3 3 3 4 2" xfId="25464"/>
    <cellStyle name="Labels - Style3 3 3 4 3" xfId="25465"/>
    <cellStyle name="Labels - Style3 3 3 5" xfId="25466"/>
    <cellStyle name="Labels - Style3 3 3 5 2" xfId="25467"/>
    <cellStyle name="Labels - Style3 3 3 5 3" xfId="25468"/>
    <cellStyle name="Labels - Style3 3 3 6" xfId="25469"/>
    <cellStyle name="Labels - Style3 3 3 6 2" xfId="25470"/>
    <cellStyle name="Labels - Style3 3 3 6 3" xfId="25471"/>
    <cellStyle name="Labels - Style3 3 3 7" xfId="25472"/>
    <cellStyle name="Labels - Style3 3 3 7 2" xfId="25473"/>
    <cellStyle name="Labels - Style3 3 3 7 3" xfId="25474"/>
    <cellStyle name="Labels - Style3 3 3 8" xfId="25475"/>
    <cellStyle name="Labels - Style3 3 3 8 2" xfId="25476"/>
    <cellStyle name="Labels - Style3 3 3 8 3" xfId="25477"/>
    <cellStyle name="Labels - Style3 3 3 9" xfId="25478"/>
    <cellStyle name="Labels - Style3 3 4" xfId="25479"/>
    <cellStyle name="Labels - Style3 3 4 10" xfId="25480"/>
    <cellStyle name="Labels - Style3 3 4 2" xfId="25481"/>
    <cellStyle name="Labels - Style3 3 4 2 2" xfId="25482"/>
    <cellStyle name="Labels - Style3 3 4 2 2 2" xfId="25483"/>
    <cellStyle name="Labels - Style3 3 4 2 2 3" xfId="25484"/>
    <cellStyle name="Labels - Style3 3 4 2 3" xfId="25485"/>
    <cellStyle name="Labels - Style3 3 4 2 3 2" xfId="25486"/>
    <cellStyle name="Labels - Style3 3 4 2 3 3" xfId="25487"/>
    <cellStyle name="Labels - Style3 3 4 2 4" xfId="25488"/>
    <cellStyle name="Labels - Style3 3 4 2 4 2" xfId="25489"/>
    <cellStyle name="Labels - Style3 3 4 2 4 3" xfId="25490"/>
    <cellStyle name="Labels - Style3 3 4 2 5" xfId="25491"/>
    <cellStyle name="Labels - Style3 3 4 2 5 2" xfId="25492"/>
    <cellStyle name="Labels - Style3 3 4 2 5 3" xfId="25493"/>
    <cellStyle name="Labels - Style3 3 4 2 6" xfId="25494"/>
    <cellStyle name="Labels - Style3 3 4 2 6 2" xfId="25495"/>
    <cellStyle name="Labels - Style3 3 4 2 6 3" xfId="25496"/>
    <cellStyle name="Labels - Style3 3 4 2 7" xfId="25497"/>
    <cellStyle name="Labels - Style3 3 4 2 7 2" xfId="25498"/>
    <cellStyle name="Labels - Style3 3 4 2 7 3" xfId="25499"/>
    <cellStyle name="Labels - Style3 3 4 2 8" xfId="25500"/>
    <cellStyle name="Labels - Style3 3 4 2 9" xfId="25501"/>
    <cellStyle name="Labels - Style3 3 4 3" xfId="25502"/>
    <cellStyle name="Labels - Style3 3 4 3 2" xfId="25503"/>
    <cellStyle name="Labels - Style3 3 4 3 3" xfId="25504"/>
    <cellStyle name="Labels - Style3 3 4 4" xfId="25505"/>
    <cellStyle name="Labels - Style3 3 4 4 2" xfId="25506"/>
    <cellStyle name="Labels - Style3 3 4 4 3" xfId="25507"/>
    <cellStyle name="Labels - Style3 3 4 5" xfId="25508"/>
    <cellStyle name="Labels - Style3 3 4 5 2" xfId="25509"/>
    <cellStyle name="Labels - Style3 3 4 5 3" xfId="25510"/>
    <cellStyle name="Labels - Style3 3 4 6" xfId="25511"/>
    <cellStyle name="Labels - Style3 3 4 6 2" xfId="25512"/>
    <cellStyle name="Labels - Style3 3 4 6 3" xfId="25513"/>
    <cellStyle name="Labels - Style3 3 4 7" xfId="25514"/>
    <cellStyle name="Labels - Style3 3 4 7 2" xfId="25515"/>
    <cellStyle name="Labels - Style3 3 4 7 3" xfId="25516"/>
    <cellStyle name="Labels - Style3 3 4 8" xfId="25517"/>
    <cellStyle name="Labels - Style3 3 4 8 2" xfId="25518"/>
    <cellStyle name="Labels - Style3 3 4 8 3" xfId="25519"/>
    <cellStyle name="Labels - Style3 3 4 9" xfId="25520"/>
    <cellStyle name="Labels - Style3 3 5" xfId="25521"/>
    <cellStyle name="Labels - Style3 3 5 10" xfId="25522"/>
    <cellStyle name="Labels - Style3 3 5 2" xfId="25523"/>
    <cellStyle name="Labels - Style3 3 5 2 2" xfId="25524"/>
    <cellStyle name="Labels - Style3 3 5 2 2 2" xfId="25525"/>
    <cellStyle name="Labels - Style3 3 5 2 2 3" xfId="25526"/>
    <cellStyle name="Labels - Style3 3 5 2 3" xfId="25527"/>
    <cellStyle name="Labels - Style3 3 5 2 3 2" xfId="25528"/>
    <cellStyle name="Labels - Style3 3 5 2 3 3" xfId="25529"/>
    <cellStyle name="Labels - Style3 3 5 2 4" xfId="25530"/>
    <cellStyle name="Labels - Style3 3 5 2 4 2" xfId="25531"/>
    <cellStyle name="Labels - Style3 3 5 2 4 3" xfId="25532"/>
    <cellStyle name="Labels - Style3 3 5 2 5" xfId="25533"/>
    <cellStyle name="Labels - Style3 3 5 2 5 2" xfId="25534"/>
    <cellStyle name="Labels - Style3 3 5 2 5 3" xfId="25535"/>
    <cellStyle name="Labels - Style3 3 5 2 6" xfId="25536"/>
    <cellStyle name="Labels - Style3 3 5 2 6 2" xfId="25537"/>
    <cellStyle name="Labels - Style3 3 5 2 6 3" xfId="25538"/>
    <cellStyle name="Labels - Style3 3 5 2 7" xfId="25539"/>
    <cellStyle name="Labels - Style3 3 5 2 7 2" xfId="25540"/>
    <cellStyle name="Labels - Style3 3 5 2 7 3" xfId="25541"/>
    <cellStyle name="Labels - Style3 3 5 2 8" xfId="25542"/>
    <cellStyle name="Labels - Style3 3 5 2 9" xfId="25543"/>
    <cellStyle name="Labels - Style3 3 5 3" xfId="25544"/>
    <cellStyle name="Labels - Style3 3 5 3 2" xfId="25545"/>
    <cellStyle name="Labels - Style3 3 5 3 3" xfId="25546"/>
    <cellStyle name="Labels - Style3 3 5 4" xfId="25547"/>
    <cellStyle name="Labels - Style3 3 5 4 2" xfId="25548"/>
    <cellStyle name="Labels - Style3 3 5 4 3" xfId="25549"/>
    <cellStyle name="Labels - Style3 3 5 5" xfId="25550"/>
    <cellStyle name="Labels - Style3 3 5 5 2" xfId="25551"/>
    <cellStyle name="Labels - Style3 3 5 5 3" xfId="25552"/>
    <cellStyle name="Labels - Style3 3 5 6" xfId="25553"/>
    <cellStyle name="Labels - Style3 3 5 6 2" xfId="25554"/>
    <cellStyle name="Labels - Style3 3 5 6 3" xfId="25555"/>
    <cellStyle name="Labels - Style3 3 5 7" xfId="25556"/>
    <cellStyle name="Labels - Style3 3 5 7 2" xfId="25557"/>
    <cellStyle name="Labels - Style3 3 5 7 3" xfId="25558"/>
    <cellStyle name="Labels - Style3 3 5 8" xfId="25559"/>
    <cellStyle name="Labels - Style3 3 5 8 2" xfId="25560"/>
    <cellStyle name="Labels - Style3 3 5 8 3" xfId="25561"/>
    <cellStyle name="Labels - Style3 3 5 9" xfId="25562"/>
    <cellStyle name="Labels - Style3 3 6" xfId="25563"/>
    <cellStyle name="Labels - Style3 3 6 2" xfId="25564"/>
    <cellStyle name="Labels - Style3 3 6 2 2" xfId="25565"/>
    <cellStyle name="Labels - Style3 3 6 2 3" xfId="25566"/>
    <cellStyle name="Labels - Style3 3 6 3" xfId="25567"/>
    <cellStyle name="Labels - Style3 3 6 3 2" xfId="25568"/>
    <cellStyle name="Labels - Style3 3 6 3 3" xfId="25569"/>
    <cellStyle name="Labels - Style3 3 6 4" xfId="25570"/>
    <cellStyle name="Labels - Style3 3 6 4 2" xfId="25571"/>
    <cellStyle name="Labels - Style3 3 6 4 3" xfId="25572"/>
    <cellStyle name="Labels - Style3 3 6 5" xfId="25573"/>
    <cellStyle name="Labels - Style3 3 6 5 2" xfId="25574"/>
    <cellStyle name="Labels - Style3 3 6 5 3" xfId="25575"/>
    <cellStyle name="Labels - Style3 3 6 6" xfId="25576"/>
    <cellStyle name="Labels - Style3 3 6 6 2" xfId="25577"/>
    <cellStyle name="Labels - Style3 3 6 6 3" xfId="25578"/>
    <cellStyle name="Labels - Style3 3 6 7" xfId="25579"/>
    <cellStyle name="Labels - Style3 3 6 7 2" xfId="25580"/>
    <cellStyle name="Labels - Style3 3 6 7 3" xfId="25581"/>
    <cellStyle name="Labels - Style3 3 6 8" xfId="25582"/>
    <cellStyle name="Labels - Style3 3 6 9" xfId="25583"/>
    <cellStyle name="Labels - Style3 3 7" xfId="25584"/>
    <cellStyle name="Labels - Style3 3 7 2" xfId="25585"/>
    <cellStyle name="Labels - Style3 3 7 3" xfId="25586"/>
    <cellStyle name="Labels - Style3 3 8" xfId="25587"/>
    <cellStyle name="Labels - Style3 3 8 2" xfId="25588"/>
    <cellStyle name="Labels - Style3 3 8 3" xfId="25589"/>
    <cellStyle name="Labels - Style3 3 9" xfId="25590"/>
    <cellStyle name="Labels - Style3 4" xfId="25591"/>
    <cellStyle name="Labels - Style3 4 2" xfId="25592"/>
    <cellStyle name="Labels - Style3 4 2 10" xfId="25593"/>
    <cellStyle name="Labels - Style3 4 2 2" xfId="25594"/>
    <cellStyle name="Labels - Style3 4 2 2 2" xfId="25595"/>
    <cellStyle name="Labels - Style3 4 2 2 2 2" xfId="25596"/>
    <cellStyle name="Labels - Style3 4 2 2 2 3" xfId="25597"/>
    <cellStyle name="Labels - Style3 4 2 2 3" xfId="25598"/>
    <cellStyle name="Labels - Style3 4 2 2 3 2" xfId="25599"/>
    <cellStyle name="Labels - Style3 4 2 2 3 3" xfId="25600"/>
    <cellStyle name="Labels - Style3 4 2 2 4" xfId="25601"/>
    <cellStyle name="Labels - Style3 4 2 2 4 2" xfId="25602"/>
    <cellStyle name="Labels - Style3 4 2 2 4 3" xfId="25603"/>
    <cellStyle name="Labels - Style3 4 2 2 5" xfId="25604"/>
    <cellStyle name="Labels - Style3 4 2 2 5 2" xfId="25605"/>
    <cellStyle name="Labels - Style3 4 2 2 5 3" xfId="25606"/>
    <cellStyle name="Labels - Style3 4 2 2 6" xfId="25607"/>
    <cellStyle name="Labels - Style3 4 2 2 6 2" xfId="25608"/>
    <cellStyle name="Labels - Style3 4 2 2 6 3" xfId="25609"/>
    <cellStyle name="Labels - Style3 4 2 2 7" xfId="25610"/>
    <cellStyle name="Labels - Style3 4 2 2 7 2" xfId="25611"/>
    <cellStyle name="Labels - Style3 4 2 2 7 3" xfId="25612"/>
    <cellStyle name="Labels - Style3 4 2 2 8" xfId="25613"/>
    <cellStyle name="Labels - Style3 4 2 2 9" xfId="25614"/>
    <cellStyle name="Labels - Style3 4 2 3" xfId="25615"/>
    <cellStyle name="Labels - Style3 4 2 3 2" xfId="25616"/>
    <cellStyle name="Labels - Style3 4 2 3 3" xfId="25617"/>
    <cellStyle name="Labels - Style3 4 2 4" xfId="25618"/>
    <cellStyle name="Labels - Style3 4 2 4 2" xfId="25619"/>
    <cellStyle name="Labels - Style3 4 2 4 3" xfId="25620"/>
    <cellStyle name="Labels - Style3 4 2 5" xfId="25621"/>
    <cellStyle name="Labels - Style3 4 2 5 2" xfId="25622"/>
    <cellStyle name="Labels - Style3 4 2 5 3" xfId="25623"/>
    <cellStyle name="Labels - Style3 4 2 6" xfId="25624"/>
    <cellStyle name="Labels - Style3 4 2 6 2" xfId="25625"/>
    <cellStyle name="Labels - Style3 4 2 6 3" xfId="25626"/>
    <cellStyle name="Labels - Style3 4 2 7" xfId="25627"/>
    <cellStyle name="Labels - Style3 4 2 7 2" xfId="25628"/>
    <cellStyle name="Labels - Style3 4 2 7 3" xfId="25629"/>
    <cellStyle name="Labels - Style3 4 2 8" xfId="25630"/>
    <cellStyle name="Labels - Style3 4 2 8 2" xfId="25631"/>
    <cellStyle name="Labels - Style3 4 2 8 3" xfId="25632"/>
    <cellStyle name="Labels - Style3 4 2 9" xfId="25633"/>
    <cellStyle name="Labels - Style3 4 3" xfId="25634"/>
    <cellStyle name="Labels - Style3 4 3 10" xfId="25635"/>
    <cellStyle name="Labels - Style3 4 3 2" xfId="25636"/>
    <cellStyle name="Labels - Style3 4 3 2 2" xfId="25637"/>
    <cellStyle name="Labels - Style3 4 3 2 2 2" xfId="25638"/>
    <cellStyle name="Labels - Style3 4 3 2 2 3" xfId="25639"/>
    <cellStyle name="Labels - Style3 4 3 2 3" xfId="25640"/>
    <cellStyle name="Labels - Style3 4 3 2 3 2" xfId="25641"/>
    <cellStyle name="Labels - Style3 4 3 2 3 3" xfId="25642"/>
    <cellStyle name="Labels - Style3 4 3 2 4" xfId="25643"/>
    <cellStyle name="Labels - Style3 4 3 2 4 2" xfId="25644"/>
    <cellStyle name="Labels - Style3 4 3 2 4 3" xfId="25645"/>
    <cellStyle name="Labels - Style3 4 3 2 5" xfId="25646"/>
    <cellStyle name="Labels - Style3 4 3 2 5 2" xfId="25647"/>
    <cellStyle name="Labels - Style3 4 3 2 5 3" xfId="25648"/>
    <cellStyle name="Labels - Style3 4 3 2 6" xfId="25649"/>
    <cellStyle name="Labels - Style3 4 3 2 6 2" xfId="25650"/>
    <cellStyle name="Labels - Style3 4 3 2 6 3" xfId="25651"/>
    <cellStyle name="Labels - Style3 4 3 2 7" xfId="25652"/>
    <cellStyle name="Labels - Style3 4 3 2 7 2" xfId="25653"/>
    <cellStyle name="Labels - Style3 4 3 2 7 3" xfId="25654"/>
    <cellStyle name="Labels - Style3 4 3 2 8" xfId="25655"/>
    <cellStyle name="Labels - Style3 4 3 2 9" xfId="25656"/>
    <cellStyle name="Labels - Style3 4 3 3" xfId="25657"/>
    <cellStyle name="Labels - Style3 4 3 3 2" xfId="25658"/>
    <cellStyle name="Labels - Style3 4 3 3 3" xfId="25659"/>
    <cellStyle name="Labels - Style3 4 3 4" xfId="25660"/>
    <cellStyle name="Labels - Style3 4 3 4 2" xfId="25661"/>
    <cellStyle name="Labels - Style3 4 3 4 3" xfId="25662"/>
    <cellStyle name="Labels - Style3 4 3 5" xfId="25663"/>
    <cellStyle name="Labels - Style3 4 3 5 2" xfId="25664"/>
    <cellStyle name="Labels - Style3 4 3 5 3" xfId="25665"/>
    <cellStyle name="Labels - Style3 4 3 6" xfId="25666"/>
    <cellStyle name="Labels - Style3 4 3 6 2" xfId="25667"/>
    <cellStyle name="Labels - Style3 4 3 6 3" xfId="25668"/>
    <cellStyle name="Labels - Style3 4 3 7" xfId="25669"/>
    <cellStyle name="Labels - Style3 4 3 7 2" xfId="25670"/>
    <cellStyle name="Labels - Style3 4 3 7 3" xfId="25671"/>
    <cellStyle name="Labels - Style3 4 3 8" xfId="25672"/>
    <cellStyle name="Labels - Style3 4 3 8 2" xfId="25673"/>
    <cellStyle name="Labels - Style3 4 3 8 3" xfId="25674"/>
    <cellStyle name="Labels - Style3 4 3 9" xfId="25675"/>
    <cellStyle name="Labels - Style3 4 4" xfId="25676"/>
    <cellStyle name="Labels - Style3 4 4 10" xfId="25677"/>
    <cellStyle name="Labels - Style3 4 4 2" xfId="25678"/>
    <cellStyle name="Labels - Style3 4 4 2 2" xfId="25679"/>
    <cellStyle name="Labels - Style3 4 4 2 2 2" xfId="25680"/>
    <cellStyle name="Labels - Style3 4 4 2 2 3" xfId="25681"/>
    <cellStyle name="Labels - Style3 4 4 2 3" xfId="25682"/>
    <cellStyle name="Labels - Style3 4 4 2 3 2" xfId="25683"/>
    <cellStyle name="Labels - Style3 4 4 2 3 3" xfId="25684"/>
    <cellStyle name="Labels - Style3 4 4 2 4" xfId="25685"/>
    <cellStyle name="Labels - Style3 4 4 2 4 2" xfId="25686"/>
    <cellStyle name="Labels - Style3 4 4 2 4 3" xfId="25687"/>
    <cellStyle name="Labels - Style3 4 4 2 5" xfId="25688"/>
    <cellStyle name="Labels - Style3 4 4 2 5 2" xfId="25689"/>
    <cellStyle name="Labels - Style3 4 4 2 5 3" xfId="25690"/>
    <cellStyle name="Labels - Style3 4 4 2 6" xfId="25691"/>
    <cellStyle name="Labels - Style3 4 4 2 6 2" xfId="25692"/>
    <cellStyle name="Labels - Style3 4 4 2 6 3" xfId="25693"/>
    <cellStyle name="Labels - Style3 4 4 2 7" xfId="25694"/>
    <cellStyle name="Labels - Style3 4 4 2 7 2" xfId="25695"/>
    <cellStyle name="Labels - Style3 4 4 2 7 3" xfId="25696"/>
    <cellStyle name="Labels - Style3 4 4 2 8" xfId="25697"/>
    <cellStyle name="Labels - Style3 4 4 2 9" xfId="25698"/>
    <cellStyle name="Labels - Style3 4 4 3" xfId="25699"/>
    <cellStyle name="Labels - Style3 4 4 3 2" xfId="25700"/>
    <cellStyle name="Labels - Style3 4 4 3 3" xfId="25701"/>
    <cellStyle name="Labels - Style3 4 4 4" xfId="25702"/>
    <cellStyle name="Labels - Style3 4 4 4 2" xfId="25703"/>
    <cellStyle name="Labels - Style3 4 4 4 3" xfId="25704"/>
    <cellStyle name="Labels - Style3 4 4 5" xfId="25705"/>
    <cellStyle name="Labels - Style3 4 4 5 2" xfId="25706"/>
    <cellStyle name="Labels - Style3 4 4 5 3" xfId="25707"/>
    <cellStyle name="Labels - Style3 4 4 6" xfId="25708"/>
    <cellStyle name="Labels - Style3 4 4 6 2" xfId="25709"/>
    <cellStyle name="Labels - Style3 4 4 6 3" xfId="25710"/>
    <cellStyle name="Labels - Style3 4 4 7" xfId="25711"/>
    <cellStyle name="Labels - Style3 4 4 7 2" xfId="25712"/>
    <cellStyle name="Labels - Style3 4 4 7 3" xfId="25713"/>
    <cellStyle name="Labels - Style3 4 4 8" xfId="25714"/>
    <cellStyle name="Labels - Style3 4 4 8 2" xfId="25715"/>
    <cellStyle name="Labels - Style3 4 4 8 3" xfId="25716"/>
    <cellStyle name="Labels - Style3 4 4 9" xfId="25717"/>
    <cellStyle name="Labels - Style3 4 5" xfId="25718"/>
    <cellStyle name="Labels - Style3 4 5 10" xfId="25719"/>
    <cellStyle name="Labels - Style3 4 5 2" xfId="25720"/>
    <cellStyle name="Labels - Style3 4 5 2 2" xfId="25721"/>
    <cellStyle name="Labels - Style3 4 5 2 2 2" xfId="25722"/>
    <cellStyle name="Labels - Style3 4 5 2 2 3" xfId="25723"/>
    <cellStyle name="Labels - Style3 4 5 2 3" xfId="25724"/>
    <cellStyle name="Labels - Style3 4 5 2 3 2" xfId="25725"/>
    <cellStyle name="Labels - Style3 4 5 2 3 3" xfId="25726"/>
    <cellStyle name="Labels - Style3 4 5 2 4" xfId="25727"/>
    <cellStyle name="Labels - Style3 4 5 2 4 2" xfId="25728"/>
    <cellStyle name="Labels - Style3 4 5 2 4 3" xfId="25729"/>
    <cellStyle name="Labels - Style3 4 5 2 5" xfId="25730"/>
    <cellStyle name="Labels - Style3 4 5 2 5 2" xfId="25731"/>
    <cellStyle name="Labels - Style3 4 5 2 5 3" xfId="25732"/>
    <cellStyle name="Labels - Style3 4 5 2 6" xfId="25733"/>
    <cellStyle name="Labels - Style3 4 5 2 6 2" xfId="25734"/>
    <cellStyle name="Labels - Style3 4 5 2 6 3" xfId="25735"/>
    <cellStyle name="Labels - Style3 4 5 2 7" xfId="25736"/>
    <cellStyle name="Labels - Style3 4 5 2 7 2" xfId="25737"/>
    <cellStyle name="Labels - Style3 4 5 2 7 3" xfId="25738"/>
    <cellStyle name="Labels - Style3 4 5 2 8" xfId="25739"/>
    <cellStyle name="Labels - Style3 4 5 2 9" xfId="25740"/>
    <cellStyle name="Labels - Style3 4 5 3" xfId="25741"/>
    <cellStyle name="Labels - Style3 4 5 3 2" xfId="25742"/>
    <cellStyle name="Labels - Style3 4 5 3 3" xfId="25743"/>
    <cellStyle name="Labels - Style3 4 5 4" xfId="25744"/>
    <cellStyle name="Labels - Style3 4 5 4 2" xfId="25745"/>
    <cellStyle name="Labels - Style3 4 5 4 3" xfId="25746"/>
    <cellStyle name="Labels - Style3 4 5 5" xfId="25747"/>
    <cellStyle name="Labels - Style3 4 5 5 2" xfId="25748"/>
    <cellStyle name="Labels - Style3 4 5 5 3" xfId="25749"/>
    <cellStyle name="Labels - Style3 4 5 6" xfId="25750"/>
    <cellStyle name="Labels - Style3 4 5 6 2" xfId="25751"/>
    <cellStyle name="Labels - Style3 4 5 6 3" xfId="25752"/>
    <cellStyle name="Labels - Style3 4 5 7" xfId="25753"/>
    <cellStyle name="Labels - Style3 4 5 7 2" xfId="25754"/>
    <cellStyle name="Labels - Style3 4 5 7 3" xfId="25755"/>
    <cellStyle name="Labels - Style3 4 5 8" xfId="25756"/>
    <cellStyle name="Labels - Style3 4 5 8 2" xfId="25757"/>
    <cellStyle name="Labels - Style3 4 5 8 3" xfId="25758"/>
    <cellStyle name="Labels - Style3 4 5 9" xfId="25759"/>
    <cellStyle name="Labels - Style3 4 6" xfId="25760"/>
    <cellStyle name="Labels - Style3 4 6 2" xfId="25761"/>
    <cellStyle name="Labels - Style3 4 6 2 2" xfId="25762"/>
    <cellStyle name="Labels - Style3 4 6 2 3" xfId="25763"/>
    <cellStyle name="Labels - Style3 4 6 3" xfId="25764"/>
    <cellStyle name="Labels - Style3 4 6 3 2" xfId="25765"/>
    <cellStyle name="Labels - Style3 4 6 3 3" xfId="25766"/>
    <cellStyle name="Labels - Style3 4 6 4" xfId="25767"/>
    <cellStyle name="Labels - Style3 4 6 4 2" xfId="25768"/>
    <cellStyle name="Labels - Style3 4 6 4 3" xfId="25769"/>
    <cellStyle name="Labels - Style3 4 6 5" xfId="25770"/>
    <cellStyle name="Labels - Style3 4 6 5 2" xfId="25771"/>
    <cellStyle name="Labels - Style3 4 6 5 3" xfId="25772"/>
    <cellStyle name="Labels - Style3 4 6 6" xfId="25773"/>
    <cellStyle name="Labels - Style3 4 6 6 2" xfId="25774"/>
    <cellStyle name="Labels - Style3 4 6 6 3" xfId="25775"/>
    <cellStyle name="Labels - Style3 4 6 7" xfId="25776"/>
    <cellStyle name="Labels - Style3 4 6 7 2" xfId="25777"/>
    <cellStyle name="Labels - Style3 4 6 7 3" xfId="25778"/>
    <cellStyle name="Labels - Style3 4 6 8" xfId="25779"/>
    <cellStyle name="Labels - Style3 4 6 9" xfId="25780"/>
    <cellStyle name="Labels - Style3 4 7" xfId="25781"/>
    <cellStyle name="Labels - Style3 4 7 2" xfId="25782"/>
    <cellStyle name="Labels - Style3 4 7 3" xfId="25783"/>
    <cellStyle name="Labels - Style3 4 8" xfId="25784"/>
    <cellStyle name="Labels - Style3 4 8 2" xfId="25785"/>
    <cellStyle name="Labels - Style3 4 8 3" xfId="25786"/>
    <cellStyle name="Labels - Style3 4 9" xfId="25787"/>
    <cellStyle name="Labels - Style3 5" xfId="25788"/>
    <cellStyle name="Labels - Style3 5 2" xfId="25789"/>
    <cellStyle name="Labels - Style3 5 2 10" xfId="25790"/>
    <cellStyle name="Labels - Style3 5 2 2" xfId="25791"/>
    <cellStyle name="Labels - Style3 5 2 2 2" xfId="25792"/>
    <cellStyle name="Labels - Style3 5 2 2 2 2" xfId="25793"/>
    <cellStyle name="Labels - Style3 5 2 2 2 3" xfId="25794"/>
    <cellStyle name="Labels - Style3 5 2 2 3" xfId="25795"/>
    <cellStyle name="Labels - Style3 5 2 2 3 2" xfId="25796"/>
    <cellStyle name="Labels - Style3 5 2 2 3 3" xfId="25797"/>
    <cellStyle name="Labels - Style3 5 2 2 4" xfId="25798"/>
    <cellStyle name="Labels - Style3 5 2 2 4 2" xfId="25799"/>
    <cellStyle name="Labels - Style3 5 2 2 4 3" xfId="25800"/>
    <cellStyle name="Labels - Style3 5 2 2 5" xfId="25801"/>
    <cellStyle name="Labels - Style3 5 2 2 5 2" xfId="25802"/>
    <cellStyle name="Labels - Style3 5 2 2 5 3" xfId="25803"/>
    <cellStyle name="Labels - Style3 5 2 2 6" xfId="25804"/>
    <cellStyle name="Labels - Style3 5 2 2 6 2" xfId="25805"/>
    <cellStyle name="Labels - Style3 5 2 2 6 3" xfId="25806"/>
    <cellStyle name="Labels - Style3 5 2 2 7" xfId="25807"/>
    <cellStyle name="Labels - Style3 5 2 2 7 2" xfId="25808"/>
    <cellStyle name="Labels - Style3 5 2 2 7 3" xfId="25809"/>
    <cellStyle name="Labels - Style3 5 2 2 8" xfId="25810"/>
    <cellStyle name="Labels - Style3 5 2 2 9" xfId="25811"/>
    <cellStyle name="Labels - Style3 5 2 3" xfId="25812"/>
    <cellStyle name="Labels - Style3 5 2 3 2" xfId="25813"/>
    <cellStyle name="Labels - Style3 5 2 3 3" xfId="25814"/>
    <cellStyle name="Labels - Style3 5 2 4" xfId="25815"/>
    <cellStyle name="Labels - Style3 5 2 4 2" xfId="25816"/>
    <cellStyle name="Labels - Style3 5 2 4 3" xfId="25817"/>
    <cellStyle name="Labels - Style3 5 2 5" xfId="25818"/>
    <cellStyle name="Labels - Style3 5 2 5 2" xfId="25819"/>
    <cellStyle name="Labels - Style3 5 2 5 3" xfId="25820"/>
    <cellStyle name="Labels - Style3 5 2 6" xfId="25821"/>
    <cellStyle name="Labels - Style3 5 2 6 2" xfId="25822"/>
    <cellStyle name="Labels - Style3 5 2 6 3" xfId="25823"/>
    <cellStyle name="Labels - Style3 5 2 7" xfId="25824"/>
    <cellStyle name="Labels - Style3 5 2 7 2" xfId="25825"/>
    <cellStyle name="Labels - Style3 5 2 7 3" xfId="25826"/>
    <cellStyle name="Labels - Style3 5 2 8" xfId="25827"/>
    <cellStyle name="Labels - Style3 5 2 8 2" xfId="25828"/>
    <cellStyle name="Labels - Style3 5 2 8 3" xfId="25829"/>
    <cellStyle name="Labels - Style3 5 2 9" xfId="25830"/>
    <cellStyle name="Labels - Style3 5 3" xfId="25831"/>
    <cellStyle name="Labels - Style3 5 3 10" xfId="25832"/>
    <cellStyle name="Labels - Style3 5 3 2" xfId="25833"/>
    <cellStyle name="Labels - Style3 5 3 2 2" xfId="25834"/>
    <cellStyle name="Labels - Style3 5 3 2 2 2" xfId="25835"/>
    <cellStyle name="Labels - Style3 5 3 2 2 3" xfId="25836"/>
    <cellStyle name="Labels - Style3 5 3 2 3" xfId="25837"/>
    <cellStyle name="Labels - Style3 5 3 2 3 2" xfId="25838"/>
    <cellStyle name="Labels - Style3 5 3 2 3 3" xfId="25839"/>
    <cellStyle name="Labels - Style3 5 3 2 4" xfId="25840"/>
    <cellStyle name="Labels - Style3 5 3 2 4 2" xfId="25841"/>
    <cellStyle name="Labels - Style3 5 3 2 4 3" xfId="25842"/>
    <cellStyle name="Labels - Style3 5 3 2 5" xfId="25843"/>
    <cellStyle name="Labels - Style3 5 3 2 5 2" xfId="25844"/>
    <cellStyle name="Labels - Style3 5 3 2 5 3" xfId="25845"/>
    <cellStyle name="Labels - Style3 5 3 2 6" xfId="25846"/>
    <cellStyle name="Labels - Style3 5 3 2 6 2" xfId="25847"/>
    <cellStyle name="Labels - Style3 5 3 2 6 3" xfId="25848"/>
    <cellStyle name="Labels - Style3 5 3 2 7" xfId="25849"/>
    <cellStyle name="Labels - Style3 5 3 2 7 2" xfId="25850"/>
    <cellStyle name="Labels - Style3 5 3 2 7 3" xfId="25851"/>
    <cellStyle name="Labels - Style3 5 3 2 8" xfId="25852"/>
    <cellStyle name="Labels - Style3 5 3 2 9" xfId="25853"/>
    <cellStyle name="Labels - Style3 5 3 3" xfId="25854"/>
    <cellStyle name="Labels - Style3 5 3 3 2" xfId="25855"/>
    <cellStyle name="Labels - Style3 5 3 3 3" xfId="25856"/>
    <cellStyle name="Labels - Style3 5 3 4" xfId="25857"/>
    <cellStyle name="Labels - Style3 5 3 4 2" xfId="25858"/>
    <cellStyle name="Labels - Style3 5 3 4 3" xfId="25859"/>
    <cellStyle name="Labels - Style3 5 3 5" xfId="25860"/>
    <cellStyle name="Labels - Style3 5 3 5 2" xfId="25861"/>
    <cellStyle name="Labels - Style3 5 3 5 3" xfId="25862"/>
    <cellStyle name="Labels - Style3 5 3 6" xfId="25863"/>
    <cellStyle name="Labels - Style3 5 3 6 2" xfId="25864"/>
    <cellStyle name="Labels - Style3 5 3 6 3" xfId="25865"/>
    <cellStyle name="Labels - Style3 5 3 7" xfId="25866"/>
    <cellStyle name="Labels - Style3 5 3 7 2" xfId="25867"/>
    <cellStyle name="Labels - Style3 5 3 7 3" xfId="25868"/>
    <cellStyle name="Labels - Style3 5 3 8" xfId="25869"/>
    <cellStyle name="Labels - Style3 5 3 8 2" xfId="25870"/>
    <cellStyle name="Labels - Style3 5 3 8 3" xfId="25871"/>
    <cellStyle name="Labels - Style3 5 3 9" xfId="25872"/>
    <cellStyle name="Labels - Style3 5 4" xfId="25873"/>
    <cellStyle name="Labels - Style3 5 4 10" xfId="25874"/>
    <cellStyle name="Labels - Style3 5 4 2" xfId="25875"/>
    <cellStyle name="Labels - Style3 5 4 2 2" xfId="25876"/>
    <cellStyle name="Labels - Style3 5 4 2 2 2" xfId="25877"/>
    <cellStyle name="Labels - Style3 5 4 2 2 3" xfId="25878"/>
    <cellStyle name="Labels - Style3 5 4 2 3" xfId="25879"/>
    <cellStyle name="Labels - Style3 5 4 2 3 2" xfId="25880"/>
    <cellStyle name="Labels - Style3 5 4 2 3 3" xfId="25881"/>
    <cellStyle name="Labels - Style3 5 4 2 4" xfId="25882"/>
    <cellStyle name="Labels - Style3 5 4 2 4 2" xfId="25883"/>
    <cellStyle name="Labels - Style3 5 4 2 4 3" xfId="25884"/>
    <cellStyle name="Labels - Style3 5 4 2 5" xfId="25885"/>
    <cellStyle name="Labels - Style3 5 4 2 5 2" xfId="25886"/>
    <cellStyle name="Labels - Style3 5 4 2 5 3" xfId="25887"/>
    <cellStyle name="Labels - Style3 5 4 2 6" xfId="25888"/>
    <cellStyle name="Labels - Style3 5 4 2 6 2" xfId="25889"/>
    <cellStyle name="Labels - Style3 5 4 2 6 3" xfId="25890"/>
    <cellStyle name="Labels - Style3 5 4 2 7" xfId="25891"/>
    <cellStyle name="Labels - Style3 5 4 2 7 2" xfId="25892"/>
    <cellStyle name="Labels - Style3 5 4 2 7 3" xfId="25893"/>
    <cellStyle name="Labels - Style3 5 4 2 8" xfId="25894"/>
    <cellStyle name="Labels - Style3 5 4 2 9" xfId="25895"/>
    <cellStyle name="Labels - Style3 5 4 3" xfId="25896"/>
    <cellStyle name="Labels - Style3 5 4 3 2" xfId="25897"/>
    <cellStyle name="Labels - Style3 5 4 3 3" xfId="25898"/>
    <cellStyle name="Labels - Style3 5 4 4" xfId="25899"/>
    <cellStyle name="Labels - Style3 5 4 4 2" xfId="25900"/>
    <cellStyle name="Labels - Style3 5 4 4 3" xfId="25901"/>
    <cellStyle name="Labels - Style3 5 4 5" xfId="25902"/>
    <cellStyle name="Labels - Style3 5 4 5 2" xfId="25903"/>
    <cellStyle name="Labels - Style3 5 4 5 3" xfId="25904"/>
    <cellStyle name="Labels - Style3 5 4 6" xfId="25905"/>
    <cellStyle name="Labels - Style3 5 4 6 2" xfId="25906"/>
    <cellStyle name="Labels - Style3 5 4 6 3" xfId="25907"/>
    <cellStyle name="Labels - Style3 5 4 7" xfId="25908"/>
    <cellStyle name="Labels - Style3 5 4 7 2" xfId="25909"/>
    <cellStyle name="Labels - Style3 5 4 7 3" xfId="25910"/>
    <cellStyle name="Labels - Style3 5 4 8" xfId="25911"/>
    <cellStyle name="Labels - Style3 5 4 8 2" xfId="25912"/>
    <cellStyle name="Labels - Style3 5 4 8 3" xfId="25913"/>
    <cellStyle name="Labels - Style3 5 4 9" xfId="25914"/>
    <cellStyle name="Labels - Style3 5 5" xfId="25915"/>
    <cellStyle name="Labels - Style3 5 5 10" xfId="25916"/>
    <cellStyle name="Labels - Style3 5 5 2" xfId="25917"/>
    <cellStyle name="Labels - Style3 5 5 2 2" xfId="25918"/>
    <cellStyle name="Labels - Style3 5 5 2 2 2" xfId="25919"/>
    <cellStyle name="Labels - Style3 5 5 2 2 3" xfId="25920"/>
    <cellStyle name="Labels - Style3 5 5 2 3" xfId="25921"/>
    <cellStyle name="Labels - Style3 5 5 2 3 2" xfId="25922"/>
    <cellStyle name="Labels - Style3 5 5 2 3 3" xfId="25923"/>
    <cellStyle name="Labels - Style3 5 5 2 4" xfId="25924"/>
    <cellStyle name="Labels - Style3 5 5 2 4 2" xfId="25925"/>
    <cellStyle name="Labels - Style3 5 5 2 4 3" xfId="25926"/>
    <cellStyle name="Labels - Style3 5 5 2 5" xfId="25927"/>
    <cellStyle name="Labels - Style3 5 5 2 5 2" xfId="25928"/>
    <cellStyle name="Labels - Style3 5 5 2 5 3" xfId="25929"/>
    <cellStyle name="Labels - Style3 5 5 2 6" xfId="25930"/>
    <cellStyle name="Labels - Style3 5 5 2 6 2" xfId="25931"/>
    <cellStyle name="Labels - Style3 5 5 2 6 3" xfId="25932"/>
    <cellStyle name="Labels - Style3 5 5 2 7" xfId="25933"/>
    <cellStyle name="Labels - Style3 5 5 2 7 2" xfId="25934"/>
    <cellStyle name="Labels - Style3 5 5 2 7 3" xfId="25935"/>
    <cellStyle name="Labels - Style3 5 5 2 8" xfId="25936"/>
    <cellStyle name="Labels - Style3 5 5 2 9" xfId="25937"/>
    <cellStyle name="Labels - Style3 5 5 3" xfId="25938"/>
    <cellStyle name="Labels - Style3 5 5 3 2" xfId="25939"/>
    <cellStyle name="Labels - Style3 5 5 3 3" xfId="25940"/>
    <cellStyle name="Labels - Style3 5 5 4" xfId="25941"/>
    <cellStyle name="Labels - Style3 5 5 4 2" xfId="25942"/>
    <cellStyle name="Labels - Style3 5 5 4 3" xfId="25943"/>
    <cellStyle name="Labels - Style3 5 5 5" xfId="25944"/>
    <cellStyle name="Labels - Style3 5 5 5 2" xfId="25945"/>
    <cellStyle name="Labels - Style3 5 5 5 3" xfId="25946"/>
    <cellStyle name="Labels - Style3 5 5 6" xfId="25947"/>
    <cellStyle name="Labels - Style3 5 5 6 2" xfId="25948"/>
    <cellStyle name="Labels - Style3 5 5 6 3" xfId="25949"/>
    <cellStyle name="Labels - Style3 5 5 7" xfId="25950"/>
    <cellStyle name="Labels - Style3 5 5 7 2" xfId="25951"/>
    <cellStyle name="Labels - Style3 5 5 7 3" xfId="25952"/>
    <cellStyle name="Labels - Style3 5 5 8" xfId="25953"/>
    <cellStyle name="Labels - Style3 5 5 8 2" xfId="25954"/>
    <cellStyle name="Labels - Style3 5 5 8 3" xfId="25955"/>
    <cellStyle name="Labels - Style3 5 5 9" xfId="25956"/>
    <cellStyle name="Labels - Style3 5 6" xfId="25957"/>
    <cellStyle name="Labels - Style3 5 6 2" xfId="25958"/>
    <cellStyle name="Labels - Style3 5 6 2 2" xfId="25959"/>
    <cellStyle name="Labels - Style3 5 6 2 3" xfId="25960"/>
    <cellStyle name="Labels - Style3 5 6 3" xfId="25961"/>
    <cellStyle name="Labels - Style3 5 6 3 2" xfId="25962"/>
    <cellStyle name="Labels - Style3 5 6 3 3" xfId="25963"/>
    <cellStyle name="Labels - Style3 5 6 4" xfId="25964"/>
    <cellStyle name="Labels - Style3 5 6 4 2" xfId="25965"/>
    <cellStyle name="Labels - Style3 5 6 4 3" xfId="25966"/>
    <cellStyle name="Labels - Style3 5 6 5" xfId="25967"/>
    <cellStyle name="Labels - Style3 5 6 5 2" xfId="25968"/>
    <cellStyle name="Labels - Style3 5 6 5 3" xfId="25969"/>
    <cellStyle name="Labels - Style3 5 6 6" xfId="25970"/>
    <cellStyle name="Labels - Style3 5 6 6 2" xfId="25971"/>
    <cellStyle name="Labels - Style3 5 6 6 3" xfId="25972"/>
    <cellStyle name="Labels - Style3 5 6 7" xfId="25973"/>
    <cellStyle name="Labels - Style3 5 6 7 2" xfId="25974"/>
    <cellStyle name="Labels - Style3 5 6 7 3" xfId="25975"/>
    <cellStyle name="Labels - Style3 5 6 8" xfId="25976"/>
    <cellStyle name="Labels - Style3 5 6 9" xfId="25977"/>
    <cellStyle name="Labels - Style3 5 7" xfId="25978"/>
    <cellStyle name="Labels - Style3 5 7 2" xfId="25979"/>
    <cellStyle name="Labels - Style3 5 7 3" xfId="25980"/>
    <cellStyle name="Labels - Style3 5 8" xfId="25981"/>
    <cellStyle name="Labels - Style3 5 8 2" xfId="25982"/>
    <cellStyle name="Labels - Style3 5 8 3" xfId="25983"/>
    <cellStyle name="Labels - Style3 5 9" xfId="25984"/>
    <cellStyle name="Labels - Style3 6" xfId="25985"/>
    <cellStyle name="Labels - Style3 6 10" xfId="25986"/>
    <cellStyle name="Labels - Style3 6 2" xfId="25987"/>
    <cellStyle name="Labels - Style3 6 2 2" xfId="25988"/>
    <cellStyle name="Labels - Style3 6 2 2 2" xfId="25989"/>
    <cellStyle name="Labels - Style3 6 2 2 3" xfId="25990"/>
    <cellStyle name="Labels - Style3 6 2 3" xfId="25991"/>
    <cellStyle name="Labels - Style3 6 2 3 2" xfId="25992"/>
    <cellStyle name="Labels - Style3 6 2 3 3" xfId="25993"/>
    <cellStyle name="Labels - Style3 6 2 4" xfId="25994"/>
    <cellStyle name="Labels - Style3 6 2 4 2" xfId="25995"/>
    <cellStyle name="Labels - Style3 6 2 4 3" xfId="25996"/>
    <cellStyle name="Labels - Style3 6 2 5" xfId="25997"/>
    <cellStyle name="Labels - Style3 6 2 5 2" xfId="25998"/>
    <cellStyle name="Labels - Style3 6 2 5 3" xfId="25999"/>
    <cellStyle name="Labels - Style3 6 2 6" xfId="26000"/>
    <cellStyle name="Labels - Style3 6 2 6 2" xfId="26001"/>
    <cellStyle name="Labels - Style3 6 2 6 3" xfId="26002"/>
    <cellStyle name="Labels - Style3 6 2 7" xfId="26003"/>
    <cellStyle name="Labels - Style3 6 2 7 2" xfId="26004"/>
    <cellStyle name="Labels - Style3 6 2 7 3" xfId="26005"/>
    <cellStyle name="Labels - Style3 6 2 8" xfId="26006"/>
    <cellStyle name="Labels - Style3 6 2 9" xfId="26007"/>
    <cellStyle name="Labels - Style3 6 3" xfId="26008"/>
    <cellStyle name="Labels - Style3 6 3 2" xfId="26009"/>
    <cellStyle name="Labels - Style3 6 3 3" xfId="26010"/>
    <cellStyle name="Labels - Style3 6 4" xfId="26011"/>
    <cellStyle name="Labels - Style3 6 4 2" xfId="26012"/>
    <cellStyle name="Labels - Style3 6 4 3" xfId="26013"/>
    <cellStyle name="Labels - Style3 6 5" xfId="26014"/>
    <cellStyle name="Labels - Style3 6 5 2" xfId="26015"/>
    <cellStyle name="Labels - Style3 6 5 3" xfId="26016"/>
    <cellStyle name="Labels - Style3 6 6" xfId="26017"/>
    <cellStyle name="Labels - Style3 6 6 2" xfId="26018"/>
    <cellStyle name="Labels - Style3 6 6 3" xfId="26019"/>
    <cellStyle name="Labels - Style3 6 7" xfId="26020"/>
    <cellStyle name="Labels - Style3 6 7 2" xfId="26021"/>
    <cellStyle name="Labels - Style3 6 7 3" xfId="26022"/>
    <cellStyle name="Labels - Style3 6 8" xfId="26023"/>
    <cellStyle name="Labels - Style3 6 8 2" xfId="26024"/>
    <cellStyle name="Labels - Style3 6 8 3" xfId="26025"/>
    <cellStyle name="Labels - Style3 6 9" xfId="26026"/>
    <cellStyle name="Labels - Style3 7" xfId="26027"/>
    <cellStyle name="Labels - Style3 7 10" xfId="26028"/>
    <cellStyle name="Labels - Style3 7 2" xfId="26029"/>
    <cellStyle name="Labels - Style3 7 2 2" xfId="26030"/>
    <cellStyle name="Labels - Style3 7 2 2 2" xfId="26031"/>
    <cellStyle name="Labels - Style3 7 2 2 3" xfId="26032"/>
    <cellStyle name="Labels - Style3 7 2 3" xfId="26033"/>
    <cellStyle name="Labels - Style3 7 2 3 2" xfId="26034"/>
    <cellStyle name="Labels - Style3 7 2 3 3" xfId="26035"/>
    <cellStyle name="Labels - Style3 7 2 4" xfId="26036"/>
    <cellStyle name="Labels - Style3 7 2 4 2" xfId="26037"/>
    <cellStyle name="Labels - Style3 7 2 4 3" xfId="26038"/>
    <cellStyle name="Labels - Style3 7 2 5" xfId="26039"/>
    <cellStyle name="Labels - Style3 7 2 5 2" xfId="26040"/>
    <cellStyle name="Labels - Style3 7 2 5 3" xfId="26041"/>
    <cellStyle name="Labels - Style3 7 2 6" xfId="26042"/>
    <cellStyle name="Labels - Style3 7 2 6 2" xfId="26043"/>
    <cellStyle name="Labels - Style3 7 2 6 3" xfId="26044"/>
    <cellStyle name="Labels - Style3 7 2 7" xfId="26045"/>
    <cellStyle name="Labels - Style3 7 2 7 2" xfId="26046"/>
    <cellStyle name="Labels - Style3 7 2 7 3" xfId="26047"/>
    <cellStyle name="Labels - Style3 7 2 8" xfId="26048"/>
    <cellStyle name="Labels - Style3 7 2 9" xfId="26049"/>
    <cellStyle name="Labels - Style3 7 3" xfId="26050"/>
    <cellStyle name="Labels - Style3 7 3 2" xfId="26051"/>
    <cellStyle name="Labels - Style3 7 3 3" xfId="26052"/>
    <cellStyle name="Labels - Style3 7 4" xfId="26053"/>
    <cellStyle name="Labels - Style3 7 4 2" xfId="26054"/>
    <cellStyle name="Labels - Style3 7 4 3" xfId="26055"/>
    <cellStyle name="Labels - Style3 7 5" xfId="26056"/>
    <cellStyle name="Labels - Style3 7 5 2" xfId="26057"/>
    <cellStyle name="Labels - Style3 7 5 3" xfId="26058"/>
    <cellStyle name="Labels - Style3 7 6" xfId="26059"/>
    <cellStyle name="Labels - Style3 7 6 2" xfId="26060"/>
    <cellStyle name="Labels - Style3 7 6 3" xfId="26061"/>
    <cellStyle name="Labels - Style3 7 7" xfId="26062"/>
    <cellStyle name="Labels - Style3 7 7 2" xfId="26063"/>
    <cellStyle name="Labels - Style3 7 7 3" xfId="26064"/>
    <cellStyle name="Labels - Style3 7 8" xfId="26065"/>
    <cellStyle name="Labels - Style3 7 8 2" xfId="26066"/>
    <cellStyle name="Labels - Style3 7 8 3" xfId="26067"/>
    <cellStyle name="Labels - Style3 7 9" xfId="26068"/>
    <cellStyle name="Labels - Style3 8" xfId="26069"/>
    <cellStyle name="Labels - Style3 8 10" xfId="26070"/>
    <cellStyle name="Labels - Style3 8 2" xfId="26071"/>
    <cellStyle name="Labels - Style3 8 2 2" xfId="26072"/>
    <cellStyle name="Labels - Style3 8 2 2 2" xfId="26073"/>
    <cellStyle name="Labels - Style3 8 2 2 3" xfId="26074"/>
    <cellStyle name="Labels - Style3 8 2 3" xfId="26075"/>
    <cellStyle name="Labels - Style3 8 2 3 2" xfId="26076"/>
    <cellStyle name="Labels - Style3 8 2 3 3" xfId="26077"/>
    <cellStyle name="Labels - Style3 8 2 4" xfId="26078"/>
    <cellStyle name="Labels - Style3 8 2 4 2" xfId="26079"/>
    <cellStyle name="Labels - Style3 8 2 4 3" xfId="26080"/>
    <cellStyle name="Labels - Style3 8 2 5" xfId="26081"/>
    <cellStyle name="Labels - Style3 8 2 5 2" xfId="26082"/>
    <cellStyle name="Labels - Style3 8 2 5 3" xfId="26083"/>
    <cellStyle name="Labels - Style3 8 2 6" xfId="26084"/>
    <cellStyle name="Labels - Style3 8 2 6 2" xfId="26085"/>
    <cellStyle name="Labels - Style3 8 2 6 3" xfId="26086"/>
    <cellStyle name="Labels - Style3 8 2 7" xfId="26087"/>
    <cellStyle name="Labels - Style3 8 2 7 2" xfId="26088"/>
    <cellStyle name="Labels - Style3 8 2 7 3" xfId="26089"/>
    <cellStyle name="Labels - Style3 8 2 8" xfId="26090"/>
    <cellStyle name="Labels - Style3 8 2 9" xfId="26091"/>
    <cellStyle name="Labels - Style3 8 3" xfId="26092"/>
    <cellStyle name="Labels - Style3 8 3 2" xfId="26093"/>
    <cellStyle name="Labels - Style3 8 3 3" xfId="26094"/>
    <cellStyle name="Labels - Style3 8 4" xfId="26095"/>
    <cellStyle name="Labels - Style3 8 4 2" xfId="26096"/>
    <cellStyle name="Labels - Style3 8 4 3" xfId="26097"/>
    <cellStyle name="Labels - Style3 8 5" xfId="26098"/>
    <cellStyle name="Labels - Style3 8 5 2" xfId="26099"/>
    <cellStyle name="Labels - Style3 8 5 3" xfId="26100"/>
    <cellStyle name="Labels - Style3 8 6" xfId="26101"/>
    <cellStyle name="Labels - Style3 8 6 2" xfId="26102"/>
    <cellStyle name="Labels - Style3 8 6 3" xfId="26103"/>
    <cellStyle name="Labels - Style3 8 7" xfId="26104"/>
    <cellStyle name="Labels - Style3 8 7 2" xfId="26105"/>
    <cellStyle name="Labels - Style3 8 7 3" xfId="26106"/>
    <cellStyle name="Labels - Style3 8 8" xfId="26107"/>
    <cellStyle name="Labels - Style3 8 8 2" xfId="26108"/>
    <cellStyle name="Labels - Style3 8 8 3" xfId="26109"/>
    <cellStyle name="Labels - Style3 8 9" xfId="26110"/>
    <cellStyle name="Labels - Style3 9" xfId="26111"/>
    <cellStyle name="Labels - Style3 9 10" xfId="26112"/>
    <cellStyle name="Labels - Style3 9 2" xfId="26113"/>
    <cellStyle name="Labels - Style3 9 2 2" xfId="26114"/>
    <cellStyle name="Labels - Style3 9 2 2 2" xfId="26115"/>
    <cellStyle name="Labels - Style3 9 2 2 3" xfId="26116"/>
    <cellStyle name="Labels - Style3 9 2 3" xfId="26117"/>
    <cellStyle name="Labels - Style3 9 2 3 2" xfId="26118"/>
    <cellStyle name="Labels - Style3 9 2 3 3" xfId="26119"/>
    <cellStyle name="Labels - Style3 9 2 4" xfId="26120"/>
    <cellStyle name="Labels - Style3 9 2 4 2" xfId="26121"/>
    <cellStyle name="Labels - Style3 9 2 4 3" xfId="26122"/>
    <cellStyle name="Labels - Style3 9 2 5" xfId="26123"/>
    <cellStyle name="Labels - Style3 9 2 5 2" xfId="26124"/>
    <cellStyle name="Labels - Style3 9 2 5 3" xfId="26125"/>
    <cellStyle name="Labels - Style3 9 2 6" xfId="26126"/>
    <cellStyle name="Labels - Style3 9 2 6 2" xfId="26127"/>
    <cellStyle name="Labels - Style3 9 2 6 3" xfId="26128"/>
    <cellStyle name="Labels - Style3 9 2 7" xfId="26129"/>
    <cellStyle name="Labels - Style3 9 2 7 2" xfId="26130"/>
    <cellStyle name="Labels - Style3 9 2 7 3" xfId="26131"/>
    <cellStyle name="Labels - Style3 9 2 8" xfId="26132"/>
    <cellStyle name="Labels - Style3 9 2 9" xfId="26133"/>
    <cellStyle name="Labels - Style3 9 3" xfId="26134"/>
    <cellStyle name="Labels - Style3 9 3 2" xfId="26135"/>
    <cellStyle name="Labels - Style3 9 3 3" xfId="26136"/>
    <cellStyle name="Labels - Style3 9 4" xfId="26137"/>
    <cellStyle name="Labels - Style3 9 4 2" xfId="26138"/>
    <cellStyle name="Labels - Style3 9 4 3" xfId="26139"/>
    <cellStyle name="Labels - Style3 9 5" xfId="26140"/>
    <cellStyle name="Labels - Style3 9 5 2" xfId="26141"/>
    <cellStyle name="Labels - Style3 9 5 3" xfId="26142"/>
    <cellStyle name="Labels - Style3 9 6" xfId="26143"/>
    <cellStyle name="Labels - Style3 9 6 2" xfId="26144"/>
    <cellStyle name="Labels - Style3 9 6 3" xfId="26145"/>
    <cellStyle name="Labels - Style3 9 7" xfId="26146"/>
    <cellStyle name="Labels - Style3 9 7 2" xfId="26147"/>
    <cellStyle name="Labels - Style3 9 7 3" xfId="26148"/>
    <cellStyle name="Labels - Style3 9 8" xfId="26149"/>
    <cellStyle name="Labels - Style3 9 8 2" xfId="26150"/>
    <cellStyle name="Labels - Style3 9 8 3" xfId="26151"/>
    <cellStyle name="Labels - Style3 9 9" xfId="26152"/>
    <cellStyle name="Labels 10" xfId="26153"/>
    <cellStyle name="Labels 10 2" xfId="26154"/>
    <cellStyle name="Labels 10 2 2" xfId="26155"/>
    <cellStyle name="Labels 10 2 2 2" xfId="26156"/>
    <cellStyle name="Labels 10 2 3" xfId="26157"/>
    <cellStyle name="Labels 10 2 3 2" xfId="26158"/>
    <cellStyle name="Labels 10 2 4" xfId="26159"/>
    <cellStyle name="Labels 10 2 4 2" xfId="26160"/>
    <cellStyle name="Labels 10 2 5" xfId="26161"/>
    <cellStyle name="Labels 10 2 5 2" xfId="26162"/>
    <cellStyle name="Labels 10 2 6" xfId="26163"/>
    <cellStyle name="Labels 10 2 6 2" xfId="26164"/>
    <cellStyle name="Labels 10 2 7" xfId="26165"/>
    <cellStyle name="Labels 10 2 7 2" xfId="26166"/>
    <cellStyle name="Labels 10 2 8" xfId="26167"/>
    <cellStyle name="Labels 10 3" xfId="26168"/>
    <cellStyle name="Labels 10 3 2" xfId="26169"/>
    <cellStyle name="Labels 10 4" xfId="26170"/>
    <cellStyle name="Labels 10 4 2" xfId="26171"/>
    <cellStyle name="Labels 10 5" xfId="26172"/>
    <cellStyle name="Labels 10 5 2" xfId="26173"/>
    <cellStyle name="Labels 10 6" xfId="26174"/>
    <cellStyle name="Labels 10 6 2" xfId="26175"/>
    <cellStyle name="Labels 10 7" xfId="26176"/>
    <cellStyle name="Labels 10 7 2" xfId="26177"/>
    <cellStyle name="Labels 10 8" xfId="26178"/>
    <cellStyle name="Labels 10 8 2" xfId="26179"/>
    <cellStyle name="Labels 10 9" xfId="26180"/>
    <cellStyle name="Labels 11" xfId="26181"/>
    <cellStyle name="Labels 11 2" xfId="26182"/>
    <cellStyle name="Labels 11 2 2" xfId="26183"/>
    <cellStyle name="Labels 11 2 2 2" xfId="26184"/>
    <cellStyle name="Labels 11 2 3" xfId="26185"/>
    <cellStyle name="Labels 11 2 3 2" xfId="26186"/>
    <cellStyle name="Labels 11 2 4" xfId="26187"/>
    <cellStyle name="Labels 11 2 4 2" xfId="26188"/>
    <cellStyle name="Labels 11 2 5" xfId="26189"/>
    <cellStyle name="Labels 11 2 5 2" xfId="26190"/>
    <cellStyle name="Labels 11 2 6" xfId="26191"/>
    <cellStyle name="Labels 11 2 6 2" xfId="26192"/>
    <cellStyle name="Labels 11 2 7" xfId="26193"/>
    <cellStyle name="Labels 11 2 7 2" xfId="26194"/>
    <cellStyle name="Labels 11 2 8" xfId="26195"/>
    <cellStyle name="Labels 11 3" xfId="26196"/>
    <cellStyle name="Labels 11 3 2" xfId="26197"/>
    <cellStyle name="Labels 11 4" xfId="26198"/>
    <cellStyle name="Labels 11 4 2" xfId="26199"/>
    <cellStyle name="Labels 11 5" xfId="26200"/>
    <cellStyle name="Labels 11 5 2" xfId="26201"/>
    <cellStyle name="Labels 11 6" xfId="26202"/>
    <cellStyle name="Labels 11 6 2" xfId="26203"/>
    <cellStyle name="Labels 11 7" xfId="26204"/>
    <cellStyle name="Labels 11 7 2" xfId="26205"/>
    <cellStyle name="Labels 11 8" xfId="26206"/>
    <cellStyle name="Labels 11 8 2" xfId="26207"/>
    <cellStyle name="Labels 11 9" xfId="26208"/>
    <cellStyle name="Labels 12" xfId="26209"/>
    <cellStyle name="Labels 12 2" xfId="26210"/>
    <cellStyle name="Labels 12 2 2" xfId="26211"/>
    <cellStyle name="Labels 12 2 2 2" xfId="26212"/>
    <cellStyle name="Labels 12 2 3" xfId="26213"/>
    <cellStyle name="Labels 12 2 3 2" xfId="26214"/>
    <cellStyle name="Labels 12 2 4" xfId="26215"/>
    <cellStyle name="Labels 12 2 4 2" xfId="26216"/>
    <cellStyle name="Labels 12 2 5" xfId="26217"/>
    <cellStyle name="Labels 12 2 5 2" xfId="26218"/>
    <cellStyle name="Labels 12 2 6" xfId="26219"/>
    <cellStyle name="Labels 12 2 6 2" xfId="26220"/>
    <cellStyle name="Labels 12 2 7" xfId="26221"/>
    <cellStyle name="Labels 12 2 7 2" xfId="26222"/>
    <cellStyle name="Labels 12 2 8" xfId="26223"/>
    <cellStyle name="Labels 12 3" xfId="26224"/>
    <cellStyle name="Labels 12 3 2" xfId="26225"/>
    <cellStyle name="Labels 12 4" xfId="26226"/>
    <cellStyle name="Labels 12 4 2" xfId="26227"/>
    <cellStyle name="Labels 12 5" xfId="26228"/>
    <cellStyle name="Labels 12 5 2" xfId="26229"/>
    <cellStyle name="Labels 12 6" xfId="26230"/>
    <cellStyle name="Labels 12 6 2" xfId="26231"/>
    <cellStyle name="Labels 12 7" xfId="26232"/>
    <cellStyle name="Labels 12 7 2" xfId="26233"/>
    <cellStyle name="Labels 12 8" xfId="26234"/>
    <cellStyle name="Labels 12 8 2" xfId="26235"/>
    <cellStyle name="Labels 12 9" xfId="26236"/>
    <cellStyle name="Labels 13" xfId="26237"/>
    <cellStyle name="Labels 13 2" xfId="26238"/>
    <cellStyle name="Labels 13 2 2" xfId="26239"/>
    <cellStyle name="Labels 13 2 2 2" xfId="26240"/>
    <cellStyle name="Labels 13 2 3" xfId="26241"/>
    <cellStyle name="Labels 13 2 3 2" xfId="26242"/>
    <cellStyle name="Labels 13 2 4" xfId="26243"/>
    <cellStyle name="Labels 13 2 4 2" xfId="26244"/>
    <cellStyle name="Labels 13 2 5" xfId="26245"/>
    <cellStyle name="Labels 13 2 5 2" xfId="26246"/>
    <cellStyle name="Labels 13 2 6" xfId="26247"/>
    <cellStyle name="Labels 13 2 6 2" xfId="26248"/>
    <cellStyle name="Labels 13 2 7" xfId="26249"/>
    <cellStyle name="Labels 13 2 7 2" xfId="26250"/>
    <cellStyle name="Labels 13 2 8" xfId="26251"/>
    <cellStyle name="Labels 13 3" xfId="26252"/>
    <cellStyle name="Labels 13 3 2" xfId="26253"/>
    <cellStyle name="Labels 13 4" xfId="26254"/>
    <cellStyle name="Labels 13 4 2" xfId="26255"/>
    <cellStyle name="Labels 13 5" xfId="26256"/>
    <cellStyle name="Labels 13 5 2" xfId="26257"/>
    <cellStyle name="Labels 13 6" xfId="26258"/>
    <cellStyle name="Labels 13 6 2" xfId="26259"/>
    <cellStyle name="Labels 13 7" xfId="26260"/>
    <cellStyle name="Labels 13 7 2" xfId="26261"/>
    <cellStyle name="Labels 13 8" xfId="26262"/>
    <cellStyle name="Labels 13 8 2" xfId="26263"/>
    <cellStyle name="Labels 13 9" xfId="26264"/>
    <cellStyle name="Labels 14" xfId="26265"/>
    <cellStyle name="Labels 14 2" xfId="26266"/>
    <cellStyle name="Labels 14 2 2" xfId="26267"/>
    <cellStyle name="Labels 14 2 2 2" xfId="26268"/>
    <cellStyle name="Labels 14 2 3" xfId="26269"/>
    <cellStyle name="Labels 14 2 3 2" xfId="26270"/>
    <cellStyle name="Labels 14 2 4" xfId="26271"/>
    <cellStyle name="Labels 14 2 4 2" xfId="26272"/>
    <cellStyle name="Labels 14 2 5" xfId="26273"/>
    <cellStyle name="Labels 14 2 5 2" xfId="26274"/>
    <cellStyle name="Labels 14 2 6" xfId="26275"/>
    <cellStyle name="Labels 14 2 6 2" xfId="26276"/>
    <cellStyle name="Labels 14 2 7" xfId="26277"/>
    <cellStyle name="Labels 14 2 7 2" xfId="26278"/>
    <cellStyle name="Labels 14 2 8" xfId="26279"/>
    <cellStyle name="Labels 14 3" xfId="26280"/>
    <cellStyle name="Labels 14 3 2" xfId="26281"/>
    <cellStyle name="Labels 14 4" xfId="26282"/>
    <cellStyle name="Labels 14 4 2" xfId="26283"/>
    <cellStyle name="Labels 14 5" xfId="26284"/>
    <cellStyle name="Labels 14 5 2" xfId="26285"/>
    <cellStyle name="Labels 14 6" xfId="26286"/>
    <cellStyle name="Labels 14 6 2" xfId="26287"/>
    <cellStyle name="Labels 14 7" xfId="26288"/>
    <cellStyle name="Labels 14 7 2" xfId="26289"/>
    <cellStyle name="Labels 14 8" xfId="26290"/>
    <cellStyle name="Labels 14 8 2" xfId="26291"/>
    <cellStyle name="Labels 14 9" xfId="26292"/>
    <cellStyle name="Labels 15" xfId="26293"/>
    <cellStyle name="Labels 15 2" xfId="26294"/>
    <cellStyle name="Labels 15 2 2" xfId="26295"/>
    <cellStyle name="Labels 15 3" xfId="26296"/>
    <cellStyle name="Labels 15 3 2" xfId="26297"/>
    <cellStyle name="Labels 15 4" xfId="26298"/>
    <cellStyle name="Labels 15 4 2" xfId="26299"/>
    <cellStyle name="Labels 15 5" xfId="26300"/>
    <cellStyle name="Labels 15 5 2" xfId="26301"/>
    <cellStyle name="Labels 15 6" xfId="26302"/>
    <cellStyle name="Labels 15 6 2" xfId="26303"/>
    <cellStyle name="Labels 15 7" xfId="26304"/>
    <cellStyle name="Labels 15 7 2" xfId="26305"/>
    <cellStyle name="Labels 15 8" xfId="26306"/>
    <cellStyle name="Labels 16" xfId="26307"/>
    <cellStyle name="Labels 16 2" xfId="26308"/>
    <cellStyle name="Labels 16 2 2" xfId="26309"/>
    <cellStyle name="Labels 16 3" xfId="26310"/>
    <cellStyle name="Labels 16 3 2" xfId="26311"/>
    <cellStyle name="Labels 16 4" xfId="26312"/>
    <cellStyle name="Labels 16 4 2" xfId="26313"/>
    <cellStyle name="Labels 16 5" xfId="26314"/>
    <cellStyle name="Labels 16 5 2" xfId="26315"/>
    <cellStyle name="Labels 16 6" xfId="26316"/>
    <cellStyle name="Labels 16 6 2" xfId="26317"/>
    <cellStyle name="Labels 16 7" xfId="26318"/>
    <cellStyle name="Labels 16 7 2" xfId="26319"/>
    <cellStyle name="Labels 16 8" xfId="26320"/>
    <cellStyle name="Labels 17" xfId="26321"/>
    <cellStyle name="Labels 17 2" xfId="26322"/>
    <cellStyle name="Labels 17 2 2" xfId="26323"/>
    <cellStyle name="Labels 17 3" xfId="26324"/>
    <cellStyle name="Labels 17 3 2" xfId="26325"/>
    <cellStyle name="Labels 17 4" xfId="26326"/>
    <cellStyle name="Labels 17 4 2" xfId="26327"/>
    <cellStyle name="Labels 17 5" xfId="26328"/>
    <cellStyle name="Labels 17 5 2" xfId="26329"/>
    <cellStyle name="Labels 17 6" xfId="26330"/>
    <cellStyle name="Labels 17 6 2" xfId="26331"/>
    <cellStyle name="Labels 17 7" xfId="26332"/>
    <cellStyle name="Labels 17 7 2" xfId="26333"/>
    <cellStyle name="Labels 17 8" xfId="26334"/>
    <cellStyle name="Labels 18" xfId="26335"/>
    <cellStyle name="Labels 18 2" xfId="26336"/>
    <cellStyle name="Labels 18 2 2" xfId="26337"/>
    <cellStyle name="Labels 18 3" xfId="26338"/>
    <cellStyle name="Labels 18 3 2" xfId="26339"/>
    <cellStyle name="Labels 18 4" xfId="26340"/>
    <cellStyle name="Labels 18 4 2" xfId="26341"/>
    <cellStyle name="Labels 18 5" xfId="26342"/>
    <cellStyle name="Labels 18 5 2" xfId="26343"/>
    <cellStyle name="Labels 18 6" xfId="26344"/>
    <cellStyle name="Labels 18 6 2" xfId="26345"/>
    <cellStyle name="Labels 18 7" xfId="26346"/>
    <cellStyle name="Labels 18 7 2" xfId="26347"/>
    <cellStyle name="Labels 18 8" xfId="26348"/>
    <cellStyle name="Labels 19" xfId="26349"/>
    <cellStyle name="Labels 19 2" xfId="26350"/>
    <cellStyle name="Labels 19 3" xfId="26351"/>
    <cellStyle name="Labels 2" xfId="26352"/>
    <cellStyle name="Labels 2 10" xfId="26353"/>
    <cellStyle name="Labels 2 10 2" xfId="26354"/>
    <cellStyle name="Labels 2 11" xfId="26355"/>
    <cellStyle name="Labels 2 2" xfId="26356"/>
    <cellStyle name="Labels 2 2 10" xfId="26357"/>
    <cellStyle name="Labels 2 2 2" xfId="26358"/>
    <cellStyle name="Labels 2 2 2 2" xfId="26359"/>
    <cellStyle name="Labels 2 2 2 2 2" xfId="26360"/>
    <cellStyle name="Labels 2 2 2 2 2 2" xfId="26361"/>
    <cellStyle name="Labels 2 2 2 2 3" xfId="26362"/>
    <cellStyle name="Labels 2 2 2 2 3 2" xfId="26363"/>
    <cellStyle name="Labels 2 2 2 2 4" xfId="26364"/>
    <cellStyle name="Labels 2 2 2 2 4 2" xfId="26365"/>
    <cellStyle name="Labels 2 2 2 2 5" xfId="26366"/>
    <cellStyle name="Labels 2 2 2 2 5 2" xfId="26367"/>
    <cellStyle name="Labels 2 2 2 2 6" xfId="26368"/>
    <cellStyle name="Labels 2 2 2 2 6 2" xfId="26369"/>
    <cellStyle name="Labels 2 2 2 2 7" xfId="26370"/>
    <cellStyle name="Labels 2 2 2 2 7 2" xfId="26371"/>
    <cellStyle name="Labels 2 2 2 2 8" xfId="26372"/>
    <cellStyle name="Labels 2 2 2 3" xfId="26373"/>
    <cellStyle name="Labels 2 2 2 3 2" xfId="26374"/>
    <cellStyle name="Labels 2 2 2 4" xfId="26375"/>
    <cellStyle name="Labels 2 2 2 4 2" xfId="26376"/>
    <cellStyle name="Labels 2 2 2 5" xfId="26377"/>
    <cellStyle name="Labels 2 2 2 5 2" xfId="26378"/>
    <cellStyle name="Labels 2 2 2 6" xfId="26379"/>
    <cellStyle name="Labels 2 2 2 6 2" xfId="26380"/>
    <cellStyle name="Labels 2 2 2 7" xfId="26381"/>
    <cellStyle name="Labels 2 2 2 7 2" xfId="26382"/>
    <cellStyle name="Labels 2 2 2 8" xfId="26383"/>
    <cellStyle name="Labels 2 2 2 8 2" xfId="26384"/>
    <cellStyle name="Labels 2 2 2 9" xfId="26385"/>
    <cellStyle name="Labels 2 2 3" xfId="26386"/>
    <cellStyle name="Labels 2 2 3 2" xfId="26387"/>
    <cellStyle name="Labels 2 2 3 2 2" xfId="26388"/>
    <cellStyle name="Labels 2 2 3 2 2 2" xfId="26389"/>
    <cellStyle name="Labels 2 2 3 2 3" xfId="26390"/>
    <cellStyle name="Labels 2 2 3 2 3 2" xfId="26391"/>
    <cellStyle name="Labels 2 2 3 2 4" xfId="26392"/>
    <cellStyle name="Labels 2 2 3 2 4 2" xfId="26393"/>
    <cellStyle name="Labels 2 2 3 2 5" xfId="26394"/>
    <cellStyle name="Labels 2 2 3 2 5 2" xfId="26395"/>
    <cellStyle name="Labels 2 2 3 2 6" xfId="26396"/>
    <cellStyle name="Labels 2 2 3 2 6 2" xfId="26397"/>
    <cellStyle name="Labels 2 2 3 2 7" xfId="26398"/>
    <cellStyle name="Labels 2 2 3 2 7 2" xfId="26399"/>
    <cellStyle name="Labels 2 2 3 2 8" xfId="26400"/>
    <cellStyle name="Labels 2 2 3 3" xfId="26401"/>
    <cellStyle name="Labels 2 2 3 3 2" xfId="26402"/>
    <cellStyle name="Labels 2 2 3 4" xfId="26403"/>
    <cellStyle name="Labels 2 2 3 4 2" xfId="26404"/>
    <cellStyle name="Labels 2 2 3 5" xfId="26405"/>
    <cellStyle name="Labels 2 2 3 5 2" xfId="26406"/>
    <cellStyle name="Labels 2 2 3 6" xfId="26407"/>
    <cellStyle name="Labels 2 2 3 6 2" xfId="26408"/>
    <cellStyle name="Labels 2 2 3 7" xfId="26409"/>
    <cellStyle name="Labels 2 2 3 7 2" xfId="26410"/>
    <cellStyle name="Labels 2 2 3 8" xfId="26411"/>
    <cellStyle name="Labels 2 2 3 8 2" xfId="26412"/>
    <cellStyle name="Labels 2 2 3 9" xfId="26413"/>
    <cellStyle name="Labels 2 2 4" xfId="26414"/>
    <cellStyle name="Labels 2 2 4 2" xfId="26415"/>
    <cellStyle name="Labels 2 2 4 2 2" xfId="26416"/>
    <cellStyle name="Labels 2 2 4 3" xfId="26417"/>
    <cellStyle name="Labels 2 2 4 3 2" xfId="26418"/>
    <cellStyle name="Labels 2 2 4 4" xfId="26419"/>
    <cellStyle name="Labels 2 2 4 4 2" xfId="26420"/>
    <cellStyle name="Labels 2 2 4 5" xfId="26421"/>
    <cellStyle name="Labels 2 2 4 5 2" xfId="26422"/>
    <cellStyle name="Labels 2 2 4 6" xfId="26423"/>
    <cellStyle name="Labels 2 2 4 6 2" xfId="26424"/>
    <cellStyle name="Labels 2 2 4 7" xfId="26425"/>
    <cellStyle name="Labels 2 2 4 7 2" xfId="26426"/>
    <cellStyle name="Labels 2 2 4 8" xfId="26427"/>
    <cellStyle name="Labels 2 2 5" xfId="26428"/>
    <cellStyle name="Labels 2 2 5 2" xfId="26429"/>
    <cellStyle name="Labels 2 2 5 2 2" xfId="26430"/>
    <cellStyle name="Labels 2 2 5 3" xfId="26431"/>
    <cellStyle name="Labels 2 2 5 3 2" xfId="26432"/>
    <cellStyle name="Labels 2 2 5 4" xfId="26433"/>
    <cellStyle name="Labels 2 2 5 4 2" xfId="26434"/>
    <cellStyle name="Labels 2 2 5 5" xfId="26435"/>
    <cellStyle name="Labels 2 2 5 5 2" xfId="26436"/>
    <cellStyle name="Labels 2 2 5 6" xfId="26437"/>
    <cellStyle name="Labels 2 2 5 6 2" xfId="26438"/>
    <cellStyle name="Labels 2 2 5 7" xfId="26439"/>
    <cellStyle name="Labels 2 2 5 7 2" xfId="26440"/>
    <cellStyle name="Labels 2 2 5 8" xfId="26441"/>
    <cellStyle name="Labels 2 2 6" xfId="26442"/>
    <cellStyle name="Labels 2 2 6 2" xfId="26443"/>
    <cellStyle name="Labels 2 2 7" xfId="26444"/>
    <cellStyle name="Labels 2 2 7 2" xfId="26445"/>
    <cellStyle name="Labels 2 2 8" xfId="26446"/>
    <cellStyle name="Labels 2 2 8 2" xfId="26447"/>
    <cellStyle name="Labels 2 2 9" xfId="26448"/>
    <cellStyle name="Labels 2 2 9 2" xfId="26449"/>
    <cellStyle name="Labels 2 3" xfId="26450"/>
    <cellStyle name="Labels 2 3 2" xfId="26451"/>
    <cellStyle name="Labels 2 3 2 2" xfId="26452"/>
    <cellStyle name="Labels 2 3 2 2 2" xfId="26453"/>
    <cellStyle name="Labels 2 3 2 3" xfId="26454"/>
    <cellStyle name="Labels 2 3 2 3 2" xfId="26455"/>
    <cellStyle name="Labels 2 3 2 4" xfId="26456"/>
    <cellStyle name="Labels 2 3 2 4 2" xfId="26457"/>
    <cellStyle name="Labels 2 3 2 5" xfId="26458"/>
    <cellStyle name="Labels 2 3 2 5 2" xfId="26459"/>
    <cellStyle name="Labels 2 3 2 6" xfId="26460"/>
    <cellStyle name="Labels 2 3 2 6 2" xfId="26461"/>
    <cellStyle name="Labels 2 3 2 7" xfId="26462"/>
    <cellStyle name="Labels 2 3 2 7 2" xfId="26463"/>
    <cellStyle name="Labels 2 3 2 8" xfId="26464"/>
    <cellStyle name="Labels 2 3 3" xfId="26465"/>
    <cellStyle name="Labels 2 3 3 2" xfId="26466"/>
    <cellStyle name="Labels 2 3 4" xfId="26467"/>
    <cellStyle name="Labels 2 3 4 2" xfId="26468"/>
    <cellStyle name="Labels 2 3 5" xfId="26469"/>
    <cellStyle name="Labels 2 3 5 2" xfId="26470"/>
    <cellStyle name="Labels 2 3 6" xfId="26471"/>
    <cellStyle name="Labels 2 3 6 2" xfId="26472"/>
    <cellStyle name="Labels 2 3 7" xfId="26473"/>
    <cellStyle name="Labels 2 3 7 2" xfId="26474"/>
    <cellStyle name="Labels 2 3 8" xfId="26475"/>
    <cellStyle name="Labels 2 3 8 2" xfId="26476"/>
    <cellStyle name="Labels 2 3 9" xfId="26477"/>
    <cellStyle name="Labels 2 4" xfId="26478"/>
    <cellStyle name="Labels 2 4 2" xfId="26479"/>
    <cellStyle name="Labels 2 4 2 2" xfId="26480"/>
    <cellStyle name="Labels 2 4 2 2 2" xfId="26481"/>
    <cellStyle name="Labels 2 4 2 3" xfId="26482"/>
    <cellStyle name="Labels 2 4 2 3 2" xfId="26483"/>
    <cellStyle name="Labels 2 4 2 4" xfId="26484"/>
    <cellStyle name="Labels 2 4 2 4 2" xfId="26485"/>
    <cellStyle name="Labels 2 4 2 5" xfId="26486"/>
    <cellStyle name="Labels 2 4 2 5 2" xfId="26487"/>
    <cellStyle name="Labels 2 4 2 6" xfId="26488"/>
    <cellStyle name="Labels 2 4 2 6 2" xfId="26489"/>
    <cellStyle name="Labels 2 4 2 7" xfId="26490"/>
    <cellStyle name="Labels 2 4 2 7 2" xfId="26491"/>
    <cellStyle name="Labels 2 4 2 8" xfId="26492"/>
    <cellStyle name="Labels 2 4 3" xfId="26493"/>
    <cellStyle name="Labels 2 4 3 2" xfId="26494"/>
    <cellStyle name="Labels 2 4 4" xfId="26495"/>
    <cellStyle name="Labels 2 4 4 2" xfId="26496"/>
    <cellStyle name="Labels 2 4 5" xfId="26497"/>
    <cellStyle name="Labels 2 4 5 2" xfId="26498"/>
    <cellStyle name="Labels 2 4 6" xfId="26499"/>
    <cellStyle name="Labels 2 4 6 2" xfId="26500"/>
    <cellStyle name="Labels 2 4 7" xfId="26501"/>
    <cellStyle name="Labels 2 4 7 2" xfId="26502"/>
    <cellStyle name="Labels 2 4 8" xfId="26503"/>
    <cellStyle name="Labels 2 4 8 2" xfId="26504"/>
    <cellStyle name="Labels 2 4 9" xfId="26505"/>
    <cellStyle name="Labels 2 5" xfId="26506"/>
    <cellStyle name="Labels 2 5 2" xfId="26507"/>
    <cellStyle name="Labels 2 5 2 2" xfId="26508"/>
    <cellStyle name="Labels 2 5 3" xfId="26509"/>
    <cellStyle name="Labels 2 5 3 2" xfId="26510"/>
    <cellStyle name="Labels 2 5 4" xfId="26511"/>
    <cellStyle name="Labels 2 5 4 2" xfId="26512"/>
    <cellStyle name="Labels 2 5 5" xfId="26513"/>
    <cellStyle name="Labels 2 5 5 2" xfId="26514"/>
    <cellStyle name="Labels 2 5 6" xfId="26515"/>
    <cellStyle name="Labels 2 5 6 2" xfId="26516"/>
    <cellStyle name="Labels 2 5 7" xfId="26517"/>
    <cellStyle name="Labels 2 5 7 2" xfId="26518"/>
    <cellStyle name="Labels 2 5 8" xfId="26519"/>
    <cellStyle name="Labels 2 6" xfId="26520"/>
    <cellStyle name="Labels 2 6 2" xfId="26521"/>
    <cellStyle name="Labels 2 6 2 2" xfId="26522"/>
    <cellStyle name="Labels 2 6 3" xfId="26523"/>
    <cellStyle name="Labels 2 6 3 2" xfId="26524"/>
    <cellStyle name="Labels 2 6 4" xfId="26525"/>
    <cellStyle name="Labels 2 6 4 2" xfId="26526"/>
    <cellStyle name="Labels 2 6 5" xfId="26527"/>
    <cellStyle name="Labels 2 6 5 2" xfId="26528"/>
    <cellStyle name="Labels 2 6 6" xfId="26529"/>
    <cellStyle name="Labels 2 6 6 2" xfId="26530"/>
    <cellStyle name="Labels 2 6 7" xfId="26531"/>
    <cellStyle name="Labels 2 6 7 2" xfId="26532"/>
    <cellStyle name="Labels 2 6 8" xfId="26533"/>
    <cellStyle name="Labels 2 7" xfId="26534"/>
    <cellStyle name="Labels 2 7 2" xfId="26535"/>
    <cellStyle name="Labels 2 8" xfId="26536"/>
    <cellStyle name="Labels 2 8 2" xfId="26537"/>
    <cellStyle name="Labels 2 9" xfId="26538"/>
    <cellStyle name="Labels 2 9 2" xfId="26539"/>
    <cellStyle name="Labels 20" xfId="26540"/>
    <cellStyle name="Labels 20 2" xfId="26541"/>
    <cellStyle name="Labels 21" xfId="26542"/>
    <cellStyle name="Labels 21 2" xfId="26543"/>
    <cellStyle name="Labels 21 3" xfId="26544"/>
    <cellStyle name="Labels 22" xfId="26545"/>
    <cellStyle name="Labels 22 2" xfId="26546"/>
    <cellStyle name="Labels 23" xfId="26547"/>
    <cellStyle name="Labels 23 2" xfId="26548"/>
    <cellStyle name="Labels 24" xfId="26549"/>
    <cellStyle name="Labels 24 2" xfId="26550"/>
    <cellStyle name="Labels 25" xfId="26551"/>
    <cellStyle name="Labels 25 2" xfId="26552"/>
    <cellStyle name="Labels 25 3" xfId="26553"/>
    <cellStyle name="Labels 26" xfId="26554"/>
    <cellStyle name="Labels 26 2" xfId="26555"/>
    <cellStyle name="Labels 26 3" xfId="26556"/>
    <cellStyle name="Labels 27" xfId="26557"/>
    <cellStyle name="Labels 28" xfId="26558"/>
    <cellStyle name="Labels 29" xfId="26559"/>
    <cellStyle name="Labels 3" xfId="26560"/>
    <cellStyle name="Labels 3 10" xfId="26561"/>
    <cellStyle name="Labels 3 2" xfId="26562"/>
    <cellStyle name="Labels 3 2 2" xfId="26563"/>
    <cellStyle name="Labels 3 2 2 2" xfId="26564"/>
    <cellStyle name="Labels 3 2 2 2 2" xfId="26565"/>
    <cellStyle name="Labels 3 2 2 3" xfId="26566"/>
    <cellStyle name="Labels 3 2 2 3 2" xfId="26567"/>
    <cellStyle name="Labels 3 2 2 4" xfId="26568"/>
    <cellStyle name="Labels 3 2 2 4 2" xfId="26569"/>
    <cellStyle name="Labels 3 2 2 5" xfId="26570"/>
    <cellStyle name="Labels 3 2 2 5 2" xfId="26571"/>
    <cellStyle name="Labels 3 2 2 6" xfId="26572"/>
    <cellStyle name="Labels 3 2 2 6 2" xfId="26573"/>
    <cellStyle name="Labels 3 2 2 7" xfId="26574"/>
    <cellStyle name="Labels 3 2 2 7 2" xfId="26575"/>
    <cellStyle name="Labels 3 2 2 8" xfId="26576"/>
    <cellStyle name="Labels 3 2 3" xfId="26577"/>
    <cellStyle name="Labels 3 2 3 2" xfId="26578"/>
    <cellStyle name="Labels 3 2 4" xfId="26579"/>
    <cellStyle name="Labels 3 2 4 2" xfId="26580"/>
    <cellStyle name="Labels 3 2 5" xfId="26581"/>
    <cellStyle name="Labels 3 2 5 2" xfId="26582"/>
    <cellStyle name="Labels 3 2 6" xfId="26583"/>
    <cellStyle name="Labels 3 2 6 2" xfId="26584"/>
    <cellStyle name="Labels 3 2 7" xfId="26585"/>
    <cellStyle name="Labels 3 2 7 2" xfId="26586"/>
    <cellStyle name="Labels 3 2 8" xfId="26587"/>
    <cellStyle name="Labels 3 2 8 2" xfId="26588"/>
    <cellStyle name="Labels 3 2 9" xfId="26589"/>
    <cellStyle name="Labels 3 3" xfId="26590"/>
    <cellStyle name="Labels 3 3 2" xfId="26591"/>
    <cellStyle name="Labels 3 3 2 2" xfId="26592"/>
    <cellStyle name="Labels 3 3 2 2 2" xfId="26593"/>
    <cellStyle name="Labels 3 3 2 3" xfId="26594"/>
    <cellStyle name="Labels 3 3 2 3 2" xfId="26595"/>
    <cellStyle name="Labels 3 3 2 4" xfId="26596"/>
    <cellStyle name="Labels 3 3 2 4 2" xfId="26597"/>
    <cellStyle name="Labels 3 3 2 5" xfId="26598"/>
    <cellStyle name="Labels 3 3 2 5 2" xfId="26599"/>
    <cellStyle name="Labels 3 3 2 6" xfId="26600"/>
    <cellStyle name="Labels 3 3 2 6 2" xfId="26601"/>
    <cellStyle name="Labels 3 3 2 7" xfId="26602"/>
    <cellStyle name="Labels 3 3 2 7 2" xfId="26603"/>
    <cellStyle name="Labels 3 3 2 8" xfId="26604"/>
    <cellStyle name="Labels 3 3 3" xfId="26605"/>
    <cellStyle name="Labels 3 3 3 2" xfId="26606"/>
    <cellStyle name="Labels 3 3 4" xfId="26607"/>
    <cellStyle name="Labels 3 3 4 2" xfId="26608"/>
    <cellStyle name="Labels 3 3 5" xfId="26609"/>
    <cellStyle name="Labels 3 3 5 2" xfId="26610"/>
    <cellStyle name="Labels 3 3 6" xfId="26611"/>
    <cellStyle name="Labels 3 3 6 2" xfId="26612"/>
    <cellStyle name="Labels 3 3 7" xfId="26613"/>
    <cellStyle name="Labels 3 3 7 2" xfId="26614"/>
    <cellStyle name="Labels 3 3 8" xfId="26615"/>
    <cellStyle name="Labels 3 3 8 2" xfId="26616"/>
    <cellStyle name="Labels 3 3 9" xfId="26617"/>
    <cellStyle name="Labels 3 4" xfId="26618"/>
    <cellStyle name="Labels 3 4 2" xfId="26619"/>
    <cellStyle name="Labels 3 4 2 2" xfId="26620"/>
    <cellStyle name="Labels 3 4 3" xfId="26621"/>
    <cellStyle name="Labels 3 4 3 2" xfId="26622"/>
    <cellStyle name="Labels 3 4 4" xfId="26623"/>
    <cellStyle name="Labels 3 4 4 2" xfId="26624"/>
    <cellStyle name="Labels 3 4 5" xfId="26625"/>
    <cellStyle name="Labels 3 4 5 2" xfId="26626"/>
    <cellStyle name="Labels 3 4 6" xfId="26627"/>
    <cellStyle name="Labels 3 4 6 2" xfId="26628"/>
    <cellStyle name="Labels 3 4 7" xfId="26629"/>
    <cellStyle name="Labels 3 4 7 2" xfId="26630"/>
    <cellStyle name="Labels 3 4 8" xfId="26631"/>
    <cellStyle name="Labels 3 5" xfId="26632"/>
    <cellStyle name="Labels 3 5 2" xfId="26633"/>
    <cellStyle name="Labels 3 5 2 2" xfId="26634"/>
    <cellStyle name="Labels 3 5 3" xfId="26635"/>
    <cellStyle name="Labels 3 5 3 2" xfId="26636"/>
    <cellStyle name="Labels 3 5 4" xfId="26637"/>
    <cellStyle name="Labels 3 5 4 2" xfId="26638"/>
    <cellStyle name="Labels 3 5 5" xfId="26639"/>
    <cellStyle name="Labels 3 5 5 2" xfId="26640"/>
    <cellStyle name="Labels 3 5 6" xfId="26641"/>
    <cellStyle name="Labels 3 5 6 2" xfId="26642"/>
    <cellStyle name="Labels 3 5 7" xfId="26643"/>
    <cellStyle name="Labels 3 5 7 2" xfId="26644"/>
    <cellStyle name="Labels 3 5 8" xfId="26645"/>
    <cellStyle name="Labels 3 6" xfId="26646"/>
    <cellStyle name="Labels 3 6 2" xfId="26647"/>
    <cellStyle name="Labels 3 7" xfId="26648"/>
    <cellStyle name="Labels 3 7 2" xfId="26649"/>
    <cellStyle name="Labels 3 8" xfId="26650"/>
    <cellStyle name="Labels 3 8 2" xfId="26651"/>
    <cellStyle name="Labels 3 9" xfId="26652"/>
    <cellStyle name="Labels 3 9 2" xfId="26653"/>
    <cellStyle name="Labels 30" xfId="26654"/>
    <cellStyle name="Labels 4" xfId="26655"/>
    <cellStyle name="Labels 4 10" xfId="26656"/>
    <cellStyle name="Labels 4 2" xfId="26657"/>
    <cellStyle name="Labels 4 2 2" xfId="26658"/>
    <cellStyle name="Labels 4 2 2 2" xfId="26659"/>
    <cellStyle name="Labels 4 2 2 2 2" xfId="26660"/>
    <cellStyle name="Labels 4 2 2 3" xfId="26661"/>
    <cellStyle name="Labels 4 2 2 3 2" xfId="26662"/>
    <cellStyle name="Labels 4 2 2 4" xfId="26663"/>
    <cellStyle name="Labels 4 2 2 4 2" xfId="26664"/>
    <cellStyle name="Labels 4 2 2 5" xfId="26665"/>
    <cellStyle name="Labels 4 2 2 5 2" xfId="26666"/>
    <cellStyle name="Labels 4 2 2 6" xfId="26667"/>
    <cellStyle name="Labels 4 2 2 6 2" xfId="26668"/>
    <cellStyle name="Labels 4 2 2 7" xfId="26669"/>
    <cellStyle name="Labels 4 2 2 7 2" xfId="26670"/>
    <cellStyle name="Labels 4 2 2 8" xfId="26671"/>
    <cellStyle name="Labels 4 2 3" xfId="26672"/>
    <cellStyle name="Labels 4 2 3 2" xfId="26673"/>
    <cellStyle name="Labels 4 2 4" xfId="26674"/>
    <cellStyle name="Labels 4 2 4 2" xfId="26675"/>
    <cellStyle name="Labels 4 2 5" xfId="26676"/>
    <cellStyle name="Labels 4 2 5 2" xfId="26677"/>
    <cellStyle name="Labels 4 2 6" xfId="26678"/>
    <cellStyle name="Labels 4 2 6 2" xfId="26679"/>
    <cellStyle name="Labels 4 2 7" xfId="26680"/>
    <cellStyle name="Labels 4 2 7 2" xfId="26681"/>
    <cellStyle name="Labels 4 2 8" xfId="26682"/>
    <cellStyle name="Labels 4 2 8 2" xfId="26683"/>
    <cellStyle name="Labels 4 2 9" xfId="26684"/>
    <cellStyle name="Labels 4 3" xfId="26685"/>
    <cellStyle name="Labels 4 3 2" xfId="26686"/>
    <cellStyle name="Labels 4 3 2 2" xfId="26687"/>
    <cellStyle name="Labels 4 3 2 2 2" xfId="26688"/>
    <cellStyle name="Labels 4 3 2 3" xfId="26689"/>
    <cellStyle name="Labels 4 3 2 3 2" xfId="26690"/>
    <cellStyle name="Labels 4 3 2 4" xfId="26691"/>
    <cellStyle name="Labels 4 3 2 4 2" xfId="26692"/>
    <cellStyle name="Labels 4 3 2 5" xfId="26693"/>
    <cellStyle name="Labels 4 3 2 5 2" xfId="26694"/>
    <cellStyle name="Labels 4 3 2 6" xfId="26695"/>
    <cellStyle name="Labels 4 3 2 6 2" xfId="26696"/>
    <cellStyle name="Labels 4 3 2 7" xfId="26697"/>
    <cellStyle name="Labels 4 3 2 7 2" xfId="26698"/>
    <cellStyle name="Labels 4 3 2 8" xfId="26699"/>
    <cellStyle name="Labels 4 3 3" xfId="26700"/>
    <cellStyle name="Labels 4 3 3 2" xfId="26701"/>
    <cellStyle name="Labels 4 3 4" xfId="26702"/>
    <cellStyle name="Labels 4 3 4 2" xfId="26703"/>
    <cellStyle name="Labels 4 3 5" xfId="26704"/>
    <cellStyle name="Labels 4 3 5 2" xfId="26705"/>
    <cellStyle name="Labels 4 3 6" xfId="26706"/>
    <cellStyle name="Labels 4 3 6 2" xfId="26707"/>
    <cellStyle name="Labels 4 3 7" xfId="26708"/>
    <cellStyle name="Labels 4 3 7 2" xfId="26709"/>
    <cellStyle name="Labels 4 3 8" xfId="26710"/>
    <cellStyle name="Labels 4 3 8 2" xfId="26711"/>
    <cellStyle name="Labels 4 3 9" xfId="26712"/>
    <cellStyle name="Labels 4 4" xfId="26713"/>
    <cellStyle name="Labels 4 4 2" xfId="26714"/>
    <cellStyle name="Labels 4 4 2 2" xfId="26715"/>
    <cellStyle name="Labels 4 4 3" xfId="26716"/>
    <cellStyle name="Labels 4 4 3 2" xfId="26717"/>
    <cellStyle name="Labels 4 4 4" xfId="26718"/>
    <cellStyle name="Labels 4 4 4 2" xfId="26719"/>
    <cellStyle name="Labels 4 4 5" xfId="26720"/>
    <cellStyle name="Labels 4 4 5 2" xfId="26721"/>
    <cellStyle name="Labels 4 4 6" xfId="26722"/>
    <cellStyle name="Labels 4 4 6 2" xfId="26723"/>
    <cellStyle name="Labels 4 4 7" xfId="26724"/>
    <cellStyle name="Labels 4 4 7 2" xfId="26725"/>
    <cellStyle name="Labels 4 4 8" xfId="26726"/>
    <cellStyle name="Labels 4 5" xfId="26727"/>
    <cellStyle name="Labels 4 5 2" xfId="26728"/>
    <cellStyle name="Labels 4 5 2 2" xfId="26729"/>
    <cellStyle name="Labels 4 5 3" xfId="26730"/>
    <cellStyle name="Labels 4 5 3 2" xfId="26731"/>
    <cellStyle name="Labels 4 5 4" xfId="26732"/>
    <cellStyle name="Labels 4 5 4 2" xfId="26733"/>
    <cellStyle name="Labels 4 5 5" xfId="26734"/>
    <cellStyle name="Labels 4 5 5 2" xfId="26735"/>
    <cellStyle name="Labels 4 5 6" xfId="26736"/>
    <cellStyle name="Labels 4 5 6 2" xfId="26737"/>
    <cellStyle name="Labels 4 5 7" xfId="26738"/>
    <cellStyle name="Labels 4 5 7 2" xfId="26739"/>
    <cellStyle name="Labels 4 5 8" xfId="26740"/>
    <cellStyle name="Labels 4 6" xfId="26741"/>
    <cellStyle name="Labels 4 6 2" xfId="26742"/>
    <cellStyle name="Labels 4 7" xfId="26743"/>
    <cellStyle name="Labels 4 7 2" xfId="26744"/>
    <cellStyle name="Labels 4 8" xfId="26745"/>
    <cellStyle name="Labels 4 8 2" xfId="26746"/>
    <cellStyle name="Labels 4 9" xfId="26747"/>
    <cellStyle name="Labels 4 9 2" xfId="26748"/>
    <cellStyle name="Labels 5" xfId="26749"/>
    <cellStyle name="Labels 5 10" xfId="26750"/>
    <cellStyle name="Labels 5 11" xfId="26751"/>
    <cellStyle name="Labels 5 2" xfId="26752"/>
    <cellStyle name="Labels 5 2 2" xfId="26753"/>
    <cellStyle name="Labels 5 2 2 2" xfId="26754"/>
    <cellStyle name="Labels 5 2 2 2 2" xfId="26755"/>
    <cellStyle name="Labels 5 2 2 3" xfId="26756"/>
    <cellStyle name="Labels 5 2 2 3 2" xfId="26757"/>
    <cellStyle name="Labels 5 2 2 4" xfId="26758"/>
    <cellStyle name="Labels 5 2 2 4 2" xfId="26759"/>
    <cellStyle name="Labels 5 2 2 5" xfId="26760"/>
    <cellStyle name="Labels 5 2 2 5 2" xfId="26761"/>
    <cellStyle name="Labels 5 2 2 6" xfId="26762"/>
    <cellStyle name="Labels 5 2 2 6 2" xfId="26763"/>
    <cellStyle name="Labels 5 2 2 7" xfId="26764"/>
    <cellStyle name="Labels 5 2 2 7 2" xfId="26765"/>
    <cellStyle name="Labels 5 2 2 8" xfId="26766"/>
    <cellStyle name="Labels 5 2 3" xfId="26767"/>
    <cellStyle name="Labels 5 2 3 2" xfId="26768"/>
    <cellStyle name="Labels 5 2 4" xfId="26769"/>
    <cellStyle name="Labels 5 2 4 2" xfId="26770"/>
    <cellStyle name="Labels 5 2 5" xfId="26771"/>
    <cellStyle name="Labels 5 2 5 2" xfId="26772"/>
    <cellStyle name="Labels 5 2 6" xfId="26773"/>
    <cellStyle name="Labels 5 2 6 2" xfId="26774"/>
    <cellStyle name="Labels 5 2 7" xfId="26775"/>
    <cellStyle name="Labels 5 2 7 2" xfId="26776"/>
    <cellStyle name="Labels 5 2 8" xfId="26777"/>
    <cellStyle name="Labels 5 2 8 2" xfId="26778"/>
    <cellStyle name="Labels 5 2 9" xfId="26779"/>
    <cellStyle name="Labels 5 3" xfId="26780"/>
    <cellStyle name="Labels 5 3 2" xfId="26781"/>
    <cellStyle name="Labels 5 3 2 2" xfId="26782"/>
    <cellStyle name="Labels 5 3 2 2 2" xfId="26783"/>
    <cellStyle name="Labels 5 3 2 3" xfId="26784"/>
    <cellStyle name="Labels 5 3 2 3 2" xfId="26785"/>
    <cellStyle name="Labels 5 3 2 4" xfId="26786"/>
    <cellStyle name="Labels 5 3 2 4 2" xfId="26787"/>
    <cellStyle name="Labels 5 3 2 5" xfId="26788"/>
    <cellStyle name="Labels 5 3 2 5 2" xfId="26789"/>
    <cellStyle name="Labels 5 3 2 6" xfId="26790"/>
    <cellStyle name="Labels 5 3 2 6 2" xfId="26791"/>
    <cellStyle name="Labels 5 3 2 7" xfId="26792"/>
    <cellStyle name="Labels 5 3 2 7 2" xfId="26793"/>
    <cellStyle name="Labels 5 3 2 8" xfId="26794"/>
    <cellStyle name="Labels 5 3 3" xfId="26795"/>
    <cellStyle name="Labels 5 3 3 2" xfId="26796"/>
    <cellStyle name="Labels 5 3 4" xfId="26797"/>
    <cellStyle name="Labels 5 3 4 2" xfId="26798"/>
    <cellStyle name="Labels 5 3 5" xfId="26799"/>
    <cellStyle name="Labels 5 3 5 2" xfId="26800"/>
    <cellStyle name="Labels 5 3 6" xfId="26801"/>
    <cellStyle name="Labels 5 3 6 2" xfId="26802"/>
    <cellStyle name="Labels 5 3 7" xfId="26803"/>
    <cellStyle name="Labels 5 3 7 2" xfId="26804"/>
    <cellStyle name="Labels 5 3 8" xfId="26805"/>
    <cellStyle name="Labels 5 3 8 2" xfId="26806"/>
    <cellStyle name="Labels 5 3 9" xfId="26807"/>
    <cellStyle name="Labels 5 4" xfId="26808"/>
    <cellStyle name="Labels 5 4 2" xfId="26809"/>
    <cellStyle name="Labels 5 4 2 2" xfId="26810"/>
    <cellStyle name="Labels 5 4 3" xfId="26811"/>
    <cellStyle name="Labels 5 4 3 2" xfId="26812"/>
    <cellStyle name="Labels 5 4 4" xfId="26813"/>
    <cellStyle name="Labels 5 4 4 2" xfId="26814"/>
    <cellStyle name="Labels 5 4 5" xfId="26815"/>
    <cellStyle name="Labels 5 4 5 2" xfId="26816"/>
    <cellStyle name="Labels 5 4 6" xfId="26817"/>
    <cellStyle name="Labels 5 4 6 2" xfId="26818"/>
    <cellStyle name="Labels 5 4 7" xfId="26819"/>
    <cellStyle name="Labels 5 4 7 2" xfId="26820"/>
    <cellStyle name="Labels 5 4 8" xfId="26821"/>
    <cellStyle name="Labels 5 5" xfId="26822"/>
    <cellStyle name="Labels 5 5 2" xfId="26823"/>
    <cellStyle name="Labels 5 5 2 2" xfId="26824"/>
    <cellStyle name="Labels 5 5 3" xfId="26825"/>
    <cellStyle name="Labels 5 5 3 2" xfId="26826"/>
    <cellStyle name="Labels 5 5 4" xfId="26827"/>
    <cellStyle name="Labels 5 5 4 2" xfId="26828"/>
    <cellStyle name="Labels 5 5 5" xfId="26829"/>
    <cellStyle name="Labels 5 5 5 2" xfId="26830"/>
    <cellStyle name="Labels 5 5 6" xfId="26831"/>
    <cellStyle name="Labels 5 5 6 2" xfId="26832"/>
    <cellStyle name="Labels 5 5 7" xfId="26833"/>
    <cellStyle name="Labels 5 5 7 2" xfId="26834"/>
    <cellStyle name="Labels 5 5 8" xfId="26835"/>
    <cellStyle name="Labels 5 6" xfId="26836"/>
    <cellStyle name="Labels 5 6 2" xfId="26837"/>
    <cellStyle name="Labels 5 7" xfId="26838"/>
    <cellStyle name="Labels 5 7 2" xfId="26839"/>
    <cellStyle name="Labels 5 8" xfId="26840"/>
    <cellStyle name="Labels 5 8 2" xfId="26841"/>
    <cellStyle name="Labels 5 9" xfId="26842"/>
    <cellStyle name="Labels 5 9 2" xfId="26843"/>
    <cellStyle name="Labels 6" xfId="26844"/>
    <cellStyle name="Labels 6 10" xfId="26845"/>
    <cellStyle name="Labels 6 2" xfId="26846"/>
    <cellStyle name="Labels 6 2 2" xfId="26847"/>
    <cellStyle name="Labels 6 2 2 2" xfId="26848"/>
    <cellStyle name="Labels 6 2 2 2 2" xfId="26849"/>
    <cellStyle name="Labels 6 2 2 3" xfId="26850"/>
    <cellStyle name="Labels 6 2 2 3 2" xfId="26851"/>
    <cellStyle name="Labels 6 2 2 4" xfId="26852"/>
    <cellStyle name="Labels 6 2 2 4 2" xfId="26853"/>
    <cellStyle name="Labels 6 2 2 5" xfId="26854"/>
    <cellStyle name="Labels 6 2 2 5 2" xfId="26855"/>
    <cellStyle name="Labels 6 2 2 6" xfId="26856"/>
    <cellStyle name="Labels 6 2 2 6 2" xfId="26857"/>
    <cellStyle name="Labels 6 2 2 7" xfId="26858"/>
    <cellStyle name="Labels 6 2 2 7 2" xfId="26859"/>
    <cellStyle name="Labels 6 2 2 8" xfId="26860"/>
    <cellStyle name="Labels 6 2 3" xfId="26861"/>
    <cellStyle name="Labels 6 2 3 2" xfId="26862"/>
    <cellStyle name="Labels 6 2 4" xfId="26863"/>
    <cellStyle name="Labels 6 2 4 2" xfId="26864"/>
    <cellStyle name="Labels 6 2 5" xfId="26865"/>
    <cellStyle name="Labels 6 2 5 2" xfId="26866"/>
    <cellStyle name="Labels 6 2 6" xfId="26867"/>
    <cellStyle name="Labels 6 2 6 2" xfId="26868"/>
    <cellStyle name="Labels 6 2 7" xfId="26869"/>
    <cellStyle name="Labels 6 2 7 2" xfId="26870"/>
    <cellStyle name="Labels 6 2 8" xfId="26871"/>
    <cellStyle name="Labels 6 2 8 2" xfId="26872"/>
    <cellStyle name="Labels 6 2 9" xfId="26873"/>
    <cellStyle name="Labels 6 3" xfId="26874"/>
    <cellStyle name="Labels 6 3 2" xfId="26875"/>
    <cellStyle name="Labels 6 3 2 2" xfId="26876"/>
    <cellStyle name="Labels 6 3 2 2 2" xfId="26877"/>
    <cellStyle name="Labels 6 3 2 3" xfId="26878"/>
    <cellStyle name="Labels 6 3 2 3 2" xfId="26879"/>
    <cellStyle name="Labels 6 3 2 4" xfId="26880"/>
    <cellStyle name="Labels 6 3 2 4 2" xfId="26881"/>
    <cellStyle name="Labels 6 3 2 5" xfId="26882"/>
    <cellStyle name="Labels 6 3 2 5 2" xfId="26883"/>
    <cellStyle name="Labels 6 3 2 6" xfId="26884"/>
    <cellStyle name="Labels 6 3 2 6 2" xfId="26885"/>
    <cellStyle name="Labels 6 3 2 7" xfId="26886"/>
    <cellStyle name="Labels 6 3 2 7 2" xfId="26887"/>
    <cellStyle name="Labels 6 3 2 8" xfId="26888"/>
    <cellStyle name="Labels 6 3 3" xfId="26889"/>
    <cellStyle name="Labels 6 3 3 2" xfId="26890"/>
    <cellStyle name="Labels 6 3 4" xfId="26891"/>
    <cellStyle name="Labels 6 3 4 2" xfId="26892"/>
    <cellStyle name="Labels 6 3 5" xfId="26893"/>
    <cellStyle name="Labels 6 3 5 2" xfId="26894"/>
    <cellStyle name="Labels 6 3 6" xfId="26895"/>
    <cellStyle name="Labels 6 3 6 2" xfId="26896"/>
    <cellStyle name="Labels 6 3 7" xfId="26897"/>
    <cellStyle name="Labels 6 3 7 2" xfId="26898"/>
    <cellStyle name="Labels 6 3 8" xfId="26899"/>
    <cellStyle name="Labels 6 3 8 2" xfId="26900"/>
    <cellStyle name="Labels 6 3 9" xfId="26901"/>
    <cellStyle name="Labels 6 4" xfId="26902"/>
    <cellStyle name="Labels 6 4 2" xfId="26903"/>
    <cellStyle name="Labels 6 4 2 2" xfId="26904"/>
    <cellStyle name="Labels 6 4 3" xfId="26905"/>
    <cellStyle name="Labels 6 4 3 2" xfId="26906"/>
    <cellStyle name="Labels 6 4 4" xfId="26907"/>
    <cellStyle name="Labels 6 4 4 2" xfId="26908"/>
    <cellStyle name="Labels 6 4 5" xfId="26909"/>
    <cellStyle name="Labels 6 4 5 2" xfId="26910"/>
    <cellStyle name="Labels 6 4 6" xfId="26911"/>
    <cellStyle name="Labels 6 4 6 2" xfId="26912"/>
    <cellStyle name="Labels 6 4 7" xfId="26913"/>
    <cellStyle name="Labels 6 4 7 2" xfId="26914"/>
    <cellStyle name="Labels 6 4 8" xfId="26915"/>
    <cellStyle name="Labels 6 5" xfId="26916"/>
    <cellStyle name="Labels 6 5 2" xfId="26917"/>
    <cellStyle name="Labels 6 5 2 2" xfId="26918"/>
    <cellStyle name="Labels 6 5 3" xfId="26919"/>
    <cellStyle name="Labels 6 5 3 2" xfId="26920"/>
    <cellStyle name="Labels 6 5 4" xfId="26921"/>
    <cellStyle name="Labels 6 5 4 2" xfId="26922"/>
    <cellStyle name="Labels 6 5 5" xfId="26923"/>
    <cellStyle name="Labels 6 5 5 2" xfId="26924"/>
    <cellStyle name="Labels 6 5 6" xfId="26925"/>
    <cellStyle name="Labels 6 5 6 2" xfId="26926"/>
    <cellStyle name="Labels 6 5 7" xfId="26927"/>
    <cellStyle name="Labels 6 5 7 2" xfId="26928"/>
    <cellStyle name="Labels 6 5 8" xfId="26929"/>
    <cellStyle name="Labels 6 6" xfId="26930"/>
    <cellStyle name="Labels 6 6 2" xfId="26931"/>
    <cellStyle name="Labels 6 7" xfId="26932"/>
    <cellStyle name="Labels 6 7 2" xfId="26933"/>
    <cellStyle name="Labels 6 8" xfId="26934"/>
    <cellStyle name="Labels 6 8 2" xfId="26935"/>
    <cellStyle name="Labels 6 9" xfId="26936"/>
    <cellStyle name="Labels 6 9 2" xfId="26937"/>
    <cellStyle name="Labels 7" xfId="26938"/>
    <cellStyle name="Labels 7 10" xfId="26939"/>
    <cellStyle name="Labels 7 11" xfId="26940"/>
    <cellStyle name="Labels 7 2" xfId="26941"/>
    <cellStyle name="Labels 7 2 2" xfId="26942"/>
    <cellStyle name="Labels 7 2 2 2" xfId="26943"/>
    <cellStyle name="Labels 7 2 2 2 2" xfId="26944"/>
    <cellStyle name="Labels 7 2 2 3" xfId="26945"/>
    <cellStyle name="Labels 7 2 2 3 2" xfId="26946"/>
    <cellStyle name="Labels 7 2 2 4" xfId="26947"/>
    <cellStyle name="Labels 7 2 2 4 2" xfId="26948"/>
    <cellStyle name="Labels 7 2 2 5" xfId="26949"/>
    <cellStyle name="Labels 7 2 2 5 2" xfId="26950"/>
    <cellStyle name="Labels 7 2 2 6" xfId="26951"/>
    <cellStyle name="Labels 7 2 2 6 2" xfId="26952"/>
    <cellStyle name="Labels 7 2 2 7" xfId="26953"/>
    <cellStyle name="Labels 7 2 2 7 2" xfId="26954"/>
    <cellStyle name="Labels 7 2 2 8" xfId="26955"/>
    <cellStyle name="Labels 7 2 3" xfId="26956"/>
    <cellStyle name="Labels 7 2 3 2" xfId="26957"/>
    <cellStyle name="Labels 7 2 4" xfId="26958"/>
    <cellStyle name="Labels 7 2 4 2" xfId="26959"/>
    <cellStyle name="Labels 7 2 5" xfId="26960"/>
    <cellStyle name="Labels 7 2 5 2" xfId="26961"/>
    <cellStyle name="Labels 7 2 6" xfId="26962"/>
    <cellStyle name="Labels 7 2 6 2" xfId="26963"/>
    <cellStyle name="Labels 7 2 7" xfId="26964"/>
    <cellStyle name="Labels 7 2 7 2" xfId="26965"/>
    <cellStyle name="Labels 7 2 8" xfId="26966"/>
    <cellStyle name="Labels 7 2 8 2" xfId="26967"/>
    <cellStyle name="Labels 7 2 9" xfId="26968"/>
    <cellStyle name="Labels 7 3" xfId="26969"/>
    <cellStyle name="Labels 7 3 2" xfId="26970"/>
    <cellStyle name="Labels 7 3 2 2" xfId="26971"/>
    <cellStyle name="Labels 7 3 2 2 2" xfId="26972"/>
    <cellStyle name="Labels 7 3 2 3" xfId="26973"/>
    <cellStyle name="Labels 7 3 2 3 2" xfId="26974"/>
    <cellStyle name="Labels 7 3 2 4" xfId="26975"/>
    <cellStyle name="Labels 7 3 2 4 2" xfId="26976"/>
    <cellStyle name="Labels 7 3 2 5" xfId="26977"/>
    <cellStyle name="Labels 7 3 2 5 2" xfId="26978"/>
    <cellStyle name="Labels 7 3 2 6" xfId="26979"/>
    <cellStyle name="Labels 7 3 2 6 2" xfId="26980"/>
    <cellStyle name="Labels 7 3 2 7" xfId="26981"/>
    <cellStyle name="Labels 7 3 2 7 2" xfId="26982"/>
    <cellStyle name="Labels 7 3 2 8" xfId="26983"/>
    <cellStyle name="Labels 7 3 3" xfId="26984"/>
    <cellStyle name="Labels 7 3 3 2" xfId="26985"/>
    <cellStyle name="Labels 7 3 4" xfId="26986"/>
    <cellStyle name="Labels 7 3 4 2" xfId="26987"/>
    <cellStyle name="Labels 7 3 5" xfId="26988"/>
    <cellStyle name="Labels 7 3 5 2" xfId="26989"/>
    <cellStyle name="Labels 7 3 6" xfId="26990"/>
    <cellStyle name="Labels 7 3 6 2" xfId="26991"/>
    <cellStyle name="Labels 7 3 7" xfId="26992"/>
    <cellStyle name="Labels 7 3 7 2" xfId="26993"/>
    <cellStyle name="Labels 7 3 8" xfId="26994"/>
    <cellStyle name="Labels 7 3 8 2" xfId="26995"/>
    <cellStyle name="Labels 7 3 9" xfId="26996"/>
    <cellStyle name="Labels 7 4" xfId="26997"/>
    <cellStyle name="Labels 7 4 2" xfId="26998"/>
    <cellStyle name="Labels 7 4 2 2" xfId="26999"/>
    <cellStyle name="Labels 7 4 3" xfId="27000"/>
    <cellStyle name="Labels 7 4 3 2" xfId="27001"/>
    <cellStyle name="Labels 7 4 4" xfId="27002"/>
    <cellStyle name="Labels 7 4 4 2" xfId="27003"/>
    <cellStyle name="Labels 7 4 5" xfId="27004"/>
    <cellStyle name="Labels 7 4 5 2" xfId="27005"/>
    <cellStyle name="Labels 7 4 6" xfId="27006"/>
    <cellStyle name="Labels 7 4 6 2" xfId="27007"/>
    <cellStyle name="Labels 7 4 7" xfId="27008"/>
    <cellStyle name="Labels 7 4 7 2" xfId="27009"/>
    <cellStyle name="Labels 7 4 8" xfId="27010"/>
    <cellStyle name="Labels 7 5" xfId="27011"/>
    <cellStyle name="Labels 7 5 2" xfId="27012"/>
    <cellStyle name="Labels 7 5 2 2" xfId="27013"/>
    <cellStyle name="Labels 7 5 3" xfId="27014"/>
    <cellStyle name="Labels 7 5 3 2" xfId="27015"/>
    <cellStyle name="Labels 7 5 4" xfId="27016"/>
    <cellStyle name="Labels 7 5 4 2" xfId="27017"/>
    <cellStyle name="Labels 7 5 5" xfId="27018"/>
    <cellStyle name="Labels 7 5 5 2" xfId="27019"/>
    <cellStyle name="Labels 7 5 6" xfId="27020"/>
    <cellStyle name="Labels 7 5 6 2" xfId="27021"/>
    <cellStyle name="Labels 7 5 7" xfId="27022"/>
    <cellStyle name="Labels 7 5 7 2" xfId="27023"/>
    <cellStyle name="Labels 7 5 8" xfId="27024"/>
    <cellStyle name="Labels 7 6" xfId="27025"/>
    <cellStyle name="Labels 7 6 2" xfId="27026"/>
    <cellStyle name="Labels 7 7" xfId="27027"/>
    <cellStyle name="Labels 7 7 2" xfId="27028"/>
    <cellStyle name="Labels 7 8" xfId="27029"/>
    <cellStyle name="Labels 7 8 2" xfId="27030"/>
    <cellStyle name="Labels 7 9" xfId="27031"/>
    <cellStyle name="Labels 7 9 2" xfId="27032"/>
    <cellStyle name="Labels 8" xfId="27033"/>
    <cellStyle name="Labels 8 2" xfId="27034"/>
    <cellStyle name="Labels 8 2 2" xfId="27035"/>
    <cellStyle name="Labels 8 2 2 2" xfId="27036"/>
    <cellStyle name="Labels 8 2 3" xfId="27037"/>
    <cellStyle name="Labels 8 2 3 2" xfId="27038"/>
    <cellStyle name="Labels 8 2 4" xfId="27039"/>
    <cellStyle name="Labels 8 2 4 2" xfId="27040"/>
    <cellStyle name="Labels 8 2 5" xfId="27041"/>
    <cellStyle name="Labels 8 2 5 2" xfId="27042"/>
    <cellStyle name="Labels 8 2 6" xfId="27043"/>
    <cellStyle name="Labels 8 2 6 2" xfId="27044"/>
    <cellStyle name="Labels 8 2 7" xfId="27045"/>
    <cellStyle name="Labels 8 2 7 2" xfId="27046"/>
    <cellStyle name="Labels 8 2 8" xfId="27047"/>
    <cellStyle name="Labels 8 3" xfId="27048"/>
    <cellStyle name="Labels 8 3 2" xfId="27049"/>
    <cellStyle name="Labels 8 4" xfId="27050"/>
    <cellStyle name="Labels 8 4 2" xfId="27051"/>
    <cellStyle name="Labels 8 5" xfId="27052"/>
    <cellStyle name="Labels 8 5 2" xfId="27053"/>
    <cellStyle name="Labels 8 6" xfId="27054"/>
    <cellStyle name="Labels 8 6 2" xfId="27055"/>
    <cellStyle name="Labels 8 7" xfId="27056"/>
    <cellStyle name="Labels 8 7 2" xfId="27057"/>
    <cellStyle name="Labels 8 8" xfId="27058"/>
    <cellStyle name="Labels 8 8 2" xfId="27059"/>
    <cellStyle name="Labels 8 9" xfId="27060"/>
    <cellStyle name="Labels 9" xfId="27061"/>
    <cellStyle name="Labels 9 2" xfId="27062"/>
    <cellStyle name="Labels 9 2 2" xfId="27063"/>
    <cellStyle name="Labels 9 2 2 2" xfId="27064"/>
    <cellStyle name="Labels 9 2 3" xfId="27065"/>
    <cellStyle name="Labels 9 2 3 2" xfId="27066"/>
    <cellStyle name="Labels 9 2 4" xfId="27067"/>
    <cellStyle name="Labels 9 2 4 2" xfId="27068"/>
    <cellStyle name="Labels 9 2 5" xfId="27069"/>
    <cellStyle name="Labels 9 2 5 2" xfId="27070"/>
    <cellStyle name="Labels 9 2 6" xfId="27071"/>
    <cellStyle name="Labels 9 2 6 2" xfId="27072"/>
    <cellStyle name="Labels 9 2 7" xfId="27073"/>
    <cellStyle name="Labels 9 2 7 2" xfId="27074"/>
    <cellStyle name="Labels 9 2 8" xfId="27075"/>
    <cellStyle name="Labels 9 3" xfId="27076"/>
    <cellStyle name="Labels 9 3 2" xfId="27077"/>
    <cellStyle name="Labels 9 4" xfId="27078"/>
    <cellStyle name="Labels 9 4 2" xfId="27079"/>
    <cellStyle name="Labels 9 5" xfId="27080"/>
    <cellStyle name="Labels 9 5 2" xfId="27081"/>
    <cellStyle name="Labels 9 6" xfId="27082"/>
    <cellStyle name="Labels 9 6 2" xfId="27083"/>
    <cellStyle name="Labels 9 7" xfId="27084"/>
    <cellStyle name="Labels 9 7 2" xfId="27085"/>
    <cellStyle name="Labels 9 8" xfId="27086"/>
    <cellStyle name="Labels 9 8 2" xfId="27087"/>
    <cellStyle name="Labels 9 9" xfId="27088"/>
    <cellStyle name="Linked Cell 2" xfId="27089"/>
    <cellStyle name="Linked Cell 2 2" xfId="27090"/>
    <cellStyle name="Linked Cell 2 2 2" xfId="27091"/>
    <cellStyle name="Linked Cell 2 3" xfId="27092"/>
    <cellStyle name="Linked Cell 2 4" xfId="27093"/>
    <cellStyle name="Linked Cell 2 4 2" xfId="27094"/>
    <cellStyle name="Linked Cell 3" xfId="27095"/>
    <cellStyle name="Linked Cell 3 2" xfId="27096"/>
    <cellStyle name="Linked Cell 3 2 2" xfId="27097"/>
    <cellStyle name="Linked Cell 3 3" xfId="27098"/>
    <cellStyle name="Linked Cell 4" xfId="27099"/>
    <cellStyle name="Linked Cell 4 2" xfId="27100"/>
    <cellStyle name="Linked Cell 4 3" xfId="27101"/>
    <cellStyle name="Linked Cell 4 4" xfId="27102"/>
    <cellStyle name="Neutral 2" xfId="27103"/>
    <cellStyle name="Neutral 2 2" xfId="27104"/>
    <cellStyle name="Neutral 2 2 2" xfId="27105"/>
    <cellStyle name="Neutral 2 2 3" xfId="27106"/>
    <cellStyle name="Neutral 2 3" xfId="27107"/>
    <cellStyle name="Neutral 2 3 2" xfId="27108"/>
    <cellStyle name="Neutral 2 4" xfId="27109"/>
    <cellStyle name="Neutral 2 4 2" xfId="27110"/>
    <cellStyle name="Neutral 3" xfId="27111"/>
    <cellStyle name="Neutral 3 2" xfId="27112"/>
    <cellStyle name="Neutral 3 2 2" xfId="27113"/>
    <cellStyle name="Neutral 3 3" xfId="27114"/>
    <cellStyle name="Neutral 4" xfId="27115"/>
    <cellStyle name="Neutral 4 2" xfId="27116"/>
    <cellStyle name="Neutral 4 3" xfId="27117"/>
    <cellStyle name="Neutral 4 4" xfId="27118"/>
    <cellStyle name="New_normal" xfId="27119"/>
    <cellStyle name="Normal" xfId="0" builtinId="0"/>
    <cellStyle name="Normal - Style1" xfId="27120"/>
    <cellStyle name="Normal - Style2" xfId="27121"/>
    <cellStyle name="Normal - Style3" xfId="27122"/>
    <cellStyle name="Normal - Style4" xfId="27123"/>
    <cellStyle name="Normal - Style5" xfId="27124"/>
    <cellStyle name="Normal - Style6" xfId="27125"/>
    <cellStyle name="Normal - Style7" xfId="27126"/>
    <cellStyle name="Normal - Style8" xfId="27127"/>
    <cellStyle name="Normal 10" xfId="27128"/>
    <cellStyle name="Normal 10 10" xfId="27129"/>
    <cellStyle name="Normal 10 10 2" xfId="27130"/>
    <cellStyle name="Normal 10 11" xfId="27131"/>
    <cellStyle name="Normal 10 11 2" xfId="27132"/>
    <cellStyle name="Normal 10 12" xfId="27133"/>
    <cellStyle name="Normal 10 2" xfId="27134"/>
    <cellStyle name="Normal 10 2 2" xfId="27135"/>
    <cellStyle name="Normal 10 2 2 2" xfId="27136"/>
    <cellStyle name="Normal 10 2 2 2 2" xfId="27137"/>
    <cellStyle name="Normal 10 2 2 2 2 2" xfId="27138"/>
    <cellStyle name="Normal 10 2 2 2 2 2 2" xfId="27139"/>
    <cellStyle name="Normal 10 2 2 2 2 2 2 2" xfId="27140"/>
    <cellStyle name="Normal 10 2 2 2 2 2 2 2 2" xfId="27141"/>
    <cellStyle name="Normal 10 2 2 2 2 2 2 3" xfId="27142"/>
    <cellStyle name="Normal 10 2 2 2 2 2 3" xfId="27143"/>
    <cellStyle name="Normal 10 2 2 2 2 2 3 2" xfId="27144"/>
    <cellStyle name="Normal 10 2 2 2 2 2 3 2 2" xfId="27145"/>
    <cellStyle name="Normal 10 2 2 2 2 2 3 3" xfId="27146"/>
    <cellStyle name="Normal 10 2 2 2 2 2 4" xfId="27147"/>
    <cellStyle name="Normal 10 2 2 2 2 2 4 2" xfId="27148"/>
    <cellStyle name="Normal 10 2 2 2 2 2 5" xfId="27149"/>
    <cellStyle name="Normal 10 2 2 2 2 3" xfId="27150"/>
    <cellStyle name="Normal 10 2 2 2 2 3 2" xfId="27151"/>
    <cellStyle name="Normal 10 2 2 2 2 3 2 2" xfId="27152"/>
    <cellStyle name="Normal 10 2 2 2 2 3 3" xfId="27153"/>
    <cellStyle name="Normal 10 2 2 2 2 4" xfId="27154"/>
    <cellStyle name="Normal 10 2 2 2 2 4 2" xfId="27155"/>
    <cellStyle name="Normal 10 2 2 2 2 4 2 2" xfId="27156"/>
    <cellStyle name="Normal 10 2 2 2 2 4 3" xfId="27157"/>
    <cellStyle name="Normal 10 2 2 2 2 5" xfId="27158"/>
    <cellStyle name="Normal 10 2 2 2 2 5 2" xfId="27159"/>
    <cellStyle name="Normal 10 2 2 2 2 6" xfId="27160"/>
    <cellStyle name="Normal 10 2 2 2 2 7" xfId="27161"/>
    <cellStyle name="Normal 10 2 2 2 3" xfId="27162"/>
    <cellStyle name="Normal 10 2 2 2 3 2" xfId="27163"/>
    <cellStyle name="Normal 10 2 2 2 3 2 2" xfId="27164"/>
    <cellStyle name="Normal 10 2 2 2 3 2 2 2" xfId="27165"/>
    <cellStyle name="Normal 10 2 2 2 3 2 3" xfId="27166"/>
    <cellStyle name="Normal 10 2 2 2 3 3" xfId="27167"/>
    <cellStyle name="Normal 10 2 2 2 3 3 2" xfId="27168"/>
    <cellStyle name="Normal 10 2 2 2 3 3 2 2" xfId="27169"/>
    <cellStyle name="Normal 10 2 2 2 3 3 3" xfId="27170"/>
    <cellStyle name="Normal 10 2 2 2 3 4" xfId="27171"/>
    <cellStyle name="Normal 10 2 2 2 3 4 2" xfId="27172"/>
    <cellStyle name="Normal 10 2 2 2 3 5" xfId="27173"/>
    <cellStyle name="Normal 10 2 2 2 4" xfId="27174"/>
    <cellStyle name="Normal 10 2 2 2 4 2" xfId="27175"/>
    <cellStyle name="Normal 10 2 2 2 4 2 2" xfId="27176"/>
    <cellStyle name="Normal 10 2 2 2 4 3" xfId="27177"/>
    <cellStyle name="Normal 10 2 2 2 5" xfId="27178"/>
    <cellStyle name="Normal 10 2 2 2 5 2" xfId="27179"/>
    <cellStyle name="Normal 10 2 2 2 5 2 2" xfId="27180"/>
    <cellStyle name="Normal 10 2 2 2 5 3" xfId="27181"/>
    <cellStyle name="Normal 10 2 2 2 6" xfId="27182"/>
    <cellStyle name="Normal 10 2 2 2 6 2" xfId="27183"/>
    <cellStyle name="Normal 10 2 2 2 7" xfId="27184"/>
    <cellStyle name="Normal 10 2 2 2 8" xfId="27185"/>
    <cellStyle name="Normal 10 2 2 3" xfId="27186"/>
    <cellStyle name="Normal 10 2 2 3 2" xfId="27187"/>
    <cellStyle name="Normal 10 2 2 3 2 2" xfId="27188"/>
    <cellStyle name="Normal 10 2 2 3 2 2 2" xfId="27189"/>
    <cellStyle name="Normal 10 2 2 3 2 2 2 2" xfId="27190"/>
    <cellStyle name="Normal 10 2 2 3 2 2 3" xfId="27191"/>
    <cellStyle name="Normal 10 2 2 3 2 3" xfId="27192"/>
    <cellStyle name="Normal 10 2 2 3 2 3 2" xfId="27193"/>
    <cellStyle name="Normal 10 2 2 3 2 3 2 2" xfId="27194"/>
    <cellStyle name="Normal 10 2 2 3 2 3 3" xfId="27195"/>
    <cellStyle name="Normal 10 2 2 3 2 4" xfId="27196"/>
    <cellStyle name="Normal 10 2 2 3 2 4 2" xfId="27197"/>
    <cellStyle name="Normal 10 2 2 3 2 5" xfId="27198"/>
    <cellStyle name="Normal 10 2 2 3 3" xfId="27199"/>
    <cellStyle name="Normal 10 2 2 3 3 2" xfId="27200"/>
    <cellStyle name="Normal 10 2 2 3 3 2 2" xfId="27201"/>
    <cellStyle name="Normal 10 2 2 3 3 3" xfId="27202"/>
    <cellStyle name="Normal 10 2 2 3 4" xfId="27203"/>
    <cellStyle name="Normal 10 2 2 3 4 2" xfId="27204"/>
    <cellStyle name="Normal 10 2 2 3 4 2 2" xfId="27205"/>
    <cellStyle name="Normal 10 2 2 3 4 3" xfId="27206"/>
    <cellStyle name="Normal 10 2 2 3 5" xfId="27207"/>
    <cellStyle name="Normal 10 2 2 3 5 2" xfId="27208"/>
    <cellStyle name="Normal 10 2 2 3 6" xfId="27209"/>
    <cellStyle name="Normal 10 2 2 3 7" xfId="27210"/>
    <cellStyle name="Normal 10 2 2 4" xfId="27211"/>
    <cellStyle name="Normal 10 2 2 4 2" xfId="27212"/>
    <cellStyle name="Normal 10 2 2 4 2 2" xfId="27213"/>
    <cellStyle name="Normal 10 2 2 4 2 2 2" xfId="27214"/>
    <cellStyle name="Normal 10 2 2 4 2 3" xfId="27215"/>
    <cellStyle name="Normal 10 2 2 4 3" xfId="27216"/>
    <cellStyle name="Normal 10 2 2 4 3 2" xfId="27217"/>
    <cellStyle name="Normal 10 2 2 4 3 2 2" xfId="27218"/>
    <cellStyle name="Normal 10 2 2 4 3 3" xfId="27219"/>
    <cellStyle name="Normal 10 2 2 4 4" xfId="27220"/>
    <cellStyle name="Normal 10 2 2 4 4 2" xfId="27221"/>
    <cellStyle name="Normal 10 2 2 4 5" xfId="27222"/>
    <cellStyle name="Normal 10 2 2 5" xfId="27223"/>
    <cellStyle name="Normal 10 2 2 5 2" xfId="27224"/>
    <cellStyle name="Normal 10 2 2 5 2 2" xfId="27225"/>
    <cellStyle name="Normal 10 2 2 5 3" xfId="27226"/>
    <cellStyle name="Normal 10 2 2 6" xfId="27227"/>
    <cellStyle name="Normal 10 2 2 6 2" xfId="27228"/>
    <cellStyle name="Normal 10 2 2 6 2 2" xfId="27229"/>
    <cellStyle name="Normal 10 2 2 6 3" xfId="27230"/>
    <cellStyle name="Normal 10 2 2 7" xfId="27231"/>
    <cellStyle name="Normal 10 2 2 7 2" xfId="27232"/>
    <cellStyle name="Normal 10 2 2 8" xfId="27233"/>
    <cellStyle name="Normal 10 2 2 9" xfId="27234"/>
    <cellStyle name="Normal 10 2 3" xfId="27235"/>
    <cellStyle name="Normal 10 2 3 2" xfId="27236"/>
    <cellStyle name="Normal 10 2 3 2 2" xfId="27237"/>
    <cellStyle name="Normal 10 2 3 2 2 2" xfId="27238"/>
    <cellStyle name="Normal 10 2 3 2 2 2 2" xfId="27239"/>
    <cellStyle name="Normal 10 2 3 2 2 2 2 2" xfId="27240"/>
    <cellStyle name="Normal 10 2 3 2 2 2 3" xfId="27241"/>
    <cellStyle name="Normal 10 2 3 2 2 3" xfId="27242"/>
    <cellStyle name="Normal 10 2 3 2 2 3 2" xfId="27243"/>
    <cellStyle name="Normal 10 2 3 2 2 3 2 2" xfId="27244"/>
    <cellStyle name="Normal 10 2 3 2 2 3 3" xfId="27245"/>
    <cellStyle name="Normal 10 2 3 2 2 4" xfId="27246"/>
    <cellStyle name="Normal 10 2 3 2 2 4 2" xfId="27247"/>
    <cellStyle name="Normal 10 2 3 2 2 5" xfId="27248"/>
    <cellStyle name="Normal 10 2 3 2 3" xfId="27249"/>
    <cellStyle name="Normal 10 2 3 2 3 2" xfId="27250"/>
    <cellStyle name="Normal 10 2 3 2 3 2 2" xfId="27251"/>
    <cellStyle name="Normal 10 2 3 2 3 3" xfId="27252"/>
    <cellStyle name="Normal 10 2 3 2 4" xfId="27253"/>
    <cellStyle name="Normal 10 2 3 2 4 2" xfId="27254"/>
    <cellStyle name="Normal 10 2 3 2 4 2 2" xfId="27255"/>
    <cellStyle name="Normal 10 2 3 2 4 3" xfId="27256"/>
    <cellStyle name="Normal 10 2 3 2 5" xfId="27257"/>
    <cellStyle name="Normal 10 2 3 2 5 2" xfId="27258"/>
    <cellStyle name="Normal 10 2 3 2 6" xfId="27259"/>
    <cellStyle name="Normal 10 2 3 2 7" xfId="27260"/>
    <cellStyle name="Normal 10 2 3 3" xfId="27261"/>
    <cellStyle name="Normal 10 2 3 3 2" xfId="27262"/>
    <cellStyle name="Normal 10 2 3 3 2 2" xfId="27263"/>
    <cellStyle name="Normal 10 2 3 3 2 2 2" xfId="27264"/>
    <cellStyle name="Normal 10 2 3 3 2 3" xfId="27265"/>
    <cellStyle name="Normal 10 2 3 3 3" xfId="27266"/>
    <cellStyle name="Normal 10 2 3 3 3 2" xfId="27267"/>
    <cellStyle name="Normal 10 2 3 3 3 2 2" xfId="27268"/>
    <cellStyle name="Normal 10 2 3 3 3 3" xfId="27269"/>
    <cellStyle name="Normal 10 2 3 3 4" xfId="27270"/>
    <cellStyle name="Normal 10 2 3 3 4 2" xfId="27271"/>
    <cellStyle name="Normal 10 2 3 3 5" xfId="27272"/>
    <cellStyle name="Normal 10 2 3 3 6" xfId="27273"/>
    <cellStyle name="Normal 10 2 3 4" xfId="27274"/>
    <cellStyle name="Normal 10 2 3 4 2" xfId="27275"/>
    <cellStyle name="Normal 10 2 3 4 2 2" xfId="27276"/>
    <cellStyle name="Normal 10 2 3 4 3" xfId="27277"/>
    <cellStyle name="Normal 10 2 3 5" xfId="27278"/>
    <cellStyle name="Normal 10 2 3 5 2" xfId="27279"/>
    <cellStyle name="Normal 10 2 3 5 2 2" xfId="27280"/>
    <cellStyle name="Normal 10 2 3 5 3" xfId="27281"/>
    <cellStyle name="Normal 10 2 3 5 4" xfId="27282"/>
    <cellStyle name="Normal 10 2 3 5 5" xfId="27283"/>
    <cellStyle name="Normal 10 2 3 5 6" xfId="27284"/>
    <cellStyle name="Normal 10 2 3 6" xfId="27285"/>
    <cellStyle name="Normal 10 2 3 6 2" xfId="27286"/>
    <cellStyle name="Normal 10 2 3 7" xfId="27287"/>
    <cellStyle name="Normal 10 2 4" xfId="27288"/>
    <cellStyle name="Normal 10 2 4 2" xfId="27289"/>
    <cellStyle name="Normal 10 2 4 2 2" xfId="27290"/>
    <cellStyle name="Normal 10 2 4 2 2 2" xfId="27291"/>
    <cellStyle name="Normal 10 2 4 2 2 2 2" xfId="27292"/>
    <cellStyle name="Normal 10 2 4 2 2 3" xfId="27293"/>
    <cellStyle name="Normal 10 2 4 2 2 4" xfId="27294"/>
    <cellStyle name="Normal 10 2 4 2 2 5" xfId="27295"/>
    <cellStyle name="Normal 10 2 4 2 3" xfId="27296"/>
    <cellStyle name="Normal 10 2 4 2 3 2" xfId="27297"/>
    <cellStyle name="Normal 10 2 4 2 3 2 2" xfId="27298"/>
    <cellStyle name="Normal 10 2 4 2 3 3" xfId="27299"/>
    <cellStyle name="Normal 10 2 4 2 4" xfId="27300"/>
    <cellStyle name="Normal 10 2 4 2 4 2" xfId="27301"/>
    <cellStyle name="Normal 10 2 4 2 5" xfId="27302"/>
    <cellStyle name="Normal 10 2 4 3" xfId="27303"/>
    <cellStyle name="Normal 10 2 4 3 2" xfId="27304"/>
    <cellStyle name="Normal 10 2 4 3 2 2" xfId="27305"/>
    <cellStyle name="Normal 10 2 4 3 3" xfId="27306"/>
    <cellStyle name="Normal 10 2 4 4" xfId="27307"/>
    <cellStyle name="Normal 10 2 4 4 2" xfId="27308"/>
    <cellStyle name="Normal 10 2 4 4 2 2" xfId="27309"/>
    <cellStyle name="Normal 10 2 4 4 3" xfId="27310"/>
    <cellStyle name="Normal 10 2 4 5" xfId="27311"/>
    <cellStyle name="Normal 10 2 4 5 2" xfId="27312"/>
    <cellStyle name="Normal 10 2 4 6" xfId="27313"/>
    <cellStyle name="Normal 10 2 5" xfId="27314"/>
    <cellStyle name="Normal 10 2 5 2" xfId="27315"/>
    <cellStyle name="Normal 10 2 5 2 2" xfId="27316"/>
    <cellStyle name="Normal 10 2 5 2 2 2" xfId="27317"/>
    <cellStyle name="Normal 10 2 5 2 3" xfId="27318"/>
    <cellStyle name="Normal 10 2 5 3" xfId="27319"/>
    <cellStyle name="Normal 10 2 5 3 2" xfId="27320"/>
    <cellStyle name="Normal 10 2 5 3 2 2" xfId="27321"/>
    <cellStyle name="Normal 10 2 5 3 3" xfId="27322"/>
    <cellStyle name="Normal 10 2 5 4" xfId="27323"/>
    <cellStyle name="Normal 10 2 5 4 2" xfId="27324"/>
    <cellStyle name="Normal 10 2 5 5" xfId="27325"/>
    <cellStyle name="Normal 10 2 6" xfId="27326"/>
    <cellStyle name="Normal 10 2 6 2" xfId="27327"/>
    <cellStyle name="Normal 10 2 6 2 2" xfId="27328"/>
    <cellStyle name="Normal 10 2 6 3" xfId="27329"/>
    <cellStyle name="Normal 10 2 7" xfId="27330"/>
    <cellStyle name="Normal 10 2 7 2" xfId="27331"/>
    <cellStyle name="Normal 10 2 7 2 2" xfId="27332"/>
    <cellStyle name="Normal 10 2 7 3" xfId="27333"/>
    <cellStyle name="Normal 10 2 8" xfId="27334"/>
    <cellStyle name="Normal 10 2 8 2" xfId="27335"/>
    <cellStyle name="Normal 10 2 9" xfId="27336"/>
    <cellStyle name="Normal 10 3" xfId="27337"/>
    <cellStyle name="Normal 10 3 2" xfId="27338"/>
    <cellStyle name="Normal 10 3 2 2" xfId="27339"/>
    <cellStyle name="Normal 10 3 2 2 2" xfId="27340"/>
    <cellStyle name="Normal 10 3 2 2 2 2" xfId="27341"/>
    <cellStyle name="Normal 10 3 2 2 2 2 2" xfId="27342"/>
    <cellStyle name="Normal 10 3 2 2 2 2 2 2" xfId="27343"/>
    <cellStyle name="Normal 10 3 2 2 2 2 3" xfId="27344"/>
    <cellStyle name="Normal 10 3 2 2 2 3" xfId="27345"/>
    <cellStyle name="Normal 10 3 2 2 2 3 2" xfId="27346"/>
    <cellStyle name="Normal 10 3 2 2 2 3 2 2" xfId="27347"/>
    <cellStyle name="Normal 10 3 2 2 2 3 3" xfId="27348"/>
    <cellStyle name="Normal 10 3 2 2 2 4" xfId="27349"/>
    <cellStyle name="Normal 10 3 2 2 2 4 2" xfId="27350"/>
    <cellStyle name="Normal 10 3 2 2 2 5" xfId="27351"/>
    <cellStyle name="Normal 10 3 2 2 3" xfId="27352"/>
    <cellStyle name="Normal 10 3 2 2 3 2" xfId="27353"/>
    <cellStyle name="Normal 10 3 2 2 3 2 2" xfId="27354"/>
    <cellStyle name="Normal 10 3 2 2 3 3" xfId="27355"/>
    <cellStyle name="Normal 10 3 2 2 4" xfId="27356"/>
    <cellStyle name="Normal 10 3 2 2 4 2" xfId="27357"/>
    <cellStyle name="Normal 10 3 2 2 4 2 2" xfId="27358"/>
    <cellStyle name="Normal 10 3 2 2 4 3" xfId="27359"/>
    <cellStyle name="Normal 10 3 2 2 5" xfId="27360"/>
    <cellStyle name="Normal 10 3 2 2 5 2" xfId="27361"/>
    <cellStyle name="Normal 10 3 2 2 6" xfId="27362"/>
    <cellStyle name="Normal 10 3 2 2 7" xfId="27363"/>
    <cellStyle name="Normal 10 3 2 3" xfId="27364"/>
    <cellStyle name="Normal 10 3 2 3 2" xfId="27365"/>
    <cellStyle name="Normal 10 3 2 3 2 2" xfId="27366"/>
    <cellStyle name="Normal 10 3 2 3 2 2 2" xfId="27367"/>
    <cellStyle name="Normal 10 3 2 3 2 3" xfId="27368"/>
    <cellStyle name="Normal 10 3 2 3 3" xfId="27369"/>
    <cellStyle name="Normal 10 3 2 3 3 2" xfId="27370"/>
    <cellStyle name="Normal 10 3 2 3 3 2 2" xfId="27371"/>
    <cellStyle name="Normal 10 3 2 3 3 3" xfId="27372"/>
    <cellStyle name="Normal 10 3 2 3 4" xfId="27373"/>
    <cellStyle name="Normal 10 3 2 3 4 2" xfId="27374"/>
    <cellStyle name="Normal 10 3 2 3 5" xfId="27375"/>
    <cellStyle name="Normal 10 3 2 4" xfId="27376"/>
    <cellStyle name="Normal 10 3 2 4 2" xfId="27377"/>
    <cellStyle name="Normal 10 3 2 4 2 2" xfId="27378"/>
    <cellStyle name="Normal 10 3 2 4 3" xfId="27379"/>
    <cellStyle name="Normal 10 3 2 5" xfId="27380"/>
    <cellStyle name="Normal 10 3 2 5 2" xfId="27381"/>
    <cellStyle name="Normal 10 3 2 5 2 2" xfId="27382"/>
    <cellStyle name="Normal 10 3 2 5 3" xfId="27383"/>
    <cellStyle name="Normal 10 3 2 6" xfId="27384"/>
    <cellStyle name="Normal 10 3 2 6 2" xfId="27385"/>
    <cellStyle name="Normal 10 3 2 7" xfId="27386"/>
    <cellStyle name="Normal 10 3 2 8" xfId="27387"/>
    <cellStyle name="Normal 10 3 2 9" xfId="27388"/>
    <cellStyle name="Normal 10 3 3" xfId="27389"/>
    <cellStyle name="Normal 10 3 3 2" xfId="27390"/>
    <cellStyle name="Normal 10 3 3 2 2" xfId="27391"/>
    <cellStyle name="Normal 10 3 3 2 2 2" xfId="27392"/>
    <cellStyle name="Normal 10 3 3 2 2 2 2" xfId="27393"/>
    <cellStyle name="Normal 10 3 3 2 2 3" xfId="27394"/>
    <cellStyle name="Normal 10 3 3 2 3" xfId="27395"/>
    <cellStyle name="Normal 10 3 3 2 3 2" xfId="27396"/>
    <cellStyle name="Normal 10 3 3 2 3 2 2" xfId="27397"/>
    <cellStyle name="Normal 10 3 3 2 3 3" xfId="27398"/>
    <cellStyle name="Normal 10 3 3 2 4" xfId="27399"/>
    <cellStyle name="Normal 10 3 3 2 4 2" xfId="27400"/>
    <cellStyle name="Normal 10 3 3 2 5" xfId="27401"/>
    <cellStyle name="Normal 10 3 3 3" xfId="27402"/>
    <cellStyle name="Normal 10 3 3 3 2" xfId="27403"/>
    <cellStyle name="Normal 10 3 3 3 2 2" xfId="27404"/>
    <cellStyle name="Normal 10 3 3 3 3" xfId="27405"/>
    <cellStyle name="Normal 10 3 3 4" xfId="27406"/>
    <cellStyle name="Normal 10 3 3 4 2" xfId="27407"/>
    <cellStyle name="Normal 10 3 3 4 2 2" xfId="27408"/>
    <cellStyle name="Normal 10 3 3 4 3" xfId="27409"/>
    <cellStyle name="Normal 10 3 3 5" xfId="27410"/>
    <cellStyle name="Normal 10 3 3 5 2" xfId="27411"/>
    <cellStyle name="Normal 10 3 3 6" xfId="27412"/>
    <cellStyle name="Normal 10 3 3 7" xfId="27413"/>
    <cellStyle name="Normal 10 3 4" xfId="27414"/>
    <cellStyle name="Normal 10 3 4 2" xfId="27415"/>
    <cellStyle name="Normal 10 3 4 2 2" xfId="27416"/>
    <cellStyle name="Normal 10 3 4 2 2 2" xfId="27417"/>
    <cellStyle name="Normal 10 3 4 2 3" xfId="27418"/>
    <cellStyle name="Normal 10 3 4 3" xfId="27419"/>
    <cellStyle name="Normal 10 3 4 3 2" xfId="27420"/>
    <cellStyle name="Normal 10 3 4 3 2 2" xfId="27421"/>
    <cellStyle name="Normal 10 3 4 3 3" xfId="27422"/>
    <cellStyle name="Normal 10 3 4 4" xfId="27423"/>
    <cellStyle name="Normal 10 3 4 4 2" xfId="27424"/>
    <cellStyle name="Normal 10 3 4 5" xfId="27425"/>
    <cellStyle name="Normal 10 3 4 6" xfId="27426"/>
    <cellStyle name="Normal 10 3 5" xfId="27427"/>
    <cellStyle name="Normal 10 3 5 2" xfId="27428"/>
    <cellStyle name="Normal 10 3 5 2 2" xfId="27429"/>
    <cellStyle name="Normal 10 3 5 3" xfId="27430"/>
    <cellStyle name="Normal 10 3 5 4" xfId="27431"/>
    <cellStyle name="Normal 10 3 6" xfId="27432"/>
    <cellStyle name="Normal 10 3 6 2" xfId="27433"/>
    <cellStyle name="Normal 10 3 6 2 2" xfId="27434"/>
    <cellStyle name="Normal 10 3 6 3" xfId="27435"/>
    <cellStyle name="Normal 10 3 7" xfId="27436"/>
    <cellStyle name="Normal 10 3 7 2" xfId="27437"/>
    <cellStyle name="Normal 10 3 8" xfId="27438"/>
    <cellStyle name="Normal 10 4" xfId="27439"/>
    <cellStyle name="Normal 10 4 2" xfId="27440"/>
    <cellStyle name="Normal 10 4 2 2" xfId="27441"/>
    <cellStyle name="Normal 10 4 2 2 2" xfId="27442"/>
    <cellStyle name="Normal 10 4 2 2 2 2" xfId="27443"/>
    <cellStyle name="Normal 10 4 2 2 2 2 2" xfId="27444"/>
    <cellStyle name="Normal 10 4 2 2 2 2 2 2" xfId="27445"/>
    <cellStyle name="Normal 10 4 2 2 2 2 3" xfId="27446"/>
    <cellStyle name="Normal 10 4 2 2 2 3" xfId="27447"/>
    <cellStyle name="Normal 10 4 2 2 2 3 2" xfId="27448"/>
    <cellStyle name="Normal 10 4 2 2 2 3 2 2" xfId="27449"/>
    <cellStyle name="Normal 10 4 2 2 2 3 3" xfId="27450"/>
    <cellStyle name="Normal 10 4 2 2 2 4" xfId="27451"/>
    <cellStyle name="Normal 10 4 2 2 2 4 2" xfId="27452"/>
    <cellStyle name="Normal 10 4 2 2 2 5" xfId="27453"/>
    <cellStyle name="Normal 10 4 2 2 3" xfId="27454"/>
    <cellStyle name="Normal 10 4 2 2 3 2" xfId="27455"/>
    <cellStyle name="Normal 10 4 2 2 3 2 2" xfId="27456"/>
    <cellStyle name="Normal 10 4 2 2 3 3" xfId="27457"/>
    <cellStyle name="Normal 10 4 2 2 4" xfId="27458"/>
    <cellStyle name="Normal 10 4 2 2 4 2" xfId="27459"/>
    <cellStyle name="Normal 10 4 2 2 4 2 2" xfId="27460"/>
    <cellStyle name="Normal 10 4 2 2 4 3" xfId="27461"/>
    <cellStyle name="Normal 10 4 2 2 5" xfId="27462"/>
    <cellStyle name="Normal 10 4 2 2 5 2" xfId="27463"/>
    <cellStyle name="Normal 10 4 2 2 6" xfId="27464"/>
    <cellStyle name="Normal 10 4 2 3" xfId="27465"/>
    <cellStyle name="Normal 10 4 2 3 2" xfId="27466"/>
    <cellStyle name="Normal 10 4 2 3 2 2" xfId="27467"/>
    <cellStyle name="Normal 10 4 2 3 2 2 2" xfId="27468"/>
    <cellStyle name="Normal 10 4 2 3 2 3" xfId="27469"/>
    <cellStyle name="Normal 10 4 2 3 3" xfId="27470"/>
    <cellStyle name="Normal 10 4 2 3 3 2" xfId="27471"/>
    <cellStyle name="Normal 10 4 2 3 3 2 2" xfId="27472"/>
    <cellStyle name="Normal 10 4 2 3 3 3" xfId="27473"/>
    <cellStyle name="Normal 10 4 2 3 4" xfId="27474"/>
    <cellStyle name="Normal 10 4 2 3 4 2" xfId="27475"/>
    <cellStyle name="Normal 10 4 2 3 5" xfId="27476"/>
    <cellStyle name="Normal 10 4 2 4" xfId="27477"/>
    <cellStyle name="Normal 10 4 2 4 2" xfId="27478"/>
    <cellStyle name="Normal 10 4 2 4 2 2" xfId="27479"/>
    <cellStyle name="Normal 10 4 2 4 3" xfId="27480"/>
    <cellStyle name="Normal 10 4 2 5" xfId="27481"/>
    <cellStyle name="Normal 10 4 2 5 2" xfId="27482"/>
    <cellStyle name="Normal 10 4 2 5 2 2" xfId="27483"/>
    <cellStyle name="Normal 10 4 2 5 3" xfId="27484"/>
    <cellStyle name="Normal 10 4 2 6" xfId="27485"/>
    <cellStyle name="Normal 10 4 2 6 2" xfId="27486"/>
    <cellStyle name="Normal 10 4 2 7" xfId="27487"/>
    <cellStyle name="Normal 10 4 2 8" xfId="27488"/>
    <cellStyle name="Normal 10 4 3" xfId="27489"/>
    <cellStyle name="Normal 10 4 3 2" xfId="27490"/>
    <cellStyle name="Normal 10 4 3 2 2" xfId="27491"/>
    <cellStyle name="Normal 10 4 3 2 2 2" xfId="27492"/>
    <cellStyle name="Normal 10 4 3 2 2 2 2" xfId="27493"/>
    <cellStyle name="Normal 10 4 3 2 2 3" xfId="27494"/>
    <cellStyle name="Normal 10 4 3 2 3" xfId="27495"/>
    <cellStyle name="Normal 10 4 3 2 3 2" xfId="27496"/>
    <cellStyle name="Normal 10 4 3 2 3 2 2" xfId="27497"/>
    <cellStyle name="Normal 10 4 3 2 3 3" xfId="27498"/>
    <cellStyle name="Normal 10 4 3 2 4" xfId="27499"/>
    <cellStyle name="Normal 10 4 3 2 4 2" xfId="27500"/>
    <cellStyle name="Normal 10 4 3 2 5" xfId="27501"/>
    <cellStyle name="Normal 10 4 3 3" xfId="27502"/>
    <cellStyle name="Normal 10 4 3 3 2" xfId="27503"/>
    <cellStyle name="Normal 10 4 3 3 2 2" xfId="27504"/>
    <cellStyle name="Normal 10 4 3 3 3" xfId="27505"/>
    <cellStyle name="Normal 10 4 3 4" xfId="27506"/>
    <cellStyle name="Normal 10 4 3 4 2" xfId="27507"/>
    <cellStyle name="Normal 10 4 3 4 2 2" xfId="27508"/>
    <cellStyle name="Normal 10 4 3 4 3" xfId="27509"/>
    <cellStyle name="Normal 10 4 3 5" xfId="27510"/>
    <cellStyle name="Normal 10 4 3 5 2" xfId="27511"/>
    <cellStyle name="Normal 10 4 3 6" xfId="27512"/>
    <cellStyle name="Normal 10 4 3 7" xfId="27513"/>
    <cellStyle name="Normal 10 4 4" xfId="27514"/>
    <cellStyle name="Normal 10 4 4 2" xfId="27515"/>
    <cellStyle name="Normal 10 4 4 2 2" xfId="27516"/>
    <cellStyle name="Normal 10 4 4 2 2 2" xfId="27517"/>
    <cellStyle name="Normal 10 4 4 2 3" xfId="27518"/>
    <cellStyle name="Normal 10 4 4 3" xfId="27519"/>
    <cellStyle name="Normal 10 4 4 3 2" xfId="27520"/>
    <cellStyle name="Normal 10 4 4 3 2 2" xfId="27521"/>
    <cellStyle name="Normal 10 4 4 3 3" xfId="27522"/>
    <cellStyle name="Normal 10 4 4 4" xfId="27523"/>
    <cellStyle name="Normal 10 4 4 4 2" xfId="27524"/>
    <cellStyle name="Normal 10 4 4 5" xfId="27525"/>
    <cellStyle name="Normal 10 4 5" xfId="27526"/>
    <cellStyle name="Normal 10 4 5 2" xfId="27527"/>
    <cellStyle name="Normal 10 4 5 2 2" xfId="27528"/>
    <cellStyle name="Normal 10 4 5 3" xfId="27529"/>
    <cellStyle name="Normal 10 4 6" xfId="27530"/>
    <cellStyle name="Normal 10 4 6 2" xfId="27531"/>
    <cellStyle name="Normal 10 4 6 2 2" xfId="27532"/>
    <cellStyle name="Normal 10 4 6 3" xfId="27533"/>
    <cellStyle name="Normal 10 4 7" xfId="27534"/>
    <cellStyle name="Normal 10 4 7 2" xfId="27535"/>
    <cellStyle name="Normal 10 4 8" xfId="27536"/>
    <cellStyle name="Normal 10 4 9" xfId="27537"/>
    <cellStyle name="Normal 10 5" xfId="27538"/>
    <cellStyle name="Normal 10 5 2" xfId="27539"/>
    <cellStyle name="Normal 10 5 2 2" xfId="27540"/>
    <cellStyle name="Normal 10 5 2 2 2" xfId="27541"/>
    <cellStyle name="Normal 10 5 2 2 2 2" xfId="27542"/>
    <cellStyle name="Normal 10 5 2 2 2 2 2" xfId="27543"/>
    <cellStyle name="Normal 10 5 2 2 2 3" xfId="27544"/>
    <cellStyle name="Normal 10 5 2 2 3" xfId="27545"/>
    <cellStyle name="Normal 10 5 2 2 3 2" xfId="27546"/>
    <cellStyle name="Normal 10 5 2 2 3 2 2" xfId="27547"/>
    <cellStyle name="Normal 10 5 2 2 3 3" xfId="27548"/>
    <cellStyle name="Normal 10 5 2 2 4" xfId="27549"/>
    <cellStyle name="Normal 10 5 2 2 4 2" xfId="27550"/>
    <cellStyle name="Normal 10 5 2 2 5" xfId="27551"/>
    <cellStyle name="Normal 10 5 2 3" xfId="27552"/>
    <cellStyle name="Normal 10 5 2 3 2" xfId="27553"/>
    <cellStyle name="Normal 10 5 2 3 2 2" xfId="27554"/>
    <cellStyle name="Normal 10 5 2 3 3" xfId="27555"/>
    <cellStyle name="Normal 10 5 2 4" xfId="27556"/>
    <cellStyle name="Normal 10 5 2 4 2" xfId="27557"/>
    <cellStyle name="Normal 10 5 2 4 2 2" xfId="27558"/>
    <cellStyle name="Normal 10 5 2 4 3" xfId="27559"/>
    <cellStyle name="Normal 10 5 2 5" xfId="27560"/>
    <cellStyle name="Normal 10 5 2 5 2" xfId="27561"/>
    <cellStyle name="Normal 10 5 2 6" xfId="27562"/>
    <cellStyle name="Normal 10 5 2 7" xfId="27563"/>
    <cellStyle name="Normal 10 5 3" xfId="27564"/>
    <cellStyle name="Normal 10 5 3 2" xfId="27565"/>
    <cellStyle name="Normal 10 5 3 2 2" xfId="27566"/>
    <cellStyle name="Normal 10 5 3 2 2 2" xfId="27567"/>
    <cellStyle name="Normal 10 5 3 2 3" xfId="27568"/>
    <cellStyle name="Normal 10 5 3 3" xfId="27569"/>
    <cellStyle name="Normal 10 5 3 3 2" xfId="27570"/>
    <cellStyle name="Normal 10 5 3 3 2 2" xfId="27571"/>
    <cellStyle name="Normal 10 5 3 3 3" xfId="27572"/>
    <cellStyle name="Normal 10 5 3 4" xfId="27573"/>
    <cellStyle name="Normal 10 5 3 4 2" xfId="27574"/>
    <cellStyle name="Normal 10 5 3 5" xfId="27575"/>
    <cellStyle name="Normal 10 5 3 6" xfId="27576"/>
    <cellStyle name="Normal 10 5 4" xfId="27577"/>
    <cellStyle name="Normal 10 5 4 2" xfId="27578"/>
    <cellStyle name="Normal 10 5 4 2 2" xfId="27579"/>
    <cellStyle name="Normal 10 5 4 3" xfId="27580"/>
    <cellStyle name="Normal 10 5 5" xfId="27581"/>
    <cellStyle name="Normal 10 5 5 2" xfId="27582"/>
    <cellStyle name="Normal 10 5 5 2 2" xfId="27583"/>
    <cellStyle name="Normal 10 5 5 3" xfId="27584"/>
    <cellStyle name="Normal 10 5 6" xfId="27585"/>
    <cellStyle name="Normal 10 5 6 2" xfId="27586"/>
    <cellStyle name="Normal 10 5 7" xfId="27587"/>
    <cellStyle name="Normal 10 5 8" xfId="27588"/>
    <cellStyle name="Normal 10 6" xfId="27589"/>
    <cellStyle name="Normal 10 6 2" xfId="27590"/>
    <cellStyle name="Normal 10 6 2 2" xfId="27591"/>
    <cellStyle name="Normal 10 6 2 2 2" xfId="27592"/>
    <cellStyle name="Normal 10 6 2 2 2 2" xfId="27593"/>
    <cellStyle name="Normal 10 6 2 2 3" xfId="27594"/>
    <cellStyle name="Normal 10 6 2 3" xfId="27595"/>
    <cellStyle name="Normal 10 6 2 3 2" xfId="27596"/>
    <cellStyle name="Normal 10 6 2 3 2 2" xfId="27597"/>
    <cellStyle name="Normal 10 6 2 3 3" xfId="27598"/>
    <cellStyle name="Normal 10 6 2 4" xfId="27599"/>
    <cellStyle name="Normal 10 6 2 4 2" xfId="27600"/>
    <cellStyle name="Normal 10 6 2 5" xfId="27601"/>
    <cellStyle name="Normal 10 6 3" xfId="27602"/>
    <cellStyle name="Normal 10 6 3 2" xfId="27603"/>
    <cellStyle name="Normal 10 6 3 2 2" xfId="27604"/>
    <cellStyle name="Normal 10 6 3 3" xfId="27605"/>
    <cellStyle name="Normal 10 6 4" xfId="27606"/>
    <cellStyle name="Normal 10 6 4 2" xfId="27607"/>
    <cellStyle name="Normal 10 6 4 2 2" xfId="27608"/>
    <cellStyle name="Normal 10 6 4 3" xfId="27609"/>
    <cellStyle name="Normal 10 6 5" xfId="27610"/>
    <cellStyle name="Normal 10 6 5 2" xfId="27611"/>
    <cellStyle name="Normal 10 6 6" xfId="27612"/>
    <cellStyle name="Normal 10 6 7" xfId="27613"/>
    <cellStyle name="Normal 10 7" xfId="27614"/>
    <cellStyle name="Normal 10 7 2" xfId="27615"/>
    <cellStyle name="Normal 10 7 2 2" xfId="27616"/>
    <cellStyle name="Normal 10 7 2 2 2" xfId="27617"/>
    <cellStyle name="Normal 10 7 2 3" xfId="27618"/>
    <cellStyle name="Normal 10 7 3" xfId="27619"/>
    <cellStyle name="Normal 10 7 3 2" xfId="27620"/>
    <cellStyle name="Normal 10 7 3 2 2" xfId="27621"/>
    <cellStyle name="Normal 10 7 3 3" xfId="27622"/>
    <cellStyle name="Normal 10 7 4" xfId="27623"/>
    <cellStyle name="Normal 10 7 4 2" xfId="27624"/>
    <cellStyle name="Normal 10 7 5" xfId="27625"/>
    <cellStyle name="Normal 10 7 6" xfId="27626"/>
    <cellStyle name="Normal 10 8" xfId="27627"/>
    <cellStyle name="Normal 10 8 2" xfId="27628"/>
    <cellStyle name="Normal 10 8 2 2" xfId="27629"/>
    <cellStyle name="Normal 10 8 3" xfId="27630"/>
    <cellStyle name="Normal 10 8 3 2" xfId="27631"/>
    <cellStyle name="Normal 10 8 4" xfId="27632"/>
    <cellStyle name="Normal 10 8 4 2" xfId="27633"/>
    <cellStyle name="Normal 10 8 5" xfId="27634"/>
    <cellStyle name="Normal 10 9" xfId="27635"/>
    <cellStyle name="Normal 10 9 2" xfId="27636"/>
    <cellStyle name="Normal 10 9 2 2" xfId="27637"/>
    <cellStyle name="Normal 10 9 3" xfId="27638"/>
    <cellStyle name="Normal 10_2112 DF Schedule" xfId="27639"/>
    <cellStyle name="Normal 100" xfId="27640"/>
    <cellStyle name="Normal 100 2" xfId="27641"/>
    <cellStyle name="Normal 100 2 2" xfId="27642"/>
    <cellStyle name="Normal 100 2 3" xfId="27643"/>
    <cellStyle name="Normal 100 3" xfId="27644"/>
    <cellStyle name="Normal 101" xfId="27645"/>
    <cellStyle name="Normal 101 2" xfId="27646"/>
    <cellStyle name="Normal 101 2 2" xfId="27647"/>
    <cellStyle name="Normal 101 2 3" xfId="27648"/>
    <cellStyle name="Normal 102" xfId="27649"/>
    <cellStyle name="Normal 102 2" xfId="27650"/>
    <cellStyle name="Normal 102 2 2" xfId="27651"/>
    <cellStyle name="Normal 102 2 3" xfId="27652"/>
    <cellStyle name="Normal 103" xfId="27653"/>
    <cellStyle name="Normal 103 2" xfId="27654"/>
    <cellStyle name="Normal 103 2 2" xfId="27655"/>
    <cellStyle name="Normal 103 2 3" xfId="27656"/>
    <cellStyle name="Normal 104" xfId="27657"/>
    <cellStyle name="Normal 104 2" xfId="27658"/>
    <cellStyle name="Normal 104 2 2" xfId="27659"/>
    <cellStyle name="Normal 104 2 3" xfId="27660"/>
    <cellStyle name="Normal 105" xfId="27661"/>
    <cellStyle name="Normal 105 2" xfId="27662"/>
    <cellStyle name="Normal 105 2 2" xfId="27663"/>
    <cellStyle name="Normal 105 2 3" xfId="27664"/>
    <cellStyle name="Normal 106" xfId="27665"/>
    <cellStyle name="Normal 107" xfId="27666"/>
    <cellStyle name="Normal 107 2" xfId="27667"/>
    <cellStyle name="Normal 107 2 2" xfId="27668"/>
    <cellStyle name="Normal 107 2 3" xfId="27669"/>
    <cellStyle name="Normal 108" xfId="27670"/>
    <cellStyle name="Normal 108 2" xfId="27671"/>
    <cellStyle name="Normal 108 2 2" xfId="27672"/>
    <cellStyle name="Normal 108 2 3" xfId="27673"/>
    <cellStyle name="Normal 109" xfId="27674"/>
    <cellStyle name="Normal 109 2" xfId="27675"/>
    <cellStyle name="Normal 109 2 2" xfId="27676"/>
    <cellStyle name="Normal 109 2 3" xfId="27677"/>
    <cellStyle name="Normal 109 3" xfId="27678"/>
    <cellStyle name="Normal 109 3 2" xfId="27679"/>
    <cellStyle name="Normal 109 3 3" xfId="27680"/>
    <cellStyle name="Normal 109 3 4" xfId="27681"/>
    <cellStyle name="Normal 109 4" xfId="27682"/>
    <cellStyle name="Normal 109 5" xfId="27683"/>
    <cellStyle name="Normal 11" xfId="27684"/>
    <cellStyle name="Normal 11 10" xfId="27685"/>
    <cellStyle name="Normal 11 10 2" xfId="27686"/>
    <cellStyle name="Normal 11 10 3" xfId="27687"/>
    <cellStyle name="Normal 11 11" xfId="27688"/>
    <cellStyle name="Normal 11 11 2" xfId="27689"/>
    <cellStyle name="Normal 11 11 3" xfId="27690"/>
    <cellStyle name="Normal 11 12" xfId="27691"/>
    <cellStyle name="Normal 11 12 2" xfId="27692"/>
    <cellStyle name="Normal 11 13" xfId="27693"/>
    <cellStyle name="Normal 11 2" xfId="27694"/>
    <cellStyle name="Normal 11 2 2" xfId="27695"/>
    <cellStyle name="Normal 11 2 2 2" xfId="27696"/>
    <cellStyle name="Normal 11 2 2 2 10" xfId="27697"/>
    <cellStyle name="Normal 11 2 2 2 2" xfId="27698"/>
    <cellStyle name="Normal 11 2 2 2 2 2" xfId="27699"/>
    <cellStyle name="Normal 11 2 2 2 2 2 2" xfId="27700"/>
    <cellStyle name="Normal 11 2 2 2 2 2 2 2" xfId="27701"/>
    <cellStyle name="Normal 11 2 2 2 2 2 2 2 2" xfId="27702"/>
    <cellStyle name="Normal 11 2 2 2 2 2 2 3" xfId="27703"/>
    <cellStyle name="Normal 11 2 2 2 2 2 3" xfId="27704"/>
    <cellStyle name="Normal 11 2 2 2 2 2 3 2" xfId="27705"/>
    <cellStyle name="Normal 11 2 2 2 2 2 3 2 2" xfId="27706"/>
    <cellStyle name="Normal 11 2 2 2 2 2 3 3" xfId="27707"/>
    <cellStyle name="Normal 11 2 2 2 2 2 4" xfId="27708"/>
    <cellStyle name="Normal 11 2 2 2 2 2 4 2" xfId="27709"/>
    <cellStyle name="Normal 11 2 2 2 2 2 5" xfId="27710"/>
    <cellStyle name="Normal 11 2 2 2 2 3" xfId="27711"/>
    <cellStyle name="Normal 11 2 2 2 2 3 2" xfId="27712"/>
    <cellStyle name="Normal 11 2 2 2 2 3 2 2" xfId="27713"/>
    <cellStyle name="Normal 11 2 2 2 2 3 3" xfId="27714"/>
    <cellStyle name="Normal 11 2 2 2 2 4" xfId="27715"/>
    <cellStyle name="Normal 11 2 2 2 2 4 2" xfId="27716"/>
    <cellStyle name="Normal 11 2 2 2 2 4 2 2" xfId="27717"/>
    <cellStyle name="Normal 11 2 2 2 2 4 3" xfId="27718"/>
    <cellStyle name="Normal 11 2 2 2 2 5" xfId="27719"/>
    <cellStyle name="Normal 11 2 2 2 2 5 2" xfId="27720"/>
    <cellStyle name="Normal 11 2 2 2 2 6" xfId="27721"/>
    <cellStyle name="Normal 11 2 2 2 2 7" xfId="27722"/>
    <cellStyle name="Normal 11 2 2 2 3" xfId="27723"/>
    <cellStyle name="Normal 11 2 2 2 3 2" xfId="27724"/>
    <cellStyle name="Normal 11 2 2 2 3 2 2" xfId="27725"/>
    <cellStyle name="Normal 11 2 2 2 3 2 2 2" xfId="27726"/>
    <cellStyle name="Normal 11 2 2 2 3 2 3" xfId="27727"/>
    <cellStyle name="Normal 11 2 2 2 3 3" xfId="27728"/>
    <cellStyle name="Normal 11 2 2 2 3 3 2" xfId="27729"/>
    <cellStyle name="Normal 11 2 2 2 3 3 2 2" xfId="27730"/>
    <cellStyle name="Normal 11 2 2 2 3 3 3" xfId="27731"/>
    <cellStyle name="Normal 11 2 2 2 3 4" xfId="27732"/>
    <cellStyle name="Normal 11 2 2 2 3 4 2" xfId="27733"/>
    <cellStyle name="Normal 11 2 2 2 3 5" xfId="27734"/>
    <cellStyle name="Normal 11 2 2 2 4" xfId="27735"/>
    <cellStyle name="Normal 11 2 2 2 4 2" xfId="27736"/>
    <cellStyle name="Normal 11 2 2 2 4 2 2" xfId="27737"/>
    <cellStyle name="Normal 11 2 2 2 4 3" xfId="27738"/>
    <cellStyle name="Normal 11 2 2 2 5" xfId="27739"/>
    <cellStyle name="Normal 11 2 2 2 5 2" xfId="27740"/>
    <cellStyle name="Normal 11 2 2 2 5 2 2" xfId="27741"/>
    <cellStyle name="Normal 11 2 2 2 5 3" xfId="27742"/>
    <cellStyle name="Normal 11 2 2 2 6" xfId="27743"/>
    <cellStyle name="Normal 11 2 2 2 6 2" xfId="27744"/>
    <cellStyle name="Normal 11 2 2 2 7" xfId="27745"/>
    <cellStyle name="Normal 11 2 2 2 8" xfId="27746"/>
    <cellStyle name="Normal 11 2 2 2 9" xfId="27747"/>
    <cellStyle name="Normal 11 2 2 3" xfId="27748"/>
    <cellStyle name="Normal 11 2 2 3 2" xfId="27749"/>
    <cellStyle name="Normal 11 2 2 3 2 2" xfId="27750"/>
    <cellStyle name="Normal 11 2 2 3 2 2 2" xfId="27751"/>
    <cellStyle name="Normal 11 2 2 3 2 2 2 2" xfId="27752"/>
    <cellStyle name="Normal 11 2 2 3 2 2 3" xfId="27753"/>
    <cellStyle name="Normal 11 2 2 3 2 3" xfId="27754"/>
    <cellStyle name="Normal 11 2 2 3 2 3 2" xfId="27755"/>
    <cellStyle name="Normal 11 2 2 3 2 3 2 2" xfId="27756"/>
    <cellStyle name="Normal 11 2 2 3 2 3 3" xfId="27757"/>
    <cellStyle name="Normal 11 2 2 3 2 4" xfId="27758"/>
    <cellStyle name="Normal 11 2 2 3 2 4 2" xfId="27759"/>
    <cellStyle name="Normal 11 2 2 3 2 5" xfId="27760"/>
    <cellStyle name="Normal 11 2 2 3 3" xfId="27761"/>
    <cellStyle name="Normal 11 2 2 3 3 2" xfId="27762"/>
    <cellStyle name="Normal 11 2 2 3 3 2 2" xfId="27763"/>
    <cellStyle name="Normal 11 2 2 3 3 3" xfId="27764"/>
    <cellStyle name="Normal 11 2 2 3 4" xfId="27765"/>
    <cellStyle name="Normal 11 2 2 3 4 2" xfId="27766"/>
    <cellStyle name="Normal 11 2 2 3 4 2 2" xfId="27767"/>
    <cellStyle name="Normal 11 2 2 3 4 3" xfId="27768"/>
    <cellStyle name="Normal 11 2 2 3 5" xfId="27769"/>
    <cellStyle name="Normal 11 2 2 3 5 2" xfId="27770"/>
    <cellStyle name="Normal 11 2 2 3 6" xfId="27771"/>
    <cellStyle name="Normal 11 2 2 3 7" xfId="27772"/>
    <cellStyle name="Normal 11 2 2 4" xfId="27773"/>
    <cellStyle name="Normal 11 2 2 4 2" xfId="27774"/>
    <cellStyle name="Normal 11 2 2 4 2 2" xfId="27775"/>
    <cellStyle name="Normal 11 2 2 4 2 2 2" xfId="27776"/>
    <cellStyle name="Normal 11 2 2 4 2 3" xfId="27777"/>
    <cellStyle name="Normal 11 2 2 4 3" xfId="27778"/>
    <cellStyle name="Normal 11 2 2 4 3 2" xfId="27779"/>
    <cellStyle name="Normal 11 2 2 4 3 2 2" xfId="27780"/>
    <cellStyle name="Normal 11 2 2 4 3 3" xfId="27781"/>
    <cellStyle name="Normal 11 2 2 4 4" xfId="27782"/>
    <cellStyle name="Normal 11 2 2 4 4 2" xfId="27783"/>
    <cellStyle name="Normal 11 2 2 4 5" xfId="27784"/>
    <cellStyle name="Normal 11 2 2 4 6" xfId="27785"/>
    <cellStyle name="Normal 11 2 2 5" xfId="27786"/>
    <cellStyle name="Normal 11 2 2 5 2" xfId="27787"/>
    <cellStyle name="Normal 11 2 2 5 2 2" xfId="27788"/>
    <cellStyle name="Normal 11 2 2 5 3" xfId="27789"/>
    <cellStyle name="Normal 11 2 2 5 4" xfId="27790"/>
    <cellStyle name="Normal 11 2 2 6" xfId="27791"/>
    <cellStyle name="Normal 11 2 2 6 2" xfId="27792"/>
    <cellStyle name="Normal 11 2 2 6 2 2" xfId="27793"/>
    <cellStyle name="Normal 11 2 2 6 3" xfId="27794"/>
    <cellStyle name="Normal 11 2 2 7" xfId="27795"/>
    <cellStyle name="Normal 11 2 2 7 2" xfId="27796"/>
    <cellStyle name="Normal 11 2 2 8" xfId="27797"/>
    <cellStyle name="Normal 11 2 3" xfId="27798"/>
    <cellStyle name="Normal 11 2 3 2" xfId="27799"/>
    <cellStyle name="Normal 11 2 3 2 2" xfId="27800"/>
    <cellStyle name="Normal 11 2 3 2 2 2" xfId="27801"/>
    <cellStyle name="Normal 11 2 3 2 2 2 2" xfId="27802"/>
    <cellStyle name="Normal 11 2 3 2 2 2 2 2" xfId="27803"/>
    <cellStyle name="Normal 11 2 3 2 2 2 3" xfId="27804"/>
    <cellStyle name="Normal 11 2 3 2 2 3" xfId="27805"/>
    <cellStyle name="Normal 11 2 3 2 2 3 2" xfId="27806"/>
    <cellStyle name="Normal 11 2 3 2 2 3 2 2" xfId="27807"/>
    <cellStyle name="Normal 11 2 3 2 2 3 3" xfId="27808"/>
    <cellStyle name="Normal 11 2 3 2 2 4" xfId="27809"/>
    <cellStyle name="Normal 11 2 3 2 2 4 2" xfId="27810"/>
    <cellStyle name="Normal 11 2 3 2 2 5" xfId="27811"/>
    <cellStyle name="Normal 11 2 3 2 3" xfId="27812"/>
    <cellStyle name="Normal 11 2 3 2 3 2" xfId="27813"/>
    <cellStyle name="Normal 11 2 3 2 3 2 2" xfId="27814"/>
    <cellStyle name="Normal 11 2 3 2 3 3" xfId="27815"/>
    <cellStyle name="Normal 11 2 3 2 4" xfId="27816"/>
    <cellStyle name="Normal 11 2 3 2 4 2" xfId="27817"/>
    <cellStyle name="Normal 11 2 3 2 4 2 2" xfId="27818"/>
    <cellStyle name="Normal 11 2 3 2 4 3" xfId="27819"/>
    <cellStyle name="Normal 11 2 3 2 5" xfId="27820"/>
    <cellStyle name="Normal 11 2 3 2 5 2" xfId="27821"/>
    <cellStyle name="Normal 11 2 3 2 6" xfId="27822"/>
    <cellStyle name="Normal 11 2 3 2 7" xfId="27823"/>
    <cellStyle name="Normal 11 2 3 3" xfId="27824"/>
    <cellStyle name="Normal 11 2 3 3 2" xfId="27825"/>
    <cellStyle name="Normal 11 2 3 3 2 2" xfId="27826"/>
    <cellStyle name="Normal 11 2 3 3 2 2 2" xfId="27827"/>
    <cellStyle name="Normal 11 2 3 3 2 3" xfId="27828"/>
    <cellStyle name="Normal 11 2 3 3 3" xfId="27829"/>
    <cellStyle name="Normal 11 2 3 3 3 2" xfId="27830"/>
    <cellStyle name="Normal 11 2 3 3 3 2 2" xfId="27831"/>
    <cellStyle name="Normal 11 2 3 3 3 3" xfId="27832"/>
    <cellStyle name="Normal 11 2 3 3 4" xfId="27833"/>
    <cellStyle name="Normal 11 2 3 3 4 2" xfId="27834"/>
    <cellStyle name="Normal 11 2 3 3 5" xfId="27835"/>
    <cellStyle name="Normal 11 2 3 3 6" xfId="27836"/>
    <cellStyle name="Normal 11 2 3 4" xfId="27837"/>
    <cellStyle name="Normal 11 2 3 4 2" xfId="27838"/>
    <cellStyle name="Normal 11 2 3 4 2 2" xfId="27839"/>
    <cellStyle name="Normal 11 2 3 4 3" xfId="27840"/>
    <cellStyle name="Normal 11 2 3 5" xfId="27841"/>
    <cellStyle name="Normal 11 2 3 5 2" xfId="27842"/>
    <cellStyle name="Normal 11 2 3 5 2 2" xfId="27843"/>
    <cellStyle name="Normal 11 2 3 5 3" xfId="27844"/>
    <cellStyle name="Normal 11 2 3 6" xfId="27845"/>
    <cellStyle name="Normal 11 2 3 6 2" xfId="27846"/>
    <cellStyle name="Normal 11 2 3 7" xfId="27847"/>
    <cellStyle name="Normal 11 2 4" xfId="27848"/>
    <cellStyle name="Normal 11 2 4 2" xfId="27849"/>
    <cellStyle name="Normal 11 2 4 2 2" xfId="27850"/>
    <cellStyle name="Normal 11 2 4 2 2 2" xfId="27851"/>
    <cellStyle name="Normal 11 2 4 2 2 2 2" xfId="27852"/>
    <cellStyle name="Normal 11 2 4 2 2 3" xfId="27853"/>
    <cellStyle name="Normal 11 2 4 2 3" xfId="27854"/>
    <cellStyle name="Normal 11 2 4 2 3 2" xfId="27855"/>
    <cellStyle name="Normal 11 2 4 2 3 2 2" xfId="27856"/>
    <cellStyle name="Normal 11 2 4 2 3 3" xfId="27857"/>
    <cellStyle name="Normal 11 2 4 2 4" xfId="27858"/>
    <cellStyle name="Normal 11 2 4 2 4 2" xfId="27859"/>
    <cellStyle name="Normal 11 2 4 2 5" xfId="27860"/>
    <cellStyle name="Normal 11 2 4 2 6" xfId="27861"/>
    <cellStyle name="Normal 11 2 4 3" xfId="27862"/>
    <cellStyle name="Normal 11 2 4 3 2" xfId="27863"/>
    <cellStyle name="Normal 11 2 4 3 2 2" xfId="27864"/>
    <cellStyle name="Normal 11 2 4 3 3" xfId="27865"/>
    <cellStyle name="Normal 11 2 4 3 4" xfId="27866"/>
    <cellStyle name="Normal 11 2 4 4" xfId="27867"/>
    <cellStyle name="Normal 11 2 4 4 2" xfId="27868"/>
    <cellStyle name="Normal 11 2 4 4 2 2" xfId="27869"/>
    <cellStyle name="Normal 11 2 4 4 3" xfId="27870"/>
    <cellStyle name="Normal 11 2 4 5" xfId="27871"/>
    <cellStyle name="Normal 11 2 4 5 2" xfId="27872"/>
    <cellStyle name="Normal 11 2 4 6" xfId="27873"/>
    <cellStyle name="Normal 11 2 4 7" xfId="27874"/>
    <cellStyle name="Normal 11 2 5" xfId="27875"/>
    <cellStyle name="Normal 11 2 5 2" xfId="27876"/>
    <cellStyle name="Normal 11 2 5 2 2" xfId="27877"/>
    <cellStyle name="Normal 11 2 5 2 2 2" xfId="27878"/>
    <cellStyle name="Normal 11 2 5 2 3" xfId="27879"/>
    <cellStyle name="Normal 11 2 5 3" xfId="27880"/>
    <cellStyle name="Normal 11 2 5 3 2" xfId="27881"/>
    <cellStyle name="Normal 11 2 5 3 2 2" xfId="27882"/>
    <cellStyle name="Normal 11 2 5 3 3" xfId="27883"/>
    <cellStyle name="Normal 11 2 5 4" xfId="27884"/>
    <cellStyle name="Normal 11 2 5 4 2" xfId="27885"/>
    <cellStyle name="Normal 11 2 5 5" xfId="27886"/>
    <cellStyle name="Normal 11 2 5 6" xfId="27887"/>
    <cellStyle name="Normal 11 2 6" xfId="27888"/>
    <cellStyle name="Normal 11 2 6 2" xfId="27889"/>
    <cellStyle name="Normal 11 2 6 2 2" xfId="27890"/>
    <cellStyle name="Normal 11 2 6 3" xfId="27891"/>
    <cellStyle name="Normal 11 2 6 4" xfId="27892"/>
    <cellStyle name="Normal 11 2 7" xfId="27893"/>
    <cellStyle name="Normal 11 2 7 2" xfId="27894"/>
    <cellStyle name="Normal 11 2 7 2 2" xfId="27895"/>
    <cellStyle name="Normal 11 2 7 3" xfId="27896"/>
    <cellStyle name="Normal 11 2 8" xfId="27897"/>
    <cellStyle name="Normal 11 2 8 2" xfId="27898"/>
    <cellStyle name="Normal 11 2 9" xfId="27899"/>
    <cellStyle name="Normal 11 3" xfId="27900"/>
    <cellStyle name="Normal 11 3 10" xfId="27901"/>
    <cellStyle name="Normal 11 3 2" xfId="27902"/>
    <cellStyle name="Normal 11 3 2 2" xfId="27903"/>
    <cellStyle name="Normal 11 3 2 2 2" xfId="27904"/>
    <cellStyle name="Normal 11 3 2 2 2 2" xfId="27905"/>
    <cellStyle name="Normal 11 3 2 2 2 2 2" xfId="27906"/>
    <cellStyle name="Normal 11 3 2 2 2 2 2 2" xfId="27907"/>
    <cellStyle name="Normal 11 3 2 2 2 2 3" xfId="27908"/>
    <cellStyle name="Normal 11 3 2 2 2 3" xfId="27909"/>
    <cellStyle name="Normal 11 3 2 2 2 3 2" xfId="27910"/>
    <cellStyle name="Normal 11 3 2 2 2 3 2 2" xfId="27911"/>
    <cellStyle name="Normal 11 3 2 2 2 3 3" xfId="27912"/>
    <cellStyle name="Normal 11 3 2 2 2 4" xfId="27913"/>
    <cellStyle name="Normal 11 3 2 2 2 4 2" xfId="27914"/>
    <cellStyle name="Normal 11 3 2 2 2 5" xfId="27915"/>
    <cellStyle name="Normal 11 3 2 2 3" xfId="27916"/>
    <cellStyle name="Normal 11 3 2 2 3 2" xfId="27917"/>
    <cellStyle name="Normal 11 3 2 2 3 2 2" xfId="27918"/>
    <cellStyle name="Normal 11 3 2 2 3 3" xfId="27919"/>
    <cellStyle name="Normal 11 3 2 2 4" xfId="27920"/>
    <cellStyle name="Normal 11 3 2 2 4 2" xfId="27921"/>
    <cellStyle name="Normal 11 3 2 2 4 2 2" xfId="27922"/>
    <cellStyle name="Normal 11 3 2 2 4 3" xfId="27923"/>
    <cellStyle name="Normal 11 3 2 2 5" xfId="27924"/>
    <cellStyle name="Normal 11 3 2 2 5 2" xfId="27925"/>
    <cellStyle name="Normal 11 3 2 2 6" xfId="27926"/>
    <cellStyle name="Normal 11 3 2 2 7" xfId="27927"/>
    <cellStyle name="Normal 11 3 2 3" xfId="27928"/>
    <cellStyle name="Normal 11 3 2 3 2" xfId="27929"/>
    <cellStyle name="Normal 11 3 2 3 2 2" xfId="27930"/>
    <cellStyle name="Normal 11 3 2 3 2 2 2" xfId="27931"/>
    <cellStyle name="Normal 11 3 2 3 2 3" xfId="27932"/>
    <cellStyle name="Normal 11 3 2 3 3" xfId="27933"/>
    <cellStyle name="Normal 11 3 2 3 3 2" xfId="27934"/>
    <cellStyle name="Normal 11 3 2 3 3 2 2" xfId="27935"/>
    <cellStyle name="Normal 11 3 2 3 3 3" xfId="27936"/>
    <cellStyle name="Normal 11 3 2 3 4" xfId="27937"/>
    <cellStyle name="Normal 11 3 2 3 4 2" xfId="27938"/>
    <cellStyle name="Normal 11 3 2 3 5" xfId="27939"/>
    <cellStyle name="Normal 11 3 2 3 6" xfId="27940"/>
    <cellStyle name="Normal 11 3 2 4" xfId="27941"/>
    <cellStyle name="Normal 11 3 2 4 2" xfId="27942"/>
    <cellStyle name="Normal 11 3 2 4 2 2" xfId="27943"/>
    <cellStyle name="Normal 11 3 2 4 3" xfId="27944"/>
    <cellStyle name="Normal 11 3 2 4 4" xfId="27945"/>
    <cellStyle name="Normal 11 3 2 5" xfId="27946"/>
    <cellStyle name="Normal 11 3 2 5 2" xfId="27947"/>
    <cellStyle name="Normal 11 3 2 5 2 2" xfId="27948"/>
    <cellStyle name="Normal 11 3 2 5 3" xfId="27949"/>
    <cellStyle name="Normal 11 3 2 5 4" xfId="27950"/>
    <cellStyle name="Normal 11 3 2 6" xfId="27951"/>
    <cellStyle name="Normal 11 3 2 6 2" xfId="27952"/>
    <cellStyle name="Normal 11 3 2 7" xfId="27953"/>
    <cellStyle name="Normal 11 3 2 8" xfId="27954"/>
    <cellStyle name="Normal 11 3 3" xfId="27955"/>
    <cellStyle name="Normal 11 3 3 2" xfId="27956"/>
    <cellStyle name="Normal 11 3 3 2 2" xfId="27957"/>
    <cellStyle name="Normal 11 3 3 2 2 2" xfId="27958"/>
    <cellStyle name="Normal 11 3 3 2 2 2 2" xfId="27959"/>
    <cellStyle name="Normal 11 3 3 2 2 3" xfId="27960"/>
    <cellStyle name="Normal 11 3 3 2 3" xfId="27961"/>
    <cellStyle name="Normal 11 3 3 2 3 2" xfId="27962"/>
    <cellStyle name="Normal 11 3 3 2 3 2 2" xfId="27963"/>
    <cellStyle name="Normal 11 3 3 2 3 3" xfId="27964"/>
    <cellStyle name="Normal 11 3 3 2 4" xfId="27965"/>
    <cellStyle name="Normal 11 3 3 2 4 2" xfId="27966"/>
    <cellStyle name="Normal 11 3 3 2 5" xfId="27967"/>
    <cellStyle name="Normal 11 3 3 2 6" xfId="27968"/>
    <cellStyle name="Normal 11 3 3 3" xfId="27969"/>
    <cellStyle name="Normal 11 3 3 3 2" xfId="27970"/>
    <cellStyle name="Normal 11 3 3 3 2 2" xfId="27971"/>
    <cellStyle name="Normal 11 3 3 3 3" xfId="27972"/>
    <cellStyle name="Normal 11 3 3 3 4" xfId="27973"/>
    <cellStyle name="Normal 11 3 3 4" xfId="27974"/>
    <cellStyle name="Normal 11 3 3 4 2" xfId="27975"/>
    <cellStyle name="Normal 11 3 3 4 2 2" xfId="27976"/>
    <cellStyle name="Normal 11 3 3 4 3" xfId="27977"/>
    <cellStyle name="Normal 11 3 3 5" xfId="27978"/>
    <cellStyle name="Normal 11 3 3 5 2" xfId="27979"/>
    <cellStyle name="Normal 11 3 3 6" xfId="27980"/>
    <cellStyle name="Normal 11 3 3 7" xfId="27981"/>
    <cellStyle name="Normal 11 3 4" xfId="27982"/>
    <cellStyle name="Normal 11 3 4 2" xfId="27983"/>
    <cellStyle name="Normal 11 3 4 2 2" xfId="27984"/>
    <cellStyle name="Normal 11 3 4 2 2 2" xfId="27985"/>
    <cellStyle name="Normal 11 3 4 2 3" xfId="27986"/>
    <cellStyle name="Normal 11 3 4 2 4" xfId="27987"/>
    <cellStyle name="Normal 11 3 4 3" xfId="27988"/>
    <cellStyle name="Normal 11 3 4 3 2" xfId="27989"/>
    <cellStyle name="Normal 11 3 4 3 2 2" xfId="27990"/>
    <cellStyle name="Normal 11 3 4 3 3" xfId="27991"/>
    <cellStyle name="Normal 11 3 4 3 4" xfId="27992"/>
    <cellStyle name="Normal 11 3 4 4" xfId="27993"/>
    <cellStyle name="Normal 11 3 4 4 2" xfId="27994"/>
    <cellStyle name="Normal 11 3 4 5" xfId="27995"/>
    <cellStyle name="Normal 11 3 5" xfId="27996"/>
    <cellStyle name="Normal 11 3 5 2" xfId="27997"/>
    <cellStyle name="Normal 11 3 5 2 2" xfId="27998"/>
    <cellStyle name="Normal 11 3 5 3" xfId="27999"/>
    <cellStyle name="Normal 11 3 5 4" xfId="28000"/>
    <cellStyle name="Normal 11 3 6" xfId="28001"/>
    <cellStyle name="Normal 11 3 6 2" xfId="28002"/>
    <cellStyle name="Normal 11 3 6 2 2" xfId="28003"/>
    <cellStyle name="Normal 11 3 6 3" xfId="28004"/>
    <cellStyle name="Normal 11 3 6 4" xfId="28005"/>
    <cellStyle name="Normal 11 3 7" xfId="28006"/>
    <cellStyle name="Normal 11 3 7 2" xfId="28007"/>
    <cellStyle name="Normal 11 3 8" xfId="28008"/>
    <cellStyle name="Normal 11 3 9" xfId="28009"/>
    <cellStyle name="Normal 11 4" xfId="28010"/>
    <cellStyle name="Normal 11 4 2" xfId="28011"/>
    <cellStyle name="Normal 11 4 2 2" xfId="28012"/>
    <cellStyle name="Normal 11 4 2 2 2" xfId="28013"/>
    <cellStyle name="Normal 11 4 2 2 2 2" xfId="28014"/>
    <cellStyle name="Normal 11 4 2 2 2 2 2" xfId="28015"/>
    <cellStyle name="Normal 11 4 2 2 2 2 2 2" xfId="28016"/>
    <cellStyle name="Normal 11 4 2 2 2 2 3" xfId="28017"/>
    <cellStyle name="Normal 11 4 2 2 2 3" xfId="28018"/>
    <cellStyle name="Normal 11 4 2 2 2 3 2" xfId="28019"/>
    <cellStyle name="Normal 11 4 2 2 2 3 2 2" xfId="28020"/>
    <cellStyle name="Normal 11 4 2 2 2 3 3" xfId="28021"/>
    <cellStyle name="Normal 11 4 2 2 2 4" xfId="28022"/>
    <cellStyle name="Normal 11 4 2 2 2 4 2" xfId="28023"/>
    <cellStyle name="Normal 11 4 2 2 2 5" xfId="28024"/>
    <cellStyle name="Normal 11 4 2 2 3" xfId="28025"/>
    <cellStyle name="Normal 11 4 2 2 3 2" xfId="28026"/>
    <cellStyle name="Normal 11 4 2 2 3 2 2" xfId="28027"/>
    <cellStyle name="Normal 11 4 2 2 3 3" xfId="28028"/>
    <cellStyle name="Normal 11 4 2 2 4" xfId="28029"/>
    <cellStyle name="Normal 11 4 2 2 4 2" xfId="28030"/>
    <cellStyle name="Normal 11 4 2 2 4 2 2" xfId="28031"/>
    <cellStyle name="Normal 11 4 2 2 4 3" xfId="28032"/>
    <cellStyle name="Normal 11 4 2 2 5" xfId="28033"/>
    <cellStyle name="Normal 11 4 2 2 5 2" xfId="28034"/>
    <cellStyle name="Normal 11 4 2 2 6" xfId="28035"/>
    <cellStyle name="Normal 11 4 2 2 7" xfId="28036"/>
    <cellStyle name="Normal 11 4 2 3" xfId="28037"/>
    <cellStyle name="Normal 11 4 2 3 2" xfId="28038"/>
    <cellStyle name="Normal 11 4 2 3 2 2" xfId="28039"/>
    <cellStyle name="Normal 11 4 2 3 2 2 2" xfId="28040"/>
    <cellStyle name="Normal 11 4 2 3 2 3" xfId="28041"/>
    <cellStyle name="Normal 11 4 2 3 3" xfId="28042"/>
    <cellStyle name="Normal 11 4 2 3 3 2" xfId="28043"/>
    <cellStyle name="Normal 11 4 2 3 3 2 2" xfId="28044"/>
    <cellStyle name="Normal 11 4 2 3 3 3" xfId="28045"/>
    <cellStyle name="Normal 11 4 2 3 4" xfId="28046"/>
    <cellStyle name="Normal 11 4 2 3 4 2" xfId="28047"/>
    <cellStyle name="Normal 11 4 2 3 5" xfId="28048"/>
    <cellStyle name="Normal 11 4 2 3 6" xfId="28049"/>
    <cellStyle name="Normal 11 4 2 4" xfId="28050"/>
    <cellStyle name="Normal 11 4 2 4 2" xfId="28051"/>
    <cellStyle name="Normal 11 4 2 4 2 2" xfId="28052"/>
    <cellStyle name="Normal 11 4 2 4 3" xfId="28053"/>
    <cellStyle name="Normal 11 4 2 4 4" xfId="28054"/>
    <cellStyle name="Normal 11 4 2 5" xfId="28055"/>
    <cellStyle name="Normal 11 4 2 5 2" xfId="28056"/>
    <cellStyle name="Normal 11 4 2 5 2 2" xfId="28057"/>
    <cellStyle name="Normal 11 4 2 5 3" xfId="28058"/>
    <cellStyle name="Normal 11 4 2 5 4" xfId="28059"/>
    <cellStyle name="Normal 11 4 2 6" xfId="28060"/>
    <cellStyle name="Normal 11 4 2 6 2" xfId="28061"/>
    <cellStyle name="Normal 11 4 2 7" xfId="28062"/>
    <cellStyle name="Normal 11 4 2 8" xfId="28063"/>
    <cellStyle name="Normal 11 4 3" xfId="28064"/>
    <cellStyle name="Normal 11 4 3 2" xfId="28065"/>
    <cellStyle name="Normal 11 4 3 2 2" xfId="28066"/>
    <cellStyle name="Normal 11 4 3 2 2 2" xfId="28067"/>
    <cellStyle name="Normal 11 4 3 2 2 2 2" xfId="28068"/>
    <cellStyle name="Normal 11 4 3 2 2 3" xfId="28069"/>
    <cellStyle name="Normal 11 4 3 2 3" xfId="28070"/>
    <cellStyle name="Normal 11 4 3 2 3 2" xfId="28071"/>
    <cellStyle name="Normal 11 4 3 2 3 2 2" xfId="28072"/>
    <cellStyle name="Normal 11 4 3 2 3 3" xfId="28073"/>
    <cellStyle name="Normal 11 4 3 2 4" xfId="28074"/>
    <cellStyle name="Normal 11 4 3 2 4 2" xfId="28075"/>
    <cellStyle name="Normal 11 4 3 2 5" xfId="28076"/>
    <cellStyle name="Normal 11 4 3 2 6" xfId="28077"/>
    <cellStyle name="Normal 11 4 3 3" xfId="28078"/>
    <cellStyle name="Normal 11 4 3 3 2" xfId="28079"/>
    <cellStyle name="Normal 11 4 3 3 2 2" xfId="28080"/>
    <cellStyle name="Normal 11 4 3 3 3" xfId="28081"/>
    <cellStyle name="Normal 11 4 3 3 4" xfId="28082"/>
    <cellStyle name="Normal 11 4 3 4" xfId="28083"/>
    <cellStyle name="Normal 11 4 3 4 2" xfId="28084"/>
    <cellStyle name="Normal 11 4 3 4 2 2" xfId="28085"/>
    <cellStyle name="Normal 11 4 3 4 3" xfId="28086"/>
    <cellStyle name="Normal 11 4 3 5" xfId="28087"/>
    <cellStyle name="Normal 11 4 3 5 2" xfId="28088"/>
    <cellStyle name="Normal 11 4 3 6" xfId="28089"/>
    <cellStyle name="Normal 11 4 3 7" xfId="28090"/>
    <cellStyle name="Normal 11 4 4" xfId="28091"/>
    <cellStyle name="Normal 11 4 4 2" xfId="28092"/>
    <cellStyle name="Normal 11 4 4 2 2" xfId="28093"/>
    <cellStyle name="Normal 11 4 4 2 2 2" xfId="28094"/>
    <cellStyle name="Normal 11 4 4 2 3" xfId="28095"/>
    <cellStyle name="Normal 11 4 4 2 4" xfId="28096"/>
    <cellStyle name="Normal 11 4 4 3" xfId="28097"/>
    <cellStyle name="Normal 11 4 4 3 2" xfId="28098"/>
    <cellStyle name="Normal 11 4 4 3 2 2" xfId="28099"/>
    <cellStyle name="Normal 11 4 4 3 3" xfId="28100"/>
    <cellStyle name="Normal 11 4 4 3 4" xfId="28101"/>
    <cellStyle name="Normal 11 4 4 4" xfId="28102"/>
    <cellStyle name="Normal 11 4 4 4 2" xfId="28103"/>
    <cellStyle name="Normal 11 4 4 5" xfId="28104"/>
    <cellStyle name="Normal 11 4 4 6" xfId="28105"/>
    <cellStyle name="Normal 11 4 5" xfId="28106"/>
    <cellStyle name="Normal 11 4 5 2" xfId="28107"/>
    <cellStyle name="Normal 11 4 5 2 2" xfId="28108"/>
    <cellStyle name="Normal 11 4 5 3" xfId="28109"/>
    <cellStyle name="Normal 11 4 5 4" xfId="28110"/>
    <cellStyle name="Normal 11 4 6" xfId="28111"/>
    <cellStyle name="Normal 11 4 6 2" xfId="28112"/>
    <cellStyle name="Normal 11 4 6 2 2" xfId="28113"/>
    <cellStyle name="Normal 11 4 6 3" xfId="28114"/>
    <cellStyle name="Normal 11 4 6 4" xfId="28115"/>
    <cellStyle name="Normal 11 4 7" xfId="28116"/>
    <cellStyle name="Normal 11 4 7 2" xfId="28117"/>
    <cellStyle name="Normal 11 4 8" xfId="28118"/>
    <cellStyle name="Normal 11 4 9" xfId="28119"/>
    <cellStyle name="Normal 11 5" xfId="28120"/>
    <cellStyle name="Normal 11 5 10" xfId="28121"/>
    <cellStyle name="Normal 11 5 10 2" xfId="28122"/>
    <cellStyle name="Normal 11 5 10 2 2" xfId="28123"/>
    <cellStyle name="Normal 11 5 10 2 3" xfId="28124"/>
    <cellStyle name="Normal 11 5 10 3" xfId="28125"/>
    <cellStyle name="Normal 11 5 10 3 2" xfId="28126"/>
    <cellStyle name="Normal 11 5 10 3 3" xfId="28127"/>
    <cellStyle name="Normal 11 5 10 4" xfId="28128"/>
    <cellStyle name="Normal 11 5 10 5" xfId="28129"/>
    <cellStyle name="Normal 11 5 11" xfId="28130"/>
    <cellStyle name="Normal 11 5 11 2" xfId="28131"/>
    <cellStyle name="Normal 11 5 11 2 2" xfId="28132"/>
    <cellStyle name="Normal 11 5 11 2 3" xfId="28133"/>
    <cellStyle name="Normal 11 5 11 3" xfId="28134"/>
    <cellStyle name="Normal 11 5 11 4" xfId="28135"/>
    <cellStyle name="Normal 11 5 12" xfId="28136"/>
    <cellStyle name="Normal 11 5 12 2" xfId="28137"/>
    <cellStyle name="Normal 11 5 12 2 2" xfId="28138"/>
    <cellStyle name="Normal 11 5 12 2 3" xfId="28139"/>
    <cellStyle name="Normal 11 5 12 3" xfId="28140"/>
    <cellStyle name="Normal 11 5 12 4" xfId="28141"/>
    <cellStyle name="Normal 11 5 13" xfId="28142"/>
    <cellStyle name="Normal 11 5 13 2" xfId="28143"/>
    <cellStyle name="Normal 11 5 13 3" xfId="28144"/>
    <cellStyle name="Normal 11 5 14" xfId="28145"/>
    <cellStyle name="Normal 11 5 14 2" xfId="28146"/>
    <cellStyle name="Normal 11 5 14 3" xfId="28147"/>
    <cellStyle name="Normal 11 5 15" xfId="28148"/>
    <cellStyle name="Normal 11 5 15 2" xfId="28149"/>
    <cellStyle name="Normal 11 5 15 3" xfId="28150"/>
    <cellStyle name="Normal 11 5 16" xfId="28151"/>
    <cellStyle name="Normal 11 5 16 2" xfId="28152"/>
    <cellStyle name="Normal 11 5 16 3" xfId="28153"/>
    <cellStyle name="Normal 11 5 17" xfId="28154"/>
    <cellStyle name="Normal 11 5 17 2" xfId="28155"/>
    <cellStyle name="Normal 11 5 17 3" xfId="28156"/>
    <cellStyle name="Normal 11 5 18" xfId="28157"/>
    <cellStyle name="Normal 11 5 18 2" xfId="28158"/>
    <cellStyle name="Normal 11 5 18 3" xfId="28159"/>
    <cellStyle name="Normal 11 5 19" xfId="28160"/>
    <cellStyle name="Normal 11 5 19 2" xfId="28161"/>
    <cellStyle name="Normal 11 5 19 2 2" xfId="28162"/>
    <cellStyle name="Normal 11 5 19 2 3" xfId="28163"/>
    <cellStyle name="Normal 11 5 19 3" xfId="28164"/>
    <cellStyle name="Normal 11 5 19 3 2" xfId="28165"/>
    <cellStyle name="Normal 11 5 19 3 3" xfId="28166"/>
    <cellStyle name="Normal 11 5 19 4" xfId="28167"/>
    <cellStyle name="Normal 11 5 19 4 2" xfId="28168"/>
    <cellStyle name="Normal 11 5 19 4 3" xfId="28169"/>
    <cellStyle name="Normal 11 5 19 5" xfId="28170"/>
    <cellStyle name="Normal 11 5 19 5 2" xfId="28171"/>
    <cellStyle name="Normal 11 5 19 5 3" xfId="28172"/>
    <cellStyle name="Normal 11 5 19 6" xfId="28173"/>
    <cellStyle name="Normal 11 5 19 6 2" xfId="28174"/>
    <cellStyle name="Normal 11 5 19 6 3" xfId="28175"/>
    <cellStyle name="Normal 11 5 19 7" xfId="28176"/>
    <cellStyle name="Normal 11 5 19 8" xfId="28177"/>
    <cellStyle name="Normal 11 5 2" xfId="28178"/>
    <cellStyle name="Normal 11 5 2 2" xfId="28179"/>
    <cellStyle name="Normal 11 5 2 2 2" xfId="28180"/>
    <cellStyle name="Normal 11 5 2 2 2 2" xfId="28181"/>
    <cellStyle name="Normal 11 5 2 2 2 2 2" xfId="28182"/>
    <cellStyle name="Normal 11 5 2 2 2 3" xfId="28183"/>
    <cellStyle name="Normal 11 5 2 2 2 4" xfId="28184"/>
    <cellStyle name="Normal 11 5 2 2 3" xfId="28185"/>
    <cellStyle name="Normal 11 5 2 2 3 2" xfId="28186"/>
    <cellStyle name="Normal 11 5 2 2 3 2 2" xfId="28187"/>
    <cellStyle name="Normal 11 5 2 2 3 3" xfId="28188"/>
    <cellStyle name="Normal 11 5 2 2 3 4" xfId="28189"/>
    <cellStyle name="Normal 11 5 2 2 4" xfId="28190"/>
    <cellStyle name="Normal 11 5 2 2 4 2" xfId="28191"/>
    <cellStyle name="Normal 11 5 2 2 4 3" xfId="28192"/>
    <cellStyle name="Normal 11 5 2 2 5" xfId="28193"/>
    <cellStyle name="Normal 11 5 2 2 5 2" xfId="28194"/>
    <cellStyle name="Normal 11 5 2 2 5 3" xfId="28195"/>
    <cellStyle name="Normal 11 5 2 2 6" xfId="28196"/>
    <cellStyle name="Normal 11 5 2 2 7" xfId="28197"/>
    <cellStyle name="Normal 11 5 2 3" xfId="28198"/>
    <cellStyle name="Normal 11 5 2 3 2" xfId="28199"/>
    <cellStyle name="Normal 11 5 2 3 2 2" xfId="28200"/>
    <cellStyle name="Normal 11 5 2 3 2 3" xfId="28201"/>
    <cellStyle name="Normal 11 5 2 3 3" xfId="28202"/>
    <cellStyle name="Normal 11 5 2 3 3 2" xfId="28203"/>
    <cellStyle name="Normal 11 5 2 3 3 3" xfId="28204"/>
    <cellStyle name="Normal 11 5 2 3 4" xfId="28205"/>
    <cellStyle name="Normal 11 5 2 3 5" xfId="28206"/>
    <cellStyle name="Normal 11 5 2 4" xfId="28207"/>
    <cellStyle name="Normal 11 5 2 4 2" xfId="28208"/>
    <cellStyle name="Normal 11 5 2 4 2 2" xfId="28209"/>
    <cellStyle name="Normal 11 5 2 4 2 3" xfId="28210"/>
    <cellStyle name="Normal 11 5 2 4 3" xfId="28211"/>
    <cellStyle name="Normal 11 5 2 4 3 2" xfId="28212"/>
    <cellStyle name="Normal 11 5 2 4 3 3" xfId="28213"/>
    <cellStyle name="Normal 11 5 2 4 4" xfId="28214"/>
    <cellStyle name="Normal 11 5 2 4 5" xfId="28215"/>
    <cellStyle name="Normal 11 5 2 5" xfId="28216"/>
    <cellStyle name="Normal 11 5 2 5 2" xfId="28217"/>
    <cellStyle name="Normal 11 5 2 5 3" xfId="28218"/>
    <cellStyle name="Normal 11 5 2 6" xfId="28219"/>
    <cellStyle name="Normal 11 5 2 6 2" xfId="28220"/>
    <cellStyle name="Normal 11 5 2 6 3" xfId="28221"/>
    <cellStyle name="Normal 11 5 2 7" xfId="28222"/>
    <cellStyle name="Normal 11 5 2 8" xfId="28223"/>
    <cellStyle name="Normal 11 5 20" xfId="28224"/>
    <cellStyle name="Normal 11 5 20 2" xfId="28225"/>
    <cellStyle name="Normal 11 5 20 3" xfId="28226"/>
    <cellStyle name="Normal 11 5 21" xfId="28227"/>
    <cellStyle name="Normal 11 5 21 2" xfId="28228"/>
    <cellStyle name="Normal 11 5 21 3" xfId="28229"/>
    <cellStyle name="Normal 11 5 22" xfId="28230"/>
    <cellStyle name="Normal 11 5 22 2" xfId="28231"/>
    <cellStyle name="Normal 11 5 22 3" xfId="28232"/>
    <cellStyle name="Normal 11 5 23" xfId="28233"/>
    <cellStyle name="Normal 11 5 23 2" xfId="28234"/>
    <cellStyle name="Normal 11 5 23 3" xfId="28235"/>
    <cellStyle name="Normal 11 5 24" xfId="28236"/>
    <cellStyle name="Normal 11 5 24 2" xfId="28237"/>
    <cellStyle name="Normal 11 5 24 3" xfId="28238"/>
    <cellStyle name="Normal 11 5 25" xfId="28239"/>
    <cellStyle name="Normal 11 5 25 2" xfId="28240"/>
    <cellStyle name="Normal 11 5 25 3" xfId="28241"/>
    <cellStyle name="Normal 11 5 26" xfId="28242"/>
    <cellStyle name="Normal 11 5 26 2" xfId="28243"/>
    <cellStyle name="Normal 11 5 26 3" xfId="28244"/>
    <cellStyle name="Normal 11 5 27" xfId="28245"/>
    <cellStyle name="Normal 11 5 27 2" xfId="28246"/>
    <cellStyle name="Normal 11 5 27 3" xfId="28247"/>
    <cellStyle name="Normal 11 5 28" xfId="28248"/>
    <cellStyle name="Normal 11 5 28 2" xfId="28249"/>
    <cellStyle name="Normal 11 5 28 3" xfId="28250"/>
    <cellStyle name="Normal 11 5 29" xfId="28251"/>
    <cellStyle name="Normal 11 5 3" xfId="28252"/>
    <cellStyle name="Normal 11 5 3 2" xfId="28253"/>
    <cellStyle name="Normal 11 5 3 2 2" xfId="28254"/>
    <cellStyle name="Normal 11 5 3 2 2 2" xfId="28255"/>
    <cellStyle name="Normal 11 5 3 2 2 2 2" xfId="28256"/>
    <cellStyle name="Normal 11 5 3 2 2 2 3" xfId="28257"/>
    <cellStyle name="Normal 11 5 3 2 2 3" xfId="28258"/>
    <cellStyle name="Normal 11 5 3 2 2 3 2" xfId="28259"/>
    <cellStyle name="Normal 11 5 3 2 2 3 3" xfId="28260"/>
    <cellStyle name="Normal 11 5 3 2 2 4" xfId="28261"/>
    <cellStyle name="Normal 11 5 3 2 2 5" xfId="28262"/>
    <cellStyle name="Normal 11 5 3 2 3" xfId="28263"/>
    <cellStyle name="Normal 11 5 3 2 3 2" xfId="28264"/>
    <cellStyle name="Normal 11 5 3 2 3 2 2" xfId="28265"/>
    <cellStyle name="Normal 11 5 3 2 3 2 3" xfId="28266"/>
    <cellStyle name="Normal 11 5 3 2 3 3" xfId="28267"/>
    <cellStyle name="Normal 11 5 3 2 3 3 2" xfId="28268"/>
    <cellStyle name="Normal 11 5 3 2 3 3 3" xfId="28269"/>
    <cellStyle name="Normal 11 5 3 2 3 4" xfId="28270"/>
    <cellStyle name="Normal 11 5 3 2 3 5" xfId="28271"/>
    <cellStyle name="Normal 11 5 3 2 4" xfId="28272"/>
    <cellStyle name="Normal 11 5 3 2 4 2" xfId="28273"/>
    <cellStyle name="Normal 11 5 3 2 4 3" xfId="28274"/>
    <cellStyle name="Normal 11 5 3 2 5" xfId="28275"/>
    <cellStyle name="Normal 11 5 3 2 5 2" xfId="28276"/>
    <cellStyle name="Normal 11 5 3 2 5 3" xfId="28277"/>
    <cellStyle name="Normal 11 5 3 2 6" xfId="28278"/>
    <cellStyle name="Normal 11 5 3 2 7" xfId="28279"/>
    <cellStyle name="Normal 11 5 3 3" xfId="28280"/>
    <cellStyle name="Normal 11 5 3 3 2" xfId="28281"/>
    <cellStyle name="Normal 11 5 3 3 2 2" xfId="28282"/>
    <cellStyle name="Normal 11 5 3 3 2 3" xfId="28283"/>
    <cellStyle name="Normal 11 5 3 3 3" xfId="28284"/>
    <cellStyle name="Normal 11 5 3 3 3 2" xfId="28285"/>
    <cellStyle name="Normal 11 5 3 3 3 3" xfId="28286"/>
    <cellStyle name="Normal 11 5 3 3 4" xfId="28287"/>
    <cellStyle name="Normal 11 5 3 3 4 2" xfId="28288"/>
    <cellStyle name="Normal 11 5 3 3 4 3" xfId="28289"/>
    <cellStyle name="Normal 11 5 3 3 5" xfId="28290"/>
    <cellStyle name="Normal 11 5 3 3 5 2" xfId="28291"/>
    <cellStyle name="Normal 11 5 3 3 5 3" xfId="28292"/>
    <cellStyle name="Normal 11 5 3 3 6" xfId="28293"/>
    <cellStyle name="Normal 11 5 3 3 7" xfId="28294"/>
    <cellStyle name="Normal 11 5 3 4" xfId="28295"/>
    <cellStyle name="Normal 11 5 3 4 2" xfId="28296"/>
    <cellStyle name="Normal 11 5 3 4 2 2" xfId="28297"/>
    <cellStyle name="Normal 11 5 3 4 2 3" xfId="28298"/>
    <cellStyle name="Normal 11 5 3 4 3" xfId="28299"/>
    <cellStyle name="Normal 11 5 3 4 3 2" xfId="28300"/>
    <cellStyle name="Normal 11 5 3 4 3 3" xfId="28301"/>
    <cellStyle name="Normal 11 5 3 4 4" xfId="28302"/>
    <cellStyle name="Normal 11 5 3 4 5" xfId="28303"/>
    <cellStyle name="Normal 11 5 3 5" xfId="28304"/>
    <cellStyle name="Normal 11 5 3 5 2" xfId="28305"/>
    <cellStyle name="Normal 11 5 3 5 2 2" xfId="28306"/>
    <cellStyle name="Normal 11 5 3 5 2 3" xfId="28307"/>
    <cellStyle name="Normal 11 5 3 5 3" xfId="28308"/>
    <cellStyle name="Normal 11 5 3 5 3 2" xfId="28309"/>
    <cellStyle name="Normal 11 5 3 5 3 3" xfId="28310"/>
    <cellStyle name="Normal 11 5 3 5 4" xfId="28311"/>
    <cellStyle name="Normal 11 5 3 5 5" xfId="28312"/>
    <cellStyle name="Normal 11 5 3 6" xfId="28313"/>
    <cellStyle name="Normal 11 5 3 6 2" xfId="28314"/>
    <cellStyle name="Normal 11 5 3 6 3" xfId="28315"/>
    <cellStyle name="Normal 11 5 3 7" xfId="28316"/>
    <cellStyle name="Normal 11 5 3 7 2" xfId="28317"/>
    <cellStyle name="Normal 11 5 3 7 3" xfId="28318"/>
    <cellStyle name="Normal 11 5 3 8" xfId="28319"/>
    <cellStyle name="Normal 11 5 3 9" xfId="28320"/>
    <cellStyle name="Normal 11 5 30" xfId="28321"/>
    <cellStyle name="Normal 11 5 4" xfId="28322"/>
    <cellStyle name="Normal 11 5 4 2" xfId="28323"/>
    <cellStyle name="Normal 11 5 4 2 2" xfId="28324"/>
    <cellStyle name="Normal 11 5 4 2 2 2" xfId="28325"/>
    <cellStyle name="Normal 11 5 4 2 2 3" xfId="28326"/>
    <cellStyle name="Normal 11 5 4 2 3" xfId="28327"/>
    <cellStyle name="Normal 11 5 4 2 3 2" xfId="28328"/>
    <cellStyle name="Normal 11 5 4 2 3 3" xfId="28329"/>
    <cellStyle name="Normal 11 5 4 2 4" xfId="28330"/>
    <cellStyle name="Normal 11 5 4 2 4 2" xfId="28331"/>
    <cellStyle name="Normal 11 5 4 2 4 3" xfId="28332"/>
    <cellStyle name="Normal 11 5 4 2 5" xfId="28333"/>
    <cellStyle name="Normal 11 5 4 2 5 2" xfId="28334"/>
    <cellStyle name="Normal 11 5 4 2 5 3" xfId="28335"/>
    <cellStyle name="Normal 11 5 4 2 6" xfId="28336"/>
    <cellStyle name="Normal 11 5 4 2 7" xfId="28337"/>
    <cellStyle name="Normal 11 5 4 3" xfId="28338"/>
    <cellStyle name="Normal 11 5 4 3 2" xfId="28339"/>
    <cellStyle name="Normal 11 5 4 3 2 2" xfId="28340"/>
    <cellStyle name="Normal 11 5 4 3 2 3" xfId="28341"/>
    <cellStyle name="Normal 11 5 4 3 3" xfId="28342"/>
    <cellStyle name="Normal 11 5 4 3 3 2" xfId="28343"/>
    <cellStyle name="Normal 11 5 4 3 3 3" xfId="28344"/>
    <cellStyle name="Normal 11 5 4 3 4" xfId="28345"/>
    <cellStyle name="Normal 11 5 4 3 5" xfId="28346"/>
    <cellStyle name="Normal 11 5 4 4" xfId="28347"/>
    <cellStyle name="Normal 11 5 4 4 2" xfId="28348"/>
    <cellStyle name="Normal 11 5 4 4 2 2" xfId="28349"/>
    <cellStyle name="Normal 11 5 4 4 2 3" xfId="28350"/>
    <cellStyle name="Normal 11 5 4 4 3" xfId="28351"/>
    <cellStyle name="Normal 11 5 4 4 3 2" xfId="28352"/>
    <cellStyle name="Normal 11 5 4 4 3 3" xfId="28353"/>
    <cellStyle name="Normal 11 5 4 4 4" xfId="28354"/>
    <cellStyle name="Normal 11 5 4 4 5" xfId="28355"/>
    <cellStyle name="Normal 11 5 4 5" xfId="28356"/>
    <cellStyle name="Normal 11 5 4 5 2" xfId="28357"/>
    <cellStyle name="Normal 11 5 4 5 3" xfId="28358"/>
    <cellStyle name="Normal 11 5 4 6" xfId="28359"/>
    <cellStyle name="Normal 11 5 4 6 2" xfId="28360"/>
    <cellStyle name="Normal 11 5 4 6 3" xfId="28361"/>
    <cellStyle name="Normal 11 5 4 7" xfId="28362"/>
    <cellStyle name="Normal 11 5 4 8" xfId="28363"/>
    <cellStyle name="Normal 11 5 5" xfId="28364"/>
    <cellStyle name="Normal 11 5 5 2" xfId="28365"/>
    <cellStyle name="Normal 11 5 5 2 2" xfId="28366"/>
    <cellStyle name="Normal 11 5 5 2 2 2" xfId="28367"/>
    <cellStyle name="Normal 11 5 5 2 2 3" xfId="28368"/>
    <cellStyle name="Normal 11 5 5 2 3" xfId="28369"/>
    <cellStyle name="Normal 11 5 5 2 3 2" xfId="28370"/>
    <cellStyle name="Normal 11 5 5 2 3 3" xfId="28371"/>
    <cellStyle name="Normal 11 5 5 2 4" xfId="28372"/>
    <cellStyle name="Normal 11 5 5 2 4 2" xfId="28373"/>
    <cellStyle name="Normal 11 5 5 2 4 3" xfId="28374"/>
    <cellStyle name="Normal 11 5 5 2 5" xfId="28375"/>
    <cellStyle name="Normal 11 5 5 2 5 2" xfId="28376"/>
    <cellStyle name="Normal 11 5 5 2 5 3" xfId="28377"/>
    <cellStyle name="Normal 11 5 5 2 6" xfId="28378"/>
    <cellStyle name="Normal 11 5 5 2 7" xfId="28379"/>
    <cellStyle name="Normal 11 5 5 3" xfId="28380"/>
    <cellStyle name="Normal 11 5 5 3 2" xfId="28381"/>
    <cellStyle name="Normal 11 5 5 3 2 2" xfId="28382"/>
    <cellStyle name="Normal 11 5 5 3 2 3" xfId="28383"/>
    <cellStyle name="Normal 11 5 5 3 3" xfId="28384"/>
    <cellStyle name="Normal 11 5 5 3 3 2" xfId="28385"/>
    <cellStyle name="Normal 11 5 5 3 3 3" xfId="28386"/>
    <cellStyle name="Normal 11 5 5 3 4" xfId="28387"/>
    <cellStyle name="Normal 11 5 5 3 5" xfId="28388"/>
    <cellStyle name="Normal 11 5 5 4" xfId="28389"/>
    <cellStyle name="Normal 11 5 5 4 2" xfId="28390"/>
    <cellStyle name="Normal 11 5 5 4 2 2" xfId="28391"/>
    <cellStyle name="Normal 11 5 5 4 2 3" xfId="28392"/>
    <cellStyle name="Normal 11 5 5 4 3" xfId="28393"/>
    <cellStyle name="Normal 11 5 5 4 3 2" xfId="28394"/>
    <cellStyle name="Normal 11 5 5 4 3 3" xfId="28395"/>
    <cellStyle name="Normal 11 5 5 4 4" xfId="28396"/>
    <cellStyle name="Normal 11 5 5 4 5" xfId="28397"/>
    <cellStyle name="Normal 11 5 5 5" xfId="28398"/>
    <cellStyle name="Normal 11 5 5 5 2" xfId="28399"/>
    <cellStyle name="Normal 11 5 5 5 3" xfId="28400"/>
    <cellStyle name="Normal 11 5 5 6" xfId="28401"/>
    <cellStyle name="Normal 11 5 5 6 2" xfId="28402"/>
    <cellStyle name="Normal 11 5 5 6 3" xfId="28403"/>
    <cellStyle name="Normal 11 5 5 7" xfId="28404"/>
    <cellStyle name="Normal 11 5 5 8" xfId="28405"/>
    <cellStyle name="Normal 11 5 6" xfId="28406"/>
    <cellStyle name="Normal 11 5 6 2" xfId="28407"/>
    <cellStyle name="Normal 11 5 6 2 2" xfId="28408"/>
    <cellStyle name="Normal 11 5 6 2 2 2" xfId="28409"/>
    <cellStyle name="Normal 11 5 6 2 2 3" xfId="28410"/>
    <cellStyle name="Normal 11 5 6 2 3" xfId="28411"/>
    <cellStyle name="Normal 11 5 6 2 3 2" xfId="28412"/>
    <cellStyle name="Normal 11 5 6 2 3 3" xfId="28413"/>
    <cellStyle name="Normal 11 5 6 2 4" xfId="28414"/>
    <cellStyle name="Normal 11 5 6 2 4 2" xfId="28415"/>
    <cellStyle name="Normal 11 5 6 2 4 3" xfId="28416"/>
    <cellStyle name="Normal 11 5 6 2 5" xfId="28417"/>
    <cellStyle name="Normal 11 5 6 2 5 2" xfId="28418"/>
    <cellStyle name="Normal 11 5 6 2 5 3" xfId="28419"/>
    <cellStyle name="Normal 11 5 6 2 6" xfId="28420"/>
    <cellStyle name="Normal 11 5 6 2 7" xfId="28421"/>
    <cellStyle name="Normal 11 5 6 3" xfId="28422"/>
    <cellStyle name="Normal 11 5 6 3 2" xfId="28423"/>
    <cellStyle name="Normal 11 5 6 3 2 2" xfId="28424"/>
    <cellStyle name="Normal 11 5 6 3 2 3" xfId="28425"/>
    <cellStyle name="Normal 11 5 6 3 3" xfId="28426"/>
    <cellStyle name="Normal 11 5 6 3 3 2" xfId="28427"/>
    <cellStyle name="Normal 11 5 6 3 3 3" xfId="28428"/>
    <cellStyle name="Normal 11 5 6 3 4" xfId="28429"/>
    <cellStyle name="Normal 11 5 6 3 5" xfId="28430"/>
    <cellStyle name="Normal 11 5 6 4" xfId="28431"/>
    <cellStyle name="Normal 11 5 6 4 2" xfId="28432"/>
    <cellStyle name="Normal 11 5 6 4 2 2" xfId="28433"/>
    <cellStyle name="Normal 11 5 6 4 2 3" xfId="28434"/>
    <cellStyle name="Normal 11 5 6 4 3" xfId="28435"/>
    <cellStyle name="Normal 11 5 6 4 3 2" xfId="28436"/>
    <cellStyle name="Normal 11 5 6 4 3 3" xfId="28437"/>
    <cellStyle name="Normal 11 5 6 4 4" xfId="28438"/>
    <cellStyle name="Normal 11 5 6 4 5" xfId="28439"/>
    <cellStyle name="Normal 11 5 6 5" xfId="28440"/>
    <cellStyle name="Normal 11 5 6 5 2" xfId="28441"/>
    <cellStyle name="Normal 11 5 6 5 2 2" xfId="28442"/>
    <cellStyle name="Normal 11 5 6 5 2 3" xfId="28443"/>
    <cellStyle name="Normal 11 5 6 5 3" xfId="28444"/>
    <cellStyle name="Normal 11 5 6 5 4" xfId="28445"/>
    <cellStyle name="Normal 11 5 6 6" xfId="28446"/>
    <cellStyle name="Normal 11 5 6 6 2" xfId="28447"/>
    <cellStyle name="Normal 11 5 6 6 3" xfId="28448"/>
    <cellStyle name="Normal 11 5 6 7" xfId="28449"/>
    <cellStyle name="Normal 11 5 6 7 2" xfId="28450"/>
    <cellStyle name="Normal 11 5 6 7 3" xfId="28451"/>
    <cellStyle name="Normal 11 5 6 8" xfId="28452"/>
    <cellStyle name="Normal 11 5 6 9" xfId="28453"/>
    <cellStyle name="Normal 11 5 7" xfId="28454"/>
    <cellStyle name="Normal 11 5 7 2" xfId="28455"/>
    <cellStyle name="Normal 11 5 7 2 2" xfId="28456"/>
    <cellStyle name="Normal 11 5 7 2 2 2" xfId="28457"/>
    <cellStyle name="Normal 11 5 7 2 2 3" xfId="28458"/>
    <cellStyle name="Normal 11 5 7 2 3" xfId="28459"/>
    <cellStyle name="Normal 11 5 7 2 3 2" xfId="28460"/>
    <cellStyle name="Normal 11 5 7 2 3 3" xfId="28461"/>
    <cellStyle name="Normal 11 5 7 2 4" xfId="28462"/>
    <cellStyle name="Normal 11 5 7 2 5" xfId="28463"/>
    <cellStyle name="Normal 11 5 7 3" xfId="28464"/>
    <cellStyle name="Normal 11 5 7 3 2" xfId="28465"/>
    <cellStyle name="Normal 11 5 7 3 2 2" xfId="28466"/>
    <cellStyle name="Normal 11 5 7 3 2 3" xfId="28467"/>
    <cellStyle name="Normal 11 5 7 3 3" xfId="28468"/>
    <cellStyle name="Normal 11 5 7 3 3 2" xfId="28469"/>
    <cellStyle name="Normal 11 5 7 3 3 3" xfId="28470"/>
    <cellStyle name="Normal 11 5 7 3 4" xfId="28471"/>
    <cellStyle name="Normal 11 5 7 3 5" xfId="28472"/>
    <cellStyle name="Normal 11 5 7 4" xfId="28473"/>
    <cellStyle name="Normal 11 5 7 4 2" xfId="28474"/>
    <cellStyle name="Normal 11 5 7 4 2 2" xfId="28475"/>
    <cellStyle name="Normal 11 5 7 4 2 3" xfId="28476"/>
    <cellStyle name="Normal 11 5 7 4 3" xfId="28477"/>
    <cellStyle name="Normal 11 5 7 4 4" xfId="28478"/>
    <cellStyle name="Normal 11 5 7 5" xfId="28479"/>
    <cellStyle name="Normal 11 5 7 5 2" xfId="28480"/>
    <cellStyle name="Normal 11 5 7 5 3" xfId="28481"/>
    <cellStyle name="Normal 11 5 7 6" xfId="28482"/>
    <cellStyle name="Normal 11 5 7 6 2" xfId="28483"/>
    <cellStyle name="Normal 11 5 7 6 3" xfId="28484"/>
    <cellStyle name="Normal 11 5 7 7" xfId="28485"/>
    <cellStyle name="Normal 11 5 7 8" xfId="28486"/>
    <cellStyle name="Normal 11 5 8" xfId="28487"/>
    <cellStyle name="Normal 11 5 8 2" xfId="28488"/>
    <cellStyle name="Normal 11 5 8 2 2" xfId="28489"/>
    <cellStyle name="Normal 11 5 8 2 3" xfId="28490"/>
    <cellStyle name="Normal 11 5 8 3" xfId="28491"/>
    <cellStyle name="Normal 11 5 8 3 2" xfId="28492"/>
    <cellStyle name="Normal 11 5 8 3 3" xfId="28493"/>
    <cellStyle name="Normal 11 5 8 4" xfId="28494"/>
    <cellStyle name="Normal 11 5 8 4 2" xfId="28495"/>
    <cellStyle name="Normal 11 5 8 4 3" xfId="28496"/>
    <cellStyle name="Normal 11 5 8 5" xfId="28497"/>
    <cellStyle name="Normal 11 5 8 5 2" xfId="28498"/>
    <cellStyle name="Normal 11 5 8 5 3" xfId="28499"/>
    <cellStyle name="Normal 11 5 8 6" xfId="28500"/>
    <cellStyle name="Normal 11 5 8 7" xfId="28501"/>
    <cellStyle name="Normal 11 5 9" xfId="28502"/>
    <cellStyle name="Normal 11 5 9 2" xfId="28503"/>
    <cellStyle name="Normal 11 5 9 2 2" xfId="28504"/>
    <cellStyle name="Normal 11 5 9 2 3" xfId="28505"/>
    <cellStyle name="Normal 11 5 9 3" xfId="28506"/>
    <cellStyle name="Normal 11 5 9 3 2" xfId="28507"/>
    <cellStyle name="Normal 11 5 9 3 3" xfId="28508"/>
    <cellStyle name="Normal 11 5 9 4" xfId="28509"/>
    <cellStyle name="Normal 11 5 9 5" xfId="28510"/>
    <cellStyle name="Normal 11 5_10070" xfId="28511"/>
    <cellStyle name="Normal 11 6" xfId="28512"/>
    <cellStyle name="Normal 11 6 2" xfId="28513"/>
    <cellStyle name="Normal 11 6 2 2" xfId="28514"/>
    <cellStyle name="Normal 11 6 2 2 2" xfId="28515"/>
    <cellStyle name="Normal 11 6 2 2 2 2" xfId="28516"/>
    <cellStyle name="Normal 11 6 2 2 3" xfId="28517"/>
    <cellStyle name="Normal 11 6 2 2 4" xfId="28518"/>
    <cellStyle name="Normal 11 6 2 3" xfId="28519"/>
    <cellStyle name="Normal 11 6 2 3 2" xfId="28520"/>
    <cellStyle name="Normal 11 6 2 3 2 2" xfId="28521"/>
    <cellStyle name="Normal 11 6 2 3 3" xfId="28522"/>
    <cellStyle name="Normal 11 6 2 3 4" xfId="28523"/>
    <cellStyle name="Normal 11 6 2 4" xfId="28524"/>
    <cellStyle name="Normal 11 6 2 4 2" xfId="28525"/>
    <cellStyle name="Normal 11 6 2 5" xfId="28526"/>
    <cellStyle name="Normal 11 6 2 6" xfId="28527"/>
    <cellStyle name="Normal 11 6 3" xfId="28528"/>
    <cellStyle name="Normal 11 6 3 2" xfId="28529"/>
    <cellStyle name="Normal 11 6 3 2 2" xfId="28530"/>
    <cellStyle name="Normal 11 6 3 2 3" xfId="28531"/>
    <cellStyle name="Normal 11 6 3 3" xfId="28532"/>
    <cellStyle name="Normal 11 6 3 3 2" xfId="28533"/>
    <cellStyle name="Normal 11 6 3 3 3" xfId="28534"/>
    <cellStyle name="Normal 11 6 3 4" xfId="28535"/>
    <cellStyle name="Normal 11 6 3 5" xfId="28536"/>
    <cellStyle name="Normal 11 6 4" xfId="28537"/>
    <cellStyle name="Normal 11 6 4 2" xfId="28538"/>
    <cellStyle name="Normal 11 6 4 2 2" xfId="28539"/>
    <cellStyle name="Normal 11 6 4 3" xfId="28540"/>
    <cellStyle name="Normal 11 6 4 4" xfId="28541"/>
    <cellStyle name="Normal 11 6 5" xfId="28542"/>
    <cellStyle name="Normal 11 6 5 2" xfId="28543"/>
    <cellStyle name="Normal 11 6 5 3" xfId="28544"/>
    <cellStyle name="Normal 11 6 6" xfId="28545"/>
    <cellStyle name="Normal 11 6 7" xfId="28546"/>
    <cellStyle name="Normal 11 7" xfId="28547"/>
    <cellStyle name="Normal 11 7 2" xfId="28548"/>
    <cellStyle name="Normal 11 7 2 2" xfId="28549"/>
    <cellStyle name="Normal 11 7 2 2 2" xfId="28550"/>
    <cellStyle name="Normal 11 7 2 3" xfId="28551"/>
    <cellStyle name="Normal 11 7 2 4" xfId="28552"/>
    <cellStyle name="Normal 11 7 3" xfId="28553"/>
    <cellStyle name="Normal 11 7 3 2" xfId="28554"/>
    <cellStyle name="Normal 11 7 3 2 2" xfId="28555"/>
    <cellStyle name="Normal 11 7 3 3" xfId="28556"/>
    <cellStyle name="Normal 11 7 3 4" xfId="28557"/>
    <cellStyle name="Normal 11 7 4" xfId="28558"/>
    <cellStyle name="Normal 11 7 4 2" xfId="28559"/>
    <cellStyle name="Normal 11 7 4 3" xfId="28560"/>
    <cellStyle name="Normal 11 7 5" xfId="28561"/>
    <cellStyle name="Normal 11 7 5 2" xfId="28562"/>
    <cellStyle name="Normal 11 7 5 3" xfId="28563"/>
    <cellStyle name="Normal 11 7 6" xfId="28564"/>
    <cellStyle name="Normal 11 7 7" xfId="28565"/>
    <cellStyle name="Normal 11 8" xfId="28566"/>
    <cellStyle name="Normal 11 8 2" xfId="28567"/>
    <cellStyle name="Normal 11 8 2 2" xfId="28568"/>
    <cellStyle name="Normal 11 8 2 3" xfId="28569"/>
    <cellStyle name="Normal 11 8 3" xfId="28570"/>
    <cellStyle name="Normal 11 8 3 2" xfId="28571"/>
    <cellStyle name="Normal 11 8 3 3" xfId="28572"/>
    <cellStyle name="Normal 11 8 4" xfId="28573"/>
    <cellStyle name="Normal 11 8 4 2" xfId="28574"/>
    <cellStyle name="Normal 11 8 5" xfId="28575"/>
    <cellStyle name="Normal 11 8 6" xfId="28576"/>
    <cellStyle name="Normal 11 9" xfId="28577"/>
    <cellStyle name="Normal 11 9 2" xfId="28578"/>
    <cellStyle name="Normal 11 9 2 2" xfId="28579"/>
    <cellStyle name="Normal 11 9 3" xfId="28580"/>
    <cellStyle name="Normal 11 9 3 2" xfId="28581"/>
    <cellStyle name="Normal 11 9 4" xfId="28582"/>
    <cellStyle name="Normal 11 9 4 2" xfId="28583"/>
    <cellStyle name="Normal 11 9 5" xfId="28584"/>
    <cellStyle name="Normal 11 9 6" xfId="28585"/>
    <cellStyle name="Normal 11_2112 2148 Reg Labor" xfId="28586"/>
    <cellStyle name="Normal 110" xfId="28587"/>
    <cellStyle name="Normal 110 2" xfId="28588"/>
    <cellStyle name="Normal 110 2 2" xfId="28589"/>
    <cellStyle name="Normal 110 2 3" xfId="28590"/>
    <cellStyle name="Normal 111" xfId="28591"/>
    <cellStyle name="Normal 111 2" xfId="28592"/>
    <cellStyle name="Normal 111 2 2" xfId="28593"/>
    <cellStyle name="Normal 111 2 3" xfId="28594"/>
    <cellStyle name="Normal 111 3" xfId="28595"/>
    <cellStyle name="Normal 111 4" xfId="28596"/>
    <cellStyle name="Normal 112" xfId="28597"/>
    <cellStyle name="Normal 112 2" xfId="28598"/>
    <cellStyle name="Normal 112 2 2" xfId="28599"/>
    <cellStyle name="Normal 112 2 3" xfId="28600"/>
    <cellStyle name="Normal 112 3" xfId="28601"/>
    <cellStyle name="Normal 112 4" xfId="28602"/>
    <cellStyle name="Normal 113" xfId="28603"/>
    <cellStyle name="Normal 113 2" xfId="28604"/>
    <cellStyle name="Normal 113 3" xfId="28605"/>
    <cellStyle name="Normal 113 3 2" xfId="28606"/>
    <cellStyle name="Normal 113 3 3" xfId="28607"/>
    <cellStyle name="Normal 113 4" xfId="28608"/>
    <cellStyle name="Normal 113 5" xfId="28609"/>
    <cellStyle name="Normal 114" xfId="28610"/>
    <cellStyle name="Normal 114 2" xfId="28611"/>
    <cellStyle name="Normal 114 2 2" xfId="28612"/>
    <cellStyle name="Normal 114 3" xfId="28613"/>
    <cellStyle name="Normal 114 4" xfId="28614"/>
    <cellStyle name="Normal 115" xfId="28615"/>
    <cellStyle name="Normal 115 2" xfId="28616"/>
    <cellStyle name="Normal 115 3" xfId="28617"/>
    <cellStyle name="Normal 116" xfId="28618"/>
    <cellStyle name="Normal 116 2" xfId="28619"/>
    <cellStyle name="Normal 117" xfId="28620"/>
    <cellStyle name="Normal 117 2" xfId="28621"/>
    <cellStyle name="Normal 117 3" xfId="28622"/>
    <cellStyle name="Normal 117 4" xfId="28623"/>
    <cellStyle name="Normal 118" xfId="28624"/>
    <cellStyle name="Normal 118 2" xfId="28625"/>
    <cellStyle name="Normal 118 3" xfId="28626"/>
    <cellStyle name="Normal 119" xfId="28627"/>
    <cellStyle name="Normal 119 2" xfId="28628"/>
    <cellStyle name="Normal 119 3" xfId="28629"/>
    <cellStyle name="Normal 12" xfId="28630"/>
    <cellStyle name="Normal 12 10" xfId="28631"/>
    <cellStyle name="Normal 12 10 2" xfId="28632"/>
    <cellStyle name="Normal 12 11" xfId="28633"/>
    <cellStyle name="Normal 12 2" xfId="28634"/>
    <cellStyle name="Normal 12 2 2" xfId="28635"/>
    <cellStyle name="Normal 12 2 2 2" xfId="28636"/>
    <cellStyle name="Normal 12 2 2 2 10" xfId="28637"/>
    <cellStyle name="Normal 12 2 2 2 2" xfId="28638"/>
    <cellStyle name="Normal 12 2 2 2 2 2" xfId="28639"/>
    <cellStyle name="Normal 12 2 2 2 2 2 2" xfId="28640"/>
    <cellStyle name="Normal 12 2 2 2 2 2 2 2" xfId="28641"/>
    <cellStyle name="Normal 12 2 2 2 2 2 2 2 2" xfId="28642"/>
    <cellStyle name="Normal 12 2 2 2 2 2 2 3" xfId="28643"/>
    <cellStyle name="Normal 12 2 2 2 2 2 3" xfId="28644"/>
    <cellStyle name="Normal 12 2 2 2 2 2 3 2" xfId="28645"/>
    <cellStyle name="Normal 12 2 2 2 2 2 3 2 2" xfId="28646"/>
    <cellStyle name="Normal 12 2 2 2 2 2 3 3" xfId="28647"/>
    <cellStyle name="Normal 12 2 2 2 2 2 4" xfId="28648"/>
    <cellStyle name="Normal 12 2 2 2 2 2 4 2" xfId="28649"/>
    <cellStyle name="Normal 12 2 2 2 2 2 5" xfId="28650"/>
    <cellStyle name="Normal 12 2 2 2 2 3" xfId="28651"/>
    <cellStyle name="Normal 12 2 2 2 2 3 2" xfId="28652"/>
    <cellStyle name="Normal 12 2 2 2 2 3 2 2" xfId="28653"/>
    <cellStyle name="Normal 12 2 2 2 2 3 3" xfId="28654"/>
    <cellStyle name="Normal 12 2 2 2 2 4" xfId="28655"/>
    <cellStyle name="Normal 12 2 2 2 2 4 2" xfId="28656"/>
    <cellStyle name="Normal 12 2 2 2 2 4 2 2" xfId="28657"/>
    <cellStyle name="Normal 12 2 2 2 2 4 3" xfId="28658"/>
    <cellStyle name="Normal 12 2 2 2 2 5" xfId="28659"/>
    <cellStyle name="Normal 12 2 2 2 2 5 2" xfId="28660"/>
    <cellStyle name="Normal 12 2 2 2 2 6" xfId="28661"/>
    <cellStyle name="Normal 12 2 2 2 2 7" xfId="28662"/>
    <cellStyle name="Normal 12 2 2 2 3" xfId="28663"/>
    <cellStyle name="Normal 12 2 2 2 3 2" xfId="28664"/>
    <cellStyle name="Normal 12 2 2 2 3 2 2" xfId="28665"/>
    <cellStyle name="Normal 12 2 2 2 3 2 2 2" xfId="28666"/>
    <cellStyle name="Normal 12 2 2 2 3 2 3" xfId="28667"/>
    <cellStyle name="Normal 12 2 2 2 3 3" xfId="28668"/>
    <cellStyle name="Normal 12 2 2 2 3 3 2" xfId="28669"/>
    <cellStyle name="Normal 12 2 2 2 3 3 2 2" xfId="28670"/>
    <cellStyle name="Normal 12 2 2 2 3 3 3" xfId="28671"/>
    <cellStyle name="Normal 12 2 2 2 3 4" xfId="28672"/>
    <cellStyle name="Normal 12 2 2 2 3 4 2" xfId="28673"/>
    <cellStyle name="Normal 12 2 2 2 3 5" xfId="28674"/>
    <cellStyle name="Normal 12 2 2 2 4" xfId="28675"/>
    <cellStyle name="Normal 12 2 2 2 4 2" xfId="28676"/>
    <cellStyle name="Normal 12 2 2 2 4 2 2" xfId="28677"/>
    <cellStyle name="Normal 12 2 2 2 4 3" xfId="28678"/>
    <cellStyle name="Normal 12 2 2 2 5" xfId="28679"/>
    <cellStyle name="Normal 12 2 2 2 5 2" xfId="28680"/>
    <cellStyle name="Normal 12 2 2 2 5 2 2" xfId="28681"/>
    <cellStyle name="Normal 12 2 2 2 5 3" xfId="28682"/>
    <cellStyle name="Normal 12 2 2 2 6" xfId="28683"/>
    <cellStyle name="Normal 12 2 2 2 6 2" xfId="28684"/>
    <cellStyle name="Normal 12 2 2 2 7" xfId="28685"/>
    <cellStyle name="Normal 12 2 2 2 8" xfId="28686"/>
    <cellStyle name="Normal 12 2 2 2 9" xfId="28687"/>
    <cellStyle name="Normal 12 2 2 3" xfId="28688"/>
    <cellStyle name="Normal 12 2 2 3 2" xfId="28689"/>
    <cellStyle name="Normal 12 2 2 3 2 2" xfId="28690"/>
    <cellStyle name="Normal 12 2 2 3 2 2 2" xfId="28691"/>
    <cellStyle name="Normal 12 2 2 3 2 2 2 2" xfId="28692"/>
    <cellStyle name="Normal 12 2 2 3 2 2 3" xfId="28693"/>
    <cellStyle name="Normal 12 2 2 3 2 3" xfId="28694"/>
    <cellStyle name="Normal 12 2 2 3 2 3 2" xfId="28695"/>
    <cellStyle name="Normal 12 2 2 3 2 3 2 2" xfId="28696"/>
    <cellStyle name="Normal 12 2 2 3 2 3 3" xfId="28697"/>
    <cellStyle name="Normal 12 2 2 3 2 4" xfId="28698"/>
    <cellStyle name="Normal 12 2 2 3 2 4 2" xfId="28699"/>
    <cellStyle name="Normal 12 2 2 3 2 5" xfId="28700"/>
    <cellStyle name="Normal 12 2 2 3 3" xfId="28701"/>
    <cellStyle name="Normal 12 2 2 3 3 2" xfId="28702"/>
    <cellStyle name="Normal 12 2 2 3 3 2 2" xfId="28703"/>
    <cellStyle name="Normal 12 2 2 3 3 3" xfId="28704"/>
    <cellStyle name="Normal 12 2 2 3 4" xfId="28705"/>
    <cellStyle name="Normal 12 2 2 3 4 2" xfId="28706"/>
    <cellStyle name="Normal 12 2 2 3 4 2 2" xfId="28707"/>
    <cellStyle name="Normal 12 2 2 3 4 3" xfId="28708"/>
    <cellStyle name="Normal 12 2 2 3 5" xfId="28709"/>
    <cellStyle name="Normal 12 2 2 3 5 2" xfId="28710"/>
    <cellStyle name="Normal 12 2 2 3 6" xfId="28711"/>
    <cellStyle name="Normal 12 2 2 3 7" xfId="28712"/>
    <cellStyle name="Normal 12 2 2 4" xfId="28713"/>
    <cellStyle name="Normal 12 2 2 4 2" xfId="28714"/>
    <cellStyle name="Normal 12 2 2 4 2 2" xfId="28715"/>
    <cellStyle name="Normal 12 2 2 4 2 2 2" xfId="28716"/>
    <cellStyle name="Normal 12 2 2 4 2 3" xfId="28717"/>
    <cellStyle name="Normal 12 2 2 4 3" xfId="28718"/>
    <cellStyle name="Normal 12 2 2 4 3 2" xfId="28719"/>
    <cellStyle name="Normal 12 2 2 4 3 2 2" xfId="28720"/>
    <cellStyle name="Normal 12 2 2 4 3 3" xfId="28721"/>
    <cellStyle name="Normal 12 2 2 4 4" xfId="28722"/>
    <cellStyle name="Normal 12 2 2 4 4 2" xfId="28723"/>
    <cellStyle name="Normal 12 2 2 4 5" xfId="28724"/>
    <cellStyle name="Normal 12 2 2 5" xfId="28725"/>
    <cellStyle name="Normal 12 2 2 5 2" xfId="28726"/>
    <cellStyle name="Normal 12 2 2 5 2 2" xfId="28727"/>
    <cellStyle name="Normal 12 2 2 5 3" xfId="28728"/>
    <cellStyle name="Normal 12 2 2 6" xfId="28729"/>
    <cellStyle name="Normal 12 2 2 6 2" xfId="28730"/>
    <cellStyle name="Normal 12 2 2 6 2 2" xfId="28731"/>
    <cellStyle name="Normal 12 2 2 6 3" xfId="28732"/>
    <cellStyle name="Normal 12 2 2 7" xfId="28733"/>
    <cellStyle name="Normal 12 2 2 7 2" xfId="28734"/>
    <cellStyle name="Normal 12 2 2 8" xfId="28735"/>
    <cellStyle name="Normal 12 2 2 9" xfId="28736"/>
    <cellStyle name="Normal 12 2 3" xfId="28737"/>
    <cellStyle name="Normal 12 2 3 2" xfId="28738"/>
    <cellStyle name="Normal 12 2 3 2 2" xfId="28739"/>
    <cellStyle name="Normal 12 2 3 2 2 2" xfId="28740"/>
    <cellStyle name="Normal 12 2 3 2 2 2 2" xfId="28741"/>
    <cellStyle name="Normal 12 2 3 2 2 2 2 2" xfId="28742"/>
    <cellStyle name="Normal 12 2 3 2 2 2 3" xfId="28743"/>
    <cellStyle name="Normal 12 2 3 2 2 3" xfId="28744"/>
    <cellStyle name="Normal 12 2 3 2 2 3 2" xfId="28745"/>
    <cellStyle name="Normal 12 2 3 2 2 3 2 2" xfId="28746"/>
    <cellStyle name="Normal 12 2 3 2 2 3 3" xfId="28747"/>
    <cellStyle name="Normal 12 2 3 2 2 4" xfId="28748"/>
    <cellStyle name="Normal 12 2 3 2 2 4 2" xfId="28749"/>
    <cellStyle name="Normal 12 2 3 2 2 5" xfId="28750"/>
    <cellStyle name="Normal 12 2 3 2 3" xfId="28751"/>
    <cellStyle name="Normal 12 2 3 2 3 2" xfId="28752"/>
    <cellStyle name="Normal 12 2 3 2 3 2 2" xfId="28753"/>
    <cellStyle name="Normal 12 2 3 2 3 3" xfId="28754"/>
    <cellStyle name="Normal 12 2 3 2 4" xfId="28755"/>
    <cellStyle name="Normal 12 2 3 2 4 2" xfId="28756"/>
    <cellStyle name="Normal 12 2 3 2 4 2 2" xfId="28757"/>
    <cellStyle name="Normal 12 2 3 2 4 3" xfId="28758"/>
    <cellStyle name="Normal 12 2 3 2 5" xfId="28759"/>
    <cellStyle name="Normal 12 2 3 2 5 2" xfId="28760"/>
    <cellStyle name="Normal 12 2 3 2 6" xfId="28761"/>
    <cellStyle name="Normal 12 2 3 2 7" xfId="28762"/>
    <cellStyle name="Normal 12 2 3 3" xfId="28763"/>
    <cellStyle name="Normal 12 2 3 3 2" xfId="28764"/>
    <cellStyle name="Normal 12 2 3 3 2 2" xfId="28765"/>
    <cellStyle name="Normal 12 2 3 3 2 2 2" xfId="28766"/>
    <cellStyle name="Normal 12 2 3 3 2 3" xfId="28767"/>
    <cellStyle name="Normal 12 2 3 3 3" xfId="28768"/>
    <cellStyle name="Normal 12 2 3 3 3 2" xfId="28769"/>
    <cellStyle name="Normal 12 2 3 3 3 2 2" xfId="28770"/>
    <cellStyle name="Normal 12 2 3 3 3 3" xfId="28771"/>
    <cellStyle name="Normal 12 2 3 3 4" xfId="28772"/>
    <cellStyle name="Normal 12 2 3 3 4 2" xfId="28773"/>
    <cellStyle name="Normal 12 2 3 3 5" xfId="28774"/>
    <cellStyle name="Normal 12 2 3 4" xfId="28775"/>
    <cellStyle name="Normal 12 2 3 4 2" xfId="28776"/>
    <cellStyle name="Normal 12 2 3 4 2 2" xfId="28777"/>
    <cellStyle name="Normal 12 2 3 4 3" xfId="28778"/>
    <cellStyle name="Normal 12 2 3 5" xfId="28779"/>
    <cellStyle name="Normal 12 2 3 5 2" xfId="28780"/>
    <cellStyle name="Normal 12 2 3 5 2 2" xfId="28781"/>
    <cellStyle name="Normal 12 2 3 5 3" xfId="28782"/>
    <cellStyle name="Normal 12 2 3 6" xfId="28783"/>
    <cellStyle name="Normal 12 2 3 6 2" xfId="28784"/>
    <cellStyle name="Normal 12 2 3 7" xfId="28785"/>
    <cellStyle name="Normal 12 2 3 8" xfId="28786"/>
    <cellStyle name="Normal 12 2 4" xfId="28787"/>
    <cellStyle name="Normal 12 2 4 2" xfId="28788"/>
    <cellStyle name="Normal 12 2 4 2 2" xfId="28789"/>
    <cellStyle name="Normal 12 2 4 2 2 2" xfId="28790"/>
    <cellStyle name="Normal 12 2 4 2 2 2 2" xfId="28791"/>
    <cellStyle name="Normal 12 2 4 2 2 3" xfId="28792"/>
    <cellStyle name="Normal 12 2 4 2 3" xfId="28793"/>
    <cellStyle name="Normal 12 2 4 2 3 2" xfId="28794"/>
    <cellStyle name="Normal 12 2 4 2 3 2 2" xfId="28795"/>
    <cellStyle name="Normal 12 2 4 2 3 3" xfId="28796"/>
    <cellStyle name="Normal 12 2 4 2 4" xfId="28797"/>
    <cellStyle name="Normal 12 2 4 2 4 2" xfId="28798"/>
    <cellStyle name="Normal 12 2 4 2 5" xfId="28799"/>
    <cellStyle name="Normal 12 2 4 3" xfId="28800"/>
    <cellStyle name="Normal 12 2 4 3 2" xfId="28801"/>
    <cellStyle name="Normal 12 2 4 3 2 2" xfId="28802"/>
    <cellStyle name="Normal 12 2 4 3 3" xfId="28803"/>
    <cellStyle name="Normal 12 2 4 4" xfId="28804"/>
    <cellStyle name="Normal 12 2 4 4 2" xfId="28805"/>
    <cellStyle name="Normal 12 2 4 4 2 2" xfId="28806"/>
    <cellStyle name="Normal 12 2 4 4 3" xfId="28807"/>
    <cellStyle name="Normal 12 2 4 5" xfId="28808"/>
    <cellStyle name="Normal 12 2 4 5 2" xfId="28809"/>
    <cellStyle name="Normal 12 2 4 6" xfId="28810"/>
    <cellStyle name="Normal 12 2 4 7" xfId="28811"/>
    <cellStyle name="Normal 12 2 5" xfId="28812"/>
    <cellStyle name="Normal 12 2 5 2" xfId="28813"/>
    <cellStyle name="Normal 12 2 5 2 2" xfId="28814"/>
    <cellStyle name="Normal 12 2 5 2 2 2" xfId="28815"/>
    <cellStyle name="Normal 12 2 5 2 3" xfId="28816"/>
    <cellStyle name="Normal 12 2 5 3" xfId="28817"/>
    <cellStyle name="Normal 12 2 5 3 2" xfId="28818"/>
    <cellStyle name="Normal 12 2 5 3 2 2" xfId="28819"/>
    <cellStyle name="Normal 12 2 5 3 3" xfId="28820"/>
    <cellStyle name="Normal 12 2 5 4" xfId="28821"/>
    <cellStyle name="Normal 12 2 5 4 2" xfId="28822"/>
    <cellStyle name="Normal 12 2 5 5" xfId="28823"/>
    <cellStyle name="Normal 12 2 5 6" xfId="28824"/>
    <cellStyle name="Normal 12 2 5 7" xfId="28825"/>
    <cellStyle name="Normal 12 2 6" xfId="28826"/>
    <cellStyle name="Normal 12 2 6 2" xfId="28827"/>
    <cellStyle name="Normal 12 2 6 2 2" xfId="28828"/>
    <cellStyle name="Normal 12 2 6 3" xfId="28829"/>
    <cellStyle name="Normal 12 2 7" xfId="28830"/>
    <cellStyle name="Normal 12 2 7 2" xfId="28831"/>
    <cellStyle name="Normal 12 2 7 2 2" xfId="28832"/>
    <cellStyle name="Normal 12 2 7 3" xfId="28833"/>
    <cellStyle name="Normal 12 2 8" xfId="28834"/>
    <cellStyle name="Normal 12 2 8 2" xfId="28835"/>
    <cellStyle name="Normal 12 2 9" xfId="28836"/>
    <cellStyle name="Normal 12 3" xfId="28837"/>
    <cellStyle name="Normal 12 3 2" xfId="28838"/>
    <cellStyle name="Normal 12 3 2 2" xfId="28839"/>
    <cellStyle name="Normal 12 3 2 2 2" xfId="28840"/>
    <cellStyle name="Normal 12 3 2 2 2 2" xfId="28841"/>
    <cellStyle name="Normal 12 3 2 2 2 2 2" xfId="28842"/>
    <cellStyle name="Normal 12 3 2 2 2 2 2 2" xfId="28843"/>
    <cellStyle name="Normal 12 3 2 2 2 2 3" xfId="28844"/>
    <cellStyle name="Normal 12 3 2 2 2 3" xfId="28845"/>
    <cellStyle name="Normal 12 3 2 2 2 3 2" xfId="28846"/>
    <cellStyle name="Normal 12 3 2 2 2 3 2 2" xfId="28847"/>
    <cellStyle name="Normal 12 3 2 2 2 3 3" xfId="28848"/>
    <cellStyle name="Normal 12 3 2 2 2 4" xfId="28849"/>
    <cellStyle name="Normal 12 3 2 2 2 4 2" xfId="28850"/>
    <cellStyle name="Normal 12 3 2 2 2 5" xfId="28851"/>
    <cellStyle name="Normal 12 3 2 2 3" xfId="28852"/>
    <cellStyle name="Normal 12 3 2 2 3 2" xfId="28853"/>
    <cellStyle name="Normal 12 3 2 2 3 2 2" xfId="28854"/>
    <cellStyle name="Normal 12 3 2 2 3 3" xfId="28855"/>
    <cellStyle name="Normal 12 3 2 2 4" xfId="28856"/>
    <cellStyle name="Normal 12 3 2 2 4 2" xfId="28857"/>
    <cellStyle name="Normal 12 3 2 2 4 2 2" xfId="28858"/>
    <cellStyle name="Normal 12 3 2 2 4 3" xfId="28859"/>
    <cellStyle name="Normal 12 3 2 2 5" xfId="28860"/>
    <cellStyle name="Normal 12 3 2 2 5 2" xfId="28861"/>
    <cellStyle name="Normal 12 3 2 2 6" xfId="28862"/>
    <cellStyle name="Normal 12 3 2 3" xfId="28863"/>
    <cellStyle name="Normal 12 3 2 3 2" xfId="28864"/>
    <cellStyle name="Normal 12 3 2 3 2 2" xfId="28865"/>
    <cellStyle name="Normal 12 3 2 3 2 2 2" xfId="28866"/>
    <cellStyle name="Normal 12 3 2 3 2 3" xfId="28867"/>
    <cellStyle name="Normal 12 3 2 3 3" xfId="28868"/>
    <cellStyle name="Normal 12 3 2 3 3 2" xfId="28869"/>
    <cellStyle name="Normal 12 3 2 3 3 2 2" xfId="28870"/>
    <cellStyle name="Normal 12 3 2 3 3 3" xfId="28871"/>
    <cellStyle name="Normal 12 3 2 3 4" xfId="28872"/>
    <cellStyle name="Normal 12 3 2 3 4 2" xfId="28873"/>
    <cellStyle name="Normal 12 3 2 3 5" xfId="28874"/>
    <cellStyle name="Normal 12 3 2 4" xfId="28875"/>
    <cellStyle name="Normal 12 3 2 4 2" xfId="28876"/>
    <cellStyle name="Normal 12 3 2 4 2 2" xfId="28877"/>
    <cellStyle name="Normal 12 3 2 4 3" xfId="28878"/>
    <cellStyle name="Normal 12 3 2 5" xfId="28879"/>
    <cellStyle name="Normal 12 3 2 5 2" xfId="28880"/>
    <cellStyle name="Normal 12 3 2 5 2 2" xfId="28881"/>
    <cellStyle name="Normal 12 3 2 5 3" xfId="28882"/>
    <cellStyle name="Normal 12 3 2 6" xfId="28883"/>
    <cellStyle name="Normal 12 3 2 6 2" xfId="28884"/>
    <cellStyle name="Normal 12 3 2 7" xfId="28885"/>
    <cellStyle name="Normal 12 3 2 8" xfId="28886"/>
    <cellStyle name="Normal 12 3 3" xfId="28887"/>
    <cellStyle name="Normal 12 3 3 2" xfId="28888"/>
    <cellStyle name="Normal 12 3 3 2 2" xfId="28889"/>
    <cellStyle name="Normal 12 3 3 2 2 2" xfId="28890"/>
    <cellStyle name="Normal 12 3 3 2 2 2 2" xfId="28891"/>
    <cellStyle name="Normal 12 3 3 2 2 3" xfId="28892"/>
    <cellStyle name="Normal 12 3 3 2 3" xfId="28893"/>
    <cellStyle name="Normal 12 3 3 2 3 2" xfId="28894"/>
    <cellStyle name="Normal 12 3 3 2 3 2 2" xfId="28895"/>
    <cellStyle name="Normal 12 3 3 2 3 3" xfId="28896"/>
    <cellStyle name="Normal 12 3 3 2 4" xfId="28897"/>
    <cellStyle name="Normal 12 3 3 2 4 2" xfId="28898"/>
    <cellStyle name="Normal 12 3 3 2 5" xfId="28899"/>
    <cellStyle name="Normal 12 3 3 3" xfId="28900"/>
    <cellStyle name="Normal 12 3 3 3 2" xfId="28901"/>
    <cellStyle name="Normal 12 3 3 3 2 2" xfId="28902"/>
    <cellStyle name="Normal 12 3 3 3 3" xfId="28903"/>
    <cellStyle name="Normal 12 3 3 4" xfId="28904"/>
    <cellStyle name="Normal 12 3 3 4 2" xfId="28905"/>
    <cellStyle name="Normal 12 3 3 4 2 2" xfId="28906"/>
    <cellStyle name="Normal 12 3 3 4 3" xfId="28907"/>
    <cellStyle name="Normal 12 3 3 5" xfId="28908"/>
    <cellStyle name="Normal 12 3 3 5 2" xfId="28909"/>
    <cellStyle name="Normal 12 3 3 6" xfId="28910"/>
    <cellStyle name="Normal 12 3 3 7" xfId="28911"/>
    <cellStyle name="Normal 12 3 4" xfId="28912"/>
    <cellStyle name="Normal 12 3 4 2" xfId="28913"/>
    <cellStyle name="Normal 12 3 4 2 2" xfId="28914"/>
    <cellStyle name="Normal 12 3 4 2 2 2" xfId="28915"/>
    <cellStyle name="Normal 12 3 4 2 3" xfId="28916"/>
    <cellStyle name="Normal 12 3 4 3" xfId="28917"/>
    <cellStyle name="Normal 12 3 4 3 2" xfId="28918"/>
    <cellStyle name="Normal 12 3 4 3 2 2" xfId="28919"/>
    <cellStyle name="Normal 12 3 4 3 3" xfId="28920"/>
    <cellStyle name="Normal 12 3 4 4" xfId="28921"/>
    <cellStyle name="Normal 12 3 4 4 2" xfId="28922"/>
    <cellStyle name="Normal 12 3 4 5" xfId="28923"/>
    <cellStyle name="Normal 12 3 4 6" xfId="28924"/>
    <cellStyle name="Normal 12 3 4 7" xfId="28925"/>
    <cellStyle name="Normal 12 3 5" xfId="28926"/>
    <cellStyle name="Normal 12 3 5 2" xfId="28927"/>
    <cellStyle name="Normal 12 3 5 2 2" xfId="28928"/>
    <cellStyle name="Normal 12 3 5 3" xfId="28929"/>
    <cellStyle name="Normal 12 3 6" xfId="28930"/>
    <cellStyle name="Normal 12 3 6 2" xfId="28931"/>
    <cellStyle name="Normal 12 3 6 2 2" xfId="28932"/>
    <cellStyle name="Normal 12 3 6 3" xfId="28933"/>
    <cellStyle name="Normal 12 3 7" xfId="28934"/>
    <cellStyle name="Normal 12 3 7 2" xfId="28935"/>
    <cellStyle name="Normal 12 3 8" xfId="28936"/>
    <cellStyle name="Normal 12 3 9" xfId="28937"/>
    <cellStyle name="Normal 12 4" xfId="28938"/>
    <cellStyle name="Normal 12 4 2" xfId="28939"/>
    <cellStyle name="Normal 12 4 2 2" xfId="28940"/>
    <cellStyle name="Normal 12 4 2 2 2" xfId="28941"/>
    <cellStyle name="Normal 12 4 2 2 2 2" xfId="28942"/>
    <cellStyle name="Normal 12 4 2 2 2 2 2" xfId="28943"/>
    <cellStyle name="Normal 12 4 2 2 2 2 2 2" xfId="28944"/>
    <cellStyle name="Normal 12 4 2 2 2 2 3" xfId="28945"/>
    <cellStyle name="Normal 12 4 2 2 2 3" xfId="28946"/>
    <cellStyle name="Normal 12 4 2 2 2 3 2" xfId="28947"/>
    <cellStyle name="Normal 12 4 2 2 2 3 2 2" xfId="28948"/>
    <cellStyle name="Normal 12 4 2 2 2 3 3" xfId="28949"/>
    <cellStyle name="Normal 12 4 2 2 2 4" xfId="28950"/>
    <cellStyle name="Normal 12 4 2 2 2 4 2" xfId="28951"/>
    <cellStyle name="Normal 12 4 2 2 2 5" xfId="28952"/>
    <cellStyle name="Normal 12 4 2 2 3" xfId="28953"/>
    <cellStyle name="Normal 12 4 2 2 3 2" xfId="28954"/>
    <cellStyle name="Normal 12 4 2 2 3 2 2" xfId="28955"/>
    <cellStyle name="Normal 12 4 2 2 3 3" xfId="28956"/>
    <cellStyle name="Normal 12 4 2 2 4" xfId="28957"/>
    <cellStyle name="Normal 12 4 2 2 4 2" xfId="28958"/>
    <cellStyle name="Normal 12 4 2 2 4 2 2" xfId="28959"/>
    <cellStyle name="Normal 12 4 2 2 4 3" xfId="28960"/>
    <cellStyle name="Normal 12 4 2 2 5" xfId="28961"/>
    <cellStyle name="Normal 12 4 2 2 5 2" xfId="28962"/>
    <cellStyle name="Normal 12 4 2 2 6" xfId="28963"/>
    <cellStyle name="Normal 12 4 2 3" xfId="28964"/>
    <cellStyle name="Normal 12 4 2 3 2" xfId="28965"/>
    <cellStyle name="Normal 12 4 2 3 2 2" xfId="28966"/>
    <cellStyle name="Normal 12 4 2 3 2 2 2" xfId="28967"/>
    <cellStyle name="Normal 12 4 2 3 2 3" xfId="28968"/>
    <cellStyle name="Normal 12 4 2 3 3" xfId="28969"/>
    <cellStyle name="Normal 12 4 2 3 3 2" xfId="28970"/>
    <cellStyle name="Normal 12 4 2 3 3 2 2" xfId="28971"/>
    <cellStyle name="Normal 12 4 2 3 3 3" xfId="28972"/>
    <cellStyle name="Normal 12 4 2 3 4" xfId="28973"/>
    <cellStyle name="Normal 12 4 2 3 4 2" xfId="28974"/>
    <cellStyle name="Normal 12 4 2 3 5" xfId="28975"/>
    <cellStyle name="Normal 12 4 2 4" xfId="28976"/>
    <cellStyle name="Normal 12 4 2 4 2" xfId="28977"/>
    <cellStyle name="Normal 12 4 2 4 2 2" xfId="28978"/>
    <cellStyle name="Normal 12 4 2 4 3" xfId="28979"/>
    <cellStyle name="Normal 12 4 2 5" xfId="28980"/>
    <cellStyle name="Normal 12 4 2 5 2" xfId="28981"/>
    <cellStyle name="Normal 12 4 2 5 2 2" xfId="28982"/>
    <cellStyle name="Normal 12 4 2 5 3" xfId="28983"/>
    <cellStyle name="Normal 12 4 2 6" xfId="28984"/>
    <cellStyle name="Normal 12 4 2 6 2" xfId="28985"/>
    <cellStyle name="Normal 12 4 2 7" xfId="28986"/>
    <cellStyle name="Normal 12 4 2 8" xfId="28987"/>
    <cellStyle name="Normal 12 4 3" xfId="28988"/>
    <cellStyle name="Normal 12 4 3 2" xfId="28989"/>
    <cellStyle name="Normal 12 4 3 2 2" xfId="28990"/>
    <cellStyle name="Normal 12 4 3 2 2 2" xfId="28991"/>
    <cellStyle name="Normal 12 4 3 2 2 2 2" xfId="28992"/>
    <cellStyle name="Normal 12 4 3 2 2 3" xfId="28993"/>
    <cellStyle name="Normal 12 4 3 2 3" xfId="28994"/>
    <cellStyle name="Normal 12 4 3 2 3 2" xfId="28995"/>
    <cellStyle name="Normal 12 4 3 2 3 2 2" xfId="28996"/>
    <cellStyle name="Normal 12 4 3 2 3 3" xfId="28997"/>
    <cellStyle name="Normal 12 4 3 2 4" xfId="28998"/>
    <cellStyle name="Normal 12 4 3 2 4 2" xfId="28999"/>
    <cellStyle name="Normal 12 4 3 2 5" xfId="29000"/>
    <cellStyle name="Normal 12 4 3 3" xfId="29001"/>
    <cellStyle name="Normal 12 4 3 3 2" xfId="29002"/>
    <cellStyle name="Normal 12 4 3 3 2 2" xfId="29003"/>
    <cellStyle name="Normal 12 4 3 3 3" xfId="29004"/>
    <cellStyle name="Normal 12 4 3 4" xfId="29005"/>
    <cellStyle name="Normal 12 4 3 4 2" xfId="29006"/>
    <cellStyle name="Normal 12 4 3 4 2 2" xfId="29007"/>
    <cellStyle name="Normal 12 4 3 4 3" xfId="29008"/>
    <cellStyle name="Normal 12 4 3 5" xfId="29009"/>
    <cellStyle name="Normal 12 4 3 5 2" xfId="29010"/>
    <cellStyle name="Normal 12 4 3 6" xfId="29011"/>
    <cellStyle name="Normal 12 4 3 7" xfId="29012"/>
    <cellStyle name="Normal 12 4 3 8" xfId="29013"/>
    <cellStyle name="Normal 12 4 4" xfId="29014"/>
    <cellStyle name="Normal 12 4 4 2" xfId="29015"/>
    <cellStyle name="Normal 12 4 4 2 2" xfId="29016"/>
    <cellStyle name="Normal 12 4 4 2 2 2" xfId="29017"/>
    <cellStyle name="Normal 12 4 4 2 3" xfId="29018"/>
    <cellStyle name="Normal 12 4 4 3" xfId="29019"/>
    <cellStyle name="Normal 12 4 4 3 2" xfId="29020"/>
    <cellStyle name="Normal 12 4 4 3 2 2" xfId="29021"/>
    <cellStyle name="Normal 12 4 4 3 3" xfId="29022"/>
    <cellStyle name="Normal 12 4 4 4" xfId="29023"/>
    <cellStyle name="Normal 12 4 4 4 2" xfId="29024"/>
    <cellStyle name="Normal 12 4 4 5" xfId="29025"/>
    <cellStyle name="Normal 12 4 5" xfId="29026"/>
    <cellStyle name="Normal 12 4 5 2" xfId="29027"/>
    <cellStyle name="Normal 12 4 5 2 2" xfId="29028"/>
    <cellStyle name="Normal 12 4 5 3" xfId="29029"/>
    <cellStyle name="Normal 12 4 6" xfId="29030"/>
    <cellStyle name="Normal 12 4 6 2" xfId="29031"/>
    <cellStyle name="Normal 12 4 6 2 2" xfId="29032"/>
    <cellStyle name="Normal 12 4 6 3" xfId="29033"/>
    <cellStyle name="Normal 12 4 7" xfId="29034"/>
    <cellStyle name="Normal 12 4 7 2" xfId="29035"/>
    <cellStyle name="Normal 12 4 8" xfId="29036"/>
    <cellStyle name="Normal 12 5" xfId="29037"/>
    <cellStyle name="Normal 12 5 2" xfId="29038"/>
    <cellStyle name="Normal 12 5 2 2" xfId="29039"/>
    <cellStyle name="Normal 12 5 2 2 2" xfId="29040"/>
    <cellStyle name="Normal 12 5 2 2 2 2" xfId="29041"/>
    <cellStyle name="Normal 12 5 2 2 2 2 2" xfId="29042"/>
    <cellStyle name="Normal 12 5 2 2 2 3" xfId="29043"/>
    <cellStyle name="Normal 12 5 2 2 3" xfId="29044"/>
    <cellStyle name="Normal 12 5 2 2 3 2" xfId="29045"/>
    <cellStyle name="Normal 12 5 2 2 3 2 2" xfId="29046"/>
    <cellStyle name="Normal 12 5 2 2 3 3" xfId="29047"/>
    <cellStyle name="Normal 12 5 2 2 4" xfId="29048"/>
    <cellStyle name="Normal 12 5 2 2 4 2" xfId="29049"/>
    <cellStyle name="Normal 12 5 2 2 5" xfId="29050"/>
    <cellStyle name="Normal 12 5 2 3" xfId="29051"/>
    <cellStyle name="Normal 12 5 2 3 2" xfId="29052"/>
    <cellStyle name="Normal 12 5 2 3 2 2" xfId="29053"/>
    <cellStyle name="Normal 12 5 2 3 3" xfId="29054"/>
    <cellStyle name="Normal 12 5 2 4" xfId="29055"/>
    <cellStyle name="Normal 12 5 2 4 2" xfId="29056"/>
    <cellStyle name="Normal 12 5 2 4 2 2" xfId="29057"/>
    <cellStyle name="Normal 12 5 2 4 3" xfId="29058"/>
    <cellStyle name="Normal 12 5 2 5" xfId="29059"/>
    <cellStyle name="Normal 12 5 2 5 2" xfId="29060"/>
    <cellStyle name="Normal 12 5 2 6" xfId="29061"/>
    <cellStyle name="Normal 12 5 3" xfId="29062"/>
    <cellStyle name="Normal 12 5 3 2" xfId="29063"/>
    <cellStyle name="Normal 12 5 3 2 2" xfId="29064"/>
    <cellStyle name="Normal 12 5 3 2 2 2" xfId="29065"/>
    <cellStyle name="Normal 12 5 3 2 3" xfId="29066"/>
    <cellStyle name="Normal 12 5 3 3" xfId="29067"/>
    <cellStyle name="Normal 12 5 3 3 2" xfId="29068"/>
    <cellStyle name="Normal 12 5 3 3 2 2" xfId="29069"/>
    <cellStyle name="Normal 12 5 3 3 3" xfId="29070"/>
    <cellStyle name="Normal 12 5 3 4" xfId="29071"/>
    <cellStyle name="Normal 12 5 3 4 2" xfId="29072"/>
    <cellStyle name="Normal 12 5 3 5" xfId="29073"/>
    <cellStyle name="Normal 12 5 4" xfId="29074"/>
    <cellStyle name="Normal 12 5 4 2" xfId="29075"/>
    <cellStyle name="Normal 12 5 4 2 2" xfId="29076"/>
    <cellStyle name="Normal 12 5 4 3" xfId="29077"/>
    <cellStyle name="Normal 12 5 5" xfId="29078"/>
    <cellStyle name="Normal 12 5 5 2" xfId="29079"/>
    <cellStyle name="Normal 12 5 5 2 2" xfId="29080"/>
    <cellStyle name="Normal 12 5 5 3" xfId="29081"/>
    <cellStyle name="Normal 12 5 6" xfId="29082"/>
    <cellStyle name="Normal 12 5 6 2" xfId="29083"/>
    <cellStyle name="Normal 12 5 7" xfId="29084"/>
    <cellStyle name="Normal 12 5 8" xfId="29085"/>
    <cellStyle name="Normal 12 6" xfId="29086"/>
    <cellStyle name="Normal 12 6 2" xfId="29087"/>
    <cellStyle name="Normal 12 6 2 2" xfId="29088"/>
    <cellStyle name="Normal 12 6 2 2 2" xfId="29089"/>
    <cellStyle name="Normal 12 6 2 2 2 2" xfId="29090"/>
    <cellStyle name="Normal 12 6 2 2 3" xfId="29091"/>
    <cellStyle name="Normal 12 6 2 3" xfId="29092"/>
    <cellStyle name="Normal 12 6 2 3 2" xfId="29093"/>
    <cellStyle name="Normal 12 6 2 3 2 2" xfId="29094"/>
    <cellStyle name="Normal 12 6 2 3 3" xfId="29095"/>
    <cellStyle name="Normal 12 6 2 4" xfId="29096"/>
    <cellStyle name="Normal 12 6 2 4 2" xfId="29097"/>
    <cellStyle name="Normal 12 6 2 5" xfId="29098"/>
    <cellStyle name="Normal 12 6 3" xfId="29099"/>
    <cellStyle name="Normal 12 6 3 2" xfId="29100"/>
    <cellStyle name="Normal 12 6 3 2 2" xfId="29101"/>
    <cellStyle name="Normal 12 6 3 3" xfId="29102"/>
    <cellStyle name="Normal 12 6 4" xfId="29103"/>
    <cellStyle name="Normal 12 6 4 2" xfId="29104"/>
    <cellStyle name="Normal 12 6 4 2 2" xfId="29105"/>
    <cellStyle name="Normal 12 6 4 3" xfId="29106"/>
    <cellStyle name="Normal 12 6 5" xfId="29107"/>
    <cellStyle name="Normal 12 6 5 2" xfId="29108"/>
    <cellStyle name="Normal 12 6 6" xfId="29109"/>
    <cellStyle name="Normal 12 6 7" xfId="29110"/>
    <cellStyle name="Normal 12 6 8" xfId="29111"/>
    <cellStyle name="Normal 12 7" xfId="29112"/>
    <cellStyle name="Normal 12 7 2" xfId="29113"/>
    <cellStyle name="Normal 12 7 2 2" xfId="29114"/>
    <cellStyle name="Normal 12 7 2 2 2" xfId="29115"/>
    <cellStyle name="Normal 12 7 2 3" xfId="29116"/>
    <cellStyle name="Normal 12 7 2 4" xfId="29117"/>
    <cellStyle name="Normal 12 7 2 5" xfId="29118"/>
    <cellStyle name="Normal 12 7 3" xfId="29119"/>
    <cellStyle name="Normal 12 7 3 2" xfId="29120"/>
    <cellStyle name="Normal 12 7 3 2 2" xfId="29121"/>
    <cellStyle name="Normal 12 7 3 3" xfId="29122"/>
    <cellStyle name="Normal 12 7 4" xfId="29123"/>
    <cellStyle name="Normal 12 7 4 2" xfId="29124"/>
    <cellStyle name="Normal 12 7 5" xfId="29125"/>
    <cellStyle name="Normal 12 8" xfId="29126"/>
    <cellStyle name="Normal 12 8 2" xfId="29127"/>
    <cellStyle name="Normal 12 8 2 2" xfId="29128"/>
    <cellStyle name="Normal 12 8 3" xfId="29129"/>
    <cellStyle name="Normal 12 8 4" xfId="29130"/>
    <cellStyle name="Normal 12 9" xfId="29131"/>
    <cellStyle name="Normal 12 9 2" xfId="29132"/>
    <cellStyle name="Normal 12 9 2 2" xfId="29133"/>
    <cellStyle name="Normal 12 9 3" xfId="29134"/>
    <cellStyle name="Normal 12_2112 2148 Reg Labor" xfId="29135"/>
    <cellStyle name="Normal 120" xfId="29136"/>
    <cellStyle name="Normal 120 2" xfId="29137"/>
    <cellStyle name="Normal 120 2 2" xfId="29138"/>
    <cellStyle name="Normal 120 2 3" xfId="29139"/>
    <cellStyle name="Normal 120 3" xfId="29140"/>
    <cellStyle name="Normal 121" xfId="29141"/>
    <cellStyle name="Normal 121 2" xfId="29142"/>
    <cellStyle name="Normal 121 3" xfId="29143"/>
    <cellStyle name="Normal 122" xfId="29144"/>
    <cellStyle name="Normal 122 2" xfId="29145"/>
    <cellStyle name="Normal 122 3" xfId="29146"/>
    <cellStyle name="Normal 123" xfId="29147"/>
    <cellStyle name="Normal 123 2" xfId="29148"/>
    <cellStyle name="Normal 123 3" xfId="29149"/>
    <cellStyle name="Normal 124" xfId="29150"/>
    <cellStyle name="Normal 124 2" xfId="29151"/>
    <cellStyle name="Normal 124 3" xfId="29152"/>
    <cellStyle name="Normal 125" xfId="29153"/>
    <cellStyle name="Normal 125 2" xfId="29154"/>
    <cellStyle name="Normal 125 3" xfId="29155"/>
    <cellStyle name="Normal 126" xfId="29156"/>
    <cellStyle name="Normal 126 2" xfId="29157"/>
    <cellStyle name="Normal 126 3" xfId="29158"/>
    <cellStyle name="Normal 127" xfId="29159"/>
    <cellStyle name="Normal 127 2" xfId="29160"/>
    <cellStyle name="Normal 127 3" xfId="29161"/>
    <cellStyle name="Normal 128" xfId="29162"/>
    <cellStyle name="Normal 128 2" xfId="29163"/>
    <cellStyle name="Normal 128 3" xfId="29164"/>
    <cellStyle name="Normal 129" xfId="29165"/>
    <cellStyle name="Normal 129 2" xfId="29166"/>
    <cellStyle name="Normal 129 3" xfId="29167"/>
    <cellStyle name="Normal 129 4" xfId="29168"/>
    <cellStyle name="Normal 13" xfId="29169"/>
    <cellStyle name="Normal 13 10" xfId="29170"/>
    <cellStyle name="Normal 13 10 2" xfId="29171"/>
    <cellStyle name="Normal 13 11" xfId="29172"/>
    <cellStyle name="Normal 13 12" xfId="29173"/>
    <cellStyle name="Normal 13 2" xfId="29174"/>
    <cellStyle name="Normal 13 2 2" xfId="29175"/>
    <cellStyle name="Normal 13 2 2 10" xfId="29176"/>
    <cellStyle name="Normal 13 2 2 2" xfId="29177"/>
    <cellStyle name="Normal 13 2 2 2 10" xfId="29178"/>
    <cellStyle name="Normal 13 2 2 2 2" xfId="29179"/>
    <cellStyle name="Normal 13 2 2 2 2 2" xfId="29180"/>
    <cellStyle name="Normal 13 2 2 2 2 2 2" xfId="29181"/>
    <cellStyle name="Normal 13 2 2 2 2 2 2 2" xfId="29182"/>
    <cellStyle name="Normal 13 2 2 2 2 2 2 2 2" xfId="29183"/>
    <cellStyle name="Normal 13 2 2 2 2 2 2 3" xfId="29184"/>
    <cellStyle name="Normal 13 2 2 2 2 2 3" xfId="29185"/>
    <cellStyle name="Normal 13 2 2 2 2 2 3 2" xfId="29186"/>
    <cellStyle name="Normal 13 2 2 2 2 2 3 2 2" xfId="29187"/>
    <cellStyle name="Normal 13 2 2 2 2 2 3 3" xfId="29188"/>
    <cellStyle name="Normal 13 2 2 2 2 2 4" xfId="29189"/>
    <cellStyle name="Normal 13 2 2 2 2 2 4 2" xfId="29190"/>
    <cellStyle name="Normal 13 2 2 2 2 2 5" xfId="29191"/>
    <cellStyle name="Normal 13 2 2 2 2 3" xfId="29192"/>
    <cellStyle name="Normal 13 2 2 2 2 3 2" xfId="29193"/>
    <cellStyle name="Normal 13 2 2 2 2 3 2 2" xfId="29194"/>
    <cellStyle name="Normal 13 2 2 2 2 3 3" xfId="29195"/>
    <cellStyle name="Normal 13 2 2 2 2 4" xfId="29196"/>
    <cellStyle name="Normal 13 2 2 2 2 4 2" xfId="29197"/>
    <cellStyle name="Normal 13 2 2 2 2 4 2 2" xfId="29198"/>
    <cellStyle name="Normal 13 2 2 2 2 4 3" xfId="29199"/>
    <cellStyle name="Normal 13 2 2 2 2 5" xfId="29200"/>
    <cellStyle name="Normal 13 2 2 2 2 5 2" xfId="29201"/>
    <cellStyle name="Normal 13 2 2 2 2 6" xfId="29202"/>
    <cellStyle name="Normal 13 2 2 2 2 7" xfId="29203"/>
    <cellStyle name="Normal 13 2 2 2 3" xfId="29204"/>
    <cellStyle name="Normal 13 2 2 2 3 2" xfId="29205"/>
    <cellStyle name="Normal 13 2 2 2 3 2 2" xfId="29206"/>
    <cellStyle name="Normal 13 2 2 2 3 2 2 2" xfId="29207"/>
    <cellStyle name="Normal 13 2 2 2 3 2 3" xfId="29208"/>
    <cellStyle name="Normal 13 2 2 2 3 3" xfId="29209"/>
    <cellStyle name="Normal 13 2 2 2 3 3 2" xfId="29210"/>
    <cellStyle name="Normal 13 2 2 2 3 3 2 2" xfId="29211"/>
    <cellStyle name="Normal 13 2 2 2 3 3 3" xfId="29212"/>
    <cellStyle name="Normal 13 2 2 2 3 4" xfId="29213"/>
    <cellStyle name="Normal 13 2 2 2 3 4 2" xfId="29214"/>
    <cellStyle name="Normal 13 2 2 2 3 5" xfId="29215"/>
    <cellStyle name="Normal 13 2 2 2 4" xfId="29216"/>
    <cellStyle name="Normal 13 2 2 2 4 2" xfId="29217"/>
    <cellStyle name="Normal 13 2 2 2 4 2 2" xfId="29218"/>
    <cellStyle name="Normal 13 2 2 2 4 3" xfId="29219"/>
    <cellStyle name="Normal 13 2 2 2 5" xfId="29220"/>
    <cellStyle name="Normal 13 2 2 2 5 2" xfId="29221"/>
    <cellStyle name="Normal 13 2 2 2 5 2 2" xfId="29222"/>
    <cellStyle name="Normal 13 2 2 2 5 3" xfId="29223"/>
    <cellStyle name="Normal 13 2 2 2 6" xfId="29224"/>
    <cellStyle name="Normal 13 2 2 2 6 2" xfId="29225"/>
    <cellStyle name="Normal 13 2 2 2 7" xfId="29226"/>
    <cellStyle name="Normal 13 2 2 2 8" xfId="29227"/>
    <cellStyle name="Normal 13 2 2 2 9" xfId="29228"/>
    <cellStyle name="Normal 13 2 2 3" xfId="29229"/>
    <cellStyle name="Normal 13 2 2 3 2" xfId="29230"/>
    <cellStyle name="Normal 13 2 2 3 2 2" xfId="29231"/>
    <cellStyle name="Normal 13 2 2 3 2 2 2" xfId="29232"/>
    <cellStyle name="Normal 13 2 2 3 2 2 2 2" xfId="29233"/>
    <cellStyle name="Normal 13 2 2 3 2 2 3" xfId="29234"/>
    <cellStyle name="Normal 13 2 2 3 2 3" xfId="29235"/>
    <cellStyle name="Normal 13 2 2 3 2 3 2" xfId="29236"/>
    <cellStyle name="Normal 13 2 2 3 2 3 2 2" xfId="29237"/>
    <cellStyle name="Normal 13 2 2 3 2 3 3" xfId="29238"/>
    <cellStyle name="Normal 13 2 2 3 2 4" xfId="29239"/>
    <cellStyle name="Normal 13 2 2 3 2 4 2" xfId="29240"/>
    <cellStyle name="Normal 13 2 2 3 2 5" xfId="29241"/>
    <cellStyle name="Normal 13 2 2 3 2 6" xfId="29242"/>
    <cellStyle name="Normal 13 2 2 3 2 7" xfId="29243"/>
    <cellStyle name="Normal 13 2 2 3 3" xfId="29244"/>
    <cellStyle name="Normal 13 2 2 3 3 2" xfId="29245"/>
    <cellStyle name="Normal 13 2 2 3 3 2 2" xfId="29246"/>
    <cellStyle name="Normal 13 2 2 3 3 3" xfId="29247"/>
    <cellStyle name="Normal 13 2 2 3 4" xfId="29248"/>
    <cellStyle name="Normal 13 2 2 3 4 2" xfId="29249"/>
    <cellStyle name="Normal 13 2 2 3 4 2 2" xfId="29250"/>
    <cellStyle name="Normal 13 2 2 3 4 3" xfId="29251"/>
    <cellStyle name="Normal 13 2 2 3 5" xfId="29252"/>
    <cellStyle name="Normal 13 2 2 3 5 2" xfId="29253"/>
    <cellStyle name="Normal 13 2 2 3 6" xfId="29254"/>
    <cellStyle name="Normal 13 2 2 4" xfId="29255"/>
    <cellStyle name="Normal 13 2 2 4 2" xfId="29256"/>
    <cellStyle name="Normal 13 2 2 4 2 2" xfId="29257"/>
    <cellStyle name="Normal 13 2 2 4 2 2 2" xfId="29258"/>
    <cellStyle name="Normal 13 2 2 4 2 3" xfId="29259"/>
    <cellStyle name="Normal 13 2 2 4 3" xfId="29260"/>
    <cellStyle name="Normal 13 2 2 4 3 2" xfId="29261"/>
    <cellStyle name="Normal 13 2 2 4 3 2 2" xfId="29262"/>
    <cellStyle name="Normal 13 2 2 4 3 3" xfId="29263"/>
    <cellStyle name="Normal 13 2 2 4 4" xfId="29264"/>
    <cellStyle name="Normal 13 2 2 4 4 2" xfId="29265"/>
    <cellStyle name="Normal 13 2 2 4 5" xfId="29266"/>
    <cellStyle name="Normal 13 2 2 5" xfId="29267"/>
    <cellStyle name="Normal 13 2 2 5 2" xfId="29268"/>
    <cellStyle name="Normal 13 2 2 5 2 2" xfId="29269"/>
    <cellStyle name="Normal 13 2 2 5 3" xfId="29270"/>
    <cellStyle name="Normal 13 2 2 6" xfId="29271"/>
    <cellStyle name="Normal 13 2 2 6 2" xfId="29272"/>
    <cellStyle name="Normal 13 2 2 6 2 2" xfId="29273"/>
    <cellStyle name="Normal 13 2 2 6 3" xfId="29274"/>
    <cellStyle name="Normal 13 2 2 7" xfId="29275"/>
    <cellStyle name="Normal 13 2 2 7 2" xfId="29276"/>
    <cellStyle name="Normal 13 2 2 8" xfId="29277"/>
    <cellStyle name="Normal 13 2 2 9" xfId="29278"/>
    <cellStyle name="Normal 13 2 3" xfId="29279"/>
    <cellStyle name="Normal 13 2 3 2" xfId="29280"/>
    <cellStyle name="Normal 13 2 3 2 2" xfId="29281"/>
    <cellStyle name="Normal 13 2 3 2 2 2" xfId="29282"/>
    <cellStyle name="Normal 13 2 3 2 2 2 2" xfId="29283"/>
    <cellStyle name="Normal 13 2 3 2 2 2 2 2" xfId="29284"/>
    <cellStyle name="Normal 13 2 3 2 2 2 3" xfId="29285"/>
    <cellStyle name="Normal 13 2 3 2 2 3" xfId="29286"/>
    <cellStyle name="Normal 13 2 3 2 2 3 2" xfId="29287"/>
    <cellStyle name="Normal 13 2 3 2 2 3 2 2" xfId="29288"/>
    <cellStyle name="Normal 13 2 3 2 2 3 3" xfId="29289"/>
    <cellStyle name="Normal 13 2 3 2 2 4" xfId="29290"/>
    <cellStyle name="Normal 13 2 3 2 2 4 2" xfId="29291"/>
    <cellStyle name="Normal 13 2 3 2 2 5" xfId="29292"/>
    <cellStyle name="Normal 13 2 3 2 3" xfId="29293"/>
    <cellStyle name="Normal 13 2 3 2 3 2" xfId="29294"/>
    <cellStyle name="Normal 13 2 3 2 3 2 2" xfId="29295"/>
    <cellStyle name="Normal 13 2 3 2 3 3" xfId="29296"/>
    <cellStyle name="Normal 13 2 3 2 4" xfId="29297"/>
    <cellStyle name="Normal 13 2 3 2 4 2" xfId="29298"/>
    <cellStyle name="Normal 13 2 3 2 4 2 2" xfId="29299"/>
    <cellStyle name="Normal 13 2 3 2 4 3" xfId="29300"/>
    <cellStyle name="Normal 13 2 3 2 5" xfId="29301"/>
    <cellStyle name="Normal 13 2 3 2 5 2" xfId="29302"/>
    <cellStyle name="Normal 13 2 3 2 6" xfId="29303"/>
    <cellStyle name="Normal 13 2 3 2 7" xfId="29304"/>
    <cellStyle name="Normal 13 2 3 3" xfId="29305"/>
    <cellStyle name="Normal 13 2 3 3 2" xfId="29306"/>
    <cellStyle name="Normal 13 2 3 3 2 2" xfId="29307"/>
    <cellStyle name="Normal 13 2 3 3 2 2 2" xfId="29308"/>
    <cellStyle name="Normal 13 2 3 3 2 3" xfId="29309"/>
    <cellStyle name="Normal 13 2 3 3 3" xfId="29310"/>
    <cellStyle name="Normal 13 2 3 3 3 2" xfId="29311"/>
    <cellStyle name="Normal 13 2 3 3 3 2 2" xfId="29312"/>
    <cellStyle name="Normal 13 2 3 3 3 3" xfId="29313"/>
    <cellStyle name="Normal 13 2 3 3 4" xfId="29314"/>
    <cellStyle name="Normal 13 2 3 3 4 2" xfId="29315"/>
    <cellStyle name="Normal 13 2 3 3 5" xfId="29316"/>
    <cellStyle name="Normal 13 2 3 4" xfId="29317"/>
    <cellStyle name="Normal 13 2 3 4 2" xfId="29318"/>
    <cellStyle name="Normal 13 2 3 4 2 2" xfId="29319"/>
    <cellStyle name="Normal 13 2 3 4 3" xfId="29320"/>
    <cellStyle name="Normal 13 2 3 5" xfId="29321"/>
    <cellStyle name="Normal 13 2 3 5 2" xfId="29322"/>
    <cellStyle name="Normal 13 2 3 5 2 2" xfId="29323"/>
    <cellStyle name="Normal 13 2 3 5 3" xfId="29324"/>
    <cellStyle name="Normal 13 2 3 6" xfId="29325"/>
    <cellStyle name="Normal 13 2 3 6 2" xfId="29326"/>
    <cellStyle name="Normal 13 2 3 7" xfId="29327"/>
    <cellStyle name="Normal 13 2 3 8" xfId="29328"/>
    <cellStyle name="Normal 13 2 3 9" xfId="29329"/>
    <cellStyle name="Normal 13 2 4" xfId="29330"/>
    <cellStyle name="Normal 13 2 4 2" xfId="29331"/>
    <cellStyle name="Normal 13 2 4 2 2" xfId="29332"/>
    <cellStyle name="Normal 13 2 4 2 2 2" xfId="29333"/>
    <cellStyle name="Normal 13 2 4 2 2 2 2" xfId="29334"/>
    <cellStyle name="Normal 13 2 4 2 2 3" xfId="29335"/>
    <cellStyle name="Normal 13 2 4 2 3" xfId="29336"/>
    <cellStyle name="Normal 13 2 4 2 3 2" xfId="29337"/>
    <cellStyle name="Normal 13 2 4 2 3 2 2" xfId="29338"/>
    <cellStyle name="Normal 13 2 4 2 3 3" xfId="29339"/>
    <cellStyle name="Normal 13 2 4 2 4" xfId="29340"/>
    <cellStyle name="Normal 13 2 4 2 4 2" xfId="29341"/>
    <cellStyle name="Normal 13 2 4 2 5" xfId="29342"/>
    <cellStyle name="Normal 13 2 4 3" xfId="29343"/>
    <cellStyle name="Normal 13 2 4 3 2" xfId="29344"/>
    <cellStyle name="Normal 13 2 4 3 2 2" xfId="29345"/>
    <cellStyle name="Normal 13 2 4 3 3" xfId="29346"/>
    <cellStyle name="Normal 13 2 4 4" xfId="29347"/>
    <cellStyle name="Normal 13 2 4 4 2" xfId="29348"/>
    <cellStyle name="Normal 13 2 4 4 2 2" xfId="29349"/>
    <cellStyle name="Normal 13 2 4 4 3" xfId="29350"/>
    <cellStyle name="Normal 13 2 4 5" xfId="29351"/>
    <cellStyle name="Normal 13 2 4 5 2" xfId="29352"/>
    <cellStyle name="Normal 13 2 4 6" xfId="29353"/>
    <cellStyle name="Normal 13 2 4 7" xfId="29354"/>
    <cellStyle name="Normal 13 2 5" xfId="29355"/>
    <cellStyle name="Normal 13 2 5 2" xfId="29356"/>
    <cellStyle name="Normal 13 2 5 2 2" xfId="29357"/>
    <cellStyle name="Normal 13 2 5 2 2 2" xfId="29358"/>
    <cellStyle name="Normal 13 2 5 2 3" xfId="29359"/>
    <cellStyle name="Normal 13 2 5 3" xfId="29360"/>
    <cellStyle name="Normal 13 2 5 3 2" xfId="29361"/>
    <cellStyle name="Normal 13 2 5 3 2 2" xfId="29362"/>
    <cellStyle name="Normal 13 2 5 3 3" xfId="29363"/>
    <cellStyle name="Normal 13 2 5 4" xfId="29364"/>
    <cellStyle name="Normal 13 2 5 4 2" xfId="29365"/>
    <cellStyle name="Normal 13 2 5 5" xfId="29366"/>
    <cellStyle name="Normal 13 2 5 6" xfId="29367"/>
    <cellStyle name="Normal 13 2 5 7" xfId="29368"/>
    <cellStyle name="Normal 13 2 6" xfId="29369"/>
    <cellStyle name="Normal 13 2 6 2" xfId="29370"/>
    <cellStyle name="Normal 13 2 6 2 2" xfId="29371"/>
    <cellStyle name="Normal 13 2 6 3" xfId="29372"/>
    <cellStyle name="Normal 13 2 7" xfId="29373"/>
    <cellStyle name="Normal 13 2 7 2" xfId="29374"/>
    <cellStyle name="Normal 13 2 7 2 2" xfId="29375"/>
    <cellStyle name="Normal 13 2 7 3" xfId="29376"/>
    <cellStyle name="Normal 13 2 8" xfId="29377"/>
    <cellStyle name="Normal 13 2 8 2" xfId="29378"/>
    <cellStyle name="Normal 13 2 9" xfId="29379"/>
    <cellStyle name="Normal 13 3" xfId="29380"/>
    <cellStyle name="Normal 13 3 10" xfId="29381"/>
    <cellStyle name="Normal 13 3 2" xfId="29382"/>
    <cellStyle name="Normal 13 3 2 2" xfId="29383"/>
    <cellStyle name="Normal 13 3 2 2 2" xfId="29384"/>
    <cellStyle name="Normal 13 3 2 2 2 2" xfId="29385"/>
    <cellStyle name="Normal 13 3 2 2 2 2 2" xfId="29386"/>
    <cellStyle name="Normal 13 3 2 2 2 2 2 2" xfId="29387"/>
    <cellStyle name="Normal 13 3 2 2 2 2 3" xfId="29388"/>
    <cellStyle name="Normal 13 3 2 2 2 3" xfId="29389"/>
    <cellStyle name="Normal 13 3 2 2 2 3 2" xfId="29390"/>
    <cellStyle name="Normal 13 3 2 2 2 3 2 2" xfId="29391"/>
    <cellStyle name="Normal 13 3 2 2 2 3 3" xfId="29392"/>
    <cellStyle name="Normal 13 3 2 2 2 4" xfId="29393"/>
    <cellStyle name="Normal 13 3 2 2 2 4 2" xfId="29394"/>
    <cellStyle name="Normal 13 3 2 2 2 5" xfId="29395"/>
    <cellStyle name="Normal 13 3 2 2 3" xfId="29396"/>
    <cellStyle name="Normal 13 3 2 2 3 2" xfId="29397"/>
    <cellStyle name="Normal 13 3 2 2 3 2 2" xfId="29398"/>
    <cellStyle name="Normal 13 3 2 2 3 3" xfId="29399"/>
    <cellStyle name="Normal 13 3 2 2 4" xfId="29400"/>
    <cellStyle name="Normal 13 3 2 2 4 2" xfId="29401"/>
    <cellStyle name="Normal 13 3 2 2 4 2 2" xfId="29402"/>
    <cellStyle name="Normal 13 3 2 2 4 3" xfId="29403"/>
    <cellStyle name="Normal 13 3 2 2 5" xfId="29404"/>
    <cellStyle name="Normal 13 3 2 2 5 2" xfId="29405"/>
    <cellStyle name="Normal 13 3 2 2 6" xfId="29406"/>
    <cellStyle name="Normal 13 3 2 2 7" xfId="29407"/>
    <cellStyle name="Normal 13 3 2 3" xfId="29408"/>
    <cellStyle name="Normal 13 3 2 3 2" xfId="29409"/>
    <cellStyle name="Normal 13 3 2 3 2 2" xfId="29410"/>
    <cellStyle name="Normal 13 3 2 3 2 2 2" xfId="29411"/>
    <cellStyle name="Normal 13 3 2 3 2 3" xfId="29412"/>
    <cellStyle name="Normal 13 3 2 3 3" xfId="29413"/>
    <cellStyle name="Normal 13 3 2 3 3 2" xfId="29414"/>
    <cellStyle name="Normal 13 3 2 3 3 2 2" xfId="29415"/>
    <cellStyle name="Normal 13 3 2 3 3 3" xfId="29416"/>
    <cellStyle name="Normal 13 3 2 3 4" xfId="29417"/>
    <cellStyle name="Normal 13 3 2 3 4 2" xfId="29418"/>
    <cellStyle name="Normal 13 3 2 3 5" xfId="29419"/>
    <cellStyle name="Normal 13 3 2 4" xfId="29420"/>
    <cellStyle name="Normal 13 3 2 4 2" xfId="29421"/>
    <cellStyle name="Normal 13 3 2 4 2 2" xfId="29422"/>
    <cellStyle name="Normal 13 3 2 4 3" xfId="29423"/>
    <cellStyle name="Normal 13 3 2 5" xfId="29424"/>
    <cellStyle name="Normal 13 3 2 5 2" xfId="29425"/>
    <cellStyle name="Normal 13 3 2 5 2 2" xfId="29426"/>
    <cellStyle name="Normal 13 3 2 5 3" xfId="29427"/>
    <cellStyle name="Normal 13 3 2 6" xfId="29428"/>
    <cellStyle name="Normal 13 3 2 6 2" xfId="29429"/>
    <cellStyle name="Normal 13 3 2 7" xfId="29430"/>
    <cellStyle name="Normal 13 3 2 8" xfId="29431"/>
    <cellStyle name="Normal 13 3 3" xfId="29432"/>
    <cellStyle name="Normal 13 3 3 2" xfId="29433"/>
    <cellStyle name="Normal 13 3 3 2 2" xfId="29434"/>
    <cellStyle name="Normal 13 3 3 2 2 2" xfId="29435"/>
    <cellStyle name="Normal 13 3 3 2 2 2 2" xfId="29436"/>
    <cellStyle name="Normal 13 3 3 2 2 3" xfId="29437"/>
    <cellStyle name="Normal 13 3 3 2 3" xfId="29438"/>
    <cellStyle name="Normal 13 3 3 2 3 2" xfId="29439"/>
    <cellStyle name="Normal 13 3 3 2 3 2 2" xfId="29440"/>
    <cellStyle name="Normal 13 3 3 2 3 3" xfId="29441"/>
    <cellStyle name="Normal 13 3 3 2 4" xfId="29442"/>
    <cellStyle name="Normal 13 3 3 2 4 2" xfId="29443"/>
    <cellStyle name="Normal 13 3 3 2 5" xfId="29444"/>
    <cellStyle name="Normal 13 3 3 3" xfId="29445"/>
    <cellStyle name="Normal 13 3 3 3 2" xfId="29446"/>
    <cellStyle name="Normal 13 3 3 3 2 2" xfId="29447"/>
    <cellStyle name="Normal 13 3 3 3 3" xfId="29448"/>
    <cellStyle name="Normal 13 3 3 4" xfId="29449"/>
    <cellStyle name="Normal 13 3 3 4 2" xfId="29450"/>
    <cellStyle name="Normal 13 3 3 4 2 2" xfId="29451"/>
    <cellStyle name="Normal 13 3 3 4 3" xfId="29452"/>
    <cellStyle name="Normal 13 3 3 5" xfId="29453"/>
    <cellStyle name="Normal 13 3 3 5 2" xfId="29454"/>
    <cellStyle name="Normal 13 3 3 6" xfId="29455"/>
    <cellStyle name="Normal 13 3 3 7" xfId="29456"/>
    <cellStyle name="Normal 13 3 4" xfId="29457"/>
    <cellStyle name="Normal 13 3 4 2" xfId="29458"/>
    <cellStyle name="Normal 13 3 4 2 2" xfId="29459"/>
    <cellStyle name="Normal 13 3 4 2 2 2" xfId="29460"/>
    <cellStyle name="Normal 13 3 4 2 3" xfId="29461"/>
    <cellStyle name="Normal 13 3 4 3" xfId="29462"/>
    <cellStyle name="Normal 13 3 4 3 2" xfId="29463"/>
    <cellStyle name="Normal 13 3 4 3 2 2" xfId="29464"/>
    <cellStyle name="Normal 13 3 4 3 3" xfId="29465"/>
    <cellStyle name="Normal 13 3 4 4" xfId="29466"/>
    <cellStyle name="Normal 13 3 4 4 2" xfId="29467"/>
    <cellStyle name="Normal 13 3 4 5" xfId="29468"/>
    <cellStyle name="Normal 13 3 4 6" xfId="29469"/>
    <cellStyle name="Normal 13 3 4 7" xfId="29470"/>
    <cellStyle name="Normal 13 3 5" xfId="29471"/>
    <cellStyle name="Normal 13 3 5 2" xfId="29472"/>
    <cellStyle name="Normal 13 3 5 2 2" xfId="29473"/>
    <cellStyle name="Normal 13 3 5 3" xfId="29474"/>
    <cellStyle name="Normal 13 3 6" xfId="29475"/>
    <cellStyle name="Normal 13 3 6 2" xfId="29476"/>
    <cellStyle name="Normal 13 3 6 2 2" xfId="29477"/>
    <cellStyle name="Normal 13 3 6 3" xfId="29478"/>
    <cellStyle name="Normal 13 3 7" xfId="29479"/>
    <cellStyle name="Normal 13 3 7 2" xfId="29480"/>
    <cellStyle name="Normal 13 3 8" xfId="29481"/>
    <cellStyle name="Normal 13 3 9" xfId="29482"/>
    <cellStyle name="Normal 13 4" xfId="29483"/>
    <cellStyle name="Normal 13 4 2" xfId="29484"/>
    <cellStyle name="Normal 13 4 2 2" xfId="29485"/>
    <cellStyle name="Normal 13 4 2 2 2" xfId="29486"/>
    <cellStyle name="Normal 13 4 2 2 2 2" xfId="29487"/>
    <cellStyle name="Normal 13 4 2 2 2 2 2" xfId="29488"/>
    <cellStyle name="Normal 13 4 2 2 2 2 2 2" xfId="29489"/>
    <cellStyle name="Normal 13 4 2 2 2 2 3" xfId="29490"/>
    <cellStyle name="Normal 13 4 2 2 2 3" xfId="29491"/>
    <cellStyle name="Normal 13 4 2 2 2 3 2" xfId="29492"/>
    <cellStyle name="Normal 13 4 2 2 2 3 2 2" xfId="29493"/>
    <cellStyle name="Normal 13 4 2 2 2 3 3" xfId="29494"/>
    <cellStyle name="Normal 13 4 2 2 2 4" xfId="29495"/>
    <cellStyle name="Normal 13 4 2 2 2 4 2" xfId="29496"/>
    <cellStyle name="Normal 13 4 2 2 2 5" xfId="29497"/>
    <cellStyle name="Normal 13 4 2 2 3" xfId="29498"/>
    <cellStyle name="Normal 13 4 2 2 3 2" xfId="29499"/>
    <cellStyle name="Normal 13 4 2 2 3 2 2" xfId="29500"/>
    <cellStyle name="Normal 13 4 2 2 3 3" xfId="29501"/>
    <cellStyle name="Normal 13 4 2 2 4" xfId="29502"/>
    <cellStyle name="Normal 13 4 2 2 4 2" xfId="29503"/>
    <cellStyle name="Normal 13 4 2 2 4 2 2" xfId="29504"/>
    <cellStyle name="Normal 13 4 2 2 4 3" xfId="29505"/>
    <cellStyle name="Normal 13 4 2 2 5" xfId="29506"/>
    <cellStyle name="Normal 13 4 2 2 5 2" xfId="29507"/>
    <cellStyle name="Normal 13 4 2 2 6" xfId="29508"/>
    <cellStyle name="Normal 13 4 2 3" xfId="29509"/>
    <cellStyle name="Normal 13 4 2 3 2" xfId="29510"/>
    <cellStyle name="Normal 13 4 2 3 2 2" xfId="29511"/>
    <cellStyle name="Normal 13 4 2 3 2 2 2" xfId="29512"/>
    <cellStyle name="Normal 13 4 2 3 2 3" xfId="29513"/>
    <cellStyle name="Normal 13 4 2 3 3" xfId="29514"/>
    <cellStyle name="Normal 13 4 2 3 3 2" xfId="29515"/>
    <cellStyle name="Normal 13 4 2 3 3 2 2" xfId="29516"/>
    <cellStyle name="Normal 13 4 2 3 3 3" xfId="29517"/>
    <cellStyle name="Normal 13 4 2 3 4" xfId="29518"/>
    <cellStyle name="Normal 13 4 2 3 4 2" xfId="29519"/>
    <cellStyle name="Normal 13 4 2 3 5" xfId="29520"/>
    <cellStyle name="Normal 13 4 2 4" xfId="29521"/>
    <cellStyle name="Normal 13 4 2 4 2" xfId="29522"/>
    <cellStyle name="Normal 13 4 2 4 2 2" xfId="29523"/>
    <cellStyle name="Normal 13 4 2 4 3" xfId="29524"/>
    <cellStyle name="Normal 13 4 2 5" xfId="29525"/>
    <cellStyle name="Normal 13 4 2 5 2" xfId="29526"/>
    <cellStyle name="Normal 13 4 2 5 2 2" xfId="29527"/>
    <cellStyle name="Normal 13 4 2 5 3" xfId="29528"/>
    <cellStyle name="Normal 13 4 2 6" xfId="29529"/>
    <cellStyle name="Normal 13 4 2 6 2" xfId="29530"/>
    <cellStyle name="Normal 13 4 2 7" xfId="29531"/>
    <cellStyle name="Normal 13 4 2 8" xfId="29532"/>
    <cellStyle name="Normal 13 4 3" xfId="29533"/>
    <cellStyle name="Normal 13 4 3 2" xfId="29534"/>
    <cellStyle name="Normal 13 4 3 2 2" xfId="29535"/>
    <cellStyle name="Normal 13 4 3 2 2 2" xfId="29536"/>
    <cellStyle name="Normal 13 4 3 2 2 2 2" xfId="29537"/>
    <cellStyle name="Normal 13 4 3 2 2 3" xfId="29538"/>
    <cellStyle name="Normal 13 4 3 2 3" xfId="29539"/>
    <cellStyle name="Normal 13 4 3 2 3 2" xfId="29540"/>
    <cellStyle name="Normal 13 4 3 2 3 2 2" xfId="29541"/>
    <cellStyle name="Normal 13 4 3 2 3 3" xfId="29542"/>
    <cellStyle name="Normal 13 4 3 2 4" xfId="29543"/>
    <cellStyle name="Normal 13 4 3 2 4 2" xfId="29544"/>
    <cellStyle name="Normal 13 4 3 2 5" xfId="29545"/>
    <cellStyle name="Normal 13 4 3 3" xfId="29546"/>
    <cellStyle name="Normal 13 4 3 3 2" xfId="29547"/>
    <cellStyle name="Normal 13 4 3 3 2 2" xfId="29548"/>
    <cellStyle name="Normal 13 4 3 3 3" xfId="29549"/>
    <cellStyle name="Normal 13 4 3 4" xfId="29550"/>
    <cellStyle name="Normal 13 4 3 4 2" xfId="29551"/>
    <cellStyle name="Normal 13 4 3 4 2 2" xfId="29552"/>
    <cellStyle name="Normal 13 4 3 4 3" xfId="29553"/>
    <cellStyle name="Normal 13 4 3 5" xfId="29554"/>
    <cellStyle name="Normal 13 4 3 5 2" xfId="29555"/>
    <cellStyle name="Normal 13 4 3 6" xfId="29556"/>
    <cellStyle name="Normal 13 4 3 7" xfId="29557"/>
    <cellStyle name="Normal 13 4 3 8" xfId="29558"/>
    <cellStyle name="Normal 13 4 4" xfId="29559"/>
    <cellStyle name="Normal 13 4 4 2" xfId="29560"/>
    <cellStyle name="Normal 13 4 4 2 2" xfId="29561"/>
    <cellStyle name="Normal 13 4 4 2 2 2" xfId="29562"/>
    <cellStyle name="Normal 13 4 4 2 3" xfId="29563"/>
    <cellStyle name="Normal 13 4 4 3" xfId="29564"/>
    <cellStyle name="Normal 13 4 4 3 2" xfId="29565"/>
    <cellStyle name="Normal 13 4 4 3 2 2" xfId="29566"/>
    <cellStyle name="Normal 13 4 4 3 3" xfId="29567"/>
    <cellStyle name="Normal 13 4 4 4" xfId="29568"/>
    <cellStyle name="Normal 13 4 4 4 2" xfId="29569"/>
    <cellStyle name="Normal 13 4 4 5" xfId="29570"/>
    <cellStyle name="Normal 13 4 5" xfId="29571"/>
    <cellStyle name="Normal 13 4 5 2" xfId="29572"/>
    <cellStyle name="Normal 13 4 5 2 2" xfId="29573"/>
    <cellStyle name="Normal 13 4 5 3" xfId="29574"/>
    <cellStyle name="Normal 13 4 6" xfId="29575"/>
    <cellStyle name="Normal 13 4 6 2" xfId="29576"/>
    <cellStyle name="Normal 13 4 6 2 2" xfId="29577"/>
    <cellStyle name="Normal 13 4 6 3" xfId="29578"/>
    <cellStyle name="Normal 13 4 7" xfId="29579"/>
    <cellStyle name="Normal 13 4 7 2" xfId="29580"/>
    <cellStyle name="Normal 13 4 8" xfId="29581"/>
    <cellStyle name="Normal 13 5" xfId="29582"/>
    <cellStyle name="Normal 13 5 2" xfId="29583"/>
    <cellStyle name="Normal 13 5 2 2" xfId="29584"/>
    <cellStyle name="Normal 13 5 2 2 2" xfId="29585"/>
    <cellStyle name="Normal 13 5 2 2 2 2" xfId="29586"/>
    <cellStyle name="Normal 13 5 2 2 2 2 2" xfId="29587"/>
    <cellStyle name="Normal 13 5 2 2 2 3" xfId="29588"/>
    <cellStyle name="Normal 13 5 2 2 3" xfId="29589"/>
    <cellStyle name="Normal 13 5 2 2 3 2" xfId="29590"/>
    <cellStyle name="Normal 13 5 2 2 3 2 2" xfId="29591"/>
    <cellStyle name="Normal 13 5 2 2 3 3" xfId="29592"/>
    <cellStyle name="Normal 13 5 2 2 4" xfId="29593"/>
    <cellStyle name="Normal 13 5 2 2 4 2" xfId="29594"/>
    <cellStyle name="Normal 13 5 2 2 5" xfId="29595"/>
    <cellStyle name="Normal 13 5 2 3" xfId="29596"/>
    <cellStyle name="Normal 13 5 2 3 2" xfId="29597"/>
    <cellStyle name="Normal 13 5 2 3 2 2" xfId="29598"/>
    <cellStyle name="Normal 13 5 2 3 3" xfId="29599"/>
    <cellStyle name="Normal 13 5 2 4" xfId="29600"/>
    <cellStyle name="Normal 13 5 2 4 2" xfId="29601"/>
    <cellStyle name="Normal 13 5 2 4 2 2" xfId="29602"/>
    <cellStyle name="Normal 13 5 2 4 3" xfId="29603"/>
    <cellStyle name="Normal 13 5 2 5" xfId="29604"/>
    <cellStyle name="Normal 13 5 2 5 2" xfId="29605"/>
    <cellStyle name="Normal 13 5 2 6" xfId="29606"/>
    <cellStyle name="Normal 13 5 3" xfId="29607"/>
    <cellStyle name="Normal 13 5 3 2" xfId="29608"/>
    <cellStyle name="Normal 13 5 3 2 2" xfId="29609"/>
    <cellStyle name="Normal 13 5 3 2 2 2" xfId="29610"/>
    <cellStyle name="Normal 13 5 3 2 3" xfId="29611"/>
    <cellStyle name="Normal 13 5 3 3" xfId="29612"/>
    <cellStyle name="Normal 13 5 3 3 2" xfId="29613"/>
    <cellStyle name="Normal 13 5 3 3 2 2" xfId="29614"/>
    <cellStyle name="Normal 13 5 3 3 3" xfId="29615"/>
    <cellStyle name="Normal 13 5 3 4" xfId="29616"/>
    <cellStyle name="Normal 13 5 3 4 2" xfId="29617"/>
    <cellStyle name="Normal 13 5 3 5" xfId="29618"/>
    <cellStyle name="Normal 13 5 4" xfId="29619"/>
    <cellStyle name="Normal 13 5 4 2" xfId="29620"/>
    <cellStyle name="Normal 13 5 4 2 2" xfId="29621"/>
    <cellStyle name="Normal 13 5 4 3" xfId="29622"/>
    <cellStyle name="Normal 13 5 5" xfId="29623"/>
    <cellStyle name="Normal 13 5 5 2" xfId="29624"/>
    <cellStyle name="Normal 13 5 5 2 2" xfId="29625"/>
    <cellStyle name="Normal 13 5 5 3" xfId="29626"/>
    <cellStyle name="Normal 13 5 6" xfId="29627"/>
    <cellStyle name="Normal 13 5 6 2" xfId="29628"/>
    <cellStyle name="Normal 13 5 7" xfId="29629"/>
    <cellStyle name="Normal 13 5 8" xfId="29630"/>
    <cellStyle name="Normal 13 6" xfId="29631"/>
    <cellStyle name="Normal 13 6 2" xfId="29632"/>
    <cellStyle name="Normal 13 6 2 2" xfId="29633"/>
    <cellStyle name="Normal 13 6 2 2 2" xfId="29634"/>
    <cellStyle name="Normal 13 6 2 2 2 2" xfId="29635"/>
    <cellStyle name="Normal 13 6 2 2 3" xfId="29636"/>
    <cellStyle name="Normal 13 6 2 3" xfId="29637"/>
    <cellStyle name="Normal 13 6 2 3 2" xfId="29638"/>
    <cellStyle name="Normal 13 6 2 3 2 2" xfId="29639"/>
    <cellStyle name="Normal 13 6 2 3 3" xfId="29640"/>
    <cellStyle name="Normal 13 6 2 4" xfId="29641"/>
    <cellStyle name="Normal 13 6 2 4 2" xfId="29642"/>
    <cellStyle name="Normal 13 6 2 5" xfId="29643"/>
    <cellStyle name="Normal 13 6 2 6" xfId="29644"/>
    <cellStyle name="Normal 13 6 2 7" xfId="29645"/>
    <cellStyle name="Normal 13 6 3" xfId="29646"/>
    <cellStyle name="Normal 13 6 3 2" xfId="29647"/>
    <cellStyle name="Normal 13 6 3 2 2" xfId="29648"/>
    <cellStyle name="Normal 13 6 3 3" xfId="29649"/>
    <cellStyle name="Normal 13 6 4" xfId="29650"/>
    <cellStyle name="Normal 13 6 4 2" xfId="29651"/>
    <cellStyle name="Normal 13 6 4 2 2" xfId="29652"/>
    <cellStyle name="Normal 13 6 4 3" xfId="29653"/>
    <cellStyle name="Normal 13 6 5" xfId="29654"/>
    <cellStyle name="Normal 13 6 5 2" xfId="29655"/>
    <cellStyle name="Normal 13 6 6" xfId="29656"/>
    <cellStyle name="Normal 13 6 7" xfId="29657"/>
    <cellStyle name="Normal 13 7" xfId="29658"/>
    <cellStyle name="Normal 13 7 2" xfId="29659"/>
    <cellStyle name="Normal 13 7 2 2" xfId="29660"/>
    <cellStyle name="Normal 13 7 2 2 2" xfId="29661"/>
    <cellStyle name="Normal 13 7 2 3" xfId="29662"/>
    <cellStyle name="Normal 13 7 2 4" xfId="29663"/>
    <cellStyle name="Normal 13 7 2 5" xfId="29664"/>
    <cellStyle name="Normal 13 7 3" xfId="29665"/>
    <cellStyle name="Normal 13 7 3 2" xfId="29666"/>
    <cellStyle name="Normal 13 7 3 2 2" xfId="29667"/>
    <cellStyle name="Normal 13 7 3 3" xfId="29668"/>
    <cellStyle name="Normal 13 7 4" xfId="29669"/>
    <cellStyle name="Normal 13 7 4 2" xfId="29670"/>
    <cellStyle name="Normal 13 7 5" xfId="29671"/>
    <cellStyle name="Normal 13 8" xfId="29672"/>
    <cellStyle name="Normal 13 8 2" xfId="29673"/>
    <cellStyle name="Normal 13 8 2 2" xfId="29674"/>
    <cellStyle name="Normal 13 8 3" xfId="29675"/>
    <cellStyle name="Normal 13 8 4" xfId="29676"/>
    <cellStyle name="Normal 13 8 5" xfId="29677"/>
    <cellStyle name="Normal 13 8 6" xfId="29678"/>
    <cellStyle name="Normal 13 9" xfId="29679"/>
    <cellStyle name="Normal 13 9 2" xfId="29680"/>
    <cellStyle name="Normal 13 9 2 2" xfId="29681"/>
    <cellStyle name="Normal 13 9 3" xfId="29682"/>
    <cellStyle name="Normal 13 9 4" xfId="29683"/>
    <cellStyle name="Normal 13 9 5" xfId="29684"/>
    <cellStyle name="Normal 13_2112 2148 Reg Labor" xfId="29685"/>
    <cellStyle name="Normal 130" xfId="29686"/>
    <cellStyle name="Normal 130 2" xfId="29687"/>
    <cellStyle name="Normal 130 3" xfId="29688"/>
    <cellStyle name="Normal 130 4" xfId="29689"/>
    <cellStyle name="Normal 130 5" xfId="29690"/>
    <cellStyle name="Normal 131" xfId="29691"/>
    <cellStyle name="Normal 131 2" xfId="29692"/>
    <cellStyle name="Normal 131 3" xfId="29693"/>
    <cellStyle name="Normal 132" xfId="29694"/>
    <cellStyle name="Normal 132 2" xfId="29695"/>
    <cellStyle name="Normal 132 3" xfId="29696"/>
    <cellStyle name="Normal 133" xfId="29697"/>
    <cellStyle name="Normal 133 2" xfId="29698"/>
    <cellStyle name="Normal 133 3" xfId="29699"/>
    <cellStyle name="Normal 134" xfId="29700"/>
    <cellStyle name="Normal 134 2" xfId="29701"/>
    <cellStyle name="Normal 134 3" xfId="29702"/>
    <cellStyle name="Normal 135" xfId="29703"/>
    <cellStyle name="Normal 135 2" xfId="29704"/>
    <cellStyle name="Normal 135 3" xfId="29705"/>
    <cellStyle name="Normal 136" xfId="29706"/>
    <cellStyle name="Normal 137" xfId="29707"/>
    <cellStyle name="Normal 138" xfId="29708"/>
    <cellStyle name="Normal 139" xfId="29709"/>
    <cellStyle name="Normal 14" xfId="29710"/>
    <cellStyle name="Normal 14 10" xfId="29711"/>
    <cellStyle name="Normal 14 11" xfId="29712"/>
    <cellStyle name="Normal 14 12" xfId="29713"/>
    <cellStyle name="Normal 14 2" xfId="29714"/>
    <cellStyle name="Normal 14 2 2" xfId="29715"/>
    <cellStyle name="Normal 14 2 2 2" xfId="29716"/>
    <cellStyle name="Normal 14 2 2 2 2" xfId="29717"/>
    <cellStyle name="Normal 14 2 2 2 2 2" xfId="29718"/>
    <cellStyle name="Normal 14 2 2 2 2 2 2" xfId="29719"/>
    <cellStyle name="Normal 14 2 2 2 2 2 2 2" xfId="29720"/>
    <cellStyle name="Normal 14 2 2 2 2 2 3" xfId="29721"/>
    <cellStyle name="Normal 14 2 2 2 2 3" xfId="29722"/>
    <cellStyle name="Normal 14 2 2 2 2 3 2" xfId="29723"/>
    <cellStyle name="Normal 14 2 2 2 2 3 2 2" xfId="29724"/>
    <cellStyle name="Normal 14 2 2 2 2 3 3" xfId="29725"/>
    <cellStyle name="Normal 14 2 2 2 2 4" xfId="29726"/>
    <cellStyle name="Normal 14 2 2 2 2 4 2" xfId="29727"/>
    <cellStyle name="Normal 14 2 2 2 2 5" xfId="29728"/>
    <cellStyle name="Normal 14 2 2 2 2 6" xfId="29729"/>
    <cellStyle name="Normal 14 2 2 2 2 7" xfId="29730"/>
    <cellStyle name="Normal 14 2 2 2 3" xfId="29731"/>
    <cellStyle name="Normal 14 2 2 2 3 2" xfId="29732"/>
    <cellStyle name="Normal 14 2 2 2 3 2 2" xfId="29733"/>
    <cellStyle name="Normal 14 2 2 2 3 3" xfId="29734"/>
    <cellStyle name="Normal 14 2 2 2 4" xfId="29735"/>
    <cellStyle name="Normal 14 2 2 2 4 2" xfId="29736"/>
    <cellStyle name="Normal 14 2 2 2 4 2 2" xfId="29737"/>
    <cellStyle name="Normal 14 2 2 2 4 3" xfId="29738"/>
    <cellStyle name="Normal 14 2 2 2 5" xfId="29739"/>
    <cellStyle name="Normal 14 2 2 2 5 2" xfId="29740"/>
    <cellStyle name="Normal 14 2 2 2 6" xfId="29741"/>
    <cellStyle name="Normal 14 2 2 3" xfId="29742"/>
    <cellStyle name="Normal 14 2 2 3 2" xfId="29743"/>
    <cellStyle name="Normal 14 2 2 3 2 2" xfId="29744"/>
    <cellStyle name="Normal 14 2 2 3 2 2 2" xfId="29745"/>
    <cellStyle name="Normal 14 2 2 3 2 3" xfId="29746"/>
    <cellStyle name="Normal 14 2 2 3 3" xfId="29747"/>
    <cellStyle name="Normal 14 2 2 3 3 2" xfId="29748"/>
    <cellStyle name="Normal 14 2 2 3 3 2 2" xfId="29749"/>
    <cellStyle name="Normal 14 2 2 3 3 3" xfId="29750"/>
    <cellStyle name="Normal 14 2 2 3 4" xfId="29751"/>
    <cellStyle name="Normal 14 2 2 3 4 2" xfId="29752"/>
    <cellStyle name="Normal 14 2 2 3 5" xfId="29753"/>
    <cellStyle name="Normal 14 2 2 4" xfId="29754"/>
    <cellStyle name="Normal 14 2 2 4 2" xfId="29755"/>
    <cellStyle name="Normal 14 2 2 4 2 2" xfId="29756"/>
    <cellStyle name="Normal 14 2 2 4 3" xfId="29757"/>
    <cellStyle name="Normal 14 2 2 5" xfId="29758"/>
    <cellStyle name="Normal 14 2 2 5 2" xfId="29759"/>
    <cellStyle name="Normal 14 2 2 5 2 2" xfId="29760"/>
    <cellStyle name="Normal 14 2 2 5 3" xfId="29761"/>
    <cellStyle name="Normal 14 2 2 6" xfId="29762"/>
    <cellStyle name="Normal 14 2 2 6 2" xfId="29763"/>
    <cellStyle name="Normal 14 2 2 7" xfId="29764"/>
    <cellStyle name="Normal 14 2 2 8" xfId="29765"/>
    <cellStyle name="Normal 14 2 2 9" xfId="29766"/>
    <cellStyle name="Normal 14 2 3" xfId="29767"/>
    <cellStyle name="Normal 14 2 3 2" xfId="29768"/>
    <cellStyle name="Normal 14 2 3 2 2" xfId="29769"/>
    <cellStyle name="Normal 14 2 3 2 2 2" xfId="29770"/>
    <cellStyle name="Normal 14 2 3 2 2 2 2" xfId="29771"/>
    <cellStyle name="Normal 14 2 3 2 2 3" xfId="29772"/>
    <cellStyle name="Normal 14 2 3 2 3" xfId="29773"/>
    <cellStyle name="Normal 14 2 3 2 3 2" xfId="29774"/>
    <cellStyle name="Normal 14 2 3 2 3 2 2" xfId="29775"/>
    <cellStyle name="Normal 14 2 3 2 3 3" xfId="29776"/>
    <cellStyle name="Normal 14 2 3 2 4" xfId="29777"/>
    <cellStyle name="Normal 14 2 3 2 4 2" xfId="29778"/>
    <cellStyle name="Normal 14 2 3 2 5" xfId="29779"/>
    <cellStyle name="Normal 14 2 3 3" xfId="29780"/>
    <cellStyle name="Normal 14 2 3 3 2" xfId="29781"/>
    <cellStyle name="Normal 14 2 3 3 2 2" xfId="29782"/>
    <cellStyle name="Normal 14 2 3 3 3" xfId="29783"/>
    <cellStyle name="Normal 14 2 3 4" xfId="29784"/>
    <cellStyle name="Normal 14 2 3 4 2" xfId="29785"/>
    <cellStyle name="Normal 14 2 3 4 2 2" xfId="29786"/>
    <cellStyle name="Normal 14 2 3 4 3" xfId="29787"/>
    <cellStyle name="Normal 14 2 3 5" xfId="29788"/>
    <cellStyle name="Normal 14 2 3 5 2" xfId="29789"/>
    <cellStyle name="Normal 14 2 3 6" xfId="29790"/>
    <cellStyle name="Normal 14 2 3 7" xfId="29791"/>
    <cellStyle name="Normal 14 2 3 8" xfId="29792"/>
    <cellStyle name="Normal 14 2 4" xfId="29793"/>
    <cellStyle name="Normal 14 2 4 2" xfId="29794"/>
    <cellStyle name="Normal 14 2 4 2 2" xfId="29795"/>
    <cellStyle name="Normal 14 2 4 2 2 2" xfId="29796"/>
    <cellStyle name="Normal 14 2 4 2 3" xfId="29797"/>
    <cellStyle name="Normal 14 2 4 3" xfId="29798"/>
    <cellStyle name="Normal 14 2 4 3 2" xfId="29799"/>
    <cellStyle name="Normal 14 2 4 3 2 2" xfId="29800"/>
    <cellStyle name="Normal 14 2 4 3 3" xfId="29801"/>
    <cellStyle name="Normal 14 2 4 4" xfId="29802"/>
    <cellStyle name="Normal 14 2 4 4 2" xfId="29803"/>
    <cellStyle name="Normal 14 2 4 5" xfId="29804"/>
    <cellStyle name="Normal 14 2 5" xfId="29805"/>
    <cellStyle name="Normal 14 2 5 2" xfId="29806"/>
    <cellStyle name="Normal 14 2 5 2 2" xfId="29807"/>
    <cellStyle name="Normal 14 2 5 3" xfId="29808"/>
    <cellStyle name="Normal 14 2 6" xfId="29809"/>
    <cellStyle name="Normal 14 2 6 2" xfId="29810"/>
    <cellStyle name="Normal 14 2 6 2 2" xfId="29811"/>
    <cellStyle name="Normal 14 2 6 3" xfId="29812"/>
    <cellStyle name="Normal 14 2 7" xfId="29813"/>
    <cellStyle name="Normal 14 2 7 2" xfId="29814"/>
    <cellStyle name="Normal 14 2 8" xfId="29815"/>
    <cellStyle name="Normal 14 3" xfId="29816"/>
    <cellStyle name="Normal 14 3 10" xfId="29817"/>
    <cellStyle name="Normal 14 3 11" xfId="29818"/>
    <cellStyle name="Normal 14 3 2" xfId="29819"/>
    <cellStyle name="Normal 14 3 2 2" xfId="29820"/>
    <cellStyle name="Normal 14 3 2 2 2" xfId="29821"/>
    <cellStyle name="Normal 14 3 2 2 2 2" xfId="29822"/>
    <cellStyle name="Normal 14 3 2 2 2 2 2" xfId="29823"/>
    <cellStyle name="Normal 14 3 2 2 2 2 2 2" xfId="29824"/>
    <cellStyle name="Normal 14 3 2 2 2 2 3" xfId="29825"/>
    <cellStyle name="Normal 14 3 2 2 2 3" xfId="29826"/>
    <cellStyle name="Normal 14 3 2 2 2 3 2" xfId="29827"/>
    <cellStyle name="Normal 14 3 2 2 2 3 2 2" xfId="29828"/>
    <cellStyle name="Normal 14 3 2 2 2 3 3" xfId="29829"/>
    <cellStyle name="Normal 14 3 2 2 2 4" xfId="29830"/>
    <cellStyle name="Normal 14 3 2 2 2 4 2" xfId="29831"/>
    <cellStyle name="Normal 14 3 2 2 2 5" xfId="29832"/>
    <cellStyle name="Normal 14 3 2 2 3" xfId="29833"/>
    <cellStyle name="Normal 14 3 2 2 3 2" xfId="29834"/>
    <cellStyle name="Normal 14 3 2 2 3 2 2" xfId="29835"/>
    <cellStyle name="Normal 14 3 2 2 3 3" xfId="29836"/>
    <cellStyle name="Normal 14 3 2 2 4" xfId="29837"/>
    <cellStyle name="Normal 14 3 2 2 4 2" xfId="29838"/>
    <cellStyle name="Normal 14 3 2 2 4 2 2" xfId="29839"/>
    <cellStyle name="Normal 14 3 2 2 4 3" xfId="29840"/>
    <cellStyle name="Normal 14 3 2 2 5" xfId="29841"/>
    <cellStyle name="Normal 14 3 2 2 5 2" xfId="29842"/>
    <cellStyle name="Normal 14 3 2 2 6" xfId="29843"/>
    <cellStyle name="Normal 14 3 2 3" xfId="29844"/>
    <cellStyle name="Normal 14 3 2 3 2" xfId="29845"/>
    <cellStyle name="Normal 14 3 2 3 2 2" xfId="29846"/>
    <cellStyle name="Normal 14 3 2 3 2 2 2" xfId="29847"/>
    <cellStyle name="Normal 14 3 2 3 2 3" xfId="29848"/>
    <cellStyle name="Normal 14 3 2 3 3" xfId="29849"/>
    <cellStyle name="Normal 14 3 2 3 3 2" xfId="29850"/>
    <cellStyle name="Normal 14 3 2 3 3 2 2" xfId="29851"/>
    <cellStyle name="Normal 14 3 2 3 3 3" xfId="29852"/>
    <cellStyle name="Normal 14 3 2 3 4" xfId="29853"/>
    <cellStyle name="Normal 14 3 2 3 4 2" xfId="29854"/>
    <cellStyle name="Normal 14 3 2 3 5" xfId="29855"/>
    <cellStyle name="Normal 14 3 2 4" xfId="29856"/>
    <cellStyle name="Normal 14 3 2 4 2" xfId="29857"/>
    <cellStyle name="Normal 14 3 2 4 2 2" xfId="29858"/>
    <cellStyle name="Normal 14 3 2 4 3" xfId="29859"/>
    <cellStyle name="Normal 14 3 2 5" xfId="29860"/>
    <cellStyle name="Normal 14 3 2 5 2" xfId="29861"/>
    <cellStyle name="Normal 14 3 2 5 2 2" xfId="29862"/>
    <cellStyle name="Normal 14 3 2 5 3" xfId="29863"/>
    <cellStyle name="Normal 14 3 2 6" xfId="29864"/>
    <cellStyle name="Normal 14 3 2 6 2" xfId="29865"/>
    <cellStyle name="Normal 14 3 2 7" xfId="29866"/>
    <cellStyle name="Normal 14 3 2 8" xfId="29867"/>
    <cellStyle name="Normal 14 3 3" xfId="29868"/>
    <cellStyle name="Normal 14 3 3 2" xfId="29869"/>
    <cellStyle name="Normal 14 3 3 2 2" xfId="29870"/>
    <cellStyle name="Normal 14 3 3 2 2 2" xfId="29871"/>
    <cellStyle name="Normal 14 3 3 2 2 2 2" xfId="29872"/>
    <cellStyle name="Normal 14 3 3 2 2 3" xfId="29873"/>
    <cellStyle name="Normal 14 3 3 2 3" xfId="29874"/>
    <cellStyle name="Normal 14 3 3 2 3 2" xfId="29875"/>
    <cellStyle name="Normal 14 3 3 2 3 2 2" xfId="29876"/>
    <cellStyle name="Normal 14 3 3 2 3 3" xfId="29877"/>
    <cellStyle name="Normal 14 3 3 2 4" xfId="29878"/>
    <cellStyle name="Normal 14 3 3 2 4 2" xfId="29879"/>
    <cellStyle name="Normal 14 3 3 2 5" xfId="29880"/>
    <cellStyle name="Normal 14 3 3 3" xfId="29881"/>
    <cellStyle name="Normal 14 3 3 3 2" xfId="29882"/>
    <cellStyle name="Normal 14 3 3 3 2 2" xfId="29883"/>
    <cellStyle name="Normal 14 3 3 3 3" xfId="29884"/>
    <cellStyle name="Normal 14 3 3 4" xfId="29885"/>
    <cellStyle name="Normal 14 3 3 4 2" xfId="29886"/>
    <cellStyle name="Normal 14 3 3 4 2 2" xfId="29887"/>
    <cellStyle name="Normal 14 3 3 4 3" xfId="29888"/>
    <cellStyle name="Normal 14 3 3 5" xfId="29889"/>
    <cellStyle name="Normal 14 3 3 5 2" xfId="29890"/>
    <cellStyle name="Normal 14 3 3 6" xfId="29891"/>
    <cellStyle name="Normal 14 3 4" xfId="29892"/>
    <cellStyle name="Normal 14 3 4 2" xfId="29893"/>
    <cellStyle name="Normal 14 3 4 2 2" xfId="29894"/>
    <cellStyle name="Normal 14 3 4 2 2 2" xfId="29895"/>
    <cellStyle name="Normal 14 3 4 2 3" xfId="29896"/>
    <cellStyle name="Normal 14 3 4 3" xfId="29897"/>
    <cellStyle name="Normal 14 3 4 3 2" xfId="29898"/>
    <cellStyle name="Normal 14 3 4 3 2 2" xfId="29899"/>
    <cellStyle name="Normal 14 3 4 3 3" xfId="29900"/>
    <cellStyle name="Normal 14 3 4 4" xfId="29901"/>
    <cellStyle name="Normal 14 3 4 4 2" xfId="29902"/>
    <cellStyle name="Normal 14 3 4 5" xfId="29903"/>
    <cellStyle name="Normal 14 3 5" xfId="29904"/>
    <cellStyle name="Normal 14 3 5 2" xfId="29905"/>
    <cellStyle name="Normal 14 3 5 2 2" xfId="29906"/>
    <cellStyle name="Normal 14 3 5 3" xfId="29907"/>
    <cellStyle name="Normal 14 3 6" xfId="29908"/>
    <cellStyle name="Normal 14 3 6 2" xfId="29909"/>
    <cellStyle name="Normal 14 3 6 2 2" xfId="29910"/>
    <cellStyle name="Normal 14 3 6 3" xfId="29911"/>
    <cellStyle name="Normal 14 3 7" xfId="29912"/>
    <cellStyle name="Normal 14 3 7 2" xfId="29913"/>
    <cellStyle name="Normal 14 3 8" xfId="29914"/>
    <cellStyle name="Normal 14 3 8 2" xfId="29915"/>
    <cellStyle name="Normal 14 3 9" xfId="29916"/>
    <cellStyle name="Normal 14 4" xfId="29917"/>
    <cellStyle name="Normal 14 4 2" xfId="29918"/>
    <cellStyle name="Normal 14 4 2 2" xfId="29919"/>
    <cellStyle name="Normal 14 4 2 2 2" xfId="29920"/>
    <cellStyle name="Normal 14 4 2 2 2 2" xfId="29921"/>
    <cellStyle name="Normal 14 4 2 2 2 2 2" xfId="29922"/>
    <cellStyle name="Normal 14 4 2 2 2 3" xfId="29923"/>
    <cellStyle name="Normal 14 4 2 2 3" xfId="29924"/>
    <cellStyle name="Normal 14 4 2 2 3 2" xfId="29925"/>
    <cellStyle name="Normal 14 4 2 2 3 2 2" xfId="29926"/>
    <cellStyle name="Normal 14 4 2 2 3 3" xfId="29927"/>
    <cellStyle name="Normal 14 4 2 2 4" xfId="29928"/>
    <cellStyle name="Normal 14 4 2 2 4 2" xfId="29929"/>
    <cellStyle name="Normal 14 4 2 2 5" xfId="29930"/>
    <cellStyle name="Normal 14 4 2 3" xfId="29931"/>
    <cellStyle name="Normal 14 4 2 3 2" xfId="29932"/>
    <cellStyle name="Normal 14 4 2 3 2 2" xfId="29933"/>
    <cellStyle name="Normal 14 4 2 3 3" xfId="29934"/>
    <cellStyle name="Normal 14 4 2 4" xfId="29935"/>
    <cellStyle name="Normal 14 4 2 4 2" xfId="29936"/>
    <cellStyle name="Normal 14 4 2 4 2 2" xfId="29937"/>
    <cellStyle name="Normal 14 4 2 4 3" xfId="29938"/>
    <cellStyle name="Normal 14 4 2 5" xfId="29939"/>
    <cellStyle name="Normal 14 4 2 5 2" xfId="29940"/>
    <cellStyle name="Normal 14 4 2 6" xfId="29941"/>
    <cellStyle name="Normal 14 4 2 7" xfId="29942"/>
    <cellStyle name="Normal 14 4 2 8" xfId="29943"/>
    <cellStyle name="Normal 14 4 3" xfId="29944"/>
    <cellStyle name="Normal 14 4 3 2" xfId="29945"/>
    <cellStyle name="Normal 14 4 3 2 2" xfId="29946"/>
    <cellStyle name="Normal 14 4 3 2 2 2" xfId="29947"/>
    <cellStyle name="Normal 14 4 3 2 3" xfId="29948"/>
    <cellStyle name="Normal 14 4 3 3" xfId="29949"/>
    <cellStyle name="Normal 14 4 3 3 2" xfId="29950"/>
    <cellStyle name="Normal 14 4 3 3 2 2" xfId="29951"/>
    <cellStyle name="Normal 14 4 3 3 3" xfId="29952"/>
    <cellStyle name="Normal 14 4 3 4" xfId="29953"/>
    <cellStyle name="Normal 14 4 3 4 2" xfId="29954"/>
    <cellStyle name="Normal 14 4 3 5" xfId="29955"/>
    <cellStyle name="Normal 14 4 4" xfId="29956"/>
    <cellStyle name="Normal 14 4 4 2" xfId="29957"/>
    <cellStyle name="Normal 14 4 4 2 2" xfId="29958"/>
    <cellStyle name="Normal 14 4 4 3" xfId="29959"/>
    <cellStyle name="Normal 14 4 5" xfId="29960"/>
    <cellStyle name="Normal 14 4 5 2" xfId="29961"/>
    <cellStyle name="Normal 14 4 5 2 2" xfId="29962"/>
    <cellStyle name="Normal 14 4 5 3" xfId="29963"/>
    <cellStyle name="Normal 14 4 6" xfId="29964"/>
    <cellStyle name="Normal 14 4 6 2" xfId="29965"/>
    <cellStyle name="Normal 14 4 7" xfId="29966"/>
    <cellStyle name="Normal 14 4 8" xfId="29967"/>
    <cellStyle name="Normal 14 5" xfId="29968"/>
    <cellStyle name="Normal 14 5 2" xfId="29969"/>
    <cellStyle name="Normal 14 5 2 2" xfId="29970"/>
    <cellStyle name="Normal 14 5 2 2 2" xfId="29971"/>
    <cellStyle name="Normal 14 5 2 2 2 2" xfId="29972"/>
    <cellStyle name="Normal 14 5 2 2 3" xfId="29973"/>
    <cellStyle name="Normal 14 5 2 3" xfId="29974"/>
    <cellStyle name="Normal 14 5 2 3 2" xfId="29975"/>
    <cellStyle name="Normal 14 5 2 3 2 2" xfId="29976"/>
    <cellStyle name="Normal 14 5 2 3 3" xfId="29977"/>
    <cellStyle name="Normal 14 5 2 4" xfId="29978"/>
    <cellStyle name="Normal 14 5 2 4 2" xfId="29979"/>
    <cellStyle name="Normal 14 5 2 5" xfId="29980"/>
    <cellStyle name="Normal 14 5 2 6" xfId="29981"/>
    <cellStyle name="Normal 14 5 2 7" xfId="29982"/>
    <cellStyle name="Normal 14 5 3" xfId="29983"/>
    <cellStyle name="Normal 14 5 3 2" xfId="29984"/>
    <cellStyle name="Normal 14 5 3 2 2" xfId="29985"/>
    <cellStyle name="Normal 14 5 3 3" xfId="29986"/>
    <cellStyle name="Normal 14 5 4" xfId="29987"/>
    <cellStyle name="Normal 14 5 4 2" xfId="29988"/>
    <cellStyle name="Normal 14 5 4 2 2" xfId="29989"/>
    <cellStyle name="Normal 14 5 4 3" xfId="29990"/>
    <cellStyle name="Normal 14 5 5" xfId="29991"/>
    <cellStyle name="Normal 14 5 5 2" xfId="29992"/>
    <cellStyle name="Normal 14 5 6" xfId="29993"/>
    <cellStyle name="Normal 14 5 7" xfId="29994"/>
    <cellStyle name="Normal 14 6" xfId="29995"/>
    <cellStyle name="Normal 14 6 2" xfId="29996"/>
    <cellStyle name="Normal 14 6 2 2" xfId="29997"/>
    <cellStyle name="Normal 14 6 2 2 2" xfId="29998"/>
    <cellStyle name="Normal 14 6 2 3" xfId="29999"/>
    <cellStyle name="Normal 14 6 3" xfId="30000"/>
    <cellStyle name="Normal 14 6 3 2" xfId="30001"/>
    <cellStyle name="Normal 14 6 3 2 2" xfId="30002"/>
    <cellStyle name="Normal 14 6 3 3" xfId="30003"/>
    <cellStyle name="Normal 14 6 4" xfId="30004"/>
    <cellStyle name="Normal 14 6 4 2" xfId="30005"/>
    <cellStyle name="Normal 14 6 5" xfId="30006"/>
    <cellStyle name="Normal 14 7" xfId="30007"/>
    <cellStyle name="Normal 14 7 2" xfId="30008"/>
    <cellStyle name="Normal 14 7 2 2" xfId="30009"/>
    <cellStyle name="Normal 14 7 3" xfId="30010"/>
    <cellStyle name="Normal 14 7 4" xfId="30011"/>
    <cellStyle name="Normal 14 7 5" xfId="30012"/>
    <cellStyle name="Normal 14 8" xfId="30013"/>
    <cellStyle name="Normal 14 8 2" xfId="30014"/>
    <cellStyle name="Normal 14 8 2 2" xfId="30015"/>
    <cellStyle name="Normal 14 8 3" xfId="30016"/>
    <cellStyle name="Normal 14 9" xfId="30017"/>
    <cellStyle name="Normal 14 9 2" xfId="30018"/>
    <cellStyle name="Normal 14_2112 2148 Reg Labor" xfId="30019"/>
    <cellStyle name="Normal 140" xfId="30020"/>
    <cellStyle name="Normal 141" xfId="30021"/>
    <cellStyle name="Normal 142" xfId="30022"/>
    <cellStyle name="Normal 143" xfId="30023"/>
    <cellStyle name="Normal 144" xfId="30024"/>
    <cellStyle name="Normal 145" xfId="30025"/>
    <cellStyle name="Normal 146" xfId="30026"/>
    <cellStyle name="Normal 147" xfId="30027"/>
    <cellStyle name="Normal 148" xfId="30028"/>
    <cellStyle name="Normal 149" xfId="30029"/>
    <cellStyle name="Normal 15" xfId="30030"/>
    <cellStyle name="Normal 15 2" xfId="30031"/>
    <cellStyle name="Normal 15 2 2" xfId="30032"/>
    <cellStyle name="Normal 15 2 2 2" xfId="30033"/>
    <cellStyle name="Normal 15 2 2 2 2" xfId="30034"/>
    <cellStyle name="Normal 15 2 2 3" xfId="30035"/>
    <cellStyle name="Normal 15 2 2 4" xfId="30036"/>
    <cellStyle name="Normal 15 2 3" xfId="30037"/>
    <cellStyle name="Normal 15 2 3 2" xfId="30038"/>
    <cellStyle name="Normal 15 2 4" xfId="30039"/>
    <cellStyle name="Normal 15 3" xfId="30040"/>
    <cellStyle name="Normal 15 3 2" xfId="30041"/>
    <cellStyle name="Normal 15 3 2 2" xfId="30042"/>
    <cellStyle name="Normal 15 3 3" xfId="30043"/>
    <cellStyle name="Normal 15 3 3 2" xfId="30044"/>
    <cellStyle name="Normal 15 3 3 3" xfId="30045"/>
    <cellStyle name="Normal 15 3 4" xfId="30046"/>
    <cellStyle name="Normal 15 3 5" xfId="30047"/>
    <cellStyle name="Normal 15 4" xfId="30048"/>
    <cellStyle name="Normal 15 4 2" xfId="30049"/>
    <cellStyle name="Normal 15 4 2 2" xfId="30050"/>
    <cellStyle name="Normal 15 4 3" xfId="30051"/>
    <cellStyle name="Normal 15 4 4" xfId="30052"/>
    <cellStyle name="Normal 15 4 5" xfId="30053"/>
    <cellStyle name="Normal 15 5" xfId="30054"/>
    <cellStyle name="Normal 15 5 2" xfId="30055"/>
    <cellStyle name="Normal 15 5 3" xfId="30056"/>
    <cellStyle name="Normal 15 6" xfId="30057"/>
    <cellStyle name="Normal 15 6 2" xfId="30058"/>
    <cellStyle name="Normal 15 6 3" xfId="30059"/>
    <cellStyle name="Normal 15 6 4" xfId="30060"/>
    <cellStyle name="Normal 15 7" xfId="30061"/>
    <cellStyle name="Normal 15 8" xfId="30062"/>
    <cellStyle name="Normal 15 9" xfId="30063"/>
    <cellStyle name="Normal 15_2112 2148 Reg Labor" xfId="30064"/>
    <cellStyle name="Normal 150" xfId="30065"/>
    <cellStyle name="Normal 151" xfId="30066"/>
    <cellStyle name="Normal 152" xfId="30067"/>
    <cellStyle name="Normal 153" xfId="30068"/>
    <cellStyle name="Normal 154" xfId="30069"/>
    <cellStyle name="Normal 155" xfId="30070"/>
    <cellStyle name="Normal 156" xfId="30071"/>
    <cellStyle name="Normal 157" xfId="30072"/>
    <cellStyle name="Normal 158" xfId="30073"/>
    <cellStyle name="Normal 159" xfId="30074"/>
    <cellStyle name="Normal 16" xfId="30075"/>
    <cellStyle name="Normal 16 10" xfId="30076"/>
    <cellStyle name="Normal 16 11" xfId="30077"/>
    <cellStyle name="Normal 16 2" xfId="30078"/>
    <cellStyle name="Normal 16 2 2" xfId="30079"/>
    <cellStyle name="Normal 16 2 2 2" xfId="30080"/>
    <cellStyle name="Normal 16 2 2 2 2" xfId="30081"/>
    <cellStyle name="Normal 16 2 2 3" xfId="30082"/>
    <cellStyle name="Normal 16 2 3" xfId="30083"/>
    <cellStyle name="Normal 16 2 3 2" xfId="30084"/>
    <cellStyle name="Normal 16 2 4" xfId="30085"/>
    <cellStyle name="Normal 16 3" xfId="30086"/>
    <cellStyle name="Normal 16 3 10" xfId="30087"/>
    <cellStyle name="Normal 16 3 2" xfId="30088"/>
    <cellStyle name="Normal 16 3 2 2" xfId="30089"/>
    <cellStyle name="Normal 16 3 2 2 2" xfId="30090"/>
    <cellStyle name="Normal 16 3 2 2 2 2" xfId="30091"/>
    <cellStyle name="Normal 16 3 2 2 2 2 2" xfId="30092"/>
    <cellStyle name="Normal 16 3 2 2 2 2 2 2" xfId="30093"/>
    <cellStyle name="Normal 16 3 2 2 2 2 3" xfId="30094"/>
    <cellStyle name="Normal 16 3 2 2 2 3" xfId="30095"/>
    <cellStyle name="Normal 16 3 2 2 2 3 2" xfId="30096"/>
    <cellStyle name="Normal 16 3 2 2 2 3 2 2" xfId="30097"/>
    <cellStyle name="Normal 16 3 2 2 2 3 3" xfId="30098"/>
    <cellStyle name="Normal 16 3 2 2 2 4" xfId="30099"/>
    <cellStyle name="Normal 16 3 2 2 2 4 2" xfId="30100"/>
    <cellStyle name="Normal 16 3 2 2 2 5" xfId="30101"/>
    <cellStyle name="Normal 16 3 2 2 3" xfId="30102"/>
    <cellStyle name="Normal 16 3 2 2 3 2" xfId="30103"/>
    <cellStyle name="Normal 16 3 2 2 3 2 2" xfId="30104"/>
    <cellStyle name="Normal 16 3 2 2 3 3" xfId="30105"/>
    <cellStyle name="Normal 16 3 2 2 4" xfId="30106"/>
    <cellStyle name="Normal 16 3 2 2 4 2" xfId="30107"/>
    <cellStyle name="Normal 16 3 2 2 4 2 2" xfId="30108"/>
    <cellStyle name="Normal 16 3 2 2 4 3" xfId="30109"/>
    <cellStyle name="Normal 16 3 2 2 5" xfId="30110"/>
    <cellStyle name="Normal 16 3 2 2 5 2" xfId="30111"/>
    <cellStyle name="Normal 16 3 2 2 6" xfId="30112"/>
    <cellStyle name="Normal 16 3 2 2 7" xfId="30113"/>
    <cellStyle name="Normal 16 3 2 3" xfId="30114"/>
    <cellStyle name="Normal 16 3 2 3 2" xfId="30115"/>
    <cellStyle name="Normal 16 3 2 3 2 2" xfId="30116"/>
    <cellStyle name="Normal 16 3 2 3 2 2 2" xfId="30117"/>
    <cellStyle name="Normal 16 3 2 3 2 3" xfId="30118"/>
    <cellStyle name="Normal 16 3 2 3 3" xfId="30119"/>
    <cellStyle name="Normal 16 3 2 3 3 2" xfId="30120"/>
    <cellStyle name="Normal 16 3 2 3 3 2 2" xfId="30121"/>
    <cellStyle name="Normal 16 3 2 3 3 3" xfId="30122"/>
    <cellStyle name="Normal 16 3 2 3 4" xfId="30123"/>
    <cellStyle name="Normal 16 3 2 3 4 2" xfId="30124"/>
    <cellStyle name="Normal 16 3 2 3 5" xfId="30125"/>
    <cellStyle name="Normal 16 3 2 4" xfId="30126"/>
    <cellStyle name="Normal 16 3 2 4 2" xfId="30127"/>
    <cellStyle name="Normal 16 3 2 4 2 2" xfId="30128"/>
    <cellStyle name="Normal 16 3 2 4 3" xfId="30129"/>
    <cellStyle name="Normal 16 3 2 5" xfId="30130"/>
    <cellStyle name="Normal 16 3 2 5 2" xfId="30131"/>
    <cellStyle name="Normal 16 3 2 5 2 2" xfId="30132"/>
    <cellStyle name="Normal 16 3 2 5 3" xfId="30133"/>
    <cellStyle name="Normal 16 3 2 6" xfId="30134"/>
    <cellStyle name="Normal 16 3 2 6 2" xfId="30135"/>
    <cellStyle name="Normal 16 3 2 7" xfId="30136"/>
    <cellStyle name="Normal 16 3 2 8" xfId="30137"/>
    <cellStyle name="Normal 16 3 3" xfId="30138"/>
    <cellStyle name="Normal 16 3 3 2" xfId="30139"/>
    <cellStyle name="Normal 16 3 3 2 2" xfId="30140"/>
    <cellStyle name="Normal 16 3 3 2 2 2" xfId="30141"/>
    <cellStyle name="Normal 16 3 3 2 2 2 2" xfId="30142"/>
    <cellStyle name="Normal 16 3 3 2 2 3" xfId="30143"/>
    <cellStyle name="Normal 16 3 3 2 3" xfId="30144"/>
    <cellStyle name="Normal 16 3 3 2 3 2" xfId="30145"/>
    <cellStyle name="Normal 16 3 3 2 3 2 2" xfId="30146"/>
    <cellStyle name="Normal 16 3 3 2 3 3" xfId="30147"/>
    <cellStyle name="Normal 16 3 3 2 4" xfId="30148"/>
    <cellStyle name="Normal 16 3 3 2 4 2" xfId="30149"/>
    <cellStyle name="Normal 16 3 3 2 5" xfId="30150"/>
    <cellStyle name="Normal 16 3 3 3" xfId="30151"/>
    <cellStyle name="Normal 16 3 3 3 2" xfId="30152"/>
    <cellStyle name="Normal 16 3 3 3 2 2" xfId="30153"/>
    <cellStyle name="Normal 16 3 3 3 3" xfId="30154"/>
    <cellStyle name="Normal 16 3 3 4" xfId="30155"/>
    <cellStyle name="Normal 16 3 3 4 2" xfId="30156"/>
    <cellStyle name="Normal 16 3 3 4 2 2" xfId="30157"/>
    <cellStyle name="Normal 16 3 3 4 3" xfId="30158"/>
    <cellStyle name="Normal 16 3 3 5" xfId="30159"/>
    <cellStyle name="Normal 16 3 3 5 2" xfId="30160"/>
    <cellStyle name="Normal 16 3 3 6" xfId="30161"/>
    <cellStyle name="Normal 16 3 3 7" xfId="30162"/>
    <cellStyle name="Normal 16 3 4" xfId="30163"/>
    <cellStyle name="Normal 16 3 4 2" xfId="30164"/>
    <cellStyle name="Normal 16 3 4 2 2" xfId="30165"/>
    <cellStyle name="Normal 16 3 4 2 2 2" xfId="30166"/>
    <cellStyle name="Normal 16 3 4 2 3" xfId="30167"/>
    <cellStyle name="Normal 16 3 4 3" xfId="30168"/>
    <cellStyle name="Normal 16 3 4 3 2" xfId="30169"/>
    <cellStyle name="Normal 16 3 4 3 2 2" xfId="30170"/>
    <cellStyle name="Normal 16 3 4 3 3" xfId="30171"/>
    <cellStyle name="Normal 16 3 4 4" xfId="30172"/>
    <cellStyle name="Normal 16 3 4 4 2" xfId="30173"/>
    <cellStyle name="Normal 16 3 4 5" xfId="30174"/>
    <cellStyle name="Normal 16 3 4 6" xfId="30175"/>
    <cellStyle name="Normal 16 3 4 7" xfId="30176"/>
    <cellStyle name="Normal 16 3 5" xfId="30177"/>
    <cellStyle name="Normal 16 3 5 2" xfId="30178"/>
    <cellStyle name="Normal 16 3 5 2 2" xfId="30179"/>
    <cellStyle name="Normal 16 3 5 3" xfId="30180"/>
    <cellStyle name="Normal 16 3 6" xfId="30181"/>
    <cellStyle name="Normal 16 3 6 2" xfId="30182"/>
    <cellStyle name="Normal 16 3 6 2 2" xfId="30183"/>
    <cellStyle name="Normal 16 3 6 3" xfId="30184"/>
    <cellStyle name="Normal 16 3 7" xfId="30185"/>
    <cellStyle name="Normal 16 3 7 2" xfId="30186"/>
    <cellStyle name="Normal 16 3 8" xfId="30187"/>
    <cellStyle name="Normal 16 3 8 2" xfId="30188"/>
    <cellStyle name="Normal 16 3 9" xfId="30189"/>
    <cellStyle name="Normal 16 4" xfId="30190"/>
    <cellStyle name="Normal 16 4 2" xfId="30191"/>
    <cellStyle name="Normal 16 4 2 2" xfId="30192"/>
    <cellStyle name="Normal 16 4 2 2 2" xfId="30193"/>
    <cellStyle name="Normal 16 4 2 2 2 2" xfId="30194"/>
    <cellStyle name="Normal 16 4 2 2 2 2 2" xfId="30195"/>
    <cellStyle name="Normal 16 4 2 2 2 3" xfId="30196"/>
    <cellStyle name="Normal 16 4 2 2 3" xfId="30197"/>
    <cellStyle name="Normal 16 4 2 2 3 2" xfId="30198"/>
    <cellStyle name="Normal 16 4 2 2 3 2 2" xfId="30199"/>
    <cellStyle name="Normal 16 4 2 2 3 3" xfId="30200"/>
    <cellStyle name="Normal 16 4 2 2 4" xfId="30201"/>
    <cellStyle name="Normal 16 4 2 2 4 2" xfId="30202"/>
    <cellStyle name="Normal 16 4 2 2 5" xfId="30203"/>
    <cellStyle name="Normal 16 4 2 3" xfId="30204"/>
    <cellStyle name="Normal 16 4 2 3 2" xfId="30205"/>
    <cellStyle name="Normal 16 4 2 3 2 2" xfId="30206"/>
    <cellStyle name="Normal 16 4 2 3 3" xfId="30207"/>
    <cellStyle name="Normal 16 4 2 4" xfId="30208"/>
    <cellStyle name="Normal 16 4 2 4 2" xfId="30209"/>
    <cellStyle name="Normal 16 4 2 4 2 2" xfId="30210"/>
    <cellStyle name="Normal 16 4 2 4 3" xfId="30211"/>
    <cellStyle name="Normal 16 4 2 5" xfId="30212"/>
    <cellStyle name="Normal 16 4 2 5 2" xfId="30213"/>
    <cellStyle name="Normal 16 4 2 6" xfId="30214"/>
    <cellStyle name="Normal 16 4 3" xfId="30215"/>
    <cellStyle name="Normal 16 4 3 2" xfId="30216"/>
    <cellStyle name="Normal 16 4 3 2 2" xfId="30217"/>
    <cellStyle name="Normal 16 4 3 2 2 2" xfId="30218"/>
    <cellStyle name="Normal 16 4 3 2 3" xfId="30219"/>
    <cellStyle name="Normal 16 4 3 3" xfId="30220"/>
    <cellStyle name="Normal 16 4 3 3 2" xfId="30221"/>
    <cellStyle name="Normal 16 4 3 3 2 2" xfId="30222"/>
    <cellStyle name="Normal 16 4 3 3 3" xfId="30223"/>
    <cellStyle name="Normal 16 4 3 4" xfId="30224"/>
    <cellStyle name="Normal 16 4 3 4 2" xfId="30225"/>
    <cellStyle name="Normal 16 4 3 5" xfId="30226"/>
    <cellStyle name="Normal 16 4 3 6" xfId="30227"/>
    <cellStyle name="Normal 16 4 3 7" xfId="30228"/>
    <cellStyle name="Normal 16 4 3 8" xfId="30229"/>
    <cellStyle name="Normal 16 4 4" xfId="30230"/>
    <cellStyle name="Normal 16 4 4 2" xfId="30231"/>
    <cellStyle name="Normal 16 4 4 2 2" xfId="30232"/>
    <cellStyle name="Normal 16 4 4 3" xfId="30233"/>
    <cellStyle name="Normal 16 4 5" xfId="30234"/>
    <cellStyle name="Normal 16 4 5 2" xfId="30235"/>
    <cellStyle name="Normal 16 4 5 2 2" xfId="30236"/>
    <cellStyle name="Normal 16 4 5 3" xfId="30237"/>
    <cellStyle name="Normal 16 4 6" xfId="30238"/>
    <cellStyle name="Normal 16 4 6 2" xfId="30239"/>
    <cellStyle name="Normal 16 4 7" xfId="30240"/>
    <cellStyle name="Normal 16 4 8" xfId="30241"/>
    <cellStyle name="Normal 16 4 9" xfId="30242"/>
    <cellStyle name="Normal 16 5" xfId="30243"/>
    <cellStyle name="Normal 16 5 2" xfId="30244"/>
    <cellStyle name="Normal 16 5 2 2" xfId="30245"/>
    <cellStyle name="Normal 16 5 2 2 2" xfId="30246"/>
    <cellStyle name="Normal 16 5 2 2 2 2" xfId="30247"/>
    <cellStyle name="Normal 16 5 2 2 3" xfId="30248"/>
    <cellStyle name="Normal 16 5 2 3" xfId="30249"/>
    <cellStyle name="Normal 16 5 2 3 2" xfId="30250"/>
    <cellStyle name="Normal 16 5 2 3 2 2" xfId="30251"/>
    <cellStyle name="Normal 16 5 2 3 3" xfId="30252"/>
    <cellStyle name="Normal 16 5 2 4" xfId="30253"/>
    <cellStyle name="Normal 16 5 2 4 2" xfId="30254"/>
    <cellStyle name="Normal 16 5 2 5" xfId="30255"/>
    <cellStyle name="Normal 16 5 3" xfId="30256"/>
    <cellStyle name="Normal 16 5 3 2" xfId="30257"/>
    <cellStyle name="Normal 16 5 3 2 2" xfId="30258"/>
    <cellStyle name="Normal 16 5 3 3" xfId="30259"/>
    <cellStyle name="Normal 16 5 4" xfId="30260"/>
    <cellStyle name="Normal 16 5 4 2" xfId="30261"/>
    <cellStyle name="Normal 16 5 4 2 2" xfId="30262"/>
    <cellStyle name="Normal 16 5 4 3" xfId="30263"/>
    <cellStyle name="Normal 16 5 5" xfId="30264"/>
    <cellStyle name="Normal 16 5 5 2" xfId="30265"/>
    <cellStyle name="Normal 16 5 6" xfId="30266"/>
    <cellStyle name="Normal 16 5 7" xfId="30267"/>
    <cellStyle name="Normal 16 6" xfId="30268"/>
    <cellStyle name="Normal 16 6 2" xfId="30269"/>
    <cellStyle name="Normal 16 6 2 2" xfId="30270"/>
    <cellStyle name="Normal 16 6 2 2 2" xfId="30271"/>
    <cellStyle name="Normal 16 6 2 3" xfId="30272"/>
    <cellStyle name="Normal 16 6 3" xfId="30273"/>
    <cellStyle name="Normal 16 6 3 2" xfId="30274"/>
    <cellStyle name="Normal 16 6 3 2 2" xfId="30275"/>
    <cellStyle name="Normal 16 6 3 3" xfId="30276"/>
    <cellStyle name="Normal 16 6 4" xfId="30277"/>
    <cellStyle name="Normal 16 6 4 2" xfId="30278"/>
    <cellStyle name="Normal 16 6 5" xfId="30279"/>
    <cellStyle name="Normal 16 6 6" xfId="30280"/>
    <cellStyle name="Normal 16 7" xfId="30281"/>
    <cellStyle name="Normal 16 7 2" xfId="30282"/>
    <cellStyle name="Normal 16 7 2 2" xfId="30283"/>
    <cellStyle name="Normal 16 7 3" xfId="30284"/>
    <cellStyle name="Normal 16 8" xfId="30285"/>
    <cellStyle name="Normal 16 8 2" xfId="30286"/>
    <cellStyle name="Normal 16 8 2 2" xfId="30287"/>
    <cellStyle name="Normal 16 8 3" xfId="30288"/>
    <cellStyle name="Normal 16 9" xfId="30289"/>
    <cellStyle name="Normal 16 9 2" xfId="30290"/>
    <cellStyle name="Normal 16_2112 2148 Reg Labor" xfId="30291"/>
    <cellStyle name="Normal 17" xfId="30292"/>
    <cellStyle name="Normal 17 2" xfId="30293"/>
    <cellStyle name="Normal 17 2 2" xfId="30294"/>
    <cellStyle name="Normal 17 2 2 2" xfId="30295"/>
    <cellStyle name="Normal 17 2 2 2 2" xfId="30296"/>
    <cellStyle name="Normal 17 2 2 3" xfId="30297"/>
    <cellStyle name="Normal 17 2 3" xfId="30298"/>
    <cellStyle name="Normal 17 2 3 2" xfId="30299"/>
    <cellStyle name="Normal 17 2 4" xfId="30300"/>
    <cellStyle name="Normal 17 3" xfId="30301"/>
    <cellStyle name="Normal 17 3 2" xfId="30302"/>
    <cellStyle name="Normal 17 3 2 2" xfId="30303"/>
    <cellStyle name="Normal 17 3 2 3" xfId="30304"/>
    <cellStyle name="Normal 17 3 3" xfId="30305"/>
    <cellStyle name="Normal 17 3 3 2" xfId="30306"/>
    <cellStyle name="Normal 17 3 3 3" xfId="30307"/>
    <cellStyle name="Normal 17 3 4" xfId="30308"/>
    <cellStyle name="Normal 17 3 5" xfId="30309"/>
    <cellStyle name="Normal 17 4" xfId="30310"/>
    <cellStyle name="Normal 17 4 2" xfId="30311"/>
    <cellStyle name="Normal 17 4 3" xfId="30312"/>
    <cellStyle name="Normal 17 5" xfId="30313"/>
    <cellStyle name="Normal 17 5 2" xfId="30314"/>
    <cellStyle name="Normal 17 5 3" xfId="30315"/>
    <cellStyle name="Normal 17 5 4" xfId="30316"/>
    <cellStyle name="Normal 17 6" xfId="30317"/>
    <cellStyle name="Normal 17 6 2" xfId="30318"/>
    <cellStyle name="Normal 17 6 3" xfId="30319"/>
    <cellStyle name="Normal 17_2112 2148 Reg Labor" xfId="30320"/>
    <cellStyle name="Normal 18" xfId="30321"/>
    <cellStyle name="Normal 18 10" xfId="30322"/>
    <cellStyle name="Normal 18 10 2" xfId="30323"/>
    <cellStyle name="Normal 18 11" xfId="30324"/>
    <cellStyle name="Normal 18 12" xfId="30325"/>
    <cellStyle name="Normal 18 2" xfId="30326"/>
    <cellStyle name="Normal 18 2 2" xfId="30327"/>
    <cellStyle name="Normal 18 2 2 2" xfId="30328"/>
    <cellStyle name="Normal 18 2 2 2 2" xfId="30329"/>
    <cellStyle name="Normal 18 2 2 2 2 2" xfId="30330"/>
    <cellStyle name="Normal 18 2 2 2 2 2 2" xfId="30331"/>
    <cellStyle name="Normal 18 2 2 2 2 2 2 2" xfId="30332"/>
    <cellStyle name="Normal 18 2 2 2 2 2 3" xfId="30333"/>
    <cellStyle name="Normal 18 2 2 2 2 3" xfId="30334"/>
    <cellStyle name="Normal 18 2 2 2 2 3 2" xfId="30335"/>
    <cellStyle name="Normal 18 2 2 2 2 3 2 2" xfId="30336"/>
    <cellStyle name="Normal 18 2 2 2 2 3 3" xfId="30337"/>
    <cellStyle name="Normal 18 2 2 2 2 4" xfId="30338"/>
    <cellStyle name="Normal 18 2 2 2 2 4 2" xfId="30339"/>
    <cellStyle name="Normal 18 2 2 2 2 5" xfId="30340"/>
    <cellStyle name="Normal 18 2 2 2 3" xfId="30341"/>
    <cellStyle name="Normal 18 2 2 2 3 2" xfId="30342"/>
    <cellStyle name="Normal 18 2 2 2 3 2 2" xfId="30343"/>
    <cellStyle name="Normal 18 2 2 2 3 3" xfId="30344"/>
    <cellStyle name="Normal 18 2 2 2 4" xfId="30345"/>
    <cellStyle name="Normal 18 2 2 2 4 2" xfId="30346"/>
    <cellStyle name="Normal 18 2 2 2 4 2 2" xfId="30347"/>
    <cellStyle name="Normal 18 2 2 2 4 3" xfId="30348"/>
    <cellStyle name="Normal 18 2 2 2 5" xfId="30349"/>
    <cellStyle name="Normal 18 2 2 2 5 2" xfId="30350"/>
    <cellStyle name="Normal 18 2 2 2 6" xfId="30351"/>
    <cellStyle name="Normal 18 2 2 3" xfId="30352"/>
    <cellStyle name="Normal 18 2 2 3 2" xfId="30353"/>
    <cellStyle name="Normal 18 2 2 3 2 2" xfId="30354"/>
    <cellStyle name="Normal 18 2 2 3 2 2 2" xfId="30355"/>
    <cellStyle name="Normal 18 2 2 3 2 3" xfId="30356"/>
    <cellStyle name="Normal 18 2 2 3 3" xfId="30357"/>
    <cellStyle name="Normal 18 2 2 3 3 2" xfId="30358"/>
    <cellStyle name="Normal 18 2 2 3 3 2 2" xfId="30359"/>
    <cellStyle name="Normal 18 2 2 3 3 3" xfId="30360"/>
    <cellStyle name="Normal 18 2 2 3 4" xfId="30361"/>
    <cellStyle name="Normal 18 2 2 3 4 2" xfId="30362"/>
    <cellStyle name="Normal 18 2 2 3 5" xfId="30363"/>
    <cellStyle name="Normal 18 2 2 4" xfId="30364"/>
    <cellStyle name="Normal 18 2 2 4 2" xfId="30365"/>
    <cellStyle name="Normal 18 2 2 4 2 2" xfId="30366"/>
    <cellStyle name="Normal 18 2 2 4 3" xfId="30367"/>
    <cellStyle name="Normal 18 2 2 5" xfId="30368"/>
    <cellStyle name="Normal 18 2 2 5 2" xfId="30369"/>
    <cellStyle name="Normal 18 2 2 5 2 2" xfId="30370"/>
    <cellStyle name="Normal 18 2 2 5 3" xfId="30371"/>
    <cellStyle name="Normal 18 2 2 6" xfId="30372"/>
    <cellStyle name="Normal 18 2 2 6 2" xfId="30373"/>
    <cellStyle name="Normal 18 2 2 7" xfId="30374"/>
    <cellStyle name="Normal 18 2 2 8" xfId="30375"/>
    <cellStyle name="Normal 18 2 3" xfId="30376"/>
    <cellStyle name="Normal 18 2 3 2" xfId="30377"/>
    <cellStyle name="Normal 18 2 3 2 2" xfId="30378"/>
    <cellStyle name="Normal 18 2 3 2 2 2" xfId="30379"/>
    <cellStyle name="Normal 18 2 3 2 2 2 2" xfId="30380"/>
    <cellStyle name="Normal 18 2 3 2 2 3" xfId="30381"/>
    <cellStyle name="Normal 18 2 3 2 3" xfId="30382"/>
    <cellStyle name="Normal 18 2 3 2 3 2" xfId="30383"/>
    <cellStyle name="Normal 18 2 3 2 3 2 2" xfId="30384"/>
    <cellStyle name="Normal 18 2 3 2 3 3" xfId="30385"/>
    <cellStyle name="Normal 18 2 3 2 4" xfId="30386"/>
    <cellStyle name="Normal 18 2 3 2 4 2" xfId="30387"/>
    <cellStyle name="Normal 18 2 3 2 5" xfId="30388"/>
    <cellStyle name="Normal 18 2 3 3" xfId="30389"/>
    <cellStyle name="Normal 18 2 3 3 2" xfId="30390"/>
    <cellStyle name="Normal 18 2 3 3 2 2" xfId="30391"/>
    <cellStyle name="Normal 18 2 3 3 3" xfId="30392"/>
    <cellStyle name="Normal 18 2 3 4" xfId="30393"/>
    <cellStyle name="Normal 18 2 3 4 2" xfId="30394"/>
    <cellStyle name="Normal 18 2 3 4 2 2" xfId="30395"/>
    <cellStyle name="Normal 18 2 3 4 3" xfId="30396"/>
    <cellStyle name="Normal 18 2 3 5" xfId="30397"/>
    <cellStyle name="Normal 18 2 3 5 2" xfId="30398"/>
    <cellStyle name="Normal 18 2 3 6" xfId="30399"/>
    <cellStyle name="Normal 18 2 3 7" xfId="30400"/>
    <cellStyle name="Normal 18 2 4" xfId="30401"/>
    <cellStyle name="Normal 18 2 4 2" xfId="30402"/>
    <cellStyle name="Normal 18 2 4 2 2" xfId="30403"/>
    <cellStyle name="Normal 18 2 4 2 2 2" xfId="30404"/>
    <cellStyle name="Normal 18 2 4 2 3" xfId="30405"/>
    <cellStyle name="Normal 18 2 4 3" xfId="30406"/>
    <cellStyle name="Normal 18 2 4 3 2" xfId="30407"/>
    <cellStyle name="Normal 18 2 4 3 2 2" xfId="30408"/>
    <cellStyle name="Normal 18 2 4 3 3" xfId="30409"/>
    <cellStyle name="Normal 18 2 4 4" xfId="30410"/>
    <cellStyle name="Normal 18 2 4 4 2" xfId="30411"/>
    <cellStyle name="Normal 18 2 4 5" xfId="30412"/>
    <cellStyle name="Normal 18 2 4 6" xfId="30413"/>
    <cellStyle name="Normal 18 2 4 7" xfId="30414"/>
    <cellStyle name="Normal 18 2 5" xfId="30415"/>
    <cellStyle name="Normal 18 2 5 2" xfId="30416"/>
    <cellStyle name="Normal 18 2 5 2 2" xfId="30417"/>
    <cellStyle name="Normal 18 2 5 3" xfId="30418"/>
    <cellStyle name="Normal 18 2 6" xfId="30419"/>
    <cellStyle name="Normal 18 2 6 2" xfId="30420"/>
    <cellStyle name="Normal 18 2 6 2 2" xfId="30421"/>
    <cellStyle name="Normal 18 2 6 3" xfId="30422"/>
    <cellStyle name="Normal 18 2 7" xfId="30423"/>
    <cellStyle name="Normal 18 2 7 2" xfId="30424"/>
    <cellStyle name="Normal 18 2 8" xfId="30425"/>
    <cellStyle name="Normal 18 3" xfId="30426"/>
    <cellStyle name="Normal 18 3 10" xfId="30427"/>
    <cellStyle name="Normal 18 3 2" xfId="30428"/>
    <cellStyle name="Normal 18 3 2 2" xfId="30429"/>
    <cellStyle name="Normal 18 3 2 2 2" xfId="30430"/>
    <cellStyle name="Normal 18 3 2 2 2 2" xfId="30431"/>
    <cellStyle name="Normal 18 3 2 2 2 2 2" xfId="30432"/>
    <cellStyle name="Normal 18 3 2 2 2 2 2 2" xfId="30433"/>
    <cellStyle name="Normal 18 3 2 2 2 2 3" xfId="30434"/>
    <cellStyle name="Normal 18 3 2 2 2 3" xfId="30435"/>
    <cellStyle name="Normal 18 3 2 2 2 3 2" xfId="30436"/>
    <cellStyle name="Normal 18 3 2 2 2 3 2 2" xfId="30437"/>
    <cellStyle name="Normal 18 3 2 2 2 3 3" xfId="30438"/>
    <cellStyle name="Normal 18 3 2 2 2 4" xfId="30439"/>
    <cellStyle name="Normal 18 3 2 2 2 4 2" xfId="30440"/>
    <cellStyle name="Normal 18 3 2 2 2 5" xfId="30441"/>
    <cellStyle name="Normal 18 3 2 2 3" xfId="30442"/>
    <cellStyle name="Normal 18 3 2 2 3 2" xfId="30443"/>
    <cellStyle name="Normal 18 3 2 2 3 2 2" xfId="30444"/>
    <cellStyle name="Normal 18 3 2 2 3 3" xfId="30445"/>
    <cellStyle name="Normal 18 3 2 2 4" xfId="30446"/>
    <cellStyle name="Normal 18 3 2 2 4 2" xfId="30447"/>
    <cellStyle name="Normal 18 3 2 2 4 2 2" xfId="30448"/>
    <cellStyle name="Normal 18 3 2 2 4 3" xfId="30449"/>
    <cellStyle name="Normal 18 3 2 2 5" xfId="30450"/>
    <cellStyle name="Normal 18 3 2 2 5 2" xfId="30451"/>
    <cellStyle name="Normal 18 3 2 2 6" xfId="30452"/>
    <cellStyle name="Normal 18 3 2 2 7" xfId="30453"/>
    <cellStyle name="Normal 18 3 2 3" xfId="30454"/>
    <cellStyle name="Normal 18 3 2 3 2" xfId="30455"/>
    <cellStyle name="Normal 18 3 2 3 2 2" xfId="30456"/>
    <cellStyle name="Normal 18 3 2 3 2 2 2" xfId="30457"/>
    <cellStyle name="Normal 18 3 2 3 2 3" xfId="30458"/>
    <cellStyle name="Normal 18 3 2 3 3" xfId="30459"/>
    <cellStyle name="Normal 18 3 2 3 3 2" xfId="30460"/>
    <cellStyle name="Normal 18 3 2 3 3 2 2" xfId="30461"/>
    <cellStyle name="Normal 18 3 2 3 3 3" xfId="30462"/>
    <cellStyle name="Normal 18 3 2 3 4" xfId="30463"/>
    <cellStyle name="Normal 18 3 2 3 4 2" xfId="30464"/>
    <cellStyle name="Normal 18 3 2 3 5" xfId="30465"/>
    <cellStyle name="Normal 18 3 2 4" xfId="30466"/>
    <cellStyle name="Normal 18 3 2 4 2" xfId="30467"/>
    <cellStyle name="Normal 18 3 2 4 2 2" xfId="30468"/>
    <cellStyle name="Normal 18 3 2 4 3" xfId="30469"/>
    <cellStyle name="Normal 18 3 2 5" xfId="30470"/>
    <cellStyle name="Normal 18 3 2 5 2" xfId="30471"/>
    <cellStyle name="Normal 18 3 2 5 2 2" xfId="30472"/>
    <cellStyle name="Normal 18 3 2 5 3" xfId="30473"/>
    <cellStyle name="Normal 18 3 2 6" xfId="30474"/>
    <cellStyle name="Normal 18 3 2 6 2" xfId="30475"/>
    <cellStyle name="Normal 18 3 2 7" xfId="30476"/>
    <cellStyle name="Normal 18 3 2 8" xfId="30477"/>
    <cellStyle name="Normal 18 3 3" xfId="30478"/>
    <cellStyle name="Normal 18 3 3 2" xfId="30479"/>
    <cellStyle name="Normal 18 3 3 2 2" xfId="30480"/>
    <cellStyle name="Normal 18 3 3 2 2 2" xfId="30481"/>
    <cellStyle name="Normal 18 3 3 2 2 2 2" xfId="30482"/>
    <cellStyle name="Normal 18 3 3 2 2 3" xfId="30483"/>
    <cellStyle name="Normal 18 3 3 2 3" xfId="30484"/>
    <cellStyle name="Normal 18 3 3 2 3 2" xfId="30485"/>
    <cellStyle name="Normal 18 3 3 2 3 2 2" xfId="30486"/>
    <cellStyle name="Normal 18 3 3 2 3 3" xfId="30487"/>
    <cellStyle name="Normal 18 3 3 2 4" xfId="30488"/>
    <cellStyle name="Normal 18 3 3 2 4 2" xfId="30489"/>
    <cellStyle name="Normal 18 3 3 2 5" xfId="30490"/>
    <cellStyle name="Normal 18 3 3 3" xfId="30491"/>
    <cellStyle name="Normal 18 3 3 3 2" xfId="30492"/>
    <cellStyle name="Normal 18 3 3 3 2 2" xfId="30493"/>
    <cellStyle name="Normal 18 3 3 3 3" xfId="30494"/>
    <cellStyle name="Normal 18 3 3 4" xfId="30495"/>
    <cellStyle name="Normal 18 3 3 4 2" xfId="30496"/>
    <cellStyle name="Normal 18 3 3 4 2 2" xfId="30497"/>
    <cellStyle name="Normal 18 3 3 4 3" xfId="30498"/>
    <cellStyle name="Normal 18 3 3 5" xfId="30499"/>
    <cellStyle name="Normal 18 3 3 5 2" xfId="30500"/>
    <cellStyle name="Normal 18 3 3 6" xfId="30501"/>
    <cellStyle name="Normal 18 3 3 7" xfId="30502"/>
    <cellStyle name="Normal 18 3 4" xfId="30503"/>
    <cellStyle name="Normal 18 3 4 2" xfId="30504"/>
    <cellStyle name="Normal 18 3 4 2 2" xfId="30505"/>
    <cellStyle name="Normal 18 3 4 2 2 2" xfId="30506"/>
    <cellStyle name="Normal 18 3 4 2 3" xfId="30507"/>
    <cellStyle name="Normal 18 3 4 3" xfId="30508"/>
    <cellStyle name="Normal 18 3 4 3 2" xfId="30509"/>
    <cellStyle name="Normal 18 3 4 3 2 2" xfId="30510"/>
    <cellStyle name="Normal 18 3 4 3 3" xfId="30511"/>
    <cellStyle name="Normal 18 3 4 4" xfId="30512"/>
    <cellStyle name="Normal 18 3 4 4 2" xfId="30513"/>
    <cellStyle name="Normal 18 3 4 5" xfId="30514"/>
    <cellStyle name="Normal 18 3 4 6" xfId="30515"/>
    <cellStyle name="Normal 18 3 4 7" xfId="30516"/>
    <cellStyle name="Normal 18 3 5" xfId="30517"/>
    <cellStyle name="Normal 18 3 5 2" xfId="30518"/>
    <cellStyle name="Normal 18 3 5 2 2" xfId="30519"/>
    <cellStyle name="Normal 18 3 5 3" xfId="30520"/>
    <cellStyle name="Normal 18 3 6" xfId="30521"/>
    <cellStyle name="Normal 18 3 6 2" xfId="30522"/>
    <cellStyle name="Normal 18 3 6 2 2" xfId="30523"/>
    <cellStyle name="Normal 18 3 6 3" xfId="30524"/>
    <cellStyle name="Normal 18 3 7" xfId="30525"/>
    <cellStyle name="Normal 18 3 7 2" xfId="30526"/>
    <cellStyle name="Normal 18 3 8" xfId="30527"/>
    <cellStyle name="Normal 18 3 8 2" xfId="30528"/>
    <cellStyle name="Normal 18 3 9" xfId="30529"/>
    <cellStyle name="Normal 18 4" xfId="30530"/>
    <cellStyle name="Normal 18 4 2" xfId="30531"/>
    <cellStyle name="Normal 18 4 2 2" xfId="30532"/>
    <cellStyle name="Normal 18 4 3" xfId="30533"/>
    <cellStyle name="Normal 18 4 4" xfId="30534"/>
    <cellStyle name="Normal 18 4 5" xfId="30535"/>
    <cellStyle name="Normal 18 5" xfId="30536"/>
    <cellStyle name="Normal 18 5 2" xfId="30537"/>
    <cellStyle name="Normal 18 5 2 2" xfId="30538"/>
    <cellStyle name="Normal 18 5 2 2 2" xfId="30539"/>
    <cellStyle name="Normal 18 5 2 2 2 2" xfId="30540"/>
    <cellStyle name="Normal 18 5 2 2 2 2 2" xfId="30541"/>
    <cellStyle name="Normal 18 5 2 2 2 3" xfId="30542"/>
    <cellStyle name="Normal 18 5 2 2 3" xfId="30543"/>
    <cellStyle name="Normal 18 5 2 2 3 2" xfId="30544"/>
    <cellStyle name="Normal 18 5 2 2 3 2 2" xfId="30545"/>
    <cellStyle name="Normal 18 5 2 2 3 3" xfId="30546"/>
    <cellStyle name="Normal 18 5 2 2 4" xfId="30547"/>
    <cellStyle name="Normal 18 5 2 2 4 2" xfId="30548"/>
    <cellStyle name="Normal 18 5 2 2 5" xfId="30549"/>
    <cellStyle name="Normal 18 5 2 3" xfId="30550"/>
    <cellStyle name="Normal 18 5 2 3 2" xfId="30551"/>
    <cellStyle name="Normal 18 5 2 3 2 2" xfId="30552"/>
    <cellStyle name="Normal 18 5 2 3 3" xfId="30553"/>
    <cellStyle name="Normal 18 5 2 4" xfId="30554"/>
    <cellStyle name="Normal 18 5 2 4 2" xfId="30555"/>
    <cellStyle name="Normal 18 5 2 4 2 2" xfId="30556"/>
    <cellStyle name="Normal 18 5 2 4 3" xfId="30557"/>
    <cellStyle name="Normal 18 5 2 5" xfId="30558"/>
    <cellStyle name="Normal 18 5 2 5 2" xfId="30559"/>
    <cellStyle name="Normal 18 5 2 6" xfId="30560"/>
    <cellStyle name="Normal 18 5 2 7" xfId="30561"/>
    <cellStyle name="Normal 18 5 3" xfId="30562"/>
    <cellStyle name="Normal 18 5 3 2" xfId="30563"/>
    <cellStyle name="Normal 18 5 3 2 2" xfId="30564"/>
    <cellStyle name="Normal 18 5 3 2 2 2" xfId="30565"/>
    <cellStyle name="Normal 18 5 3 2 3" xfId="30566"/>
    <cellStyle name="Normal 18 5 3 3" xfId="30567"/>
    <cellStyle name="Normal 18 5 3 3 2" xfId="30568"/>
    <cellStyle name="Normal 18 5 3 3 2 2" xfId="30569"/>
    <cellStyle name="Normal 18 5 3 3 3" xfId="30570"/>
    <cellStyle name="Normal 18 5 3 4" xfId="30571"/>
    <cellStyle name="Normal 18 5 3 4 2" xfId="30572"/>
    <cellStyle name="Normal 18 5 3 5" xfId="30573"/>
    <cellStyle name="Normal 18 5 4" xfId="30574"/>
    <cellStyle name="Normal 18 5 4 2" xfId="30575"/>
    <cellStyle name="Normal 18 5 4 2 2" xfId="30576"/>
    <cellStyle name="Normal 18 5 4 3" xfId="30577"/>
    <cellStyle name="Normal 18 5 5" xfId="30578"/>
    <cellStyle name="Normal 18 5 5 2" xfId="30579"/>
    <cellStyle name="Normal 18 5 5 2 2" xfId="30580"/>
    <cellStyle name="Normal 18 5 5 3" xfId="30581"/>
    <cellStyle name="Normal 18 5 6" xfId="30582"/>
    <cellStyle name="Normal 18 5 6 2" xfId="30583"/>
    <cellStyle name="Normal 18 5 7" xfId="30584"/>
    <cellStyle name="Normal 18 5 8" xfId="30585"/>
    <cellStyle name="Normal 18 6" xfId="30586"/>
    <cellStyle name="Normal 18 6 2" xfId="30587"/>
    <cellStyle name="Normal 18 6 2 2" xfId="30588"/>
    <cellStyle name="Normal 18 6 2 2 2" xfId="30589"/>
    <cellStyle name="Normal 18 6 2 2 2 2" xfId="30590"/>
    <cellStyle name="Normal 18 6 2 2 3" xfId="30591"/>
    <cellStyle name="Normal 18 6 2 3" xfId="30592"/>
    <cellStyle name="Normal 18 6 2 3 2" xfId="30593"/>
    <cellStyle name="Normal 18 6 2 3 2 2" xfId="30594"/>
    <cellStyle name="Normal 18 6 2 3 3" xfId="30595"/>
    <cellStyle name="Normal 18 6 2 4" xfId="30596"/>
    <cellStyle name="Normal 18 6 2 4 2" xfId="30597"/>
    <cellStyle name="Normal 18 6 2 5" xfId="30598"/>
    <cellStyle name="Normal 18 6 3" xfId="30599"/>
    <cellStyle name="Normal 18 6 3 2" xfId="30600"/>
    <cellStyle name="Normal 18 6 3 2 2" xfId="30601"/>
    <cellStyle name="Normal 18 6 3 3" xfId="30602"/>
    <cellStyle name="Normal 18 6 4" xfId="30603"/>
    <cellStyle name="Normal 18 6 4 2" xfId="30604"/>
    <cellStyle name="Normal 18 6 4 2 2" xfId="30605"/>
    <cellStyle name="Normal 18 6 4 3" xfId="30606"/>
    <cellStyle name="Normal 18 6 5" xfId="30607"/>
    <cellStyle name="Normal 18 6 5 2" xfId="30608"/>
    <cellStyle name="Normal 18 6 6" xfId="30609"/>
    <cellStyle name="Normal 18 6 7" xfId="30610"/>
    <cellStyle name="Normal 18 7" xfId="30611"/>
    <cellStyle name="Normal 18 7 2" xfId="30612"/>
    <cellStyle name="Normal 18 7 2 2" xfId="30613"/>
    <cellStyle name="Normal 18 7 2 2 2" xfId="30614"/>
    <cellStyle name="Normal 18 7 2 3" xfId="30615"/>
    <cellStyle name="Normal 18 7 3" xfId="30616"/>
    <cellStyle name="Normal 18 7 3 2" xfId="30617"/>
    <cellStyle name="Normal 18 7 3 2 2" xfId="30618"/>
    <cellStyle name="Normal 18 7 3 3" xfId="30619"/>
    <cellStyle name="Normal 18 7 4" xfId="30620"/>
    <cellStyle name="Normal 18 7 4 2" xfId="30621"/>
    <cellStyle name="Normal 18 7 5" xfId="30622"/>
    <cellStyle name="Normal 18 7 6" xfId="30623"/>
    <cellStyle name="Normal 18 8" xfId="30624"/>
    <cellStyle name="Normal 18 8 2" xfId="30625"/>
    <cellStyle name="Normal 18 8 2 2" xfId="30626"/>
    <cellStyle name="Normal 18 8 3" xfId="30627"/>
    <cellStyle name="Normal 18 9" xfId="30628"/>
    <cellStyle name="Normal 18 9 2" xfId="30629"/>
    <cellStyle name="Normal 18 9 2 2" xfId="30630"/>
    <cellStyle name="Normal 18 9 3" xfId="30631"/>
    <cellStyle name="Normal 18_2112 2148 Reg Labor" xfId="30632"/>
    <cellStyle name="Normal 19" xfId="30633"/>
    <cellStyle name="Normal 19 2" xfId="30634"/>
    <cellStyle name="Normal 19 2 2" xfId="30635"/>
    <cellStyle name="Normal 19 2 2 2" xfId="30636"/>
    <cellStyle name="Normal 19 2 3" xfId="30637"/>
    <cellStyle name="Normal 19 2 3 2" xfId="30638"/>
    <cellStyle name="Normal 19 2 4" xfId="30639"/>
    <cellStyle name="Normal 19 3" xfId="30640"/>
    <cellStyle name="Normal 19 3 2" xfId="30641"/>
    <cellStyle name="Normal 19 3 2 2" xfId="30642"/>
    <cellStyle name="Normal 19 3 2 3" xfId="30643"/>
    <cellStyle name="Normal 19 3 3" xfId="30644"/>
    <cellStyle name="Normal 19 3 3 2" xfId="30645"/>
    <cellStyle name="Normal 19 3 3 3" xfId="30646"/>
    <cellStyle name="Normal 19 3 4" xfId="30647"/>
    <cellStyle name="Normal 19 3 5" xfId="30648"/>
    <cellStyle name="Normal 19 4" xfId="30649"/>
    <cellStyle name="Normal 19 4 2" xfId="30650"/>
    <cellStyle name="Normal 19 4 3" xfId="30651"/>
    <cellStyle name="Normal 19 5" xfId="30652"/>
    <cellStyle name="Normal 19 5 2" xfId="30653"/>
    <cellStyle name="Normal 19 6" xfId="30654"/>
    <cellStyle name="Normal 19 6 2" xfId="30655"/>
    <cellStyle name="Normal 19 7" xfId="30656"/>
    <cellStyle name="Normal 19 7 2" xfId="30657"/>
    <cellStyle name="Normal 19 7 3" xfId="30658"/>
    <cellStyle name="Normal 19 8" xfId="30659"/>
    <cellStyle name="Normal 19_2112 2148 Reg Labor" xfId="30660"/>
    <cellStyle name="Normal 2" xfId="30661"/>
    <cellStyle name="Normal 2 10" xfId="30662"/>
    <cellStyle name="Normal 2 10 2" xfId="30663"/>
    <cellStyle name="Normal 2 10 2 2" xfId="30664"/>
    <cellStyle name="Normal 2 10 2 2 2" xfId="30665"/>
    <cellStyle name="Normal 2 10 2 2 3" xfId="30666"/>
    <cellStyle name="Normal 2 10 2 3" xfId="30667"/>
    <cellStyle name="Normal 2 10 2 4" xfId="30668"/>
    <cellStyle name="Normal 2 10 3" xfId="30669"/>
    <cellStyle name="Normal 2 10 3 2" xfId="30670"/>
    <cellStyle name="Normal 2 10 4" xfId="30671"/>
    <cellStyle name="Normal 2 10 4 2" xfId="30672"/>
    <cellStyle name="Normal 2 10 5" xfId="30673"/>
    <cellStyle name="Normal 2 10 5 2" xfId="30674"/>
    <cellStyle name="Normal 2 10 6" xfId="30675"/>
    <cellStyle name="Normal 2 10 7" xfId="30676"/>
    <cellStyle name="Normal 2 10 8" xfId="30677"/>
    <cellStyle name="Normal 2 11" xfId="30678"/>
    <cellStyle name="Normal 2 11 2" xfId="30679"/>
    <cellStyle name="Normal 2 11 2 2" xfId="30680"/>
    <cellStyle name="Normal 2 11 3" xfId="30681"/>
    <cellStyle name="Normal 2 11 3 2" xfId="30682"/>
    <cellStyle name="Normal 2 11 4" xfId="30683"/>
    <cellStyle name="Normal 2 11 5" xfId="30684"/>
    <cellStyle name="Normal 2 12" xfId="30685"/>
    <cellStyle name="Normal 2 12 2" xfId="30686"/>
    <cellStyle name="Normal 2 12 2 2" xfId="30687"/>
    <cellStyle name="Normal 2 12 2 3" xfId="30688"/>
    <cellStyle name="Normal 2 12 3" xfId="30689"/>
    <cellStyle name="Normal 2 12 4" xfId="30690"/>
    <cellStyle name="Normal 2 13" xfId="30691"/>
    <cellStyle name="Normal 2 13 2" xfId="30692"/>
    <cellStyle name="Normal 2 13 3" xfId="30693"/>
    <cellStyle name="Normal 2 14" xfId="30694"/>
    <cellStyle name="Normal 2 14 2" xfId="30695"/>
    <cellStyle name="Normal 2 14 3" xfId="30696"/>
    <cellStyle name="Normal 2 15" xfId="30697"/>
    <cellStyle name="Normal 2 15 2" xfId="30698"/>
    <cellStyle name="Normal 2 15 3" xfId="30699"/>
    <cellStyle name="Normal 2 16" xfId="30700"/>
    <cellStyle name="Normal 2 16 2" xfId="30701"/>
    <cellStyle name="Normal 2 16 3" xfId="30702"/>
    <cellStyle name="Normal 2 17" xfId="30703"/>
    <cellStyle name="Normal 2 17 2" xfId="30704"/>
    <cellStyle name="Normal 2 17 3" xfId="30705"/>
    <cellStyle name="Normal 2 18" xfId="30706"/>
    <cellStyle name="Normal 2 18 2" xfId="30707"/>
    <cellStyle name="Normal 2 18 3" xfId="30708"/>
    <cellStyle name="Normal 2 19" xfId="30709"/>
    <cellStyle name="Normal 2 2" xfId="30710"/>
    <cellStyle name="Normal 2 2 10" xfId="30711"/>
    <cellStyle name="Normal 2 2 10 2" xfId="30712"/>
    <cellStyle name="Normal 2 2 10 3" xfId="30713"/>
    <cellStyle name="Normal 2 2 11" xfId="30714"/>
    <cellStyle name="Normal 2 2 11 2" xfId="30715"/>
    <cellStyle name="Normal 2 2 12" xfId="30716"/>
    <cellStyle name="Normal 2 2 13" xfId="30717"/>
    <cellStyle name="Normal 2 2 2" xfId="30718"/>
    <cellStyle name="Normal 2 2 2 10" xfId="30719"/>
    <cellStyle name="Normal 2 2 2 11" xfId="30720"/>
    <cellStyle name="Normal 2 2 2 2" xfId="30721"/>
    <cellStyle name="Normal 2 2 2 2 2" xfId="30722"/>
    <cellStyle name="Normal 2 2 2 2 2 2" xfId="30723"/>
    <cellStyle name="Normal 2 2 2 2 2 2 2" xfId="30724"/>
    <cellStyle name="Normal 2 2 2 2 2 2 2 2" xfId="30725"/>
    <cellStyle name="Normal 2 2 2 2 2 2 2 3" xfId="30726"/>
    <cellStyle name="Normal 2 2 2 2 2 2 3" xfId="30727"/>
    <cellStyle name="Normal 2 2 2 2 2 2 3 2" xfId="30728"/>
    <cellStyle name="Normal 2 2 2 2 2 2 3 3" xfId="30729"/>
    <cellStyle name="Normal 2 2 2 2 2 2 4" xfId="30730"/>
    <cellStyle name="Normal 2 2 2 2 2 2 5" xfId="30731"/>
    <cellStyle name="Normal 2 2 2 2 2 3" xfId="30732"/>
    <cellStyle name="Normal 2 2 2 2 2 3 2" xfId="30733"/>
    <cellStyle name="Normal 2 2 2 2 2 3 2 2" xfId="30734"/>
    <cellStyle name="Normal 2 2 2 2 2 3 2 3" xfId="30735"/>
    <cellStyle name="Normal 2 2 2 2 2 3 3" xfId="30736"/>
    <cellStyle name="Normal 2 2 2 2 2 3 3 2" xfId="30737"/>
    <cellStyle name="Normal 2 2 2 2 2 3 3 3" xfId="30738"/>
    <cellStyle name="Normal 2 2 2 2 2 3 4" xfId="30739"/>
    <cellStyle name="Normal 2 2 2 2 2 3 5" xfId="30740"/>
    <cellStyle name="Normal 2 2 2 2 2 4" xfId="30741"/>
    <cellStyle name="Normal 2 2 2 2 2 4 2" xfId="30742"/>
    <cellStyle name="Normal 2 2 2 2 2 4 3" xfId="30743"/>
    <cellStyle name="Normal 2 2 2 2 2 5" xfId="30744"/>
    <cellStyle name="Normal 2 2 2 2 2 5 2" xfId="30745"/>
    <cellStyle name="Normal 2 2 2 2 2 5 3" xfId="30746"/>
    <cellStyle name="Normal 2 2 2 2 2 6" xfId="30747"/>
    <cellStyle name="Normal 2 2 2 2 2 7" xfId="30748"/>
    <cellStyle name="Normal 2 2 2 2 2 8" xfId="30749"/>
    <cellStyle name="Normal 2 2 2 2 3" xfId="30750"/>
    <cellStyle name="Normal 2 2 2 2 3 2" xfId="30751"/>
    <cellStyle name="Normal 2 2 2 2 3 2 2" xfId="30752"/>
    <cellStyle name="Normal 2 2 2 2 3 2 3" xfId="30753"/>
    <cellStyle name="Normal 2 2 2 2 3 3" xfId="30754"/>
    <cellStyle name="Normal 2 2 2 2 3 3 2" xfId="30755"/>
    <cellStyle name="Normal 2 2 2 2 3 3 3" xfId="30756"/>
    <cellStyle name="Normal 2 2 2 2 3 4" xfId="30757"/>
    <cellStyle name="Normal 2 2 2 2 3 4 2" xfId="30758"/>
    <cellStyle name="Normal 2 2 2 2 3 4 3" xfId="30759"/>
    <cellStyle name="Normal 2 2 2 2 3 5" xfId="30760"/>
    <cellStyle name="Normal 2 2 2 2 3 5 2" xfId="30761"/>
    <cellStyle name="Normal 2 2 2 2 3 5 3" xfId="30762"/>
    <cellStyle name="Normal 2 2 2 2 3 6" xfId="30763"/>
    <cellStyle name="Normal 2 2 2 2 3 7" xfId="30764"/>
    <cellStyle name="Normal 2 2 2 2 4" xfId="30765"/>
    <cellStyle name="Normal 2 2 2 2 4 2" xfId="30766"/>
    <cellStyle name="Normal 2 2 2 2 4 2 2" xfId="30767"/>
    <cellStyle name="Normal 2 2 2 2 4 2 3" xfId="30768"/>
    <cellStyle name="Normal 2 2 2 2 4 3" xfId="30769"/>
    <cellStyle name="Normal 2 2 2 2 4 3 2" xfId="30770"/>
    <cellStyle name="Normal 2 2 2 2 4 3 3" xfId="30771"/>
    <cellStyle name="Normal 2 2 2 2 4 4" xfId="30772"/>
    <cellStyle name="Normal 2 2 2 2 4 5" xfId="30773"/>
    <cellStyle name="Normal 2 2 2 2 5" xfId="30774"/>
    <cellStyle name="Normal 2 2 2 2 5 2" xfId="30775"/>
    <cellStyle name="Normal 2 2 2 2 5 2 2" xfId="30776"/>
    <cellStyle name="Normal 2 2 2 2 5 2 3" xfId="30777"/>
    <cellStyle name="Normal 2 2 2 2 5 3" xfId="30778"/>
    <cellStyle name="Normal 2 2 2 2 5 3 2" xfId="30779"/>
    <cellStyle name="Normal 2 2 2 2 5 3 3" xfId="30780"/>
    <cellStyle name="Normal 2 2 2 2 5 4" xfId="30781"/>
    <cellStyle name="Normal 2 2 2 2 5 5" xfId="30782"/>
    <cellStyle name="Normal 2 2 2 2 6" xfId="30783"/>
    <cellStyle name="Normal 2 2 2 2 6 2" xfId="30784"/>
    <cellStyle name="Normal 2 2 2 2 6 3" xfId="30785"/>
    <cellStyle name="Normal 2 2 2 2 7" xfId="30786"/>
    <cellStyle name="Normal 2 2 2 2 7 2" xfId="30787"/>
    <cellStyle name="Normal 2 2 2 2 7 3" xfId="30788"/>
    <cellStyle name="Normal 2 2 2 2 8" xfId="30789"/>
    <cellStyle name="Normal 2 2 2 2 9" xfId="30790"/>
    <cellStyle name="Normal 2 2 2 2_District-Division Listing" xfId="30791"/>
    <cellStyle name="Normal 2 2 2 3" xfId="30792"/>
    <cellStyle name="Normal 2 2 2 3 2" xfId="30793"/>
    <cellStyle name="Normal 2 2 2 3 2 2" xfId="30794"/>
    <cellStyle name="Normal 2 2 2 3 2 2 2" xfId="30795"/>
    <cellStyle name="Normal 2 2 2 3 2 2 3" xfId="30796"/>
    <cellStyle name="Normal 2 2 2 3 2 3" xfId="30797"/>
    <cellStyle name="Normal 2 2 2 3 2 3 2" xfId="30798"/>
    <cellStyle name="Normal 2 2 2 3 2 3 3" xfId="30799"/>
    <cellStyle name="Normal 2 2 2 3 2 4" xfId="30800"/>
    <cellStyle name="Normal 2 2 2 3 2 5" xfId="30801"/>
    <cellStyle name="Normal 2 2 2 3 3" xfId="30802"/>
    <cellStyle name="Normal 2 2 2 3 3 2" xfId="30803"/>
    <cellStyle name="Normal 2 2 2 3 3 2 2" xfId="30804"/>
    <cellStyle name="Normal 2 2 2 3 3 2 3" xfId="30805"/>
    <cellStyle name="Normal 2 2 2 3 3 3" xfId="30806"/>
    <cellStyle name="Normal 2 2 2 3 3 3 2" xfId="30807"/>
    <cellStyle name="Normal 2 2 2 3 3 3 3" xfId="30808"/>
    <cellStyle name="Normal 2 2 2 3 3 4" xfId="30809"/>
    <cellStyle name="Normal 2 2 2 3 3 5" xfId="30810"/>
    <cellStyle name="Normal 2 2 2 3 4" xfId="30811"/>
    <cellStyle name="Normal 2 2 2 3 4 2" xfId="30812"/>
    <cellStyle name="Normal 2 2 2 3 4 3" xfId="30813"/>
    <cellStyle name="Normal 2 2 2 3 5" xfId="30814"/>
    <cellStyle name="Normal 2 2 2 3 5 2" xfId="30815"/>
    <cellStyle name="Normal 2 2 2 3 5 3" xfId="30816"/>
    <cellStyle name="Normal 2 2 2 3 6" xfId="30817"/>
    <cellStyle name="Normal 2 2 2 3 7" xfId="30818"/>
    <cellStyle name="Normal 2 2 2 4" xfId="30819"/>
    <cellStyle name="Normal 2 2 2 4 2" xfId="30820"/>
    <cellStyle name="Normal 2 2 2 4 2 2" xfId="30821"/>
    <cellStyle name="Normal 2 2 2 4 2 3" xfId="30822"/>
    <cellStyle name="Normal 2 2 2 4 3" xfId="30823"/>
    <cellStyle name="Normal 2 2 2 4 3 2" xfId="30824"/>
    <cellStyle name="Normal 2 2 2 4 3 3" xfId="30825"/>
    <cellStyle name="Normal 2 2 2 4 4" xfId="30826"/>
    <cellStyle name="Normal 2 2 2 4 4 2" xfId="30827"/>
    <cellStyle name="Normal 2 2 2 4 4 3" xfId="30828"/>
    <cellStyle name="Normal 2 2 2 4 5" xfId="30829"/>
    <cellStyle name="Normal 2 2 2 4 5 2" xfId="30830"/>
    <cellStyle name="Normal 2 2 2 4 5 3" xfId="30831"/>
    <cellStyle name="Normal 2 2 2 4 6" xfId="30832"/>
    <cellStyle name="Normal 2 2 2 4 7" xfId="30833"/>
    <cellStyle name="Normal 2 2 2 5" xfId="30834"/>
    <cellStyle name="Normal 2 2 2 5 2" xfId="30835"/>
    <cellStyle name="Normal 2 2 2 5 2 2" xfId="30836"/>
    <cellStyle name="Normal 2 2 2 5 2 3" xfId="30837"/>
    <cellStyle name="Normal 2 2 2 5 3" xfId="30838"/>
    <cellStyle name="Normal 2 2 2 5 3 2" xfId="30839"/>
    <cellStyle name="Normal 2 2 2 5 3 3" xfId="30840"/>
    <cellStyle name="Normal 2 2 2 5 4" xfId="30841"/>
    <cellStyle name="Normal 2 2 2 5 5" xfId="30842"/>
    <cellStyle name="Normal 2 2 2 6" xfId="30843"/>
    <cellStyle name="Normal 2 2 2 6 2" xfId="30844"/>
    <cellStyle name="Normal 2 2 2 6 2 2" xfId="30845"/>
    <cellStyle name="Normal 2 2 2 6 2 3" xfId="30846"/>
    <cellStyle name="Normal 2 2 2 6 3" xfId="30847"/>
    <cellStyle name="Normal 2 2 2 6 3 2" xfId="30848"/>
    <cellStyle name="Normal 2 2 2 6 3 3" xfId="30849"/>
    <cellStyle name="Normal 2 2 2 6 4" xfId="30850"/>
    <cellStyle name="Normal 2 2 2 6 5" xfId="30851"/>
    <cellStyle name="Normal 2 2 2 7" xfId="30852"/>
    <cellStyle name="Normal 2 2 2 7 2" xfId="30853"/>
    <cellStyle name="Normal 2 2 2 7 3" xfId="30854"/>
    <cellStyle name="Normal 2 2 2 8" xfId="30855"/>
    <cellStyle name="Normal 2 2 2 8 2" xfId="30856"/>
    <cellStyle name="Normal 2 2 2 8 3" xfId="30857"/>
    <cellStyle name="Normal 2 2 2 9" xfId="30858"/>
    <cellStyle name="Normal 2 2 2 9 2" xfId="30859"/>
    <cellStyle name="Normal 2 2 2_11510" xfId="46248"/>
    <cellStyle name="Normal 2 2 3" xfId="30860"/>
    <cellStyle name="Normal 2 2 3 2" xfId="30861"/>
    <cellStyle name="Normal 2 2 3 2 2" xfId="30862"/>
    <cellStyle name="Normal 2 2 3 2 2 2" xfId="30863"/>
    <cellStyle name="Normal 2 2 3 2 2 2 2" xfId="30864"/>
    <cellStyle name="Normal 2 2 3 2 2 2 3" xfId="30865"/>
    <cellStyle name="Normal 2 2 3 2 2 3" xfId="30866"/>
    <cellStyle name="Normal 2 2 3 2 2 3 2" xfId="30867"/>
    <cellStyle name="Normal 2 2 3 2 2 3 3" xfId="30868"/>
    <cellStyle name="Normal 2 2 3 2 2 4" xfId="30869"/>
    <cellStyle name="Normal 2 2 3 2 2 5" xfId="30870"/>
    <cellStyle name="Normal 2 2 3 2 3" xfId="30871"/>
    <cellStyle name="Normal 2 2 3 2 3 2" xfId="30872"/>
    <cellStyle name="Normal 2 2 3 2 3 2 2" xfId="30873"/>
    <cellStyle name="Normal 2 2 3 2 3 2 3" xfId="30874"/>
    <cellStyle name="Normal 2 2 3 2 3 3" xfId="30875"/>
    <cellStyle name="Normal 2 2 3 2 3 3 2" xfId="30876"/>
    <cellStyle name="Normal 2 2 3 2 3 3 3" xfId="30877"/>
    <cellStyle name="Normal 2 2 3 2 3 4" xfId="30878"/>
    <cellStyle name="Normal 2 2 3 2 3 5" xfId="30879"/>
    <cellStyle name="Normal 2 2 3 2 4" xfId="30880"/>
    <cellStyle name="Normal 2 2 3 2 4 2" xfId="30881"/>
    <cellStyle name="Normal 2 2 3 2 4 3" xfId="30882"/>
    <cellStyle name="Normal 2 2 3 2 5" xfId="30883"/>
    <cellStyle name="Normal 2 2 3 2 5 2" xfId="30884"/>
    <cellStyle name="Normal 2 2 3 2 5 3" xfId="30885"/>
    <cellStyle name="Normal 2 2 3 2 6" xfId="30886"/>
    <cellStyle name="Normal 2 2 3 2 7" xfId="30887"/>
    <cellStyle name="Normal 2 2 3 3" xfId="30888"/>
    <cellStyle name="Normal 2 2 3 3 2" xfId="30889"/>
    <cellStyle name="Normal 2 2 3 3 2 2" xfId="30890"/>
    <cellStyle name="Normal 2 2 3 3 2 3" xfId="30891"/>
    <cellStyle name="Normal 2 2 3 3 3" xfId="30892"/>
    <cellStyle name="Normal 2 2 3 3 3 2" xfId="30893"/>
    <cellStyle name="Normal 2 2 3 3 3 3" xfId="30894"/>
    <cellStyle name="Normal 2 2 3 3 4" xfId="30895"/>
    <cellStyle name="Normal 2 2 3 3 4 2" xfId="30896"/>
    <cellStyle name="Normal 2 2 3 3 4 3" xfId="30897"/>
    <cellStyle name="Normal 2 2 3 3 5" xfId="30898"/>
    <cellStyle name="Normal 2 2 3 3 5 2" xfId="30899"/>
    <cellStyle name="Normal 2 2 3 3 5 3" xfId="30900"/>
    <cellStyle name="Normal 2 2 3 3 6" xfId="30901"/>
    <cellStyle name="Normal 2 2 3 3 7" xfId="30902"/>
    <cellStyle name="Normal 2 2 3 4" xfId="30903"/>
    <cellStyle name="Normal 2 2 3 4 2" xfId="30904"/>
    <cellStyle name="Normal 2 2 3 4 2 2" xfId="30905"/>
    <cellStyle name="Normal 2 2 3 4 2 3" xfId="30906"/>
    <cellStyle name="Normal 2 2 3 4 3" xfId="30907"/>
    <cellStyle name="Normal 2 2 3 4 3 2" xfId="30908"/>
    <cellStyle name="Normal 2 2 3 4 3 3" xfId="30909"/>
    <cellStyle name="Normal 2 2 3 4 4" xfId="30910"/>
    <cellStyle name="Normal 2 2 3 4 5" xfId="30911"/>
    <cellStyle name="Normal 2 2 3 5" xfId="30912"/>
    <cellStyle name="Normal 2 2 3 5 2" xfId="30913"/>
    <cellStyle name="Normal 2 2 3 5 2 2" xfId="30914"/>
    <cellStyle name="Normal 2 2 3 5 2 3" xfId="30915"/>
    <cellStyle name="Normal 2 2 3 5 3" xfId="30916"/>
    <cellStyle name="Normal 2 2 3 5 3 2" xfId="30917"/>
    <cellStyle name="Normal 2 2 3 5 3 3" xfId="30918"/>
    <cellStyle name="Normal 2 2 3 5 4" xfId="30919"/>
    <cellStyle name="Normal 2 2 3 5 5" xfId="30920"/>
    <cellStyle name="Normal 2 2 3 6" xfId="30921"/>
    <cellStyle name="Normal 2 2 3 6 2" xfId="30922"/>
    <cellStyle name="Normal 2 2 3 6 3" xfId="30923"/>
    <cellStyle name="Normal 2 2 3 7" xfId="30924"/>
    <cellStyle name="Normal 2 2 3 7 2" xfId="30925"/>
    <cellStyle name="Normal 2 2 3 7 3" xfId="30926"/>
    <cellStyle name="Normal 2 2 3 8" xfId="30927"/>
    <cellStyle name="Normal 2 2 3 9" xfId="30928"/>
    <cellStyle name="Normal 2 2 4" xfId="30929"/>
    <cellStyle name="Normal 2 2 4 2" xfId="30930"/>
    <cellStyle name="Normal 2 2 4 2 2" xfId="30931"/>
    <cellStyle name="Normal 2 2 4 2 2 2" xfId="30932"/>
    <cellStyle name="Normal 2 2 4 2 2 3" xfId="30933"/>
    <cellStyle name="Normal 2 2 4 2 3" xfId="30934"/>
    <cellStyle name="Normal 2 2 4 2 3 2" xfId="30935"/>
    <cellStyle name="Normal 2 2 4 2 3 3" xfId="30936"/>
    <cellStyle name="Normal 2 2 4 2 4" xfId="30937"/>
    <cellStyle name="Normal 2 2 4 2 5" xfId="30938"/>
    <cellStyle name="Normal 2 2 4 3" xfId="30939"/>
    <cellStyle name="Normal 2 2 4 3 2" xfId="30940"/>
    <cellStyle name="Normal 2 2 4 3 2 2" xfId="30941"/>
    <cellStyle name="Normal 2 2 4 3 2 3" xfId="30942"/>
    <cellStyle name="Normal 2 2 4 3 3" xfId="30943"/>
    <cellStyle name="Normal 2 2 4 3 3 2" xfId="30944"/>
    <cellStyle name="Normal 2 2 4 3 3 3" xfId="30945"/>
    <cellStyle name="Normal 2 2 4 3 4" xfId="30946"/>
    <cellStyle name="Normal 2 2 4 3 5" xfId="30947"/>
    <cellStyle name="Normal 2 2 4 4" xfId="30948"/>
    <cellStyle name="Normal 2 2 4 4 2" xfId="30949"/>
    <cellStyle name="Normal 2 2 4 4 3" xfId="30950"/>
    <cellStyle name="Normal 2 2 4 5" xfId="30951"/>
    <cellStyle name="Normal 2 2 4 5 2" xfId="30952"/>
    <cellStyle name="Normal 2 2 4 5 3" xfId="30953"/>
    <cellStyle name="Normal 2 2 4 6" xfId="30954"/>
    <cellStyle name="Normal 2 2 4 7" xfId="30955"/>
    <cellStyle name="Normal 2 2 4 8" xfId="30956"/>
    <cellStyle name="Normal 2 2 4 9" xfId="30957"/>
    <cellStyle name="Normal 2 2 5" xfId="30958"/>
    <cellStyle name="Normal 2 2 5 2" xfId="30959"/>
    <cellStyle name="Normal 2 2 5 2 2" xfId="30960"/>
    <cellStyle name="Normal 2 2 5 2 3" xfId="30961"/>
    <cellStyle name="Normal 2 2 5 3" xfId="30962"/>
    <cellStyle name="Normal 2 2 5 3 2" xfId="30963"/>
    <cellStyle name="Normal 2 2 5 3 3" xfId="30964"/>
    <cellStyle name="Normal 2 2 5 4" xfId="30965"/>
    <cellStyle name="Normal 2 2 5 4 2" xfId="30966"/>
    <cellStyle name="Normal 2 2 5 4 3" xfId="30967"/>
    <cellStyle name="Normal 2 2 5 5" xfId="30968"/>
    <cellStyle name="Normal 2 2 5 5 2" xfId="30969"/>
    <cellStyle name="Normal 2 2 5 5 3" xfId="30970"/>
    <cellStyle name="Normal 2 2 5 6" xfId="30971"/>
    <cellStyle name="Normal 2 2 5 7" xfId="30972"/>
    <cellStyle name="Normal 2 2 6" xfId="30973"/>
    <cellStyle name="Normal 2 2 6 2" xfId="30974"/>
    <cellStyle name="Normal 2 2 6 2 2" xfId="30975"/>
    <cellStyle name="Normal 2 2 6 2 3" xfId="30976"/>
    <cellStyle name="Normal 2 2 6 3" xfId="30977"/>
    <cellStyle name="Normal 2 2 6 3 2" xfId="30978"/>
    <cellStyle name="Normal 2 2 6 3 3" xfId="30979"/>
    <cellStyle name="Normal 2 2 6 4" xfId="30980"/>
    <cellStyle name="Normal 2 2 6 5" xfId="30981"/>
    <cellStyle name="Normal 2 2 7" xfId="30982"/>
    <cellStyle name="Normal 2 2 7 2" xfId="30983"/>
    <cellStyle name="Normal 2 2 7 2 2" xfId="30984"/>
    <cellStyle name="Normal 2 2 7 2 3" xfId="30985"/>
    <cellStyle name="Normal 2 2 7 3" xfId="30986"/>
    <cellStyle name="Normal 2 2 7 3 2" xfId="30987"/>
    <cellStyle name="Normal 2 2 7 3 3" xfId="30988"/>
    <cellStyle name="Normal 2 2 7 4" xfId="30989"/>
    <cellStyle name="Normal 2 2 7 5" xfId="30990"/>
    <cellStyle name="Normal 2 2 8" xfId="30991"/>
    <cellStyle name="Normal 2 2 8 2" xfId="30992"/>
    <cellStyle name="Normal 2 2 8 3" xfId="30993"/>
    <cellStyle name="Normal 2 2 9" xfId="30994"/>
    <cellStyle name="Normal 2 2 9 2" xfId="30995"/>
    <cellStyle name="Normal 2 2 9 3" xfId="30996"/>
    <cellStyle name="Normal 2 2_10051" xfId="30997"/>
    <cellStyle name="Normal 2 20" xfId="30998"/>
    <cellStyle name="Normal 2 21" xfId="30999"/>
    <cellStyle name="Normal 2 22" xfId="31000"/>
    <cellStyle name="Normal 2 23" xfId="31001"/>
    <cellStyle name="Normal 2 24" xfId="31002"/>
    <cellStyle name="Normal 2 25" xfId="31003"/>
    <cellStyle name="Normal 2 3" xfId="31004"/>
    <cellStyle name="Normal 2 3 2" xfId="31005"/>
    <cellStyle name="Normal 2 3 2 2" xfId="31006"/>
    <cellStyle name="Normal 2 3 2 2 2" xfId="31007"/>
    <cellStyle name="Normal 2 3 2 3" xfId="31008"/>
    <cellStyle name="Normal 2 3 2 3 2" xfId="31009"/>
    <cellStyle name="Normal 2 3 2 4" xfId="31010"/>
    <cellStyle name="Normal 2 3 2 5" xfId="31011"/>
    <cellStyle name="Normal 2 3 2_Active emp List" xfId="31012"/>
    <cellStyle name="Normal 2 3 3" xfId="31013"/>
    <cellStyle name="Normal 2 3 3 2" xfId="31014"/>
    <cellStyle name="Normal 2 3 3 2 2" xfId="31015"/>
    <cellStyle name="Normal 2 3 3 2 2 2" xfId="31016"/>
    <cellStyle name="Normal 2 3 3 2 2 3" xfId="31017"/>
    <cellStyle name="Normal 2 3 3 2 3" xfId="31018"/>
    <cellStyle name="Normal 2 3 3 2 4" xfId="31019"/>
    <cellStyle name="Normal 2 3 3 3" xfId="31020"/>
    <cellStyle name="Normal 2 3 3 3 2" xfId="31021"/>
    <cellStyle name="Normal 2 3 3 4" xfId="31022"/>
    <cellStyle name="Normal 2 3 3 5" xfId="31023"/>
    <cellStyle name="Normal 2 3 4" xfId="31024"/>
    <cellStyle name="Normal 2 3 4 2" xfId="31025"/>
    <cellStyle name="Normal 2 3 4 2 2" xfId="31026"/>
    <cellStyle name="Normal 2 3 4 3" xfId="31027"/>
    <cellStyle name="Normal 2 3 4 4" xfId="31028"/>
    <cellStyle name="Normal 2 3 4 5" xfId="31029"/>
    <cellStyle name="Normal 2 3 4 6" xfId="31030"/>
    <cellStyle name="Normal 2 3 4 7" xfId="31031"/>
    <cellStyle name="Normal 2 3 5" xfId="31032"/>
    <cellStyle name="Normal 2 3 5 2" xfId="31033"/>
    <cellStyle name="Normal 2 3 5 3" xfId="31034"/>
    <cellStyle name="Normal 2 3 6" xfId="31035"/>
    <cellStyle name="Normal 2 3 6 2" xfId="31036"/>
    <cellStyle name="Normal 2 3 6 3" xfId="31037"/>
    <cellStyle name="Normal 2 3 7" xfId="31038"/>
    <cellStyle name="Normal 2 3 8" xfId="31039"/>
    <cellStyle name="Normal 2 3_2012 TV Budget" xfId="31040"/>
    <cellStyle name="Normal 2 4" xfId="31041"/>
    <cellStyle name="Normal 2 4 10" xfId="31042"/>
    <cellStyle name="Normal 2 4 2" xfId="31043"/>
    <cellStyle name="Normal 2 4 2 2" xfId="31044"/>
    <cellStyle name="Normal 2 4 2 2 2" xfId="31045"/>
    <cellStyle name="Normal 2 4 2 2 2 2" xfId="31046"/>
    <cellStyle name="Normal 2 4 2 2 2 3" xfId="31047"/>
    <cellStyle name="Normal 2 4 2 2 3" xfId="31048"/>
    <cellStyle name="Normal 2 4 2 3" xfId="31049"/>
    <cellStyle name="Normal 2 4 2 3 2" xfId="31050"/>
    <cellStyle name="Normal 2 4 2 3 3" xfId="31051"/>
    <cellStyle name="Normal 2 4 2 4" xfId="31052"/>
    <cellStyle name="Normal 2 4 2 4 2" xfId="31053"/>
    <cellStyle name="Normal 2 4 2 4 3" xfId="31054"/>
    <cellStyle name="Normal 2 4 2 5" xfId="31055"/>
    <cellStyle name="Normal 2 4 2 5 2" xfId="31056"/>
    <cellStyle name="Normal 2 4 2 5 3" xfId="31057"/>
    <cellStyle name="Normal 2 4 2 6" xfId="31058"/>
    <cellStyle name="Normal 2 4 2 6 2" xfId="31059"/>
    <cellStyle name="Normal 2 4 2 6 3" xfId="31060"/>
    <cellStyle name="Normal 2 4 2 6 4" xfId="31061"/>
    <cellStyle name="Normal 2 4 2 7" xfId="31062"/>
    <cellStyle name="Normal 2 4 2 8" xfId="31063"/>
    <cellStyle name="Normal 2 4 2 9" xfId="31064"/>
    <cellStyle name="Normal 2 4 3" xfId="31065"/>
    <cellStyle name="Normal 2 4 3 2" xfId="31066"/>
    <cellStyle name="Normal 2 4 3 2 2" xfId="31067"/>
    <cellStyle name="Normal 2 4 3 2 3" xfId="31068"/>
    <cellStyle name="Normal 2 4 3 3" xfId="31069"/>
    <cellStyle name="Normal 2 4 3 3 2" xfId="31070"/>
    <cellStyle name="Normal 2 4 3 3 3" xfId="31071"/>
    <cellStyle name="Normal 2 4 3 4" xfId="31072"/>
    <cellStyle name="Normal 2 4 4" xfId="31073"/>
    <cellStyle name="Normal 2 4 4 2" xfId="31074"/>
    <cellStyle name="Normal 2 4 4 2 2" xfId="31075"/>
    <cellStyle name="Normal 2 4 4 2 3" xfId="31076"/>
    <cellStyle name="Normal 2 4 4 3" xfId="31077"/>
    <cellStyle name="Normal 2 4 4 3 2" xfId="31078"/>
    <cellStyle name="Normal 2 4 4 3 3" xfId="31079"/>
    <cellStyle name="Normal 2 4 4 4" xfId="31080"/>
    <cellStyle name="Normal 2 4 4 5" xfId="31081"/>
    <cellStyle name="Normal 2 4 5" xfId="31082"/>
    <cellStyle name="Normal 2 4 5 2" xfId="31083"/>
    <cellStyle name="Normal 2 4 5 3" xfId="31084"/>
    <cellStyle name="Normal 2 4 6" xfId="31085"/>
    <cellStyle name="Normal 2 4 6 2" xfId="31086"/>
    <cellStyle name="Normal 2 4 6 3" xfId="31087"/>
    <cellStyle name="Normal 2 4 7" xfId="31088"/>
    <cellStyle name="Normal 2 4 7 2" xfId="31089"/>
    <cellStyle name="Normal 2 4 7 3" xfId="31090"/>
    <cellStyle name="Normal 2 4 8" xfId="31091"/>
    <cellStyle name="Normal 2 4 9" xfId="31092"/>
    <cellStyle name="Normal 2 5" xfId="31093"/>
    <cellStyle name="Normal 2 5 2" xfId="31094"/>
    <cellStyle name="Normal 2 5 2 2" xfId="31095"/>
    <cellStyle name="Normal 2 5 3" xfId="31096"/>
    <cellStyle name="Normal 2 5 3 2" xfId="31097"/>
    <cellStyle name="Normal 2 5 3 3" xfId="31098"/>
    <cellStyle name="Normal 2 5 4" xfId="31099"/>
    <cellStyle name="Normal 2 5 5" xfId="31100"/>
    <cellStyle name="Normal 2 6" xfId="31101"/>
    <cellStyle name="Normal 2 6 2" xfId="31102"/>
    <cellStyle name="Normal 2 6 2 2" xfId="31103"/>
    <cellStyle name="Normal 2 6 2 2 2" xfId="31104"/>
    <cellStyle name="Normal 2 6 2 3" xfId="31105"/>
    <cellStyle name="Normal 2 6 2 4" xfId="31106"/>
    <cellStyle name="Normal 2 6 3" xfId="31107"/>
    <cellStyle name="Normal 2 6 3 2" xfId="31108"/>
    <cellStyle name="Normal 2 6 3 3" xfId="31109"/>
    <cellStyle name="Normal 2 6 4" xfId="31110"/>
    <cellStyle name="Normal 2 6 4 2" xfId="31111"/>
    <cellStyle name="Normal 2 6 5" xfId="31112"/>
    <cellStyle name="Normal 2 6 5 2" xfId="31113"/>
    <cellStyle name="Normal 2 6 5 3" xfId="31114"/>
    <cellStyle name="Normal 2 6 5 4" xfId="31115"/>
    <cellStyle name="Normal 2 6 6" xfId="31116"/>
    <cellStyle name="Normal 2 6 7" xfId="31117"/>
    <cellStyle name="Normal 2 6 8" xfId="31118"/>
    <cellStyle name="Normal 2 7" xfId="31119"/>
    <cellStyle name="Normal 2 7 2" xfId="31120"/>
    <cellStyle name="Normal 2 7 2 2" xfId="31121"/>
    <cellStyle name="Normal 2 7 3" xfId="31122"/>
    <cellStyle name="Normal 2 7 3 2" xfId="31123"/>
    <cellStyle name="Normal 2 7 4" xfId="31124"/>
    <cellStyle name="Normal 2 7 4 2" xfId="31125"/>
    <cellStyle name="Normal 2 7 5" xfId="31126"/>
    <cellStyle name="Normal 2 7 5 2" xfId="31127"/>
    <cellStyle name="Normal 2 7 6" xfId="31128"/>
    <cellStyle name="Normal 2 7 7" xfId="31129"/>
    <cellStyle name="Normal 2 7 8" xfId="31130"/>
    <cellStyle name="Normal 2 8" xfId="31131"/>
    <cellStyle name="Normal 2 8 2" xfId="31132"/>
    <cellStyle name="Normal 2 8 2 2" xfId="31133"/>
    <cellStyle name="Normal 2 8 2 2 2" xfId="31134"/>
    <cellStyle name="Normal 2 8 2 2 3" xfId="31135"/>
    <cellStyle name="Normal 2 8 2 3" xfId="31136"/>
    <cellStyle name="Normal 2 8 2 4" xfId="31137"/>
    <cellStyle name="Normal 2 8 3" xfId="31138"/>
    <cellStyle name="Normal 2 8 3 2" xfId="31139"/>
    <cellStyle name="Normal 2 8 4" xfId="31140"/>
    <cellStyle name="Normal 2 8 4 2" xfId="31141"/>
    <cellStyle name="Normal 2 8 5" xfId="31142"/>
    <cellStyle name="Normal 2 8 5 2" xfId="31143"/>
    <cellStyle name="Normal 2 8 6" xfId="31144"/>
    <cellStyle name="Normal 2 8 7" xfId="31145"/>
    <cellStyle name="Normal 2 8 8" xfId="31146"/>
    <cellStyle name="Normal 2 9" xfId="31147"/>
    <cellStyle name="Normal 2 9 2" xfId="31148"/>
    <cellStyle name="Normal 2 9 2 2" xfId="31149"/>
    <cellStyle name="Normal 2 9 3" xfId="31150"/>
    <cellStyle name="Normal 2 9 3 2" xfId="31151"/>
    <cellStyle name="Normal 2 9 4" xfId="31152"/>
    <cellStyle name="Normal 2 9 4 2" xfId="31153"/>
    <cellStyle name="Normal 2 9 5" xfId="31154"/>
    <cellStyle name="Normal 2 9 5 2" xfId="31155"/>
    <cellStyle name="Normal 2 9 6" xfId="31156"/>
    <cellStyle name="Normal 2 9 7" xfId="31157"/>
    <cellStyle name="Normal 2 9 8" xfId="31158"/>
    <cellStyle name="Normal 2_2009 Regulated Price Out" xfId="31159"/>
    <cellStyle name="Normal 20" xfId="31160"/>
    <cellStyle name="Normal 20 2" xfId="31161"/>
    <cellStyle name="Normal 20 2 2" xfId="31162"/>
    <cellStyle name="Normal 20 2 2 2" xfId="31163"/>
    <cellStyle name="Normal 20 2 2 3" xfId="31164"/>
    <cellStyle name="Normal 20 2 3" xfId="31165"/>
    <cellStyle name="Normal 20 2 3 2" xfId="31166"/>
    <cellStyle name="Normal 20 2 4" xfId="31167"/>
    <cellStyle name="Normal 20 2 4 2" xfId="31168"/>
    <cellStyle name="Normal 20 2 4 3" xfId="31169"/>
    <cellStyle name="Normal 20 2 5" xfId="31170"/>
    <cellStyle name="Normal 20 2 6" xfId="31171"/>
    <cellStyle name="Normal 20 3" xfId="31172"/>
    <cellStyle name="Normal 20 3 2" xfId="31173"/>
    <cellStyle name="Normal 20 3 3" xfId="31174"/>
    <cellStyle name="Normal 20 4" xfId="31175"/>
    <cellStyle name="Normal 20 4 2" xfId="31176"/>
    <cellStyle name="Normal 20 4 2 2" xfId="31177"/>
    <cellStyle name="Normal 20 4 3" xfId="31178"/>
    <cellStyle name="Normal 20 5" xfId="31179"/>
    <cellStyle name="Normal 20 5 2" xfId="31180"/>
    <cellStyle name="Normal 20 5 3" xfId="31181"/>
    <cellStyle name="Normal 20 6" xfId="31182"/>
    <cellStyle name="Normal 20 6 2" xfId="31183"/>
    <cellStyle name="Normal 20 7" xfId="31184"/>
    <cellStyle name="Normal 20 7 2" xfId="31185"/>
    <cellStyle name="Normal 20 7 3" xfId="31186"/>
    <cellStyle name="Normal 20 8" xfId="31187"/>
    <cellStyle name="Normal 20 9" xfId="31188"/>
    <cellStyle name="Normal 20_2112 2148 Reg Labor" xfId="31189"/>
    <cellStyle name="Normal 21" xfId="31190"/>
    <cellStyle name="Normal 21 2" xfId="31191"/>
    <cellStyle name="Normal 21 2 2" xfId="31192"/>
    <cellStyle name="Normal 21 2 2 2" xfId="31193"/>
    <cellStyle name="Normal 21 2 2 3" xfId="31194"/>
    <cellStyle name="Normal 21 2 3" xfId="31195"/>
    <cellStyle name="Normal 21 2 3 2" xfId="31196"/>
    <cellStyle name="Normal 21 2 3 3" xfId="31197"/>
    <cellStyle name="Normal 21 2 3 4" xfId="31198"/>
    <cellStyle name="Normal 21 2 4" xfId="31199"/>
    <cellStyle name="Normal 21 2 4 2" xfId="31200"/>
    <cellStyle name="Normal 21 2 5" xfId="31201"/>
    <cellStyle name="Normal 21 2 6" xfId="31202"/>
    <cellStyle name="Normal 21 2 7" xfId="31203"/>
    <cellStyle name="Normal 21 2 8" xfId="31204"/>
    <cellStyle name="Normal 21 3" xfId="31205"/>
    <cellStyle name="Normal 21 3 2" xfId="31206"/>
    <cellStyle name="Normal 21 3 2 2" xfId="31207"/>
    <cellStyle name="Normal 21 3 3" xfId="31208"/>
    <cellStyle name="Normal 21 4" xfId="31209"/>
    <cellStyle name="Normal 21 4 2" xfId="31210"/>
    <cellStyle name="Normal 21 4 3" xfId="31211"/>
    <cellStyle name="Normal 21 5" xfId="31212"/>
    <cellStyle name="Normal 21 5 2" xfId="31213"/>
    <cellStyle name="Normal 21 6" xfId="31214"/>
    <cellStyle name="Normal 21 6 2" xfId="31215"/>
    <cellStyle name="Normal 21 6 3" xfId="31216"/>
    <cellStyle name="Normal 21 7" xfId="31217"/>
    <cellStyle name="Normal 21 8" xfId="31218"/>
    <cellStyle name="Normal 22" xfId="31219"/>
    <cellStyle name="Normal 22 2" xfId="31220"/>
    <cellStyle name="Normal 22 2 2" xfId="31221"/>
    <cellStyle name="Normal 22 2 2 2" xfId="31222"/>
    <cellStyle name="Normal 22 2 2 3" xfId="31223"/>
    <cellStyle name="Normal 22 2 3" xfId="31224"/>
    <cellStyle name="Normal 22 2 3 2" xfId="31225"/>
    <cellStyle name="Normal 22 2 3 3" xfId="31226"/>
    <cellStyle name="Normal 22 2 4" xfId="31227"/>
    <cellStyle name="Normal 22 2 5" xfId="31228"/>
    <cellStyle name="Normal 22 3" xfId="31229"/>
    <cellStyle name="Normal 22 3 2" xfId="31230"/>
    <cellStyle name="Normal 22 3 2 2" xfId="31231"/>
    <cellStyle name="Normal 22 3 3" xfId="31232"/>
    <cellStyle name="Normal 22 4" xfId="31233"/>
    <cellStyle name="Normal 22 4 2" xfId="31234"/>
    <cellStyle name="Normal 22 4 3" xfId="31235"/>
    <cellStyle name="Normal 22 5" xfId="31236"/>
    <cellStyle name="Normal 22 5 2" xfId="31237"/>
    <cellStyle name="Normal 22 6" xfId="31238"/>
    <cellStyle name="Normal 22 6 2" xfId="31239"/>
    <cellStyle name="Normal 22 6 3" xfId="31240"/>
    <cellStyle name="Normal 22 7" xfId="31241"/>
    <cellStyle name="Normal 22 7 2" xfId="31242"/>
    <cellStyle name="Normal 22 7 3" xfId="31243"/>
    <cellStyle name="Normal 23" xfId="31244"/>
    <cellStyle name="Normal 23 2" xfId="31245"/>
    <cellStyle name="Normal 23 2 2" xfId="31246"/>
    <cellStyle name="Normal 23 2 2 2" xfId="31247"/>
    <cellStyle name="Normal 23 2 2 3" xfId="31248"/>
    <cellStyle name="Normal 23 2 3" xfId="31249"/>
    <cellStyle name="Normal 23 2 3 2" xfId="31250"/>
    <cellStyle name="Normal 23 2 4" xfId="31251"/>
    <cellStyle name="Normal 23 2 5" xfId="31252"/>
    <cellStyle name="Normal 23 3" xfId="31253"/>
    <cellStyle name="Normal 23 3 2" xfId="31254"/>
    <cellStyle name="Normal 23 3 2 2" xfId="31255"/>
    <cellStyle name="Normal 23 3 3" xfId="31256"/>
    <cellStyle name="Normal 23 3 3 2" xfId="31257"/>
    <cellStyle name="Normal 23 3 4" xfId="31258"/>
    <cellStyle name="Normal 23 4" xfId="31259"/>
    <cellStyle name="Normal 23 4 2" xfId="31260"/>
    <cellStyle name="Normal 23 4 3" xfId="31261"/>
    <cellStyle name="Normal 23 5" xfId="31262"/>
    <cellStyle name="Normal 23 5 2" xfId="31263"/>
    <cellStyle name="Normal 23 5 3" xfId="31264"/>
    <cellStyle name="Normal 23 6" xfId="31265"/>
    <cellStyle name="Normal 24" xfId="31266"/>
    <cellStyle name="Normal 24 2" xfId="31267"/>
    <cellStyle name="Normal 24 2 2" xfId="31268"/>
    <cellStyle name="Normal 24 2 2 2" xfId="31269"/>
    <cellStyle name="Normal 24 2 2 3" xfId="31270"/>
    <cellStyle name="Normal 24 2 3" xfId="31271"/>
    <cellStyle name="Normal 24 2 3 2" xfId="31272"/>
    <cellStyle name="Normal 24 2 4" xfId="31273"/>
    <cellStyle name="Normal 24 2 5" xfId="31274"/>
    <cellStyle name="Normal 24 2 6" xfId="31275"/>
    <cellStyle name="Normal 24 3" xfId="31276"/>
    <cellStyle name="Normal 24 3 2" xfId="31277"/>
    <cellStyle name="Normal 24 3 2 2" xfId="31278"/>
    <cellStyle name="Normal 24 3 3" xfId="31279"/>
    <cellStyle name="Normal 24 4" xfId="31280"/>
    <cellStyle name="Normal 24 4 2" xfId="31281"/>
    <cellStyle name="Normal 24 4 3" xfId="31282"/>
    <cellStyle name="Normal 24 5" xfId="31283"/>
    <cellStyle name="Normal 24 5 2" xfId="31284"/>
    <cellStyle name="Normal 24 6" xfId="31285"/>
    <cellStyle name="Normal 24 7" xfId="31286"/>
    <cellStyle name="Normal 24 8" xfId="31287"/>
    <cellStyle name="Normal 25" xfId="31288"/>
    <cellStyle name="Normal 25 2" xfId="31289"/>
    <cellStyle name="Normal 25 2 2" xfId="31290"/>
    <cellStyle name="Normal 25 2 2 2" xfId="31291"/>
    <cellStyle name="Normal 25 2 3" xfId="31292"/>
    <cellStyle name="Normal 25 2 3 2" xfId="31293"/>
    <cellStyle name="Normal 25 2 3 3" xfId="31294"/>
    <cellStyle name="Normal 25 2 4" xfId="31295"/>
    <cellStyle name="Normal 25 2 5" xfId="31296"/>
    <cellStyle name="Normal 25 3" xfId="31297"/>
    <cellStyle name="Normal 25 3 2" xfId="31298"/>
    <cellStyle name="Normal 25 3 2 2" xfId="31299"/>
    <cellStyle name="Normal 25 3 3" xfId="31300"/>
    <cellStyle name="Normal 25 3 4" xfId="31301"/>
    <cellStyle name="Normal 25 4" xfId="31302"/>
    <cellStyle name="Normal 25 4 2" xfId="31303"/>
    <cellStyle name="Normal 25 5" xfId="31304"/>
    <cellStyle name="Normal 25 6" xfId="31305"/>
    <cellStyle name="Normal 26" xfId="31306"/>
    <cellStyle name="Normal 26 2" xfId="31307"/>
    <cellStyle name="Normal 26 2 2" xfId="31308"/>
    <cellStyle name="Normal 26 2 2 2" xfId="31309"/>
    <cellStyle name="Normal 26 2 3" xfId="31310"/>
    <cellStyle name="Normal 26 2 3 2" xfId="31311"/>
    <cellStyle name="Normal 26 2 4" xfId="31312"/>
    <cellStyle name="Normal 26 2 5" xfId="31313"/>
    <cellStyle name="Normal 26 3" xfId="31314"/>
    <cellStyle name="Normal 26 3 2" xfId="31315"/>
    <cellStyle name="Normal 26 4" xfId="31316"/>
    <cellStyle name="Normal 26 4 2" xfId="31317"/>
    <cellStyle name="Normal 26 4 3" xfId="31318"/>
    <cellStyle name="Normal 26 5" xfId="31319"/>
    <cellStyle name="Normal 26 6" xfId="31320"/>
    <cellStyle name="Normal 27" xfId="31321"/>
    <cellStyle name="Normal 27 2" xfId="31322"/>
    <cellStyle name="Normal 27 2 2" xfId="31323"/>
    <cellStyle name="Normal 27 2 2 2" xfId="31324"/>
    <cellStyle name="Normal 27 2 2 2 2" xfId="31325"/>
    <cellStyle name="Normal 27 2 2 2 3" xfId="31326"/>
    <cellStyle name="Normal 27 2 2 3" xfId="31327"/>
    <cellStyle name="Normal 27 2 2 4" xfId="31328"/>
    <cellStyle name="Normal 27 2 2 5" xfId="31329"/>
    <cellStyle name="Normal 27 2 3" xfId="31330"/>
    <cellStyle name="Normal 27 2 4" xfId="31331"/>
    <cellStyle name="Normal 27 3" xfId="31332"/>
    <cellStyle name="Normal 27 3 2" xfId="31333"/>
    <cellStyle name="Normal 27 3 2 2" xfId="31334"/>
    <cellStyle name="Normal 27 3 3" xfId="31335"/>
    <cellStyle name="Normal 27 3 3 2" xfId="31336"/>
    <cellStyle name="Normal 27 3 4" xfId="31337"/>
    <cellStyle name="Normal 27 3 5" xfId="31338"/>
    <cellStyle name="Normal 27 4" xfId="31339"/>
    <cellStyle name="Normal 27 4 2" xfId="31340"/>
    <cellStyle name="Normal 27 4 3" xfId="31341"/>
    <cellStyle name="Normal 27 5" xfId="31342"/>
    <cellStyle name="Normal 27 5 2" xfId="31343"/>
    <cellStyle name="Normal 27 6" xfId="31344"/>
    <cellStyle name="Normal 27 7" xfId="31345"/>
    <cellStyle name="Normal 28" xfId="31346"/>
    <cellStyle name="Normal 28 2" xfId="31347"/>
    <cellStyle name="Normal 28 2 2" xfId="31348"/>
    <cellStyle name="Normal 28 2 2 2" xfId="31349"/>
    <cellStyle name="Normal 28 2 2 3" xfId="31350"/>
    <cellStyle name="Normal 28 2 3" xfId="31351"/>
    <cellStyle name="Normal 28 2 3 2" xfId="31352"/>
    <cellStyle name="Normal 28 2 4" xfId="31353"/>
    <cellStyle name="Normal 28 3" xfId="31354"/>
    <cellStyle name="Normal 28 3 2" xfId="31355"/>
    <cellStyle name="Normal 28 4" xfId="31356"/>
    <cellStyle name="Normal 28 4 2" xfId="31357"/>
    <cellStyle name="Normal 28 5" xfId="31358"/>
    <cellStyle name="Normal 28 6" xfId="31359"/>
    <cellStyle name="Normal 28 6 2" xfId="31360"/>
    <cellStyle name="Normal 28 6 3" xfId="31361"/>
    <cellStyle name="Normal 29" xfId="31362"/>
    <cellStyle name="Normal 29 2" xfId="31363"/>
    <cellStyle name="Normal 29 2 2" xfId="31364"/>
    <cellStyle name="Normal 29 2 2 2" xfId="31365"/>
    <cellStyle name="Normal 29 2 2 3" xfId="31366"/>
    <cellStyle name="Normal 29 2 2 4" xfId="31367"/>
    <cellStyle name="Normal 29 2 3" xfId="31368"/>
    <cellStyle name="Normal 29 2 4" xfId="31369"/>
    <cellStyle name="Normal 29 3" xfId="31370"/>
    <cellStyle name="Normal 29 3 2" xfId="31371"/>
    <cellStyle name="Normal 29 4" xfId="31372"/>
    <cellStyle name="Normal 29 4 2" xfId="31373"/>
    <cellStyle name="Normal 29 5" xfId="31374"/>
    <cellStyle name="Normal 29 5 2" xfId="31375"/>
    <cellStyle name="Normal 29 5 3" xfId="31376"/>
    <cellStyle name="Normal 29 6" xfId="31377"/>
    <cellStyle name="Normal 3" xfId="31378"/>
    <cellStyle name="Normal 3 10" xfId="31379"/>
    <cellStyle name="Normal 3 10 2" xfId="31380"/>
    <cellStyle name="Normal 3 10 3" xfId="31381"/>
    <cellStyle name="Normal 3 11" xfId="31382"/>
    <cellStyle name="Normal 3 12" xfId="31383"/>
    <cellStyle name="Normal 3 2" xfId="31384"/>
    <cellStyle name="Normal 3 2 10" xfId="31385"/>
    <cellStyle name="Normal 3 2 10 2" xfId="31386"/>
    <cellStyle name="Normal 3 2 10 2 2" xfId="31387"/>
    <cellStyle name="Normal 3 2 10 3" xfId="31388"/>
    <cellStyle name="Normal 3 2 10 3 2" xfId="31389"/>
    <cellStyle name="Normal 3 2 10 4" xfId="31390"/>
    <cellStyle name="Normal 3 2 10 4 2" xfId="31391"/>
    <cellStyle name="Normal 3 2 10 5" xfId="31392"/>
    <cellStyle name="Normal 3 2 11" xfId="31393"/>
    <cellStyle name="Normal 3 2 11 2" xfId="31394"/>
    <cellStyle name="Normal 3 2 11 2 2" xfId="31395"/>
    <cellStyle name="Normal 3 2 11 3" xfId="31396"/>
    <cellStyle name="Normal 3 2 11 3 2" xfId="31397"/>
    <cellStyle name="Normal 3 2 11 4" xfId="31398"/>
    <cellStyle name="Normal 3 2 11 4 2" xfId="31399"/>
    <cellStyle name="Normal 3 2 11 5" xfId="31400"/>
    <cellStyle name="Normal 3 2 12" xfId="31401"/>
    <cellStyle name="Normal 3 2 12 2" xfId="31402"/>
    <cellStyle name="Normal 3 2 13" xfId="31403"/>
    <cellStyle name="Normal 3 2 13 2" xfId="31404"/>
    <cellStyle name="Normal 3 2 14" xfId="31405"/>
    <cellStyle name="Normal 3 2 14 2" xfId="31406"/>
    <cellStyle name="Normal 3 2 15" xfId="31407"/>
    <cellStyle name="Normal 3 2 16" xfId="31408"/>
    <cellStyle name="Normal 3 2 2" xfId="31409"/>
    <cellStyle name="Normal 3 2 2 10" xfId="31410"/>
    <cellStyle name="Normal 3 2 2 10 2" xfId="31411"/>
    <cellStyle name="Normal 3 2 2 11" xfId="31412"/>
    <cellStyle name="Normal 3 2 2 11 2" xfId="31413"/>
    <cellStyle name="Normal 3 2 2 12" xfId="31414"/>
    <cellStyle name="Normal 3 2 2 13" xfId="31415"/>
    <cellStyle name="Normal 3 2 2 2" xfId="31416"/>
    <cellStyle name="Normal 3 2 2 2 2" xfId="31417"/>
    <cellStyle name="Normal 3 2 2 2 2 2" xfId="31418"/>
    <cellStyle name="Normal 3 2 2 2 2 2 2" xfId="31419"/>
    <cellStyle name="Normal 3 2 2 2 2 3" xfId="31420"/>
    <cellStyle name="Normal 3 2 2 2 2 3 2" xfId="31421"/>
    <cellStyle name="Normal 3 2 2 2 2 4" xfId="31422"/>
    <cellStyle name="Normal 3 2 2 2 2 4 2" xfId="31423"/>
    <cellStyle name="Normal 3 2 2 2 2 5" xfId="31424"/>
    <cellStyle name="Normal 3 2 2 2 3" xfId="31425"/>
    <cellStyle name="Normal 3 2 2 2 3 2" xfId="31426"/>
    <cellStyle name="Normal 3 2 2 2 3 2 2" xfId="31427"/>
    <cellStyle name="Normal 3 2 2 2 3 3" xfId="31428"/>
    <cellStyle name="Normal 3 2 2 2 3 4" xfId="31429"/>
    <cellStyle name="Normal 3 2 2 2 4" xfId="31430"/>
    <cellStyle name="Normal 3 2 2 2 4 2" xfId="31431"/>
    <cellStyle name="Normal 3 2 2 2 5" xfId="31432"/>
    <cellStyle name="Normal 3 2 2 2 5 2" xfId="31433"/>
    <cellStyle name="Normal 3 2 2 2 6" xfId="31434"/>
    <cellStyle name="Normal 3 2 2 2 7" xfId="31435"/>
    <cellStyle name="Normal 3 2 2 3" xfId="31436"/>
    <cellStyle name="Normal 3 2 2 3 2" xfId="31437"/>
    <cellStyle name="Normal 3 2 2 3 2 2" xfId="31438"/>
    <cellStyle name="Normal 3 2 2 3 2 2 2" xfId="31439"/>
    <cellStyle name="Normal 3 2 2 3 2 3" xfId="31440"/>
    <cellStyle name="Normal 3 2 2 3 2 3 2" xfId="31441"/>
    <cellStyle name="Normal 3 2 2 3 2 4" xfId="31442"/>
    <cellStyle name="Normal 3 2 2 3 2 4 2" xfId="31443"/>
    <cellStyle name="Normal 3 2 2 3 2 5" xfId="31444"/>
    <cellStyle name="Normal 3 2 2 3 2 6" xfId="31445"/>
    <cellStyle name="Normal 3 2 2 3 3" xfId="31446"/>
    <cellStyle name="Normal 3 2 2 3 3 2" xfId="31447"/>
    <cellStyle name="Normal 3 2 2 3 3 3" xfId="31448"/>
    <cellStyle name="Normal 3 2 2 3 4" xfId="31449"/>
    <cellStyle name="Normal 3 2 2 3 4 2" xfId="31450"/>
    <cellStyle name="Normal 3 2 2 3 5" xfId="31451"/>
    <cellStyle name="Normal 3 2 2 3 5 2" xfId="31452"/>
    <cellStyle name="Normal 3 2 2 3 6" xfId="31453"/>
    <cellStyle name="Normal 3 2 2 3 7" xfId="31454"/>
    <cellStyle name="Normal 3 2 2 4" xfId="31455"/>
    <cellStyle name="Normal 3 2 2 4 2" xfId="31456"/>
    <cellStyle name="Normal 3 2 2 4 2 2" xfId="31457"/>
    <cellStyle name="Normal 3 2 2 4 2 2 2" xfId="31458"/>
    <cellStyle name="Normal 3 2 2 4 2 3" xfId="31459"/>
    <cellStyle name="Normal 3 2 2 4 2 3 2" xfId="31460"/>
    <cellStyle name="Normal 3 2 2 4 2 4" xfId="31461"/>
    <cellStyle name="Normal 3 2 2 4 2 4 2" xfId="31462"/>
    <cellStyle name="Normal 3 2 2 4 2 5" xfId="31463"/>
    <cellStyle name="Normal 3 2 2 4 3" xfId="31464"/>
    <cellStyle name="Normal 3 2 2 4 3 2" xfId="31465"/>
    <cellStyle name="Normal 3 2 2 4 4" xfId="31466"/>
    <cellStyle name="Normal 3 2 2 4 4 2" xfId="31467"/>
    <cellStyle name="Normal 3 2 2 4 5" xfId="31468"/>
    <cellStyle name="Normal 3 2 2 4 5 2" xfId="31469"/>
    <cellStyle name="Normal 3 2 2 4 6" xfId="31470"/>
    <cellStyle name="Normal 3 2 2 4 7" xfId="31471"/>
    <cellStyle name="Normal 3 2 2 5" xfId="31472"/>
    <cellStyle name="Normal 3 2 2 5 2" xfId="31473"/>
    <cellStyle name="Normal 3 2 2 5 2 2" xfId="31474"/>
    <cellStyle name="Normal 3 2 2 5 2 2 2" xfId="31475"/>
    <cellStyle name="Normal 3 2 2 5 2 3" xfId="31476"/>
    <cellStyle name="Normal 3 2 2 5 2 3 2" xfId="31477"/>
    <cellStyle name="Normal 3 2 2 5 2 4" xfId="31478"/>
    <cellStyle name="Normal 3 2 2 5 2 4 2" xfId="31479"/>
    <cellStyle name="Normal 3 2 2 5 2 5" xfId="31480"/>
    <cellStyle name="Normal 3 2 2 5 3" xfId="31481"/>
    <cellStyle name="Normal 3 2 2 5 3 2" xfId="31482"/>
    <cellStyle name="Normal 3 2 2 5 4" xfId="31483"/>
    <cellStyle name="Normal 3 2 2 5 4 2" xfId="31484"/>
    <cellStyle name="Normal 3 2 2 5 5" xfId="31485"/>
    <cellStyle name="Normal 3 2 2 5 5 2" xfId="31486"/>
    <cellStyle name="Normal 3 2 2 5 6" xfId="31487"/>
    <cellStyle name="Normal 3 2 2 5 7" xfId="31488"/>
    <cellStyle name="Normal 3 2 2 6" xfId="31489"/>
    <cellStyle name="Normal 3 2 2 6 2" xfId="31490"/>
    <cellStyle name="Normal 3 2 2 6 2 2" xfId="31491"/>
    <cellStyle name="Normal 3 2 2 6 3" xfId="31492"/>
    <cellStyle name="Normal 3 2 2 6 3 2" xfId="31493"/>
    <cellStyle name="Normal 3 2 2 6 4" xfId="31494"/>
    <cellStyle name="Normal 3 2 2 6 4 2" xfId="31495"/>
    <cellStyle name="Normal 3 2 2 6 5" xfId="31496"/>
    <cellStyle name="Normal 3 2 2 7" xfId="31497"/>
    <cellStyle name="Normal 3 2 2 7 2" xfId="31498"/>
    <cellStyle name="Normal 3 2 2 7 2 2" xfId="31499"/>
    <cellStyle name="Normal 3 2 2 7 3" xfId="31500"/>
    <cellStyle name="Normal 3 2 2 7 3 2" xfId="31501"/>
    <cellStyle name="Normal 3 2 2 7 4" xfId="31502"/>
    <cellStyle name="Normal 3 2 2 7 4 2" xfId="31503"/>
    <cellStyle name="Normal 3 2 2 7 5" xfId="31504"/>
    <cellStyle name="Normal 3 2 2 7 6" xfId="31505"/>
    <cellStyle name="Normal 3 2 2 8" xfId="31506"/>
    <cellStyle name="Normal 3 2 2 8 2" xfId="31507"/>
    <cellStyle name="Normal 3 2 2 8 2 2" xfId="31508"/>
    <cellStyle name="Normal 3 2 2 8 3" xfId="31509"/>
    <cellStyle name="Normal 3 2 2 8 3 2" xfId="31510"/>
    <cellStyle name="Normal 3 2 2 8 4" xfId="31511"/>
    <cellStyle name="Normal 3 2 2 8 4 2" xfId="31512"/>
    <cellStyle name="Normal 3 2 2 8 5" xfId="31513"/>
    <cellStyle name="Normal 3 2 2 9" xfId="31514"/>
    <cellStyle name="Normal 3 2 2 9 2" xfId="31515"/>
    <cellStyle name="Normal 3 2 2_Net Zero &amp; QRP Award" xfId="31516"/>
    <cellStyle name="Normal 3 2 3" xfId="31517"/>
    <cellStyle name="Normal 3 2 3 10" xfId="31518"/>
    <cellStyle name="Normal 3 2 3 10 2" xfId="31519"/>
    <cellStyle name="Normal 3 2 3 11" xfId="31520"/>
    <cellStyle name="Normal 3 2 3 11 2" xfId="31521"/>
    <cellStyle name="Normal 3 2 3 12" xfId="31522"/>
    <cellStyle name="Normal 3 2 3 2" xfId="31523"/>
    <cellStyle name="Normal 3 2 3 2 2" xfId="31524"/>
    <cellStyle name="Normal 3 2 3 2 2 2" xfId="31525"/>
    <cellStyle name="Normal 3 2 3 2 2 2 2" xfId="31526"/>
    <cellStyle name="Normal 3 2 3 2 2 3" xfId="31527"/>
    <cellStyle name="Normal 3 2 3 2 2 3 2" xfId="31528"/>
    <cellStyle name="Normal 3 2 3 2 2 4" xfId="31529"/>
    <cellStyle name="Normal 3 2 3 2 2 4 2" xfId="31530"/>
    <cellStyle name="Normal 3 2 3 2 2 5" xfId="31531"/>
    <cellStyle name="Normal 3 2 3 2 3" xfId="31532"/>
    <cellStyle name="Normal 3 2 3 2 3 2" xfId="31533"/>
    <cellStyle name="Normal 3 2 3 2 4" xfId="31534"/>
    <cellStyle name="Normal 3 2 3 2 4 2" xfId="31535"/>
    <cellStyle name="Normal 3 2 3 2 5" xfId="31536"/>
    <cellStyle name="Normal 3 2 3 2 5 2" xfId="31537"/>
    <cellStyle name="Normal 3 2 3 2 6" xfId="31538"/>
    <cellStyle name="Normal 3 2 3 3" xfId="31539"/>
    <cellStyle name="Normal 3 2 3 3 2" xfId="31540"/>
    <cellStyle name="Normal 3 2 3 3 2 2" xfId="31541"/>
    <cellStyle name="Normal 3 2 3 3 2 2 2" xfId="31542"/>
    <cellStyle name="Normal 3 2 3 3 2 3" xfId="31543"/>
    <cellStyle name="Normal 3 2 3 3 2 3 2" xfId="31544"/>
    <cellStyle name="Normal 3 2 3 3 2 4" xfId="31545"/>
    <cellStyle name="Normal 3 2 3 3 2 4 2" xfId="31546"/>
    <cellStyle name="Normal 3 2 3 3 2 5" xfId="31547"/>
    <cellStyle name="Normal 3 2 3 3 3" xfId="31548"/>
    <cellStyle name="Normal 3 2 3 3 3 2" xfId="31549"/>
    <cellStyle name="Normal 3 2 3 3 4" xfId="31550"/>
    <cellStyle name="Normal 3 2 3 3 4 2" xfId="31551"/>
    <cellStyle name="Normal 3 2 3 3 5" xfId="31552"/>
    <cellStyle name="Normal 3 2 3 3 5 2" xfId="31553"/>
    <cellStyle name="Normal 3 2 3 3 6" xfId="31554"/>
    <cellStyle name="Normal 3 2 3 3 7" xfId="31555"/>
    <cellStyle name="Normal 3 2 3 4" xfId="31556"/>
    <cellStyle name="Normal 3 2 3 4 2" xfId="31557"/>
    <cellStyle name="Normal 3 2 3 4 2 2" xfId="31558"/>
    <cellStyle name="Normal 3 2 3 4 2 2 2" xfId="31559"/>
    <cellStyle name="Normal 3 2 3 4 2 3" xfId="31560"/>
    <cellStyle name="Normal 3 2 3 4 2 3 2" xfId="31561"/>
    <cellStyle name="Normal 3 2 3 4 2 4" xfId="31562"/>
    <cellStyle name="Normal 3 2 3 4 2 4 2" xfId="31563"/>
    <cellStyle name="Normal 3 2 3 4 2 5" xfId="31564"/>
    <cellStyle name="Normal 3 2 3 4 3" xfId="31565"/>
    <cellStyle name="Normal 3 2 3 4 3 2" xfId="31566"/>
    <cellStyle name="Normal 3 2 3 4 4" xfId="31567"/>
    <cellStyle name="Normal 3 2 3 4 4 2" xfId="31568"/>
    <cellStyle name="Normal 3 2 3 4 5" xfId="31569"/>
    <cellStyle name="Normal 3 2 3 4 5 2" xfId="31570"/>
    <cellStyle name="Normal 3 2 3 4 6" xfId="31571"/>
    <cellStyle name="Normal 3 2 3 4 7" xfId="31572"/>
    <cellStyle name="Normal 3 2 3 5" xfId="31573"/>
    <cellStyle name="Normal 3 2 3 5 2" xfId="31574"/>
    <cellStyle name="Normal 3 2 3 5 2 2" xfId="31575"/>
    <cellStyle name="Normal 3 2 3 5 2 2 2" xfId="31576"/>
    <cellStyle name="Normal 3 2 3 5 2 3" xfId="31577"/>
    <cellStyle name="Normal 3 2 3 5 2 3 2" xfId="31578"/>
    <cellStyle name="Normal 3 2 3 5 2 4" xfId="31579"/>
    <cellStyle name="Normal 3 2 3 5 2 4 2" xfId="31580"/>
    <cellStyle name="Normal 3 2 3 5 2 5" xfId="31581"/>
    <cellStyle name="Normal 3 2 3 5 3" xfId="31582"/>
    <cellStyle name="Normal 3 2 3 5 3 2" xfId="31583"/>
    <cellStyle name="Normal 3 2 3 5 4" xfId="31584"/>
    <cellStyle name="Normal 3 2 3 5 4 2" xfId="31585"/>
    <cellStyle name="Normal 3 2 3 5 5" xfId="31586"/>
    <cellStyle name="Normal 3 2 3 5 5 2" xfId="31587"/>
    <cellStyle name="Normal 3 2 3 5 6" xfId="31588"/>
    <cellStyle name="Normal 3 2 3 5 7" xfId="31589"/>
    <cellStyle name="Normal 3 2 3 6" xfId="31590"/>
    <cellStyle name="Normal 3 2 3 6 2" xfId="31591"/>
    <cellStyle name="Normal 3 2 3 6 2 2" xfId="31592"/>
    <cellStyle name="Normal 3 2 3 6 3" xfId="31593"/>
    <cellStyle name="Normal 3 2 3 6 3 2" xfId="31594"/>
    <cellStyle name="Normal 3 2 3 6 4" xfId="31595"/>
    <cellStyle name="Normal 3 2 3 6 4 2" xfId="31596"/>
    <cellStyle name="Normal 3 2 3 6 5" xfId="31597"/>
    <cellStyle name="Normal 3 2 3 6 6" xfId="31598"/>
    <cellStyle name="Normal 3 2 3 6 7" xfId="31599"/>
    <cellStyle name="Normal 3 2 3 7" xfId="31600"/>
    <cellStyle name="Normal 3 2 3 7 2" xfId="31601"/>
    <cellStyle name="Normal 3 2 3 7 2 2" xfId="31602"/>
    <cellStyle name="Normal 3 2 3 7 3" xfId="31603"/>
    <cellStyle name="Normal 3 2 3 7 3 2" xfId="31604"/>
    <cellStyle name="Normal 3 2 3 7 4" xfId="31605"/>
    <cellStyle name="Normal 3 2 3 7 4 2" xfId="31606"/>
    <cellStyle name="Normal 3 2 3 7 5" xfId="31607"/>
    <cellStyle name="Normal 3 2 3 8" xfId="31608"/>
    <cellStyle name="Normal 3 2 3 8 2" xfId="31609"/>
    <cellStyle name="Normal 3 2 3 8 2 2" xfId="31610"/>
    <cellStyle name="Normal 3 2 3 8 3" xfId="31611"/>
    <cellStyle name="Normal 3 2 3 8 3 2" xfId="31612"/>
    <cellStyle name="Normal 3 2 3 8 4" xfId="31613"/>
    <cellStyle name="Normal 3 2 3 8 4 2" xfId="31614"/>
    <cellStyle name="Normal 3 2 3 8 5" xfId="31615"/>
    <cellStyle name="Normal 3 2 3 9" xfId="31616"/>
    <cellStyle name="Normal 3 2 3 9 2" xfId="31617"/>
    <cellStyle name="Normal 3 2 3_Net Zero &amp; QRP Award" xfId="31618"/>
    <cellStyle name="Normal 3 2 4" xfId="31619"/>
    <cellStyle name="Normal 3 2 4 10" xfId="31620"/>
    <cellStyle name="Normal 3 2 4 10 2" xfId="31621"/>
    <cellStyle name="Normal 3 2 4 11" xfId="31622"/>
    <cellStyle name="Normal 3 2 4 11 2" xfId="31623"/>
    <cellStyle name="Normal 3 2 4 12" xfId="31624"/>
    <cellStyle name="Normal 3 2 4 12 2" xfId="31625"/>
    <cellStyle name="Normal 3 2 4 13" xfId="31626"/>
    <cellStyle name="Normal 3 2 4 14" xfId="31627"/>
    <cellStyle name="Normal 3 2 4 2" xfId="31628"/>
    <cellStyle name="Normal 3 2 4 2 2" xfId="31629"/>
    <cellStyle name="Normal 3 2 4 2 2 2" xfId="31630"/>
    <cellStyle name="Normal 3 2 4 2 2 2 2" xfId="31631"/>
    <cellStyle name="Normal 3 2 4 2 2 3" xfId="31632"/>
    <cellStyle name="Normal 3 2 4 2 2 3 2" xfId="31633"/>
    <cellStyle name="Normal 3 2 4 2 2 4" xfId="31634"/>
    <cellStyle name="Normal 3 2 4 2 2 4 2" xfId="31635"/>
    <cellStyle name="Normal 3 2 4 2 2 5" xfId="31636"/>
    <cellStyle name="Normal 3 2 4 2 3" xfId="31637"/>
    <cellStyle name="Normal 3 2 4 2 3 2" xfId="31638"/>
    <cellStyle name="Normal 3 2 4 2 4" xfId="31639"/>
    <cellStyle name="Normal 3 2 4 2 4 2" xfId="31640"/>
    <cellStyle name="Normal 3 2 4 2 5" xfId="31641"/>
    <cellStyle name="Normal 3 2 4 2 5 2" xfId="31642"/>
    <cellStyle name="Normal 3 2 4 2 6" xfId="31643"/>
    <cellStyle name="Normal 3 2 4 2 7" xfId="31644"/>
    <cellStyle name="Normal 3 2 4 3" xfId="31645"/>
    <cellStyle name="Normal 3 2 4 3 2" xfId="31646"/>
    <cellStyle name="Normal 3 2 4 3 2 2" xfId="31647"/>
    <cellStyle name="Normal 3 2 4 3 2 2 2" xfId="31648"/>
    <cellStyle name="Normal 3 2 4 3 2 3" xfId="31649"/>
    <cellStyle name="Normal 3 2 4 3 2 3 2" xfId="31650"/>
    <cellStyle name="Normal 3 2 4 3 2 4" xfId="31651"/>
    <cellStyle name="Normal 3 2 4 3 2 4 2" xfId="31652"/>
    <cellStyle name="Normal 3 2 4 3 2 5" xfId="31653"/>
    <cellStyle name="Normal 3 2 4 3 3" xfId="31654"/>
    <cellStyle name="Normal 3 2 4 3 3 2" xfId="31655"/>
    <cellStyle name="Normal 3 2 4 3 4" xfId="31656"/>
    <cellStyle name="Normal 3 2 4 3 4 2" xfId="31657"/>
    <cellStyle name="Normal 3 2 4 3 5" xfId="31658"/>
    <cellStyle name="Normal 3 2 4 3 5 2" xfId="31659"/>
    <cellStyle name="Normal 3 2 4 3 6" xfId="31660"/>
    <cellStyle name="Normal 3 2 4 3 7" xfId="31661"/>
    <cellStyle name="Normal 3 2 4 4" xfId="31662"/>
    <cellStyle name="Normal 3 2 4 4 2" xfId="31663"/>
    <cellStyle name="Normal 3 2 4 4 2 2" xfId="31664"/>
    <cellStyle name="Normal 3 2 4 4 2 2 2" xfId="31665"/>
    <cellStyle name="Normal 3 2 4 4 2 3" xfId="31666"/>
    <cellStyle name="Normal 3 2 4 4 2 3 2" xfId="31667"/>
    <cellStyle name="Normal 3 2 4 4 2 4" xfId="31668"/>
    <cellStyle name="Normal 3 2 4 4 2 4 2" xfId="31669"/>
    <cellStyle name="Normal 3 2 4 4 2 5" xfId="31670"/>
    <cellStyle name="Normal 3 2 4 4 3" xfId="31671"/>
    <cellStyle name="Normal 3 2 4 4 3 2" xfId="31672"/>
    <cellStyle name="Normal 3 2 4 4 4" xfId="31673"/>
    <cellStyle name="Normal 3 2 4 4 4 2" xfId="31674"/>
    <cellStyle name="Normal 3 2 4 4 5" xfId="31675"/>
    <cellStyle name="Normal 3 2 4 4 5 2" xfId="31676"/>
    <cellStyle name="Normal 3 2 4 4 6" xfId="31677"/>
    <cellStyle name="Normal 3 2 4 5" xfId="31678"/>
    <cellStyle name="Normal 3 2 4 5 2" xfId="31679"/>
    <cellStyle name="Normal 3 2 4 5 2 2" xfId="31680"/>
    <cellStyle name="Normal 3 2 4 5 2 2 2" xfId="31681"/>
    <cellStyle name="Normal 3 2 4 5 2 3" xfId="31682"/>
    <cellStyle name="Normal 3 2 4 5 2 3 2" xfId="31683"/>
    <cellStyle name="Normal 3 2 4 5 2 4" xfId="31684"/>
    <cellStyle name="Normal 3 2 4 5 2 4 2" xfId="31685"/>
    <cellStyle name="Normal 3 2 4 5 2 5" xfId="31686"/>
    <cellStyle name="Normal 3 2 4 5 3" xfId="31687"/>
    <cellStyle name="Normal 3 2 4 5 3 2" xfId="31688"/>
    <cellStyle name="Normal 3 2 4 5 4" xfId="31689"/>
    <cellStyle name="Normal 3 2 4 5 4 2" xfId="31690"/>
    <cellStyle name="Normal 3 2 4 5 5" xfId="31691"/>
    <cellStyle name="Normal 3 2 4 5 5 2" xfId="31692"/>
    <cellStyle name="Normal 3 2 4 5 6" xfId="31693"/>
    <cellStyle name="Normal 3 2 4 6" xfId="31694"/>
    <cellStyle name="Normal 3 2 4 6 2" xfId="31695"/>
    <cellStyle name="Normal 3 2 4 6 2 2" xfId="31696"/>
    <cellStyle name="Normal 3 2 4 6 3" xfId="31697"/>
    <cellStyle name="Normal 3 2 4 6 3 2" xfId="31698"/>
    <cellStyle name="Normal 3 2 4 6 4" xfId="31699"/>
    <cellStyle name="Normal 3 2 4 6 4 2" xfId="31700"/>
    <cellStyle name="Normal 3 2 4 6 5" xfId="31701"/>
    <cellStyle name="Normal 3 2 4 7" xfId="31702"/>
    <cellStyle name="Normal 3 2 4 7 2" xfId="31703"/>
    <cellStyle name="Normal 3 2 4 7 2 2" xfId="31704"/>
    <cellStyle name="Normal 3 2 4 7 3" xfId="31705"/>
    <cellStyle name="Normal 3 2 4 7 3 2" xfId="31706"/>
    <cellStyle name="Normal 3 2 4 7 4" xfId="31707"/>
    <cellStyle name="Normal 3 2 4 7 4 2" xfId="31708"/>
    <cellStyle name="Normal 3 2 4 7 5" xfId="31709"/>
    <cellStyle name="Normal 3 2 4 8" xfId="31710"/>
    <cellStyle name="Normal 3 2 4 8 2" xfId="31711"/>
    <cellStyle name="Normal 3 2 4 8 2 2" xfId="31712"/>
    <cellStyle name="Normal 3 2 4 8 3" xfId="31713"/>
    <cellStyle name="Normal 3 2 4 8 3 2" xfId="31714"/>
    <cellStyle name="Normal 3 2 4 8 4" xfId="31715"/>
    <cellStyle name="Normal 3 2 4 8 4 2" xfId="31716"/>
    <cellStyle name="Normal 3 2 4 8 5" xfId="31717"/>
    <cellStyle name="Normal 3 2 4 9" xfId="31718"/>
    <cellStyle name="Normal 3 2 4 9 2" xfId="31719"/>
    <cellStyle name="Normal 3 2 4 9 2 2" xfId="31720"/>
    <cellStyle name="Normal 3 2 4 9 3" xfId="31721"/>
    <cellStyle name="Normal 3 2 4 9 3 2" xfId="31722"/>
    <cellStyle name="Normal 3 2 4 9 4" xfId="31723"/>
    <cellStyle name="Normal 3 2 4 9 4 2" xfId="31724"/>
    <cellStyle name="Normal 3 2 4 9 5" xfId="31725"/>
    <cellStyle name="Normal 3 2 4_Net Zero &amp; QRP Award" xfId="31726"/>
    <cellStyle name="Normal 3 2 5" xfId="31727"/>
    <cellStyle name="Normal 3 2 5 2" xfId="31728"/>
    <cellStyle name="Normal 3 2 5 2 2" xfId="31729"/>
    <cellStyle name="Normal 3 2 5 2 2 2" xfId="31730"/>
    <cellStyle name="Normal 3 2 5 2 2 2 2" xfId="31731"/>
    <cellStyle name="Normal 3 2 5 2 2 3" xfId="31732"/>
    <cellStyle name="Normal 3 2 5 2 2 3 2" xfId="31733"/>
    <cellStyle name="Normal 3 2 5 2 2 4" xfId="31734"/>
    <cellStyle name="Normal 3 2 5 2 2 4 2" xfId="31735"/>
    <cellStyle name="Normal 3 2 5 2 2 5" xfId="31736"/>
    <cellStyle name="Normal 3 2 5 2 3" xfId="31737"/>
    <cellStyle name="Normal 3 2 5 2 3 2" xfId="31738"/>
    <cellStyle name="Normal 3 2 5 2 4" xfId="31739"/>
    <cellStyle name="Normal 3 2 5 2 4 2" xfId="31740"/>
    <cellStyle name="Normal 3 2 5 2 5" xfId="31741"/>
    <cellStyle name="Normal 3 2 5 2 5 2" xfId="31742"/>
    <cellStyle name="Normal 3 2 5 2 6" xfId="31743"/>
    <cellStyle name="Normal 3 2 5 2 7" xfId="31744"/>
    <cellStyle name="Normal 3 2 5 3" xfId="31745"/>
    <cellStyle name="Normal 3 2 5 3 2" xfId="31746"/>
    <cellStyle name="Normal 3 2 5 3 2 2" xfId="31747"/>
    <cellStyle name="Normal 3 2 5 3 3" xfId="31748"/>
    <cellStyle name="Normal 3 2 5 3 3 2" xfId="31749"/>
    <cellStyle name="Normal 3 2 5 3 4" xfId="31750"/>
    <cellStyle name="Normal 3 2 5 3 4 2" xfId="31751"/>
    <cellStyle name="Normal 3 2 5 3 5" xfId="31752"/>
    <cellStyle name="Normal 3 2 5 3 6" xfId="31753"/>
    <cellStyle name="Normal 3 2 5 4" xfId="31754"/>
    <cellStyle name="Normal 3 2 5 4 2" xfId="31755"/>
    <cellStyle name="Normal 3 2 5 5" xfId="31756"/>
    <cellStyle name="Normal 3 2 5 5 2" xfId="31757"/>
    <cellStyle name="Normal 3 2 5 6" xfId="31758"/>
    <cellStyle name="Normal 3 2 5 6 2" xfId="31759"/>
    <cellStyle name="Normal 3 2 5 7" xfId="31760"/>
    <cellStyle name="Normal 3 2 5 8" xfId="31761"/>
    <cellStyle name="Normal 3 2 6" xfId="31762"/>
    <cellStyle name="Normal 3 2 6 2" xfId="31763"/>
    <cellStyle name="Normal 3 2 6 2 2" xfId="31764"/>
    <cellStyle name="Normal 3 2 6 2 2 2" xfId="31765"/>
    <cellStyle name="Normal 3 2 6 2 3" xfId="31766"/>
    <cellStyle name="Normal 3 2 6 2 3 2" xfId="31767"/>
    <cellStyle name="Normal 3 2 6 2 4" xfId="31768"/>
    <cellStyle name="Normal 3 2 6 2 4 2" xfId="31769"/>
    <cellStyle name="Normal 3 2 6 2 5" xfId="31770"/>
    <cellStyle name="Normal 3 2 6 3" xfId="31771"/>
    <cellStyle name="Normal 3 2 6 3 2" xfId="31772"/>
    <cellStyle name="Normal 3 2 6 4" xfId="31773"/>
    <cellStyle name="Normal 3 2 6 4 2" xfId="31774"/>
    <cellStyle name="Normal 3 2 6 5" xfId="31775"/>
    <cellStyle name="Normal 3 2 6 5 2" xfId="31776"/>
    <cellStyle name="Normal 3 2 6 6" xfId="31777"/>
    <cellStyle name="Normal 3 2 6 7" xfId="31778"/>
    <cellStyle name="Normal 3 2 7" xfId="31779"/>
    <cellStyle name="Normal 3 2 7 2" xfId="31780"/>
    <cellStyle name="Normal 3 2 7 2 2" xfId="31781"/>
    <cellStyle name="Normal 3 2 7 2 2 2" xfId="31782"/>
    <cellStyle name="Normal 3 2 7 2 3" xfId="31783"/>
    <cellStyle name="Normal 3 2 7 2 3 2" xfId="31784"/>
    <cellStyle name="Normal 3 2 7 2 4" xfId="31785"/>
    <cellStyle name="Normal 3 2 7 2 4 2" xfId="31786"/>
    <cellStyle name="Normal 3 2 7 2 5" xfId="31787"/>
    <cellStyle name="Normal 3 2 7 3" xfId="31788"/>
    <cellStyle name="Normal 3 2 7 3 2" xfId="31789"/>
    <cellStyle name="Normal 3 2 7 4" xfId="31790"/>
    <cellStyle name="Normal 3 2 7 4 2" xfId="31791"/>
    <cellStyle name="Normal 3 2 7 5" xfId="31792"/>
    <cellStyle name="Normal 3 2 7 5 2" xfId="31793"/>
    <cellStyle name="Normal 3 2 7 6" xfId="31794"/>
    <cellStyle name="Normal 3 2 7 7" xfId="31795"/>
    <cellStyle name="Normal 3 2 8" xfId="31796"/>
    <cellStyle name="Normal 3 2 8 2" xfId="31797"/>
    <cellStyle name="Normal 3 2 8 2 2" xfId="31798"/>
    <cellStyle name="Normal 3 2 8 2 2 2" xfId="31799"/>
    <cellStyle name="Normal 3 2 8 2 3" xfId="31800"/>
    <cellStyle name="Normal 3 2 8 2 3 2" xfId="31801"/>
    <cellStyle name="Normal 3 2 8 2 4" xfId="31802"/>
    <cellStyle name="Normal 3 2 8 2 4 2" xfId="31803"/>
    <cellStyle name="Normal 3 2 8 2 5" xfId="31804"/>
    <cellStyle name="Normal 3 2 8 3" xfId="31805"/>
    <cellStyle name="Normal 3 2 8 3 2" xfId="31806"/>
    <cellStyle name="Normal 3 2 8 4" xfId="31807"/>
    <cellStyle name="Normal 3 2 8 4 2" xfId="31808"/>
    <cellStyle name="Normal 3 2 8 5" xfId="31809"/>
    <cellStyle name="Normal 3 2 8 5 2" xfId="31810"/>
    <cellStyle name="Normal 3 2 8 6" xfId="31811"/>
    <cellStyle name="Normal 3 2 9" xfId="31812"/>
    <cellStyle name="Normal 3 2 9 2" xfId="31813"/>
    <cellStyle name="Normal 3 2 9 2 2" xfId="31814"/>
    <cellStyle name="Normal 3 2 9 3" xfId="31815"/>
    <cellStyle name="Normal 3 2 9 3 2" xfId="31816"/>
    <cellStyle name="Normal 3 2 9 4" xfId="31817"/>
    <cellStyle name="Normal 3 2 9 4 2" xfId="31818"/>
    <cellStyle name="Normal 3 2 9 5" xfId="31819"/>
    <cellStyle name="Normal 3 2 9 6" xfId="31820"/>
    <cellStyle name="Normal 3 2 9 7" xfId="31821"/>
    <cellStyle name="Normal 3 2_Net Zero &amp; QRP Award" xfId="31822"/>
    <cellStyle name="Normal 3 3" xfId="31823"/>
    <cellStyle name="Normal 3 3 10" xfId="31824"/>
    <cellStyle name="Normal 3 3 10 2" xfId="31825"/>
    <cellStyle name="Normal 3 3 11" xfId="31826"/>
    <cellStyle name="Normal 3 3 11 2" xfId="31827"/>
    <cellStyle name="Normal 3 3 12" xfId="31828"/>
    <cellStyle name="Normal 3 3 13" xfId="31829"/>
    <cellStyle name="Normal 3 3 2" xfId="31830"/>
    <cellStyle name="Normal 3 3 2 2" xfId="31831"/>
    <cellStyle name="Normal 3 3 2 2 2" xfId="31832"/>
    <cellStyle name="Normal 3 3 2 2 2 2" xfId="31833"/>
    <cellStyle name="Normal 3 3 2 2 3" xfId="31834"/>
    <cellStyle name="Normal 3 3 2 2 3 2" xfId="31835"/>
    <cellStyle name="Normal 3 3 2 2 4" xfId="31836"/>
    <cellStyle name="Normal 3 3 2 2 4 2" xfId="31837"/>
    <cellStyle name="Normal 3 3 2 2 5" xfId="31838"/>
    <cellStyle name="Normal 3 3 2 2 6" xfId="31839"/>
    <cellStyle name="Normal 3 3 2 3" xfId="31840"/>
    <cellStyle name="Normal 3 3 2 3 2" xfId="31841"/>
    <cellStyle name="Normal 3 3 2 4" xfId="31842"/>
    <cellStyle name="Normal 3 3 2 4 2" xfId="31843"/>
    <cellStyle name="Normal 3 3 2 5" xfId="31844"/>
    <cellStyle name="Normal 3 3 2 5 2" xfId="31845"/>
    <cellStyle name="Normal 3 3 2 6" xfId="31846"/>
    <cellStyle name="Normal 3 3 3" xfId="31847"/>
    <cellStyle name="Normal 3 3 3 2" xfId="31848"/>
    <cellStyle name="Normal 3 3 3 2 2" xfId="31849"/>
    <cellStyle name="Normal 3 3 3 2 2 2" xfId="31850"/>
    <cellStyle name="Normal 3 3 3 2 3" xfId="31851"/>
    <cellStyle name="Normal 3 3 3 2 3 2" xfId="31852"/>
    <cellStyle name="Normal 3 3 3 2 4" xfId="31853"/>
    <cellStyle name="Normal 3 3 3 2 4 2" xfId="31854"/>
    <cellStyle name="Normal 3 3 3 2 5" xfId="31855"/>
    <cellStyle name="Normal 3 3 3 3" xfId="31856"/>
    <cellStyle name="Normal 3 3 3 3 2" xfId="31857"/>
    <cellStyle name="Normal 3 3 3 4" xfId="31858"/>
    <cellStyle name="Normal 3 3 3 4 2" xfId="31859"/>
    <cellStyle name="Normal 3 3 3 5" xfId="31860"/>
    <cellStyle name="Normal 3 3 3 5 2" xfId="31861"/>
    <cellStyle name="Normal 3 3 3 6" xfId="31862"/>
    <cellStyle name="Normal 3 3 4" xfId="31863"/>
    <cellStyle name="Normal 3 3 4 2" xfId="31864"/>
    <cellStyle name="Normal 3 3 4 2 2" xfId="31865"/>
    <cellStyle name="Normal 3 3 4 2 2 2" xfId="31866"/>
    <cellStyle name="Normal 3 3 4 2 3" xfId="31867"/>
    <cellStyle name="Normal 3 3 4 2 3 2" xfId="31868"/>
    <cellStyle name="Normal 3 3 4 2 4" xfId="31869"/>
    <cellStyle name="Normal 3 3 4 2 4 2" xfId="31870"/>
    <cellStyle name="Normal 3 3 4 2 5" xfId="31871"/>
    <cellStyle name="Normal 3 3 4 3" xfId="31872"/>
    <cellStyle name="Normal 3 3 4 3 2" xfId="31873"/>
    <cellStyle name="Normal 3 3 4 4" xfId="31874"/>
    <cellStyle name="Normal 3 3 4 4 2" xfId="31875"/>
    <cellStyle name="Normal 3 3 4 5" xfId="31876"/>
    <cellStyle name="Normal 3 3 4 5 2" xfId="31877"/>
    <cellStyle name="Normal 3 3 4 6" xfId="31878"/>
    <cellStyle name="Normal 3 3 4 7" xfId="31879"/>
    <cellStyle name="Normal 3 3 5" xfId="31880"/>
    <cellStyle name="Normal 3 3 5 2" xfId="31881"/>
    <cellStyle name="Normal 3 3 5 2 2" xfId="31882"/>
    <cellStyle name="Normal 3 3 5 2 2 2" xfId="31883"/>
    <cellStyle name="Normal 3 3 5 2 3" xfId="31884"/>
    <cellStyle name="Normal 3 3 5 2 3 2" xfId="31885"/>
    <cellStyle name="Normal 3 3 5 2 4" xfId="31886"/>
    <cellStyle name="Normal 3 3 5 2 4 2" xfId="31887"/>
    <cellStyle name="Normal 3 3 5 2 5" xfId="31888"/>
    <cellStyle name="Normal 3 3 5 3" xfId="31889"/>
    <cellStyle name="Normal 3 3 5 3 2" xfId="31890"/>
    <cellStyle name="Normal 3 3 5 4" xfId="31891"/>
    <cellStyle name="Normal 3 3 5 4 2" xfId="31892"/>
    <cellStyle name="Normal 3 3 5 5" xfId="31893"/>
    <cellStyle name="Normal 3 3 5 5 2" xfId="31894"/>
    <cellStyle name="Normal 3 3 5 6" xfId="31895"/>
    <cellStyle name="Normal 3 3 5 7" xfId="31896"/>
    <cellStyle name="Normal 3 3 6" xfId="31897"/>
    <cellStyle name="Normal 3 3 6 2" xfId="31898"/>
    <cellStyle name="Normal 3 3 6 2 2" xfId="31899"/>
    <cellStyle name="Normal 3 3 6 3" xfId="31900"/>
    <cellStyle name="Normal 3 3 6 3 2" xfId="31901"/>
    <cellStyle name="Normal 3 3 6 4" xfId="31902"/>
    <cellStyle name="Normal 3 3 6 4 2" xfId="31903"/>
    <cellStyle name="Normal 3 3 6 5" xfId="31904"/>
    <cellStyle name="Normal 3 3 7" xfId="31905"/>
    <cellStyle name="Normal 3 3 7 2" xfId="31906"/>
    <cellStyle name="Normal 3 3 7 2 2" xfId="31907"/>
    <cellStyle name="Normal 3 3 7 3" xfId="31908"/>
    <cellStyle name="Normal 3 3 7 3 2" xfId="31909"/>
    <cellStyle name="Normal 3 3 7 4" xfId="31910"/>
    <cellStyle name="Normal 3 3 7 4 2" xfId="31911"/>
    <cellStyle name="Normal 3 3 7 5" xfId="31912"/>
    <cellStyle name="Normal 3 3 8" xfId="31913"/>
    <cellStyle name="Normal 3 3 8 2" xfId="31914"/>
    <cellStyle name="Normal 3 3 8 2 2" xfId="31915"/>
    <cellStyle name="Normal 3 3 8 3" xfId="31916"/>
    <cellStyle name="Normal 3 3 8 3 2" xfId="31917"/>
    <cellStyle name="Normal 3 3 8 4" xfId="31918"/>
    <cellStyle name="Normal 3 3 8 4 2" xfId="31919"/>
    <cellStyle name="Normal 3 3 8 5" xfId="31920"/>
    <cellStyle name="Normal 3 3 9" xfId="31921"/>
    <cellStyle name="Normal 3 3 9 2" xfId="31922"/>
    <cellStyle name="Normal 3 3_Net Zero &amp; QRP Award" xfId="31923"/>
    <cellStyle name="Normal 3 4" xfId="31924"/>
    <cellStyle name="Normal 3 4 10" xfId="31925"/>
    <cellStyle name="Normal 3 4 10 2" xfId="31926"/>
    <cellStyle name="Normal 3 4 11" xfId="31927"/>
    <cellStyle name="Normal 3 4 11 2" xfId="31928"/>
    <cellStyle name="Normal 3 4 12" xfId="31929"/>
    <cellStyle name="Normal 3 4 2" xfId="31930"/>
    <cellStyle name="Normal 3 4 2 2" xfId="31931"/>
    <cellStyle name="Normal 3 4 2 2 2" xfId="31932"/>
    <cellStyle name="Normal 3 4 2 2 2 2" xfId="31933"/>
    <cellStyle name="Normal 3 4 2 2 3" xfId="31934"/>
    <cellStyle name="Normal 3 4 2 2 3 2" xfId="31935"/>
    <cellStyle name="Normal 3 4 2 2 4" xfId="31936"/>
    <cellStyle name="Normal 3 4 2 2 4 2" xfId="31937"/>
    <cellStyle name="Normal 3 4 2 2 5" xfId="31938"/>
    <cellStyle name="Normal 3 4 2 3" xfId="31939"/>
    <cellStyle name="Normal 3 4 2 3 2" xfId="31940"/>
    <cellStyle name="Normal 3 4 2 4" xfId="31941"/>
    <cellStyle name="Normal 3 4 2 4 2" xfId="31942"/>
    <cellStyle name="Normal 3 4 2 5" xfId="31943"/>
    <cellStyle name="Normal 3 4 2 5 2" xfId="31944"/>
    <cellStyle name="Normal 3 4 2 6" xfId="31945"/>
    <cellStyle name="Normal 3 4 2 7" xfId="31946"/>
    <cellStyle name="Normal 3 4 3" xfId="31947"/>
    <cellStyle name="Normal 3 4 3 2" xfId="31948"/>
    <cellStyle name="Normal 3 4 3 2 2" xfId="31949"/>
    <cellStyle name="Normal 3 4 3 2 2 2" xfId="31950"/>
    <cellStyle name="Normal 3 4 3 2 3" xfId="31951"/>
    <cellStyle name="Normal 3 4 3 2 3 2" xfId="31952"/>
    <cellStyle name="Normal 3 4 3 2 4" xfId="31953"/>
    <cellStyle name="Normal 3 4 3 2 4 2" xfId="31954"/>
    <cellStyle name="Normal 3 4 3 2 5" xfId="31955"/>
    <cellStyle name="Normal 3 4 3 3" xfId="31956"/>
    <cellStyle name="Normal 3 4 3 3 2" xfId="31957"/>
    <cellStyle name="Normal 3 4 3 4" xfId="31958"/>
    <cellStyle name="Normal 3 4 3 4 2" xfId="31959"/>
    <cellStyle name="Normal 3 4 3 5" xfId="31960"/>
    <cellStyle name="Normal 3 4 3 5 2" xfId="31961"/>
    <cellStyle name="Normal 3 4 3 6" xfId="31962"/>
    <cellStyle name="Normal 3 4 4" xfId="31963"/>
    <cellStyle name="Normal 3 4 4 2" xfId="31964"/>
    <cellStyle name="Normal 3 4 4 2 2" xfId="31965"/>
    <cellStyle name="Normal 3 4 4 2 2 2" xfId="31966"/>
    <cellStyle name="Normal 3 4 4 2 3" xfId="31967"/>
    <cellStyle name="Normal 3 4 4 2 3 2" xfId="31968"/>
    <cellStyle name="Normal 3 4 4 2 4" xfId="31969"/>
    <cellStyle name="Normal 3 4 4 2 4 2" xfId="31970"/>
    <cellStyle name="Normal 3 4 4 2 5" xfId="31971"/>
    <cellStyle name="Normal 3 4 4 3" xfId="31972"/>
    <cellStyle name="Normal 3 4 4 3 2" xfId="31973"/>
    <cellStyle name="Normal 3 4 4 4" xfId="31974"/>
    <cellStyle name="Normal 3 4 4 4 2" xfId="31975"/>
    <cellStyle name="Normal 3 4 4 5" xfId="31976"/>
    <cellStyle name="Normal 3 4 4 5 2" xfId="31977"/>
    <cellStyle name="Normal 3 4 4 6" xfId="31978"/>
    <cellStyle name="Normal 3 4 4 7" xfId="31979"/>
    <cellStyle name="Normal 3 4 5" xfId="31980"/>
    <cellStyle name="Normal 3 4 5 2" xfId="31981"/>
    <cellStyle name="Normal 3 4 5 2 2" xfId="31982"/>
    <cellStyle name="Normal 3 4 5 2 2 2" xfId="31983"/>
    <cellStyle name="Normal 3 4 5 2 3" xfId="31984"/>
    <cellStyle name="Normal 3 4 5 2 3 2" xfId="31985"/>
    <cellStyle name="Normal 3 4 5 2 4" xfId="31986"/>
    <cellStyle name="Normal 3 4 5 2 4 2" xfId="31987"/>
    <cellStyle name="Normal 3 4 5 2 5" xfId="31988"/>
    <cellStyle name="Normal 3 4 5 3" xfId="31989"/>
    <cellStyle name="Normal 3 4 5 3 2" xfId="31990"/>
    <cellStyle name="Normal 3 4 5 4" xfId="31991"/>
    <cellStyle name="Normal 3 4 5 4 2" xfId="31992"/>
    <cellStyle name="Normal 3 4 5 5" xfId="31993"/>
    <cellStyle name="Normal 3 4 5 5 2" xfId="31994"/>
    <cellStyle name="Normal 3 4 5 6" xfId="31995"/>
    <cellStyle name="Normal 3 4 6" xfId="31996"/>
    <cellStyle name="Normal 3 4 6 2" xfId="31997"/>
    <cellStyle name="Normal 3 4 6 2 2" xfId="31998"/>
    <cellStyle name="Normal 3 4 6 3" xfId="31999"/>
    <cellStyle name="Normal 3 4 6 3 2" xfId="32000"/>
    <cellStyle name="Normal 3 4 6 4" xfId="32001"/>
    <cellStyle name="Normal 3 4 6 4 2" xfId="32002"/>
    <cellStyle name="Normal 3 4 6 5" xfId="32003"/>
    <cellStyle name="Normal 3 4 7" xfId="32004"/>
    <cellStyle name="Normal 3 4 7 2" xfId="32005"/>
    <cellStyle name="Normal 3 4 7 2 2" xfId="32006"/>
    <cellStyle name="Normal 3 4 7 3" xfId="32007"/>
    <cellStyle name="Normal 3 4 7 3 2" xfId="32008"/>
    <cellStyle name="Normal 3 4 7 4" xfId="32009"/>
    <cellStyle name="Normal 3 4 7 4 2" xfId="32010"/>
    <cellStyle name="Normal 3 4 7 5" xfId="32011"/>
    <cellStyle name="Normal 3 4 8" xfId="32012"/>
    <cellStyle name="Normal 3 4 8 2" xfId="32013"/>
    <cellStyle name="Normal 3 4 8 2 2" xfId="32014"/>
    <cellStyle name="Normal 3 4 8 3" xfId="32015"/>
    <cellStyle name="Normal 3 4 8 3 2" xfId="32016"/>
    <cellStyle name="Normal 3 4 8 4" xfId="32017"/>
    <cellStyle name="Normal 3 4 8 4 2" xfId="32018"/>
    <cellStyle name="Normal 3 4 8 5" xfId="32019"/>
    <cellStyle name="Normal 3 4 9" xfId="32020"/>
    <cellStyle name="Normal 3 4 9 2" xfId="32021"/>
    <cellStyle name="Normal 3 4_Net Zero &amp; QRP Award" xfId="32022"/>
    <cellStyle name="Normal 3 5" xfId="32023"/>
    <cellStyle name="Normal 3 5 10" xfId="32024"/>
    <cellStyle name="Normal 3 5 10 2" xfId="32025"/>
    <cellStyle name="Normal 3 5 11" xfId="32026"/>
    <cellStyle name="Normal 3 5 11 2" xfId="32027"/>
    <cellStyle name="Normal 3 5 12" xfId="32028"/>
    <cellStyle name="Normal 3 5 12 2" xfId="32029"/>
    <cellStyle name="Normal 3 5 13" xfId="32030"/>
    <cellStyle name="Normal 3 5 14" xfId="32031"/>
    <cellStyle name="Normal 3 5 2" xfId="32032"/>
    <cellStyle name="Normal 3 5 2 2" xfId="32033"/>
    <cellStyle name="Normal 3 5 2 2 2" xfId="32034"/>
    <cellStyle name="Normal 3 5 2 2 2 2" xfId="32035"/>
    <cellStyle name="Normal 3 5 2 2 3" xfId="32036"/>
    <cellStyle name="Normal 3 5 2 2 3 2" xfId="32037"/>
    <cellStyle name="Normal 3 5 2 2 4" xfId="32038"/>
    <cellStyle name="Normal 3 5 2 2 4 2" xfId="32039"/>
    <cellStyle name="Normal 3 5 2 2 5" xfId="32040"/>
    <cellStyle name="Normal 3 5 2 3" xfId="32041"/>
    <cellStyle name="Normal 3 5 2 3 2" xfId="32042"/>
    <cellStyle name="Normal 3 5 2 4" xfId="32043"/>
    <cellStyle name="Normal 3 5 2 4 2" xfId="32044"/>
    <cellStyle name="Normal 3 5 2 5" xfId="32045"/>
    <cellStyle name="Normal 3 5 2 5 2" xfId="32046"/>
    <cellStyle name="Normal 3 5 2 6" xfId="32047"/>
    <cellStyle name="Normal 3 5 2 7" xfId="32048"/>
    <cellStyle name="Normal 3 5 3" xfId="32049"/>
    <cellStyle name="Normal 3 5 3 2" xfId="32050"/>
    <cellStyle name="Normal 3 5 3 2 2" xfId="32051"/>
    <cellStyle name="Normal 3 5 3 2 2 2" xfId="32052"/>
    <cellStyle name="Normal 3 5 3 2 3" xfId="32053"/>
    <cellStyle name="Normal 3 5 3 2 3 2" xfId="32054"/>
    <cellStyle name="Normal 3 5 3 2 4" xfId="32055"/>
    <cellStyle name="Normal 3 5 3 2 4 2" xfId="32056"/>
    <cellStyle name="Normal 3 5 3 2 5" xfId="32057"/>
    <cellStyle name="Normal 3 5 3 3" xfId="32058"/>
    <cellStyle name="Normal 3 5 3 3 2" xfId="32059"/>
    <cellStyle name="Normal 3 5 3 4" xfId="32060"/>
    <cellStyle name="Normal 3 5 3 4 2" xfId="32061"/>
    <cellStyle name="Normal 3 5 3 5" xfId="32062"/>
    <cellStyle name="Normal 3 5 3 5 2" xfId="32063"/>
    <cellStyle name="Normal 3 5 3 6" xfId="32064"/>
    <cellStyle name="Normal 3 5 4" xfId="32065"/>
    <cellStyle name="Normal 3 5 4 2" xfId="32066"/>
    <cellStyle name="Normal 3 5 4 2 2" xfId="32067"/>
    <cellStyle name="Normal 3 5 4 2 2 2" xfId="32068"/>
    <cellStyle name="Normal 3 5 4 2 3" xfId="32069"/>
    <cellStyle name="Normal 3 5 4 2 3 2" xfId="32070"/>
    <cellStyle name="Normal 3 5 4 2 4" xfId="32071"/>
    <cellStyle name="Normal 3 5 4 2 4 2" xfId="32072"/>
    <cellStyle name="Normal 3 5 4 2 5" xfId="32073"/>
    <cellStyle name="Normal 3 5 4 3" xfId="32074"/>
    <cellStyle name="Normal 3 5 4 3 2" xfId="32075"/>
    <cellStyle name="Normal 3 5 4 4" xfId="32076"/>
    <cellStyle name="Normal 3 5 4 4 2" xfId="32077"/>
    <cellStyle name="Normal 3 5 4 5" xfId="32078"/>
    <cellStyle name="Normal 3 5 4 5 2" xfId="32079"/>
    <cellStyle name="Normal 3 5 4 6" xfId="32080"/>
    <cellStyle name="Normal 3 5 5" xfId="32081"/>
    <cellStyle name="Normal 3 5 5 2" xfId="32082"/>
    <cellStyle name="Normal 3 5 5 2 2" xfId="32083"/>
    <cellStyle name="Normal 3 5 5 2 2 2" xfId="32084"/>
    <cellStyle name="Normal 3 5 5 2 3" xfId="32085"/>
    <cellStyle name="Normal 3 5 5 2 3 2" xfId="32086"/>
    <cellStyle name="Normal 3 5 5 2 4" xfId="32087"/>
    <cellStyle name="Normal 3 5 5 2 4 2" xfId="32088"/>
    <cellStyle name="Normal 3 5 5 2 5" xfId="32089"/>
    <cellStyle name="Normal 3 5 5 3" xfId="32090"/>
    <cellStyle name="Normal 3 5 5 3 2" xfId="32091"/>
    <cellStyle name="Normal 3 5 5 4" xfId="32092"/>
    <cellStyle name="Normal 3 5 5 4 2" xfId="32093"/>
    <cellStyle name="Normal 3 5 5 5" xfId="32094"/>
    <cellStyle name="Normal 3 5 5 5 2" xfId="32095"/>
    <cellStyle name="Normal 3 5 5 6" xfId="32096"/>
    <cellStyle name="Normal 3 5 6" xfId="32097"/>
    <cellStyle name="Normal 3 5 6 2" xfId="32098"/>
    <cellStyle name="Normal 3 5 6 2 2" xfId="32099"/>
    <cellStyle name="Normal 3 5 6 3" xfId="32100"/>
    <cellStyle name="Normal 3 5 6 3 2" xfId="32101"/>
    <cellStyle name="Normal 3 5 6 4" xfId="32102"/>
    <cellStyle name="Normal 3 5 6 4 2" xfId="32103"/>
    <cellStyle name="Normal 3 5 6 5" xfId="32104"/>
    <cellStyle name="Normal 3 5 7" xfId="32105"/>
    <cellStyle name="Normal 3 5 7 2" xfId="32106"/>
    <cellStyle name="Normal 3 5 7 2 2" xfId="32107"/>
    <cellStyle name="Normal 3 5 7 3" xfId="32108"/>
    <cellStyle name="Normal 3 5 7 3 2" xfId="32109"/>
    <cellStyle name="Normal 3 5 7 4" xfId="32110"/>
    <cellStyle name="Normal 3 5 7 4 2" xfId="32111"/>
    <cellStyle name="Normal 3 5 7 5" xfId="32112"/>
    <cellStyle name="Normal 3 5 8" xfId="32113"/>
    <cellStyle name="Normal 3 5 8 2" xfId="32114"/>
    <cellStyle name="Normal 3 5 8 2 2" xfId="32115"/>
    <cellStyle name="Normal 3 5 8 3" xfId="32116"/>
    <cellStyle name="Normal 3 5 8 3 2" xfId="32117"/>
    <cellStyle name="Normal 3 5 8 4" xfId="32118"/>
    <cellStyle name="Normal 3 5 8 4 2" xfId="32119"/>
    <cellStyle name="Normal 3 5 8 5" xfId="32120"/>
    <cellStyle name="Normal 3 5 9" xfId="32121"/>
    <cellStyle name="Normal 3 5 9 2" xfId="32122"/>
    <cellStyle name="Normal 3 5 9 2 2" xfId="32123"/>
    <cellStyle name="Normal 3 5 9 3" xfId="32124"/>
    <cellStyle name="Normal 3 5 9 3 2" xfId="32125"/>
    <cellStyle name="Normal 3 5 9 4" xfId="32126"/>
    <cellStyle name="Normal 3 5 9 4 2" xfId="32127"/>
    <cellStyle name="Normal 3 5 9 5" xfId="32128"/>
    <cellStyle name="Normal 3 5_Net Zero &amp; QRP Award" xfId="32129"/>
    <cellStyle name="Normal 3 6" xfId="32130"/>
    <cellStyle name="Normal 3 6 10" xfId="32131"/>
    <cellStyle name="Normal 3 6 10 2" xfId="32132"/>
    <cellStyle name="Normal 3 6 11" xfId="32133"/>
    <cellStyle name="Normal 3 6 11 2" xfId="32134"/>
    <cellStyle name="Normal 3 6 12" xfId="32135"/>
    <cellStyle name="Normal 3 6 12 2" xfId="32136"/>
    <cellStyle name="Normal 3 6 13" xfId="32137"/>
    <cellStyle name="Normal 3 6 2" xfId="32138"/>
    <cellStyle name="Normal 3 6 2 2" xfId="32139"/>
    <cellStyle name="Normal 3 6 2 2 2" xfId="32140"/>
    <cellStyle name="Normal 3 6 2 2 2 2" xfId="32141"/>
    <cellStyle name="Normal 3 6 2 2 3" xfId="32142"/>
    <cellStyle name="Normal 3 6 2 2 3 2" xfId="32143"/>
    <cellStyle name="Normal 3 6 2 2 4" xfId="32144"/>
    <cellStyle name="Normal 3 6 2 2 4 2" xfId="32145"/>
    <cellStyle name="Normal 3 6 2 2 5" xfId="32146"/>
    <cellStyle name="Normal 3 6 2 3" xfId="32147"/>
    <cellStyle name="Normal 3 6 2 3 2" xfId="32148"/>
    <cellStyle name="Normal 3 6 2 4" xfId="32149"/>
    <cellStyle name="Normal 3 6 2 4 2" xfId="32150"/>
    <cellStyle name="Normal 3 6 2 5" xfId="32151"/>
    <cellStyle name="Normal 3 6 2 5 2" xfId="32152"/>
    <cellStyle name="Normal 3 6 2 6" xfId="32153"/>
    <cellStyle name="Normal 3 6 3" xfId="32154"/>
    <cellStyle name="Normal 3 6 3 2" xfId="32155"/>
    <cellStyle name="Normal 3 6 3 2 2" xfId="32156"/>
    <cellStyle name="Normal 3 6 3 2 2 2" xfId="32157"/>
    <cellStyle name="Normal 3 6 3 2 3" xfId="32158"/>
    <cellStyle name="Normal 3 6 3 2 3 2" xfId="32159"/>
    <cellStyle name="Normal 3 6 3 2 4" xfId="32160"/>
    <cellStyle name="Normal 3 6 3 2 4 2" xfId="32161"/>
    <cellStyle name="Normal 3 6 3 2 5" xfId="32162"/>
    <cellStyle name="Normal 3 6 3 3" xfId="32163"/>
    <cellStyle name="Normal 3 6 3 3 2" xfId="32164"/>
    <cellStyle name="Normal 3 6 3 4" xfId="32165"/>
    <cellStyle name="Normal 3 6 3 4 2" xfId="32166"/>
    <cellStyle name="Normal 3 6 3 5" xfId="32167"/>
    <cellStyle name="Normal 3 6 3 5 2" xfId="32168"/>
    <cellStyle name="Normal 3 6 3 6" xfId="32169"/>
    <cellStyle name="Normal 3 6 4" xfId="32170"/>
    <cellStyle name="Normal 3 6 4 2" xfId="32171"/>
    <cellStyle name="Normal 3 6 4 2 2" xfId="32172"/>
    <cellStyle name="Normal 3 6 4 2 2 2" xfId="32173"/>
    <cellStyle name="Normal 3 6 4 2 3" xfId="32174"/>
    <cellStyle name="Normal 3 6 4 2 3 2" xfId="32175"/>
    <cellStyle name="Normal 3 6 4 2 4" xfId="32176"/>
    <cellStyle name="Normal 3 6 4 2 4 2" xfId="32177"/>
    <cellStyle name="Normal 3 6 4 2 5" xfId="32178"/>
    <cellStyle name="Normal 3 6 4 3" xfId="32179"/>
    <cellStyle name="Normal 3 6 4 3 2" xfId="32180"/>
    <cellStyle name="Normal 3 6 4 4" xfId="32181"/>
    <cellStyle name="Normal 3 6 4 4 2" xfId="32182"/>
    <cellStyle name="Normal 3 6 4 5" xfId="32183"/>
    <cellStyle name="Normal 3 6 4 5 2" xfId="32184"/>
    <cellStyle name="Normal 3 6 4 6" xfId="32185"/>
    <cellStyle name="Normal 3 6 5" xfId="32186"/>
    <cellStyle name="Normal 3 6 5 2" xfId="32187"/>
    <cellStyle name="Normal 3 6 5 2 2" xfId="32188"/>
    <cellStyle name="Normal 3 6 5 2 2 2" xfId="32189"/>
    <cellStyle name="Normal 3 6 5 2 3" xfId="32190"/>
    <cellStyle name="Normal 3 6 5 2 3 2" xfId="32191"/>
    <cellStyle name="Normal 3 6 5 2 4" xfId="32192"/>
    <cellStyle name="Normal 3 6 5 2 4 2" xfId="32193"/>
    <cellStyle name="Normal 3 6 5 2 5" xfId="32194"/>
    <cellStyle name="Normal 3 6 5 3" xfId="32195"/>
    <cellStyle name="Normal 3 6 5 3 2" xfId="32196"/>
    <cellStyle name="Normal 3 6 5 4" xfId="32197"/>
    <cellStyle name="Normal 3 6 5 4 2" xfId="32198"/>
    <cellStyle name="Normal 3 6 5 5" xfId="32199"/>
    <cellStyle name="Normal 3 6 5 5 2" xfId="32200"/>
    <cellStyle name="Normal 3 6 5 6" xfId="32201"/>
    <cellStyle name="Normal 3 6 6" xfId="32202"/>
    <cellStyle name="Normal 3 6 6 2" xfId="32203"/>
    <cellStyle name="Normal 3 6 6 2 2" xfId="32204"/>
    <cellStyle name="Normal 3 6 6 3" xfId="32205"/>
    <cellStyle name="Normal 3 6 6 3 2" xfId="32206"/>
    <cellStyle name="Normal 3 6 6 4" xfId="32207"/>
    <cellStyle name="Normal 3 6 6 4 2" xfId="32208"/>
    <cellStyle name="Normal 3 6 6 5" xfId="32209"/>
    <cellStyle name="Normal 3 6 7" xfId="32210"/>
    <cellStyle name="Normal 3 6 7 2" xfId="32211"/>
    <cellStyle name="Normal 3 6 7 2 2" xfId="32212"/>
    <cellStyle name="Normal 3 6 7 3" xfId="32213"/>
    <cellStyle name="Normal 3 6 7 3 2" xfId="32214"/>
    <cellStyle name="Normal 3 6 7 4" xfId="32215"/>
    <cellStyle name="Normal 3 6 7 4 2" xfId="32216"/>
    <cellStyle name="Normal 3 6 7 5" xfId="32217"/>
    <cellStyle name="Normal 3 6 8" xfId="32218"/>
    <cellStyle name="Normal 3 6 8 2" xfId="32219"/>
    <cellStyle name="Normal 3 6 8 2 2" xfId="32220"/>
    <cellStyle name="Normal 3 6 8 3" xfId="32221"/>
    <cellStyle name="Normal 3 6 8 3 2" xfId="32222"/>
    <cellStyle name="Normal 3 6 8 4" xfId="32223"/>
    <cellStyle name="Normal 3 6 8 4 2" xfId="32224"/>
    <cellStyle name="Normal 3 6 8 5" xfId="32225"/>
    <cellStyle name="Normal 3 6 9" xfId="32226"/>
    <cellStyle name="Normal 3 6 9 2" xfId="32227"/>
    <cellStyle name="Normal 3 6 9 2 2" xfId="32228"/>
    <cellStyle name="Normal 3 6 9 3" xfId="32229"/>
    <cellStyle name="Normal 3 6 9 3 2" xfId="32230"/>
    <cellStyle name="Normal 3 6 9 4" xfId="32231"/>
    <cellStyle name="Normal 3 6 9 4 2" xfId="32232"/>
    <cellStyle name="Normal 3 6 9 5" xfId="32233"/>
    <cellStyle name="Normal 3 6_Net Zero &amp; QRP Award" xfId="32234"/>
    <cellStyle name="Normal 3 7" xfId="32235"/>
    <cellStyle name="Normal 3 7 2" xfId="32236"/>
    <cellStyle name="Normal 3 7 2 2" xfId="32237"/>
    <cellStyle name="Normal 3 7 3" xfId="32238"/>
    <cellStyle name="Normal 3 7 3 2" xfId="32239"/>
    <cellStyle name="Normal 3 7 4" xfId="32240"/>
    <cellStyle name="Normal 3 7 4 2" xfId="32241"/>
    <cellStyle name="Normal 3 7 5" xfId="32242"/>
    <cellStyle name="Normal 3 8" xfId="32243"/>
    <cellStyle name="Normal 3 8 2" xfId="32244"/>
    <cellStyle name="Normal 3 8 3" xfId="32245"/>
    <cellStyle name="Normal 3 9" xfId="32246"/>
    <cellStyle name="Normal 3 9 2" xfId="32247"/>
    <cellStyle name="Normal 3 9 3" xfId="32248"/>
    <cellStyle name="Normal 3_10051" xfId="32249"/>
    <cellStyle name="Normal 30" xfId="32250"/>
    <cellStyle name="Normal 30 2" xfId="32251"/>
    <cellStyle name="Normal 30 2 2" xfId="32252"/>
    <cellStyle name="Normal 30 2 3" xfId="32253"/>
    <cellStyle name="Normal 30 3" xfId="32254"/>
    <cellStyle name="Normal 30 3 2" xfId="32255"/>
    <cellStyle name="Normal 30 4" xfId="32256"/>
    <cellStyle name="Normal 30 4 2" xfId="32257"/>
    <cellStyle name="Normal 30 5" xfId="32258"/>
    <cellStyle name="Normal 30 5 2" xfId="32259"/>
    <cellStyle name="Normal 30 5 3" xfId="32260"/>
    <cellStyle name="Normal 30 6" xfId="32261"/>
    <cellStyle name="Normal 31" xfId="32262"/>
    <cellStyle name="Normal 31 10" xfId="32263"/>
    <cellStyle name="Normal 31 2" xfId="32264"/>
    <cellStyle name="Normal 31 2 2" xfId="32265"/>
    <cellStyle name="Normal 31 2 2 10" xfId="32266"/>
    <cellStyle name="Normal 31 2 2 2" xfId="32267"/>
    <cellStyle name="Normal 31 2 2 2 2" xfId="32268"/>
    <cellStyle name="Normal 31 2 2 2 2 2" xfId="32269"/>
    <cellStyle name="Normal 31 2 2 2 2 2 2" xfId="32270"/>
    <cellStyle name="Normal 31 2 2 2 2 2 2 2" xfId="32271"/>
    <cellStyle name="Normal 31 2 2 2 2 2 3" xfId="32272"/>
    <cellStyle name="Normal 31 2 2 2 2 3" xfId="32273"/>
    <cellStyle name="Normal 31 2 2 2 2 3 2" xfId="32274"/>
    <cellStyle name="Normal 31 2 2 2 2 3 2 2" xfId="32275"/>
    <cellStyle name="Normal 31 2 2 2 2 3 3" xfId="32276"/>
    <cellStyle name="Normal 31 2 2 2 2 4" xfId="32277"/>
    <cellStyle name="Normal 31 2 2 2 2 4 2" xfId="32278"/>
    <cellStyle name="Normal 31 2 2 2 2 5" xfId="32279"/>
    <cellStyle name="Normal 31 2 2 2 3" xfId="32280"/>
    <cellStyle name="Normal 31 2 2 2 3 2" xfId="32281"/>
    <cellStyle name="Normal 31 2 2 2 3 2 2" xfId="32282"/>
    <cellStyle name="Normal 31 2 2 2 3 3" xfId="32283"/>
    <cellStyle name="Normal 31 2 2 2 4" xfId="32284"/>
    <cellStyle name="Normal 31 2 2 2 4 2" xfId="32285"/>
    <cellStyle name="Normal 31 2 2 2 4 2 2" xfId="32286"/>
    <cellStyle name="Normal 31 2 2 2 4 3" xfId="32287"/>
    <cellStyle name="Normal 31 2 2 2 5" xfId="32288"/>
    <cellStyle name="Normal 31 2 2 2 5 2" xfId="32289"/>
    <cellStyle name="Normal 31 2 2 2 6" xfId="32290"/>
    <cellStyle name="Normal 31 2 2 2 7" xfId="32291"/>
    <cellStyle name="Normal 31 2 2 3" xfId="32292"/>
    <cellStyle name="Normal 31 2 2 3 2" xfId="32293"/>
    <cellStyle name="Normal 31 2 2 3 2 2" xfId="32294"/>
    <cellStyle name="Normal 31 2 2 3 2 2 2" xfId="32295"/>
    <cellStyle name="Normal 31 2 2 3 2 3" xfId="32296"/>
    <cellStyle name="Normal 31 2 2 3 3" xfId="32297"/>
    <cellStyle name="Normal 31 2 2 3 3 2" xfId="32298"/>
    <cellStyle name="Normal 31 2 2 3 3 2 2" xfId="32299"/>
    <cellStyle name="Normal 31 2 2 3 3 3" xfId="32300"/>
    <cellStyle name="Normal 31 2 2 3 4" xfId="32301"/>
    <cellStyle name="Normal 31 2 2 3 4 2" xfId="32302"/>
    <cellStyle name="Normal 31 2 2 3 5" xfId="32303"/>
    <cellStyle name="Normal 31 2 2 4" xfId="32304"/>
    <cellStyle name="Normal 31 2 2 4 2" xfId="32305"/>
    <cellStyle name="Normal 31 2 2 4 2 2" xfId="32306"/>
    <cellStyle name="Normal 31 2 2 4 3" xfId="32307"/>
    <cellStyle name="Normal 31 2 2 5" xfId="32308"/>
    <cellStyle name="Normal 31 2 2 5 2" xfId="32309"/>
    <cellStyle name="Normal 31 2 2 5 2 2" xfId="32310"/>
    <cellStyle name="Normal 31 2 2 5 3" xfId="32311"/>
    <cellStyle name="Normal 31 2 2 6" xfId="32312"/>
    <cellStyle name="Normal 31 2 2 6 2" xfId="32313"/>
    <cellStyle name="Normal 31 2 2 7" xfId="32314"/>
    <cellStyle name="Normal 31 2 2 8" xfId="32315"/>
    <cellStyle name="Normal 31 2 2 9" xfId="32316"/>
    <cellStyle name="Normal 31 2 3" xfId="32317"/>
    <cellStyle name="Normal 31 2 3 2" xfId="32318"/>
    <cellStyle name="Normal 31 2 3 2 2" xfId="32319"/>
    <cellStyle name="Normal 31 2 3 2 2 2" xfId="32320"/>
    <cellStyle name="Normal 31 2 3 2 2 2 2" xfId="32321"/>
    <cellStyle name="Normal 31 2 3 2 2 3" xfId="32322"/>
    <cellStyle name="Normal 31 2 3 2 3" xfId="32323"/>
    <cellStyle name="Normal 31 2 3 2 3 2" xfId="32324"/>
    <cellStyle name="Normal 31 2 3 2 3 2 2" xfId="32325"/>
    <cellStyle name="Normal 31 2 3 2 3 3" xfId="32326"/>
    <cellStyle name="Normal 31 2 3 2 4" xfId="32327"/>
    <cellStyle name="Normal 31 2 3 2 4 2" xfId="32328"/>
    <cellStyle name="Normal 31 2 3 2 5" xfId="32329"/>
    <cellStyle name="Normal 31 2 3 3" xfId="32330"/>
    <cellStyle name="Normal 31 2 3 3 2" xfId="32331"/>
    <cellStyle name="Normal 31 2 3 3 2 2" xfId="32332"/>
    <cellStyle name="Normal 31 2 3 3 3" xfId="32333"/>
    <cellStyle name="Normal 31 2 3 4" xfId="32334"/>
    <cellStyle name="Normal 31 2 3 4 2" xfId="32335"/>
    <cellStyle name="Normal 31 2 3 4 2 2" xfId="32336"/>
    <cellStyle name="Normal 31 2 3 4 3" xfId="32337"/>
    <cellStyle name="Normal 31 2 3 5" xfId="32338"/>
    <cellStyle name="Normal 31 2 3 5 2" xfId="32339"/>
    <cellStyle name="Normal 31 2 3 6" xfId="32340"/>
    <cellStyle name="Normal 31 2 3 7" xfId="32341"/>
    <cellStyle name="Normal 31 2 4" xfId="32342"/>
    <cellStyle name="Normal 31 2 4 2" xfId="32343"/>
    <cellStyle name="Normal 31 2 4 2 2" xfId="32344"/>
    <cellStyle name="Normal 31 2 4 2 2 2" xfId="32345"/>
    <cellStyle name="Normal 31 2 4 2 3" xfId="32346"/>
    <cellStyle name="Normal 31 2 4 3" xfId="32347"/>
    <cellStyle name="Normal 31 2 4 3 2" xfId="32348"/>
    <cellStyle name="Normal 31 2 4 3 2 2" xfId="32349"/>
    <cellStyle name="Normal 31 2 4 3 3" xfId="32350"/>
    <cellStyle name="Normal 31 2 4 4" xfId="32351"/>
    <cellStyle name="Normal 31 2 4 4 2" xfId="32352"/>
    <cellStyle name="Normal 31 2 4 5" xfId="32353"/>
    <cellStyle name="Normal 31 2 5" xfId="32354"/>
    <cellStyle name="Normal 31 2 5 2" xfId="32355"/>
    <cellStyle name="Normal 31 2 5 2 2" xfId="32356"/>
    <cellStyle name="Normal 31 2 5 3" xfId="32357"/>
    <cellStyle name="Normal 31 2 6" xfId="32358"/>
    <cellStyle name="Normal 31 2 6 2" xfId="32359"/>
    <cellStyle name="Normal 31 2 6 2 2" xfId="32360"/>
    <cellStyle name="Normal 31 2 6 3" xfId="32361"/>
    <cellStyle name="Normal 31 2 7" xfId="32362"/>
    <cellStyle name="Normal 31 2 7 2" xfId="32363"/>
    <cellStyle name="Normal 31 2 8" xfId="32364"/>
    <cellStyle name="Normal 31 2 9" xfId="32365"/>
    <cellStyle name="Normal 31 3" xfId="32366"/>
    <cellStyle name="Normal 31 3 2" xfId="32367"/>
    <cellStyle name="Normal 31 3 2 2" xfId="32368"/>
    <cellStyle name="Normal 31 3 2 2 2" xfId="32369"/>
    <cellStyle name="Normal 31 3 2 2 2 2" xfId="32370"/>
    <cellStyle name="Normal 31 3 2 2 2 2 2" xfId="32371"/>
    <cellStyle name="Normal 31 3 2 2 2 3" xfId="32372"/>
    <cellStyle name="Normal 31 3 2 2 3" xfId="32373"/>
    <cellStyle name="Normal 31 3 2 2 3 2" xfId="32374"/>
    <cellStyle name="Normal 31 3 2 2 3 2 2" xfId="32375"/>
    <cellStyle name="Normal 31 3 2 2 3 3" xfId="32376"/>
    <cellStyle name="Normal 31 3 2 2 4" xfId="32377"/>
    <cellStyle name="Normal 31 3 2 2 4 2" xfId="32378"/>
    <cellStyle name="Normal 31 3 2 2 5" xfId="32379"/>
    <cellStyle name="Normal 31 3 2 3" xfId="32380"/>
    <cellStyle name="Normal 31 3 2 3 2" xfId="32381"/>
    <cellStyle name="Normal 31 3 2 3 2 2" xfId="32382"/>
    <cellStyle name="Normal 31 3 2 3 3" xfId="32383"/>
    <cellStyle name="Normal 31 3 2 4" xfId="32384"/>
    <cellStyle name="Normal 31 3 2 4 2" xfId="32385"/>
    <cellStyle name="Normal 31 3 2 4 2 2" xfId="32386"/>
    <cellStyle name="Normal 31 3 2 4 3" xfId="32387"/>
    <cellStyle name="Normal 31 3 2 5" xfId="32388"/>
    <cellStyle name="Normal 31 3 2 5 2" xfId="32389"/>
    <cellStyle name="Normal 31 3 2 6" xfId="32390"/>
    <cellStyle name="Normal 31 3 3" xfId="32391"/>
    <cellStyle name="Normal 31 3 3 2" xfId="32392"/>
    <cellStyle name="Normal 31 3 3 2 2" xfId="32393"/>
    <cellStyle name="Normal 31 3 3 2 2 2" xfId="32394"/>
    <cellStyle name="Normal 31 3 3 2 3" xfId="32395"/>
    <cellStyle name="Normal 31 3 3 3" xfId="32396"/>
    <cellStyle name="Normal 31 3 3 3 2" xfId="32397"/>
    <cellStyle name="Normal 31 3 3 3 2 2" xfId="32398"/>
    <cellStyle name="Normal 31 3 3 3 3" xfId="32399"/>
    <cellStyle name="Normal 31 3 3 4" xfId="32400"/>
    <cellStyle name="Normal 31 3 3 4 2" xfId="32401"/>
    <cellStyle name="Normal 31 3 3 5" xfId="32402"/>
    <cellStyle name="Normal 31 3 3 6" xfId="32403"/>
    <cellStyle name="Normal 31 3 4" xfId="32404"/>
    <cellStyle name="Normal 31 3 4 2" xfId="32405"/>
    <cellStyle name="Normal 31 3 4 2 2" xfId="32406"/>
    <cellStyle name="Normal 31 3 4 3" xfId="32407"/>
    <cellStyle name="Normal 31 3 4 4" xfId="32408"/>
    <cellStyle name="Normal 31 3 4 5" xfId="32409"/>
    <cellStyle name="Normal 31 3 5" xfId="32410"/>
    <cellStyle name="Normal 31 3 5 2" xfId="32411"/>
    <cellStyle name="Normal 31 3 5 2 2" xfId="32412"/>
    <cellStyle name="Normal 31 3 5 3" xfId="32413"/>
    <cellStyle name="Normal 31 3 6" xfId="32414"/>
    <cellStyle name="Normal 31 3 6 2" xfId="32415"/>
    <cellStyle name="Normal 31 3 7" xfId="32416"/>
    <cellStyle name="Normal 31 4" xfId="32417"/>
    <cellStyle name="Normal 31 4 2" xfId="32418"/>
    <cellStyle name="Normal 31 4 2 2" xfId="32419"/>
    <cellStyle name="Normal 31 4 2 2 2" xfId="32420"/>
    <cellStyle name="Normal 31 4 2 2 2 2" xfId="32421"/>
    <cellStyle name="Normal 31 4 2 2 3" xfId="32422"/>
    <cellStyle name="Normal 31 4 2 3" xfId="32423"/>
    <cellStyle name="Normal 31 4 2 3 2" xfId="32424"/>
    <cellStyle name="Normal 31 4 2 3 2 2" xfId="32425"/>
    <cellStyle name="Normal 31 4 2 3 3" xfId="32426"/>
    <cellStyle name="Normal 31 4 2 4" xfId="32427"/>
    <cellStyle name="Normal 31 4 2 4 2" xfId="32428"/>
    <cellStyle name="Normal 31 4 2 5" xfId="32429"/>
    <cellStyle name="Normal 31 4 3" xfId="32430"/>
    <cellStyle name="Normal 31 4 3 2" xfId="32431"/>
    <cellStyle name="Normal 31 4 3 2 2" xfId="32432"/>
    <cellStyle name="Normal 31 4 3 3" xfId="32433"/>
    <cellStyle name="Normal 31 4 4" xfId="32434"/>
    <cellStyle name="Normal 31 4 4 2" xfId="32435"/>
    <cellStyle name="Normal 31 4 4 2 2" xfId="32436"/>
    <cellStyle name="Normal 31 4 4 3" xfId="32437"/>
    <cellStyle name="Normal 31 4 5" xfId="32438"/>
    <cellStyle name="Normal 31 4 5 2" xfId="32439"/>
    <cellStyle name="Normal 31 4 6" xfId="32440"/>
    <cellStyle name="Normal 31 4 7" xfId="32441"/>
    <cellStyle name="Normal 31 4 8" xfId="32442"/>
    <cellStyle name="Normal 31 5" xfId="32443"/>
    <cellStyle name="Normal 31 5 2" xfId="32444"/>
    <cellStyle name="Normal 31 5 2 2" xfId="32445"/>
    <cellStyle name="Normal 31 5 2 2 2" xfId="32446"/>
    <cellStyle name="Normal 31 5 2 3" xfId="32447"/>
    <cellStyle name="Normal 31 5 3" xfId="32448"/>
    <cellStyle name="Normal 31 5 3 2" xfId="32449"/>
    <cellStyle name="Normal 31 5 3 2 2" xfId="32450"/>
    <cellStyle name="Normal 31 5 3 3" xfId="32451"/>
    <cellStyle name="Normal 31 5 4" xfId="32452"/>
    <cellStyle name="Normal 31 5 4 2" xfId="32453"/>
    <cellStyle name="Normal 31 5 5" xfId="32454"/>
    <cellStyle name="Normal 31 5 6" xfId="32455"/>
    <cellStyle name="Normal 31 5 7" xfId="32456"/>
    <cellStyle name="Normal 31 6" xfId="32457"/>
    <cellStyle name="Normal 31 6 2" xfId="32458"/>
    <cellStyle name="Normal 31 6 2 2" xfId="32459"/>
    <cellStyle name="Normal 31 6 3" xfId="32460"/>
    <cellStyle name="Normal 31 7" xfId="32461"/>
    <cellStyle name="Normal 31 7 2" xfId="32462"/>
    <cellStyle name="Normal 31 7 2 2" xfId="32463"/>
    <cellStyle name="Normal 31 7 3" xfId="32464"/>
    <cellStyle name="Normal 31 8" xfId="32465"/>
    <cellStyle name="Normal 31 8 2" xfId="32466"/>
    <cellStyle name="Normal 31 9" xfId="32467"/>
    <cellStyle name="Normal 32" xfId="32468"/>
    <cellStyle name="Normal 32 10" xfId="32469"/>
    <cellStyle name="Normal 32 2" xfId="32470"/>
    <cellStyle name="Normal 32 2 2" xfId="32471"/>
    <cellStyle name="Normal 32 2 2 2" xfId="32472"/>
    <cellStyle name="Normal 32 2 2 2 2" xfId="32473"/>
    <cellStyle name="Normal 32 2 2 2 2 2" xfId="32474"/>
    <cellStyle name="Normal 32 2 2 2 2 2 2" xfId="32475"/>
    <cellStyle name="Normal 32 2 2 2 2 2 2 2" xfId="32476"/>
    <cellStyle name="Normal 32 2 2 2 2 2 3" xfId="32477"/>
    <cellStyle name="Normal 32 2 2 2 2 3" xfId="32478"/>
    <cellStyle name="Normal 32 2 2 2 2 3 2" xfId="32479"/>
    <cellStyle name="Normal 32 2 2 2 2 3 2 2" xfId="32480"/>
    <cellStyle name="Normal 32 2 2 2 2 3 3" xfId="32481"/>
    <cellStyle name="Normal 32 2 2 2 2 4" xfId="32482"/>
    <cellStyle name="Normal 32 2 2 2 2 4 2" xfId="32483"/>
    <cellStyle name="Normal 32 2 2 2 2 5" xfId="32484"/>
    <cellStyle name="Normal 32 2 2 2 3" xfId="32485"/>
    <cellStyle name="Normal 32 2 2 2 3 2" xfId="32486"/>
    <cellStyle name="Normal 32 2 2 2 3 2 2" xfId="32487"/>
    <cellStyle name="Normal 32 2 2 2 3 3" xfId="32488"/>
    <cellStyle name="Normal 32 2 2 2 4" xfId="32489"/>
    <cellStyle name="Normal 32 2 2 2 4 2" xfId="32490"/>
    <cellStyle name="Normal 32 2 2 2 4 2 2" xfId="32491"/>
    <cellStyle name="Normal 32 2 2 2 4 3" xfId="32492"/>
    <cellStyle name="Normal 32 2 2 2 5" xfId="32493"/>
    <cellStyle name="Normal 32 2 2 2 5 2" xfId="32494"/>
    <cellStyle name="Normal 32 2 2 2 6" xfId="32495"/>
    <cellStyle name="Normal 32 2 2 2 7" xfId="32496"/>
    <cellStyle name="Normal 32 2 2 3" xfId="32497"/>
    <cellStyle name="Normal 32 2 2 3 2" xfId="32498"/>
    <cellStyle name="Normal 32 2 2 3 2 2" xfId="32499"/>
    <cellStyle name="Normal 32 2 2 3 2 2 2" xfId="32500"/>
    <cellStyle name="Normal 32 2 2 3 2 3" xfId="32501"/>
    <cellStyle name="Normal 32 2 2 3 3" xfId="32502"/>
    <cellStyle name="Normal 32 2 2 3 3 2" xfId="32503"/>
    <cellStyle name="Normal 32 2 2 3 3 2 2" xfId="32504"/>
    <cellStyle name="Normal 32 2 2 3 3 3" xfId="32505"/>
    <cellStyle name="Normal 32 2 2 3 4" xfId="32506"/>
    <cellStyle name="Normal 32 2 2 3 4 2" xfId="32507"/>
    <cellStyle name="Normal 32 2 2 3 5" xfId="32508"/>
    <cellStyle name="Normal 32 2 2 4" xfId="32509"/>
    <cellStyle name="Normal 32 2 2 4 2" xfId="32510"/>
    <cellStyle name="Normal 32 2 2 4 2 2" xfId="32511"/>
    <cellStyle name="Normal 32 2 2 4 3" xfId="32512"/>
    <cellStyle name="Normal 32 2 2 5" xfId="32513"/>
    <cellStyle name="Normal 32 2 2 5 2" xfId="32514"/>
    <cellStyle name="Normal 32 2 2 5 2 2" xfId="32515"/>
    <cellStyle name="Normal 32 2 2 5 3" xfId="32516"/>
    <cellStyle name="Normal 32 2 2 6" xfId="32517"/>
    <cellStyle name="Normal 32 2 2 6 2" xfId="32518"/>
    <cellStyle name="Normal 32 2 2 7" xfId="32519"/>
    <cellStyle name="Normal 32 2 2 8" xfId="32520"/>
    <cellStyle name="Normal 32 2 3" xfId="32521"/>
    <cellStyle name="Normal 32 2 3 2" xfId="32522"/>
    <cellStyle name="Normal 32 2 3 2 2" xfId="32523"/>
    <cellStyle name="Normal 32 2 3 2 2 2" xfId="32524"/>
    <cellStyle name="Normal 32 2 3 2 2 2 2" xfId="32525"/>
    <cellStyle name="Normal 32 2 3 2 2 3" xfId="32526"/>
    <cellStyle name="Normal 32 2 3 2 3" xfId="32527"/>
    <cellStyle name="Normal 32 2 3 2 3 2" xfId="32528"/>
    <cellStyle name="Normal 32 2 3 2 3 2 2" xfId="32529"/>
    <cellStyle name="Normal 32 2 3 2 3 3" xfId="32530"/>
    <cellStyle name="Normal 32 2 3 2 4" xfId="32531"/>
    <cellStyle name="Normal 32 2 3 2 4 2" xfId="32532"/>
    <cellStyle name="Normal 32 2 3 2 5" xfId="32533"/>
    <cellStyle name="Normal 32 2 3 3" xfId="32534"/>
    <cellStyle name="Normal 32 2 3 3 2" xfId="32535"/>
    <cellStyle name="Normal 32 2 3 3 2 2" xfId="32536"/>
    <cellStyle name="Normal 32 2 3 3 3" xfId="32537"/>
    <cellStyle name="Normal 32 2 3 4" xfId="32538"/>
    <cellStyle name="Normal 32 2 3 4 2" xfId="32539"/>
    <cellStyle name="Normal 32 2 3 4 2 2" xfId="32540"/>
    <cellStyle name="Normal 32 2 3 4 3" xfId="32541"/>
    <cellStyle name="Normal 32 2 3 5" xfId="32542"/>
    <cellStyle name="Normal 32 2 3 5 2" xfId="32543"/>
    <cellStyle name="Normal 32 2 3 6" xfId="32544"/>
    <cellStyle name="Normal 32 2 3 7" xfId="32545"/>
    <cellStyle name="Normal 32 2 4" xfId="32546"/>
    <cellStyle name="Normal 32 2 4 2" xfId="32547"/>
    <cellStyle name="Normal 32 2 4 2 2" xfId="32548"/>
    <cellStyle name="Normal 32 2 4 2 2 2" xfId="32549"/>
    <cellStyle name="Normal 32 2 4 2 3" xfId="32550"/>
    <cellStyle name="Normal 32 2 4 3" xfId="32551"/>
    <cellStyle name="Normal 32 2 4 3 2" xfId="32552"/>
    <cellStyle name="Normal 32 2 4 3 2 2" xfId="32553"/>
    <cellStyle name="Normal 32 2 4 3 3" xfId="32554"/>
    <cellStyle name="Normal 32 2 4 4" xfId="32555"/>
    <cellStyle name="Normal 32 2 4 4 2" xfId="32556"/>
    <cellStyle name="Normal 32 2 4 5" xfId="32557"/>
    <cellStyle name="Normal 32 2 5" xfId="32558"/>
    <cellStyle name="Normal 32 2 5 2" xfId="32559"/>
    <cellStyle name="Normal 32 2 5 2 2" xfId="32560"/>
    <cellStyle name="Normal 32 2 5 3" xfId="32561"/>
    <cellStyle name="Normal 32 2 6" xfId="32562"/>
    <cellStyle name="Normal 32 2 6 2" xfId="32563"/>
    <cellStyle name="Normal 32 2 6 2 2" xfId="32564"/>
    <cellStyle name="Normal 32 2 6 3" xfId="32565"/>
    <cellStyle name="Normal 32 2 7" xfId="32566"/>
    <cellStyle name="Normal 32 2 7 2" xfId="32567"/>
    <cellStyle name="Normal 32 2 8" xfId="32568"/>
    <cellStyle name="Normal 32 2 9" xfId="32569"/>
    <cellStyle name="Normal 32 3" xfId="32570"/>
    <cellStyle name="Normal 32 3 2" xfId="32571"/>
    <cellStyle name="Normal 32 3 2 2" xfId="32572"/>
    <cellStyle name="Normal 32 3 2 2 2" xfId="32573"/>
    <cellStyle name="Normal 32 3 2 2 2 2" xfId="32574"/>
    <cellStyle name="Normal 32 3 2 2 2 2 2" xfId="32575"/>
    <cellStyle name="Normal 32 3 2 2 2 3" xfId="32576"/>
    <cellStyle name="Normal 32 3 2 2 3" xfId="32577"/>
    <cellStyle name="Normal 32 3 2 2 3 2" xfId="32578"/>
    <cellStyle name="Normal 32 3 2 2 3 2 2" xfId="32579"/>
    <cellStyle name="Normal 32 3 2 2 3 3" xfId="32580"/>
    <cellStyle name="Normal 32 3 2 2 4" xfId="32581"/>
    <cellStyle name="Normal 32 3 2 2 4 2" xfId="32582"/>
    <cellStyle name="Normal 32 3 2 2 5" xfId="32583"/>
    <cellStyle name="Normal 32 3 2 3" xfId="32584"/>
    <cellStyle name="Normal 32 3 2 3 2" xfId="32585"/>
    <cellStyle name="Normal 32 3 2 3 2 2" xfId="32586"/>
    <cellStyle name="Normal 32 3 2 3 3" xfId="32587"/>
    <cellStyle name="Normal 32 3 2 4" xfId="32588"/>
    <cellStyle name="Normal 32 3 2 4 2" xfId="32589"/>
    <cellStyle name="Normal 32 3 2 4 2 2" xfId="32590"/>
    <cellStyle name="Normal 32 3 2 4 3" xfId="32591"/>
    <cellStyle name="Normal 32 3 2 5" xfId="32592"/>
    <cellStyle name="Normal 32 3 2 5 2" xfId="32593"/>
    <cellStyle name="Normal 32 3 2 6" xfId="32594"/>
    <cellStyle name="Normal 32 3 3" xfId="32595"/>
    <cellStyle name="Normal 32 3 3 2" xfId="32596"/>
    <cellStyle name="Normal 32 3 3 2 2" xfId="32597"/>
    <cellStyle name="Normal 32 3 3 2 2 2" xfId="32598"/>
    <cellStyle name="Normal 32 3 3 2 3" xfId="32599"/>
    <cellStyle name="Normal 32 3 3 3" xfId="32600"/>
    <cellStyle name="Normal 32 3 3 3 2" xfId="32601"/>
    <cellStyle name="Normal 32 3 3 3 2 2" xfId="32602"/>
    <cellStyle name="Normal 32 3 3 3 3" xfId="32603"/>
    <cellStyle name="Normal 32 3 3 4" xfId="32604"/>
    <cellStyle name="Normal 32 3 3 4 2" xfId="32605"/>
    <cellStyle name="Normal 32 3 3 5" xfId="32606"/>
    <cellStyle name="Normal 32 3 4" xfId="32607"/>
    <cellStyle name="Normal 32 3 4 2" xfId="32608"/>
    <cellStyle name="Normal 32 3 4 2 2" xfId="32609"/>
    <cellStyle name="Normal 32 3 4 3" xfId="32610"/>
    <cellStyle name="Normal 32 3 5" xfId="32611"/>
    <cellStyle name="Normal 32 3 5 2" xfId="32612"/>
    <cellStyle name="Normal 32 3 5 2 2" xfId="32613"/>
    <cellStyle name="Normal 32 3 5 3" xfId="32614"/>
    <cellStyle name="Normal 32 3 6" xfId="32615"/>
    <cellStyle name="Normal 32 3 6 2" xfId="32616"/>
    <cellStyle name="Normal 32 3 7" xfId="32617"/>
    <cellStyle name="Normal 32 3 8" xfId="32618"/>
    <cellStyle name="Normal 32 3 9" xfId="32619"/>
    <cellStyle name="Normal 32 4" xfId="32620"/>
    <cellStyle name="Normal 32 4 2" xfId="32621"/>
    <cellStyle name="Normal 32 4 2 2" xfId="32622"/>
    <cellStyle name="Normal 32 4 2 2 2" xfId="32623"/>
    <cellStyle name="Normal 32 4 2 2 2 2" xfId="32624"/>
    <cellStyle name="Normal 32 4 2 2 3" xfId="32625"/>
    <cellStyle name="Normal 32 4 2 3" xfId="32626"/>
    <cellStyle name="Normal 32 4 2 3 2" xfId="32627"/>
    <cellStyle name="Normal 32 4 2 3 2 2" xfId="32628"/>
    <cellStyle name="Normal 32 4 2 3 3" xfId="32629"/>
    <cellStyle name="Normal 32 4 2 4" xfId="32630"/>
    <cellStyle name="Normal 32 4 2 4 2" xfId="32631"/>
    <cellStyle name="Normal 32 4 2 5" xfId="32632"/>
    <cellStyle name="Normal 32 4 3" xfId="32633"/>
    <cellStyle name="Normal 32 4 3 2" xfId="32634"/>
    <cellStyle name="Normal 32 4 3 2 2" xfId="32635"/>
    <cellStyle name="Normal 32 4 3 3" xfId="32636"/>
    <cellStyle name="Normal 32 4 4" xfId="32637"/>
    <cellStyle name="Normal 32 4 4 2" xfId="32638"/>
    <cellStyle name="Normal 32 4 4 2 2" xfId="32639"/>
    <cellStyle name="Normal 32 4 4 3" xfId="32640"/>
    <cellStyle name="Normal 32 4 5" xfId="32641"/>
    <cellStyle name="Normal 32 4 5 2" xfId="32642"/>
    <cellStyle name="Normal 32 4 6" xfId="32643"/>
    <cellStyle name="Normal 32 4 7" xfId="32644"/>
    <cellStyle name="Normal 32 4 8" xfId="32645"/>
    <cellStyle name="Normal 32 5" xfId="32646"/>
    <cellStyle name="Normal 32 5 2" xfId="32647"/>
    <cellStyle name="Normal 32 5 2 2" xfId="32648"/>
    <cellStyle name="Normal 32 5 2 2 2" xfId="32649"/>
    <cellStyle name="Normal 32 5 2 3" xfId="32650"/>
    <cellStyle name="Normal 32 5 3" xfId="32651"/>
    <cellStyle name="Normal 32 5 3 2" xfId="32652"/>
    <cellStyle name="Normal 32 5 3 2 2" xfId="32653"/>
    <cellStyle name="Normal 32 5 3 3" xfId="32654"/>
    <cellStyle name="Normal 32 5 4" xfId="32655"/>
    <cellStyle name="Normal 32 5 4 2" xfId="32656"/>
    <cellStyle name="Normal 32 5 5" xfId="32657"/>
    <cellStyle name="Normal 32 5 6" xfId="32658"/>
    <cellStyle name="Normal 32 5 7" xfId="32659"/>
    <cellStyle name="Normal 32 6" xfId="32660"/>
    <cellStyle name="Normal 32 6 2" xfId="32661"/>
    <cellStyle name="Normal 32 6 2 2" xfId="32662"/>
    <cellStyle name="Normal 32 6 3" xfId="32663"/>
    <cellStyle name="Normal 32 7" xfId="32664"/>
    <cellStyle name="Normal 32 7 2" xfId="32665"/>
    <cellStyle name="Normal 32 7 2 2" xfId="32666"/>
    <cellStyle name="Normal 32 7 3" xfId="32667"/>
    <cellStyle name="Normal 32 8" xfId="32668"/>
    <cellStyle name="Normal 32 8 2" xfId="32669"/>
    <cellStyle name="Normal 32 9" xfId="32670"/>
    <cellStyle name="Normal 33" xfId="32671"/>
    <cellStyle name="Normal 33 2" xfId="32672"/>
    <cellStyle name="Normal 33 2 2" xfId="32673"/>
    <cellStyle name="Normal 33 3" xfId="32674"/>
    <cellStyle name="Normal 33 3 2" xfId="32675"/>
    <cellStyle name="Normal 33 4" xfId="32676"/>
    <cellStyle name="Normal 33 5" xfId="32677"/>
    <cellStyle name="Normal 33 6" xfId="32678"/>
    <cellStyle name="Normal 34" xfId="32679"/>
    <cellStyle name="Normal 34 2" xfId="32680"/>
    <cellStyle name="Normal 34 2 2" xfId="32681"/>
    <cellStyle name="Normal 34 3" xfId="32682"/>
    <cellStyle name="Normal 34 3 2" xfId="32683"/>
    <cellStyle name="Normal 34 4" xfId="32684"/>
    <cellStyle name="Normal 34 4 2" xfId="32685"/>
    <cellStyle name="Normal 34 4 3" xfId="32686"/>
    <cellStyle name="Normal 34 5" xfId="32687"/>
    <cellStyle name="Normal 34 6" xfId="32688"/>
    <cellStyle name="Normal 35" xfId="32689"/>
    <cellStyle name="Normal 35 2" xfId="32690"/>
    <cellStyle name="Normal 35 2 2" xfId="32691"/>
    <cellStyle name="Normal 35 2 2 2" xfId="32692"/>
    <cellStyle name="Normal 35 2 2 2 2" xfId="32693"/>
    <cellStyle name="Normal 35 2 2 2 2 2" xfId="32694"/>
    <cellStyle name="Normal 35 2 2 2 2 2 2" xfId="32695"/>
    <cellStyle name="Normal 35 2 2 2 2 3" xfId="32696"/>
    <cellStyle name="Normal 35 2 2 2 3" xfId="32697"/>
    <cellStyle name="Normal 35 2 2 2 3 2" xfId="32698"/>
    <cellStyle name="Normal 35 2 2 2 3 2 2" xfId="32699"/>
    <cellStyle name="Normal 35 2 2 2 3 3" xfId="32700"/>
    <cellStyle name="Normal 35 2 2 2 4" xfId="32701"/>
    <cellStyle name="Normal 35 2 2 2 4 2" xfId="32702"/>
    <cellStyle name="Normal 35 2 2 2 5" xfId="32703"/>
    <cellStyle name="Normal 35 2 2 3" xfId="32704"/>
    <cellStyle name="Normal 35 2 2 3 2" xfId="32705"/>
    <cellStyle name="Normal 35 2 2 3 2 2" xfId="32706"/>
    <cellStyle name="Normal 35 2 2 3 3" xfId="32707"/>
    <cellStyle name="Normal 35 2 2 4" xfId="32708"/>
    <cellStyle name="Normal 35 2 2 4 2" xfId="32709"/>
    <cellStyle name="Normal 35 2 2 4 2 2" xfId="32710"/>
    <cellStyle name="Normal 35 2 2 4 3" xfId="32711"/>
    <cellStyle name="Normal 35 2 2 5" xfId="32712"/>
    <cellStyle name="Normal 35 2 2 5 2" xfId="32713"/>
    <cellStyle name="Normal 35 2 2 6" xfId="32714"/>
    <cellStyle name="Normal 35 2 3" xfId="32715"/>
    <cellStyle name="Normal 35 2 3 2" xfId="32716"/>
    <cellStyle name="Normal 35 2 3 2 2" xfId="32717"/>
    <cellStyle name="Normal 35 2 3 2 2 2" xfId="32718"/>
    <cellStyle name="Normal 35 2 3 2 3" xfId="32719"/>
    <cellStyle name="Normal 35 2 3 3" xfId="32720"/>
    <cellStyle name="Normal 35 2 3 3 2" xfId="32721"/>
    <cellStyle name="Normal 35 2 3 3 2 2" xfId="32722"/>
    <cellStyle name="Normal 35 2 3 3 3" xfId="32723"/>
    <cellStyle name="Normal 35 2 3 4" xfId="32724"/>
    <cellStyle name="Normal 35 2 3 4 2" xfId="32725"/>
    <cellStyle name="Normal 35 2 3 5" xfId="32726"/>
    <cellStyle name="Normal 35 2 3 6" xfId="32727"/>
    <cellStyle name="Normal 35 2 3 7" xfId="32728"/>
    <cellStyle name="Normal 35 2 3 8" xfId="32729"/>
    <cellStyle name="Normal 35 2 4" xfId="32730"/>
    <cellStyle name="Normal 35 2 4 2" xfId="32731"/>
    <cellStyle name="Normal 35 2 4 2 2" xfId="32732"/>
    <cellStyle name="Normal 35 2 4 3" xfId="32733"/>
    <cellStyle name="Normal 35 2 5" xfId="32734"/>
    <cellStyle name="Normal 35 2 5 2" xfId="32735"/>
    <cellStyle name="Normal 35 2 5 2 2" xfId="32736"/>
    <cellStyle name="Normal 35 2 5 3" xfId="32737"/>
    <cellStyle name="Normal 35 2 6" xfId="32738"/>
    <cellStyle name="Normal 35 2 6 2" xfId="32739"/>
    <cellStyle name="Normal 35 2 7" xfId="32740"/>
    <cellStyle name="Normal 35 2 8" xfId="32741"/>
    <cellStyle name="Normal 35 2 9" xfId="32742"/>
    <cellStyle name="Normal 35 3" xfId="32743"/>
    <cellStyle name="Normal 35 3 2" xfId="32744"/>
    <cellStyle name="Normal 35 3 2 2" xfId="32745"/>
    <cellStyle name="Normal 35 3 2 2 2" xfId="32746"/>
    <cellStyle name="Normal 35 3 2 2 2 2" xfId="32747"/>
    <cellStyle name="Normal 35 3 2 2 3" xfId="32748"/>
    <cellStyle name="Normal 35 3 2 3" xfId="32749"/>
    <cellStyle name="Normal 35 3 2 3 2" xfId="32750"/>
    <cellStyle name="Normal 35 3 2 3 2 2" xfId="32751"/>
    <cellStyle name="Normal 35 3 2 3 3" xfId="32752"/>
    <cellStyle name="Normal 35 3 2 4" xfId="32753"/>
    <cellStyle name="Normal 35 3 2 4 2" xfId="32754"/>
    <cellStyle name="Normal 35 3 2 5" xfId="32755"/>
    <cellStyle name="Normal 35 3 3" xfId="32756"/>
    <cellStyle name="Normal 35 3 3 2" xfId="32757"/>
    <cellStyle name="Normal 35 3 3 2 2" xfId="32758"/>
    <cellStyle name="Normal 35 3 3 3" xfId="32759"/>
    <cellStyle name="Normal 35 3 4" xfId="32760"/>
    <cellStyle name="Normal 35 3 4 2" xfId="32761"/>
    <cellStyle name="Normal 35 3 4 2 2" xfId="32762"/>
    <cellStyle name="Normal 35 3 4 3" xfId="32763"/>
    <cellStyle name="Normal 35 3 5" xfId="32764"/>
    <cellStyle name="Normal 35 3 5 2" xfId="32765"/>
    <cellStyle name="Normal 35 3 6" xfId="32766"/>
    <cellStyle name="Normal 35 3 7" xfId="32767"/>
    <cellStyle name="Normal 35 3 8" xfId="32768"/>
    <cellStyle name="Normal 35 4" xfId="32769"/>
    <cellStyle name="Normal 35 4 2" xfId="32770"/>
    <cellStyle name="Normal 35 4 2 2" xfId="32771"/>
    <cellStyle name="Normal 35 4 2 2 2" xfId="32772"/>
    <cellStyle name="Normal 35 4 2 3" xfId="32773"/>
    <cellStyle name="Normal 35 4 3" xfId="32774"/>
    <cellStyle name="Normal 35 4 3 2" xfId="32775"/>
    <cellStyle name="Normal 35 4 3 2 2" xfId="32776"/>
    <cellStyle name="Normal 35 4 3 3" xfId="32777"/>
    <cellStyle name="Normal 35 4 4" xfId="32778"/>
    <cellStyle name="Normal 35 4 4 2" xfId="32779"/>
    <cellStyle name="Normal 35 4 5" xfId="32780"/>
    <cellStyle name="Normal 35 4 6" xfId="32781"/>
    <cellStyle name="Normal 35 4 7" xfId="32782"/>
    <cellStyle name="Normal 35 5" xfId="32783"/>
    <cellStyle name="Normal 35 5 2" xfId="32784"/>
    <cellStyle name="Normal 35 5 2 2" xfId="32785"/>
    <cellStyle name="Normal 35 5 3" xfId="32786"/>
    <cellStyle name="Normal 35 6" xfId="32787"/>
    <cellStyle name="Normal 35 6 2" xfId="32788"/>
    <cellStyle name="Normal 35 6 2 2" xfId="32789"/>
    <cellStyle name="Normal 35 6 3" xfId="32790"/>
    <cellStyle name="Normal 35 7" xfId="32791"/>
    <cellStyle name="Normal 35 7 2" xfId="32792"/>
    <cellStyle name="Normal 35 8" xfId="32793"/>
    <cellStyle name="Normal 35 9" xfId="32794"/>
    <cellStyle name="Normal 36" xfId="32795"/>
    <cellStyle name="Normal 36 2" xfId="32796"/>
    <cellStyle name="Normal 36 2 2" xfId="32797"/>
    <cellStyle name="Normal 36 2 2 2" xfId="32798"/>
    <cellStyle name="Normal 36 2 2 2 2" xfId="32799"/>
    <cellStyle name="Normal 36 2 2 2 2 2" xfId="32800"/>
    <cellStyle name="Normal 36 2 2 2 2 2 2" xfId="32801"/>
    <cellStyle name="Normal 36 2 2 2 2 3" xfId="32802"/>
    <cellStyle name="Normal 36 2 2 2 3" xfId="32803"/>
    <cellStyle name="Normal 36 2 2 2 3 2" xfId="32804"/>
    <cellStyle name="Normal 36 2 2 2 3 2 2" xfId="32805"/>
    <cellStyle name="Normal 36 2 2 2 3 3" xfId="32806"/>
    <cellStyle name="Normal 36 2 2 2 4" xfId="32807"/>
    <cellStyle name="Normal 36 2 2 2 4 2" xfId="32808"/>
    <cellStyle name="Normal 36 2 2 2 5" xfId="32809"/>
    <cellStyle name="Normal 36 2 2 3" xfId="32810"/>
    <cellStyle name="Normal 36 2 2 3 2" xfId="32811"/>
    <cellStyle name="Normal 36 2 2 3 2 2" xfId="32812"/>
    <cellStyle name="Normal 36 2 2 3 3" xfId="32813"/>
    <cellStyle name="Normal 36 2 2 4" xfId="32814"/>
    <cellStyle name="Normal 36 2 2 4 2" xfId="32815"/>
    <cellStyle name="Normal 36 2 2 4 2 2" xfId="32816"/>
    <cellStyle name="Normal 36 2 2 4 3" xfId="32817"/>
    <cellStyle name="Normal 36 2 2 5" xfId="32818"/>
    <cellStyle name="Normal 36 2 2 5 2" xfId="32819"/>
    <cellStyle name="Normal 36 2 2 6" xfId="32820"/>
    <cellStyle name="Normal 36 2 3" xfId="32821"/>
    <cellStyle name="Normal 36 2 3 2" xfId="32822"/>
    <cellStyle name="Normal 36 2 3 2 2" xfId="32823"/>
    <cellStyle name="Normal 36 2 3 2 2 2" xfId="32824"/>
    <cellStyle name="Normal 36 2 3 2 3" xfId="32825"/>
    <cellStyle name="Normal 36 2 3 3" xfId="32826"/>
    <cellStyle name="Normal 36 2 3 3 2" xfId="32827"/>
    <cellStyle name="Normal 36 2 3 3 2 2" xfId="32828"/>
    <cellStyle name="Normal 36 2 3 3 3" xfId="32829"/>
    <cellStyle name="Normal 36 2 3 4" xfId="32830"/>
    <cellStyle name="Normal 36 2 3 4 2" xfId="32831"/>
    <cellStyle name="Normal 36 2 3 5" xfId="32832"/>
    <cellStyle name="Normal 36 2 3 6" xfId="32833"/>
    <cellStyle name="Normal 36 2 3 7" xfId="32834"/>
    <cellStyle name="Normal 36 2 3 8" xfId="32835"/>
    <cellStyle name="Normal 36 2 4" xfId="32836"/>
    <cellStyle name="Normal 36 2 4 2" xfId="32837"/>
    <cellStyle name="Normal 36 2 4 2 2" xfId="32838"/>
    <cellStyle name="Normal 36 2 4 3" xfId="32839"/>
    <cellStyle name="Normal 36 2 5" xfId="32840"/>
    <cellStyle name="Normal 36 2 5 2" xfId="32841"/>
    <cellStyle name="Normal 36 2 5 2 2" xfId="32842"/>
    <cellStyle name="Normal 36 2 5 3" xfId="32843"/>
    <cellStyle name="Normal 36 2 6" xfId="32844"/>
    <cellStyle name="Normal 36 2 6 2" xfId="32845"/>
    <cellStyle name="Normal 36 2 7" xfId="32846"/>
    <cellStyle name="Normal 36 2 8" xfId="32847"/>
    <cellStyle name="Normal 36 2 9" xfId="32848"/>
    <cellStyle name="Normal 36 3" xfId="32849"/>
    <cellStyle name="Normal 36 3 2" xfId="32850"/>
    <cellStyle name="Normal 36 3 2 2" xfId="32851"/>
    <cellStyle name="Normal 36 3 2 2 2" xfId="32852"/>
    <cellStyle name="Normal 36 3 2 2 2 2" xfId="32853"/>
    <cellStyle name="Normal 36 3 2 2 3" xfId="32854"/>
    <cellStyle name="Normal 36 3 2 3" xfId="32855"/>
    <cellStyle name="Normal 36 3 2 3 2" xfId="32856"/>
    <cellStyle name="Normal 36 3 2 3 2 2" xfId="32857"/>
    <cellStyle name="Normal 36 3 2 3 3" xfId="32858"/>
    <cellStyle name="Normal 36 3 2 4" xfId="32859"/>
    <cellStyle name="Normal 36 3 2 4 2" xfId="32860"/>
    <cellStyle name="Normal 36 3 2 5" xfId="32861"/>
    <cellStyle name="Normal 36 3 3" xfId="32862"/>
    <cellStyle name="Normal 36 3 3 2" xfId="32863"/>
    <cellStyle name="Normal 36 3 3 2 2" xfId="32864"/>
    <cellStyle name="Normal 36 3 3 3" xfId="32865"/>
    <cellStyle name="Normal 36 3 4" xfId="32866"/>
    <cellStyle name="Normal 36 3 4 2" xfId="32867"/>
    <cellStyle name="Normal 36 3 4 2 2" xfId="32868"/>
    <cellStyle name="Normal 36 3 4 3" xfId="32869"/>
    <cellStyle name="Normal 36 3 5" xfId="32870"/>
    <cellStyle name="Normal 36 3 5 2" xfId="32871"/>
    <cellStyle name="Normal 36 3 6" xfId="32872"/>
    <cellStyle name="Normal 36 4" xfId="32873"/>
    <cellStyle name="Normal 36 4 2" xfId="32874"/>
    <cellStyle name="Normal 36 4 2 2" xfId="32875"/>
    <cellStyle name="Normal 36 4 2 2 2" xfId="32876"/>
    <cellStyle name="Normal 36 4 2 3" xfId="32877"/>
    <cellStyle name="Normal 36 4 3" xfId="32878"/>
    <cellStyle name="Normal 36 4 3 2" xfId="32879"/>
    <cellStyle name="Normal 36 4 3 2 2" xfId="32880"/>
    <cellStyle name="Normal 36 4 3 3" xfId="32881"/>
    <cellStyle name="Normal 36 4 4" xfId="32882"/>
    <cellStyle name="Normal 36 4 4 2" xfId="32883"/>
    <cellStyle name="Normal 36 4 5" xfId="32884"/>
    <cellStyle name="Normal 36 5" xfId="32885"/>
    <cellStyle name="Normal 36 5 2" xfId="32886"/>
    <cellStyle name="Normal 36 5 2 2" xfId="32887"/>
    <cellStyle name="Normal 36 5 3" xfId="32888"/>
    <cellStyle name="Normal 36 6" xfId="32889"/>
    <cellStyle name="Normal 36 6 2" xfId="32890"/>
    <cellStyle name="Normal 36 6 2 2" xfId="32891"/>
    <cellStyle name="Normal 36 6 3" xfId="32892"/>
    <cellStyle name="Normal 36 7" xfId="32893"/>
    <cellStyle name="Normal 36 7 2" xfId="32894"/>
    <cellStyle name="Normal 36 8" xfId="32895"/>
    <cellStyle name="Normal 36 9" xfId="32896"/>
    <cellStyle name="Normal 37" xfId="32897"/>
    <cellStyle name="Normal 37 2" xfId="32898"/>
    <cellStyle name="Normal 37 2 2" xfId="32899"/>
    <cellStyle name="Normal 37 2 2 2" xfId="32900"/>
    <cellStyle name="Normal 37 2 2 2 2" xfId="32901"/>
    <cellStyle name="Normal 37 2 2 2 2 2" xfId="32902"/>
    <cellStyle name="Normal 37 2 2 2 2 2 2" xfId="32903"/>
    <cellStyle name="Normal 37 2 2 2 2 3" xfId="32904"/>
    <cellStyle name="Normal 37 2 2 2 3" xfId="32905"/>
    <cellStyle name="Normal 37 2 2 2 3 2" xfId="32906"/>
    <cellStyle name="Normal 37 2 2 2 3 2 2" xfId="32907"/>
    <cellStyle name="Normal 37 2 2 2 3 3" xfId="32908"/>
    <cellStyle name="Normal 37 2 2 2 4" xfId="32909"/>
    <cellStyle name="Normal 37 2 2 2 4 2" xfId="32910"/>
    <cellStyle name="Normal 37 2 2 2 5" xfId="32911"/>
    <cellStyle name="Normal 37 2 2 3" xfId="32912"/>
    <cellStyle name="Normal 37 2 2 3 2" xfId="32913"/>
    <cellStyle name="Normal 37 2 2 3 2 2" xfId="32914"/>
    <cellStyle name="Normal 37 2 2 3 3" xfId="32915"/>
    <cellStyle name="Normal 37 2 2 4" xfId="32916"/>
    <cellStyle name="Normal 37 2 2 4 2" xfId="32917"/>
    <cellStyle name="Normal 37 2 2 4 2 2" xfId="32918"/>
    <cellStyle name="Normal 37 2 2 4 3" xfId="32919"/>
    <cellStyle name="Normal 37 2 2 5" xfId="32920"/>
    <cellStyle name="Normal 37 2 2 5 2" xfId="32921"/>
    <cellStyle name="Normal 37 2 2 6" xfId="32922"/>
    <cellStyle name="Normal 37 2 3" xfId="32923"/>
    <cellStyle name="Normal 37 2 3 2" xfId="32924"/>
    <cellStyle name="Normal 37 2 3 2 2" xfId="32925"/>
    <cellStyle name="Normal 37 2 3 2 2 2" xfId="32926"/>
    <cellStyle name="Normal 37 2 3 2 3" xfId="32927"/>
    <cellStyle name="Normal 37 2 3 3" xfId="32928"/>
    <cellStyle name="Normal 37 2 3 3 2" xfId="32929"/>
    <cellStyle name="Normal 37 2 3 3 2 2" xfId="32930"/>
    <cellStyle name="Normal 37 2 3 3 3" xfId="32931"/>
    <cellStyle name="Normal 37 2 3 4" xfId="32932"/>
    <cellStyle name="Normal 37 2 3 4 2" xfId="32933"/>
    <cellStyle name="Normal 37 2 3 5" xfId="32934"/>
    <cellStyle name="Normal 37 2 4" xfId="32935"/>
    <cellStyle name="Normal 37 2 4 2" xfId="32936"/>
    <cellStyle name="Normal 37 2 4 2 2" xfId="32937"/>
    <cellStyle name="Normal 37 2 4 3" xfId="32938"/>
    <cellStyle name="Normal 37 2 5" xfId="32939"/>
    <cellStyle name="Normal 37 2 5 2" xfId="32940"/>
    <cellStyle name="Normal 37 2 5 2 2" xfId="32941"/>
    <cellStyle name="Normal 37 2 5 3" xfId="32942"/>
    <cellStyle name="Normal 37 2 6" xfId="32943"/>
    <cellStyle name="Normal 37 2 6 2" xfId="32944"/>
    <cellStyle name="Normal 37 2 7" xfId="32945"/>
    <cellStyle name="Normal 37 2 8" xfId="32946"/>
    <cellStyle name="Normal 37 2 9" xfId="32947"/>
    <cellStyle name="Normal 37 3" xfId="32948"/>
    <cellStyle name="Normal 37 3 2" xfId="32949"/>
    <cellStyle name="Normal 37 3 2 2" xfId="32950"/>
    <cellStyle name="Normal 37 3 2 2 2" xfId="32951"/>
    <cellStyle name="Normal 37 3 2 2 2 2" xfId="32952"/>
    <cellStyle name="Normal 37 3 2 2 3" xfId="32953"/>
    <cellStyle name="Normal 37 3 2 3" xfId="32954"/>
    <cellStyle name="Normal 37 3 2 3 2" xfId="32955"/>
    <cellStyle name="Normal 37 3 2 3 2 2" xfId="32956"/>
    <cellStyle name="Normal 37 3 2 3 3" xfId="32957"/>
    <cellStyle name="Normal 37 3 2 4" xfId="32958"/>
    <cellStyle name="Normal 37 3 2 4 2" xfId="32959"/>
    <cellStyle name="Normal 37 3 2 5" xfId="32960"/>
    <cellStyle name="Normal 37 3 3" xfId="32961"/>
    <cellStyle name="Normal 37 3 3 2" xfId="32962"/>
    <cellStyle name="Normal 37 3 3 2 2" xfId="32963"/>
    <cellStyle name="Normal 37 3 3 3" xfId="32964"/>
    <cellStyle name="Normal 37 3 4" xfId="32965"/>
    <cellStyle name="Normal 37 3 4 2" xfId="32966"/>
    <cellStyle name="Normal 37 3 4 2 2" xfId="32967"/>
    <cellStyle name="Normal 37 3 4 3" xfId="32968"/>
    <cellStyle name="Normal 37 3 5" xfId="32969"/>
    <cellStyle name="Normal 37 3 5 2" xfId="32970"/>
    <cellStyle name="Normal 37 3 6" xfId="32971"/>
    <cellStyle name="Normal 37 4" xfId="32972"/>
    <cellStyle name="Normal 37 4 2" xfId="32973"/>
    <cellStyle name="Normal 37 4 2 2" xfId="32974"/>
    <cellStyle name="Normal 37 4 2 2 2" xfId="32975"/>
    <cellStyle name="Normal 37 4 2 3" xfId="32976"/>
    <cellStyle name="Normal 37 4 3" xfId="32977"/>
    <cellStyle name="Normal 37 4 3 2" xfId="32978"/>
    <cellStyle name="Normal 37 4 3 2 2" xfId="32979"/>
    <cellStyle name="Normal 37 4 3 3" xfId="32980"/>
    <cellStyle name="Normal 37 4 4" xfId="32981"/>
    <cellStyle name="Normal 37 4 4 2" xfId="32982"/>
    <cellStyle name="Normal 37 4 5" xfId="32983"/>
    <cellStyle name="Normal 37 5" xfId="32984"/>
    <cellStyle name="Normal 37 5 2" xfId="32985"/>
    <cellStyle name="Normal 37 5 2 2" xfId="32986"/>
    <cellStyle name="Normal 37 5 3" xfId="32987"/>
    <cellStyle name="Normal 37 6" xfId="32988"/>
    <cellStyle name="Normal 37 6 2" xfId="32989"/>
    <cellStyle name="Normal 37 6 2 2" xfId="32990"/>
    <cellStyle name="Normal 37 6 3" xfId="32991"/>
    <cellStyle name="Normal 37 6 4" xfId="32992"/>
    <cellStyle name="Normal 37 6 5" xfId="32993"/>
    <cellStyle name="Normal 37 7" xfId="32994"/>
    <cellStyle name="Normal 37 7 2" xfId="32995"/>
    <cellStyle name="Normal 37 8" xfId="32996"/>
    <cellStyle name="Normal 37 9" xfId="32997"/>
    <cellStyle name="Normal 38" xfId="32998"/>
    <cellStyle name="Normal 38 2" xfId="32999"/>
    <cellStyle name="Normal 38 2 2" xfId="33000"/>
    <cellStyle name="Normal 38 2 2 2" xfId="33001"/>
    <cellStyle name="Normal 38 2 2 2 2" xfId="33002"/>
    <cellStyle name="Normal 38 2 2 2 2 2" xfId="33003"/>
    <cellStyle name="Normal 38 2 2 2 2 2 2" xfId="33004"/>
    <cellStyle name="Normal 38 2 2 2 2 3" xfId="33005"/>
    <cellStyle name="Normal 38 2 2 2 3" xfId="33006"/>
    <cellStyle name="Normal 38 2 2 2 3 2" xfId="33007"/>
    <cellStyle name="Normal 38 2 2 2 3 2 2" xfId="33008"/>
    <cellStyle name="Normal 38 2 2 2 3 3" xfId="33009"/>
    <cellStyle name="Normal 38 2 2 2 4" xfId="33010"/>
    <cellStyle name="Normal 38 2 2 2 4 2" xfId="33011"/>
    <cellStyle name="Normal 38 2 2 2 5" xfId="33012"/>
    <cellStyle name="Normal 38 2 2 3" xfId="33013"/>
    <cellStyle name="Normal 38 2 2 3 2" xfId="33014"/>
    <cellStyle name="Normal 38 2 2 3 2 2" xfId="33015"/>
    <cellStyle name="Normal 38 2 2 3 3" xfId="33016"/>
    <cellStyle name="Normal 38 2 2 4" xfId="33017"/>
    <cellStyle name="Normal 38 2 2 4 2" xfId="33018"/>
    <cellStyle name="Normal 38 2 2 4 2 2" xfId="33019"/>
    <cellStyle name="Normal 38 2 2 4 3" xfId="33020"/>
    <cellStyle name="Normal 38 2 2 5" xfId="33021"/>
    <cellStyle name="Normal 38 2 2 5 2" xfId="33022"/>
    <cellStyle name="Normal 38 2 2 6" xfId="33023"/>
    <cellStyle name="Normal 38 2 3" xfId="33024"/>
    <cellStyle name="Normal 38 2 3 2" xfId="33025"/>
    <cellStyle name="Normal 38 2 3 2 2" xfId="33026"/>
    <cellStyle name="Normal 38 2 3 2 2 2" xfId="33027"/>
    <cellStyle name="Normal 38 2 3 2 3" xfId="33028"/>
    <cellStyle name="Normal 38 2 3 3" xfId="33029"/>
    <cellStyle name="Normal 38 2 3 3 2" xfId="33030"/>
    <cellStyle name="Normal 38 2 3 3 2 2" xfId="33031"/>
    <cellStyle name="Normal 38 2 3 3 3" xfId="33032"/>
    <cellStyle name="Normal 38 2 3 4" xfId="33033"/>
    <cellStyle name="Normal 38 2 3 4 2" xfId="33034"/>
    <cellStyle name="Normal 38 2 3 5" xfId="33035"/>
    <cellStyle name="Normal 38 2 4" xfId="33036"/>
    <cellStyle name="Normal 38 2 4 2" xfId="33037"/>
    <cellStyle name="Normal 38 2 4 2 2" xfId="33038"/>
    <cellStyle name="Normal 38 2 4 3" xfId="33039"/>
    <cellStyle name="Normal 38 2 5" xfId="33040"/>
    <cellStyle name="Normal 38 2 5 2" xfId="33041"/>
    <cellStyle name="Normal 38 2 5 2 2" xfId="33042"/>
    <cellStyle name="Normal 38 2 5 3" xfId="33043"/>
    <cellStyle name="Normal 38 2 6" xfId="33044"/>
    <cellStyle name="Normal 38 2 6 2" xfId="33045"/>
    <cellStyle name="Normal 38 2 7" xfId="33046"/>
    <cellStyle name="Normal 38 2 8" xfId="33047"/>
    <cellStyle name="Normal 38 2 9" xfId="33048"/>
    <cellStyle name="Normal 38 3" xfId="33049"/>
    <cellStyle name="Normal 38 3 2" xfId="33050"/>
    <cellStyle name="Normal 38 3 2 2" xfId="33051"/>
    <cellStyle name="Normal 38 3 2 2 2" xfId="33052"/>
    <cellStyle name="Normal 38 3 2 2 2 2" xfId="33053"/>
    <cellStyle name="Normal 38 3 2 2 3" xfId="33054"/>
    <cellStyle name="Normal 38 3 2 3" xfId="33055"/>
    <cellStyle name="Normal 38 3 2 3 2" xfId="33056"/>
    <cellStyle name="Normal 38 3 2 3 2 2" xfId="33057"/>
    <cellStyle name="Normal 38 3 2 3 3" xfId="33058"/>
    <cellStyle name="Normal 38 3 2 4" xfId="33059"/>
    <cellStyle name="Normal 38 3 2 4 2" xfId="33060"/>
    <cellStyle name="Normal 38 3 2 5" xfId="33061"/>
    <cellStyle name="Normal 38 3 3" xfId="33062"/>
    <cellStyle name="Normal 38 3 3 2" xfId="33063"/>
    <cellStyle name="Normal 38 3 3 2 2" xfId="33064"/>
    <cellStyle name="Normal 38 3 3 3" xfId="33065"/>
    <cellStyle name="Normal 38 3 4" xfId="33066"/>
    <cellStyle name="Normal 38 3 4 2" xfId="33067"/>
    <cellStyle name="Normal 38 3 4 2 2" xfId="33068"/>
    <cellStyle name="Normal 38 3 4 3" xfId="33069"/>
    <cellStyle name="Normal 38 3 5" xfId="33070"/>
    <cellStyle name="Normal 38 3 5 2" xfId="33071"/>
    <cellStyle name="Normal 38 3 6" xfId="33072"/>
    <cellStyle name="Normal 38 4" xfId="33073"/>
    <cellStyle name="Normal 38 4 2" xfId="33074"/>
    <cellStyle name="Normal 38 4 2 2" xfId="33075"/>
    <cellStyle name="Normal 38 4 2 2 2" xfId="33076"/>
    <cellStyle name="Normal 38 4 2 3" xfId="33077"/>
    <cellStyle name="Normal 38 4 3" xfId="33078"/>
    <cellStyle name="Normal 38 4 3 2" xfId="33079"/>
    <cellStyle name="Normal 38 4 3 2 2" xfId="33080"/>
    <cellStyle name="Normal 38 4 3 3" xfId="33081"/>
    <cellStyle name="Normal 38 4 4" xfId="33082"/>
    <cellStyle name="Normal 38 4 4 2" xfId="33083"/>
    <cellStyle name="Normal 38 4 5" xfId="33084"/>
    <cellStyle name="Normal 38 4 6" xfId="33085"/>
    <cellStyle name="Normal 38 4 7" xfId="33086"/>
    <cellStyle name="Normal 38 5" xfId="33087"/>
    <cellStyle name="Normal 38 5 2" xfId="33088"/>
    <cellStyle name="Normal 38 5 2 2" xfId="33089"/>
    <cellStyle name="Normal 38 5 3" xfId="33090"/>
    <cellStyle name="Normal 38 6" xfId="33091"/>
    <cellStyle name="Normal 38 6 2" xfId="33092"/>
    <cellStyle name="Normal 38 6 2 2" xfId="33093"/>
    <cellStyle name="Normal 38 6 3" xfId="33094"/>
    <cellStyle name="Normal 38 7" xfId="33095"/>
    <cellStyle name="Normal 38 7 2" xfId="33096"/>
    <cellStyle name="Normal 38 8" xfId="33097"/>
    <cellStyle name="Normal 38 9" xfId="33098"/>
    <cellStyle name="Normal 39" xfId="33099"/>
    <cellStyle name="Normal 39 2" xfId="33100"/>
    <cellStyle name="Normal 39 2 2" xfId="33101"/>
    <cellStyle name="Normal 39 2 2 2" xfId="33102"/>
    <cellStyle name="Normal 39 2 2 2 2" xfId="33103"/>
    <cellStyle name="Normal 39 2 2 2 2 2" xfId="33104"/>
    <cellStyle name="Normal 39 2 2 2 2 2 2" xfId="33105"/>
    <cellStyle name="Normal 39 2 2 2 2 3" xfId="33106"/>
    <cellStyle name="Normal 39 2 2 2 3" xfId="33107"/>
    <cellStyle name="Normal 39 2 2 2 3 2" xfId="33108"/>
    <cellStyle name="Normal 39 2 2 2 3 2 2" xfId="33109"/>
    <cellStyle name="Normal 39 2 2 2 3 3" xfId="33110"/>
    <cellStyle name="Normal 39 2 2 2 4" xfId="33111"/>
    <cellStyle name="Normal 39 2 2 2 4 2" xfId="33112"/>
    <cellStyle name="Normal 39 2 2 2 5" xfId="33113"/>
    <cellStyle name="Normal 39 2 2 3" xfId="33114"/>
    <cellStyle name="Normal 39 2 2 3 2" xfId="33115"/>
    <cellStyle name="Normal 39 2 2 3 2 2" xfId="33116"/>
    <cellStyle name="Normal 39 2 2 3 3" xfId="33117"/>
    <cellStyle name="Normal 39 2 2 4" xfId="33118"/>
    <cellStyle name="Normal 39 2 2 4 2" xfId="33119"/>
    <cellStyle name="Normal 39 2 2 4 2 2" xfId="33120"/>
    <cellStyle name="Normal 39 2 2 4 3" xfId="33121"/>
    <cellStyle name="Normal 39 2 2 5" xfId="33122"/>
    <cellStyle name="Normal 39 2 2 5 2" xfId="33123"/>
    <cellStyle name="Normal 39 2 2 6" xfId="33124"/>
    <cellStyle name="Normal 39 2 3" xfId="33125"/>
    <cellStyle name="Normal 39 2 3 2" xfId="33126"/>
    <cellStyle name="Normal 39 2 3 2 2" xfId="33127"/>
    <cellStyle name="Normal 39 2 3 2 2 2" xfId="33128"/>
    <cellStyle name="Normal 39 2 3 2 3" xfId="33129"/>
    <cellStyle name="Normal 39 2 3 3" xfId="33130"/>
    <cellStyle name="Normal 39 2 3 3 2" xfId="33131"/>
    <cellStyle name="Normal 39 2 3 3 2 2" xfId="33132"/>
    <cellStyle name="Normal 39 2 3 3 3" xfId="33133"/>
    <cellStyle name="Normal 39 2 3 4" xfId="33134"/>
    <cellStyle name="Normal 39 2 3 4 2" xfId="33135"/>
    <cellStyle name="Normal 39 2 3 5" xfId="33136"/>
    <cellStyle name="Normal 39 2 4" xfId="33137"/>
    <cellStyle name="Normal 39 2 4 2" xfId="33138"/>
    <cellStyle name="Normal 39 2 4 2 2" xfId="33139"/>
    <cellStyle name="Normal 39 2 4 3" xfId="33140"/>
    <cellStyle name="Normal 39 2 5" xfId="33141"/>
    <cellStyle name="Normal 39 2 5 2" xfId="33142"/>
    <cellStyle name="Normal 39 2 5 2 2" xfId="33143"/>
    <cellStyle name="Normal 39 2 5 3" xfId="33144"/>
    <cellStyle name="Normal 39 2 6" xfId="33145"/>
    <cellStyle name="Normal 39 2 6 2" xfId="33146"/>
    <cellStyle name="Normal 39 2 7" xfId="33147"/>
    <cellStyle name="Normal 39 2 8" xfId="33148"/>
    <cellStyle name="Normal 39 2 9" xfId="33149"/>
    <cellStyle name="Normal 39 3" xfId="33150"/>
    <cellStyle name="Normal 39 3 2" xfId="33151"/>
    <cellStyle name="Normal 39 3 2 2" xfId="33152"/>
    <cellStyle name="Normal 39 3 2 2 2" xfId="33153"/>
    <cellStyle name="Normal 39 3 2 2 2 2" xfId="33154"/>
    <cellStyle name="Normal 39 3 2 2 3" xfId="33155"/>
    <cellStyle name="Normal 39 3 2 3" xfId="33156"/>
    <cellStyle name="Normal 39 3 2 3 2" xfId="33157"/>
    <cellStyle name="Normal 39 3 2 3 2 2" xfId="33158"/>
    <cellStyle name="Normal 39 3 2 3 3" xfId="33159"/>
    <cellStyle name="Normal 39 3 2 4" xfId="33160"/>
    <cellStyle name="Normal 39 3 2 4 2" xfId="33161"/>
    <cellStyle name="Normal 39 3 2 5" xfId="33162"/>
    <cellStyle name="Normal 39 3 3" xfId="33163"/>
    <cellStyle name="Normal 39 3 3 2" xfId="33164"/>
    <cellStyle name="Normal 39 3 3 2 2" xfId="33165"/>
    <cellStyle name="Normal 39 3 3 3" xfId="33166"/>
    <cellStyle name="Normal 39 3 4" xfId="33167"/>
    <cellStyle name="Normal 39 3 4 2" xfId="33168"/>
    <cellStyle name="Normal 39 3 4 2 2" xfId="33169"/>
    <cellStyle name="Normal 39 3 4 3" xfId="33170"/>
    <cellStyle name="Normal 39 3 5" xfId="33171"/>
    <cellStyle name="Normal 39 3 5 2" xfId="33172"/>
    <cellStyle name="Normal 39 3 6" xfId="33173"/>
    <cellStyle name="Normal 39 4" xfId="33174"/>
    <cellStyle name="Normal 39 4 2" xfId="33175"/>
    <cellStyle name="Normal 39 4 2 2" xfId="33176"/>
    <cellStyle name="Normal 39 4 2 2 2" xfId="33177"/>
    <cellStyle name="Normal 39 4 2 3" xfId="33178"/>
    <cellStyle name="Normal 39 4 3" xfId="33179"/>
    <cellStyle name="Normal 39 4 3 2" xfId="33180"/>
    <cellStyle name="Normal 39 4 3 2 2" xfId="33181"/>
    <cellStyle name="Normal 39 4 3 3" xfId="33182"/>
    <cellStyle name="Normal 39 4 4" xfId="33183"/>
    <cellStyle name="Normal 39 4 4 2" xfId="33184"/>
    <cellStyle name="Normal 39 4 5" xfId="33185"/>
    <cellStyle name="Normal 39 5" xfId="33186"/>
    <cellStyle name="Normal 39 5 2" xfId="33187"/>
    <cellStyle name="Normal 39 5 2 2" xfId="33188"/>
    <cellStyle name="Normal 39 5 3" xfId="33189"/>
    <cellStyle name="Normal 39 6" xfId="33190"/>
    <cellStyle name="Normal 39 6 2" xfId="33191"/>
    <cellStyle name="Normal 39 6 2 2" xfId="33192"/>
    <cellStyle name="Normal 39 6 3" xfId="33193"/>
    <cellStyle name="Normal 39 7" xfId="33194"/>
    <cellStyle name="Normal 39 7 2" xfId="33195"/>
    <cellStyle name="Normal 39 8" xfId="33196"/>
    <cellStyle name="Normal 39 9" xfId="33197"/>
    <cellStyle name="Normal 4" xfId="33198"/>
    <cellStyle name="Normal 4 10" xfId="33199"/>
    <cellStyle name="Normal 4 11" xfId="33200"/>
    <cellStyle name="Normal 4 12" xfId="33201"/>
    <cellStyle name="Normal 4 13" xfId="33202"/>
    <cellStyle name="Normal 4 2" xfId="33203"/>
    <cellStyle name="Normal 4 2 10" xfId="33204"/>
    <cellStyle name="Normal 4 2 10 2" xfId="33205"/>
    <cellStyle name="Normal 4 2 11" xfId="33206"/>
    <cellStyle name="Normal 4 2 11 2" xfId="33207"/>
    <cellStyle name="Normal 4 2 12" xfId="33208"/>
    <cellStyle name="Normal 4 2 12 2" xfId="33209"/>
    <cellStyle name="Normal 4 2 13" xfId="33210"/>
    <cellStyle name="Normal 4 2 14" xfId="33211"/>
    <cellStyle name="Normal 4 2 15" xfId="33212"/>
    <cellStyle name="Normal 4 2 2" xfId="33213"/>
    <cellStyle name="Normal 4 2 2 2" xfId="33214"/>
    <cellStyle name="Normal 4 2 2 2 2" xfId="33215"/>
    <cellStyle name="Normal 4 2 2 2 2 2" xfId="33216"/>
    <cellStyle name="Normal 4 2 2 2 2 2 2" xfId="33217"/>
    <cellStyle name="Normal 4 2 2 2 2 3" xfId="33218"/>
    <cellStyle name="Normal 4 2 2 2 2 3 2" xfId="33219"/>
    <cellStyle name="Normal 4 2 2 2 2 4" xfId="33220"/>
    <cellStyle name="Normal 4 2 2 2 2 4 2" xfId="33221"/>
    <cellStyle name="Normal 4 2 2 2 2 5" xfId="33222"/>
    <cellStyle name="Normal 4 2 2 2 3" xfId="33223"/>
    <cellStyle name="Normal 4 2 2 2 3 2" xfId="33224"/>
    <cellStyle name="Normal 4 2 2 2 3 2 2" xfId="33225"/>
    <cellStyle name="Normal 4 2 2 2 3 3" xfId="33226"/>
    <cellStyle name="Normal 4 2 2 2 4" xfId="33227"/>
    <cellStyle name="Normal 4 2 2 2 4 2" xfId="33228"/>
    <cellStyle name="Normal 4 2 2 2 5" xfId="33229"/>
    <cellStyle name="Normal 4 2 2 2 5 2" xfId="33230"/>
    <cellStyle name="Normal 4 2 2 2 6" xfId="33231"/>
    <cellStyle name="Normal 4 2 2 2 7" xfId="33232"/>
    <cellStyle name="Normal 4 2 2 3" xfId="33233"/>
    <cellStyle name="Normal 4 2 2 3 2" xfId="33234"/>
    <cellStyle name="Normal 4 2 2 3 2 2" xfId="33235"/>
    <cellStyle name="Normal 4 2 2 3 3" xfId="33236"/>
    <cellStyle name="Normal 4 2 2 3 4" xfId="33237"/>
    <cellStyle name="Normal 4 2 2 3 5" xfId="33238"/>
    <cellStyle name="Normal 4 2 2 4" xfId="33239"/>
    <cellStyle name="Normal 4 2 2 4 2" xfId="33240"/>
    <cellStyle name="Normal 4 2 2 4 2 2" xfId="33241"/>
    <cellStyle name="Normal 4 2 2 4 3" xfId="33242"/>
    <cellStyle name="Normal 4 2 2 5" xfId="33243"/>
    <cellStyle name="Normal 4 2 2 5 2" xfId="33244"/>
    <cellStyle name="Normal 4 2 2 6" xfId="33245"/>
    <cellStyle name="Normal 4 2 2 6 2" xfId="33246"/>
    <cellStyle name="Normal 4 2 2 7" xfId="33247"/>
    <cellStyle name="Normal 4 2 2_Net Zero &amp; QRP Award" xfId="33248"/>
    <cellStyle name="Normal 4 2 3" xfId="33249"/>
    <cellStyle name="Normal 4 2 3 2" xfId="33250"/>
    <cellStyle name="Normal 4 2 3 2 2" xfId="33251"/>
    <cellStyle name="Normal 4 2 3 2 2 2" xfId="33252"/>
    <cellStyle name="Normal 4 2 3 2 3" xfId="33253"/>
    <cellStyle name="Normal 4 2 3 2 3 2" xfId="33254"/>
    <cellStyle name="Normal 4 2 3 2 4" xfId="33255"/>
    <cellStyle name="Normal 4 2 3 2 4 2" xfId="33256"/>
    <cellStyle name="Normal 4 2 3 2 5" xfId="33257"/>
    <cellStyle name="Normal 4 2 3 2 6" xfId="33258"/>
    <cellStyle name="Normal 4 2 3 3" xfId="33259"/>
    <cellStyle name="Normal 4 2 3 3 2" xfId="33260"/>
    <cellStyle name="Normal 4 2 3 3 2 2" xfId="33261"/>
    <cellStyle name="Normal 4 2 3 3 3" xfId="33262"/>
    <cellStyle name="Normal 4 2 3 4" xfId="33263"/>
    <cellStyle name="Normal 4 2 3 4 2" xfId="33264"/>
    <cellStyle name="Normal 4 2 3 5" xfId="33265"/>
    <cellStyle name="Normal 4 2 3 5 2" xfId="33266"/>
    <cellStyle name="Normal 4 2 3 6" xfId="33267"/>
    <cellStyle name="Normal 4 2 4" xfId="33268"/>
    <cellStyle name="Normal 4 2 4 2" xfId="33269"/>
    <cellStyle name="Normal 4 2 4 2 2" xfId="33270"/>
    <cellStyle name="Normal 4 2 4 2 2 2" xfId="33271"/>
    <cellStyle name="Normal 4 2 4 2 3" xfId="33272"/>
    <cellStyle name="Normal 4 2 4 2 3 2" xfId="33273"/>
    <cellStyle name="Normal 4 2 4 2 4" xfId="33274"/>
    <cellStyle name="Normal 4 2 4 2 4 2" xfId="33275"/>
    <cellStyle name="Normal 4 2 4 2 5" xfId="33276"/>
    <cellStyle name="Normal 4 2 4 3" xfId="33277"/>
    <cellStyle name="Normal 4 2 4 3 2" xfId="33278"/>
    <cellStyle name="Normal 4 2 4 4" xfId="33279"/>
    <cellStyle name="Normal 4 2 4 4 2" xfId="33280"/>
    <cellStyle name="Normal 4 2 4 5" xfId="33281"/>
    <cellStyle name="Normal 4 2 4 5 2" xfId="33282"/>
    <cellStyle name="Normal 4 2 4 6" xfId="33283"/>
    <cellStyle name="Normal 4 2 4 7" xfId="33284"/>
    <cellStyle name="Normal 4 2 5" xfId="33285"/>
    <cellStyle name="Normal 4 2 5 2" xfId="33286"/>
    <cellStyle name="Normal 4 2 5 2 2" xfId="33287"/>
    <cellStyle name="Normal 4 2 5 2 2 2" xfId="33288"/>
    <cellStyle name="Normal 4 2 5 2 3" xfId="33289"/>
    <cellStyle name="Normal 4 2 5 2 3 2" xfId="33290"/>
    <cellStyle name="Normal 4 2 5 2 4" xfId="33291"/>
    <cellStyle name="Normal 4 2 5 2 4 2" xfId="33292"/>
    <cellStyle name="Normal 4 2 5 2 5" xfId="33293"/>
    <cellStyle name="Normal 4 2 5 3" xfId="33294"/>
    <cellStyle name="Normal 4 2 5 3 2" xfId="33295"/>
    <cellStyle name="Normal 4 2 5 4" xfId="33296"/>
    <cellStyle name="Normal 4 2 5 4 2" xfId="33297"/>
    <cellStyle name="Normal 4 2 5 5" xfId="33298"/>
    <cellStyle name="Normal 4 2 5 5 2" xfId="33299"/>
    <cellStyle name="Normal 4 2 5 6" xfId="33300"/>
    <cellStyle name="Normal 4 2 5 7" xfId="33301"/>
    <cellStyle name="Normal 4 2 6" xfId="33302"/>
    <cellStyle name="Normal 4 2 6 2" xfId="33303"/>
    <cellStyle name="Normal 4 2 6 3" xfId="33304"/>
    <cellStyle name="Normal 4 2 6 4" xfId="33305"/>
    <cellStyle name="Normal 4 2 7" xfId="33306"/>
    <cellStyle name="Normal 4 2 7 2" xfId="33307"/>
    <cellStyle name="Normal 4 2 7 2 2" xfId="33308"/>
    <cellStyle name="Normal 4 2 7 3" xfId="33309"/>
    <cellStyle name="Normal 4 2 7 3 2" xfId="33310"/>
    <cellStyle name="Normal 4 2 7 4" xfId="33311"/>
    <cellStyle name="Normal 4 2 7 4 2" xfId="33312"/>
    <cellStyle name="Normal 4 2 7 5" xfId="33313"/>
    <cellStyle name="Normal 4 2 8" xfId="33314"/>
    <cellStyle name="Normal 4 2 8 2" xfId="33315"/>
    <cellStyle name="Normal 4 2 8 2 2" xfId="33316"/>
    <cellStyle name="Normal 4 2 8 3" xfId="33317"/>
    <cellStyle name="Normal 4 2 8 3 2" xfId="33318"/>
    <cellStyle name="Normal 4 2 8 4" xfId="33319"/>
    <cellStyle name="Normal 4 2 8 4 2" xfId="33320"/>
    <cellStyle name="Normal 4 2 8 5" xfId="33321"/>
    <cellStyle name="Normal 4 2 9" xfId="33322"/>
    <cellStyle name="Normal 4 2 9 2" xfId="33323"/>
    <cellStyle name="Normal 4 2 9 2 2" xfId="33324"/>
    <cellStyle name="Normal 4 2 9 3" xfId="33325"/>
    <cellStyle name="Normal 4 2 9 3 2" xfId="33326"/>
    <cellStyle name="Normal 4 2 9 4" xfId="33327"/>
    <cellStyle name="Normal 4 2 9 4 2" xfId="33328"/>
    <cellStyle name="Normal 4 2 9 5" xfId="33329"/>
    <cellStyle name="Normal 4 2_Net Zero &amp; QRP Award" xfId="33330"/>
    <cellStyle name="Normal 4 3" xfId="33331"/>
    <cellStyle name="Normal 4 3 10" xfId="33332"/>
    <cellStyle name="Normal 4 3 10 2" xfId="33333"/>
    <cellStyle name="Normal 4 3 11" xfId="33334"/>
    <cellStyle name="Normal 4 3 11 2" xfId="33335"/>
    <cellStyle name="Normal 4 3 12" xfId="33336"/>
    <cellStyle name="Normal 4 3 13" xfId="33337"/>
    <cellStyle name="Normal 4 3 2" xfId="33338"/>
    <cellStyle name="Normal 4 3 2 2" xfId="33339"/>
    <cellStyle name="Normal 4 3 2 2 2" xfId="33340"/>
    <cellStyle name="Normal 4 3 2 2 2 2" xfId="33341"/>
    <cellStyle name="Normal 4 3 2 2 2 2 2" xfId="33342"/>
    <cellStyle name="Normal 4 3 2 2 2 3" xfId="33343"/>
    <cellStyle name="Normal 4 3 2 2 2 3 2" xfId="33344"/>
    <cellStyle name="Normal 4 3 2 2 2 4" xfId="33345"/>
    <cellStyle name="Normal 4 3 2 2 2 4 2" xfId="33346"/>
    <cellStyle name="Normal 4 3 2 2 2 5" xfId="33347"/>
    <cellStyle name="Normal 4 3 2 2 2 6" xfId="33348"/>
    <cellStyle name="Normal 4 3 2 2 2 7" xfId="33349"/>
    <cellStyle name="Normal 4 3 2 2 3" xfId="33350"/>
    <cellStyle name="Normal 4 3 2 2 3 2" xfId="33351"/>
    <cellStyle name="Normal 4 3 2 2 4" xfId="33352"/>
    <cellStyle name="Normal 4 3 2 2 4 2" xfId="33353"/>
    <cellStyle name="Normal 4 3 2 2 5" xfId="33354"/>
    <cellStyle name="Normal 4 3 2 2 5 2" xfId="33355"/>
    <cellStyle name="Normal 4 3 2 2 6" xfId="33356"/>
    <cellStyle name="Normal 4 3 2 3" xfId="33357"/>
    <cellStyle name="Normal 4 3 2 3 2" xfId="33358"/>
    <cellStyle name="Normal 4 3 2 3 2 2" xfId="33359"/>
    <cellStyle name="Normal 4 3 2 3 3" xfId="33360"/>
    <cellStyle name="Normal 4 3 2 3 3 2" xfId="33361"/>
    <cellStyle name="Normal 4 3 2 3 4" xfId="33362"/>
    <cellStyle name="Normal 4 3 2 3 4 2" xfId="33363"/>
    <cellStyle name="Normal 4 3 2 3 5" xfId="33364"/>
    <cellStyle name="Normal 4 3 2 4" xfId="33365"/>
    <cellStyle name="Normal 4 3 2 4 2" xfId="33366"/>
    <cellStyle name="Normal 4 3 2 5" xfId="33367"/>
    <cellStyle name="Normal 4 3 2 5 2" xfId="33368"/>
    <cellStyle name="Normal 4 3 2 6" xfId="33369"/>
    <cellStyle name="Normal 4 3 2 6 2" xfId="33370"/>
    <cellStyle name="Normal 4 3 2 7" xfId="33371"/>
    <cellStyle name="Normal 4 3 2 8" xfId="33372"/>
    <cellStyle name="Normal 4 3 2 9" xfId="33373"/>
    <cellStyle name="Normal 4 3 3" xfId="33374"/>
    <cellStyle name="Normal 4 3 3 2" xfId="33375"/>
    <cellStyle name="Normal 4 3 3 2 2" xfId="33376"/>
    <cellStyle name="Normal 4 3 3 2 2 2" xfId="33377"/>
    <cellStyle name="Normal 4 3 3 2 3" xfId="33378"/>
    <cellStyle name="Normal 4 3 3 2 3 2" xfId="33379"/>
    <cellStyle name="Normal 4 3 3 2 4" xfId="33380"/>
    <cellStyle name="Normal 4 3 3 2 4 2" xfId="33381"/>
    <cellStyle name="Normal 4 3 3 2 5" xfId="33382"/>
    <cellStyle name="Normal 4 3 3 3" xfId="33383"/>
    <cellStyle name="Normal 4 3 3 3 2" xfId="33384"/>
    <cellStyle name="Normal 4 3 3 4" xfId="33385"/>
    <cellStyle name="Normal 4 3 3 4 2" xfId="33386"/>
    <cellStyle name="Normal 4 3 3 5" xfId="33387"/>
    <cellStyle name="Normal 4 3 3 5 2" xfId="33388"/>
    <cellStyle name="Normal 4 3 3 6" xfId="33389"/>
    <cellStyle name="Normal 4 3 4" xfId="33390"/>
    <cellStyle name="Normal 4 3 4 2" xfId="33391"/>
    <cellStyle name="Normal 4 3 4 2 2" xfId="33392"/>
    <cellStyle name="Normal 4 3 4 2 2 2" xfId="33393"/>
    <cellStyle name="Normal 4 3 4 2 3" xfId="33394"/>
    <cellStyle name="Normal 4 3 4 2 3 2" xfId="33395"/>
    <cellStyle name="Normal 4 3 4 2 4" xfId="33396"/>
    <cellStyle name="Normal 4 3 4 2 4 2" xfId="33397"/>
    <cellStyle name="Normal 4 3 4 2 5" xfId="33398"/>
    <cellStyle name="Normal 4 3 4 3" xfId="33399"/>
    <cellStyle name="Normal 4 3 4 3 2" xfId="33400"/>
    <cellStyle name="Normal 4 3 4 4" xfId="33401"/>
    <cellStyle name="Normal 4 3 4 4 2" xfId="33402"/>
    <cellStyle name="Normal 4 3 4 5" xfId="33403"/>
    <cellStyle name="Normal 4 3 4 5 2" xfId="33404"/>
    <cellStyle name="Normal 4 3 4 6" xfId="33405"/>
    <cellStyle name="Normal 4 3 4 7" xfId="33406"/>
    <cellStyle name="Normal 4 3 5" xfId="33407"/>
    <cellStyle name="Normal 4 3 5 2" xfId="33408"/>
    <cellStyle name="Normal 4 3 5 3" xfId="33409"/>
    <cellStyle name="Normal 4 3 5 4" xfId="33410"/>
    <cellStyle name="Normal 4 3 6" xfId="33411"/>
    <cellStyle name="Normal 4 3 6 2" xfId="33412"/>
    <cellStyle name="Normal 4 3 6 2 2" xfId="33413"/>
    <cellStyle name="Normal 4 3 6 3" xfId="33414"/>
    <cellStyle name="Normal 4 3 6 3 2" xfId="33415"/>
    <cellStyle name="Normal 4 3 6 4" xfId="33416"/>
    <cellStyle name="Normal 4 3 6 4 2" xfId="33417"/>
    <cellStyle name="Normal 4 3 6 5" xfId="33418"/>
    <cellStyle name="Normal 4 3 7" xfId="33419"/>
    <cellStyle name="Normal 4 3 7 2" xfId="33420"/>
    <cellStyle name="Normal 4 3 7 2 2" xfId="33421"/>
    <cellStyle name="Normal 4 3 7 3" xfId="33422"/>
    <cellStyle name="Normal 4 3 7 3 2" xfId="33423"/>
    <cellStyle name="Normal 4 3 7 4" xfId="33424"/>
    <cellStyle name="Normal 4 3 7 4 2" xfId="33425"/>
    <cellStyle name="Normal 4 3 7 5" xfId="33426"/>
    <cellStyle name="Normal 4 3 8" xfId="33427"/>
    <cellStyle name="Normal 4 3 8 2" xfId="33428"/>
    <cellStyle name="Normal 4 3 8 2 2" xfId="33429"/>
    <cellStyle name="Normal 4 3 8 3" xfId="33430"/>
    <cellStyle name="Normal 4 3 8 3 2" xfId="33431"/>
    <cellStyle name="Normal 4 3 8 4" xfId="33432"/>
    <cellStyle name="Normal 4 3 8 4 2" xfId="33433"/>
    <cellStyle name="Normal 4 3 8 5" xfId="33434"/>
    <cellStyle name="Normal 4 3 9" xfId="33435"/>
    <cellStyle name="Normal 4 3 9 2" xfId="33436"/>
    <cellStyle name="Normal 4 3_Net Zero &amp; QRP Award" xfId="33437"/>
    <cellStyle name="Normal 4 4" xfId="33438"/>
    <cellStyle name="Normal 4 4 10" xfId="33439"/>
    <cellStyle name="Normal 4 4 10 2" xfId="33440"/>
    <cellStyle name="Normal 4 4 11" xfId="33441"/>
    <cellStyle name="Normal 4 4 11 2" xfId="33442"/>
    <cellStyle name="Normal 4 4 12" xfId="33443"/>
    <cellStyle name="Normal 4 4 12 2" xfId="33444"/>
    <cellStyle name="Normal 4 4 13" xfId="33445"/>
    <cellStyle name="Normal 4 4 14" xfId="33446"/>
    <cellStyle name="Normal 4 4 2" xfId="33447"/>
    <cellStyle name="Normal 4 4 2 2" xfId="33448"/>
    <cellStyle name="Normal 4 4 2 2 2" xfId="33449"/>
    <cellStyle name="Normal 4 4 2 2 2 2" xfId="33450"/>
    <cellStyle name="Normal 4 4 2 2 3" xfId="33451"/>
    <cellStyle name="Normal 4 4 2 2 3 2" xfId="33452"/>
    <cellStyle name="Normal 4 4 2 2 4" xfId="33453"/>
    <cellStyle name="Normal 4 4 2 2 4 2" xfId="33454"/>
    <cellStyle name="Normal 4 4 2 2 5" xfId="33455"/>
    <cellStyle name="Normal 4 4 2 3" xfId="33456"/>
    <cellStyle name="Normal 4 4 2 3 2" xfId="33457"/>
    <cellStyle name="Normal 4 4 2 4" xfId="33458"/>
    <cellStyle name="Normal 4 4 2 4 2" xfId="33459"/>
    <cellStyle name="Normal 4 4 2 5" xfId="33460"/>
    <cellStyle name="Normal 4 4 2 5 2" xfId="33461"/>
    <cellStyle name="Normal 4 4 2 6" xfId="33462"/>
    <cellStyle name="Normal 4 4 2 7" xfId="33463"/>
    <cellStyle name="Normal 4 4 3" xfId="33464"/>
    <cellStyle name="Normal 4 4 3 2" xfId="33465"/>
    <cellStyle name="Normal 4 4 3 2 2" xfId="33466"/>
    <cellStyle name="Normal 4 4 3 2 2 2" xfId="33467"/>
    <cellStyle name="Normal 4 4 3 2 3" xfId="33468"/>
    <cellStyle name="Normal 4 4 3 2 3 2" xfId="33469"/>
    <cellStyle name="Normal 4 4 3 2 4" xfId="33470"/>
    <cellStyle name="Normal 4 4 3 2 4 2" xfId="33471"/>
    <cellStyle name="Normal 4 4 3 2 5" xfId="33472"/>
    <cellStyle name="Normal 4 4 3 3" xfId="33473"/>
    <cellStyle name="Normal 4 4 3 3 2" xfId="33474"/>
    <cellStyle name="Normal 4 4 3 4" xfId="33475"/>
    <cellStyle name="Normal 4 4 3 4 2" xfId="33476"/>
    <cellStyle name="Normal 4 4 3 5" xfId="33477"/>
    <cellStyle name="Normal 4 4 3 5 2" xfId="33478"/>
    <cellStyle name="Normal 4 4 3 6" xfId="33479"/>
    <cellStyle name="Normal 4 4 3 7" xfId="33480"/>
    <cellStyle name="Normal 4 4 3 8" xfId="33481"/>
    <cellStyle name="Normal 4 4 4" xfId="33482"/>
    <cellStyle name="Normal 4 4 4 2" xfId="33483"/>
    <cellStyle name="Normal 4 4 4 2 2" xfId="33484"/>
    <cellStyle name="Normal 4 4 4 2 2 2" xfId="33485"/>
    <cellStyle name="Normal 4 4 4 2 3" xfId="33486"/>
    <cellStyle name="Normal 4 4 4 2 3 2" xfId="33487"/>
    <cellStyle name="Normal 4 4 4 2 4" xfId="33488"/>
    <cellStyle name="Normal 4 4 4 2 4 2" xfId="33489"/>
    <cellStyle name="Normal 4 4 4 2 5" xfId="33490"/>
    <cellStyle name="Normal 4 4 4 3" xfId="33491"/>
    <cellStyle name="Normal 4 4 4 3 2" xfId="33492"/>
    <cellStyle name="Normal 4 4 4 4" xfId="33493"/>
    <cellStyle name="Normal 4 4 4 4 2" xfId="33494"/>
    <cellStyle name="Normal 4 4 4 5" xfId="33495"/>
    <cellStyle name="Normal 4 4 4 5 2" xfId="33496"/>
    <cellStyle name="Normal 4 4 4 6" xfId="33497"/>
    <cellStyle name="Normal 4 4 5" xfId="33498"/>
    <cellStyle name="Normal 4 4 5 2" xfId="33499"/>
    <cellStyle name="Normal 4 4 5 2 2" xfId="33500"/>
    <cellStyle name="Normal 4 4 5 2 2 2" xfId="33501"/>
    <cellStyle name="Normal 4 4 5 2 3" xfId="33502"/>
    <cellStyle name="Normal 4 4 5 2 3 2" xfId="33503"/>
    <cellStyle name="Normal 4 4 5 2 4" xfId="33504"/>
    <cellStyle name="Normal 4 4 5 2 4 2" xfId="33505"/>
    <cellStyle name="Normal 4 4 5 2 5" xfId="33506"/>
    <cellStyle name="Normal 4 4 5 3" xfId="33507"/>
    <cellStyle name="Normal 4 4 5 3 2" xfId="33508"/>
    <cellStyle name="Normal 4 4 5 4" xfId="33509"/>
    <cellStyle name="Normal 4 4 5 4 2" xfId="33510"/>
    <cellStyle name="Normal 4 4 5 5" xfId="33511"/>
    <cellStyle name="Normal 4 4 5 5 2" xfId="33512"/>
    <cellStyle name="Normal 4 4 5 6" xfId="33513"/>
    <cellStyle name="Normal 4 4 6" xfId="33514"/>
    <cellStyle name="Normal 4 4 6 2" xfId="33515"/>
    <cellStyle name="Normal 4 4 6 2 2" xfId="33516"/>
    <cellStyle name="Normal 4 4 6 3" xfId="33517"/>
    <cellStyle name="Normal 4 4 6 3 2" xfId="33518"/>
    <cellStyle name="Normal 4 4 6 4" xfId="33519"/>
    <cellStyle name="Normal 4 4 6 4 2" xfId="33520"/>
    <cellStyle name="Normal 4 4 6 5" xfId="33521"/>
    <cellStyle name="Normal 4 4 7" xfId="33522"/>
    <cellStyle name="Normal 4 4 7 2" xfId="33523"/>
    <cellStyle name="Normal 4 4 7 2 2" xfId="33524"/>
    <cellStyle name="Normal 4 4 7 3" xfId="33525"/>
    <cellStyle name="Normal 4 4 7 3 2" xfId="33526"/>
    <cellStyle name="Normal 4 4 7 4" xfId="33527"/>
    <cellStyle name="Normal 4 4 7 4 2" xfId="33528"/>
    <cellStyle name="Normal 4 4 7 5" xfId="33529"/>
    <cellStyle name="Normal 4 4 8" xfId="33530"/>
    <cellStyle name="Normal 4 4 8 2" xfId="33531"/>
    <cellStyle name="Normal 4 4 8 2 2" xfId="33532"/>
    <cellStyle name="Normal 4 4 8 3" xfId="33533"/>
    <cellStyle name="Normal 4 4 8 3 2" xfId="33534"/>
    <cellStyle name="Normal 4 4 8 4" xfId="33535"/>
    <cellStyle name="Normal 4 4 8 4 2" xfId="33536"/>
    <cellStyle name="Normal 4 4 8 5" xfId="33537"/>
    <cellStyle name="Normal 4 4 9" xfId="33538"/>
    <cellStyle name="Normal 4 4 9 2" xfId="33539"/>
    <cellStyle name="Normal 4 4 9 2 2" xfId="33540"/>
    <cellStyle name="Normal 4 4 9 3" xfId="33541"/>
    <cellStyle name="Normal 4 4 9 3 2" xfId="33542"/>
    <cellStyle name="Normal 4 4 9 4" xfId="33543"/>
    <cellStyle name="Normal 4 4 9 4 2" xfId="33544"/>
    <cellStyle name="Normal 4 4 9 5" xfId="33545"/>
    <cellStyle name="Normal 4 4_Net Zero &amp; QRP Award" xfId="33546"/>
    <cellStyle name="Normal 4 5" xfId="33547"/>
    <cellStyle name="Normal 4 5 10" xfId="33548"/>
    <cellStyle name="Normal 4 5 10 2" xfId="33549"/>
    <cellStyle name="Normal 4 5 11" xfId="33550"/>
    <cellStyle name="Normal 4 5 11 2" xfId="33551"/>
    <cellStyle name="Normal 4 5 12" xfId="33552"/>
    <cellStyle name="Normal 4 5 12 2" xfId="33553"/>
    <cellStyle name="Normal 4 5 13" xfId="33554"/>
    <cellStyle name="Normal 4 5 2" xfId="33555"/>
    <cellStyle name="Normal 4 5 2 2" xfId="33556"/>
    <cellStyle name="Normal 4 5 2 2 2" xfId="33557"/>
    <cellStyle name="Normal 4 5 2 2 2 2" xfId="33558"/>
    <cellStyle name="Normal 4 5 2 2 3" xfId="33559"/>
    <cellStyle name="Normal 4 5 2 2 3 2" xfId="33560"/>
    <cellStyle name="Normal 4 5 2 2 4" xfId="33561"/>
    <cellStyle name="Normal 4 5 2 2 4 2" xfId="33562"/>
    <cellStyle name="Normal 4 5 2 2 5" xfId="33563"/>
    <cellStyle name="Normal 4 5 2 3" xfId="33564"/>
    <cellStyle name="Normal 4 5 2 3 2" xfId="33565"/>
    <cellStyle name="Normal 4 5 2 4" xfId="33566"/>
    <cellStyle name="Normal 4 5 2 4 2" xfId="33567"/>
    <cellStyle name="Normal 4 5 2 5" xfId="33568"/>
    <cellStyle name="Normal 4 5 2 5 2" xfId="33569"/>
    <cellStyle name="Normal 4 5 2 6" xfId="33570"/>
    <cellStyle name="Normal 4 5 3" xfId="33571"/>
    <cellStyle name="Normal 4 5 3 2" xfId="33572"/>
    <cellStyle name="Normal 4 5 3 2 2" xfId="33573"/>
    <cellStyle name="Normal 4 5 3 2 2 2" xfId="33574"/>
    <cellStyle name="Normal 4 5 3 2 3" xfId="33575"/>
    <cellStyle name="Normal 4 5 3 2 3 2" xfId="33576"/>
    <cellStyle name="Normal 4 5 3 2 4" xfId="33577"/>
    <cellStyle name="Normal 4 5 3 2 4 2" xfId="33578"/>
    <cellStyle name="Normal 4 5 3 2 5" xfId="33579"/>
    <cellStyle name="Normal 4 5 3 3" xfId="33580"/>
    <cellStyle name="Normal 4 5 3 3 2" xfId="33581"/>
    <cellStyle name="Normal 4 5 3 4" xfId="33582"/>
    <cellStyle name="Normal 4 5 3 4 2" xfId="33583"/>
    <cellStyle name="Normal 4 5 3 5" xfId="33584"/>
    <cellStyle name="Normal 4 5 3 5 2" xfId="33585"/>
    <cellStyle name="Normal 4 5 3 6" xfId="33586"/>
    <cellStyle name="Normal 4 5 4" xfId="33587"/>
    <cellStyle name="Normal 4 5 4 2" xfId="33588"/>
    <cellStyle name="Normal 4 5 4 2 2" xfId="33589"/>
    <cellStyle name="Normal 4 5 4 2 2 2" xfId="33590"/>
    <cellStyle name="Normal 4 5 4 2 3" xfId="33591"/>
    <cellStyle name="Normal 4 5 4 2 3 2" xfId="33592"/>
    <cellStyle name="Normal 4 5 4 2 4" xfId="33593"/>
    <cellStyle name="Normal 4 5 4 2 4 2" xfId="33594"/>
    <cellStyle name="Normal 4 5 4 2 5" xfId="33595"/>
    <cellStyle name="Normal 4 5 4 3" xfId="33596"/>
    <cellStyle name="Normal 4 5 4 3 2" xfId="33597"/>
    <cellStyle name="Normal 4 5 4 4" xfId="33598"/>
    <cellStyle name="Normal 4 5 4 4 2" xfId="33599"/>
    <cellStyle name="Normal 4 5 4 5" xfId="33600"/>
    <cellStyle name="Normal 4 5 4 5 2" xfId="33601"/>
    <cellStyle name="Normal 4 5 4 6" xfId="33602"/>
    <cellStyle name="Normal 4 5 5" xfId="33603"/>
    <cellStyle name="Normal 4 5 5 2" xfId="33604"/>
    <cellStyle name="Normal 4 5 5 2 2" xfId="33605"/>
    <cellStyle name="Normal 4 5 5 2 2 2" xfId="33606"/>
    <cellStyle name="Normal 4 5 5 2 3" xfId="33607"/>
    <cellStyle name="Normal 4 5 5 2 3 2" xfId="33608"/>
    <cellStyle name="Normal 4 5 5 2 4" xfId="33609"/>
    <cellStyle name="Normal 4 5 5 2 4 2" xfId="33610"/>
    <cellStyle name="Normal 4 5 5 2 5" xfId="33611"/>
    <cellStyle name="Normal 4 5 5 3" xfId="33612"/>
    <cellStyle name="Normal 4 5 5 3 2" xfId="33613"/>
    <cellStyle name="Normal 4 5 5 4" xfId="33614"/>
    <cellStyle name="Normal 4 5 5 4 2" xfId="33615"/>
    <cellStyle name="Normal 4 5 5 5" xfId="33616"/>
    <cellStyle name="Normal 4 5 5 5 2" xfId="33617"/>
    <cellStyle name="Normal 4 5 5 6" xfId="33618"/>
    <cellStyle name="Normal 4 5 6" xfId="33619"/>
    <cellStyle name="Normal 4 5 6 2" xfId="33620"/>
    <cellStyle name="Normal 4 5 6 2 2" xfId="33621"/>
    <cellStyle name="Normal 4 5 6 3" xfId="33622"/>
    <cellStyle name="Normal 4 5 6 3 2" xfId="33623"/>
    <cellStyle name="Normal 4 5 6 4" xfId="33624"/>
    <cellStyle name="Normal 4 5 6 4 2" xfId="33625"/>
    <cellStyle name="Normal 4 5 6 5" xfId="33626"/>
    <cellStyle name="Normal 4 5 7" xfId="33627"/>
    <cellStyle name="Normal 4 5 7 2" xfId="33628"/>
    <cellStyle name="Normal 4 5 7 2 2" xfId="33629"/>
    <cellStyle name="Normal 4 5 7 3" xfId="33630"/>
    <cellStyle name="Normal 4 5 7 3 2" xfId="33631"/>
    <cellStyle name="Normal 4 5 7 4" xfId="33632"/>
    <cellStyle name="Normal 4 5 7 4 2" xfId="33633"/>
    <cellStyle name="Normal 4 5 7 5" xfId="33634"/>
    <cellStyle name="Normal 4 5 8" xfId="33635"/>
    <cellStyle name="Normal 4 5 8 2" xfId="33636"/>
    <cellStyle name="Normal 4 5 8 2 2" xfId="33637"/>
    <cellStyle name="Normal 4 5 8 3" xfId="33638"/>
    <cellStyle name="Normal 4 5 8 3 2" xfId="33639"/>
    <cellStyle name="Normal 4 5 8 4" xfId="33640"/>
    <cellStyle name="Normal 4 5 8 4 2" xfId="33641"/>
    <cellStyle name="Normal 4 5 8 5" xfId="33642"/>
    <cellStyle name="Normal 4 5 9" xfId="33643"/>
    <cellStyle name="Normal 4 5 9 2" xfId="33644"/>
    <cellStyle name="Normal 4 5 9 2 2" xfId="33645"/>
    <cellStyle name="Normal 4 5 9 3" xfId="33646"/>
    <cellStyle name="Normal 4 5 9 3 2" xfId="33647"/>
    <cellStyle name="Normal 4 5 9 4" xfId="33648"/>
    <cellStyle name="Normal 4 5 9 4 2" xfId="33649"/>
    <cellStyle name="Normal 4 5 9 5" xfId="33650"/>
    <cellStyle name="Normal 4 5_Net Zero &amp; QRP Award" xfId="33651"/>
    <cellStyle name="Normal 4 6" xfId="33652"/>
    <cellStyle name="Normal 4 6 2" xfId="33653"/>
    <cellStyle name="Normal 4 6 3" xfId="33654"/>
    <cellStyle name="Normal 4 6 4" xfId="33655"/>
    <cellStyle name="Normal 4 6 4 2" xfId="33656"/>
    <cellStyle name="Normal 4 6 5" xfId="33657"/>
    <cellStyle name="Normal 4 6 5 2" xfId="33658"/>
    <cellStyle name="Normal 4 6 6" xfId="33659"/>
    <cellStyle name="Normal 4 6 6 2" xfId="33660"/>
    <cellStyle name="Normal 4 6 7" xfId="33661"/>
    <cellStyle name="Normal 4 6 8" xfId="33662"/>
    <cellStyle name="Normal 4 6 9" xfId="33663"/>
    <cellStyle name="Normal 4 6_Net Zero &amp; QRP Award" xfId="33664"/>
    <cellStyle name="Normal 4 7" xfId="33665"/>
    <cellStyle name="Normal 4 7 2" xfId="33666"/>
    <cellStyle name="Normal 4 7 2 2" xfId="33667"/>
    <cellStyle name="Normal 4 7 2 2 2" xfId="33668"/>
    <cellStyle name="Normal 4 7 2 3" xfId="33669"/>
    <cellStyle name="Normal 4 7 2 3 2" xfId="33670"/>
    <cellStyle name="Normal 4 7 2 4" xfId="33671"/>
    <cellStyle name="Normal 4 7 2 4 2" xfId="33672"/>
    <cellStyle name="Normal 4 7 2 5" xfId="33673"/>
    <cellStyle name="Normal 4 7 3" xfId="33674"/>
    <cellStyle name="Normal 4 7 3 2" xfId="33675"/>
    <cellStyle name="Normal 4 7 4" xfId="33676"/>
    <cellStyle name="Normal 4 7 4 2" xfId="33677"/>
    <cellStyle name="Normal 4 7 5" xfId="33678"/>
    <cellStyle name="Normal 4 7 5 2" xfId="33679"/>
    <cellStyle name="Normal 4 7 6" xfId="33680"/>
    <cellStyle name="Normal 4 8" xfId="33681"/>
    <cellStyle name="Normal 4 9" xfId="33682"/>
    <cellStyle name="Normal 4_2015 PULLS" xfId="33683"/>
    <cellStyle name="Normal 40" xfId="33684"/>
    <cellStyle name="Normal 40 2" xfId="33685"/>
    <cellStyle name="Normal 40 2 2" xfId="33686"/>
    <cellStyle name="Normal 40 2 2 2" xfId="33687"/>
    <cellStyle name="Normal 40 2 2 2 2" xfId="33688"/>
    <cellStyle name="Normal 40 2 2 2 2 2" xfId="33689"/>
    <cellStyle name="Normal 40 2 2 2 2 2 2" xfId="33690"/>
    <cellStyle name="Normal 40 2 2 2 2 3" xfId="33691"/>
    <cellStyle name="Normal 40 2 2 2 3" xfId="33692"/>
    <cellStyle name="Normal 40 2 2 2 3 2" xfId="33693"/>
    <cellStyle name="Normal 40 2 2 2 3 2 2" xfId="33694"/>
    <cellStyle name="Normal 40 2 2 2 3 3" xfId="33695"/>
    <cellStyle name="Normal 40 2 2 2 4" xfId="33696"/>
    <cellStyle name="Normal 40 2 2 2 4 2" xfId="33697"/>
    <cellStyle name="Normal 40 2 2 2 5" xfId="33698"/>
    <cellStyle name="Normal 40 2 2 3" xfId="33699"/>
    <cellStyle name="Normal 40 2 2 3 2" xfId="33700"/>
    <cellStyle name="Normal 40 2 2 3 2 2" xfId="33701"/>
    <cellStyle name="Normal 40 2 2 3 3" xfId="33702"/>
    <cellStyle name="Normal 40 2 2 4" xfId="33703"/>
    <cellStyle name="Normal 40 2 2 4 2" xfId="33704"/>
    <cellStyle name="Normal 40 2 2 4 2 2" xfId="33705"/>
    <cellStyle name="Normal 40 2 2 4 3" xfId="33706"/>
    <cellStyle name="Normal 40 2 2 5" xfId="33707"/>
    <cellStyle name="Normal 40 2 2 5 2" xfId="33708"/>
    <cellStyle name="Normal 40 2 2 6" xfId="33709"/>
    <cellStyle name="Normal 40 2 3" xfId="33710"/>
    <cellStyle name="Normal 40 2 3 2" xfId="33711"/>
    <cellStyle name="Normal 40 2 3 2 2" xfId="33712"/>
    <cellStyle name="Normal 40 2 3 2 2 2" xfId="33713"/>
    <cellStyle name="Normal 40 2 3 2 3" xfId="33714"/>
    <cellStyle name="Normal 40 2 3 3" xfId="33715"/>
    <cellStyle name="Normal 40 2 3 3 2" xfId="33716"/>
    <cellStyle name="Normal 40 2 3 3 2 2" xfId="33717"/>
    <cellStyle name="Normal 40 2 3 3 3" xfId="33718"/>
    <cellStyle name="Normal 40 2 3 4" xfId="33719"/>
    <cellStyle name="Normal 40 2 3 4 2" xfId="33720"/>
    <cellStyle name="Normal 40 2 3 5" xfId="33721"/>
    <cellStyle name="Normal 40 2 4" xfId="33722"/>
    <cellStyle name="Normal 40 2 4 2" xfId="33723"/>
    <cellStyle name="Normal 40 2 4 2 2" xfId="33724"/>
    <cellStyle name="Normal 40 2 4 3" xfId="33725"/>
    <cellStyle name="Normal 40 2 5" xfId="33726"/>
    <cellStyle name="Normal 40 2 5 2" xfId="33727"/>
    <cellStyle name="Normal 40 2 5 2 2" xfId="33728"/>
    <cellStyle name="Normal 40 2 5 3" xfId="33729"/>
    <cellStyle name="Normal 40 2 6" xfId="33730"/>
    <cellStyle name="Normal 40 2 6 2" xfId="33731"/>
    <cellStyle name="Normal 40 2 7" xfId="33732"/>
    <cellStyle name="Normal 40 2 8" xfId="33733"/>
    <cellStyle name="Normal 40 2 9" xfId="33734"/>
    <cellStyle name="Normal 40 3" xfId="33735"/>
    <cellStyle name="Normal 40 3 2" xfId="33736"/>
    <cellStyle name="Normal 40 3 2 2" xfId="33737"/>
    <cellStyle name="Normal 40 3 2 2 2" xfId="33738"/>
    <cellStyle name="Normal 40 3 2 2 2 2" xfId="33739"/>
    <cellStyle name="Normal 40 3 2 2 3" xfId="33740"/>
    <cellStyle name="Normal 40 3 2 3" xfId="33741"/>
    <cellStyle name="Normal 40 3 2 3 2" xfId="33742"/>
    <cellStyle name="Normal 40 3 2 3 2 2" xfId="33743"/>
    <cellStyle name="Normal 40 3 2 3 3" xfId="33744"/>
    <cellStyle name="Normal 40 3 2 4" xfId="33745"/>
    <cellStyle name="Normal 40 3 2 4 2" xfId="33746"/>
    <cellStyle name="Normal 40 3 2 5" xfId="33747"/>
    <cellStyle name="Normal 40 3 3" xfId="33748"/>
    <cellStyle name="Normal 40 3 3 2" xfId="33749"/>
    <cellStyle name="Normal 40 3 3 2 2" xfId="33750"/>
    <cellStyle name="Normal 40 3 3 3" xfId="33751"/>
    <cellStyle name="Normal 40 3 4" xfId="33752"/>
    <cellStyle name="Normal 40 3 4 2" xfId="33753"/>
    <cellStyle name="Normal 40 3 4 2 2" xfId="33754"/>
    <cellStyle name="Normal 40 3 4 3" xfId="33755"/>
    <cellStyle name="Normal 40 3 5" xfId="33756"/>
    <cellStyle name="Normal 40 3 5 2" xfId="33757"/>
    <cellStyle name="Normal 40 3 6" xfId="33758"/>
    <cellStyle name="Normal 40 4" xfId="33759"/>
    <cellStyle name="Normal 40 4 2" xfId="33760"/>
    <cellStyle name="Normal 40 4 2 2" xfId="33761"/>
    <cellStyle name="Normal 40 4 2 2 2" xfId="33762"/>
    <cellStyle name="Normal 40 4 2 3" xfId="33763"/>
    <cellStyle name="Normal 40 4 3" xfId="33764"/>
    <cellStyle name="Normal 40 4 3 2" xfId="33765"/>
    <cellStyle name="Normal 40 4 3 2 2" xfId="33766"/>
    <cellStyle name="Normal 40 4 3 3" xfId="33767"/>
    <cellStyle name="Normal 40 4 4" xfId="33768"/>
    <cellStyle name="Normal 40 4 4 2" xfId="33769"/>
    <cellStyle name="Normal 40 4 5" xfId="33770"/>
    <cellStyle name="Normal 40 5" xfId="33771"/>
    <cellStyle name="Normal 40 5 2" xfId="33772"/>
    <cellStyle name="Normal 40 5 2 2" xfId="33773"/>
    <cellStyle name="Normal 40 5 3" xfId="33774"/>
    <cellStyle name="Normal 40 6" xfId="33775"/>
    <cellStyle name="Normal 40 6 2" xfId="33776"/>
    <cellStyle name="Normal 40 6 2 2" xfId="33777"/>
    <cellStyle name="Normal 40 6 3" xfId="33778"/>
    <cellStyle name="Normal 40 7" xfId="33779"/>
    <cellStyle name="Normal 40 7 2" xfId="33780"/>
    <cellStyle name="Normal 40 8" xfId="33781"/>
    <cellStyle name="Normal 40 9" xfId="33782"/>
    <cellStyle name="Normal 41" xfId="33783"/>
    <cellStyle name="Normal 41 2" xfId="33784"/>
    <cellStyle name="Normal 41 2 2" xfId="33785"/>
    <cellStyle name="Normal 41 2 2 2" xfId="33786"/>
    <cellStyle name="Normal 41 2 2 2 2" xfId="33787"/>
    <cellStyle name="Normal 41 2 2 2 2 2" xfId="33788"/>
    <cellStyle name="Normal 41 2 2 2 2 2 2" xfId="33789"/>
    <cellStyle name="Normal 41 2 2 2 2 3" xfId="33790"/>
    <cellStyle name="Normal 41 2 2 2 3" xfId="33791"/>
    <cellStyle name="Normal 41 2 2 2 3 2" xfId="33792"/>
    <cellStyle name="Normal 41 2 2 2 3 2 2" xfId="33793"/>
    <cellStyle name="Normal 41 2 2 2 3 3" xfId="33794"/>
    <cellStyle name="Normal 41 2 2 2 4" xfId="33795"/>
    <cellStyle name="Normal 41 2 2 2 4 2" xfId="33796"/>
    <cellStyle name="Normal 41 2 2 2 5" xfId="33797"/>
    <cellStyle name="Normal 41 2 2 3" xfId="33798"/>
    <cellStyle name="Normal 41 2 2 3 2" xfId="33799"/>
    <cellStyle name="Normal 41 2 2 3 2 2" xfId="33800"/>
    <cellStyle name="Normal 41 2 2 3 3" xfId="33801"/>
    <cellStyle name="Normal 41 2 2 4" xfId="33802"/>
    <cellStyle name="Normal 41 2 2 4 2" xfId="33803"/>
    <cellStyle name="Normal 41 2 2 4 2 2" xfId="33804"/>
    <cellStyle name="Normal 41 2 2 4 3" xfId="33805"/>
    <cellStyle name="Normal 41 2 2 5" xfId="33806"/>
    <cellStyle name="Normal 41 2 2 5 2" xfId="33807"/>
    <cellStyle name="Normal 41 2 2 6" xfId="33808"/>
    <cellStyle name="Normal 41 2 3" xfId="33809"/>
    <cellStyle name="Normal 41 2 3 2" xfId="33810"/>
    <cellStyle name="Normal 41 2 3 2 2" xfId="33811"/>
    <cellStyle name="Normal 41 2 3 2 2 2" xfId="33812"/>
    <cellStyle name="Normal 41 2 3 2 3" xfId="33813"/>
    <cellStyle name="Normal 41 2 3 3" xfId="33814"/>
    <cellStyle name="Normal 41 2 3 3 2" xfId="33815"/>
    <cellStyle name="Normal 41 2 3 3 2 2" xfId="33816"/>
    <cellStyle name="Normal 41 2 3 3 3" xfId="33817"/>
    <cellStyle name="Normal 41 2 3 4" xfId="33818"/>
    <cellStyle name="Normal 41 2 3 4 2" xfId="33819"/>
    <cellStyle name="Normal 41 2 3 5" xfId="33820"/>
    <cellStyle name="Normal 41 2 4" xfId="33821"/>
    <cellStyle name="Normal 41 2 4 2" xfId="33822"/>
    <cellStyle name="Normal 41 2 4 2 2" xfId="33823"/>
    <cellStyle name="Normal 41 2 4 3" xfId="33824"/>
    <cellStyle name="Normal 41 2 5" xfId="33825"/>
    <cellStyle name="Normal 41 2 5 2" xfId="33826"/>
    <cellStyle name="Normal 41 2 5 2 2" xfId="33827"/>
    <cellStyle name="Normal 41 2 5 3" xfId="33828"/>
    <cellStyle name="Normal 41 2 6" xfId="33829"/>
    <cellStyle name="Normal 41 2 6 2" xfId="33830"/>
    <cellStyle name="Normal 41 2 7" xfId="33831"/>
    <cellStyle name="Normal 41 2 8" xfId="33832"/>
    <cellStyle name="Normal 41 2 9" xfId="33833"/>
    <cellStyle name="Normal 41 3" xfId="33834"/>
    <cellStyle name="Normal 41 3 2" xfId="33835"/>
    <cellStyle name="Normal 41 3 2 2" xfId="33836"/>
    <cellStyle name="Normal 41 3 2 2 2" xfId="33837"/>
    <cellStyle name="Normal 41 3 2 2 2 2" xfId="33838"/>
    <cellStyle name="Normal 41 3 2 2 3" xfId="33839"/>
    <cellStyle name="Normal 41 3 2 3" xfId="33840"/>
    <cellStyle name="Normal 41 3 2 3 2" xfId="33841"/>
    <cellStyle name="Normal 41 3 2 3 2 2" xfId="33842"/>
    <cellStyle name="Normal 41 3 2 3 3" xfId="33843"/>
    <cellStyle name="Normal 41 3 2 4" xfId="33844"/>
    <cellStyle name="Normal 41 3 2 4 2" xfId="33845"/>
    <cellStyle name="Normal 41 3 2 5" xfId="33846"/>
    <cellStyle name="Normal 41 3 3" xfId="33847"/>
    <cellStyle name="Normal 41 3 3 2" xfId="33848"/>
    <cellStyle name="Normal 41 3 3 2 2" xfId="33849"/>
    <cellStyle name="Normal 41 3 3 3" xfId="33850"/>
    <cellStyle name="Normal 41 3 4" xfId="33851"/>
    <cellStyle name="Normal 41 3 4 2" xfId="33852"/>
    <cellStyle name="Normal 41 3 4 2 2" xfId="33853"/>
    <cellStyle name="Normal 41 3 4 3" xfId="33854"/>
    <cellStyle name="Normal 41 3 5" xfId="33855"/>
    <cellStyle name="Normal 41 3 5 2" xfId="33856"/>
    <cellStyle name="Normal 41 3 6" xfId="33857"/>
    <cellStyle name="Normal 41 4" xfId="33858"/>
    <cellStyle name="Normal 41 4 2" xfId="33859"/>
    <cellStyle name="Normal 41 4 2 2" xfId="33860"/>
    <cellStyle name="Normal 41 4 2 2 2" xfId="33861"/>
    <cellStyle name="Normal 41 4 2 3" xfId="33862"/>
    <cellStyle name="Normal 41 4 3" xfId="33863"/>
    <cellStyle name="Normal 41 4 3 2" xfId="33864"/>
    <cellStyle name="Normal 41 4 3 2 2" xfId="33865"/>
    <cellStyle name="Normal 41 4 3 3" xfId="33866"/>
    <cellStyle name="Normal 41 4 4" xfId="33867"/>
    <cellStyle name="Normal 41 4 4 2" xfId="33868"/>
    <cellStyle name="Normal 41 4 5" xfId="33869"/>
    <cellStyle name="Normal 41 4 6" xfId="33870"/>
    <cellStyle name="Normal 41 4 7" xfId="33871"/>
    <cellStyle name="Normal 41 5" xfId="33872"/>
    <cellStyle name="Normal 41 5 2" xfId="33873"/>
    <cellStyle name="Normal 41 5 2 2" xfId="33874"/>
    <cellStyle name="Normal 41 5 3" xfId="33875"/>
    <cellStyle name="Normal 41 6" xfId="33876"/>
    <cellStyle name="Normal 41 6 2" xfId="33877"/>
    <cellStyle name="Normal 41 6 2 2" xfId="33878"/>
    <cellStyle name="Normal 41 6 3" xfId="33879"/>
    <cellStyle name="Normal 41 7" xfId="33880"/>
    <cellStyle name="Normal 41 7 2" xfId="33881"/>
    <cellStyle name="Normal 41 8" xfId="33882"/>
    <cellStyle name="Normal 41 9" xfId="33883"/>
    <cellStyle name="Normal 42" xfId="33884"/>
    <cellStyle name="Normal 42 2" xfId="33885"/>
    <cellStyle name="Normal 42 2 2" xfId="33886"/>
    <cellStyle name="Normal 42 3" xfId="33887"/>
    <cellStyle name="Normal 42 3 2" xfId="33888"/>
    <cellStyle name="Normal 42 4" xfId="33889"/>
    <cellStyle name="Normal 42 5" xfId="33890"/>
    <cellStyle name="Normal 43" xfId="33891"/>
    <cellStyle name="Normal 43 2" xfId="33892"/>
    <cellStyle name="Normal 43 2 2" xfId="33893"/>
    <cellStyle name="Normal 43 2 2 2" xfId="33894"/>
    <cellStyle name="Normal 43 2 2 2 2" xfId="33895"/>
    <cellStyle name="Normal 43 2 2 2 2 2" xfId="33896"/>
    <cellStyle name="Normal 43 2 2 2 2 2 2" xfId="33897"/>
    <cellStyle name="Normal 43 2 2 2 2 3" xfId="33898"/>
    <cellStyle name="Normal 43 2 2 2 3" xfId="33899"/>
    <cellStyle name="Normal 43 2 2 2 3 2" xfId="33900"/>
    <cellStyle name="Normal 43 2 2 2 3 2 2" xfId="33901"/>
    <cellStyle name="Normal 43 2 2 2 3 3" xfId="33902"/>
    <cellStyle name="Normal 43 2 2 2 4" xfId="33903"/>
    <cellStyle name="Normal 43 2 2 2 4 2" xfId="33904"/>
    <cellStyle name="Normal 43 2 2 2 5" xfId="33905"/>
    <cellStyle name="Normal 43 2 2 3" xfId="33906"/>
    <cellStyle name="Normal 43 2 2 3 2" xfId="33907"/>
    <cellStyle name="Normal 43 2 2 3 2 2" xfId="33908"/>
    <cellStyle name="Normal 43 2 2 3 3" xfId="33909"/>
    <cellStyle name="Normal 43 2 2 4" xfId="33910"/>
    <cellStyle name="Normal 43 2 2 4 2" xfId="33911"/>
    <cellStyle name="Normal 43 2 2 4 2 2" xfId="33912"/>
    <cellStyle name="Normal 43 2 2 4 3" xfId="33913"/>
    <cellStyle name="Normal 43 2 2 5" xfId="33914"/>
    <cellStyle name="Normal 43 2 2 5 2" xfId="33915"/>
    <cellStyle name="Normal 43 2 2 6" xfId="33916"/>
    <cellStyle name="Normal 43 2 3" xfId="33917"/>
    <cellStyle name="Normal 43 2 3 2" xfId="33918"/>
    <cellStyle name="Normal 43 2 3 2 2" xfId="33919"/>
    <cellStyle name="Normal 43 2 3 2 2 2" xfId="33920"/>
    <cellStyle name="Normal 43 2 3 2 3" xfId="33921"/>
    <cellStyle name="Normal 43 2 3 3" xfId="33922"/>
    <cellStyle name="Normal 43 2 3 3 2" xfId="33923"/>
    <cellStyle name="Normal 43 2 3 3 2 2" xfId="33924"/>
    <cellStyle name="Normal 43 2 3 3 3" xfId="33925"/>
    <cellStyle name="Normal 43 2 3 4" xfId="33926"/>
    <cellStyle name="Normal 43 2 3 4 2" xfId="33927"/>
    <cellStyle name="Normal 43 2 3 5" xfId="33928"/>
    <cellStyle name="Normal 43 2 4" xfId="33929"/>
    <cellStyle name="Normal 43 2 4 2" xfId="33930"/>
    <cellStyle name="Normal 43 2 4 2 2" xfId="33931"/>
    <cellStyle name="Normal 43 2 4 3" xfId="33932"/>
    <cellStyle name="Normal 43 2 5" xfId="33933"/>
    <cellStyle name="Normal 43 2 5 2" xfId="33934"/>
    <cellStyle name="Normal 43 2 5 2 2" xfId="33935"/>
    <cellStyle name="Normal 43 2 5 3" xfId="33936"/>
    <cellStyle name="Normal 43 2 6" xfId="33937"/>
    <cellStyle name="Normal 43 2 6 2" xfId="33938"/>
    <cellStyle name="Normal 43 2 7" xfId="33939"/>
    <cellStyle name="Normal 43 3" xfId="33940"/>
    <cellStyle name="Normal 43 3 2" xfId="33941"/>
    <cellStyle name="Normal 43 4" xfId="33942"/>
    <cellStyle name="Normal 43 4 2" xfId="33943"/>
    <cellStyle name="Normal 43 4 3" xfId="33944"/>
    <cellStyle name="Normal 43 5" xfId="33945"/>
    <cellStyle name="Normal 44" xfId="33946"/>
    <cellStyle name="Normal 44 2" xfId="33947"/>
    <cellStyle name="Normal 44 2 2" xfId="33948"/>
    <cellStyle name="Normal 44 2 2 2" xfId="33949"/>
    <cellStyle name="Normal 44 2 2 2 2" xfId="33950"/>
    <cellStyle name="Normal 44 2 2 2 2 2" xfId="33951"/>
    <cellStyle name="Normal 44 2 2 2 2 2 2" xfId="33952"/>
    <cellStyle name="Normal 44 2 2 2 2 3" xfId="33953"/>
    <cellStyle name="Normal 44 2 2 2 3" xfId="33954"/>
    <cellStyle name="Normal 44 2 2 2 3 2" xfId="33955"/>
    <cellStyle name="Normal 44 2 2 2 3 2 2" xfId="33956"/>
    <cellStyle name="Normal 44 2 2 2 3 3" xfId="33957"/>
    <cellStyle name="Normal 44 2 2 2 4" xfId="33958"/>
    <cellStyle name="Normal 44 2 2 2 4 2" xfId="33959"/>
    <cellStyle name="Normal 44 2 2 2 5" xfId="33960"/>
    <cellStyle name="Normal 44 2 2 3" xfId="33961"/>
    <cellStyle name="Normal 44 2 2 3 2" xfId="33962"/>
    <cellStyle name="Normal 44 2 2 3 2 2" xfId="33963"/>
    <cellStyle name="Normal 44 2 2 3 3" xfId="33964"/>
    <cellStyle name="Normal 44 2 2 4" xfId="33965"/>
    <cellStyle name="Normal 44 2 2 4 2" xfId="33966"/>
    <cellStyle name="Normal 44 2 2 4 2 2" xfId="33967"/>
    <cellStyle name="Normal 44 2 2 4 3" xfId="33968"/>
    <cellStyle name="Normal 44 2 2 5" xfId="33969"/>
    <cellStyle name="Normal 44 2 2 5 2" xfId="33970"/>
    <cellStyle name="Normal 44 2 2 6" xfId="33971"/>
    <cellStyle name="Normal 44 2 3" xfId="33972"/>
    <cellStyle name="Normal 44 2 3 2" xfId="33973"/>
    <cellStyle name="Normal 44 2 3 2 2" xfId="33974"/>
    <cellStyle name="Normal 44 2 3 2 2 2" xfId="33975"/>
    <cellStyle name="Normal 44 2 3 2 3" xfId="33976"/>
    <cellStyle name="Normal 44 2 3 3" xfId="33977"/>
    <cellStyle name="Normal 44 2 3 3 2" xfId="33978"/>
    <cellStyle name="Normal 44 2 3 3 2 2" xfId="33979"/>
    <cellStyle name="Normal 44 2 3 3 3" xfId="33980"/>
    <cellStyle name="Normal 44 2 3 4" xfId="33981"/>
    <cellStyle name="Normal 44 2 3 4 2" xfId="33982"/>
    <cellStyle name="Normal 44 2 3 5" xfId="33983"/>
    <cellStyle name="Normal 44 2 4" xfId="33984"/>
    <cellStyle name="Normal 44 2 4 2" xfId="33985"/>
    <cellStyle name="Normal 44 2 4 2 2" xfId="33986"/>
    <cellStyle name="Normal 44 2 4 3" xfId="33987"/>
    <cellStyle name="Normal 44 2 5" xfId="33988"/>
    <cellStyle name="Normal 44 2 5 2" xfId="33989"/>
    <cellStyle name="Normal 44 2 5 2 2" xfId="33990"/>
    <cellStyle name="Normal 44 2 5 3" xfId="33991"/>
    <cellStyle name="Normal 44 2 6" xfId="33992"/>
    <cellStyle name="Normal 44 2 6 2" xfId="33993"/>
    <cellStyle name="Normal 44 2 7" xfId="33994"/>
    <cellStyle name="Normal 44 2 8" xfId="33995"/>
    <cellStyle name="Normal 44 2 9" xfId="33996"/>
    <cellStyle name="Normal 44 3" xfId="33997"/>
    <cellStyle name="Normal 44 3 2" xfId="33998"/>
    <cellStyle name="Normal 44 3 2 2" xfId="33999"/>
    <cellStyle name="Normal 44 3 2 2 2" xfId="34000"/>
    <cellStyle name="Normal 44 3 2 2 2 2" xfId="34001"/>
    <cellStyle name="Normal 44 3 2 2 3" xfId="34002"/>
    <cellStyle name="Normal 44 3 2 3" xfId="34003"/>
    <cellStyle name="Normal 44 3 2 3 2" xfId="34004"/>
    <cellStyle name="Normal 44 3 2 3 2 2" xfId="34005"/>
    <cellStyle name="Normal 44 3 2 3 3" xfId="34006"/>
    <cellStyle name="Normal 44 3 2 4" xfId="34007"/>
    <cellStyle name="Normal 44 3 2 4 2" xfId="34008"/>
    <cellStyle name="Normal 44 3 2 5" xfId="34009"/>
    <cellStyle name="Normal 44 3 3" xfId="34010"/>
    <cellStyle name="Normal 44 3 3 2" xfId="34011"/>
    <cellStyle name="Normal 44 3 3 2 2" xfId="34012"/>
    <cellStyle name="Normal 44 3 3 3" xfId="34013"/>
    <cellStyle name="Normal 44 3 4" xfId="34014"/>
    <cellStyle name="Normal 44 3 4 2" xfId="34015"/>
    <cellStyle name="Normal 44 3 4 2 2" xfId="34016"/>
    <cellStyle name="Normal 44 3 4 3" xfId="34017"/>
    <cellStyle name="Normal 44 3 5" xfId="34018"/>
    <cellStyle name="Normal 44 3 5 2" xfId="34019"/>
    <cellStyle name="Normal 44 3 6" xfId="34020"/>
    <cellStyle name="Normal 44 4" xfId="34021"/>
    <cellStyle name="Normal 44 4 2" xfId="34022"/>
    <cellStyle name="Normal 44 4 2 2" xfId="34023"/>
    <cellStyle name="Normal 44 4 2 2 2" xfId="34024"/>
    <cellStyle name="Normal 44 4 2 3" xfId="34025"/>
    <cellStyle name="Normal 44 4 3" xfId="34026"/>
    <cellStyle name="Normal 44 4 3 2" xfId="34027"/>
    <cellStyle name="Normal 44 4 3 2 2" xfId="34028"/>
    <cellStyle name="Normal 44 4 3 3" xfId="34029"/>
    <cellStyle name="Normal 44 4 4" xfId="34030"/>
    <cellStyle name="Normal 44 4 4 2" xfId="34031"/>
    <cellStyle name="Normal 44 4 5" xfId="34032"/>
    <cellStyle name="Normal 44 5" xfId="34033"/>
    <cellStyle name="Normal 44 5 2" xfId="34034"/>
    <cellStyle name="Normal 44 5 2 2" xfId="34035"/>
    <cellStyle name="Normal 44 5 3" xfId="34036"/>
    <cellStyle name="Normal 44 6" xfId="34037"/>
    <cellStyle name="Normal 44 6 2" xfId="34038"/>
    <cellStyle name="Normal 44 6 2 2" xfId="34039"/>
    <cellStyle name="Normal 44 6 3" xfId="34040"/>
    <cellStyle name="Normal 44 7" xfId="34041"/>
    <cellStyle name="Normal 44 7 2" xfId="34042"/>
    <cellStyle name="Normal 44 8" xfId="34043"/>
    <cellStyle name="Normal 44 9" xfId="34044"/>
    <cellStyle name="Normal 45" xfId="34045"/>
    <cellStyle name="Normal 45 2" xfId="34046"/>
    <cellStyle name="Normal 45 2 2" xfId="34047"/>
    <cellStyle name="Normal 45 2 2 2" xfId="34048"/>
    <cellStyle name="Normal 45 2 2 2 2" xfId="34049"/>
    <cellStyle name="Normal 45 2 2 2 2 2" xfId="34050"/>
    <cellStyle name="Normal 45 2 2 2 2 2 2" xfId="34051"/>
    <cellStyle name="Normal 45 2 2 2 2 3" xfId="34052"/>
    <cellStyle name="Normal 45 2 2 2 3" xfId="34053"/>
    <cellStyle name="Normal 45 2 2 2 3 2" xfId="34054"/>
    <cellStyle name="Normal 45 2 2 2 3 2 2" xfId="34055"/>
    <cellStyle name="Normal 45 2 2 2 3 3" xfId="34056"/>
    <cellStyle name="Normal 45 2 2 2 4" xfId="34057"/>
    <cellStyle name="Normal 45 2 2 2 4 2" xfId="34058"/>
    <cellStyle name="Normal 45 2 2 2 5" xfId="34059"/>
    <cellStyle name="Normal 45 2 2 3" xfId="34060"/>
    <cellStyle name="Normal 45 2 2 3 2" xfId="34061"/>
    <cellStyle name="Normal 45 2 2 3 2 2" xfId="34062"/>
    <cellStyle name="Normal 45 2 2 3 3" xfId="34063"/>
    <cellStyle name="Normal 45 2 2 4" xfId="34064"/>
    <cellStyle name="Normal 45 2 2 4 2" xfId="34065"/>
    <cellStyle name="Normal 45 2 2 4 2 2" xfId="34066"/>
    <cellStyle name="Normal 45 2 2 4 3" xfId="34067"/>
    <cellStyle name="Normal 45 2 2 5" xfId="34068"/>
    <cellStyle name="Normal 45 2 2 5 2" xfId="34069"/>
    <cellStyle name="Normal 45 2 2 6" xfId="34070"/>
    <cellStyle name="Normal 45 2 3" xfId="34071"/>
    <cellStyle name="Normal 45 2 3 2" xfId="34072"/>
    <cellStyle name="Normal 45 2 3 2 2" xfId="34073"/>
    <cellStyle name="Normal 45 2 3 2 2 2" xfId="34074"/>
    <cellStyle name="Normal 45 2 3 2 3" xfId="34075"/>
    <cellStyle name="Normal 45 2 3 3" xfId="34076"/>
    <cellStyle name="Normal 45 2 3 3 2" xfId="34077"/>
    <cellStyle name="Normal 45 2 3 3 2 2" xfId="34078"/>
    <cellStyle name="Normal 45 2 3 3 3" xfId="34079"/>
    <cellStyle name="Normal 45 2 3 4" xfId="34080"/>
    <cellStyle name="Normal 45 2 3 4 2" xfId="34081"/>
    <cellStyle name="Normal 45 2 3 5" xfId="34082"/>
    <cellStyle name="Normal 45 2 4" xfId="34083"/>
    <cellStyle name="Normal 45 2 4 2" xfId="34084"/>
    <cellStyle name="Normal 45 2 4 2 2" xfId="34085"/>
    <cellStyle name="Normal 45 2 4 3" xfId="34086"/>
    <cellStyle name="Normal 45 2 5" xfId="34087"/>
    <cellStyle name="Normal 45 2 5 2" xfId="34088"/>
    <cellStyle name="Normal 45 2 5 2 2" xfId="34089"/>
    <cellStyle name="Normal 45 2 5 3" xfId="34090"/>
    <cellStyle name="Normal 45 2 6" xfId="34091"/>
    <cellStyle name="Normal 45 2 6 2" xfId="34092"/>
    <cellStyle name="Normal 45 2 7" xfId="34093"/>
    <cellStyle name="Normal 45 3" xfId="34094"/>
    <cellStyle name="Normal 45 3 2" xfId="34095"/>
    <cellStyle name="Normal 45 4" xfId="34096"/>
    <cellStyle name="Normal 45 4 2" xfId="34097"/>
    <cellStyle name="Normal 45 4 3" xfId="34098"/>
    <cellStyle name="Normal 45 5" xfId="34099"/>
    <cellStyle name="Normal 46" xfId="34100"/>
    <cellStyle name="Normal 46 2" xfId="34101"/>
    <cellStyle name="Normal 46 2 2" xfId="34102"/>
    <cellStyle name="Normal 46 2 2 2" xfId="34103"/>
    <cellStyle name="Normal 46 2 2 2 2" xfId="34104"/>
    <cellStyle name="Normal 46 2 2 2 2 2" xfId="34105"/>
    <cellStyle name="Normal 46 2 2 2 2 2 2" xfId="34106"/>
    <cellStyle name="Normal 46 2 2 2 2 3" xfId="34107"/>
    <cellStyle name="Normal 46 2 2 2 3" xfId="34108"/>
    <cellStyle name="Normal 46 2 2 2 3 2" xfId="34109"/>
    <cellStyle name="Normal 46 2 2 2 3 2 2" xfId="34110"/>
    <cellStyle name="Normal 46 2 2 2 3 3" xfId="34111"/>
    <cellStyle name="Normal 46 2 2 2 4" xfId="34112"/>
    <cellStyle name="Normal 46 2 2 2 4 2" xfId="34113"/>
    <cellStyle name="Normal 46 2 2 2 5" xfId="34114"/>
    <cellStyle name="Normal 46 2 2 3" xfId="34115"/>
    <cellStyle name="Normal 46 2 2 3 2" xfId="34116"/>
    <cellStyle name="Normal 46 2 2 3 2 2" xfId="34117"/>
    <cellStyle name="Normal 46 2 2 3 3" xfId="34118"/>
    <cellStyle name="Normal 46 2 2 4" xfId="34119"/>
    <cellStyle name="Normal 46 2 2 4 2" xfId="34120"/>
    <cellStyle name="Normal 46 2 2 4 2 2" xfId="34121"/>
    <cellStyle name="Normal 46 2 2 4 3" xfId="34122"/>
    <cellStyle name="Normal 46 2 2 5" xfId="34123"/>
    <cellStyle name="Normal 46 2 2 5 2" xfId="34124"/>
    <cellStyle name="Normal 46 2 2 6" xfId="34125"/>
    <cellStyle name="Normal 46 2 3" xfId="34126"/>
    <cellStyle name="Normal 46 2 3 2" xfId="34127"/>
    <cellStyle name="Normal 46 2 3 2 2" xfId="34128"/>
    <cellStyle name="Normal 46 2 3 2 2 2" xfId="34129"/>
    <cellStyle name="Normal 46 2 3 2 3" xfId="34130"/>
    <cellStyle name="Normal 46 2 3 3" xfId="34131"/>
    <cellStyle name="Normal 46 2 3 3 2" xfId="34132"/>
    <cellStyle name="Normal 46 2 3 3 2 2" xfId="34133"/>
    <cellStyle name="Normal 46 2 3 3 3" xfId="34134"/>
    <cellStyle name="Normal 46 2 3 4" xfId="34135"/>
    <cellStyle name="Normal 46 2 3 4 2" xfId="34136"/>
    <cellStyle name="Normal 46 2 3 5" xfId="34137"/>
    <cellStyle name="Normal 46 2 4" xfId="34138"/>
    <cellStyle name="Normal 46 2 4 2" xfId="34139"/>
    <cellStyle name="Normal 46 2 4 2 2" xfId="34140"/>
    <cellStyle name="Normal 46 2 4 3" xfId="34141"/>
    <cellStyle name="Normal 46 2 5" xfId="34142"/>
    <cellStyle name="Normal 46 2 5 2" xfId="34143"/>
    <cellStyle name="Normal 46 2 5 2 2" xfId="34144"/>
    <cellStyle name="Normal 46 2 5 3" xfId="34145"/>
    <cellStyle name="Normal 46 2 6" xfId="34146"/>
    <cellStyle name="Normal 46 2 6 2" xfId="34147"/>
    <cellStyle name="Normal 46 2 7" xfId="34148"/>
    <cellStyle name="Normal 46 3" xfId="34149"/>
    <cellStyle name="Normal 46 3 2" xfId="34150"/>
    <cellStyle name="Normal 46 4" xfId="34151"/>
    <cellStyle name="Normal 46 4 2" xfId="34152"/>
    <cellStyle name="Normal 46 4 3" xfId="34153"/>
    <cellStyle name="Normal 46 5" xfId="34154"/>
    <cellStyle name="Normal 47" xfId="34155"/>
    <cellStyle name="Normal 47 2" xfId="34156"/>
    <cellStyle name="Normal 47 2 2" xfId="34157"/>
    <cellStyle name="Normal 47 2 2 2" xfId="34158"/>
    <cellStyle name="Normal 47 2 2 2 2" xfId="34159"/>
    <cellStyle name="Normal 47 2 2 2 2 2" xfId="34160"/>
    <cellStyle name="Normal 47 2 2 2 2 2 2" xfId="34161"/>
    <cellStyle name="Normal 47 2 2 2 2 3" xfId="34162"/>
    <cellStyle name="Normal 47 2 2 2 3" xfId="34163"/>
    <cellStyle name="Normal 47 2 2 2 3 2" xfId="34164"/>
    <cellStyle name="Normal 47 2 2 2 3 2 2" xfId="34165"/>
    <cellStyle name="Normal 47 2 2 2 3 3" xfId="34166"/>
    <cellStyle name="Normal 47 2 2 2 4" xfId="34167"/>
    <cellStyle name="Normal 47 2 2 2 4 2" xfId="34168"/>
    <cellStyle name="Normal 47 2 2 2 5" xfId="34169"/>
    <cellStyle name="Normal 47 2 2 3" xfId="34170"/>
    <cellStyle name="Normal 47 2 2 3 2" xfId="34171"/>
    <cellStyle name="Normal 47 2 2 3 2 2" xfId="34172"/>
    <cellStyle name="Normal 47 2 2 3 3" xfId="34173"/>
    <cellStyle name="Normal 47 2 2 4" xfId="34174"/>
    <cellStyle name="Normal 47 2 2 4 2" xfId="34175"/>
    <cellStyle name="Normal 47 2 2 4 2 2" xfId="34176"/>
    <cellStyle name="Normal 47 2 2 4 3" xfId="34177"/>
    <cellStyle name="Normal 47 2 2 5" xfId="34178"/>
    <cellStyle name="Normal 47 2 2 5 2" xfId="34179"/>
    <cellStyle name="Normal 47 2 2 6" xfId="34180"/>
    <cellStyle name="Normal 47 2 3" xfId="34181"/>
    <cellStyle name="Normal 47 2 3 2" xfId="34182"/>
    <cellStyle name="Normal 47 2 3 2 2" xfId="34183"/>
    <cellStyle name="Normal 47 2 3 2 2 2" xfId="34184"/>
    <cellStyle name="Normal 47 2 3 2 3" xfId="34185"/>
    <cellStyle name="Normal 47 2 3 3" xfId="34186"/>
    <cellStyle name="Normal 47 2 3 3 2" xfId="34187"/>
    <cellStyle name="Normal 47 2 3 3 2 2" xfId="34188"/>
    <cellStyle name="Normal 47 2 3 3 3" xfId="34189"/>
    <cellStyle name="Normal 47 2 3 4" xfId="34190"/>
    <cellStyle name="Normal 47 2 3 4 2" xfId="34191"/>
    <cellStyle name="Normal 47 2 3 5" xfId="34192"/>
    <cellStyle name="Normal 47 2 4" xfId="34193"/>
    <cellStyle name="Normal 47 2 4 2" xfId="34194"/>
    <cellStyle name="Normal 47 2 4 2 2" xfId="34195"/>
    <cellStyle name="Normal 47 2 4 3" xfId="34196"/>
    <cellStyle name="Normal 47 2 5" xfId="34197"/>
    <cellStyle name="Normal 47 2 5 2" xfId="34198"/>
    <cellStyle name="Normal 47 2 5 2 2" xfId="34199"/>
    <cellStyle name="Normal 47 2 5 3" xfId="34200"/>
    <cellStyle name="Normal 47 2 6" xfId="34201"/>
    <cellStyle name="Normal 47 2 6 2" xfId="34202"/>
    <cellStyle name="Normal 47 2 7" xfId="34203"/>
    <cellStyle name="Normal 47 3" xfId="34204"/>
    <cellStyle name="Normal 47 3 2" xfId="34205"/>
    <cellStyle name="Normal 47 4" xfId="34206"/>
    <cellStyle name="Normal 47 5" xfId="34207"/>
    <cellStyle name="Normal 48" xfId="34208"/>
    <cellStyle name="Normal 48 2" xfId="34209"/>
    <cellStyle name="Normal 48 2 2" xfId="34210"/>
    <cellStyle name="Normal 48 2 2 2" xfId="34211"/>
    <cellStyle name="Normal 48 2 2 2 2" xfId="34212"/>
    <cellStyle name="Normal 48 2 2 2 2 2" xfId="34213"/>
    <cellStyle name="Normal 48 2 2 2 2 2 2" xfId="34214"/>
    <cellStyle name="Normal 48 2 2 2 2 3" xfId="34215"/>
    <cellStyle name="Normal 48 2 2 2 3" xfId="34216"/>
    <cellStyle name="Normal 48 2 2 2 3 2" xfId="34217"/>
    <cellStyle name="Normal 48 2 2 2 3 2 2" xfId="34218"/>
    <cellStyle name="Normal 48 2 2 2 3 3" xfId="34219"/>
    <cellStyle name="Normal 48 2 2 2 4" xfId="34220"/>
    <cellStyle name="Normal 48 2 2 2 4 2" xfId="34221"/>
    <cellStyle name="Normal 48 2 2 2 5" xfId="34222"/>
    <cellStyle name="Normal 48 2 2 3" xfId="34223"/>
    <cellStyle name="Normal 48 2 2 3 2" xfId="34224"/>
    <cellStyle name="Normal 48 2 2 3 2 2" xfId="34225"/>
    <cellStyle name="Normal 48 2 2 3 3" xfId="34226"/>
    <cellStyle name="Normal 48 2 2 4" xfId="34227"/>
    <cellStyle name="Normal 48 2 2 4 2" xfId="34228"/>
    <cellStyle name="Normal 48 2 2 4 2 2" xfId="34229"/>
    <cellStyle name="Normal 48 2 2 4 3" xfId="34230"/>
    <cellStyle name="Normal 48 2 2 5" xfId="34231"/>
    <cellStyle name="Normal 48 2 2 5 2" xfId="34232"/>
    <cellStyle name="Normal 48 2 2 6" xfId="34233"/>
    <cellStyle name="Normal 48 2 3" xfId="34234"/>
    <cellStyle name="Normal 48 2 3 2" xfId="34235"/>
    <cellStyle name="Normal 48 2 3 2 2" xfId="34236"/>
    <cellStyle name="Normal 48 2 3 2 2 2" xfId="34237"/>
    <cellStyle name="Normal 48 2 3 2 3" xfId="34238"/>
    <cellStyle name="Normal 48 2 3 3" xfId="34239"/>
    <cellStyle name="Normal 48 2 3 3 2" xfId="34240"/>
    <cellStyle name="Normal 48 2 3 3 2 2" xfId="34241"/>
    <cellStyle name="Normal 48 2 3 3 3" xfId="34242"/>
    <cellStyle name="Normal 48 2 3 4" xfId="34243"/>
    <cellStyle name="Normal 48 2 3 4 2" xfId="34244"/>
    <cellStyle name="Normal 48 2 3 5" xfId="34245"/>
    <cellStyle name="Normal 48 2 4" xfId="34246"/>
    <cellStyle name="Normal 48 2 4 2" xfId="34247"/>
    <cellStyle name="Normal 48 2 4 2 2" xfId="34248"/>
    <cellStyle name="Normal 48 2 4 3" xfId="34249"/>
    <cellStyle name="Normal 48 2 5" xfId="34250"/>
    <cellStyle name="Normal 48 2 5 2" xfId="34251"/>
    <cellStyle name="Normal 48 2 5 2 2" xfId="34252"/>
    <cellStyle name="Normal 48 2 5 3" xfId="34253"/>
    <cellStyle name="Normal 48 2 6" xfId="34254"/>
    <cellStyle name="Normal 48 2 6 2" xfId="34255"/>
    <cellStyle name="Normal 48 2 7" xfId="34256"/>
    <cellStyle name="Normal 48 3" xfId="34257"/>
    <cellStyle name="Normal 48 3 2" xfId="34258"/>
    <cellStyle name="Normal 48 3 2 2" xfId="34259"/>
    <cellStyle name="Normal 48 3 2 2 2" xfId="34260"/>
    <cellStyle name="Normal 48 3 2 2 2 2" xfId="34261"/>
    <cellStyle name="Normal 48 3 2 2 3" xfId="34262"/>
    <cellStyle name="Normal 48 3 2 3" xfId="34263"/>
    <cellStyle name="Normal 48 3 2 3 2" xfId="34264"/>
    <cellStyle name="Normal 48 3 2 3 2 2" xfId="34265"/>
    <cellStyle name="Normal 48 3 2 3 3" xfId="34266"/>
    <cellStyle name="Normal 48 3 2 4" xfId="34267"/>
    <cellStyle name="Normal 48 3 2 4 2" xfId="34268"/>
    <cellStyle name="Normal 48 3 2 5" xfId="34269"/>
    <cellStyle name="Normal 48 3 3" xfId="34270"/>
    <cellStyle name="Normal 48 3 3 2" xfId="34271"/>
    <cellStyle name="Normal 48 3 3 2 2" xfId="34272"/>
    <cellStyle name="Normal 48 3 3 3" xfId="34273"/>
    <cellStyle name="Normal 48 3 4" xfId="34274"/>
    <cellStyle name="Normal 48 3 4 2" xfId="34275"/>
    <cellStyle name="Normal 48 3 4 2 2" xfId="34276"/>
    <cellStyle name="Normal 48 3 4 3" xfId="34277"/>
    <cellStyle name="Normal 48 3 5" xfId="34278"/>
    <cellStyle name="Normal 48 3 5 2" xfId="34279"/>
    <cellStyle name="Normal 48 3 6" xfId="34280"/>
    <cellStyle name="Normal 48 4" xfId="34281"/>
    <cellStyle name="Normal 48 4 2" xfId="34282"/>
    <cellStyle name="Normal 48 4 2 2" xfId="34283"/>
    <cellStyle name="Normal 48 4 2 2 2" xfId="34284"/>
    <cellStyle name="Normal 48 4 2 3" xfId="34285"/>
    <cellStyle name="Normal 48 4 3" xfId="34286"/>
    <cellStyle name="Normal 48 4 3 2" xfId="34287"/>
    <cellStyle name="Normal 48 4 3 2 2" xfId="34288"/>
    <cellStyle name="Normal 48 4 3 3" xfId="34289"/>
    <cellStyle name="Normal 48 4 4" xfId="34290"/>
    <cellStyle name="Normal 48 4 4 2" xfId="34291"/>
    <cellStyle name="Normal 48 4 5" xfId="34292"/>
    <cellStyle name="Normal 48 5" xfId="34293"/>
    <cellStyle name="Normal 48 5 2" xfId="34294"/>
    <cellStyle name="Normal 48 5 2 2" xfId="34295"/>
    <cellStyle name="Normal 48 5 3" xfId="34296"/>
    <cellStyle name="Normal 48 6" xfId="34297"/>
    <cellStyle name="Normal 48 6 2" xfId="34298"/>
    <cellStyle name="Normal 48 6 2 2" xfId="34299"/>
    <cellStyle name="Normal 48 6 3" xfId="34300"/>
    <cellStyle name="Normal 48 7" xfId="34301"/>
    <cellStyle name="Normal 48 7 2" xfId="34302"/>
    <cellStyle name="Normal 48 8" xfId="34303"/>
    <cellStyle name="Normal 48 9" xfId="34304"/>
    <cellStyle name="Normal 49" xfId="34305"/>
    <cellStyle name="Normal 49 2" xfId="34306"/>
    <cellStyle name="Normal 49 2 2" xfId="34307"/>
    <cellStyle name="Normal 49 2 2 2" xfId="34308"/>
    <cellStyle name="Normal 49 2 2 2 2" xfId="34309"/>
    <cellStyle name="Normal 49 2 2 2 2 2" xfId="34310"/>
    <cellStyle name="Normal 49 2 2 2 2 2 2" xfId="34311"/>
    <cellStyle name="Normal 49 2 2 2 2 3" xfId="34312"/>
    <cellStyle name="Normal 49 2 2 2 3" xfId="34313"/>
    <cellStyle name="Normal 49 2 2 2 3 2" xfId="34314"/>
    <cellStyle name="Normal 49 2 2 2 3 2 2" xfId="34315"/>
    <cellStyle name="Normal 49 2 2 2 3 3" xfId="34316"/>
    <cellStyle name="Normal 49 2 2 2 4" xfId="34317"/>
    <cellStyle name="Normal 49 2 2 2 4 2" xfId="34318"/>
    <cellStyle name="Normal 49 2 2 2 5" xfId="34319"/>
    <cellStyle name="Normal 49 2 2 3" xfId="34320"/>
    <cellStyle name="Normal 49 2 2 3 2" xfId="34321"/>
    <cellStyle name="Normal 49 2 2 3 2 2" xfId="34322"/>
    <cellStyle name="Normal 49 2 2 3 3" xfId="34323"/>
    <cellStyle name="Normal 49 2 2 4" xfId="34324"/>
    <cellStyle name="Normal 49 2 2 4 2" xfId="34325"/>
    <cellStyle name="Normal 49 2 2 4 2 2" xfId="34326"/>
    <cellStyle name="Normal 49 2 2 4 3" xfId="34327"/>
    <cellStyle name="Normal 49 2 2 5" xfId="34328"/>
    <cellStyle name="Normal 49 2 2 5 2" xfId="34329"/>
    <cellStyle name="Normal 49 2 2 6" xfId="34330"/>
    <cellStyle name="Normal 49 2 3" xfId="34331"/>
    <cellStyle name="Normal 49 2 3 2" xfId="34332"/>
    <cellStyle name="Normal 49 2 3 2 2" xfId="34333"/>
    <cellStyle name="Normal 49 2 3 2 2 2" xfId="34334"/>
    <cellStyle name="Normal 49 2 3 2 3" xfId="34335"/>
    <cellStyle name="Normal 49 2 3 3" xfId="34336"/>
    <cellStyle name="Normal 49 2 3 3 2" xfId="34337"/>
    <cellStyle name="Normal 49 2 3 3 2 2" xfId="34338"/>
    <cellStyle name="Normal 49 2 3 3 3" xfId="34339"/>
    <cellStyle name="Normal 49 2 3 4" xfId="34340"/>
    <cellStyle name="Normal 49 2 3 4 2" xfId="34341"/>
    <cellStyle name="Normal 49 2 3 5" xfId="34342"/>
    <cellStyle name="Normal 49 2 4" xfId="34343"/>
    <cellStyle name="Normal 49 2 4 2" xfId="34344"/>
    <cellStyle name="Normal 49 2 4 2 2" xfId="34345"/>
    <cellStyle name="Normal 49 2 4 3" xfId="34346"/>
    <cellStyle name="Normal 49 2 5" xfId="34347"/>
    <cellStyle name="Normal 49 2 5 2" xfId="34348"/>
    <cellStyle name="Normal 49 2 5 2 2" xfId="34349"/>
    <cellStyle name="Normal 49 2 5 3" xfId="34350"/>
    <cellStyle name="Normal 49 2 6" xfId="34351"/>
    <cellStyle name="Normal 49 2 6 2" xfId="34352"/>
    <cellStyle name="Normal 49 2 7" xfId="34353"/>
    <cellStyle name="Normal 49 3" xfId="34354"/>
    <cellStyle name="Normal 49 3 2" xfId="34355"/>
    <cellStyle name="Normal 49 3 2 2" xfId="34356"/>
    <cellStyle name="Normal 49 3 2 2 2" xfId="34357"/>
    <cellStyle name="Normal 49 3 2 2 2 2" xfId="34358"/>
    <cellStyle name="Normal 49 3 2 2 3" xfId="34359"/>
    <cellStyle name="Normal 49 3 2 3" xfId="34360"/>
    <cellStyle name="Normal 49 3 2 3 2" xfId="34361"/>
    <cellStyle name="Normal 49 3 2 3 2 2" xfId="34362"/>
    <cellStyle name="Normal 49 3 2 3 3" xfId="34363"/>
    <cellStyle name="Normal 49 3 2 4" xfId="34364"/>
    <cellStyle name="Normal 49 3 2 4 2" xfId="34365"/>
    <cellStyle name="Normal 49 3 2 5" xfId="34366"/>
    <cellStyle name="Normal 49 3 3" xfId="34367"/>
    <cellStyle name="Normal 49 3 3 2" xfId="34368"/>
    <cellStyle name="Normal 49 3 3 2 2" xfId="34369"/>
    <cellStyle name="Normal 49 3 3 3" xfId="34370"/>
    <cellStyle name="Normal 49 3 4" xfId="34371"/>
    <cellStyle name="Normal 49 3 4 2" xfId="34372"/>
    <cellStyle name="Normal 49 3 4 2 2" xfId="34373"/>
    <cellStyle name="Normal 49 3 4 3" xfId="34374"/>
    <cellStyle name="Normal 49 3 5" xfId="34375"/>
    <cellStyle name="Normal 49 3 5 2" xfId="34376"/>
    <cellStyle name="Normal 49 3 6" xfId="34377"/>
    <cellStyle name="Normal 49 4" xfId="34378"/>
    <cellStyle name="Normal 49 4 2" xfId="34379"/>
    <cellStyle name="Normal 49 4 2 2" xfId="34380"/>
    <cellStyle name="Normal 49 4 2 2 2" xfId="34381"/>
    <cellStyle name="Normal 49 4 2 3" xfId="34382"/>
    <cellStyle name="Normal 49 4 3" xfId="34383"/>
    <cellStyle name="Normal 49 4 3 2" xfId="34384"/>
    <cellStyle name="Normal 49 4 3 2 2" xfId="34385"/>
    <cellStyle name="Normal 49 4 3 3" xfId="34386"/>
    <cellStyle name="Normal 49 4 4" xfId="34387"/>
    <cellStyle name="Normal 49 4 4 2" xfId="34388"/>
    <cellStyle name="Normal 49 4 5" xfId="34389"/>
    <cellStyle name="Normal 49 5" xfId="34390"/>
    <cellStyle name="Normal 49 5 2" xfId="34391"/>
    <cellStyle name="Normal 49 5 2 2" xfId="34392"/>
    <cellStyle name="Normal 49 5 3" xfId="34393"/>
    <cellStyle name="Normal 49 6" xfId="34394"/>
    <cellStyle name="Normal 49 6 2" xfId="34395"/>
    <cellStyle name="Normal 49 6 2 2" xfId="34396"/>
    <cellStyle name="Normal 49 6 3" xfId="34397"/>
    <cellStyle name="Normal 49 7" xfId="34398"/>
    <cellStyle name="Normal 49 7 2" xfId="34399"/>
    <cellStyle name="Normal 49 8" xfId="34400"/>
    <cellStyle name="Normal 49 9" xfId="34401"/>
    <cellStyle name="Normal 5" xfId="34402"/>
    <cellStyle name="Normal 5 10" xfId="34403"/>
    <cellStyle name="Normal 5 10 2" xfId="34404"/>
    <cellStyle name="Normal 5 10 2 2" xfId="34405"/>
    <cellStyle name="Normal 5 10 3" xfId="34406"/>
    <cellStyle name="Normal 5 10 3 2" xfId="34407"/>
    <cellStyle name="Normal 5 10 4" xfId="34408"/>
    <cellStyle name="Normal 5 10 4 2" xfId="34409"/>
    <cellStyle name="Normal 5 10 5" xfId="34410"/>
    <cellStyle name="Normal 5 11" xfId="34411"/>
    <cellStyle name="Normal 5 11 2" xfId="34412"/>
    <cellStyle name="Normal 5 12" xfId="34413"/>
    <cellStyle name="Normal 5 12 2" xfId="34414"/>
    <cellStyle name="Normal 5 13" xfId="34415"/>
    <cellStyle name="Normal 5 13 2" xfId="34416"/>
    <cellStyle name="Normal 5 14" xfId="34417"/>
    <cellStyle name="Normal 5 2" xfId="34418"/>
    <cellStyle name="Normal 5 2 10" xfId="34419"/>
    <cellStyle name="Normal 5 2 10 2" xfId="34420"/>
    <cellStyle name="Normal 5 2 10 3" xfId="34421"/>
    <cellStyle name="Normal 5 2 11" xfId="34422"/>
    <cellStyle name="Normal 5 2 11 2" xfId="34423"/>
    <cellStyle name="Normal 5 2 11 3" xfId="34424"/>
    <cellStyle name="Normal 5 2 12" xfId="34425"/>
    <cellStyle name="Normal 5 2 12 2" xfId="34426"/>
    <cellStyle name="Normal 5 2 12 3" xfId="34427"/>
    <cellStyle name="Normal 5 2 13" xfId="34428"/>
    <cellStyle name="Normal 5 2 2" xfId="34429"/>
    <cellStyle name="Normal 5 2 2 2" xfId="34430"/>
    <cellStyle name="Normal 5 2 2 2 2" xfId="34431"/>
    <cellStyle name="Normal 5 2 2 2 2 2" xfId="34432"/>
    <cellStyle name="Normal 5 2 2 2 2 2 2" xfId="34433"/>
    <cellStyle name="Normal 5 2 2 2 2 2 2 2" xfId="34434"/>
    <cellStyle name="Normal 5 2 2 2 2 2 2 2 2" xfId="34435"/>
    <cellStyle name="Normal 5 2 2 2 2 2 2 3" xfId="34436"/>
    <cellStyle name="Normal 5 2 2 2 2 2 3" xfId="34437"/>
    <cellStyle name="Normal 5 2 2 2 2 2 3 2" xfId="34438"/>
    <cellStyle name="Normal 5 2 2 2 2 2 3 2 2" xfId="34439"/>
    <cellStyle name="Normal 5 2 2 2 2 2 3 3" xfId="34440"/>
    <cellStyle name="Normal 5 2 2 2 2 2 4" xfId="34441"/>
    <cellStyle name="Normal 5 2 2 2 2 2 4 2" xfId="34442"/>
    <cellStyle name="Normal 5 2 2 2 2 2 5" xfId="34443"/>
    <cellStyle name="Normal 5 2 2 2 2 3" xfId="34444"/>
    <cellStyle name="Normal 5 2 2 2 2 3 2" xfId="34445"/>
    <cellStyle name="Normal 5 2 2 2 2 3 2 2" xfId="34446"/>
    <cellStyle name="Normal 5 2 2 2 2 3 3" xfId="34447"/>
    <cellStyle name="Normal 5 2 2 2 2 4" xfId="34448"/>
    <cellStyle name="Normal 5 2 2 2 2 4 2" xfId="34449"/>
    <cellStyle name="Normal 5 2 2 2 2 4 2 2" xfId="34450"/>
    <cellStyle name="Normal 5 2 2 2 2 4 3" xfId="34451"/>
    <cellStyle name="Normal 5 2 2 2 2 5" xfId="34452"/>
    <cellStyle name="Normal 5 2 2 2 2 5 2" xfId="34453"/>
    <cellStyle name="Normal 5 2 2 2 2 6" xfId="34454"/>
    <cellStyle name="Normal 5 2 2 2 2 7" xfId="34455"/>
    <cellStyle name="Normal 5 2 2 2 3" xfId="34456"/>
    <cellStyle name="Normal 5 2 2 2 3 2" xfId="34457"/>
    <cellStyle name="Normal 5 2 2 2 3 2 2" xfId="34458"/>
    <cellStyle name="Normal 5 2 2 2 3 2 2 2" xfId="34459"/>
    <cellStyle name="Normal 5 2 2 2 3 2 3" xfId="34460"/>
    <cellStyle name="Normal 5 2 2 2 3 3" xfId="34461"/>
    <cellStyle name="Normal 5 2 2 2 3 3 2" xfId="34462"/>
    <cellStyle name="Normal 5 2 2 2 3 3 2 2" xfId="34463"/>
    <cellStyle name="Normal 5 2 2 2 3 3 3" xfId="34464"/>
    <cellStyle name="Normal 5 2 2 2 3 4" xfId="34465"/>
    <cellStyle name="Normal 5 2 2 2 3 4 2" xfId="34466"/>
    <cellStyle name="Normal 5 2 2 2 3 5" xfId="34467"/>
    <cellStyle name="Normal 5 2 2 2 3 6" xfId="34468"/>
    <cellStyle name="Normal 5 2 2 2 4" xfId="34469"/>
    <cellStyle name="Normal 5 2 2 2 4 2" xfId="34470"/>
    <cellStyle name="Normal 5 2 2 2 4 2 2" xfId="34471"/>
    <cellStyle name="Normal 5 2 2 2 4 3" xfId="34472"/>
    <cellStyle name="Normal 5 2 2 2 4 4" xfId="34473"/>
    <cellStyle name="Normal 5 2 2 2 5" xfId="34474"/>
    <cellStyle name="Normal 5 2 2 2 5 2" xfId="34475"/>
    <cellStyle name="Normal 5 2 2 2 5 2 2" xfId="34476"/>
    <cellStyle name="Normal 5 2 2 2 5 3" xfId="34477"/>
    <cellStyle name="Normal 5 2 2 2 5 4" xfId="34478"/>
    <cellStyle name="Normal 5 2 2 2 6" xfId="34479"/>
    <cellStyle name="Normal 5 2 2 2 6 2" xfId="34480"/>
    <cellStyle name="Normal 5 2 2 2 7" xfId="34481"/>
    <cellStyle name="Normal 5 2 2 2 8" xfId="34482"/>
    <cellStyle name="Normal 5 2 2 3" xfId="34483"/>
    <cellStyle name="Normal 5 2 2 3 2" xfId="34484"/>
    <cellStyle name="Normal 5 2 2 3 2 2" xfId="34485"/>
    <cellStyle name="Normal 5 2 2 3 2 2 2" xfId="34486"/>
    <cellStyle name="Normal 5 2 2 3 2 2 2 2" xfId="34487"/>
    <cellStyle name="Normal 5 2 2 3 2 2 3" xfId="34488"/>
    <cellStyle name="Normal 5 2 2 3 2 3" xfId="34489"/>
    <cellStyle name="Normal 5 2 2 3 2 3 2" xfId="34490"/>
    <cellStyle name="Normal 5 2 2 3 2 3 2 2" xfId="34491"/>
    <cellStyle name="Normal 5 2 2 3 2 3 3" xfId="34492"/>
    <cellStyle name="Normal 5 2 2 3 2 4" xfId="34493"/>
    <cellStyle name="Normal 5 2 2 3 2 4 2" xfId="34494"/>
    <cellStyle name="Normal 5 2 2 3 2 5" xfId="34495"/>
    <cellStyle name="Normal 5 2 2 3 2 6" xfId="34496"/>
    <cellStyle name="Normal 5 2 2 3 3" xfId="34497"/>
    <cellStyle name="Normal 5 2 2 3 3 2" xfId="34498"/>
    <cellStyle name="Normal 5 2 2 3 3 2 2" xfId="34499"/>
    <cellStyle name="Normal 5 2 2 3 3 3" xfId="34500"/>
    <cellStyle name="Normal 5 2 2 3 3 4" xfId="34501"/>
    <cellStyle name="Normal 5 2 2 3 4" xfId="34502"/>
    <cellStyle name="Normal 5 2 2 3 4 2" xfId="34503"/>
    <cellStyle name="Normal 5 2 2 3 4 2 2" xfId="34504"/>
    <cellStyle name="Normal 5 2 2 3 4 3" xfId="34505"/>
    <cellStyle name="Normal 5 2 2 3 5" xfId="34506"/>
    <cellStyle name="Normal 5 2 2 3 5 2" xfId="34507"/>
    <cellStyle name="Normal 5 2 2 3 6" xfId="34508"/>
    <cellStyle name="Normal 5 2 2 3 7" xfId="34509"/>
    <cellStyle name="Normal 5 2 2 4" xfId="34510"/>
    <cellStyle name="Normal 5 2 2 4 2" xfId="34511"/>
    <cellStyle name="Normal 5 2 2 4 2 2" xfId="34512"/>
    <cellStyle name="Normal 5 2 2 4 2 2 2" xfId="34513"/>
    <cellStyle name="Normal 5 2 2 4 2 3" xfId="34514"/>
    <cellStyle name="Normal 5 2 2 4 2 4" xfId="34515"/>
    <cellStyle name="Normal 5 2 2 4 3" xfId="34516"/>
    <cellStyle name="Normal 5 2 2 4 3 2" xfId="34517"/>
    <cellStyle name="Normal 5 2 2 4 3 2 2" xfId="34518"/>
    <cellStyle name="Normal 5 2 2 4 3 3" xfId="34519"/>
    <cellStyle name="Normal 5 2 2 4 3 4" xfId="34520"/>
    <cellStyle name="Normal 5 2 2 4 4" xfId="34521"/>
    <cellStyle name="Normal 5 2 2 4 4 2" xfId="34522"/>
    <cellStyle name="Normal 5 2 2 4 5" xfId="34523"/>
    <cellStyle name="Normal 5 2 2 4 6" xfId="34524"/>
    <cellStyle name="Normal 5 2 2 5" xfId="34525"/>
    <cellStyle name="Normal 5 2 2 5 2" xfId="34526"/>
    <cellStyle name="Normal 5 2 2 5 2 2" xfId="34527"/>
    <cellStyle name="Normal 5 2 2 5 3" xfId="34528"/>
    <cellStyle name="Normal 5 2 2 5 4" xfId="34529"/>
    <cellStyle name="Normal 5 2 2 6" xfId="34530"/>
    <cellStyle name="Normal 5 2 2 6 2" xfId="34531"/>
    <cellStyle name="Normal 5 2 2 6 2 2" xfId="34532"/>
    <cellStyle name="Normal 5 2 2 6 3" xfId="34533"/>
    <cellStyle name="Normal 5 2 2 6 4" xfId="34534"/>
    <cellStyle name="Normal 5 2 2 7" xfId="34535"/>
    <cellStyle name="Normal 5 2 2 7 2" xfId="34536"/>
    <cellStyle name="Normal 5 2 2 8" xfId="34537"/>
    <cellStyle name="Normal 5 2 2 9" xfId="34538"/>
    <cellStyle name="Normal 5 2 3" xfId="34539"/>
    <cellStyle name="Normal 5 2 3 2" xfId="34540"/>
    <cellStyle name="Normal 5 2 3 2 2" xfId="34541"/>
    <cellStyle name="Normal 5 2 3 2 2 2" xfId="34542"/>
    <cellStyle name="Normal 5 2 3 2 2 2 2" xfId="34543"/>
    <cellStyle name="Normal 5 2 3 2 2 2 2 2" xfId="34544"/>
    <cellStyle name="Normal 5 2 3 2 2 2 3" xfId="34545"/>
    <cellStyle name="Normal 5 2 3 2 2 3" xfId="34546"/>
    <cellStyle name="Normal 5 2 3 2 2 3 2" xfId="34547"/>
    <cellStyle name="Normal 5 2 3 2 2 3 2 2" xfId="34548"/>
    <cellStyle name="Normal 5 2 3 2 2 3 3" xfId="34549"/>
    <cellStyle name="Normal 5 2 3 2 2 4" xfId="34550"/>
    <cellStyle name="Normal 5 2 3 2 2 4 2" xfId="34551"/>
    <cellStyle name="Normal 5 2 3 2 2 5" xfId="34552"/>
    <cellStyle name="Normal 5 2 3 2 2 6" xfId="34553"/>
    <cellStyle name="Normal 5 2 3 2 3" xfId="34554"/>
    <cellStyle name="Normal 5 2 3 2 3 2" xfId="34555"/>
    <cellStyle name="Normal 5 2 3 2 3 2 2" xfId="34556"/>
    <cellStyle name="Normal 5 2 3 2 3 3" xfId="34557"/>
    <cellStyle name="Normal 5 2 3 2 3 4" xfId="34558"/>
    <cellStyle name="Normal 5 2 3 2 4" xfId="34559"/>
    <cellStyle name="Normal 5 2 3 2 4 2" xfId="34560"/>
    <cellStyle name="Normal 5 2 3 2 4 2 2" xfId="34561"/>
    <cellStyle name="Normal 5 2 3 2 4 3" xfId="34562"/>
    <cellStyle name="Normal 5 2 3 2 4 4" xfId="34563"/>
    <cellStyle name="Normal 5 2 3 2 5" xfId="34564"/>
    <cellStyle name="Normal 5 2 3 2 5 2" xfId="34565"/>
    <cellStyle name="Normal 5 2 3 2 5 3" xfId="34566"/>
    <cellStyle name="Normal 5 2 3 2 6" xfId="34567"/>
    <cellStyle name="Normal 5 2 3 2 7" xfId="34568"/>
    <cellStyle name="Normal 5 2 3 3" xfId="34569"/>
    <cellStyle name="Normal 5 2 3 3 2" xfId="34570"/>
    <cellStyle name="Normal 5 2 3 3 2 2" xfId="34571"/>
    <cellStyle name="Normal 5 2 3 3 2 2 2" xfId="34572"/>
    <cellStyle name="Normal 5 2 3 3 2 3" xfId="34573"/>
    <cellStyle name="Normal 5 2 3 3 2 4" xfId="34574"/>
    <cellStyle name="Normal 5 2 3 3 3" xfId="34575"/>
    <cellStyle name="Normal 5 2 3 3 3 2" xfId="34576"/>
    <cellStyle name="Normal 5 2 3 3 3 2 2" xfId="34577"/>
    <cellStyle name="Normal 5 2 3 3 3 3" xfId="34578"/>
    <cellStyle name="Normal 5 2 3 3 3 4" xfId="34579"/>
    <cellStyle name="Normal 5 2 3 3 4" xfId="34580"/>
    <cellStyle name="Normal 5 2 3 3 4 2" xfId="34581"/>
    <cellStyle name="Normal 5 2 3 3 5" xfId="34582"/>
    <cellStyle name="Normal 5 2 3 3 6" xfId="34583"/>
    <cellStyle name="Normal 5 2 3 4" xfId="34584"/>
    <cellStyle name="Normal 5 2 3 4 2" xfId="34585"/>
    <cellStyle name="Normal 5 2 3 4 2 2" xfId="34586"/>
    <cellStyle name="Normal 5 2 3 4 2 3" xfId="34587"/>
    <cellStyle name="Normal 5 2 3 4 3" xfId="34588"/>
    <cellStyle name="Normal 5 2 3 4 3 2" xfId="34589"/>
    <cellStyle name="Normal 5 2 3 4 3 3" xfId="34590"/>
    <cellStyle name="Normal 5 2 3 4 4" xfId="34591"/>
    <cellStyle name="Normal 5 2 3 4 5" xfId="34592"/>
    <cellStyle name="Normal 5 2 3 5" xfId="34593"/>
    <cellStyle name="Normal 5 2 3 5 2" xfId="34594"/>
    <cellStyle name="Normal 5 2 3 5 2 2" xfId="34595"/>
    <cellStyle name="Normal 5 2 3 5 3" xfId="34596"/>
    <cellStyle name="Normal 5 2 3 5 4" xfId="34597"/>
    <cellStyle name="Normal 5 2 3 6" xfId="34598"/>
    <cellStyle name="Normal 5 2 3 6 2" xfId="34599"/>
    <cellStyle name="Normal 5 2 3 6 3" xfId="34600"/>
    <cellStyle name="Normal 5 2 3 7" xfId="34601"/>
    <cellStyle name="Normal 5 2 3 8" xfId="34602"/>
    <cellStyle name="Normal 5 2 3 9" xfId="34603"/>
    <cellStyle name="Normal 5 2 4" xfId="34604"/>
    <cellStyle name="Normal 5 2 4 2" xfId="34605"/>
    <cellStyle name="Normal 5 2 4 2 2" xfId="34606"/>
    <cellStyle name="Normal 5 2 4 2 2 2" xfId="34607"/>
    <cellStyle name="Normal 5 2 4 2 2 2 2" xfId="34608"/>
    <cellStyle name="Normal 5 2 4 2 2 3" xfId="34609"/>
    <cellStyle name="Normal 5 2 4 2 2 4" xfId="34610"/>
    <cellStyle name="Normal 5 2 4 2 3" xfId="34611"/>
    <cellStyle name="Normal 5 2 4 2 3 2" xfId="34612"/>
    <cellStyle name="Normal 5 2 4 2 3 2 2" xfId="34613"/>
    <cellStyle name="Normal 5 2 4 2 3 3" xfId="34614"/>
    <cellStyle name="Normal 5 2 4 2 3 4" xfId="34615"/>
    <cellStyle name="Normal 5 2 4 2 4" xfId="34616"/>
    <cellStyle name="Normal 5 2 4 2 4 2" xfId="34617"/>
    <cellStyle name="Normal 5 2 4 2 4 3" xfId="34618"/>
    <cellStyle name="Normal 5 2 4 2 5" xfId="34619"/>
    <cellStyle name="Normal 5 2 4 2 5 2" xfId="34620"/>
    <cellStyle name="Normal 5 2 4 2 5 3" xfId="34621"/>
    <cellStyle name="Normal 5 2 4 2 6" xfId="34622"/>
    <cellStyle name="Normal 5 2 4 2 7" xfId="34623"/>
    <cellStyle name="Normal 5 2 4 3" xfId="34624"/>
    <cellStyle name="Normal 5 2 4 3 2" xfId="34625"/>
    <cellStyle name="Normal 5 2 4 3 2 2" xfId="34626"/>
    <cellStyle name="Normal 5 2 4 3 2 3" xfId="34627"/>
    <cellStyle name="Normal 5 2 4 3 3" xfId="34628"/>
    <cellStyle name="Normal 5 2 4 3 3 2" xfId="34629"/>
    <cellStyle name="Normal 5 2 4 3 3 3" xfId="34630"/>
    <cellStyle name="Normal 5 2 4 3 4" xfId="34631"/>
    <cellStyle name="Normal 5 2 4 3 5" xfId="34632"/>
    <cellStyle name="Normal 5 2 4 4" xfId="34633"/>
    <cellStyle name="Normal 5 2 4 4 2" xfId="34634"/>
    <cellStyle name="Normal 5 2 4 4 2 2" xfId="34635"/>
    <cellStyle name="Normal 5 2 4 4 2 3" xfId="34636"/>
    <cellStyle name="Normal 5 2 4 4 3" xfId="34637"/>
    <cellStyle name="Normal 5 2 4 4 3 2" xfId="34638"/>
    <cellStyle name="Normal 5 2 4 4 3 3" xfId="34639"/>
    <cellStyle name="Normal 5 2 4 4 4" xfId="34640"/>
    <cellStyle name="Normal 5 2 4 4 5" xfId="34641"/>
    <cellStyle name="Normal 5 2 4 5" xfId="34642"/>
    <cellStyle name="Normal 5 2 4 5 2" xfId="34643"/>
    <cellStyle name="Normal 5 2 4 5 3" xfId="34644"/>
    <cellStyle name="Normal 5 2 4 6" xfId="34645"/>
    <cellStyle name="Normal 5 2 4 6 2" xfId="34646"/>
    <cellStyle name="Normal 5 2 4 6 3" xfId="34647"/>
    <cellStyle name="Normal 5 2 4 7" xfId="34648"/>
    <cellStyle name="Normal 5 2 4 8" xfId="34649"/>
    <cellStyle name="Normal 5 2 5" xfId="34650"/>
    <cellStyle name="Normal 5 2 5 10" xfId="34651"/>
    <cellStyle name="Normal 5 2 5 10 2" xfId="34652"/>
    <cellStyle name="Normal 5 2 5 10 2 2" xfId="34653"/>
    <cellStyle name="Normal 5 2 5 10 2 3" xfId="34654"/>
    <cellStyle name="Normal 5 2 5 10 3" xfId="34655"/>
    <cellStyle name="Normal 5 2 5 10 3 2" xfId="34656"/>
    <cellStyle name="Normal 5 2 5 10 3 3" xfId="34657"/>
    <cellStyle name="Normal 5 2 5 10 4" xfId="34658"/>
    <cellStyle name="Normal 5 2 5 10 5" xfId="34659"/>
    <cellStyle name="Normal 5 2 5 11" xfId="34660"/>
    <cellStyle name="Normal 5 2 5 11 2" xfId="34661"/>
    <cellStyle name="Normal 5 2 5 11 2 2" xfId="34662"/>
    <cellStyle name="Normal 5 2 5 11 2 3" xfId="34663"/>
    <cellStyle name="Normal 5 2 5 11 3" xfId="34664"/>
    <cellStyle name="Normal 5 2 5 11 4" xfId="34665"/>
    <cellStyle name="Normal 5 2 5 12" xfId="34666"/>
    <cellStyle name="Normal 5 2 5 12 2" xfId="34667"/>
    <cellStyle name="Normal 5 2 5 12 2 2" xfId="34668"/>
    <cellStyle name="Normal 5 2 5 12 2 3" xfId="34669"/>
    <cellStyle name="Normal 5 2 5 12 3" xfId="34670"/>
    <cellStyle name="Normal 5 2 5 12 4" xfId="34671"/>
    <cellStyle name="Normal 5 2 5 13" xfId="34672"/>
    <cellStyle name="Normal 5 2 5 13 2" xfId="34673"/>
    <cellStyle name="Normal 5 2 5 13 3" xfId="34674"/>
    <cellStyle name="Normal 5 2 5 14" xfId="34675"/>
    <cellStyle name="Normal 5 2 5 14 2" xfId="34676"/>
    <cellStyle name="Normal 5 2 5 14 3" xfId="34677"/>
    <cellStyle name="Normal 5 2 5 15" xfId="34678"/>
    <cellStyle name="Normal 5 2 5 15 2" xfId="34679"/>
    <cellStyle name="Normal 5 2 5 15 3" xfId="34680"/>
    <cellStyle name="Normal 5 2 5 16" xfId="34681"/>
    <cellStyle name="Normal 5 2 5 16 2" xfId="34682"/>
    <cellStyle name="Normal 5 2 5 16 3" xfId="34683"/>
    <cellStyle name="Normal 5 2 5 17" xfId="34684"/>
    <cellStyle name="Normal 5 2 5 17 2" xfId="34685"/>
    <cellStyle name="Normal 5 2 5 17 3" xfId="34686"/>
    <cellStyle name="Normal 5 2 5 18" xfId="34687"/>
    <cellStyle name="Normal 5 2 5 18 2" xfId="34688"/>
    <cellStyle name="Normal 5 2 5 18 3" xfId="34689"/>
    <cellStyle name="Normal 5 2 5 19" xfId="34690"/>
    <cellStyle name="Normal 5 2 5 19 2" xfId="34691"/>
    <cellStyle name="Normal 5 2 5 19 2 2" xfId="34692"/>
    <cellStyle name="Normal 5 2 5 19 2 3" xfId="34693"/>
    <cellStyle name="Normal 5 2 5 19 3" xfId="34694"/>
    <cellStyle name="Normal 5 2 5 19 3 2" xfId="34695"/>
    <cellStyle name="Normal 5 2 5 19 3 3" xfId="34696"/>
    <cellStyle name="Normal 5 2 5 19 4" xfId="34697"/>
    <cellStyle name="Normal 5 2 5 19 4 2" xfId="34698"/>
    <cellStyle name="Normal 5 2 5 19 4 3" xfId="34699"/>
    <cellStyle name="Normal 5 2 5 19 5" xfId="34700"/>
    <cellStyle name="Normal 5 2 5 19 5 2" xfId="34701"/>
    <cellStyle name="Normal 5 2 5 19 5 3" xfId="34702"/>
    <cellStyle name="Normal 5 2 5 19 6" xfId="34703"/>
    <cellStyle name="Normal 5 2 5 19 6 2" xfId="34704"/>
    <cellStyle name="Normal 5 2 5 19 6 3" xfId="34705"/>
    <cellStyle name="Normal 5 2 5 19 7" xfId="34706"/>
    <cellStyle name="Normal 5 2 5 19 7 2" xfId="34707"/>
    <cellStyle name="Normal 5 2 5 19 7 3" xfId="34708"/>
    <cellStyle name="Normal 5 2 5 19 8" xfId="34709"/>
    <cellStyle name="Normal 5 2 5 19 9" xfId="34710"/>
    <cellStyle name="Normal 5 2 5 2" xfId="34711"/>
    <cellStyle name="Normal 5 2 5 2 2" xfId="34712"/>
    <cellStyle name="Normal 5 2 5 2 2 2" xfId="34713"/>
    <cellStyle name="Normal 5 2 5 2 2 2 2" xfId="34714"/>
    <cellStyle name="Normal 5 2 5 2 2 2 3" xfId="34715"/>
    <cellStyle name="Normal 5 2 5 2 2 3" xfId="34716"/>
    <cellStyle name="Normal 5 2 5 2 2 3 2" xfId="34717"/>
    <cellStyle name="Normal 5 2 5 2 2 3 3" xfId="34718"/>
    <cellStyle name="Normal 5 2 5 2 2 4" xfId="34719"/>
    <cellStyle name="Normal 5 2 5 2 2 4 2" xfId="34720"/>
    <cellStyle name="Normal 5 2 5 2 2 4 3" xfId="34721"/>
    <cellStyle name="Normal 5 2 5 2 2 5" xfId="34722"/>
    <cellStyle name="Normal 5 2 5 2 2 5 2" xfId="34723"/>
    <cellStyle name="Normal 5 2 5 2 2 5 3" xfId="34724"/>
    <cellStyle name="Normal 5 2 5 2 2 6" xfId="34725"/>
    <cellStyle name="Normal 5 2 5 2 2 7" xfId="34726"/>
    <cellStyle name="Normal 5 2 5 2 3" xfId="34727"/>
    <cellStyle name="Normal 5 2 5 2 3 2" xfId="34728"/>
    <cellStyle name="Normal 5 2 5 2 3 2 2" xfId="34729"/>
    <cellStyle name="Normal 5 2 5 2 3 2 3" xfId="34730"/>
    <cellStyle name="Normal 5 2 5 2 3 3" xfId="34731"/>
    <cellStyle name="Normal 5 2 5 2 3 3 2" xfId="34732"/>
    <cellStyle name="Normal 5 2 5 2 3 3 3" xfId="34733"/>
    <cellStyle name="Normal 5 2 5 2 3 4" xfId="34734"/>
    <cellStyle name="Normal 5 2 5 2 3 5" xfId="34735"/>
    <cellStyle name="Normal 5 2 5 2 4" xfId="34736"/>
    <cellStyle name="Normal 5 2 5 2 4 2" xfId="34737"/>
    <cellStyle name="Normal 5 2 5 2 4 2 2" xfId="34738"/>
    <cellStyle name="Normal 5 2 5 2 4 2 3" xfId="34739"/>
    <cellStyle name="Normal 5 2 5 2 4 3" xfId="34740"/>
    <cellStyle name="Normal 5 2 5 2 4 3 2" xfId="34741"/>
    <cellStyle name="Normal 5 2 5 2 4 3 3" xfId="34742"/>
    <cellStyle name="Normal 5 2 5 2 4 4" xfId="34743"/>
    <cellStyle name="Normal 5 2 5 2 4 5" xfId="34744"/>
    <cellStyle name="Normal 5 2 5 2 5" xfId="34745"/>
    <cellStyle name="Normal 5 2 5 2 5 2" xfId="34746"/>
    <cellStyle name="Normal 5 2 5 2 5 3" xfId="34747"/>
    <cellStyle name="Normal 5 2 5 2 6" xfId="34748"/>
    <cellStyle name="Normal 5 2 5 2 6 2" xfId="34749"/>
    <cellStyle name="Normal 5 2 5 2 6 3" xfId="34750"/>
    <cellStyle name="Normal 5 2 5 2 7" xfId="34751"/>
    <cellStyle name="Normal 5 2 5 2 8" xfId="34752"/>
    <cellStyle name="Normal 5 2 5 20" xfId="34753"/>
    <cellStyle name="Normal 5 2 5 20 2" xfId="34754"/>
    <cellStyle name="Normal 5 2 5 20 3" xfId="34755"/>
    <cellStyle name="Normal 5 2 5 21" xfId="34756"/>
    <cellStyle name="Normal 5 2 5 21 2" xfId="34757"/>
    <cellStyle name="Normal 5 2 5 21 3" xfId="34758"/>
    <cellStyle name="Normal 5 2 5 22" xfId="34759"/>
    <cellStyle name="Normal 5 2 5 22 2" xfId="34760"/>
    <cellStyle name="Normal 5 2 5 22 3" xfId="34761"/>
    <cellStyle name="Normal 5 2 5 23" xfId="34762"/>
    <cellStyle name="Normal 5 2 5 23 2" xfId="34763"/>
    <cellStyle name="Normal 5 2 5 23 3" xfId="34764"/>
    <cellStyle name="Normal 5 2 5 24" xfId="34765"/>
    <cellStyle name="Normal 5 2 5 24 2" xfId="34766"/>
    <cellStyle name="Normal 5 2 5 24 3" xfId="34767"/>
    <cellStyle name="Normal 5 2 5 25" xfId="34768"/>
    <cellStyle name="Normal 5 2 5 25 2" xfId="34769"/>
    <cellStyle name="Normal 5 2 5 25 3" xfId="34770"/>
    <cellStyle name="Normal 5 2 5 26" xfId="34771"/>
    <cellStyle name="Normal 5 2 5 26 2" xfId="34772"/>
    <cellStyle name="Normal 5 2 5 26 3" xfId="34773"/>
    <cellStyle name="Normal 5 2 5 27" xfId="34774"/>
    <cellStyle name="Normal 5 2 5 27 2" xfId="34775"/>
    <cellStyle name="Normal 5 2 5 27 3" xfId="34776"/>
    <cellStyle name="Normal 5 2 5 28" xfId="34777"/>
    <cellStyle name="Normal 5 2 5 29" xfId="34778"/>
    <cellStyle name="Normal 5 2 5 3" xfId="34779"/>
    <cellStyle name="Normal 5 2 5 3 10" xfId="34780"/>
    <cellStyle name="Normal 5 2 5 3 10 2" xfId="34781"/>
    <cellStyle name="Normal 5 2 5 3 10 3" xfId="34782"/>
    <cellStyle name="Normal 5 2 5 3 11" xfId="34783"/>
    <cellStyle name="Normal 5 2 5 3 11 2" xfId="34784"/>
    <cellStyle name="Normal 5 2 5 3 11 3" xfId="34785"/>
    <cellStyle name="Normal 5 2 5 3 12" xfId="34786"/>
    <cellStyle name="Normal 5 2 5 3 12 2" xfId="34787"/>
    <cellStyle name="Normal 5 2 5 3 12 3" xfId="34788"/>
    <cellStyle name="Normal 5 2 5 3 13" xfId="34789"/>
    <cellStyle name="Normal 5 2 5 3 13 2" xfId="34790"/>
    <cellStyle name="Normal 5 2 5 3 13 3" xfId="34791"/>
    <cellStyle name="Normal 5 2 5 3 14" xfId="34792"/>
    <cellStyle name="Normal 5 2 5 3 14 2" xfId="34793"/>
    <cellStyle name="Normal 5 2 5 3 14 3" xfId="34794"/>
    <cellStyle name="Normal 5 2 5 3 15" xfId="34795"/>
    <cellStyle name="Normal 5 2 5 3 15 2" xfId="34796"/>
    <cellStyle name="Normal 5 2 5 3 15 3" xfId="34797"/>
    <cellStyle name="Normal 5 2 5 3 16" xfId="34798"/>
    <cellStyle name="Normal 5 2 5 3 16 2" xfId="34799"/>
    <cellStyle name="Normal 5 2 5 3 16 3" xfId="34800"/>
    <cellStyle name="Normal 5 2 5 3 17" xfId="34801"/>
    <cellStyle name="Normal 5 2 5 3 17 2" xfId="34802"/>
    <cellStyle name="Normal 5 2 5 3 17 3" xfId="34803"/>
    <cellStyle name="Normal 5 2 5 3 18" xfId="34804"/>
    <cellStyle name="Normal 5 2 5 3 18 2" xfId="34805"/>
    <cellStyle name="Normal 5 2 5 3 18 3" xfId="34806"/>
    <cellStyle name="Normal 5 2 5 3 19" xfId="34807"/>
    <cellStyle name="Normal 5 2 5 3 19 2" xfId="34808"/>
    <cellStyle name="Normal 5 2 5 3 19 3" xfId="34809"/>
    <cellStyle name="Normal 5 2 5 3 2" xfId="34810"/>
    <cellStyle name="Normal 5 2 5 3 2 2" xfId="34811"/>
    <cellStyle name="Normal 5 2 5 3 2 2 2" xfId="34812"/>
    <cellStyle name="Normal 5 2 5 3 2 2 2 2" xfId="34813"/>
    <cellStyle name="Normal 5 2 5 3 2 2 2 3" xfId="34814"/>
    <cellStyle name="Normal 5 2 5 3 2 2 3" xfId="34815"/>
    <cellStyle name="Normal 5 2 5 3 2 2 3 2" xfId="34816"/>
    <cellStyle name="Normal 5 2 5 3 2 2 3 3" xfId="34817"/>
    <cellStyle name="Normal 5 2 5 3 2 2 4" xfId="34818"/>
    <cellStyle name="Normal 5 2 5 3 2 2 5" xfId="34819"/>
    <cellStyle name="Normal 5 2 5 3 2 3" xfId="34820"/>
    <cellStyle name="Normal 5 2 5 3 2 3 2" xfId="34821"/>
    <cellStyle name="Normal 5 2 5 3 2 3 2 2" xfId="34822"/>
    <cellStyle name="Normal 5 2 5 3 2 3 2 3" xfId="34823"/>
    <cellStyle name="Normal 5 2 5 3 2 3 3" xfId="34824"/>
    <cellStyle name="Normal 5 2 5 3 2 3 3 2" xfId="34825"/>
    <cellStyle name="Normal 5 2 5 3 2 3 3 3" xfId="34826"/>
    <cellStyle name="Normal 5 2 5 3 2 3 4" xfId="34827"/>
    <cellStyle name="Normal 5 2 5 3 2 3 5" xfId="34828"/>
    <cellStyle name="Normal 5 2 5 3 2 4" xfId="34829"/>
    <cellStyle name="Normal 5 2 5 3 2 4 2" xfId="34830"/>
    <cellStyle name="Normal 5 2 5 3 2 4 3" xfId="34831"/>
    <cellStyle name="Normal 5 2 5 3 2 5" xfId="34832"/>
    <cellStyle name="Normal 5 2 5 3 2 5 2" xfId="34833"/>
    <cellStyle name="Normal 5 2 5 3 2 5 3" xfId="34834"/>
    <cellStyle name="Normal 5 2 5 3 2 6" xfId="34835"/>
    <cellStyle name="Normal 5 2 5 3 2 7" xfId="34836"/>
    <cellStyle name="Normal 5 2 5 3 20" xfId="34837"/>
    <cellStyle name="Normal 5 2 5 3 21" xfId="34838"/>
    <cellStyle name="Normal 5 2 5 3 3" xfId="34839"/>
    <cellStyle name="Normal 5 2 5 3 3 2" xfId="34840"/>
    <cellStyle name="Normal 5 2 5 3 3 2 2" xfId="34841"/>
    <cellStyle name="Normal 5 2 5 3 3 2 3" xfId="34842"/>
    <cellStyle name="Normal 5 2 5 3 3 3" xfId="34843"/>
    <cellStyle name="Normal 5 2 5 3 3 3 2" xfId="34844"/>
    <cellStyle name="Normal 5 2 5 3 3 3 3" xfId="34845"/>
    <cellStyle name="Normal 5 2 5 3 3 4" xfId="34846"/>
    <cellStyle name="Normal 5 2 5 3 3 4 2" xfId="34847"/>
    <cellStyle name="Normal 5 2 5 3 3 4 3" xfId="34848"/>
    <cellStyle name="Normal 5 2 5 3 3 5" xfId="34849"/>
    <cellStyle name="Normal 5 2 5 3 3 5 2" xfId="34850"/>
    <cellStyle name="Normal 5 2 5 3 3 5 3" xfId="34851"/>
    <cellStyle name="Normal 5 2 5 3 3 6" xfId="34852"/>
    <cellStyle name="Normal 5 2 5 3 3 7" xfId="34853"/>
    <cellStyle name="Normal 5 2 5 3 4" xfId="34854"/>
    <cellStyle name="Normal 5 2 5 3 4 2" xfId="34855"/>
    <cellStyle name="Normal 5 2 5 3 4 2 2" xfId="34856"/>
    <cellStyle name="Normal 5 2 5 3 4 2 3" xfId="34857"/>
    <cellStyle name="Normal 5 2 5 3 4 3" xfId="34858"/>
    <cellStyle name="Normal 5 2 5 3 4 3 2" xfId="34859"/>
    <cellStyle name="Normal 5 2 5 3 4 3 3" xfId="34860"/>
    <cellStyle name="Normal 5 2 5 3 4 4" xfId="34861"/>
    <cellStyle name="Normal 5 2 5 3 4 5" xfId="34862"/>
    <cellStyle name="Normal 5 2 5 3 5" xfId="34863"/>
    <cellStyle name="Normal 5 2 5 3 5 2" xfId="34864"/>
    <cellStyle name="Normal 5 2 5 3 5 2 2" xfId="34865"/>
    <cellStyle name="Normal 5 2 5 3 5 2 3" xfId="34866"/>
    <cellStyle name="Normal 5 2 5 3 5 3" xfId="34867"/>
    <cellStyle name="Normal 5 2 5 3 5 3 2" xfId="34868"/>
    <cellStyle name="Normal 5 2 5 3 5 3 3" xfId="34869"/>
    <cellStyle name="Normal 5 2 5 3 5 4" xfId="34870"/>
    <cellStyle name="Normal 5 2 5 3 5 5" xfId="34871"/>
    <cellStyle name="Normal 5 2 5 3 6" xfId="34872"/>
    <cellStyle name="Normal 5 2 5 3 6 2" xfId="34873"/>
    <cellStyle name="Normal 5 2 5 3 6 3" xfId="34874"/>
    <cellStyle name="Normal 5 2 5 3 7" xfId="34875"/>
    <cellStyle name="Normal 5 2 5 3 7 2" xfId="34876"/>
    <cellStyle name="Normal 5 2 5 3 7 3" xfId="34877"/>
    <cellStyle name="Normal 5 2 5 3 8" xfId="34878"/>
    <cellStyle name="Normal 5 2 5 3 8 2" xfId="34879"/>
    <cellStyle name="Normal 5 2 5 3 8 3" xfId="34880"/>
    <cellStyle name="Normal 5 2 5 3 9" xfId="34881"/>
    <cellStyle name="Normal 5 2 5 3 9 2" xfId="34882"/>
    <cellStyle name="Normal 5 2 5 3 9 3" xfId="34883"/>
    <cellStyle name="Normal 5 2 5 4" xfId="34884"/>
    <cellStyle name="Normal 5 2 5 4 2" xfId="34885"/>
    <cellStyle name="Normal 5 2 5 4 2 2" xfId="34886"/>
    <cellStyle name="Normal 5 2 5 4 2 2 2" xfId="34887"/>
    <cellStyle name="Normal 5 2 5 4 2 2 3" xfId="34888"/>
    <cellStyle name="Normal 5 2 5 4 2 3" xfId="34889"/>
    <cellStyle name="Normal 5 2 5 4 2 3 2" xfId="34890"/>
    <cellStyle name="Normal 5 2 5 4 2 3 3" xfId="34891"/>
    <cellStyle name="Normal 5 2 5 4 2 4" xfId="34892"/>
    <cellStyle name="Normal 5 2 5 4 2 4 2" xfId="34893"/>
    <cellStyle name="Normal 5 2 5 4 2 4 3" xfId="34894"/>
    <cellStyle name="Normal 5 2 5 4 2 5" xfId="34895"/>
    <cellStyle name="Normal 5 2 5 4 2 5 2" xfId="34896"/>
    <cellStyle name="Normal 5 2 5 4 2 5 3" xfId="34897"/>
    <cellStyle name="Normal 5 2 5 4 2 6" xfId="34898"/>
    <cellStyle name="Normal 5 2 5 4 2 7" xfId="34899"/>
    <cellStyle name="Normal 5 2 5 4 3" xfId="34900"/>
    <cellStyle name="Normal 5 2 5 4 3 2" xfId="34901"/>
    <cellStyle name="Normal 5 2 5 4 3 2 2" xfId="34902"/>
    <cellStyle name="Normal 5 2 5 4 3 2 3" xfId="34903"/>
    <cellStyle name="Normal 5 2 5 4 3 3" xfId="34904"/>
    <cellStyle name="Normal 5 2 5 4 3 3 2" xfId="34905"/>
    <cellStyle name="Normal 5 2 5 4 3 3 3" xfId="34906"/>
    <cellStyle name="Normal 5 2 5 4 3 4" xfId="34907"/>
    <cellStyle name="Normal 5 2 5 4 3 5" xfId="34908"/>
    <cellStyle name="Normal 5 2 5 4 4" xfId="34909"/>
    <cellStyle name="Normal 5 2 5 4 4 2" xfId="34910"/>
    <cellStyle name="Normal 5 2 5 4 4 2 2" xfId="34911"/>
    <cellStyle name="Normal 5 2 5 4 4 2 3" xfId="34912"/>
    <cellStyle name="Normal 5 2 5 4 4 3" xfId="34913"/>
    <cellStyle name="Normal 5 2 5 4 4 3 2" xfId="34914"/>
    <cellStyle name="Normal 5 2 5 4 4 3 3" xfId="34915"/>
    <cellStyle name="Normal 5 2 5 4 4 4" xfId="34916"/>
    <cellStyle name="Normal 5 2 5 4 4 5" xfId="34917"/>
    <cellStyle name="Normal 5 2 5 4 5" xfId="34918"/>
    <cellStyle name="Normal 5 2 5 4 5 2" xfId="34919"/>
    <cellStyle name="Normal 5 2 5 4 5 3" xfId="34920"/>
    <cellStyle name="Normal 5 2 5 4 6" xfId="34921"/>
    <cellStyle name="Normal 5 2 5 4 6 2" xfId="34922"/>
    <cellStyle name="Normal 5 2 5 4 6 3" xfId="34923"/>
    <cellStyle name="Normal 5 2 5 4 7" xfId="34924"/>
    <cellStyle name="Normal 5 2 5 4 8" xfId="34925"/>
    <cellStyle name="Normal 5 2 5 5" xfId="34926"/>
    <cellStyle name="Normal 5 2 5 5 2" xfId="34927"/>
    <cellStyle name="Normal 5 2 5 5 2 2" xfId="34928"/>
    <cellStyle name="Normal 5 2 5 5 2 2 2" xfId="34929"/>
    <cellStyle name="Normal 5 2 5 5 2 2 3" xfId="34930"/>
    <cellStyle name="Normal 5 2 5 5 2 3" xfId="34931"/>
    <cellStyle name="Normal 5 2 5 5 2 3 2" xfId="34932"/>
    <cellStyle name="Normal 5 2 5 5 2 3 3" xfId="34933"/>
    <cellStyle name="Normal 5 2 5 5 2 4" xfId="34934"/>
    <cellStyle name="Normal 5 2 5 5 2 4 2" xfId="34935"/>
    <cellStyle name="Normal 5 2 5 5 2 4 3" xfId="34936"/>
    <cellStyle name="Normal 5 2 5 5 2 5" xfId="34937"/>
    <cellStyle name="Normal 5 2 5 5 2 5 2" xfId="34938"/>
    <cellStyle name="Normal 5 2 5 5 2 5 3" xfId="34939"/>
    <cellStyle name="Normal 5 2 5 5 2 6" xfId="34940"/>
    <cellStyle name="Normal 5 2 5 5 2 7" xfId="34941"/>
    <cellStyle name="Normal 5 2 5 5 3" xfId="34942"/>
    <cellStyle name="Normal 5 2 5 5 3 2" xfId="34943"/>
    <cellStyle name="Normal 5 2 5 5 3 2 2" xfId="34944"/>
    <cellStyle name="Normal 5 2 5 5 3 2 3" xfId="34945"/>
    <cellStyle name="Normal 5 2 5 5 3 3" xfId="34946"/>
    <cellStyle name="Normal 5 2 5 5 3 3 2" xfId="34947"/>
    <cellStyle name="Normal 5 2 5 5 3 3 3" xfId="34948"/>
    <cellStyle name="Normal 5 2 5 5 3 4" xfId="34949"/>
    <cellStyle name="Normal 5 2 5 5 3 5" xfId="34950"/>
    <cellStyle name="Normal 5 2 5 5 4" xfId="34951"/>
    <cellStyle name="Normal 5 2 5 5 4 2" xfId="34952"/>
    <cellStyle name="Normal 5 2 5 5 4 2 2" xfId="34953"/>
    <cellStyle name="Normal 5 2 5 5 4 2 3" xfId="34954"/>
    <cellStyle name="Normal 5 2 5 5 4 3" xfId="34955"/>
    <cellStyle name="Normal 5 2 5 5 4 3 2" xfId="34956"/>
    <cellStyle name="Normal 5 2 5 5 4 3 3" xfId="34957"/>
    <cellStyle name="Normal 5 2 5 5 4 4" xfId="34958"/>
    <cellStyle name="Normal 5 2 5 5 4 5" xfId="34959"/>
    <cellStyle name="Normal 5 2 5 5 5" xfId="34960"/>
    <cellStyle name="Normal 5 2 5 5 5 2" xfId="34961"/>
    <cellStyle name="Normal 5 2 5 5 5 3" xfId="34962"/>
    <cellStyle name="Normal 5 2 5 5 6" xfId="34963"/>
    <cellStyle name="Normal 5 2 5 5 6 2" xfId="34964"/>
    <cellStyle name="Normal 5 2 5 5 6 3" xfId="34965"/>
    <cellStyle name="Normal 5 2 5 5 7" xfId="34966"/>
    <cellStyle name="Normal 5 2 5 5 8" xfId="34967"/>
    <cellStyle name="Normal 5 2 5 6" xfId="34968"/>
    <cellStyle name="Normal 5 2 5 6 2" xfId="34969"/>
    <cellStyle name="Normal 5 2 5 6 2 2" xfId="34970"/>
    <cellStyle name="Normal 5 2 5 6 2 2 2" xfId="34971"/>
    <cellStyle name="Normal 5 2 5 6 2 2 3" xfId="34972"/>
    <cellStyle name="Normal 5 2 5 6 2 3" xfId="34973"/>
    <cellStyle name="Normal 5 2 5 6 2 3 2" xfId="34974"/>
    <cellStyle name="Normal 5 2 5 6 2 3 3" xfId="34975"/>
    <cellStyle name="Normal 5 2 5 6 2 4" xfId="34976"/>
    <cellStyle name="Normal 5 2 5 6 2 4 2" xfId="34977"/>
    <cellStyle name="Normal 5 2 5 6 2 4 3" xfId="34978"/>
    <cellStyle name="Normal 5 2 5 6 2 5" xfId="34979"/>
    <cellStyle name="Normal 5 2 5 6 2 5 2" xfId="34980"/>
    <cellStyle name="Normal 5 2 5 6 2 5 3" xfId="34981"/>
    <cellStyle name="Normal 5 2 5 6 2 6" xfId="34982"/>
    <cellStyle name="Normal 5 2 5 6 2 7" xfId="34983"/>
    <cellStyle name="Normal 5 2 5 6 3" xfId="34984"/>
    <cellStyle name="Normal 5 2 5 6 3 2" xfId="34985"/>
    <cellStyle name="Normal 5 2 5 6 3 2 2" xfId="34986"/>
    <cellStyle name="Normal 5 2 5 6 3 2 3" xfId="34987"/>
    <cellStyle name="Normal 5 2 5 6 3 3" xfId="34988"/>
    <cellStyle name="Normal 5 2 5 6 3 3 2" xfId="34989"/>
    <cellStyle name="Normal 5 2 5 6 3 3 3" xfId="34990"/>
    <cellStyle name="Normal 5 2 5 6 3 4" xfId="34991"/>
    <cellStyle name="Normal 5 2 5 6 3 5" xfId="34992"/>
    <cellStyle name="Normal 5 2 5 6 4" xfId="34993"/>
    <cellStyle name="Normal 5 2 5 6 4 2" xfId="34994"/>
    <cellStyle name="Normal 5 2 5 6 4 2 2" xfId="34995"/>
    <cellStyle name="Normal 5 2 5 6 4 2 3" xfId="34996"/>
    <cellStyle name="Normal 5 2 5 6 4 3" xfId="34997"/>
    <cellStyle name="Normal 5 2 5 6 4 3 2" xfId="34998"/>
    <cellStyle name="Normal 5 2 5 6 4 3 3" xfId="34999"/>
    <cellStyle name="Normal 5 2 5 6 4 4" xfId="35000"/>
    <cellStyle name="Normal 5 2 5 6 4 5" xfId="35001"/>
    <cellStyle name="Normal 5 2 5 6 5" xfId="35002"/>
    <cellStyle name="Normal 5 2 5 6 5 2" xfId="35003"/>
    <cellStyle name="Normal 5 2 5 6 5 3" xfId="35004"/>
    <cellStyle name="Normal 5 2 5 6 6" xfId="35005"/>
    <cellStyle name="Normal 5 2 5 6 6 2" xfId="35006"/>
    <cellStyle name="Normal 5 2 5 6 6 3" xfId="35007"/>
    <cellStyle name="Normal 5 2 5 6 7" xfId="35008"/>
    <cellStyle name="Normal 5 2 5 6 8" xfId="35009"/>
    <cellStyle name="Normal 5 2 5 7" xfId="35010"/>
    <cellStyle name="Normal 5 2 5 7 2" xfId="35011"/>
    <cellStyle name="Normal 5 2 5 7 2 2" xfId="35012"/>
    <cellStyle name="Normal 5 2 5 7 2 2 2" xfId="35013"/>
    <cellStyle name="Normal 5 2 5 7 2 2 3" xfId="35014"/>
    <cellStyle name="Normal 5 2 5 7 2 3" xfId="35015"/>
    <cellStyle name="Normal 5 2 5 7 2 3 2" xfId="35016"/>
    <cellStyle name="Normal 5 2 5 7 2 3 3" xfId="35017"/>
    <cellStyle name="Normal 5 2 5 7 2 4" xfId="35018"/>
    <cellStyle name="Normal 5 2 5 7 2 5" xfId="35019"/>
    <cellStyle name="Normal 5 2 5 7 3" xfId="35020"/>
    <cellStyle name="Normal 5 2 5 7 3 2" xfId="35021"/>
    <cellStyle name="Normal 5 2 5 7 3 2 2" xfId="35022"/>
    <cellStyle name="Normal 5 2 5 7 3 2 3" xfId="35023"/>
    <cellStyle name="Normal 5 2 5 7 3 3" xfId="35024"/>
    <cellStyle name="Normal 5 2 5 7 3 3 2" xfId="35025"/>
    <cellStyle name="Normal 5 2 5 7 3 3 3" xfId="35026"/>
    <cellStyle name="Normal 5 2 5 7 3 4" xfId="35027"/>
    <cellStyle name="Normal 5 2 5 7 3 5" xfId="35028"/>
    <cellStyle name="Normal 5 2 5 7 4" xfId="35029"/>
    <cellStyle name="Normal 5 2 5 7 4 2" xfId="35030"/>
    <cellStyle name="Normal 5 2 5 7 4 2 2" xfId="35031"/>
    <cellStyle name="Normal 5 2 5 7 4 2 3" xfId="35032"/>
    <cellStyle name="Normal 5 2 5 7 4 3" xfId="35033"/>
    <cellStyle name="Normal 5 2 5 7 4 4" xfId="35034"/>
    <cellStyle name="Normal 5 2 5 7 5" xfId="35035"/>
    <cellStyle name="Normal 5 2 5 7 5 2" xfId="35036"/>
    <cellStyle name="Normal 5 2 5 7 5 3" xfId="35037"/>
    <cellStyle name="Normal 5 2 5 7 6" xfId="35038"/>
    <cellStyle name="Normal 5 2 5 7 6 2" xfId="35039"/>
    <cellStyle name="Normal 5 2 5 7 6 3" xfId="35040"/>
    <cellStyle name="Normal 5 2 5 7 7" xfId="35041"/>
    <cellStyle name="Normal 5 2 5 7 8" xfId="35042"/>
    <cellStyle name="Normal 5 2 5 8" xfId="35043"/>
    <cellStyle name="Normal 5 2 5 8 2" xfId="35044"/>
    <cellStyle name="Normal 5 2 5 8 2 2" xfId="35045"/>
    <cellStyle name="Normal 5 2 5 8 2 3" xfId="35046"/>
    <cellStyle name="Normal 5 2 5 8 3" xfId="35047"/>
    <cellStyle name="Normal 5 2 5 8 3 2" xfId="35048"/>
    <cellStyle name="Normal 5 2 5 8 3 3" xfId="35049"/>
    <cellStyle name="Normal 5 2 5 8 4" xfId="35050"/>
    <cellStyle name="Normal 5 2 5 8 4 2" xfId="35051"/>
    <cellStyle name="Normal 5 2 5 8 4 3" xfId="35052"/>
    <cellStyle name="Normal 5 2 5 8 5" xfId="35053"/>
    <cellStyle name="Normal 5 2 5 8 5 2" xfId="35054"/>
    <cellStyle name="Normal 5 2 5 8 5 3" xfId="35055"/>
    <cellStyle name="Normal 5 2 5 8 6" xfId="35056"/>
    <cellStyle name="Normal 5 2 5 8 7" xfId="35057"/>
    <cellStyle name="Normal 5 2 5 9" xfId="35058"/>
    <cellStyle name="Normal 5 2 5 9 2" xfId="35059"/>
    <cellStyle name="Normal 5 2 5 9 2 2" xfId="35060"/>
    <cellStyle name="Normal 5 2 5 9 2 3" xfId="35061"/>
    <cellStyle name="Normal 5 2 5 9 3" xfId="35062"/>
    <cellStyle name="Normal 5 2 5 9 3 2" xfId="35063"/>
    <cellStyle name="Normal 5 2 5 9 3 3" xfId="35064"/>
    <cellStyle name="Normal 5 2 5 9 4" xfId="35065"/>
    <cellStyle name="Normal 5 2 5 9 5" xfId="35066"/>
    <cellStyle name="Normal 5 2 5_10070" xfId="35067"/>
    <cellStyle name="Normal 5 2 6" xfId="35068"/>
    <cellStyle name="Normal 5 2 6 2" xfId="35069"/>
    <cellStyle name="Normal 5 2 6 2 2" xfId="35070"/>
    <cellStyle name="Normal 5 2 6 2 2 2" xfId="35071"/>
    <cellStyle name="Normal 5 2 6 2 2 3" xfId="35072"/>
    <cellStyle name="Normal 5 2 6 2 3" xfId="35073"/>
    <cellStyle name="Normal 5 2 6 2 3 2" xfId="35074"/>
    <cellStyle name="Normal 5 2 6 2 3 3" xfId="35075"/>
    <cellStyle name="Normal 5 2 6 2 4" xfId="35076"/>
    <cellStyle name="Normal 5 2 6 2 5" xfId="35077"/>
    <cellStyle name="Normal 5 2 6 3" xfId="35078"/>
    <cellStyle name="Normal 5 2 6 3 2" xfId="35079"/>
    <cellStyle name="Normal 5 2 6 3 2 2" xfId="35080"/>
    <cellStyle name="Normal 5 2 6 3 2 3" xfId="35081"/>
    <cellStyle name="Normal 5 2 6 3 3" xfId="35082"/>
    <cellStyle name="Normal 5 2 6 3 3 2" xfId="35083"/>
    <cellStyle name="Normal 5 2 6 3 3 3" xfId="35084"/>
    <cellStyle name="Normal 5 2 6 3 4" xfId="35085"/>
    <cellStyle name="Normal 5 2 6 3 5" xfId="35086"/>
    <cellStyle name="Normal 5 2 6 4" xfId="35087"/>
    <cellStyle name="Normal 5 2 6 4 2" xfId="35088"/>
    <cellStyle name="Normal 5 2 6 4 3" xfId="35089"/>
    <cellStyle name="Normal 5 2 6 5" xfId="35090"/>
    <cellStyle name="Normal 5 2 6 5 2" xfId="35091"/>
    <cellStyle name="Normal 5 2 6 5 3" xfId="35092"/>
    <cellStyle name="Normal 5 2 6 6" xfId="35093"/>
    <cellStyle name="Normal 5 2 6 7" xfId="35094"/>
    <cellStyle name="Normal 5 2 7" xfId="35095"/>
    <cellStyle name="Normal 5 2 7 2" xfId="35096"/>
    <cellStyle name="Normal 5 2 7 2 2" xfId="35097"/>
    <cellStyle name="Normal 5 2 7 2 3" xfId="35098"/>
    <cellStyle name="Normal 5 2 7 3" xfId="35099"/>
    <cellStyle name="Normal 5 2 7 3 2" xfId="35100"/>
    <cellStyle name="Normal 5 2 7 3 3" xfId="35101"/>
    <cellStyle name="Normal 5 2 7 4" xfId="35102"/>
    <cellStyle name="Normal 5 2 7 4 2" xfId="35103"/>
    <cellStyle name="Normal 5 2 7 4 3" xfId="35104"/>
    <cellStyle name="Normal 5 2 7 5" xfId="35105"/>
    <cellStyle name="Normal 5 2 7 5 2" xfId="35106"/>
    <cellStyle name="Normal 5 2 7 5 3" xfId="35107"/>
    <cellStyle name="Normal 5 2 7 6" xfId="35108"/>
    <cellStyle name="Normal 5 2 7 7" xfId="35109"/>
    <cellStyle name="Normal 5 2 8" xfId="35110"/>
    <cellStyle name="Normal 5 2 8 2" xfId="35111"/>
    <cellStyle name="Normal 5 2 8 3" xfId="35112"/>
    <cellStyle name="Normal 5 2 9" xfId="35113"/>
    <cellStyle name="Normal 5 2 9 2" xfId="35114"/>
    <cellStyle name="Normal 5 2 9 3" xfId="35115"/>
    <cellStyle name="Normal 5 2_TV" xfId="35116"/>
    <cellStyle name="Normal 5 3" xfId="35117"/>
    <cellStyle name="Normal 5 3 2" xfId="35118"/>
    <cellStyle name="Normal 5 3 2 2" xfId="35119"/>
    <cellStyle name="Normal 5 3 2 2 2" xfId="35120"/>
    <cellStyle name="Normal 5 3 2 2 2 2" xfId="35121"/>
    <cellStyle name="Normal 5 3 2 2 2 2 2" xfId="35122"/>
    <cellStyle name="Normal 5 3 2 2 2 2 2 2" xfId="35123"/>
    <cellStyle name="Normal 5 3 2 2 2 2 3" xfId="35124"/>
    <cellStyle name="Normal 5 3 2 2 2 3" xfId="35125"/>
    <cellStyle name="Normal 5 3 2 2 2 3 2" xfId="35126"/>
    <cellStyle name="Normal 5 3 2 2 2 3 2 2" xfId="35127"/>
    <cellStyle name="Normal 5 3 2 2 2 3 3" xfId="35128"/>
    <cellStyle name="Normal 5 3 2 2 2 4" xfId="35129"/>
    <cellStyle name="Normal 5 3 2 2 2 4 2" xfId="35130"/>
    <cellStyle name="Normal 5 3 2 2 2 5" xfId="35131"/>
    <cellStyle name="Normal 5 3 2 2 3" xfId="35132"/>
    <cellStyle name="Normal 5 3 2 2 3 2" xfId="35133"/>
    <cellStyle name="Normal 5 3 2 2 3 2 2" xfId="35134"/>
    <cellStyle name="Normal 5 3 2 2 3 3" xfId="35135"/>
    <cellStyle name="Normal 5 3 2 2 4" xfId="35136"/>
    <cellStyle name="Normal 5 3 2 2 4 2" xfId="35137"/>
    <cellStyle name="Normal 5 3 2 2 4 2 2" xfId="35138"/>
    <cellStyle name="Normal 5 3 2 2 4 3" xfId="35139"/>
    <cellStyle name="Normal 5 3 2 2 5" xfId="35140"/>
    <cellStyle name="Normal 5 3 2 2 5 2" xfId="35141"/>
    <cellStyle name="Normal 5 3 2 2 6" xfId="35142"/>
    <cellStyle name="Normal 5 3 2 2 7" xfId="35143"/>
    <cellStyle name="Normal 5 3 2 3" xfId="35144"/>
    <cellStyle name="Normal 5 3 2 3 2" xfId="35145"/>
    <cellStyle name="Normal 5 3 2 3 2 2" xfId="35146"/>
    <cellStyle name="Normal 5 3 2 3 2 2 2" xfId="35147"/>
    <cellStyle name="Normal 5 3 2 3 2 3" xfId="35148"/>
    <cellStyle name="Normal 5 3 2 3 3" xfId="35149"/>
    <cellStyle name="Normal 5 3 2 3 3 2" xfId="35150"/>
    <cellStyle name="Normal 5 3 2 3 3 2 2" xfId="35151"/>
    <cellStyle name="Normal 5 3 2 3 3 3" xfId="35152"/>
    <cellStyle name="Normal 5 3 2 3 4" xfId="35153"/>
    <cellStyle name="Normal 5 3 2 3 4 2" xfId="35154"/>
    <cellStyle name="Normal 5 3 2 3 5" xfId="35155"/>
    <cellStyle name="Normal 5 3 2 3 6" xfId="35156"/>
    <cellStyle name="Normal 5 3 2 4" xfId="35157"/>
    <cellStyle name="Normal 5 3 2 4 2" xfId="35158"/>
    <cellStyle name="Normal 5 3 2 4 2 2" xfId="35159"/>
    <cellStyle name="Normal 5 3 2 4 3" xfId="35160"/>
    <cellStyle name="Normal 5 3 2 5" xfId="35161"/>
    <cellStyle name="Normal 5 3 2 5 2" xfId="35162"/>
    <cellStyle name="Normal 5 3 2 5 2 2" xfId="35163"/>
    <cellStyle name="Normal 5 3 2 5 3" xfId="35164"/>
    <cellStyle name="Normal 5 3 2 6" xfId="35165"/>
    <cellStyle name="Normal 5 3 2 6 2" xfId="35166"/>
    <cellStyle name="Normal 5 3 2 7" xfId="35167"/>
    <cellStyle name="Normal 5 3 2 8" xfId="35168"/>
    <cellStyle name="Normal 5 3 3" xfId="35169"/>
    <cellStyle name="Normal 5 3 3 2" xfId="35170"/>
    <cellStyle name="Normal 5 3 3 2 2" xfId="35171"/>
    <cellStyle name="Normal 5 3 3 2 2 2" xfId="35172"/>
    <cellStyle name="Normal 5 3 3 2 2 2 2" xfId="35173"/>
    <cellStyle name="Normal 5 3 3 2 2 3" xfId="35174"/>
    <cellStyle name="Normal 5 3 3 2 3" xfId="35175"/>
    <cellStyle name="Normal 5 3 3 2 3 2" xfId="35176"/>
    <cellStyle name="Normal 5 3 3 2 3 2 2" xfId="35177"/>
    <cellStyle name="Normal 5 3 3 2 3 3" xfId="35178"/>
    <cellStyle name="Normal 5 3 3 2 4" xfId="35179"/>
    <cellStyle name="Normal 5 3 3 2 4 2" xfId="35180"/>
    <cellStyle name="Normal 5 3 3 2 5" xfId="35181"/>
    <cellStyle name="Normal 5 3 3 2 6" xfId="35182"/>
    <cellStyle name="Normal 5 3 3 3" xfId="35183"/>
    <cellStyle name="Normal 5 3 3 3 2" xfId="35184"/>
    <cellStyle name="Normal 5 3 3 3 2 2" xfId="35185"/>
    <cellStyle name="Normal 5 3 3 3 3" xfId="35186"/>
    <cellStyle name="Normal 5 3 3 3 4" xfId="35187"/>
    <cellStyle name="Normal 5 3 3 4" xfId="35188"/>
    <cellStyle name="Normal 5 3 3 4 2" xfId="35189"/>
    <cellStyle name="Normal 5 3 3 4 2 2" xfId="35190"/>
    <cellStyle name="Normal 5 3 3 4 3" xfId="35191"/>
    <cellStyle name="Normal 5 3 3 5" xfId="35192"/>
    <cellStyle name="Normal 5 3 3 5 2" xfId="35193"/>
    <cellStyle name="Normal 5 3 3 6" xfId="35194"/>
    <cellStyle name="Normal 5 3 3 7" xfId="35195"/>
    <cellStyle name="Normal 5 3 4" xfId="35196"/>
    <cellStyle name="Normal 5 3 4 2" xfId="35197"/>
    <cellStyle name="Normal 5 3 4 2 2" xfId="35198"/>
    <cellStyle name="Normal 5 3 4 2 2 2" xfId="35199"/>
    <cellStyle name="Normal 5 3 4 2 3" xfId="35200"/>
    <cellStyle name="Normal 5 3 4 3" xfId="35201"/>
    <cellStyle name="Normal 5 3 4 3 2" xfId="35202"/>
    <cellStyle name="Normal 5 3 4 3 2 2" xfId="35203"/>
    <cellStyle name="Normal 5 3 4 3 3" xfId="35204"/>
    <cellStyle name="Normal 5 3 4 4" xfId="35205"/>
    <cellStyle name="Normal 5 3 4 4 2" xfId="35206"/>
    <cellStyle name="Normal 5 3 4 5" xfId="35207"/>
    <cellStyle name="Normal 5 3 4 6" xfId="35208"/>
    <cellStyle name="Normal 5 3 5" xfId="35209"/>
    <cellStyle name="Normal 5 3 5 2" xfId="35210"/>
    <cellStyle name="Normal 5 3 5 2 2" xfId="35211"/>
    <cellStyle name="Normal 5 3 5 3" xfId="35212"/>
    <cellStyle name="Normal 5 3 5 4" xfId="35213"/>
    <cellStyle name="Normal 5 3 6" xfId="35214"/>
    <cellStyle name="Normal 5 3 6 2" xfId="35215"/>
    <cellStyle name="Normal 5 3 6 2 2" xfId="35216"/>
    <cellStyle name="Normal 5 3 6 3" xfId="35217"/>
    <cellStyle name="Normal 5 3 7" xfId="35218"/>
    <cellStyle name="Normal 5 3 7 2" xfId="35219"/>
    <cellStyle name="Normal 5 3 8" xfId="35220"/>
    <cellStyle name="Normal 5 3 8 2" xfId="35221"/>
    <cellStyle name="Normal 5 3 8 3" xfId="35222"/>
    <cellStyle name="Normal 5 3 9" xfId="35223"/>
    <cellStyle name="Normal 5 4" xfId="35224"/>
    <cellStyle name="Normal 5 4 10" xfId="35225"/>
    <cellStyle name="Normal 5 4 2" xfId="35226"/>
    <cellStyle name="Normal 5 4 2 2" xfId="35227"/>
    <cellStyle name="Normal 5 4 2 2 2" xfId="35228"/>
    <cellStyle name="Normal 5 4 2 2 2 2" xfId="35229"/>
    <cellStyle name="Normal 5 4 2 2 2 2 2" xfId="35230"/>
    <cellStyle name="Normal 5 4 2 2 2 2 2 2" xfId="35231"/>
    <cellStyle name="Normal 5 4 2 2 2 2 3" xfId="35232"/>
    <cellStyle name="Normal 5 4 2 2 2 3" xfId="35233"/>
    <cellStyle name="Normal 5 4 2 2 2 3 2" xfId="35234"/>
    <cellStyle name="Normal 5 4 2 2 2 3 2 2" xfId="35235"/>
    <cellStyle name="Normal 5 4 2 2 2 3 3" xfId="35236"/>
    <cellStyle name="Normal 5 4 2 2 2 4" xfId="35237"/>
    <cellStyle name="Normal 5 4 2 2 2 4 2" xfId="35238"/>
    <cellStyle name="Normal 5 4 2 2 2 5" xfId="35239"/>
    <cellStyle name="Normal 5 4 2 2 3" xfId="35240"/>
    <cellStyle name="Normal 5 4 2 2 3 2" xfId="35241"/>
    <cellStyle name="Normal 5 4 2 2 3 2 2" xfId="35242"/>
    <cellStyle name="Normal 5 4 2 2 3 3" xfId="35243"/>
    <cellStyle name="Normal 5 4 2 2 4" xfId="35244"/>
    <cellStyle name="Normal 5 4 2 2 4 2" xfId="35245"/>
    <cellStyle name="Normal 5 4 2 2 4 2 2" xfId="35246"/>
    <cellStyle name="Normal 5 4 2 2 4 3" xfId="35247"/>
    <cellStyle name="Normal 5 4 2 2 5" xfId="35248"/>
    <cellStyle name="Normal 5 4 2 2 5 2" xfId="35249"/>
    <cellStyle name="Normal 5 4 2 2 6" xfId="35250"/>
    <cellStyle name="Normal 5 4 2 3" xfId="35251"/>
    <cellStyle name="Normal 5 4 2 3 2" xfId="35252"/>
    <cellStyle name="Normal 5 4 2 3 2 2" xfId="35253"/>
    <cellStyle name="Normal 5 4 2 3 2 2 2" xfId="35254"/>
    <cellStyle name="Normal 5 4 2 3 2 3" xfId="35255"/>
    <cellStyle name="Normal 5 4 2 3 3" xfId="35256"/>
    <cellStyle name="Normal 5 4 2 3 3 2" xfId="35257"/>
    <cellStyle name="Normal 5 4 2 3 3 2 2" xfId="35258"/>
    <cellStyle name="Normal 5 4 2 3 3 3" xfId="35259"/>
    <cellStyle name="Normal 5 4 2 3 4" xfId="35260"/>
    <cellStyle name="Normal 5 4 2 3 4 2" xfId="35261"/>
    <cellStyle name="Normal 5 4 2 3 5" xfId="35262"/>
    <cellStyle name="Normal 5 4 2 4" xfId="35263"/>
    <cellStyle name="Normal 5 4 2 4 2" xfId="35264"/>
    <cellStyle name="Normal 5 4 2 4 2 2" xfId="35265"/>
    <cellStyle name="Normal 5 4 2 4 3" xfId="35266"/>
    <cellStyle name="Normal 5 4 2 5" xfId="35267"/>
    <cellStyle name="Normal 5 4 2 5 2" xfId="35268"/>
    <cellStyle name="Normal 5 4 2 5 2 2" xfId="35269"/>
    <cellStyle name="Normal 5 4 2 5 3" xfId="35270"/>
    <cellStyle name="Normal 5 4 2 6" xfId="35271"/>
    <cellStyle name="Normal 5 4 2 6 2" xfId="35272"/>
    <cellStyle name="Normal 5 4 2 7" xfId="35273"/>
    <cellStyle name="Normal 5 4 2 8" xfId="35274"/>
    <cellStyle name="Normal 5 4 3" xfId="35275"/>
    <cellStyle name="Normal 5 4 3 2" xfId="35276"/>
    <cellStyle name="Normal 5 4 3 2 2" xfId="35277"/>
    <cellStyle name="Normal 5 4 3 2 2 2" xfId="35278"/>
    <cellStyle name="Normal 5 4 3 2 2 2 2" xfId="35279"/>
    <cellStyle name="Normal 5 4 3 2 2 3" xfId="35280"/>
    <cellStyle name="Normal 5 4 3 2 3" xfId="35281"/>
    <cellStyle name="Normal 5 4 3 2 3 2" xfId="35282"/>
    <cellStyle name="Normal 5 4 3 2 3 2 2" xfId="35283"/>
    <cellStyle name="Normal 5 4 3 2 3 3" xfId="35284"/>
    <cellStyle name="Normal 5 4 3 2 4" xfId="35285"/>
    <cellStyle name="Normal 5 4 3 2 4 2" xfId="35286"/>
    <cellStyle name="Normal 5 4 3 2 5" xfId="35287"/>
    <cellStyle name="Normal 5 4 3 3" xfId="35288"/>
    <cellStyle name="Normal 5 4 3 3 2" xfId="35289"/>
    <cellStyle name="Normal 5 4 3 3 2 2" xfId="35290"/>
    <cellStyle name="Normal 5 4 3 3 3" xfId="35291"/>
    <cellStyle name="Normal 5 4 3 4" xfId="35292"/>
    <cellStyle name="Normal 5 4 3 4 2" xfId="35293"/>
    <cellStyle name="Normal 5 4 3 4 2 2" xfId="35294"/>
    <cellStyle name="Normal 5 4 3 4 3" xfId="35295"/>
    <cellStyle name="Normal 5 4 3 5" xfId="35296"/>
    <cellStyle name="Normal 5 4 3 5 2" xfId="35297"/>
    <cellStyle name="Normal 5 4 3 6" xfId="35298"/>
    <cellStyle name="Normal 5 4 3 7" xfId="35299"/>
    <cellStyle name="Normal 5 4 4" xfId="35300"/>
    <cellStyle name="Normal 5 4 4 2" xfId="35301"/>
    <cellStyle name="Normal 5 4 4 2 2" xfId="35302"/>
    <cellStyle name="Normal 5 4 4 2 2 2" xfId="35303"/>
    <cellStyle name="Normal 5 4 4 2 3" xfId="35304"/>
    <cellStyle name="Normal 5 4 4 3" xfId="35305"/>
    <cellStyle name="Normal 5 4 4 3 2" xfId="35306"/>
    <cellStyle name="Normal 5 4 4 3 2 2" xfId="35307"/>
    <cellStyle name="Normal 5 4 4 3 3" xfId="35308"/>
    <cellStyle name="Normal 5 4 4 4" xfId="35309"/>
    <cellStyle name="Normal 5 4 4 4 2" xfId="35310"/>
    <cellStyle name="Normal 5 4 4 5" xfId="35311"/>
    <cellStyle name="Normal 5 4 5" xfId="35312"/>
    <cellStyle name="Normal 5 4 5 2" xfId="35313"/>
    <cellStyle name="Normal 5 4 5 2 2" xfId="35314"/>
    <cellStyle name="Normal 5 4 5 3" xfId="35315"/>
    <cellStyle name="Normal 5 4 5 4" xfId="35316"/>
    <cellStyle name="Normal 5 4 6" xfId="35317"/>
    <cellStyle name="Normal 5 4 6 2" xfId="35318"/>
    <cellStyle name="Normal 5 4 6 2 2" xfId="35319"/>
    <cellStyle name="Normal 5 4 6 3" xfId="35320"/>
    <cellStyle name="Normal 5 4 6 4" xfId="35321"/>
    <cellStyle name="Normal 5 4 7" xfId="35322"/>
    <cellStyle name="Normal 5 4 7 2" xfId="35323"/>
    <cellStyle name="Normal 5 4 8" xfId="35324"/>
    <cellStyle name="Normal 5 4 9" xfId="35325"/>
    <cellStyle name="Normal 5 5" xfId="35326"/>
    <cellStyle name="Normal 5 5 2" xfId="35327"/>
    <cellStyle name="Normal 5 5 2 2" xfId="35328"/>
    <cellStyle name="Normal 5 5 2 2 2" xfId="35329"/>
    <cellStyle name="Normal 5 5 2 2 2 2" xfId="35330"/>
    <cellStyle name="Normal 5 5 2 2 2 2 2" xfId="35331"/>
    <cellStyle name="Normal 5 5 2 2 2 3" xfId="35332"/>
    <cellStyle name="Normal 5 5 2 2 3" xfId="35333"/>
    <cellStyle name="Normal 5 5 2 2 3 2" xfId="35334"/>
    <cellStyle name="Normal 5 5 2 2 3 2 2" xfId="35335"/>
    <cellStyle name="Normal 5 5 2 2 3 3" xfId="35336"/>
    <cellStyle name="Normal 5 5 2 2 4" xfId="35337"/>
    <cellStyle name="Normal 5 5 2 2 4 2" xfId="35338"/>
    <cellStyle name="Normal 5 5 2 2 5" xfId="35339"/>
    <cellStyle name="Normal 5 5 2 3" xfId="35340"/>
    <cellStyle name="Normal 5 5 2 3 2" xfId="35341"/>
    <cellStyle name="Normal 5 5 2 3 2 2" xfId="35342"/>
    <cellStyle name="Normal 5 5 2 3 3" xfId="35343"/>
    <cellStyle name="Normal 5 5 2 4" xfId="35344"/>
    <cellStyle name="Normal 5 5 2 4 2" xfId="35345"/>
    <cellStyle name="Normal 5 5 2 4 2 2" xfId="35346"/>
    <cellStyle name="Normal 5 5 2 4 3" xfId="35347"/>
    <cellStyle name="Normal 5 5 2 5" xfId="35348"/>
    <cellStyle name="Normal 5 5 2 5 2" xfId="35349"/>
    <cellStyle name="Normal 5 5 2 6" xfId="35350"/>
    <cellStyle name="Normal 5 5 2 7" xfId="35351"/>
    <cellStyle name="Normal 5 5 3" xfId="35352"/>
    <cellStyle name="Normal 5 5 3 2" xfId="35353"/>
    <cellStyle name="Normal 5 5 3 2 2" xfId="35354"/>
    <cellStyle name="Normal 5 5 3 2 2 2" xfId="35355"/>
    <cellStyle name="Normal 5 5 3 2 3" xfId="35356"/>
    <cellStyle name="Normal 5 5 3 3" xfId="35357"/>
    <cellStyle name="Normal 5 5 3 3 2" xfId="35358"/>
    <cellStyle name="Normal 5 5 3 3 2 2" xfId="35359"/>
    <cellStyle name="Normal 5 5 3 3 3" xfId="35360"/>
    <cellStyle name="Normal 5 5 3 4" xfId="35361"/>
    <cellStyle name="Normal 5 5 3 4 2" xfId="35362"/>
    <cellStyle name="Normal 5 5 3 5" xfId="35363"/>
    <cellStyle name="Normal 5 5 3 6" xfId="35364"/>
    <cellStyle name="Normal 5 5 4" xfId="35365"/>
    <cellStyle name="Normal 5 5 4 2" xfId="35366"/>
    <cellStyle name="Normal 5 5 4 2 2" xfId="35367"/>
    <cellStyle name="Normal 5 5 4 3" xfId="35368"/>
    <cellStyle name="Normal 5 5 4 4" xfId="35369"/>
    <cellStyle name="Normal 5 5 4 5" xfId="35370"/>
    <cellStyle name="Normal 5 5 4 6" xfId="35371"/>
    <cellStyle name="Normal 5 5 5" xfId="35372"/>
    <cellStyle name="Normal 5 5 5 2" xfId="35373"/>
    <cellStyle name="Normal 5 5 5 2 2" xfId="35374"/>
    <cellStyle name="Normal 5 5 5 3" xfId="35375"/>
    <cellStyle name="Normal 5 5 6" xfId="35376"/>
    <cellStyle name="Normal 5 5 6 2" xfId="35377"/>
    <cellStyle name="Normal 5 5 7" xfId="35378"/>
    <cellStyle name="Normal 5 6" xfId="35379"/>
    <cellStyle name="Normal 5 6 2" xfId="35380"/>
    <cellStyle name="Normal 5 6 2 2" xfId="35381"/>
    <cellStyle name="Normal 5 6 2 2 2" xfId="35382"/>
    <cellStyle name="Normal 5 6 2 2 2 2" xfId="35383"/>
    <cellStyle name="Normal 5 6 2 2 3" xfId="35384"/>
    <cellStyle name="Normal 5 6 2 3" xfId="35385"/>
    <cellStyle name="Normal 5 6 2 3 2" xfId="35386"/>
    <cellStyle name="Normal 5 6 2 3 2 2" xfId="35387"/>
    <cellStyle name="Normal 5 6 2 3 3" xfId="35388"/>
    <cellStyle name="Normal 5 6 2 4" xfId="35389"/>
    <cellStyle name="Normal 5 6 2 4 2" xfId="35390"/>
    <cellStyle name="Normal 5 6 2 5" xfId="35391"/>
    <cellStyle name="Normal 5 6 3" xfId="35392"/>
    <cellStyle name="Normal 5 6 3 2" xfId="35393"/>
    <cellStyle name="Normal 5 6 3 2 2" xfId="35394"/>
    <cellStyle name="Normal 5 6 3 3" xfId="35395"/>
    <cellStyle name="Normal 5 6 4" xfId="35396"/>
    <cellStyle name="Normal 5 6 4 2" xfId="35397"/>
    <cellStyle name="Normal 5 6 4 2 2" xfId="35398"/>
    <cellStyle name="Normal 5 6 4 3" xfId="35399"/>
    <cellStyle name="Normal 5 6 5" xfId="35400"/>
    <cellStyle name="Normal 5 6 5 2" xfId="35401"/>
    <cellStyle name="Normal 5 6 6" xfId="35402"/>
    <cellStyle name="Normal 5 6 7" xfId="35403"/>
    <cellStyle name="Normal 5 7" xfId="35404"/>
    <cellStyle name="Normal 5 7 2" xfId="35405"/>
    <cellStyle name="Normal 5 7 2 2" xfId="35406"/>
    <cellStyle name="Normal 5 7 2 2 2" xfId="35407"/>
    <cellStyle name="Normal 5 7 2 3" xfId="35408"/>
    <cellStyle name="Normal 5 7 3" xfId="35409"/>
    <cellStyle name="Normal 5 7 3 2" xfId="35410"/>
    <cellStyle name="Normal 5 7 3 2 2" xfId="35411"/>
    <cellStyle name="Normal 5 7 3 3" xfId="35412"/>
    <cellStyle name="Normal 5 7 4" xfId="35413"/>
    <cellStyle name="Normal 5 7 4 2" xfId="35414"/>
    <cellStyle name="Normal 5 7 5" xfId="35415"/>
    <cellStyle name="Normal 5 7 6" xfId="35416"/>
    <cellStyle name="Normal 5 8" xfId="35417"/>
    <cellStyle name="Normal 5 8 2" xfId="35418"/>
    <cellStyle name="Normal 5 8 2 2" xfId="35419"/>
    <cellStyle name="Normal 5 8 3" xfId="35420"/>
    <cellStyle name="Normal 5 8 3 2" xfId="35421"/>
    <cellStyle name="Normal 5 8 4" xfId="35422"/>
    <cellStyle name="Normal 5 8 4 2" xfId="35423"/>
    <cellStyle name="Normal 5 8 5" xfId="35424"/>
    <cellStyle name="Normal 5 8 6" xfId="35425"/>
    <cellStyle name="Normal 5 9" xfId="35426"/>
    <cellStyle name="Normal 5 9 2" xfId="35427"/>
    <cellStyle name="Normal 5 9 2 2" xfId="35428"/>
    <cellStyle name="Normal 5 9 3" xfId="35429"/>
    <cellStyle name="Normal 5 9 3 2" xfId="35430"/>
    <cellStyle name="Normal 5 9 4" xfId="35431"/>
    <cellStyle name="Normal 5 9 4 2" xfId="35432"/>
    <cellStyle name="Normal 5 9 5" xfId="35433"/>
    <cellStyle name="Normal 5_10051" xfId="35434"/>
    <cellStyle name="Normal 50" xfId="35435"/>
    <cellStyle name="Normal 50 2" xfId="35436"/>
    <cellStyle name="Normal 50 2 2" xfId="35437"/>
    <cellStyle name="Normal 50 2 2 2" xfId="35438"/>
    <cellStyle name="Normal 50 2 2 2 2" xfId="35439"/>
    <cellStyle name="Normal 50 2 2 2 2 2" xfId="35440"/>
    <cellStyle name="Normal 50 2 2 2 2 2 2" xfId="35441"/>
    <cellStyle name="Normal 50 2 2 2 2 3" xfId="35442"/>
    <cellStyle name="Normal 50 2 2 2 3" xfId="35443"/>
    <cellStyle name="Normal 50 2 2 2 3 2" xfId="35444"/>
    <cellStyle name="Normal 50 2 2 2 3 2 2" xfId="35445"/>
    <cellStyle name="Normal 50 2 2 2 3 3" xfId="35446"/>
    <cellStyle name="Normal 50 2 2 2 4" xfId="35447"/>
    <cellStyle name="Normal 50 2 2 2 4 2" xfId="35448"/>
    <cellStyle name="Normal 50 2 2 2 5" xfId="35449"/>
    <cellStyle name="Normal 50 2 2 3" xfId="35450"/>
    <cellStyle name="Normal 50 2 2 3 2" xfId="35451"/>
    <cellStyle name="Normal 50 2 2 3 2 2" xfId="35452"/>
    <cellStyle name="Normal 50 2 2 3 3" xfId="35453"/>
    <cellStyle name="Normal 50 2 2 4" xfId="35454"/>
    <cellStyle name="Normal 50 2 2 4 2" xfId="35455"/>
    <cellStyle name="Normal 50 2 2 4 2 2" xfId="35456"/>
    <cellStyle name="Normal 50 2 2 4 3" xfId="35457"/>
    <cellStyle name="Normal 50 2 2 5" xfId="35458"/>
    <cellStyle name="Normal 50 2 2 5 2" xfId="35459"/>
    <cellStyle name="Normal 50 2 2 6" xfId="35460"/>
    <cellStyle name="Normal 50 2 3" xfId="35461"/>
    <cellStyle name="Normal 50 2 3 2" xfId="35462"/>
    <cellStyle name="Normal 50 2 3 2 2" xfId="35463"/>
    <cellStyle name="Normal 50 2 3 2 2 2" xfId="35464"/>
    <cellStyle name="Normal 50 2 3 2 3" xfId="35465"/>
    <cellStyle name="Normal 50 2 3 3" xfId="35466"/>
    <cellStyle name="Normal 50 2 3 3 2" xfId="35467"/>
    <cellStyle name="Normal 50 2 3 3 2 2" xfId="35468"/>
    <cellStyle name="Normal 50 2 3 3 3" xfId="35469"/>
    <cellStyle name="Normal 50 2 3 4" xfId="35470"/>
    <cellStyle name="Normal 50 2 3 4 2" xfId="35471"/>
    <cellStyle name="Normal 50 2 3 5" xfId="35472"/>
    <cellStyle name="Normal 50 2 4" xfId="35473"/>
    <cellStyle name="Normal 50 2 4 2" xfId="35474"/>
    <cellStyle name="Normal 50 2 4 2 2" xfId="35475"/>
    <cellStyle name="Normal 50 2 4 3" xfId="35476"/>
    <cellStyle name="Normal 50 2 5" xfId="35477"/>
    <cellStyle name="Normal 50 2 5 2" xfId="35478"/>
    <cellStyle name="Normal 50 2 5 2 2" xfId="35479"/>
    <cellStyle name="Normal 50 2 5 3" xfId="35480"/>
    <cellStyle name="Normal 50 2 6" xfId="35481"/>
    <cellStyle name="Normal 50 2 6 2" xfId="35482"/>
    <cellStyle name="Normal 50 2 7" xfId="35483"/>
    <cellStyle name="Normal 50 3" xfId="35484"/>
    <cellStyle name="Normal 50 3 2" xfId="35485"/>
    <cellStyle name="Normal 50 3 2 2" xfId="35486"/>
    <cellStyle name="Normal 50 3 2 2 2" xfId="35487"/>
    <cellStyle name="Normal 50 3 2 2 2 2" xfId="35488"/>
    <cellStyle name="Normal 50 3 2 2 3" xfId="35489"/>
    <cellStyle name="Normal 50 3 2 3" xfId="35490"/>
    <cellStyle name="Normal 50 3 2 3 2" xfId="35491"/>
    <cellStyle name="Normal 50 3 2 3 2 2" xfId="35492"/>
    <cellStyle name="Normal 50 3 2 3 3" xfId="35493"/>
    <cellStyle name="Normal 50 3 2 4" xfId="35494"/>
    <cellStyle name="Normal 50 3 2 4 2" xfId="35495"/>
    <cellStyle name="Normal 50 3 2 5" xfId="35496"/>
    <cellStyle name="Normal 50 3 3" xfId="35497"/>
    <cellStyle name="Normal 50 3 3 2" xfId="35498"/>
    <cellStyle name="Normal 50 3 3 2 2" xfId="35499"/>
    <cellStyle name="Normal 50 3 3 3" xfId="35500"/>
    <cellStyle name="Normal 50 3 4" xfId="35501"/>
    <cellStyle name="Normal 50 3 4 2" xfId="35502"/>
    <cellStyle name="Normal 50 3 4 2 2" xfId="35503"/>
    <cellStyle name="Normal 50 3 4 3" xfId="35504"/>
    <cellStyle name="Normal 50 3 5" xfId="35505"/>
    <cellStyle name="Normal 50 3 5 2" xfId="35506"/>
    <cellStyle name="Normal 50 3 6" xfId="35507"/>
    <cellStyle name="Normal 50 4" xfId="35508"/>
    <cellStyle name="Normal 50 4 2" xfId="35509"/>
    <cellStyle name="Normal 50 4 2 2" xfId="35510"/>
    <cellStyle name="Normal 50 4 2 2 2" xfId="35511"/>
    <cellStyle name="Normal 50 4 2 3" xfId="35512"/>
    <cellStyle name="Normal 50 4 3" xfId="35513"/>
    <cellStyle name="Normal 50 4 3 2" xfId="35514"/>
    <cellStyle name="Normal 50 4 3 2 2" xfId="35515"/>
    <cellStyle name="Normal 50 4 3 3" xfId="35516"/>
    <cellStyle name="Normal 50 4 4" xfId="35517"/>
    <cellStyle name="Normal 50 4 4 2" xfId="35518"/>
    <cellStyle name="Normal 50 4 5" xfId="35519"/>
    <cellStyle name="Normal 50 5" xfId="35520"/>
    <cellStyle name="Normal 50 5 2" xfId="35521"/>
    <cellStyle name="Normal 50 5 2 2" xfId="35522"/>
    <cellStyle name="Normal 50 5 3" xfId="35523"/>
    <cellStyle name="Normal 50 6" xfId="35524"/>
    <cellStyle name="Normal 50 6 2" xfId="35525"/>
    <cellStyle name="Normal 50 6 2 2" xfId="35526"/>
    <cellStyle name="Normal 50 6 3" xfId="35527"/>
    <cellStyle name="Normal 50 7" xfId="35528"/>
    <cellStyle name="Normal 50 7 2" xfId="35529"/>
    <cellStyle name="Normal 50 8" xfId="35530"/>
    <cellStyle name="Normal 50 9" xfId="35531"/>
    <cellStyle name="Normal 51" xfId="35532"/>
    <cellStyle name="Normal 51 2" xfId="35533"/>
    <cellStyle name="Normal 51 2 2" xfId="35534"/>
    <cellStyle name="Normal 51 2 2 2" xfId="35535"/>
    <cellStyle name="Normal 51 2 2 2 2" xfId="35536"/>
    <cellStyle name="Normal 51 2 2 2 2 2" xfId="35537"/>
    <cellStyle name="Normal 51 2 2 2 2 2 2" xfId="35538"/>
    <cellStyle name="Normal 51 2 2 2 2 3" xfId="35539"/>
    <cellStyle name="Normal 51 2 2 2 3" xfId="35540"/>
    <cellStyle name="Normal 51 2 2 2 3 2" xfId="35541"/>
    <cellStyle name="Normal 51 2 2 2 3 2 2" xfId="35542"/>
    <cellStyle name="Normal 51 2 2 2 3 3" xfId="35543"/>
    <cellStyle name="Normal 51 2 2 2 4" xfId="35544"/>
    <cellStyle name="Normal 51 2 2 2 4 2" xfId="35545"/>
    <cellStyle name="Normal 51 2 2 2 5" xfId="35546"/>
    <cellStyle name="Normal 51 2 2 3" xfId="35547"/>
    <cellStyle name="Normal 51 2 2 3 2" xfId="35548"/>
    <cellStyle name="Normal 51 2 2 3 2 2" xfId="35549"/>
    <cellStyle name="Normal 51 2 2 3 3" xfId="35550"/>
    <cellStyle name="Normal 51 2 2 4" xfId="35551"/>
    <cellStyle name="Normal 51 2 2 4 2" xfId="35552"/>
    <cellStyle name="Normal 51 2 2 4 2 2" xfId="35553"/>
    <cellStyle name="Normal 51 2 2 4 3" xfId="35554"/>
    <cellStyle name="Normal 51 2 2 5" xfId="35555"/>
    <cellStyle name="Normal 51 2 2 5 2" xfId="35556"/>
    <cellStyle name="Normal 51 2 2 6" xfId="35557"/>
    <cellStyle name="Normal 51 2 3" xfId="35558"/>
    <cellStyle name="Normal 51 2 3 2" xfId="35559"/>
    <cellStyle name="Normal 51 2 3 2 2" xfId="35560"/>
    <cellStyle name="Normal 51 2 3 2 2 2" xfId="35561"/>
    <cellStyle name="Normal 51 2 3 2 3" xfId="35562"/>
    <cellStyle name="Normal 51 2 3 3" xfId="35563"/>
    <cellStyle name="Normal 51 2 3 3 2" xfId="35564"/>
    <cellStyle name="Normal 51 2 3 3 2 2" xfId="35565"/>
    <cellStyle name="Normal 51 2 3 3 3" xfId="35566"/>
    <cellStyle name="Normal 51 2 3 4" xfId="35567"/>
    <cellStyle name="Normal 51 2 3 4 2" xfId="35568"/>
    <cellStyle name="Normal 51 2 3 5" xfId="35569"/>
    <cellStyle name="Normal 51 2 4" xfId="35570"/>
    <cellStyle name="Normal 51 2 4 2" xfId="35571"/>
    <cellStyle name="Normal 51 2 4 2 2" xfId="35572"/>
    <cellStyle name="Normal 51 2 4 3" xfId="35573"/>
    <cellStyle name="Normal 51 2 5" xfId="35574"/>
    <cellStyle name="Normal 51 2 5 2" xfId="35575"/>
    <cellStyle name="Normal 51 2 5 2 2" xfId="35576"/>
    <cellStyle name="Normal 51 2 5 3" xfId="35577"/>
    <cellStyle name="Normal 51 2 6" xfId="35578"/>
    <cellStyle name="Normal 51 2 6 2" xfId="35579"/>
    <cellStyle name="Normal 51 2 7" xfId="35580"/>
    <cellStyle name="Normal 51 3" xfId="35581"/>
    <cellStyle name="Normal 51 3 2" xfId="35582"/>
    <cellStyle name="Normal 51 3 2 2" xfId="35583"/>
    <cellStyle name="Normal 51 3 2 2 2" xfId="35584"/>
    <cellStyle name="Normal 51 3 2 2 2 2" xfId="35585"/>
    <cellStyle name="Normal 51 3 2 2 3" xfId="35586"/>
    <cellStyle name="Normal 51 3 2 3" xfId="35587"/>
    <cellStyle name="Normal 51 3 2 3 2" xfId="35588"/>
    <cellStyle name="Normal 51 3 2 3 2 2" xfId="35589"/>
    <cellStyle name="Normal 51 3 2 3 3" xfId="35590"/>
    <cellStyle name="Normal 51 3 2 4" xfId="35591"/>
    <cellStyle name="Normal 51 3 2 4 2" xfId="35592"/>
    <cellStyle name="Normal 51 3 2 5" xfId="35593"/>
    <cellStyle name="Normal 51 3 3" xfId="35594"/>
    <cellStyle name="Normal 51 3 3 2" xfId="35595"/>
    <cellStyle name="Normal 51 3 3 2 2" xfId="35596"/>
    <cellStyle name="Normal 51 3 3 3" xfId="35597"/>
    <cellStyle name="Normal 51 3 4" xfId="35598"/>
    <cellStyle name="Normal 51 3 4 2" xfId="35599"/>
    <cellStyle name="Normal 51 3 4 2 2" xfId="35600"/>
    <cellStyle name="Normal 51 3 4 3" xfId="35601"/>
    <cellStyle name="Normal 51 3 5" xfId="35602"/>
    <cellStyle name="Normal 51 3 5 2" xfId="35603"/>
    <cellStyle name="Normal 51 3 6" xfId="35604"/>
    <cellStyle name="Normal 51 4" xfId="35605"/>
    <cellStyle name="Normal 51 4 2" xfId="35606"/>
    <cellStyle name="Normal 51 4 2 2" xfId="35607"/>
    <cellStyle name="Normal 51 4 2 2 2" xfId="35608"/>
    <cellStyle name="Normal 51 4 2 3" xfId="35609"/>
    <cellStyle name="Normal 51 4 3" xfId="35610"/>
    <cellStyle name="Normal 51 4 3 2" xfId="35611"/>
    <cellStyle name="Normal 51 4 3 2 2" xfId="35612"/>
    <cellStyle name="Normal 51 4 3 3" xfId="35613"/>
    <cellStyle name="Normal 51 4 4" xfId="35614"/>
    <cellStyle name="Normal 51 4 4 2" xfId="35615"/>
    <cellStyle name="Normal 51 4 5" xfId="35616"/>
    <cellStyle name="Normal 51 5" xfId="35617"/>
    <cellStyle name="Normal 51 5 2" xfId="35618"/>
    <cellStyle name="Normal 51 5 2 2" xfId="35619"/>
    <cellStyle name="Normal 51 5 3" xfId="35620"/>
    <cellStyle name="Normal 51 6" xfId="35621"/>
    <cellStyle name="Normal 51 6 2" xfId="35622"/>
    <cellStyle name="Normal 51 6 2 2" xfId="35623"/>
    <cellStyle name="Normal 51 6 3" xfId="35624"/>
    <cellStyle name="Normal 51 7" xfId="35625"/>
    <cellStyle name="Normal 51 7 2" xfId="35626"/>
    <cellStyle name="Normal 51 8" xfId="35627"/>
    <cellStyle name="Normal 51 9" xfId="35628"/>
    <cellStyle name="Normal 52" xfId="35629"/>
    <cellStyle name="Normal 52 2" xfId="35630"/>
    <cellStyle name="Normal 52 2 2" xfId="35631"/>
    <cellStyle name="Normal 52 2 2 2" xfId="35632"/>
    <cellStyle name="Normal 52 2 2 2 2" xfId="35633"/>
    <cellStyle name="Normal 52 2 2 2 2 2" xfId="35634"/>
    <cellStyle name="Normal 52 2 2 2 2 2 2" xfId="35635"/>
    <cellStyle name="Normal 52 2 2 2 2 3" xfId="35636"/>
    <cellStyle name="Normal 52 2 2 2 3" xfId="35637"/>
    <cellStyle name="Normal 52 2 2 2 3 2" xfId="35638"/>
    <cellStyle name="Normal 52 2 2 2 3 2 2" xfId="35639"/>
    <cellStyle name="Normal 52 2 2 2 3 3" xfId="35640"/>
    <cellStyle name="Normal 52 2 2 2 4" xfId="35641"/>
    <cellStyle name="Normal 52 2 2 2 4 2" xfId="35642"/>
    <cellStyle name="Normal 52 2 2 2 5" xfId="35643"/>
    <cellStyle name="Normal 52 2 2 3" xfId="35644"/>
    <cellStyle name="Normal 52 2 2 3 2" xfId="35645"/>
    <cellStyle name="Normal 52 2 2 3 2 2" xfId="35646"/>
    <cellStyle name="Normal 52 2 2 3 3" xfId="35647"/>
    <cellStyle name="Normal 52 2 2 4" xfId="35648"/>
    <cellStyle name="Normal 52 2 2 4 2" xfId="35649"/>
    <cellStyle name="Normal 52 2 2 4 2 2" xfId="35650"/>
    <cellStyle name="Normal 52 2 2 4 3" xfId="35651"/>
    <cellStyle name="Normal 52 2 2 5" xfId="35652"/>
    <cellStyle name="Normal 52 2 2 5 2" xfId="35653"/>
    <cellStyle name="Normal 52 2 2 6" xfId="35654"/>
    <cellStyle name="Normal 52 2 3" xfId="35655"/>
    <cellStyle name="Normal 52 2 3 2" xfId="35656"/>
    <cellStyle name="Normal 52 2 3 2 2" xfId="35657"/>
    <cellStyle name="Normal 52 2 3 2 2 2" xfId="35658"/>
    <cellStyle name="Normal 52 2 3 2 3" xfId="35659"/>
    <cellStyle name="Normal 52 2 3 3" xfId="35660"/>
    <cellStyle name="Normal 52 2 3 3 2" xfId="35661"/>
    <cellStyle name="Normal 52 2 3 3 2 2" xfId="35662"/>
    <cellStyle name="Normal 52 2 3 3 3" xfId="35663"/>
    <cellStyle name="Normal 52 2 3 4" xfId="35664"/>
    <cellStyle name="Normal 52 2 3 4 2" xfId="35665"/>
    <cellStyle name="Normal 52 2 3 5" xfId="35666"/>
    <cellStyle name="Normal 52 2 4" xfId="35667"/>
    <cellStyle name="Normal 52 2 4 2" xfId="35668"/>
    <cellStyle name="Normal 52 2 4 2 2" xfId="35669"/>
    <cellStyle name="Normal 52 2 4 3" xfId="35670"/>
    <cellStyle name="Normal 52 2 5" xfId="35671"/>
    <cellStyle name="Normal 52 2 5 2" xfId="35672"/>
    <cellStyle name="Normal 52 2 5 2 2" xfId="35673"/>
    <cellStyle name="Normal 52 2 5 3" xfId="35674"/>
    <cellStyle name="Normal 52 2 6" xfId="35675"/>
    <cellStyle name="Normal 52 2 6 2" xfId="35676"/>
    <cellStyle name="Normal 52 2 7" xfId="35677"/>
    <cellStyle name="Normal 52 3" xfId="35678"/>
    <cellStyle name="Normal 52 3 2" xfId="35679"/>
    <cellStyle name="Normal 52 3 2 2" xfId="35680"/>
    <cellStyle name="Normal 52 3 2 2 2" xfId="35681"/>
    <cellStyle name="Normal 52 3 2 2 2 2" xfId="35682"/>
    <cellStyle name="Normal 52 3 2 2 3" xfId="35683"/>
    <cellStyle name="Normal 52 3 2 3" xfId="35684"/>
    <cellStyle name="Normal 52 3 2 3 2" xfId="35685"/>
    <cellStyle name="Normal 52 3 2 3 2 2" xfId="35686"/>
    <cellStyle name="Normal 52 3 2 3 3" xfId="35687"/>
    <cellStyle name="Normal 52 3 2 4" xfId="35688"/>
    <cellStyle name="Normal 52 3 2 4 2" xfId="35689"/>
    <cellStyle name="Normal 52 3 2 5" xfId="35690"/>
    <cellStyle name="Normal 52 3 3" xfId="35691"/>
    <cellStyle name="Normal 52 3 3 2" xfId="35692"/>
    <cellStyle name="Normal 52 3 3 2 2" xfId="35693"/>
    <cellStyle name="Normal 52 3 3 3" xfId="35694"/>
    <cellStyle name="Normal 52 3 4" xfId="35695"/>
    <cellStyle name="Normal 52 3 4 2" xfId="35696"/>
    <cellStyle name="Normal 52 3 4 2 2" xfId="35697"/>
    <cellStyle name="Normal 52 3 4 3" xfId="35698"/>
    <cellStyle name="Normal 52 3 5" xfId="35699"/>
    <cellStyle name="Normal 52 3 5 2" xfId="35700"/>
    <cellStyle name="Normal 52 3 6" xfId="35701"/>
    <cellStyle name="Normal 52 4" xfId="35702"/>
    <cellStyle name="Normal 52 4 2" xfId="35703"/>
    <cellStyle name="Normal 52 4 2 2" xfId="35704"/>
    <cellStyle name="Normal 52 4 2 2 2" xfId="35705"/>
    <cellStyle name="Normal 52 4 2 3" xfId="35706"/>
    <cellStyle name="Normal 52 4 3" xfId="35707"/>
    <cellStyle name="Normal 52 4 3 2" xfId="35708"/>
    <cellStyle name="Normal 52 4 3 2 2" xfId="35709"/>
    <cellStyle name="Normal 52 4 3 3" xfId="35710"/>
    <cellStyle name="Normal 52 4 4" xfId="35711"/>
    <cellStyle name="Normal 52 4 4 2" xfId="35712"/>
    <cellStyle name="Normal 52 4 5" xfId="35713"/>
    <cellStyle name="Normal 52 5" xfId="35714"/>
    <cellStyle name="Normal 52 5 2" xfId="35715"/>
    <cellStyle name="Normal 52 5 2 2" xfId="35716"/>
    <cellStyle name="Normal 52 5 3" xfId="35717"/>
    <cellStyle name="Normal 52 6" xfId="35718"/>
    <cellStyle name="Normal 52 6 2" xfId="35719"/>
    <cellStyle name="Normal 52 6 2 2" xfId="35720"/>
    <cellStyle name="Normal 52 6 3" xfId="35721"/>
    <cellStyle name="Normal 52 7" xfId="35722"/>
    <cellStyle name="Normal 52 7 2" xfId="35723"/>
    <cellStyle name="Normal 52 8" xfId="35724"/>
    <cellStyle name="Normal 52 9" xfId="35725"/>
    <cellStyle name="Normal 53" xfId="35726"/>
    <cellStyle name="Normal 53 2" xfId="35727"/>
    <cellStyle name="Normal 53 2 2" xfId="35728"/>
    <cellStyle name="Normal 53 2 2 2" xfId="35729"/>
    <cellStyle name="Normal 53 2 2 2 2" xfId="35730"/>
    <cellStyle name="Normal 53 2 2 2 2 2" xfId="35731"/>
    <cellStyle name="Normal 53 2 2 2 2 2 2" xfId="35732"/>
    <cellStyle name="Normal 53 2 2 2 2 3" xfId="35733"/>
    <cellStyle name="Normal 53 2 2 2 3" xfId="35734"/>
    <cellStyle name="Normal 53 2 2 2 3 2" xfId="35735"/>
    <cellStyle name="Normal 53 2 2 2 3 2 2" xfId="35736"/>
    <cellStyle name="Normal 53 2 2 2 3 3" xfId="35737"/>
    <cellStyle name="Normal 53 2 2 2 4" xfId="35738"/>
    <cellStyle name="Normal 53 2 2 2 4 2" xfId="35739"/>
    <cellStyle name="Normal 53 2 2 2 5" xfId="35740"/>
    <cellStyle name="Normal 53 2 2 3" xfId="35741"/>
    <cellStyle name="Normal 53 2 2 3 2" xfId="35742"/>
    <cellStyle name="Normal 53 2 2 3 2 2" xfId="35743"/>
    <cellStyle name="Normal 53 2 2 3 3" xfId="35744"/>
    <cellStyle name="Normal 53 2 2 4" xfId="35745"/>
    <cellStyle name="Normal 53 2 2 4 2" xfId="35746"/>
    <cellStyle name="Normal 53 2 2 4 2 2" xfId="35747"/>
    <cellStyle name="Normal 53 2 2 4 3" xfId="35748"/>
    <cellStyle name="Normal 53 2 2 5" xfId="35749"/>
    <cellStyle name="Normal 53 2 2 5 2" xfId="35750"/>
    <cellStyle name="Normal 53 2 2 6" xfId="35751"/>
    <cellStyle name="Normal 53 2 3" xfId="35752"/>
    <cellStyle name="Normal 53 2 3 2" xfId="35753"/>
    <cellStyle name="Normal 53 2 3 2 2" xfId="35754"/>
    <cellStyle name="Normal 53 2 3 2 2 2" xfId="35755"/>
    <cellStyle name="Normal 53 2 3 2 3" xfId="35756"/>
    <cellStyle name="Normal 53 2 3 3" xfId="35757"/>
    <cellStyle name="Normal 53 2 3 3 2" xfId="35758"/>
    <cellStyle name="Normal 53 2 3 3 2 2" xfId="35759"/>
    <cellStyle name="Normal 53 2 3 3 3" xfId="35760"/>
    <cellStyle name="Normal 53 2 3 4" xfId="35761"/>
    <cellStyle name="Normal 53 2 3 4 2" xfId="35762"/>
    <cellStyle name="Normal 53 2 3 5" xfId="35763"/>
    <cellStyle name="Normal 53 2 4" xfId="35764"/>
    <cellStyle name="Normal 53 2 4 2" xfId="35765"/>
    <cellStyle name="Normal 53 2 4 2 2" xfId="35766"/>
    <cellStyle name="Normal 53 2 4 3" xfId="35767"/>
    <cellStyle name="Normal 53 2 5" xfId="35768"/>
    <cellStyle name="Normal 53 2 5 2" xfId="35769"/>
    <cellStyle name="Normal 53 2 5 2 2" xfId="35770"/>
    <cellStyle name="Normal 53 2 5 3" xfId="35771"/>
    <cellStyle name="Normal 53 2 6" xfId="35772"/>
    <cellStyle name="Normal 53 2 6 2" xfId="35773"/>
    <cellStyle name="Normal 53 2 7" xfId="35774"/>
    <cellStyle name="Normal 53 3" xfId="35775"/>
    <cellStyle name="Normal 53 3 2" xfId="35776"/>
    <cellStyle name="Normal 53 3 2 2" xfId="35777"/>
    <cellStyle name="Normal 53 3 2 2 2" xfId="35778"/>
    <cellStyle name="Normal 53 3 2 2 2 2" xfId="35779"/>
    <cellStyle name="Normal 53 3 2 2 3" xfId="35780"/>
    <cellStyle name="Normal 53 3 2 3" xfId="35781"/>
    <cellStyle name="Normal 53 3 2 3 2" xfId="35782"/>
    <cellStyle name="Normal 53 3 2 3 2 2" xfId="35783"/>
    <cellStyle name="Normal 53 3 2 3 3" xfId="35784"/>
    <cellStyle name="Normal 53 3 2 4" xfId="35785"/>
    <cellStyle name="Normal 53 3 2 4 2" xfId="35786"/>
    <cellStyle name="Normal 53 3 2 5" xfId="35787"/>
    <cellStyle name="Normal 53 3 3" xfId="35788"/>
    <cellStyle name="Normal 53 3 3 2" xfId="35789"/>
    <cellStyle name="Normal 53 3 3 2 2" xfId="35790"/>
    <cellStyle name="Normal 53 3 3 3" xfId="35791"/>
    <cellStyle name="Normal 53 3 4" xfId="35792"/>
    <cellStyle name="Normal 53 3 4 2" xfId="35793"/>
    <cellStyle name="Normal 53 3 4 2 2" xfId="35794"/>
    <cellStyle name="Normal 53 3 4 3" xfId="35795"/>
    <cellStyle name="Normal 53 3 5" xfId="35796"/>
    <cellStyle name="Normal 53 3 5 2" xfId="35797"/>
    <cellStyle name="Normal 53 3 6" xfId="35798"/>
    <cellStyle name="Normal 53 4" xfId="35799"/>
    <cellStyle name="Normal 53 4 2" xfId="35800"/>
    <cellStyle name="Normal 53 4 2 2" xfId="35801"/>
    <cellStyle name="Normal 53 4 2 2 2" xfId="35802"/>
    <cellStyle name="Normal 53 4 2 3" xfId="35803"/>
    <cellStyle name="Normal 53 4 3" xfId="35804"/>
    <cellStyle name="Normal 53 4 3 2" xfId="35805"/>
    <cellStyle name="Normal 53 4 3 2 2" xfId="35806"/>
    <cellStyle name="Normal 53 4 3 3" xfId="35807"/>
    <cellStyle name="Normal 53 4 4" xfId="35808"/>
    <cellStyle name="Normal 53 4 4 2" xfId="35809"/>
    <cellStyle name="Normal 53 4 5" xfId="35810"/>
    <cellStyle name="Normal 53 5" xfId="35811"/>
    <cellStyle name="Normal 53 5 2" xfId="35812"/>
    <cellStyle name="Normal 53 5 2 2" xfId="35813"/>
    <cellStyle name="Normal 53 5 3" xfId="35814"/>
    <cellStyle name="Normal 53 6" xfId="35815"/>
    <cellStyle name="Normal 53 6 2" xfId="35816"/>
    <cellStyle name="Normal 53 6 2 2" xfId="35817"/>
    <cellStyle name="Normal 53 6 3" xfId="35818"/>
    <cellStyle name="Normal 53 7" xfId="35819"/>
    <cellStyle name="Normal 53 7 2" xfId="35820"/>
    <cellStyle name="Normal 53 8" xfId="35821"/>
    <cellStyle name="Normal 53 9" xfId="35822"/>
    <cellStyle name="Normal 54" xfId="35823"/>
    <cellStyle name="Normal 54 2" xfId="35824"/>
    <cellStyle name="Normal 54 2 2" xfId="35825"/>
    <cellStyle name="Normal 54 2 2 2" xfId="35826"/>
    <cellStyle name="Normal 54 2 2 2 2" xfId="35827"/>
    <cellStyle name="Normal 54 2 2 2 2 2" xfId="35828"/>
    <cellStyle name="Normal 54 2 2 2 2 2 2" xfId="35829"/>
    <cellStyle name="Normal 54 2 2 2 2 3" xfId="35830"/>
    <cellStyle name="Normal 54 2 2 2 3" xfId="35831"/>
    <cellStyle name="Normal 54 2 2 2 3 2" xfId="35832"/>
    <cellStyle name="Normal 54 2 2 2 3 2 2" xfId="35833"/>
    <cellStyle name="Normal 54 2 2 2 3 3" xfId="35834"/>
    <cellStyle name="Normal 54 2 2 2 4" xfId="35835"/>
    <cellStyle name="Normal 54 2 2 2 4 2" xfId="35836"/>
    <cellStyle name="Normal 54 2 2 2 5" xfId="35837"/>
    <cellStyle name="Normal 54 2 2 3" xfId="35838"/>
    <cellStyle name="Normal 54 2 2 3 2" xfId="35839"/>
    <cellStyle name="Normal 54 2 2 3 2 2" xfId="35840"/>
    <cellStyle name="Normal 54 2 2 3 3" xfId="35841"/>
    <cellStyle name="Normal 54 2 2 4" xfId="35842"/>
    <cellStyle name="Normal 54 2 2 4 2" xfId="35843"/>
    <cellStyle name="Normal 54 2 2 4 2 2" xfId="35844"/>
    <cellStyle name="Normal 54 2 2 4 3" xfId="35845"/>
    <cellStyle name="Normal 54 2 2 5" xfId="35846"/>
    <cellStyle name="Normal 54 2 2 5 2" xfId="35847"/>
    <cellStyle name="Normal 54 2 2 6" xfId="35848"/>
    <cellStyle name="Normal 54 2 3" xfId="35849"/>
    <cellStyle name="Normal 54 2 3 2" xfId="35850"/>
    <cellStyle name="Normal 54 2 3 2 2" xfId="35851"/>
    <cellStyle name="Normal 54 2 3 2 2 2" xfId="35852"/>
    <cellStyle name="Normal 54 2 3 2 3" xfId="35853"/>
    <cellStyle name="Normal 54 2 3 3" xfId="35854"/>
    <cellStyle name="Normal 54 2 3 3 2" xfId="35855"/>
    <cellStyle name="Normal 54 2 3 3 2 2" xfId="35856"/>
    <cellStyle name="Normal 54 2 3 3 3" xfId="35857"/>
    <cellStyle name="Normal 54 2 3 4" xfId="35858"/>
    <cellStyle name="Normal 54 2 3 4 2" xfId="35859"/>
    <cellStyle name="Normal 54 2 3 5" xfId="35860"/>
    <cellStyle name="Normal 54 2 4" xfId="35861"/>
    <cellStyle name="Normal 54 2 4 2" xfId="35862"/>
    <cellStyle name="Normal 54 2 4 2 2" xfId="35863"/>
    <cellStyle name="Normal 54 2 4 3" xfId="35864"/>
    <cellStyle name="Normal 54 2 5" xfId="35865"/>
    <cellStyle name="Normal 54 2 5 2" xfId="35866"/>
    <cellStyle name="Normal 54 2 5 2 2" xfId="35867"/>
    <cellStyle name="Normal 54 2 5 3" xfId="35868"/>
    <cellStyle name="Normal 54 2 6" xfId="35869"/>
    <cellStyle name="Normal 54 2 6 2" xfId="35870"/>
    <cellStyle name="Normal 54 2 7" xfId="35871"/>
    <cellStyle name="Normal 54 3" xfId="35872"/>
    <cellStyle name="Normal 54 3 2" xfId="35873"/>
    <cellStyle name="Normal 54 3 2 2" xfId="35874"/>
    <cellStyle name="Normal 54 3 2 2 2" xfId="35875"/>
    <cellStyle name="Normal 54 3 2 2 2 2" xfId="35876"/>
    <cellStyle name="Normal 54 3 2 2 3" xfId="35877"/>
    <cellStyle name="Normal 54 3 2 3" xfId="35878"/>
    <cellStyle name="Normal 54 3 2 3 2" xfId="35879"/>
    <cellStyle name="Normal 54 3 2 3 2 2" xfId="35880"/>
    <cellStyle name="Normal 54 3 2 3 3" xfId="35881"/>
    <cellStyle name="Normal 54 3 2 4" xfId="35882"/>
    <cellStyle name="Normal 54 3 2 4 2" xfId="35883"/>
    <cellStyle name="Normal 54 3 2 5" xfId="35884"/>
    <cellStyle name="Normal 54 3 3" xfId="35885"/>
    <cellStyle name="Normal 54 3 3 2" xfId="35886"/>
    <cellStyle name="Normal 54 3 3 2 2" xfId="35887"/>
    <cellStyle name="Normal 54 3 3 3" xfId="35888"/>
    <cellStyle name="Normal 54 3 4" xfId="35889"/>
    <cellStyle name="Normal 54 3 4 2" xfId="35890"/>
    <cellStyle name="Normal 54 3 4 2 2" xfId="35891"/>
    <cellStyle name="Normal 54 3 4 3" xfId="35892"/>
    <cellStyle name="Normal 54 3 5" xfId="35893"/>
    <cellStyle name="Normal 54 3 5 2" xfId="35894"/>
    <cellStyle name="Normal 54 3 6" xfId="35895"/>
    <cellStyle name="Normal 54 4" xfId="35896"/>
    <cellStyle name="Normal 54 4 2" xfId="35897"/>
    <cellStyle name="Normal 54 4 2 2" xfId="35898"/>
    <cellStyle name="Normal 54 4 2 2 2" xfId="35899"/>
    <cellStyle name="Normal 54 4 2 3" xfId="35900"/>
    <cellStyle name="Normal 54 4 3" xfId="35901"/>
    <cellStyle name="Normal 54 4 3 2" xfId="35902"/>
    <cellStyle name="Normal 54 4 3 2 2" xfId="35903"/>
    <cellStyle name="Normal 54 4 3 3" xfId="35904"/>
    <cellStyle name="Normal 54 4 4" xfId="35905"/>
    <cellStyle name="Normal 54 4 4 2" xfId="35906"/>
    <cellStyle name="Normal 54 4 5" xfId="35907"/>
    <cellStyle name="Normal 54 5" xfId="35908"/>
    <cellStyle name="Normal 54 5 2" xfId="35909"/>
    <cellStyle name="Normal 54 5 2 2" xfId="35910"/>
    <cellStyle name="Normal 54 5 3" xfId="35911"/>
    <cellStyle name="Normal 54 6" xfId="35912"/>
    <cellStyle name="Normal 54 6 2" xfId="35913"/>
    <cellStyle name="Normal 54 6 2 2" xfId="35914"/>
    <cellStyle name="Normal 54 6 3" xfId="35915"/>
    <cellStyle name="Normal 54 7" xfId="35916"/>
    <cellStyle name="Normal 54 7 2" xfId="35917"/>
    <cellStyle name="Normal 54 8" xfId="35918"/>
    <cellStyle name="Normal 54 9" xfId="35919"/>
    <cellStyle name="Normal 55" xfId="35920"/>
    <cellStyle name="Normal 55 2" xfId="35921"/>
    <cellStyle name="Normal 55 2 2" xfId="35922"/>
    <cellStyle name="Normal 55 2 2 2" xfId="35923"/>
    <cellStyle name="Normal 55 2 2 2 2" xfId="35924"/>
    <cellStyle name="Normal 55 2 2 2 2 2" xfId="35925"/>
    <cellStyle name="Normal 55 2 2 2 2 2 2" xfId="35926"/>
    <cellStyle name="Normal 55 2 2 2 2 3" xfId="35927"/>
    <cellStyle name="Normal 55 2 2 2 3" xfId="35928"/>
    <cellStyle name="Normal 55 2 2 2 3 2" xfId="35929"/>
    <cellStyle name="Normal 55 2 2 2 3 2 2" xfId="35930"/>
    <cellStyle name="Normal 55 2 2 2 3 3" xfId="35931"/>
    <cellStyle name="Normal 55 2 2 2 4" xfId="35932"/>
    <cellStyle name="Normal 55 2 2 2 4 2" xfId="35933"/>
    <cellStyle name="Normal 55 2 2 2 5" xfId="35934"/>
    <cellStyle name="Normal 55 2 2 3" xfId="35935"/>
    <cellStyle name="Normal 55 2 2 3 2" xfId="35936"/>
    <cellStyle name="Normal 55 2 2 3 2 2" xfId="35937"/>
    <cellStyle name="Normal 55 2 2 3 3" xfId="35938"/>
    <cellStyle name="Normal 55 2 2 4" xfId="35939"/>
    <cellStyle name="Normal 55 2 2 4 2" xfId="35940"/>
    <cellStyle name="Normal 55 2 2 4 2 2" xfId="35941"/>
    <cellStyle name="Normal 55 2 2 4 3" xfId="35942"/>
    <cellStyle name="Normal 55 2 2 5" xfId="35943"/>
    <cellStyle name="Normal 55 2 2 5 2" xfId="35944"/>
    <cellStyle name="Normal 55 2 2 6" xfId="35945"/>
    <cellStyle name="Normal 55 2 3" xfId="35946"/>
    <cellStyle name="Normal 55 2 3 2" xfId="35947"/>
    <cellStyle name="Normal 55 2 3 2 2" xfId="35948"/>
    <cellStyle name="Normal 55 2 3 2 2 2" xfId="35949"/>
    <cellStyle name="Normal 55 2 3 2 3" xfId="35950"/>
    <cellStyle name="Normal 55 2 3 3" xfId="35951"/>
    <cellStyle name="Normal 55 2 3 3 2" xfId="35952"/>
    <cellStyle name="Normal 55 2 3 3 2 2" xfId="35953"/>
    <cellStyle name="Normal 55 2 3 3 3" xfId="35954"/>
    <cellStyle name="Normal 55 2 3 4" xfId="35955"/>
    <cellStyle name="Normal 55 2 3 4 2" xfId="35956"/>
    <cellStyle name="Normal 55 2 3 5" xfId="35957"/>
    <cellStyle name="Normal 55 2 4" xfId="35958"/>
    <cellStyle name="Normal 55 2 4 2" xfId="35959"/>
    <cellStyle name="Normal 55 2 4 2 2" xfId="35960"/>
    <cellStyle name="Normal 55 2 4 3" xfId="35961"/>
    <cellStyle name="Normal 55 2 5" xfId="35962"/>
    <cellStyle name="Normal 55 2 5 2" xfId="35963"/>
    <cellStyle name="Normal 55 2 5 2 2" xfId="35964"/>
    <cellStyle name="Normal 55 2 5 3" xfId="35965"/>
    <cellStyle name="Normal 55 2 6" xfId="35966"/>
    <cellStyle name="Normal 55 2 6 2" xfId="35967"/>
    <cellStyle name="Normal 55 2 7" xfId="35968"/>
    <cellStyle name="Normal 55 3" xfId="35969"/>
    <cellStyle name="Normal 55 3 2" xfId="35970"/>
    <cellStyle name="Normal 55 3 2 2" xfId="35971"/>
    <cellStyle name="Normal 55 3 2 2 2" xfId="35972"/>
    <cellStyle name="Normal 55 3 2 2 2 2" xfId="35973"/>
    <cellStyle name="Normal 55 3 2 2 3" xfId="35974"/>
    <cellStyle name="Normal 55 3 2 3" xfId="35975"/>
    <cellStyle name="Normal 55 3 2 3 2" xfId="35976"/>
    <cellStyle name="Normal 55 3 2 3 2 2" xfId="35977"/>
    <cellStyle name="Normal 55 3 2 3 3" xfId="35978"/>
    <cellStyle name="Normal 55 3 2 4" xfId="35979"/>
    <cellStyle name="Normal 55 3 2 4 2" xfId="35980"/>
    <cellStyle name="Normal 55 3 2 5" xfId="35981"/>
    <cellStyle name="Normal 55 3 3" xfId="35982"/>
    <cellStyle name="Normal 55 3 3 2" xfId="35983"/>
    <cellStyle name="Normal 55 3 3 2 2" xfId="35984"/>
    <cellStyle name="Normal 55 3 3 3" xfId="35985"/>
    <cellStyle name="Normal 55 3 4" xfId="35986"/>
    <cellStyle name="Normal 55 3 4 2" xfId="35987"/>
    <cellStyle name="Normal 55 3 4 2 2" xfId="35988"/>
    <cellStyle name="Normal 55 3 4 3" xfId="35989"/>
    <cellStyle name="Normal 55 3 5" xfId="35990"/>
    <cellStyle name="Normal 55 3 5 2" xfId="35991"/>
    <cellStyle name="Normal 55 3 6" xfId="35992"/>
    <cellStyle name="Normal 55 4" xfId="35993"/>
    <cellStyle name="Normal 55 4 2" xfId="35994"/>
    <cellStyle name="Normal 55 4 2 2" xfId="35995"/>
    <cellStyle name="Normal 55 4 2 2 2" xfId="35996"/>
    <cellStyle name="Normal 55 4 2 3" xfId="35997"/>
    <cellStyle name="Normal 55 4 3" xfId="35998"/>
    <cellStyle name="Normal 55 4 3 2" xfId="35999"/>
    <cellStyle name="Normal 55 4 3 2 2" xfId="36000"/>
    <cellStyle name="Normal 55 4 3 3" xfId="36001"/>
    <cellStyle name="Normal 55 4 4" xfId="36002"/>
    <cellStyle name="Normal 55 4 4 2" xfId="36003"/>
    <cellStyle name="Normal 55 4 5" xfId="36004"/>
    <cellStyle name="Normal 55 5" xfId="36005"/>
    <cellStyle name="Normal 55 5 2" xfId="36006"/>
    <cellStyle name="Normal 55 5 2 2" xfId="36007"/>
    <cellStyle name="Normal 55 5 3" xfId="36008"/>
    <cellStyle name="Normal 55 6" xfId="36009"/>
    <cellStyle name="Normal 55 6 2" xfId="36010"/>
    <cellStyle name="Normal 55 6 2 2" xfId="36011"/>
    <cellStyle name="Normal 55 6 3" xfId="36012"/>
    <cellStyle name="Normal 55 7" xfId="36013"/>
    <cellStyle name="Normal 55 7 2" xfId="36014"/>
    <cellStyle name="Normal 55 8" xfId="36015"/>
    <cellStyle name="Normal 55 9" xfId="36016"/>
    <cellStyle name="Normal 56" xfId="36017"/>
    <cellStyle name="Normal 56 2" xfId="36018"/>
    <cellStyle name="Normal 56 2 2" xfId="36019"/>
    <cellStyle name="Normal 56 2 2 2" xfId="36020"/>
    <cellStyle name="Normal 56 2 2 2 2" xfId="36021"/>
    <cellStyle name="Normal 56 2 2 2 2 2" xfId="36022"/>
    <cellStyle name="Normal 56 2 2 2 2 2 2" xfId="36023"/>
    <cellStyle name="Normal 56 2 2 2 2 3" xfId="36024"/>
    <cellStyle name="Normal 56 2 2 2 3" xfId="36025"/>
    <cellStyle name="Normal 56 2 2 2 3 2" xfId="36026"/>
    <cellStyle name="Normal 56 2 2 2 3 2 2" xfId="36027"/>
    <cellStyle name="Normal 56 2 2 2 3 3" xfId="36028"/>
    <cellStyle name="Normal 56 2 2 2 4" xfId="36029"/>
    <cellStyle name="Normal 56 2 2 2 4 2" xfId="36030"/>
    <cellStyle name="Normal 56 2 2 2 5" xfId="36031"/>
    <cellStyle name="Normal 56 2 2 3" xfId="36032"/>
    <cellStyle name="Normal 56 2 2 3 2" xfId="36033"/>
    <cellStyle name="Normal 56 2 2 3 2 2" xfId="36034"/>
    <cellStyle name="Normal 56 2 2 3 3" xfId="36035"/>
    <cellStyle name="Normal 56 2 2 4" xfId="36036"/>
    <cellStyle name="Normal 56 2 2 4 2" xfId="36037"/>
    <cellStyle name="Normal 56 2 2 4 2 2" xfId="36038"/>
    <cellStyle name="Normal 56 2 2 4 3" xfId="36039"/>
    <cellStyle name="Normal 56 2 2 5" xfId="36040"/>
    <cellStyle name="Normal 56 2 2 5 2" xfId="36041"/>
    <cellStyle name="Normal 56 2 2 6" xfId="36042"/>
    <cellStyle name="Normal 56 2 3" xfId="36043"/>
    <cellStyle name="Normal 56 2 3 2" xfId="36044"/>
    <cellStyle name="Normal 56 2 3 2 2" xfId="36045"/>
    <cellStyle name="Normal 56 2 3 2 2 2" xfId="36046"/>
    <cellStyle name="Normal 56 2 3 2 3" xfId="36047"/>
    <cellStyle name="Normal 56 2 3 3" xfId="36048"/>
    <cellStyle name="Normal 56 2 3 3 2" xfId="36049"/>
    <cellStyle name="Normal 56 2 3 3 2 2" xfId="36050"/>
    <cellStyle name="Normal 56 2 3 3 3" xfId="36051"/>
    <cellStyle name="Normal 56 2 3 4" xfId="36052"/>
    <cellStyle name="Normal 56 2 3 4 2" xfId="36053"/>
    <cellStyle name="Normal 56 2 3 5" xfId="36054"/>
    <cellStyle name="Normal 56 2 4" xfId="36055"/>
    <cellStyle name="Normal 56 2 4 2" xfId="36056"/>
    <cellStyle name="Normal 56 2 4 2 2" xfId="36057"/>
    <cellStyle name="Normal 56 2 4 3" xfId="36058"/>
    <cellStyle name="Normal 56 2 5" xfId="36059"/>
    <cellStyle name="Normal 56 2 5 2" xfId="36060"/>
    <cellStyle name="Normal 56 2 5 2 2" xfId="36061"/>
    <cellStyle name="Normal 56 2 5 3" xfId="36062"/>
    <cellStyle name="Normal 56 2 6" xfId="36063"/>
    <cellStyle name="Normal 56 2 6 2" xfId="36064"/>
    <cellStyle name="Normal 56 2 7" xfId="36065"/>
    <cellStyle name="Normal 56 3" xfId="36066"/>
    <cellStyle name="Normal 56 3 2" xfId="36067"/>
    <cellStyle name="Normal 56 3 2 2" xfId="36068"/>
    <cellStyle name="Normal 56 3 2 2 2" xfId="36069"/>
    <cellStyle name="Normal 56 3 2 2 2 2" xfId="36070"/>
    <cellStyle name="Normal 56 3 2 2 3" xfId="36071"/>
    <cellStyle name="Normal 56 3 2 3" xfId="36072"/>
    <cellStyle name="Normal 56 3 2 3 2" xfId="36073"/>
    <cellStyle name="Normal 56 3 2 3 2 2" xfId="36074"/>
    <cellStyle name="Normal 56 3 2 3 3" xfId="36075"/>
    <cellStyle name="Normal 56 3 2 4" xfId="36076"/>
    <cellStyle name="Normal 56 3 2 4 2" xfId="36077"/>
    <cellStyle name="Normal 56 3 2 5" xfId="36078"/>
    <cellStyle name="Normal 56 3 3" xfId="36079"/>
    <cellStyle name="Normal 56 3 3 2" xfId="36080"/>
    <cellStyle name="Normal 56 3 3 2 2" xfId="36081"/>
    <cellStyle name="Normal 56 3 3 3" xfId="36082"/>
    <cellStyle name="Normal 56 3 4" xfId="36083"/>
    <cellStyle name="Normal 56 3 4 2" xfId="36084"/>
    <cellStyle name="Normal 56 3 4 2 2" xfId="36085"/>
    <cellStyle name="Normal 56 3 4 3" xfId="36086"/>
    <cellStyle name="Normal 56 3 5" xfId="36087"/>
    <cellStyle name="Normal 56 3 5 2" xfId="36088"/>
    <cellStyle name="Normal 56 3 6" xfId="36089"/>
    <cellStyle name="Normal 56 4" xfId="36090"/>
    <cellStyle name="Normal 56 4 2" xfId="36091"/>
    <cellStyle name="Normal 56 4 2 2" xfId="36092"/>
    <cellStyle name="Normal 56 4 2 2 2" xfId="36093"/>
    <cellStyle name="Normal 56 4 2 3" xfId="36094"/>
    <cellStyle name="Normal 56 4 3" xfId="36095"/>
    <cellStyle name="Normal 56 4 3 2" xfId="36096"/>
    <cellStyle name="Normal 56 4 3 2 2" xfId="36097"/>
    <cellStyle name="Normal 56 4 3 3" xfId="36098"/>
    <cellStyle name="Normal 56 4 4" xfId="36099"/>
    <cellStyle name="Normal 56 4 4 2" xfId="36100"/>
    <cellStyle name="Normal 56 4 5" xfId="36101"/>
    <cellStyle name="Normal 56 5" xfId="36102"/>
    <cellStyle name="Normal 56 5 2" xfId="36103"/>
    <cellStyle name="Normal 56 5 2 2" xfId="36104"/>
    <cellStyle name="Normal 56 5 3" xfId="36105"/>
    <cellStyle name="Normal 56 6" xfId="36106"/>
    <cellStyle name="Normal 56 6 2" xfId="36107"/>
    <cellStyle name="Normal 56 6 2 2" xfId="36108"/>
    <cellStyle name="Normal 56 6 3" xfId="36109"/>
    <cellStyle name="Normal 56 7" xfId="36110"/>
    <cellStyle name="Normal 56 7 2" xfId="36111"/>
    <cellStyle name="Normal 56 8" xfId="36112"/>
    <cellStyle name="Normal 56 9" xfId="36113"/>
    <cellStyle name="Normal 57" xfId="36114"/>
    <cellStyle name="Normal 57 2" xfId="36115"/>
    <cellStyle name="Normal 57 2 2" xfId="36116"/>
    <cellStyle name="Normal 57 2 2 2" xfId="36117"/>
    <cellStyle name="Normal 57 2 2 2 2" xfId="36118"/>
    <cellStyle name="Normal 57 2 2 2 2 2" xfId="36119"/>
    <cellStyle name="Normal 57 2 2 2 2 2 2" xfId="36120"/>
    <cellStyle name="Normal 57 2 2 2 2 3" xfId="36121"/>
    <cellStyle name="Normal 57 2 2 2 3" xfId="36122"/>
    <cellStyle name="Normal 57 2 2 2 3 2" xfId="36123"/>
    <cellStyle name="Normal 57 2 2 2 3 2 2" xfId="36124"/>
    <cellStyle name="Normal 57 2 2 2 3 3" xfId="36125"/>
    <cellStyle name="Normal 57 2 2 2 4" xfId="36126"/>
    <cellStyle name="Normal 57 2 2 2 4 2" xfId="36127"/>
    <cellStyle name="Normal 57 2 2 2 5" xfId="36128"/>
    <cellStyle name="Normal 57 2 2 3" xfId="36129"/>
    <cellStyle name="Normal 57 2 2 3 2" xfId="36130"/>
    <cellStyle name="Normal 57 2 2 3 2 2" xfId="36131"/>
    <cellStyle name="Normal 57 2 2 3 3" xfId="36132"/>
    <cellStyle name="Normal 57 2 2 4" xfId="36133"/>
    <cellStyle name="Normal 57 2 2 4 2" xfId="36134"/>
    <cellStyle name="Normal 57 2 2 4 2 2" xfId="36135"/>
    <cellStyle name="Normal 57 2 2 4 3" xfId="36136"/>
    <cellStyle name="Normal 57 2 2 5" xfId="36137"/>
    <cellStyle name="Normal 57 2 2 5 2" xfId="36138"/>
    <cellStyle name="Normal 57 2 2 6" xfId="36139"/>
    <cellStyle name="Normal 57 2 3" xfId="36140"/>
    <cellStyle name="Normal 57 2 3 2" xfId="36141"/>
    <cellStyle name="Normal 57 2 3 2 2" xfId="36142"/>
    <cellStyle name="Normal 57 2 3 2 2 2" xfId="36143"/>
    <cellStyle name="Normal 57 2 3 2 3" xfId="36144"/>
    <cellStyle name="Normal 57 2 3 3" xfId="36145"/>
    <cellStyle name="Normal 57 2 3 3 2" xfId="36146"/>
    <cellStyle name="Normal 57 2 3 3 2 2" xfId="36147"/>
    <cellStyle name="Normal 57 2 3 3 3" xfId="36148"/>
    <cellStyle name="Normal 57 2 3 4" xfId="36149"/>
    <cellStyle name="Normal 57 2 3 4 2" xfId="36150"/>
    <cellStyle name="Normal 57 2 3 5" xfId="36151"/>
    <cellStyle name="Normal 57 2 4" xfId="36152"/>
    <cellStyle name="Normal 57 2 4 2" xfId="36153"/>
    <cellStyle name="Normal 57 2 4 2 2" xfId="36154"/>
    <cellStyle name="Normal 57 2 4 3" xfId="36155"/>
    <cellStyle name="Normal 57 2 5" xfId="36156"/>
    <cellStyle name="Normal 57 2 5 2" xfId="36157"/>
    <cellStyle name="Normal 57 2 5 2 2" xfId="36158"/>
    <cellStyle name="Normal 57 2 5 3" xfId="36159"/>
    <cellStyle name="Normal 57 2 6" xfId="36160"/>
    <cellStyle name="Normal 57 2 6 2" xfId="36161"/>
    <cellStyle name="Normal 57 2 7" xfId="36162"/>
    <cellStyle name="Normal 57 3" xfId="36163"/>
    <cellStyle name="Normal 57 3 2" xfId="36164"/>
    <cellStyle name="Normal 57 3 2 2" xfId="36165"/>
    <cellStyle name="Normal 57 3 2 2 2" xfId="36166"/>
    <cellStyle name="Normal 57 3 2 2 2 2" xfId="36167"/>
    <cellStyle name="Normal 57 3 2 2 3" xfId="36168"/>
    <cellStyle name="Normal 57 3 2 3" xfId="36169"/>
    <cellStyle name="Normal 57 3 2 3 2" xfId="36170"/>
    <cellStyle name="Normal 57 3 2 3 2 2" xfId="36171"/>
    <cellStyle name="Normal 57 3 2 3 3" xfId="36172"/>
    <cellStyle name="Normal 57 3 2 4" xfId="36173"/>
    <cellStyle name="Normal 57 3 2 4 2" xfId="36174"/>
    <cellStyle name="Normal 57 3 2 5" xfId="36175"/>
    <cellStyle name="Normal 57 3 3" xfId="36176"/>
    <cellStyle name="Normal 57 3 3 2" xfId="36177"/>
    <cellStyle name="Normal 57 3 3 2 2" xfId="36178"/>
    <cellStyle name="Normal 57 3 3 3" xfId="36179"/>
    <cellStyle name="Normal 57 3 4" xfId="36180"/>
    <cellStyle name="Normal 57 3 4 2" xfId="36181"/>
    <cellStyle name="Normal 57 3 4 2 2" xfId="36182"/>
    <cellStyle name="Normal 57 3 4 3" xfId="36183"/>
    <cellStyle name="Normal 57 3 5" xfId="36184"/>
    <cellStyle name="Normal 57 3 5 2" xfId="36185"/>
    <cellStyle name="Normal 57 3 6" xfId="36186"/>
    <cellStyle name="Normal 57 4" xfId="36187"/>
    <cellStyle name="Normal 57 4 2" xfId="36188"/>
    <cellStyle name="Normal 57 4 2 2" xfId="36189"/>
    <cellStyle name="Normal 57 4 2 2 2" xfId="36190"/>
    <cellStyle name="Normal 57 4 2 3" xfId="36191"/>
    <cellStyle name="Normal 57 4 3" xfId="36192"/>
    <cellStyle name="Normal 57 4 3 2" xfId="36193"/>
    <cellStyle name="Normal 57 4 3 2 2" xfId="36194"/>
    <cellStyle name="Normal 57 4 3 3" xfId="36195"/>
    <cellStyle name="Normal 57 4 4" xfId="36196"/>
    <cellStyle name="Normal 57 4 4 2" xfId="36197"/>
    <cellStyle name="Normal 57 4 5" xfId="36198"/>
    <cellStyle name="Normal 57 5" xfId="36199"/>
    <cellStyle name="Normal 57 5 2" xfId="36200"/>
    <cellStyle name="Normal 57 5 2 2" xfId="36201"/>
    <cellStyle name="Normal 57 5 3" xfId="36202"/>
    <cellStyle name="Normal 57 6" xfId="36203"/>
    <cellStyle name="Normal 57 6 2" xfId="36204"/>
    <cellStyle name="Normal 57 6 2 2" xfId="36205"/>
    <cellStyle name="Normal 57 6 3" xfId="36206"/>
    <cellStyle name="Normal 57 7" xfId="36207"/>
    <cellStyle name="Normal 57 7 2" xfId="36208"/>
    <cellStyle name="Normal 57 8" xfId="36209"/>
    <cellStyle name="Normal 57 9" xfId="36210"/>
    <cellStyle name="Normal 58" xfId="36211"/>
    <cellStyle name="Normal 58 2" xfId="36212"/>
    <cellStyle name="Normal 58 2 2" xfId="36213"/>
    <cellStyle name="Normal 58 2 2 2" xfId="36214"/>
    <cellStyle name="Normal 58 2 2 2 2" xfId="36215"/>
    <cellStyle name="Normal 58 2 2 2 2 2" xfId="36216"/>
    <cellStyle name="Normal 58 2 2 2 2 2 2" xfId="36217"/>
    <cellStyle name="Normal 58 2 2 2 2 3" xfId="36218"/>
    <cellStyle name="Normal 58 2 2 2 3" xfId="36219"/>
    <cellStyle name="Normal 58 2 2 2 3 2" xfId="36220"/>
    <cellStyle name="Normal 58 2 2 2 3 2 2" xfId="36221"/>
    <cellStyle name="Normal 58 2 2 2 3 3" xfId="36222"/>
    <cellStyle name="Normal 58 2 2 2 4" xfId="36223"/>
    <cellStyle name="Normal 58 2 2 2 4 2" xfId="36224"/>
    <cellStyle name="Normal 58 2 2 2 5" xfId="36225"/>
    <cellStyle name="Normal 58 2 2 3" xfId="36226"/>
    <cellStyle name="Normal 58 2 2 3 2" xfId="36227"/>
    <cellStyle name="Normal 58 2 2 3 2 2" xfId="36228"/>
    <cellStyle name="Normal 58 2 2 3 3" xfId="36229"/>
    <cellStyle name="Normal 58 2 2 4" xfId="36230"/>
    <cellStyle name="Normal 58 2 2 4 2" xfId="36231"/>
    <cellStyle name="Normal 58 2 2 4 2 2" xfId="36232"/>
    <cellStyle name="Normal 58 2 2 4 3" xfId="36233"/>
    <cellStyle name="Normal 58 2 2 5" xfId="36234"/>
    <cellStyle name="Normal 58 2 2 5 2" xfId="36235"/>
    <cellStyle name="Normal 58 2 2 6" xfId="36236"/>
    <cellStyle name="Normal 58 2 3" xfId="36237"/>
    <cellStyle name="Normal 58 2 3 2" xfId="36238"/>
    <cellStyle name="Normal 58 2 3 2 2" xfId="36239"/>
    <cellStyle name="Normal 58 2 3 2 2 2" xfId="36240"/>
    <cellStyle name="Normal 58 2 3 2 3" xfId="36241"/>
    <cellStyle name="Normal 58 2 3 3" xfId="36242"/>
    <cellStyle name="Normal 58 2 3 3 2" xfId="36243"/>
    <cellStyle name="Normal 58 2 3 3 2 2" xfId="36244"/>
    <cellStyle name="Normal 58 2 3 3 3" xfId="36245"/>
    <cellStyle name="Normal 58 2 3 4" xfId="36246"/>
    <cellStyle name="Normal 58 2 3 4 2" xfId="36247"/>
    <cellStyle name="Normal 58 2 3 5" xfId="36248"/>
    <cellStyle name="Normal 58 2 4" xfId="36249"/>
    <cellStyle name="Normal 58 2 4 2" xfId="36250"/>
    <cellStyle name="Normal 58 2 4 2 2" xfId="36251"/>
    <cellStyle name="Normal 58 2 4 3" xfId="36252"/>
    <cellStyle name="Normal 58 2 5" xfId="36253"/>
    <cellStyle name="Normal 58 2 5 2" xfId="36254"/>
    <cellStyle name="Normal 58 2 5 2 2" xfId="36255"/>
    <cellStyle name="Normal 58 2 5 3" xfId="36256"/>
    <cellStyle name="Normal 58 2 6" xfId="36257"/>
    <cellStyle name="Normal 58 2 6 2" xfId="36258"/>
    <cellStyle name="Normal 58 2 7" xfId="36259"/>
    <cellStyle name="Normal 58 3" xfId="36260"/>
    <cellStyle name="Normal 58 3 2" xfId="36261"/>
    <cellStyle name="Normal 58 3 2 2" xfId="36262"/>
    <cellStyle name="Normal 58 3 2 2 2" xfId="36263"/>
    <cellStyle name="Normal 58 3 2 2 2 2" xfId="36264"/>
    <cellStyle name="Normal 58 3 2 2 3" xfId="36265"/>
    <cellStyle name="Normal 58 3 2 3" xfId="36266"/>
    <cellStyle name="Normal 58 3 2 3 2" xfId="36267"/>
    <cellStyle name="Normal 58 3 2 3 2 2" xfId="36268"/>
    <cellStyle name="Normal 58 3 2 3 3" xfId="36269"/>
    <cellStyle name="Normal 58 3 2 4" xfId="36270"/>
    <cellStyle name="Normal 58 3 2 4 2" xfId="36271"/>
    <cellStyle name="Normal 58 3 2 5" xfId="36272"/>
    <cellStyle name="Normal 58 3 3" xfId="36273"/>
    <cellStyle name="Normal 58 3 3 2" xfId="36274"/>
    <cellStyle name="Normal 58 3 3 2 2" xfId="36275"/>
    <cellStyle name="Normal 58 3 3 3" xfId="36276"/>
    <cellStyle name="Normal 58 3 4" xfId="36277"/>
    <cellStyle name="Normal 58 3 4 2" xfId="36278"/>
    <cellStyle name="Normal 58 3 4 2 2" xfId="36279"/>
    <cellStyle name="Normal 58 3 4 3" xfId="36280"/>
    <cellStyle name="Normal 58 3 5" xfId="36281"/>
    <cellStyle name="Normal 58 3 5 2" xfId="36282"/>
    <cellStyle name="Normal 58 3 6" xfId="36283"/>
    <cellStyle name="Normal 58 4" xfId="36284"/>
    <cellStyle name="Normal 58 4 2" xfId="36285"/>
    <cellStyle name="Normal 58 4 2 2" xfId="36286"/>
    <cellStyle name="Normal 58 4 2 2 2" xfId="36287"/>
    <cellStyle name="Normal 58 4 2 3" xfId="36288"/>
    <cellStyle name="Normal 58 4 3" xfId="36289"/>
    <cellStyle name="Normal 58 4 3 2" xfId="36290"/>
    <cellStyle name="Normal 58 4 3 2 2" xfId="36291"/>
    <cellStyle name="Normal 58 4 3 3" xfId="36292"/>
    <cellStyle name="Normal 58 4 4" xfId="36293"/>
    <cellStyle name="Normal 58 4 4 2" xfId="36294"/>
    <cellStyle name="Normal 58 4 5" xfId="36295"/>
    <cellStyle name="Normal 58 5" xfId="36296"/>
    <cellStyle name="Normal 58 5 2" xfId="36297"/>
    <cellStyle name="Normal 58 5 2 2" xfId="36298"/>
    <cellStyle name="Normal 58 5 3" xfId="36299"/>
    <cellStyle name="Normal 58 6" xfId="36300"/>
    <cellStyle name="Normal 58 6 2" xfId="36301"/>
    <cellStyle name="Normal 58 6 2 2" xfId="36302"/>
    <cellStyle name="Normal 58 6 3" xfId="36303"/>
    <cellStyle name="Normal 58 7" xfId="36304"/>
    <cellStyle name="Normal 58 7 2" xfId="36305"/>
    <cellStyle name="Normal 58 8" xfId="36306"/>
    <cellStyle name="Normal 58 9" xfId="36307"/>
    <cellStyle name="Normal 59" xfId="36308"/>
    <cellStyle name="Normal 59 2" xfId="36309"/>
    <cellStyle name="Normal 59 2 2" xfId="36310"/>
    <cellStyle name="Normal 59 2 2 2" xfId="36311"/>
    <cellStyle name="Normal 59 2 2 2 2" xfId="36312"/>
    <cellStyle name="Normal 59 2 2 2 2 2" xfId="36313"/>
    <cellStyle name="Normal 59 2 2 2 2 2 2" xfId="36314"/>
    <cellStyle name="Normal 59 2 2 2 2 3" xfId="36315"/>
    <cellStyle name="Normal 59 2 2 2 3" xfId="36316"/>
    <cellStyle name="Normal 59 2 2 2 3 2" xfId="36317"/>
    <cellStyle name="Normal 59 2 2 2 3 2 2" xfId="36318"/>
    <cellStyle name="Normal 59 2 2 2 3 3" xfId="36319"/>
    <cellStyle name="Normal 59 2 2 2 4" xfId="36320"/>
    <cellStyle name="Normal 59 2 2 2 4 2" xfId="36321"/>
    <cellStyle name="Normal 59 2 2 2 5" xfId="36322"/>
    <cellStyle name="Normal 59 2 2 3" xfId="36323"/>
    <cellStyle name="Normal 59 2 2 3 2" xfId="36324"/>
    <cellStyle name="Normal 59 2 2 3 2 2" xfId="36325"/>
    <cellStyle name="Normal 59 2 2 3 3" xfId="36326"/>
    <cellStyle name="Normal 59 2 2 4" xfId="36327"/>
    <cellStyle name="Normal 59 2 2 4 2" xfId="36328"/>
    <cellStyle name="Normal 59 2 2 4 2 2" xfId="36329"/>
    <cellStyle name="Normal 59 2 2 4 3" xfId="36330"/>
    <cellStyle name="Normal 59 2 2 5" xfId="36331"/>
    <cellStyle name="Normal 59 2 2 5 2" xfId="36332"/>
    <cellStyle name="Normal 59 2 2 6" xfId="36333"/>
    <cellStyle name="Normal 59 2 3" xfId="36334"/>
    <cellStyle name="Normal 59 2 3 2" xfId="36335"/>
    <cellStyle name="Normal 59 2 3 2 2" xfId="36336"/>
    <cellStyle name="Normal 59 2 3 2 2 2" xfId="36337"/>
    <cellStyle name="Normal 59 2 3 2 3" xfId="36338"/>
    <cellStyle name="Normal 59 2 3 3" xfId="36339"/>
    <cellStyle name="Normal 59 2 3 3 2" xfId="36340"/>
    <cellStyle name="Normal 59 2 3 3 2 2" xfId="36341"/>
    <cellStyle name="Normal 59 2 3 3 3" xfId="36342"/>
    <cellStyle name="Normal 59 2 3 4" xfId="36343"/>
    <cellStyle name="Normal 59 2 3 4 2" xfId="36344"/>
    <cellStyle name="Normal 59 2 3 5" xfId="36345"/>
    <cellStyle name="Normal 59 2 4" xfId="36346"/>
    <cellStyle name="Normal 59 2 4 2" xfId="36347"/>
    <cellStyle name="Normal 59 2 4 2 2" xfId="36348"/>
    <cellStyle name="Normal 59 2 4 3" xfId="36349"/>
    <cellStyle name="Normal 59 2 5" xfId="36350"/>
    <cellStyle name="Normal 59 2 5 2" xfId="36351"/>
    <cellStyle name="Normal 59 2 5 2 2" xfId="36352"/>
    <cellStyle name="Normal 59 2 5 3" xfId="36353"/>
    <cellStyle name="Normal 59 2 6" xfId="36354"/>
    <cellStyle name="Normal 59 2 6 2" xfId="36355"/>
    <cellStyle name="Normal 59 2 7" xfId="36356"/>
    <cellStyle name="Normal 59 3" xfId="36357"/>
    <cellStyle name="Normal 59 3 2" xfId="36358"/>
    <cellStyle name="Normal 59 3 2 2" xfId="36359"/>
    <cellStyle name="Normal 59 3 2 2 2" xfId="36360"/>
    <cellStyle name="Normal 59 3 2 2 2 2" xfId="36361"/>
    <cellStyle name="Normal 59 3 2 2 3" xfId="36362"/>
    <cellStyle name="Normal 59 3 2 3" xfId="36363"/>
    <cellStyle name="Normal 59 3 2 3 2" xfId="36364"/>
    <cellStyle name="Normal 59 3 2 3 2 2" xfId="36365"/>
    <cellStyle name="Normal 59 3 2 3 3" xfId="36366"/>
    <cellStyle name="Normal 59 3 2 4" xfId="36367"/>
    <cellStyle name="Normal 59 3 2 4 2" xfId="36368"/>
    <cellStyle name="Normal 59 3 2 5" xfId="36369"/>
    <cellStyle name="Normal 59 3 3" xfId="36370"/>
    <cellStyle name="Normal 59 3 3 2" xfId="36371"/>
    <cellStyle name="Normal 59 3 3 2 2" xfId="36372"/>
    <cellStyle name="Normal 59 3 3 3" xfId="36373"/>
    <cellStyle name="Normal 59 3 4" xfId="36374"/>
    <cellStyle name="Normal 59 3 4 2" xfId="36375"/>
    <cellStyle name="Normal 59 3 4 2 2" xfId="36376"/>
    <cellStyle name="Normal 59 3 4 3" xfId="36377"/>
    <cellStyle name="Normal 59 3 5" xfId="36378"/>
    <cellStyle name="Normal 59 3 5 2" xfId="36379"/>
    <cellStyle name="Normal 59 3 6" xfId="36380"/>
    <cellStyle name="Normal 59 4" xfId="36381"/>
    <cellStyle name="Normal 59 4 2" xfId="36382"/>
    <cellStyle name="Normal 59 4 2 2" xfId="36383"/>
    <cellStyle name="Normal 59 4 2 2 2" xfId="36384"/>
    <cellStyle name="Normal 59 4 2 3" xfId="36385"/>
    <cellStyle name="Normal 59 4 3" xfId="36386"/>
    <cellStyle name="Normal 59 4 3 2" xfId="36387"/>
    <cellStyle name="Normal 59 4 3 2 2" xfId="36388"/>
    <cellStyle name="Normal 59 4 3 3" xfId="36389"/>
    <cellStyle name="Normal 59 4 4" xfId="36390"/>
    <cellStyle name="Normal 59 4 4 2" xfId="36391"/>
    <cellStyle name="Normal 59 4 5" xfId="36392"/>
    <cellStyle name="Normal 59 5" xfId="36393"/>
    <cellStyle name="Normal 59 5 2" xfId="36394"/>
    <cellStyle name="Normal 59 5 2 2" xfId="36395"/>
    <cellStyle name="Normal 59 5 3" xfId="36396"/>
    <cellStyle name="Normal 59 6" xfId="36397"/>
    <cellStyle name="Normal 59 6 2" xfId="36398"/>
    <cellStyle name="Normal 59 6 2 2" xfId="36399"/>
    <cellStyle name="Normal 59 6 3" xfId="36400"/>
    <cellStyle name="Normal 59 7" xfId="36401"/>
    <cellStyle name="Normal 59 7 2" xfId="36402"/>
    <cellStyle name="Normal 59 8" xfId="36403"/>
    <cellStyle name="Normal 59 9" xfId="36404"/>
    <cellStyle name="Normal 6" xfId="36405"/>
    <cellStyle name="Normal 6 10" xfId="36406"/>
    <cellStyle name="Normal 6 10 2" xfId="36407"/>
    <cellStyle name="Normal 6 10 2 2" xfId="36408"/>
    <cellStyle name="Normal 6 10 3" xfId="36409"/>
    <cellStyle name="Normal 6 10 3 2" xfId="36410"/>
    <cellStyle name="Normal 6 10 4" xfId="36411"/>
    <cellStyle name="Normal 6 10 4 2" xfId="36412"/>
    <cellStyle name="Normal 6 10 5" xfId="36413"/>
    <cellStyle name="Normal 6 11" xfId="36414"/>
    <cellStyle name="Normal 6 11 2" xfId="36415"/>
    <cellStyle name="Normal 6 11 2 2" xfId="36416"/>
    <cellStyle name="Normal 6 11 3" xfId="36417"/>
    <cellStyle name="Normal 6 11 3 2" xfId="36418"/>
    <cellStyle name="Normal 6 11 4" xfId="36419"/>
    <cellStyle name="Normal 6 11 4 2" xfId="36420"/>
    <cellStyle name="Normal 6 11 5" xfId="36421"/>
    <cellStyle name="Normal 6 12" xfId="36422"/>
    <cellStyle name="Normal 6 12 2" xfId="36423"/>
    <cellStyle name="Normal 6 13" xfId="36424"/>
    <cellStyle name="Normal 6 13 2" xfId="36425"/>
    <cellStyle name="Normal 6 14" xfId="36426"/>
    <cellStyle name="Normal 6 14 2" xfId="36427"/>
    <cellStyle name="Normal 6 14 3" xfId="36428"/>
    <cellStyle name="Normal 6 15" xfId="36429"/>
    <cellStyle name="Normal 6 2" xfId="36430"/>
    <cellStyle name="Normal 6 2 10" xfId="36431"/>
    <cellStyle name="Normal 6 2 10 2" xfId="36432"/>
    <cellStyle name="Normal 6 2 11" xfId="36433"/>
    <cellStyle name="Normal 6 2 11 2" xfId="36434"/>
    <cellStyle name="Normal 6 2 12" xfId="36435"/>
    <cellStyle name="Normal 6 2 13" xfId="36436"/>
    <cellStyle name="Normal 6 2 2" xfId="36437"/>
    <cellStyle name="Normal 6 2 2 2" xfId="36438"/>
    <cellStyle name="Normal 6 2 2 2 10" xfId="36439"/>
    <cellStyle name="Normal 6 2 2 2 2" xfId="36440"/>
    <cellStyle name="Normal 6 2 2 2 2 2" xfId="36441"/>
    <cellStyle name="Normal 6 2 2 2 2 2 2" xfId="36442"/>
    <cellStyle name="Normal 6 2 2 2 2 2 2 2" xfId="36443"/>
    <cellStyle name="Normal 6 2 2 2 2 2 2 2 2" xfId="36444"/>
    <cellStyle name="Normal 6 2 2 2 2 2 2 3" xfId="36445"/>
    <cellStyle name="Normal 6 2 2 2 2 2 3" xfId="36446"/>
    <cellStyle name="Normal 6 2 2 2 2 2 3 2" xfId="36447"/>
    <cellStyle name="Normal 6 2 2 2 2 2 3 2 2" xfId="36448"/>
    <cellStyle name="Normal 6 2 2 2 2 2 3 3" xfId="36449"/>
    <cellStyle name="Normal 6 2 2 2 2 2 4" xfId="36450"/>
    <cellStyle name="Normal 6 2 2 2 2 2 4 2" xfId="36451"/>
    <cellStyle name="Normal 6 2 2 2 2 2 5" xfId="36452"/>
    <cellStyle name="Normal 6 2 2 2 2 3" xfId="36453"/>
    <cellStyle name="Normal 6 2 2 2 2 3 2" xfId="36454"/>
    <cellStyle name="Normal 6 2 2 2 2 3 2 2" xfId="36455"/>
    <cellStyle name="Normal 6 2 2 2 2 3 3" xfId="36456"/>
    <cellStyle name="Normal 6 2 2 2 2 4" xfId="36457"/>
    <cellStyle name="Normal 6 2 2 2 2 4 2" xfId="36458"/>
    <cellStyle name="Normal 6 2 2 2 2 4 2 2" xfId="36459"/>
    <cellStyle name="Normal 6 2 2 2 2 4 3" xfId="36460"/>
    <cellStyle name="Normal 6 2 2 2 2 5" xfId="36461"/>
    <cellStyle name="Normal 6 2 2 2 2 5 2" xfId="36462"/>
    <cellStyle name="Normal 6 2 2 2 2 6" xfId="36463"/>
    <cellStyle name="Normal 6 2 2 2 2 7" xfId="36464"/>
    <cellStyle name="Normal 6 2 2 2 3" xfId="36465"/>
    <cellStyle name="Normal 6 2 2 2 3 2" xfId="36466"/>
    <cellStyle name="Normal 6 2 2 2 3 2 2" xfId="36467"/>
    <cellStyle name="Normal 6 2 2 2 3 2 2 2" xfId="36468"/>
    <cellStyle name="Normal 6 2 2 2 3 2 3" xfId="36469"/>
    <cellStyle name="Normal 6 2 2 2 3 3" xfId="36470"/>
    <cellStyle name="Normal 6 2 2 2 3 3 2" xfId="36471"/>
    <cellStyle name="Normal 6 2 2 2 3 3 2 2" xfId="36472"/>
    <cellStyle name="Normal 6 2 2 2 3 3 3" xfId="36473"/>
    <cellStyle name="Normal 6 2 2 2 3 4" xfId="36474"/>
    <cellStyle name="Normal 6 2 2 2 3 4 2" xfId="36475"/>
    <cellStyle name="Normal 6 2 2 2 3 5" xfId="36476"/>
    <cellStyle name="Normal 6 2 2 2 4" xfId="36477"/>
    <cellStyle name="Normal 6 2 2 2 4 2" xfId="36478"/>
    <cellStyle name="Normal 6 2 2 2 4 2 2" xfId="36479"/>
    <cellStyle name="Normal 6 2 2 2 4 3" xfId="36480"/>
    <cellStyle name="Normal 6 2 2 2 5" xfId="36481"/>
    <cellStyle name="Normal 6 2 2 2 5 2" xfId="36482"/>
    <cellStyle name="Normal 6 2 2 2 5 2 2" xfId="36483"/>
    <cellStyle name="Normal 6 2 2 2 5 3" xfId="36484"/>
    <cellStyle name="Normal 6 2 2 2 6" xfId="36485"/>
    <cellStyle name="Normal 6 2 2 2 6 2" xfId="36486"/>
    <cellStyle name="Normal 6 2 2 2 7" xfId="36487"/>
    <cellStyle name="Normal 6 2 2 2 8" xfId="36488"/>
    <cellStyle name="Normal 6 2 2 2 9" xfId="36489"/>
    <cellStyle name="Normal 6 2 2 3" xfId="36490"/>
    <cellStyle name="Normal 6 2 2 3 2" xfId="36491"/>
    <cellStyle name="Normal 6 2 2 3 2 2" xfId="36492"/>
    <cellStyle name="Normal 6 2 2 3 2 2 2" xfId="36493"/>
    <cellStyle name="Normal 6 2 2 3 2 2 2 2" xfId="36494"/>
    <cellStyle name="Normal 6 2 2 3 2 2 3" xfId="36495"/>
    <cellStyle name="Normal 6 2 2 3 2 3" xfId="36496"/>
    <cellStyle name="Normal 6 2 2 3 2 3 2" xfId="36497"/>
    <cellStyle name="Normal 6 2 2 3 2 3 2 2" xfId="36498"/>
    <cellStyle name="Normal 6 2 2 3 2 3 3" xfId="36499"/>
    <cellStyle name="Normal 6 2 2 3 2 4" xfId="36500"/>
    <cellStyle name="Normal 6 2 2 3 2 4 2" xfId="36501"/>
    <cellStyle name="Normal 6 2 2 3 2 5" xfId="36502"/>
    <cellStyle name="Normal 6 2 2 3 3" xfId="36503"/>
    <cellStyle name="Normal 6 2 2 3 3 2" xfId="36504"/>
    <cellStyle name="Normal 6 2 2 3 3 2 2" xfId="36505"/>
    <cellStyle name="Normal 6 2 2 3 3 3" xfId="36506"/>
    <cellStyle name="Normal 6 2 2 3 4" xfId="36507"/>
    <cellStyle name="Normal 6 2 2 3 4 2" xfId="36508"/>
    <cellStyle name="Normal 6 2 2 3 4 2 2" xfId="36509"/>
    <cellStyle name="Normal 6 2 2 3 4 3" xfId="36510"/>
    <cellStyle name="Normal 6 2 2 3 5" xfId="36511"/>
    <cellStyle name="Normal 6 2 2 3 5 2" xfId="36512"/>
    <cellStyle name="Normal 6 2 2 3 6" xfId="36513"/>
    <cellStyle name="Normal 6 2 2 3 7" xfId="36514"/>
    <cellStyle name="Normal 6 2 2 4" xfId="36515"/>
    <cellStyle name="Normal 6 2 2 4 2" xfId="36516"/>
    <cellStyle name="Normal 6 2 2 4 2 2" xfId="36517"/>
    <cellStyle name="Normal 6 2 2 4 2 2 2" xfId="36518"/>
    <cellStyle name="Normal 6 2 2 4 2 3" xfId="36519"/>
    <cellStyle name="Normal 6 2 2 4 3" xfId="36520"/>
    <cellStyle name="Normal 6 2 2 4 3 2" xfId="36521"/>
    <cellStyle name="Normal 6 2 2 4 3 2 2" xfId="36522"/>
    <cellStyle name="Normal 6 2 2 4 3 3" xfId="36523"/>
    <cellStyle name="Normal 6 2 2 4 4" xfId="36524"/>
    <cellStyle name="Normal 6 2 2 4 4 2" xfId="36525"/>
    <cellStyle name="Normal 6 2 2 4 5" xfId="36526"/>
    <cellStyle name="Normal 6 2 2 5" xfId="36527"/>
    <cellStyle name="Normal 6 2 2 5 2" xfId="36528"/>
    <cellStyle name="Normal 6 2 2 5 2 2" xfId="36529"/>
    <cellStyle name="Normal 6 2 2 5 3" xfId="36530"/>
    <cellStyle name="Normal 6 2 2 6" xfId="36531"/>
    <cellStyle name="Normal 6 2 2 6 2" xfId="36532"/>
    <cellStyle name="Normal 6 2 2 6 2 2" xfId="36533"/>
    <cellStyle name="Normal 6 2 2 6 3" xfId="36534"/>
    <cellStyle name="Normal 6 2 2 7" xfId="36535"/>
    <cellStyle name="Normal 6 2 2 7 2" xfId="36536"/>
    <cellStyle name="Normal 6 2 2 8" xfId="36537"/>
    <cellStyle name="Normal 6 2 2 9" xfId="36538"/>
    <cellStyle name="Normal 6 2 3" xfId="36539"/>
    <cellStyle name="Normal 6 2 3 2" xfId="36540"/>
    <cellStyle name="Normal 6 2 3 2 2" xfId="36541"/>
    <cellStyle name="Normal 6 2 3 2 2 2" xfId="36542"/>
    <cellStyle name="Normal 6 2 3 2 2 2 2" xfId="36543"/>
    <cellStyle name="Normal 6 2 3 2 2 2 2 2" xfId="36544"/>
    <cellStyle name="Normal 6 2 3 2 2 2 3" xfId="36545"/>
    <cellStyle name="Normal 6 2 3 2 2 3" xfId="36546"/>
    <cellStyle name="Normal 6 2 3 2 2 3 2" xfId="36547"/>
    <cellStyle name="Normal 6 2 3 2 2 3 2 2" xfId="36548"/>
    <cellStyle name="Normal 6 2 3 2 2 3 3" xfId="36549"/>
    <cellStyle name="Normal 6 2 3 2 2 4" xfId="36550"/>
    <cellStyle name="Normal 6 2 3 2 2 4 2" xfId="36551"/>
    <cellStyle name="Normal 6 2 3 2 2 5" xfId="36552"/>
    <cellStyle name="Normal 6 2 3 2 3" xfId="36553"/>
    <cellStyle name="Normal 6 2 3 2 3 2" xfId="36554"/>
    <cellStyle name="Normal 6 2 3 2 3 2 2" xfId="36555"/>
    <cellStyle name="Normal 6 2 3 2 3 3" xfId="36556"/>
    <cellStyle name="Normal 6 2 3 2 4" xfId="36557"/>
    <cellStyle name="Normal 6 2 3 2 4 2" xfId="36558"/>
    <cellStyle name="Normal 6 2 3 2 4 2 2" xfId="36559"/>
    <cellStyle name="Normal 6 2 3 2 4 3" xfId="36560"/>
    <cellStyle name="Normal 6 2 3 2 5" xfId="36561"/>
    <cellStyle name="Normal 6 2 3 2 5 2" xfId="36562"/>
    <cellStyle name="Normal 6 2 3 2 6" xfId="36563"/>
    <cellStyle name="Normal 6 2 3 2 7" xfId="36564"/>
    <cellStyle name="Normal 6 2 3 3" xfId="36565"/>
    <cellStyle name="Normal 6 2 3 3 2" xfId="36566"/>
    <cellStyle name="Normal 6 2 3 3 2 2" xfId="36567"/>
    <cellStyle name="Normal 6 2 3 3 2 2 2" xfId="36568"/>
    <cellStyle name="Normal 6 2 3 3 2 3" xfId="36569"/>
    <cellStyle name="Normal 6 2 3 3 3" xfId="36570"/>
    <cellStyle name="Normal 6 2 3 3 3 2" xfId="36571"/>
    <cellStyle name="Normal 6 2 3 3 3 2 2" xfId="36572"/>
    <cellStyle name="Normal 6 2 3 3 3 3" xfId="36573"/>
    <cellStyle name="Normal 6 2 3 3 4" xfId="36574"/>
    <cellStyle name="Normal 6 2 3 3 4 2" xfId="36575"/>
    <cellStyle name="Normal 6 2 3 3 5" xfId="36576"/>
    <cellStyle name="Normal 6 2 3 3 6" xfId="36577"/>
    <cellStyle name="Normal 6 2 3 4" xfId="36578"/>
    <cellStyle name="Normal 6 2 3 4 2" xfId="36579"/>
    <cellStyle name="Normal 6 2 3 4 2 2" xfId="36580"/>
    <cellStyle name="Normal 6 2 3 4 3" xfId="36581"/>
    <cellStyle name="Normal 6 2 3 4 4" xfId="36582"/>
    <cellStyle name="Normal 6 2 3 4 5" xfId="36583"/>
    <cellStyle name="Normal 6 2 3 4 6" xfId="36584"/>
    <cellStyle name="Normal 6 2 3 5" xfId="36585"/>
    <cellStyle name="Normal 6 2 3 5 2" xfId="36586"/>
    <cellStyle name="Normal 6 2 3 5 2 2" xfId="36587"/>
    <cellStyle name="Normal 6 2 3 5 3" xfId="36588"/>
    <cellStyle name="Normal 6 2 3 6" xfId="36589"/>
    <cellStyle name="Normal 6 2 3 6 2" xfId="36590"/>
    <cellStyle name="Normal 6 2 3 7" xfId="36591"/>
    <cellStyle name="Normal 6 2 4" xfId="36592"/>
    <cellStyle name="Normal 6 2 4 2" xfId="36593"/>
    <cellStyle name="Normal 6 2 4 2 2" xfId="36594"/>
    <cellStyle name="Normal 6 2 4 2 2 2" xfId="36595"/>
    <cellStyle name="Normal 6 2 4 2 2 2 2" xfId="36596"/>
    <cellStyle name="Normal 6 2 4 2 2 3" xfId="36597"/>
    <cellStyle name="Normal 6 2 4 2 3" xfId="36598"/>
    <cellStyle name="Normal 6 2 4 2 3 2" xfId="36599"/>
    <cellStyle name="Normal 6 2 4 2 3 2 2" xfId="36600"/>
    <cellStyle name="Normal 6 2 4 2 3 3" xfId="36601"/>
    <cellStyle name="Normal 6 2 4 2 4" xfId="36602"/>
    <cellStyle name="Normal 6 2 4 2 4 2" xfId="36603"/>
    <cellStyle name="Normal 6 2 4 2 5" xfId="36604"/>
    <cellStyle name="Normal 6 2 4 3" xfId="36605"/>
    <cellStyle name="Normal 6 2 4 3 2" xfId="36606"/>
    <cellStyle name="Normal 6 2 4 3 2 2" xfId="36607"/>
    <cellStyle name="Normal 6 2 4 3 3" xfId="36608"/>
    <cellStyle name="Normal 6 2 4 4" xfId="36609"/>
    <cellStyle name="Normal 6 2 4 4 2" xfId="36610"/>
    <cellStyle name="Normal 6 2 4 4 2 2" xfId="36611"/>
    <cellStyle name="Normal 6 2 4 4 3" xfId="36612"/>
    <cellStyle name="Normal 6 2 4 5" xfId="36613"/>
    <cellStyle name="Normal 6 2 4 5 2" xfId="36614"/>
    <cellStyle name="Normal 6 2 4 6" xfId="36615"/>
    <cellStyle name="Normal 6 2 4 7" xfId="36616"/>
    <cellStyle name="Normal 6 2 5" xfId="36617"/>
    <cellStyle name="Normal 6 2 5 2" xfId="36618"/>
    <cellStyle name="Normal 6 2 5 2 2" xfId="36619"/>
    <cellStyle name="Normal 6 2 5 2 2 2" xfId="36620"/>
    <cellStyle name="Normal 6 2 5 2 3" xfId="36621"/>
    <cellStyle name="Normal 6 2 5 2 3 2" xfId="36622"/>
    <cellStyle name="Normal 6 2 5 2 4" xfId="36623"/>
    <cellStyle name="Normal 6 2 5 2 4 2" xfId="36624"/>
    <cellStyle name="Normal 6 2 5 2 5" xfId="36625"/>
    <cellStyle name="Normal 6 2 5 3" xfId="36626"/>
    <cellStyle name="Normal 6 2 5 3 2" xfId="36627"/>
    <cellStyle name="Normal 6 2 5 3 2 2" xfId="36628"/>
    <cellStyle name="Normal 6 2 5 3 3" xfId="36629"/>
    <cellStyle name="Normal 6 2 5 4" xfId="36630"/>
    <cellStyle name="Normal 6 2 5 4 2" xfId="36631"/>
    <cellStyle name="Normal 6 2 5 5" xfId="36632"/>
    <cellStyle name="Normal 6 2 5 5 2" xfId="36633"/>
    <cellStyle name="Normal 6 2 5 6" xfId="36634"/>
    <cellStyle name="Normal 6 2 5 7" xfId="36635"/>
    <cellStyle name="Normal 6 2 6" xfId="36636"/>
    <cellStyle name="Normal 6 2 6 2" xfId="36637"/>
    <cellStyle name="Normal 6 2 6 2 2" xfId="36638"/>
    <cellStyle name="Normal 6 2 6 3" xfId="36639"/>
    <cellStyle name="Normal 6 2 6 3 2" xfId="36640"/>
    <cellStyle name="Normal 6 2 6 4" xfId="36641"/>
    <cellStyle name="Normal 6 2 6 4 2" xfId="36642"/>
    <cellStyle name="Normal 6 2 6 5" xfId="36643"/>
    <cellStyle name="Normal 6 2 7" xfId="36644"/>
    <cellStyle name="Normal 6 2 7 2" xfId="36645"/>
    <cellStyle name="Normal 6 2 7 2 2" xfId="36646"/>
    <cellStyle name="Normal 6 2 7 3" xfId="36647"/>
    <cellStyle name="Normal 6 2 7 3 2" xfId="36648"/>
    <cellStyle name="Normal 6 2 7 4" xfId="36649"/>
    <cellStyle name="Normal 6 2 7 4 2" xfId="36650"/>
    <cellStyle name="Normal 6 2 7 5" xfId="36651"/>
    <cellStyle name="Normal 6 2 8" xfId="36652"/>
    <cellStyle name="Normal 6 2 8 2" xfId="36653"/>
    <cellStyle name="Normal 6 2 8 2 2" xfId="36654"/>
    <cellStyle name="Normal 6 2 8 3" xfId="36655"/>
    <cellStyle name="Normal 6 2 8 3 2" xfId="36656"/>
    <cellStyle name="Normal 6 2 8 4" xfId="36657"/>
    <cellStyle name="Normal 6 2 8 4 2" xfId="36658"/>
    <cellStyle name="Normal 6 2 8 5" xfId="36659"/>
    <cellStyle name="Normal 6 2 9" xfId="36660"/>
    <cellStyle name="Normal 6 2 9 2" xfId="36661"/>
    <cellStyle name="Normal 6 2_Net Zero &amp; QRP Award" xfId="36662"/>
    <cellStyle name="Normal 6 3" xfId="36663"/>
    <cellStyle name="Normal 6 3 10" xfId="36664"/>
    <cellStyle name="Normal 6 3 10 2" xfId="36665"/>
    <cellStyle name="Normal 6 3 11" xfId="36666"/>
    <cellStyle name="Normal 6 3 11 2" xfId="36667"/>
    <cellStyle name="Normal 6 3 12" xfId="36668"/>
    <cellStyle name="Normal 6 3 13" xfId="36669"/>
    <cellStyle name="Normal 6 3 14" xfId="36670"/>
    <cellStyle name="Normal 6 3 2" xfId="36671"/>
    <cellStyle name="Normal 6 3 2 2" xfId="36672"/>
    <cellStyle name="Normal 6 3 2 2 2" xfId="36673"/>
    <cellStyle name="Normal 6 3 2 2 2 2" xfId="36674"/>
    <cellStyle name="Normal 6 3 2 2 2 2 2" xfId="36675"/>
    <cellStyle name="Normal 6 3 2 2 2 2 2 2" xfId="36676"/>
    <cellStyle name="Normal 6 3 2 2 2 2 3" xfId="36677"/>
    <cellStyle name="Normal 6 3 2 2 2 3" xfId="36678"/>
    <cellStyle name="Normal 6 3 2 2 2 3 2" xfId="36679"/>
    <cellStyle name="Normal 6 3 2 2 2 3 2 2" xfId="36680"/>
    <cellStyle name="Normal 6 3 2 2 2 3 3" xfId="36681"/>
    <cellStyle name="Normal 6 3 2 2 2 4" xfId="36682"/>
    <cellStyle name="Normal 6 3 2 2 2 4 2" xfId="36683"/>
    <cellStyle name="Normal 6 3 2 2 2 5" xfId="36684"/>
    <cellStyle name="Normal 6 3 2 2 3" xfId="36685"/>
    <cellStyle name="Normal 6 3 2 2 3 2" xfId="36686"/>
    <cellStyle name="Normal 6 3 2 2 3 2 2" xfId="36687"/>
    <cellStyle name="Normal 6 3 2 2 3 3" xfId="36688"/>
    <cellStyle name="Normal 6 3 2 2 4" xfId="36689"/>
    <cellStyle name="Normal 6 3 2 2 4 2" xfId="36690"/>
    <cellStyle name="Normal 6 3 2 2 4 2 2" xfId="36691"/>
    <cellStyle name="Normal 6 3 2 2 4 3" xfId="36692"/>
    <cellStyle name="Normal 6 3 2 2 5" xfId="36693"/>
    <cellStyle name="Normal 6 3 2 2 5 2" xfId="36694"/>
    <cellStyle name="Normal 6 3 2 2 6" xfId="36695"/>
    <cellStyle name="Normal 6 3 2 2 7" xfId="36696"/>
    <cellStyle name="Normal 6 3 2 3" xfId="36697"/>
    <cellStyle name="Normal 6 3 2 3 2" xfId="36698"/>
    <cellStyle name="Normal 6 3 2 3 2 2" xfId="36699"/>
    <cellStyle name="Normal 6 3 2 3 2 2 2" xfId="36700"/>
    <cellStyle name="Normal 6 3 2 3 2 3" xfId="36701"/>
    <cellStyle name="Normal 6 3 2 3 3" xfId="36702"/>
    <cellStyle name="Normal 6 3 2 3 3 2" xfId="36703"/>
    <cellStyle name="Normal 6 3 2 3 3 2 2" xfId="36704"/>
    <cellStyle name="Normal 6 3 2 3 3 3" xfId="36705"/>
    <cellStyle name="Normal 6 3 2 3 4" xfId="36706"/>
    <cellStyle name="Normal 6 3 2 3 4 2" xfId="36707"/>
    <cellStyle name="Normal 6 3 2 3 5" xfId="36708"/>
    <cellStyle name="Normal 6 3 2 4" xfId="36709"/>
    <cellStyle name="Normal 6 3 2 4 2" xfId="36710"/>
    <cellStyle name="Normal 6 3 2 4 2 2" xfId="36711"/>
    <cellStyle name="Normal 6 3 2 4 3" xfId="36712"/>
    <cellStyle name="Normal 6 3 2 5" xfId="36713"/>
    <cellStyle name="Normal 6 3 2 5 2" xfId="36714"/>
    <cellStyle name="Normal 6 3 2 5 2 2" xfId="36715"/>
    <cellStyle name="Normal 6 3 2 5 3" xfId="36716"/>
    <cellStyle name="Normal 6 3 2 6" xfId="36717"/>
    <cellStyle name="Normal 6 3 2 6 2" xfId="36718"/>
    <cellStyle name="Normal 6 3 2 7" xfId="36719"/>
    <cellStyle name="Normal 6 3 2 8" xfId="36720"/>
    <cellStyle name="Normal 6 3 2 9" xfId="36721"/>
    <cellStyle name="Normal 6 3 3" xfId="36722"/>
    <cellStyle name="Normal 6 3 3 2" xfId="36723"/>
    <cellStyle name="Normal 6 3 3 2 2" xfId="36724"/>
    <cellStyle name="Normal 6 3 3 2 2 2" xfId="36725"/>
    <cellStyle name="Normal 6 3 3 2 2 2 2" xfId="36726"/>
    <cellStyle name="Normal 6 3 3 2 2 3" xfId="36727"/>
    <cellStyle name="Normal 6 3 3 2 3" xfId="36728"/>
    <cellStyle name="Normal 6 3 3 2 3 2" xfId="36729"/>
    <cellStyle name="Normal 6 3 3 2 3 2 2" xfId="36730"/>
    <cellStyle name="Normal 6 3 3 2 3 3" xfId="36731"/>
    <cellStyle name="Normal 6 3 3 2 4" xfId="36732"/>
    <cellStyle name="Normal 6 3 3 2 4 2" xfId="36733"/>
    <cellStyle name="Normal 6 3 3 2 5" xfId="36734"/>
    <cellStyle name="Normal 6 3 3 3" xfId="36735"/>
    <cellStyle name="Normal 6 3 3 3 2" xfId="36736"/>
    <cellStyle name="Normal 6 3 3 3 2 2" xfId="36737"/>
    <cellStyle name="Normal 6 3 3 3 3" xfId="36738"/>
    <cellStyle name="Normal 6 3 3 4" xfId="36739"/>
    <cellStyle name="Normal 6 3 3 4 2" xfId="36740"/>
    <cellStyle name="Normal 6 3 3 4 2 2" xfId="36741"/>
    <cellStyle name="Normal 6 3 3 4 3" xfId="36742"/>
    <cellStyle name="Normal 6 3 3 5" xfId="36743"/>
    <cellStyle name="Normal 6 3 3 5 2" xfId="36744"/>
    <cellStyle name="Normal 6 3 3 6" xfId="36745"/>
    <cellStyle name="Normal 6 3 3 7" xfId="36746"/>
    <cellStyle name="Normal 6 3 4" xfId="36747"/>
    <cellStyle name="Normal 6 3 4 2" xfId="36748"/>
    <cellStyle name="Normal 6 3 4 2 2" xfId="36749"/>
    <cellStyle name="Normal 6 3 4 2 2 2" xfId="36750"/>
    <cellStyle name="Normal 6 3 4 2 3" xfId="36751"/>
    <cellStyle name="Normal 6 3 4 2 3 2" xfId="36752"/>
    <cellStyle name="Normal 6 3 4 2 4" xfId="36753"/>
    <cellStyle name="Normal 6 3 4 2 4 2" xfId="36754"/>
    <cellStyle name="Normal 6 3 4 2 5" xfId="36755"/>
    <cellStyle name="Normal 6 3 4 3" xfId="36756"/>
    <cellStyle name="Normal 6 3 4 3 2" xfId="36757"/>
    <cellStyle name="Normal 6 3 4 3 2 2" xfId="36758"/>
    <cellStyle name="Normal 6 3 4 3 3" xfId="36759"/>
    <cellStyle name="Normal 6 3 4 4" xfId="36760"/>
    <cellStyle name="Normal 6 3 4 4 2" xfId="36761"/>
    <cellStyle name="Normal 6 3 4 5" xfId="36762"/>
    <cellStyle name="Normal 6 3 4 5 2" xfId="36763"/>
    <cellStyle name="Normal 6 3 4 6" xfId="36764"/>
    <cellStyle name="Normal 6 3 5" xfId="36765"/>
    <cellStyle name="Normal 6 3 5 2" xfId="36766"/>
    <cellStyle name="Normal 6 3 5 2 2" xfId="36767"/>
    <cellStyle name="Normal 6 3 5 2 2 2" xfId="36768"/>
    <cellStyle name="Normal 6 3 5 2 3" xfId="36769"/>
    <cellStyle name="Normal 6 3 5 2 3 2" xfId="36770"/>
    <cellStyle name="Normal 6 3 5 2 4" xfId="36771"/>
    <cellStyle name="Normal 6 3 5 2 4 2" xfId="36772"/>
    <cellStyle name="Normal 6 3 5 2 5" xfId="36773"/>
    <cellStyle name="Normal 6 3 5 3" xfId="36774"/>
    <cellStyle name="Normal 6 3 5 3 2" xfId="36775"/>
    <cellStyle name="Normal 6 3 5 4" xfId="36776"/>
    <cellStyle name="Normal 6 3 5 4 2" xfId="36777"/>
    <cellStyle name="Normal 6 3 5 5" xfId="36778"/>
    <cellStyle name="Normal 6 3 5 5 2" xfId="36779"/>
    <cellStyle name="Normal 6 3 5 6" xfId="36780"/>
    <cellStyle name="Normal 6 3 5 7" xfId="36781"/>
    <cellStyle name="Normal 6 3 6" xfId="36782"/>
    <cellStyle name="Normal 6 3 6 2" xfId="36783"/>
    <cellStyle name="Normal 6 3 6 2 2" xfId="36784"/>
    <cellStyle name="Normal 6 3 6 3" xfId="36785"/>
    <cellStyle name="Normal 6 3 6 3 2" xfId="36786"/>
    <cellStyle name="Normal 6 3 6 4" xfId="36787"/>
    <cellStyle name="Normal 6 3 6 4 2" xfId="36788"/>
    <cellStyle name="Normal 6 3 6 5" xfId="36789"/>
    <cellStyle name="Normal 6 3 7" xfId="36790"/>
    <cellStyle name="Normal 6 3 7 2" xfId="36791"/>
    <cellStyle name="Normal 6 3 7 2 2" xfId="36792"/>
    <cellStyle name="Normal 6 3 7 3" xfId="36793"/>
    <cellStyle name="Normal 6 3 7 3 2" xfId="36794"/>
    <cellStyle name="Normal 6 3 7 4" xfId="36795"/>
    <cellStyle name="Normal 6 3 7 4 2" xfId="36796"/>
    <cellStyle name="Normal 6 3 7 5" xfId="36797"/>
    <cellStyle name="Normal 6 3 8" xfId="36798"/>
    <cellStyle name="Normal 6 3 8 2" xfId="36799"/>
    <cellStyle name="Normal 6 3 8 2 2" xfId="36800"/>
    <cellStyle name="Normal 6 3 8 3" xfId="36801"/>
    <cellStyle name="Normal 6 3 8 3 2" xfId="36802"/>
    <cellStyle name="Normal 6 3 8 4" xfId="36803"/>
    <cellStyle name="Normal 6 3 8 4 2" xfId="36804"/>
    <cellStyle name="Normal 6 3 8 5" xfId="36805"/>
    <cellStyle name="Normal 6 3 9" xfId="36806"/>
    <cellStyle name="Normal 6 3 9 2" xfId="36807"/>
    <cellStyle name="Normal 6 3_Net Zero &amp; QRP Award" xfId="36808"/>
    <cellStyle name="Normal 6 4" xfId="36809"/>
    <cellStyle name="Normal 6 4 10" xfId="36810"/>
    <cellStyle name="Normal 6 4 10 2" xfId="36811"/>
    <cellStyle name="Normal 6 4 11" xfId="36812"/>
    <cellStyle name="Normal 6 4 11 2" xfId="36813"/>
    <cellStyle name="Normal 6 4 12" xfId="36814"/>
    <cellStyle name="Normal 6 4 12 2" xfId="36815"/>
    <cellStyle name="Normal 6 4 13" xfId="36816"/>
    <cellStyle name="Normal 6 4 14" xfId="36817"/>
    <cellStyle name="Normal 6 4 15" xfId="36818"/>
    <cellStyle name="Normal 6 4 2" xfId="36819"/>
    <cellStyle name="Normal 6 4 2 2" xfId="36820"/>
    <cellStyle name="Normal 6 4 2 2 2" xfId="36821"/>
    <cellStyle name="Normal 6 4 2 2 2 2" xfId="36822"/>
    <cellStyle name="Normal 6 4 2 2 2 2 2" xfId="36823"/>
    <cellStyle name="Normal 6 4 2 2 2 2 2 2" xfId="36824"/>
    <cellStyle name="Normal 6 4 2 2 2 2 3" xfId="36825"/>
    <cellStyle name="Normal 6 4 2 2 2 3" xfId="36826"/>
    <cellStyle name="Normal 6 4 2 2 2 3 2" xfId="36827"/>
    <cellStyle name="Normal 6 4 2 2 2 3 2 2" xfId="36828"/>
    <cellStyle name="Normal 6 4 2 2 2 3 3" xfId="36829"/>
    <cellStyle name="Normal 6 4 2 2 2 4" xfId="36830"/>
    <cellStyle name="Normal 6 4 2 2 2 4 2" xfId="36831"/>
    <cellStyle name="Normal 6 4 2 2 2 5" xfId="36832"/>
    <cellStyle name="Normal 6 4 2 2 3" xfId="36833"/>
    <cellStyle name="Normal 6 4 2 2 3 2" xfId="36834"/>
    <cellStyle name="Normal 6 4 2 2 3 2 2" xfId="36835"/>
    <cellStyle name="Normal 6 4 2 2 3 3" xfId="36836"/>
    <cellStyle name="Normal 6 4 2 2 4" xfId="36837"/>
    <cellStyle name="Normal 6 4 2 2 4 2" xfId="36838"/>
    <cellStyle name="Normal 6 4 2 2 4 2 2" xfId="36839"/>
    <cellStyle name="Normal 6 4 2 2 4 3" xfId="36840"/>
    <cellStyle name="Normal 6 4 2 2 5" xfId="36841"/>
    <cellStyle name="Normal 6 4 2 2 5 2" xfId="36842"/>
    <cellStyle name="Normal 6 4 2 2 6" xfId="36843"/>
    <cellStyle name="Normal 6 4 2 3" xfId="36844"/>
    <cellStyle name="Normal 6 4 2 3 2" xfId="36845"/>
    <cellStyle name="Normal 6 4 2 3 2 2" xfId="36846"/>
    <cellStyle name="Normal 6 4 2 3 2 2 2" xfId="36847"/>
    <cellStyle name="Normal 6 4 2 3 2 3" xfId="36848"/>
    <cellStyle name="Normal 6 4 2 3 3" xfId="36849"/>
    <cellStyle name="Normal 6 4 2 3 3 2" xfId="36850"/>
    <cellStyle name="Normal 6 4 2 3 3 2 2" xfId="36851"/>
    <cellStyle name="Normal 6 4 2 3 3 3" xfId="36852"/>
    <cellStyle name="Normal 6 4 2 3 4" xfId="36853"/>
    <cellStyle name="Normal 6 4 2 3 4 2" xfId="36854"/>
    <cellStyle name="Normal 6 4 2 3 5" xfId="36855"/>
    <cellStyle name="Normal 6 4 2 4" xfId="36856"/>
    <cellStyle name="Normal 6 4 2 4 2" xfId="36857"/>
    <cellStyle name="Normal 6 4 2 4 2 2" xfId="36858"/>
    <cellStyle name="Normal 6 4 2 4 3" xfId="36859"/>
    <cellStyle name="Normal 6 4 2 5" xfId="36860"/>
    <cellStyle name="Normal 6 4 2 5 2" xfId="36861"/>
    <cellStyle name="Normal 6 4 2 5 2 2" xfId="36862"/>
    <cellStyle name="Normal 6 4 2 5 3" xfId="36863"/>
    <cellStyle name="Normal 6 4 2 6" xfId="36864"/>
    <cellStyle name="Normal 6 4 2 6 2" xfId="36865"/>
    <cellStyle name="Normal 6 4 2 7" xfId="36866"/>
    <cellStyle name="Normal 6 4 2 8" xfId="36867"/>
    <cellStyle name="Normal 6 4 3" xfId="36868"/>
    <cellStyle name="Normal 6 4 3 2" xfId="36869"/>
    <cellStyle name="Normal 6 4 3 2 2" xfId="36870"/>
    <cellStyle name="Normal 6 4 3 2 2 2" xfId="36871"/>
    <cellStyle name="Normal 6 4 3 2 2 2 2" xfId="36872"/>
    <cellStyle name="Normal 6 4 3 2 2 3" xfId="36873"/>
    <cellStyle name="Normal 6 4 3 2 3" xfId="36874"/>
    <cellStyle name="Normal 6 4 3 2 3 2" xfId="36875"/>
    <cellStyle name="Normal 6 4 3 2 3 2 2" xfId="36876"/>
    <cellStyle name="Normal 6 4 3 2 3 3" xfId="36877"/>
    <cellStyle name="Normal 6 4 3 2 4" xfId="36878"/>
    <cellStyle name="Normal 6 4 3 2 4 2" xfId="36879"/>
    <cellStyle name="Normal 6 4 3 2 5" xfId="36880"/>
    <cellStyle name="Normal 6 4 3 3" xfId="36881"/>
    <cellStyle name="Normal 6 4 3 3 2" xfId="36882"/>
    <cellStyle name="Normal 6 4 3 3 2 2" xfId="36883"/>
    <cellStyle name="Normal 6 4 3 3 3" xfId="36884"/>
    <cellStyle name="Normal 6 4 3 4" xfId="36885"/>
    <cellStyle name="Normal 6 4 3 4 2" xfId="36886"/>
    <cellStyle name="Normal 6 4 3 4 2 2" xfId="36887"/>
    <cellStyle name="Normal 6 4 3 4 3" xfId="36888"/>
    <cellStyle name="Normal 6 4 3 5" xfId="36889"/>
    <cellStyle name="Normal 6 4 3 5 2" xfId="36890"/>
    <cellStyle name="Normal 6 4 3 6" xfId="36891"/>
    <cellStyle name="Normal 6 4 3 7" xfId="36892"/>
    <cellStyle name="Normal 6 4 4" xfId="36893"/>
    <cellStyle name="Normal 6 4 4 2" xfId="36894"/>
    <cellStyle name="Normal 6 4 4 2 2" xfId="36895"/>
    <cellStyle name="Normal 6 4 4 2 2 2" xfId="36896"/>
    <cellStyle name="Normal 6 4 4 2 3" xfId="36897"/>
    <cellStyle name="Normal 6 4 4 2 3 2" xfId="36898"/>
    <cellStyle name="Normal 6 4 4 2 4" xfId="36899"/>
    <cellStyle name="Normal 6 4 4 2 4 2" xfId="36900"/>
    <cellStyle name="Normal 6 4 4 2 5" xfId="36901"/>
    <cellStyle name="Normal 6 4 4 3" xfId="36902"/>
    <cellStyle name="Normal 6 4 4 3 2" xfId="36903"/>
    <cellStyle name="Normal 6 4 4 3 2 2" xfId="36904"/>
    <cellStyle name="Normal 6 4 4 3 3" xfId="36905"/>
    <cellStyle name="Normal 6 4 4 4" xfId="36906"/>
    <cellStyle name="Normal 6 4 4 4 2" xfId="36907"/>
    <cellStyle name="Normal 6 4 4 5" xfId="36908"/>
    <cellStyle name="Normal 6 4 4 5 2" xfId="36909"/>
    <cellStyle name="Normal 6 4 4 6" xfId="36910"/>
    <cellStyle name="Normal 6 4 5" xfId="36911"/>
    <cellStyle name="Normal 6 4 5 2" xfId="36912"/>
    <cellStyle name="Normal 6 4 5 2 2" xfId="36913"/>
    <cellStyle name="Normal 6 4 5 2 2 2" xfId="36914"/>
    <cellStyle name="Normal 6 4 5 2 3" xfId="36915"/>
    <cellStyle name="Normal 6 4 5 2 3 2" xfId="36916"/>
    <cellStyle name="Normal 6 4 5 2 4" xfId="36917"/>
    <cellStyle name="Normal 6 4 5 2 4 2" xfId="36918"/>
    <cellStyle name="Normal 6 4 5 2 5" xfId="36919"/>
    <cellStyle name="Normal 6 4 5 3" xfId="36920"/>
    <cellStyle name="Normal 6 4 5 3 2" xfId="36921"/>
    <cellStyle name="Normal 6 4 5 4" xfId="36922"/>
    <cellStyle name="Normal 6 4 5 4 2" xfId="36923"/>
    <cellStyle name="Normal 6 4 5 5" xfId="36924"/>
    <cellStyle name="Normal 6 4 5 5 2" xfId="36925"/>
    <cellStyle name="Normal 6 4 5 6" xfId="36926"/>
    <cellStyle name="Normal 6 4 6" xfId="36927"/>
    <cellStyle name="Normal 6 4 6 2" xfId="36928"/>
    <cellStyle name="Normal 6 4 6 2 2" xfId="36929"/>
    <cellStyle name="Normal 6 4 6 3" xfId="36930"/>
    <cellStyle name="Normal 6 4 6 3 2" xfId="36931"/>
    <cellStyle name="Normal 6 4 6 4" xfId="36932"/>
    <cellStyle name="Normal 6 4 6 4 2" xfId="36933"/>
    <cellStyle name="Normal 6 4 6 5" xfId="36934"/>
    <cellStyle name="Normal 6 4 7" xfId="36935"/>
    <cellStyle name="Normal 6 4 7 2" xfId="36936"/>
    <cellStyle name="Normal 6 4 7 2 2" xfId="36937"/>
    <cellStyle name="Normal 6 4 7 3" xfId="36938"/>
    <cellStyle name="Normal 6 4 7 3 2" xfId="36939"/>
    <cellStyle name="Normal 6 4 7 4" xfId="36940"/>
    <cellStyle name="Normal 6 4 7 4 2" xfId="36941"/>
    <cellStyle name="Normal 6 4 7 5" xfId="36942"/>
    <cellStyle name="Normal 6 4 8" xfId="36943"/>
    <cellStyle name="Normal 6 4 8 2" xfId="36944"/>
    <cellStyle name="Normal 6 4 8 2 2" xfId="36945"/>
    <cellStyle name="Normal 6 4 8 3" xfId="36946"/>
    <cellStyle name="Normal 6 4 8 3 2" xfId="36947"/>
    <cellStyle name="Normal 6 4 8 4" xfId="36948"/>
    <cellStyle name="Normal 6 4 8 4 2" xfId="36949"/>
    <cellStyle name="Normal 6 4 8 5" xfId="36950"/>
    <cellStyle name="Normal 6 4 9" xfId="36951"/>
    <cellStyle name="Normal 6 4 9 2" xfId="36952"/>
    <cellStyle name="Normal 6 4 9 2 2" xfId="36953"/>
    <cellStyle name="Normal 6 4 9 3" xfId="36954"/>
    <cellStyle name="Normal 6 4 9 3 2" xfId="36955"/>
    <cellStyle name="Normal 6 4 9 4" xfId="36956"/>
    <cellStyle name="Normal 6 4 9 4 2" xfId="36957"/>
    <cellStyle name="Normal 6 4 9 5" xfId="36958"/>
    <cellStyle name="Normal 6 4_Net Zero &amp; QRP Award" xfId="36959"/>
    <cellStyle name="Normal 6 5" xfId="36960"/>
    <cellStyle name="Normal 6 5 2" xfId="36961"/>
    <cellStyle name="Normal 6 5 2 2" xfId="36962"/>
    <cellStyle name="Normal 6 5 2 2 2" xfId="36963"/>
    <cellStyle name="Normal 6 5 2 2 2 2" xfId="36964"/>
    <cellStyle name="Normal 6 5 2 2 2 2 2" xfId="36965"/>
    <cellStyle name="Normal 6 5 2 2 2 3" xfId="36966"/>
    <cellStyle name="Normal 6 5 2 2 3" xfId="36967"/>
    <cellStyle name="Normal 6 5 2 2 3 2" xfId="36968"/>
    <cellStyle name="Normal 6 5 2 2 3 2 2" xfId="36969"/>
    <cellStyle name="Normal 6 5 2 2 3 3" xfId="36970"/>
    <cellStyle name="Normal 6 5 2 2 4" xfId="36971"/>
    <cellStyle name="Normal 6 5 2 2 4 2" xfId="36972"/>
    <cellStyle name="Normal 6 5 2 2 5" xfId="36973"/>
    <cellStyle name="Normal 6 5 2 3" xfId="36974"/>
    <cellStyle name="Normal 6 5 2 3 2" xfId="36975"/>
    <cellStyle name="Normal 6 5 2 3 2 2" xfId="36976"/>
    <cellStyle name="Normal 6 5 2 3 3" xfId="36977"/>
    <cellStyle name="Normal 6 5 2 4" xfId="36978"/>
    <cellStyle name="Normal 6 5 2 4 2" xfId="36979"/>
    <cellStyle name="Normal 6 5 2 4 2 2" xfId="36980"/>
    <cellStyle name="Normal 6 5 2 4 3" xfId="36981"/>
    <cellStyle name="Normal 6 5 2 5" xfId="36982"/>
    <cellStyle name="Normal 6 5 2 5 2" xfId="36983"/>
    <cellStyle name="Normal 6 5 2 6" xfId="36984"/>
    <cellStyle name="Normal 6 5 2 7" xfId="36985"/>
    <cellStyle name="Normal 6 5 3" xfId="36986"/>
    <cellStyle name="Normal 6 5 3 2" xfId="36987"/>
    <cellStyle name="Normal 6 5 3 2 2" xfId="36988"/>
    <cellStyle name="Normal 6 5 3 2 2 2" xfId="36989"/>
    <cellStyle name="Normal 6 5 3 2 3" xfId="36990"/>
    <cellStyle name="Normal 6 5 3 3" xfId="36991"/>
    <cellStyle name="Normal 6 5 3 3 2" xfId="36992"/>
    <cellStyle name="Normal 6 5 3 3 2 2" xfId="36993"/>
    <cellStyle name="Normal 6 5 3 3 3" xfId="36994"/>
    <cellStyle name="Normal 6 5 3 4" xfId="36995"/>
    <cellStyle name="Normal 6 5 3 4 2" xfId="36996"/>
    <cellStyle name="Normal 6 5 3 5" xfId="36997"/>
    <cellStyle name="Normal 6 5 3 6" xfId="36998"/>
    <cellStyle name="Normal 6 5 4" xfId="36999"/>
    <cellStyle name="Normal 6 5 4 2" xfId="37000"/>
    <cellStyle name="Normal 6 5 4 2 2" xfId="37001"/>
    <cellStyle name="Normal 6 5 4 3" xfId="37002"/>
    <cellStyle name="Normal 6 5 5" xfId="37003"/>
    <cellStyle name="Normal 6 5 5 2" xfId="37004"/>
    <cellStyle name="Normal 6 5 5 2 2" xfId="37005"/>
    <cellStyle name="Normal 6 5 5 3" xfId="37006"/>
    <cellStyle name="Normal 6 5 6" xfId="37007"/>
    <cellStyle name="Normal 6 5 6 2" xfId="37008"/>
    <cellStyle name="Normal 6 5 7" xfId="37009"/>
    <cellStyle name="Normal 6 5 8" xfId="37010"/>
    <cellStyle name="Normal 6 6" xfId="37011"/>
    <cellStyle name="Normal 6 6 2" xfId="37012"/>
    <cellStyle name="Normal 6 6 2 2" xfId="37013"/>
    <cellStyle name="Normal 6 6 2 2 2" xfId="37014"/>
    <cellStyle name="Normal 6 6 2 2 2 2" xfId="37015"/>
    <cellStyle name="Normal 6 6 2 2 3" xfId="37016"/>
    <cellStyle name="Normal 6 6 2 3" xfId="37017"/>
    <cellStyle name="Normal 6 6 2 3 2" xfId="37018"/>
    <cellStyle name="Normal 6 6 2 3 2 2" xfId="37019"/>
    <cellStyle name="Normal 6 6 2 3 3" xfId="37020"/>
    <cellStyle name="Normal 6 6 2 4" xfId="37021"/>
    <cellStyle name="Normal 6 6 2 4 2" xfId="37022"/>
    <cellStyle name="Normal 6 6 2 5" xfId="37023"/>
    <cellStyle name="Normal 6 6 2 6" xfId="37024"/>
    <cellStyle name="Normal 6 6 3" xfId="37025"/>
    <cellStyle name="Normal 6 6 3 2" xfId="37026"/>
    <cellStyle name="Normal 6 6 3 2 2" xfId="37027"/>
    <cellStyle name="Normal 6 6 3 3" xfId="37028"/>
    <cellStyle name="Normal 6 6 4" xfId="37029"/>
    <cellStyle name="Normal 6 6 4 2" xfId="37030"/>
    <cellStyle name="Normal 6 6 4 2 2" xfId="37031"/>
    <cellStyle name="Normal 6 6 4 3" xfId="37032"/>
    <cellStyle name="Normal 6 6 5" xfId="37033"/>
    <cellStyle name="Normal 6 6 5 2" xfId="37034"/>
    <cellStyle name="Normal 6 6 6" xfId="37035"/>
    <cellStyle name="Normal 6 6 7" xfId="37036"/>
    <cellStyle name="Normal 6 6 8" xfId="37037"/>
    <cellStyle name="Normal 6 7" xfId="37038"/>
    <cellStyle name="Normal 6 7 2" xfId="37039"/>
    <cellStyle name="Normal 6 7 2 2" xfId="37040"/>
    <cellStyle name="Normal 6 7 2 2 2" xfId="37041"/>
    <cellStyle name="Normal 6 7 2 3" xfId="37042"/>
    <cellStyle name="Normal 6 7 2 3 2" xfId="37043"/>
    <cellStyle name="Normal 6 7 2 4" xfId="37044"/>
    <cellStyle name="Normal 6 7 2 4 2" xfId="37045"/>
    <cellStyle name="Normal 6 7 2 5" xfId="37046"/>
    <cellStyle name="Normal 6 7 3" xfId="37047"/>
    <cellStyle name="Normal 6 7 3 2" xfId="37048"/>
    <cellStyle name="Normal 6 7 3 2 2" xfId="37049"/>
    <cellStyle name="Normal 6 7 3 3" xfId="37050"/>
    <cellStyle name="Normal 6 7 4" xfId="37051"/>
    <cellStyle name="Normal 6 7 4 2" xfId="37052"/>
    <cellStyle name="Normal 6 7 5" xfId="37053"/>
    <cellStyle name="Normal 6 7 5 2" xfId="37054"/>
    <cellStyle name="Normal 6 7 6" xfId="37055"/>
    <cellStyle name="Normal 6 7 7" xfId="37056"/>
    <cellStyle name="Normal 6 8" xfId="37057"/>
    <cellStyle name="Normal 6 8 2" xfId="37058"/>
    <cellStyle name="Normal 6 8 2 2" xfId="37059"/>
    <cellStyle name="Normal 6 8 3" xfId="37060"/>
    <cellStyle name="Normal 6 9" xfId="37061"/>
    <cellStyle name="Normal 6 9 2" xfId="37062"/>
    <cellStyle name="Normal 6 9 2 2" xfId="37063"/>
    <cellStyle name="Normal 6 9 3" xfId="37064"/>
    <cellStyle name="Normal 6 9 3 2" xfId="37065"/>
    <cellStyle name="Normal 6 9 4" xfId="37066"/>
    <cellStyle name="Normal 6 9 4 2" xfId="37067"/>
    <cellStyle name="Normal 6 9 5" xfId="37068"/>
    <cellStyle name="Normal 6_2112 Salary" xfId="37069"/>
    <cellStyle name="Normal 60" xfId="37070"/>
    <cellStyle name="Normal 60 2" xfId="37071"/>
    <cellStyle name="Normal 60 2 2" xfId="37072"/>
    <cellStyle name="Normal 60 2 2 2" xfId="37073"/>
    <cellStyle name="Normal 60 2 2 2 2" xfId="37074"/>
    <cellStyle name="Normal 60 2 2 2 2 2" xfId="37075"/>
    <cellStyle name="Normal 60 2 2 2 2 2 2" xfId="37076"/>
    <cellStyle name="Normal 60 2 2 2 2 3" xfId="37077"/>
    <cellStyle name="Normal 60 2 2 2 3" xfId="37078"/>
    <cellStyle name="Normal 60 2 2 2 3 2" xfId="37079"/>
    <cellStyle name="Normal 60 2 2 2 3 2 2" xfId="37080"/>
    <cellStyle name="Normal 60 2 2 2 3 3" xfId="37081"/>
    <cellStyle name="Normal 60 2 2 2 4" xfId="37082"/>
    <cellStyle name="Normal 60 2 2 2 4 2" xfId="37083"/>
    <cellStyle name="Normal 60 2 2 2 5" xfId="37084"/>
    <cellStyle name="Normal 60 2 2 3" xfId="37085"/>
    <cellStyle name="Normal 60 2 2 3 2" xfId="37086"/>
    <cellStyle name="Normal 60 2 2 3 2 2" xfId="37087"/>
    <cellStyle name="Normal 60 2 2 3 3" xfId="37088"/>
    <cellStyle name="Normal 60 2 2 4" xfId="37089"/>
    <cellStyle name="Normal 60 2 2 4 2" xfId="37090"/>
    <cellStyle name="Normal 60 2 2 4 2 2" xfId="37091"/>
    <cellStyle name="Normal 60 2 2 4 3" xfId="37092"/>
    <cellStyle name="Normal 60 2 2 5" xfId="37093"/>
    <cellStyle name="Normal 60 2 2 5 2" xfId="37094"/>
    <cellStyle name="Normal 60 2 2 6" xfId="37095"/>
    <cellStyle name="Normal 60 2 3" xfId="37096"/>
    <cellStyle name="Normal 60 2 3 2" xfId="37097"/>
    <cellStyle name="Normal 60 2 3 2 2" xfId="37098"/>
    <cellStyle name="Normal 60 2 3 2 2 2" xfId="37099"/>
    <cellStyle name="Normal 60 2 3 2 3" xfId="37100"/>
    <cellStyle name="Normal 60 2 3 3" xfId="37101"/>
    <cellStyle name="Normal 60 2 3 3 2" xfId="37102"/>
    <cellStyle name="Normal 60 2 3 3 2 2" xfId="37103"/>
    <cellStyle name="Normal 60 2 3 3 3" xfId="37104"/>
    <cellStyle name="Normal 60 2 3 4" xfId="37105"/>
    <cellStyle name="Normal 60 2 3 4 2" xfId="37106"/>
    <cellStyle name="Normal 60 2 3 5" xfId="37107"/>
    <cellStyle name="Normal 60 2 4" xfId="37108"/>
    <cellStyle name="Normal 60 2 4 2" xfId="37109"/>
    <cellStyle name="Normal 60 2 4 2 2" xfId="37110"/>
    <cellStyle name="Normal 60 2 4 3" xfId="37111"/>
    <cellStyle name="Normal 60 2 5" xfId="37112"/>
    <cellStyle name="Normal 60 2 5 2" xfId="37113"/>
    <cellStyle name="Normal 60 2 5 2 2" xfId="37114"/>
    <cellStyle name="Normal 60 2 5 3" xfId="37115"/>
    <cellStyle name="Normal 60 2 6" xfId="37116"/>
    <cellStyle name="Normal 60 2 6 2" xfId="37117"/>
    <cellStyle name="Normal 60 2 7" xfId="37118"/>
    <cellStyle name="Normal 60 3" xfId="37119"/>
    <cellStyle name="Normal 60 3 2" xfId="37120"/>
    <cellStyle name="Normal 60 3 2 2" xfId="37121"/>
    <cellStyle name="Normal 60 3 2 2 2" xfId="37122"/>
    <cellStyle name="Normal 60 3 2 2 2 2" xfId="37123"/>
    <cellStyle name="Normal 60 3 2 2 3" xfId="37124"/>
    <cellStyle name="Normal 60 3 2 3" xfId="37125"/>
    <cellStyle name="Normal 60 3 2 3 2" xfId="37126"/>
    <cellStyle name="Normal 60 3 2 3 2 2" xfId="37127"/>
    <cellStyle name="Normal 60 3 2 3 3" xfId="37128"/>
    <cellStyle name="Normal 60 3 2 4" xfId="37129"/>
    <cellStyle name="Normal 60 3 2 4 2" xfId="37130"/>
    <cellStyle name="Normal 60 3 2 5" xfId="37131"/>
    <cellStyle name="Normal 60 3 3" xfId="37132"/>
    <cellStyle name="Normal 60 3 3 2" xfId="37133"/>
    <cellStyle name="Normal 60 3 3 2 2" xfId="37134"/>
    <cellStyle name="Normal 60 3 3 3" xfId="37135"/>
    <cellStyle name="Normal 60 3 4" xfId="37136"/>
    <cellStyle name="Normal 60 3 4 2" xfId="37137"/>
    <cellStyle name="Normal 60 3 4 2 2" xfId="37138"/>
    <cellStyle name="Normal 60 3 4 3" xfId="37139"/>
    <cellStyle name="Normal 60 3 5" xfId="37140"/>
    <cellStyle name="Normal 60 3 5 2" xfId="37141"/>
    <cellStyle name="Normal 60 3 6" xfId="37142"/>
    <cellStyle name="Normal 60 4" xfId="37143"/>
    <cellStyle name="Normal 60 4 2" xfId="37144"/>
    <cellStyle name="Normal 60 4 2 2" xfId="37145"/>
    <cellStyle name="Normal 60 4 2 2 2" xfId="37146"/>
    <cellStyle name="Normal 60 4 2 3" xfId="37147"/>
    <cellStyle name="Normal 60 4 3" xfId="37148"/>
    <cellStyle name="Normal 60 4 3 2" xfId="37149"/>
    <cellStyle name="Normal 60 4 3 2 2" xfId="37150"/>
    <cellStyle name="Normal 60 4 3 3" xfId="37151"/>
    <cellStyle name="Normal 60 4 4" xfId="37152"/>
    <cellStyle name="Normal 60 4 4 2" xfId="37153"/>
    <cellStyle name="Normal 60 4 5" xfId="37154"/>
    <cellStyle name="Normal 60 5" xfId="37155"/>
    <cellStyle name="Normal 60 5 2" xfId="37156"/>
    <cellStyle name="Normal 60 5 2 2" xfId="37157"/>
    <cellStyle name="Normal 60 5 3" xfId="37158"/>
    <cellStyle name="Normal 60 6" xfId="37159"/>
    <cellStyle name="Normal 60 6 2" xfId="37160"/>
    <cellStyle name="Normal 60 6 2 2" xfId="37161"/>
    <cellStyle name="Normal 60 6 3" xfId="37162"/>
    <cellStyle name="Normal 60 7" xfId="37163"/>
    <cellStyle name="Normal 60 7 2" xfId="37164"/>
    <cellStyle name="Normal 60 8" xfId="37165"/>
    <cellStyle name="Normal 60 9" xfId="37166"/>
    <cellStyle name="Normal 61" xfId="37167"/>
    <cellStyle name="Normal 61 2" xfId="37168"/>
    <cellStyle name="Normal 61 2 2" xfId="37169"/>
    <cellStyle name="Normal 61 2 2 2" xfId="37170"/>
    <cellStyle name="Normal 61 2 2 2 2" xfId="37171"/>
    <cellStyle name="Normal 61 2 2 2 2 2" xfId="37172"/>
    <cellStyle name="Normal 61 2 2 2 2 2 2" xfId="37173"/>
    <cellStyle name="Normal 61 2 2 2 2 3" xfId="37174"/>
    <cellStyle name="Normal 61 2 2 2 3" xfId="37175"/>
    <cellStyle name="Normal 61 2 2 2 3 2" xfId="37176"/>
    <cellStyle name="Normal 61 2 2 2 3 2 2" xfId="37177"/>
    <cellStyle name="Normal 61 2 2 2 3 3" xfId="37178"/>
    <cellStyle name="Normal 61 2 2 2 4" xfId="37179"/>
    <cellStyle name="Normal 61 2 2 2 4 2" xfId="37180"/>
    <cellStyle name="Normal 61 2 2 2 5" xfId="37181"/>
    <cellStyle name="Normal 61 2 2 3" xfId="37182"/>
    <cellStyle name="Normal 61 2 2 3 2" xfId="37183"/>
    <cellStyle name="Normal 61 2 2 3 2 2" xfId="37184"/>
    <cellStyle name="Normal 61 2 2 3 3" xfId="37185"/>
    <cellStyle name="Normal 61 2 2 4" xfId="37186"/>
    <cellStyle name="Normal 61 2 2 4 2" xfId="37187"/>
    <cellStyle name="Normal 61 2 2 4 2 2" xfId="37188"/>
    <cellStyle name="Normal 61 2 2 4 3" xfId="37189"/>
    <cellStyle name="Normal 61 2 2 5" xfId="37190"/>
    <cellStyle name="Normal 61 2 2 5 2" xfId="37191"/>
    <cellStyle name="Normal 61 2 2 6" xfId="37192"/>
    <cellStyle name="Normal 61 2 3" xfId="37193"/>
    <cellStyle name="Normal 61 2 3 2" xfId="37194"/>
    <cellStyle name="Normal 61 2 3 2 2" xfId="37195"/>
    <cellStyle name="Normal 61 2 3 2 2 2" xfId="37196"/>
    <cellStyle name="Normal 61 2 3 2 3" xfId="37197"/>
    <cellStyle name="Normal 61 2 3 3" xfId="37198"/>
    <cellStyle name="Normal 61 2 3 3 2" xfId="37199"/>
    <cellStyle name="Normal 61 2 3 3 2 2" xfId="37200"/>
    <cellStyle name="Normal 61 2 3 3 3" xfId="37201"/>
    <cellStyle name="Normal 61 2 3 4" xfId="37202"/>
    <cellStyle name="Normal 61 2 3 4 2" xfId="37203"/>
    <cellStyle name="Normal 61 2 3 5" xfId="37204"/>
    <cellStyle name="Normal 61 2 4" xfId="37205"/>
    <cellStyle name="Normal 61 2 4 2" xfId="37206"/>
    <cellStyle name="Normal 61 2 4 2 2" xfId="37207"/>
    <cellStyle name="Normal 61 2 4 3" xfId="37208"/>
    <cellStyle name="Normal 61 2 5" xfId="37209"/>
    <cellStyle name="Normal 61 2 5 2" xfId="37210"/>
    <cellStyle name="Normal 61 2 5 2 2" xfId="37211"/>
    <cellStyle name="Normal 61 2 5 3" xfId="37212"/>
    <cellStyle name="Normal 61 2 6" xfId="37213"/>
    <cellStyle name="Normal 61 2 6 2" xfId="37214"/>
    <cellStyle name="Normal 61 2 7" xfId="37215"/>
    <cellStyle name="Normal 61 3" xfId="37216"/>
    <cellStyle name="Normal 61 3 2" xfId="37217"/>
    <cellStyle name="Normal 61 3 2 2" xfId="37218"/>
    <cellStyle name="Normal 61 3 2 2 2" xfId="37219"/>
    <cellStyle name="Normal 61 3 2 2 2 2" xfId="37220"/>
    <cellStyle name="Normal 61 3 2 2 3" xfId="37221"/>
    <cellStyle name="Normal 61 3 2 3" xfId="37222"/>
    <cellStyle name="Normal 61 3 2 3 2" xfId="37223"/>
    <cellStyle name="Normal 61 3 2 3 2 2" xfId="37224"/>
    <cellStyle name="Normal 61 3 2 3 3" xfId="37225"/>
    <cellStyle name="Normal 61 3 2 4" xfId="37226"/>
    <cellStyle name="Normal 61 3 2 4 2" xfId="37227"/>
    <cellStyle name="Normal 61 3 2 5" xfId="37228"/>
    <cellStyle name="Normal 61 3 3" xfId="37229"/>
    <cellStyle name="Normal 61 3 3 2" xfId="37230"/>
    <cellStyle name="Normal 61 3 3 2 2" xfId="37231"/>
    <cellStyle name="Normal 61 3 3 3" xfId="37232"/>
    <cellStyle name="Normal 61 3 4" xfId="37233"/>
    <cellStyle name="Normal 61 3 4 2" xfId="37234"/>
    <cellStyle name="Normal 61 3 4 2 2" xfId="37235"/>
    <cellStyle name="Normal 61 3 4 3" xfId="37236"/>
    <cellStyle name="Normal 61 3 5" xfId="37237"/>
    <cellStyle name="Normal 61 3 5 2" xfId="37238"/>
    <cellStyle name="Normal 61 3 6" xfId="37239"/>
    <cellStyle name="Normal 61 4" xfId="37240"/>
    <cellStyle name="Normal 61 4 2" xfId="37241"/>
    <cellStyle name="Normal 61 4 2 2" xfId="37242"/>
    <cellStyle name="Normal 61 4 2 2 2" xfId="37243"/>
    <cellStyle name="Normal 61 4 2 3" xfId="37244"/>
    <cellStyle name="Normal 61 4 3" xfId="37245"/>
    <cellStyle name="Normal 61 4 3 2" xfId="37246"/>
    <cellStyle name="Normal 61 4 3 2 2" xfId="37247"/>
    <cellStyle name="Normal 61 4 3 3" xfId="37248"/>
    <cellStyle name="Normal 61 4 4" xfId="37249"/>
    <cellStyle name="Normal 61 4 4 2" xfId="37250"/>
    <cellStyle name="Normal 61 4 5" xfId="37251"/>
    <cellStyle name="Normal 61 5" xfId="37252"/>
    <cellStyle name="Normal 61 5 2" xfId="37253"/>
    <cellStyle name="Normal 61 5 2 2" xfId="37254"/>
    <cellStyle name="Normal 61 5 3" xfId="37255"/>
    <cellStyle name="Normal 61 6" xfId="37256"/>
    <cellStyle name="Normal 61 6 2" xfId="37257"/>
    <cellStyle name="Normal 61 6 2 2" xfId="37258"/>
    <cellStyle name="Normal 61 6 3" xfId="37259"/>
    <cellStyle name="Normal 61 7" xfId="37260"/>
    <cellStyle name="Normal 61 7 2" xfId="37261"/>
    <cellStyle name="Normal 61 8" xfId="37262"/>
    <cellStyle name="Normal 61 9" xfId="37263"/>
    <cellStyle name="Normal 62" xfId="37264"/>
    <cellStyle name="Normal 62 2" xfId="37265"/>
    <cellStyle name="Normal 62 2 2" xfId="37266"/>
    <cellStyle name="Normal 62 2 2 2" xfId="37267"/>
    <cellStyle name="Normal 62 2 2 2 2" xfId="37268"/>
    <cellStyle name="Normal 62 2 2 2 2 2" xfId="37269"/>
    <cellStyle name="Normal 62 2 2 2 2 2 2" xfId="37270"/>
    <cellStyle name="Normal 62 2 2 2 2 3" xfId="37271"/>
    <cellStyle name="Normal 62 2 2 2 3" xfId="37272"/>
    <cellStyle name="Normal 62 2 2 2 3 2" xfId="37273"/>
    <cellStyle name="Normal 62 2 2 2 3 2 2" xfId="37274"/>
    <cellStyle name="Normal 62 2 2 2 3 3" xfId="37275"/>
    <cellStyle name="Normal 62 2 2 2 4" xfId="37276"/>
    <cellStyle name="Normal 62 2 2 2 4 2" xfId="37277"/>
    <cellStyle name="Normal 62 2 2 2 5" xfId="37278"/>
    <cellStyle name="Normal 62 2 2 3" xfId="37279"/>
    <cellStyle name="Normal 62 2 2 3 2" xfId="37280"/>
    <cellStyle name="Normal 62 2 2 3 2 2" xfId="37281"/>
    <cellStyle name="Normal 62 2 2 3 3" xfId="37282"/>
    <cellStyle name="Normal 62 2 2 4" xfId="37283"/>
    <cellStyle name="Normal 62 2 2 4 2" xfId="37284"/>
    <cellStyle name="Normal 62 2 2 4 2 2" xfId="37285"/>
    <cellStyle name="Normal 62 2 2 4 3" xfId="37286"/>
    <cellStyle name="Normal 62 2 2 5" xfId="37287"/>
    <cellStyle name="Normal 62 2 2 5 2" xfId="37288"/>
    <cellStyle name="Normal 62 2 2 6" xfId="37289"/>
    <cellStyle name="Normal 62 2 3" xfId="37290"/>
    <cellStyle name="Normal 62 2 3 2" xfId="37291"/>
    <cellStyle name="Normal 62 2 3 2 2" xfId="37292"/>
    <cellStyle name="Normal 62 2 3 2 2 2" xfId="37293"/>
    <cellStyle name="Normal 62 2 3 2 3" xfId="37294"/>
    <cellStyle name="Normal 62 2 3 3" xfId="37295"/>
    <cellStyle name="Normal 62 2 3 3 2" xfId="37296"/>
    <cellStyle name="Normal 62 2 3 3 2 2" xfId="37297"/>
    <cellStyle name="Normal 62 2 3 3 3" xfId="37298"/>
    <cellStyle name="Normal 62 2 3 4" xfId="37299"/>
    <cellStyle name="Normal 62 2 3 4 2" xfId="37300"/>
    <cellStyle name="Normal 62 2 3 5" xfId="37301"/>
    <cellStyle name="Normal 62 2 4" xfId="37302"/>
    <cellStyle name="Normal 62 2 4 2" xfId="37303"/>
    <cellStyle name="Normal 62 2 4 2 2" xfId="37304"/>
    <cellStyle name="Normal 62 2 4 3" xfId="37305"/>
    <cellStyle name="Normal 62 2 5" xfId="37306"/>
    <cellStyle name="Normal 62 2 5 2" xfId="37307"/>
    <cellStyle name="Normal 62 2 5 2 2" xfId="37308"/>
    <cellStyle name="Normal 62 2 5 3" xfId="37309"/>
    <cellStyle name="Normal 62 2 6" xfId="37310"/>
    <cellStyle name="Normal 62 2 6 2" xfId="37311"/>
    <cellStyle name="Normal 62 2 7" xfId="37312"/>
    <cellStyle name="Normal 62 3" xfId="37313"/>
    <cellStyle name="Normal 62 3 2" xfId="37314"/>
    <cellStyle name="Normal 62 3 2 2" xfId="37315"/>
    <cellStyle name="Normal 62 3 2 2 2" xfId="37316"/>
    <cellStyle name="Normal 62 3 2 2 2 2" xfId="37317"/>
    <cellStyle name="Normal 62 3 2 2 3" xfId="37318"/>
    <cellStyle name="Normal 62 3 2 3" xfId="37319"/>
    <cellStyle name="Normal 62 3 2 3 2" xfId="37320"/>
    <cellStyle name="Normal 62 3 2 3 2 2" xfId="37321"/>
    <cellStyle name="Normal 62 3 2 3 3" xfId="37322"/>
    <cellStyle name="Normal 62 3 2 4" xfId="37323"/>
    <cellStyle name="Normal 62 3 2 4 2" xfId="37324"/>
    <cellStyle name="Normal 62 3 2 5" xfId="37325"/>
    <cellStyle name="Normal 62 3 3" xfId="37326"/>
    <cellStyle name="Normal 62 3 3 2" xfId="37327"/>
    <cellStyle name="Normal 62 3 3 2 2" xfId="37328"/>
    <cellStyle name="Normal 62 3 3 3" xfId="37329"/>
    <cellStyle name="Normal 62 3 4" xfId="37330"/>
    <cellStyle name="Normal 62 3 4 2" xfId="37331"/>
    <cellStyle name="Normal 62 3 4 2 2" xfId="37332"/>
    <cellStyle name="Normal 62 3 4 3" xfId="37333"/>
    <cellStyle name="Normal 62 3 5" xfId="37334"/>
    <cellStyle name="Normal 62 3 5 2" xfId="37335"/>
    <cellStyle name="Normal 62 3 6" xfId="37336"/>
    <cellStyle name="Normal 62 4" xfId="37337"/>
    <cellStyle name="Normal 62 4 2" xfId="37338"/>
    <cellStyle name="Normal 62 4 2 2" xfId="37339"/>
    <cellStyle name="Normal 62 4 2 2 2" xfId="37340"/>
    <cellStyle name="Normal 62 4 2 3" xfId="37341"/>
    <cellStyle name="Normal 62 4 3" xfId="37342"/>
    <cellStyle name="Normal 62 4 3 2" xfId="37343"/>
    <cellStyle name="Normal 62 4 3 2 2" xfId="37344"/>
    <cellStyle name="Normal 62 4 3 3" xfId="37345"/>
    <cellStyle name="Normal 62 4 4" xfId="37346"/>
    <cellStyle name="Normal 62 4 4 2" xfId="37347"/>
    <cellStyle name="Normal 62 4 5" xfId="37348"/>
    <cellStyle name="Normal 62 5" xfId="37349"/>
    <cellStyle name="Normal 62 5 2" xfId="37350"/>
    <cellStyle name="Normal 62 5 2 2" xfId="37351"/>
    <cellStyle name="Normal 62 5 3" xfId="37352"/>
    <cellStyle name="Normal 62 6" xfId="37353"/>
    <cellStyle name="Normal 62 6 2" xfId="37354"/>
    <cellStyle name="Normal 62 6 2 2" xfId="37355"/>
    <cellStyle name="Normal 62 6 3" xfId="37356"/>
    <cellStyle name="Normal 62 7" xfId="37357"/>
    <cellStyle name="Normal 62 7 2" xfId="37358"/>
    <cellStyle name="Normal 62 8" xfId="37359"/>
    <cellStyle name="Normal 62 9" xfId="37360"/>
    <cellStyle name="Normal 63" xfId="37361"/>
    <cellStyle name="Normal 63 2" xfId="37362"/>
    <cellStyle name="Normal 63 2 2" xfId="37363"/>
    <cellStyle name="Normal 63 2 2 2" xfId="37364"/>
    <cellStyle name="Normal 63 2 2 2 2" xfId="37365"/>
    <cellStyle name="Normal 63 2 2 2 2 2" xfId="37366"/>
    <cellStyle name="Normal 63 2 2 2 2 2 2" xfId="37367"/>
    <cellStyle name="Normal 63 2 2 2 2 3" xfId="37368"/>
    <cellStyle name="Normal 63 2 2 2 3" xfId="37369"/>
    <cellStyle name="Normal 63 2 2 2 3 2" xfId="37370"/>
    <cellStyle name="Normal 63 2 2 2 3 2 2" xfId="37371"/>
    <cellStyle name="Normal 63 2 2 2 3 3" xfId="37372"/>
    <cellStyle name="Normal 63 2 2 2 4" xfId="37373"/>
    <cellStyle name="Normal 63 2 2 2 4 2" xfId="37374"/>
    <cellStyle name="Normal 63 2 2 2 5" xfId="37375"/>
    <cellStyle name="Normal 63 2 2 3" xfId="37376"/>
    <cellStyle name="Normal 63 2 2 3 2" xfId="37377"/>
    <cellStyle name="Normal 63 2 2 3 2 2" xfId="37378"/>
    <cellStyle name="Normal 63 2 2 3 3" xfId="37379"/>
    <cellStyle name="Normal 63 2 2 4" xfId="37380"/>
    <cellStyle name="Normal 63 2 2 4 2" xfId="37381"/>
    <cellStyle name="Normal 63 2 2 4 2 2" xfId="37382"/>
    <cellStyle name="Normal 63 2 2 4 3" xfId="37383"/>
    <cellStyle name="Normal 63 2 2 5" xfId="37384"/>
    <cellStyle name="Normal 63 2 2 5 2" xfId="37385"/>
    <cellStyle name="Normal 63 2 2 6" xfId="37386"/>
    <cellStyle name="Normal 63 2 3" xfId="37387"/>
    <cellStyle name="Normal 63 2 3 2" xfId="37388"/>
    <cellStyle name="Normal 63 2 3 2 2" xfId="37389"/>
    <cellStyle name="Normal 63 2 3 2 2 2" xfId="37390"/>
    <cellStyle name="Normal 63 2 3 2 3" xfId="37391"/>
    <cellStyle name="Normal 63 2 3 3" xfId="37392"/>
    <cellStyle name="Normal 63 2 3 3 2" xfId="37393"/>
    <cellStyle name="Normal 63 2 3 3 2 2" xfId="37394"/>
    <cellStyle name="Normal 63 2 3 3 3" xfId="37395"/>
    <cellStyle name="Normal 63 2 3 4" xfId="37396"/>
    <cellStyle name="Normal 63 2 3 4 2" xfId="37397"/>
    <cellStyle name="Normal 63 2 3 5" xfId="37398"/>
    <cellStyle name="Normal 63 2 4" xfId="37399"/>
    <cellStyle name="Normal 63 2 4 2" xfId="37400"/>
    <cellStyle name="Normal 63 2 4 2 2" xfId="37401"/>
    <cellStyle name="Normal 63 2 4 3" xfId="37402"/>
    <cellStyle name="Normal 63 2 5" xfId="37403"/>
    <cellStyle name="Normal 63 2 5 2" xfId="37404"/>
    <cellStyle name="Normal 63 2 5 2 2" xfId="37405"/>
    <cellStyle name="Normal 63 2 5 3" xfId="37406"/>
    <cellStyle name="Normal 63 2 6" xfId="37407"/>
    <cellStyle name="Normal 63 2 6 2" xfId="37408"/>
    <cellStyle name="Normal 63 2 7" xfId="37409"/>
    <cellStyle name="Normal 63 3" xfId="37410"/>
    <cellStyle name="Normal 63 3 2" xfId="37411"/>
    <cellStyle name="Normal 63 3 2 2" xfId="37412"/>
    <cellStyle name="Normal 63 3 2 2 2" xfId="37413"/>
    <cellStyle name="Normal 63 3 2 2 2 2" xfId="37414"/>
    <cellStyle name="Normal 63 3 2 2 3" xfId="37415"/>
    <cellStyle name="Normal 63 3 2 3" xfId="37416"/>
    <cellStyle name="Normal 63 3 2 3 2" xfId="37417"/>
    <cellStyle name="Normal 63 3 2 3 2 2" xfId="37418"/>
    <cellStyle name="Normal 63 3 2 3 3" xfId="37419"/>
    <cellStyle name="Normal 63 3 2 4" xfId="37420"/>
    <cellStyle name="Normal 63 3 2 4 2" xfId="37421"/>
    <cellStyle name="Normal 63 3 2 5" xfId="37422"/>
    <cellStyle name="Normal 63 3 3" xfId="37423"/>
    <cellStyle name="Normal 63 3 3 2" xfId="37424"/>
    <cellStyle name="Normal 63 3 3 2 2" xfId="37425"/>
    <cellStyle name="Normal 63 3 3 3" xfId="37426"/>
    <cellStyle name="Normal 63 3 4" xfId="37427"/>
    <cellStyle name="Normal 63 3 4 2" xfId="37428"/>
    <cellStyle name="Normal 63 3 4 2 2" xfId="37429"/>
    <cellStyle name="Normal 63 3 4 3" xfId="37430"/>
    <cellStyle name="Normal 63 3 5" xfId="37431"/>
    <cellStyle name="Normal 63 3 5 2" xfId="37432"/>
    <cellStyle name="Normal 63 3 6" xfId="37433"/>
    <cellStyle name="Normal 63 4" xfId="37434"/>
    <cellStyle name="Normal 63 4 2" xfId="37435"/>
    <cellStyle name="Normal 63 4 2 2" xfId="37436"/>
    <cellStyle name="Normal 63 4 2 2 2" xfId="37437"/>
    <cellStyle name="Normal 63 4 2 3" xfId="37438"/>
    <cellStyle name="Normal 63 4 3" xfId="37439"/>
    <cellStyle name="Normal 63 4 3 2" xfId="37440"/>
    <cellStyle name="Normal 63 4 3 2 2" xfId="37441"/>
    <cellStyle name="Normal 63 4 3 3" xfId="37442"/>
    <cellStyle name="Normal 63 4 4" xfId="37443"/>
    <cellStyle name="Normal 63 4 4 2" xfId="37444"/>
    <cellStyle name="Normal 63 4 5" xfId="37445"/>
    <cellStyle name="Normal 63 5" xfId="37446"/>
    <cellStyle name="Normal 63 5 2" xfId="37447"/>
    <cellStyle name="Normal 63 5 2 2" xfId="37448"/>
    <cellStyle name="Normal 63 5 3" xfId="37449"/>
    <cellStyle name="Normal 63 6" xfId="37450"/>
    <cellStyle name="Normal 63 6 2" xfId="37451"/>
    <cellStyle name="Normal 63 6 2 2" xfId="37452"/>
    <cellStyle name="Normal 63 6 3" xfId="37453"/>
    <cellStyle name="Normal 63 7" xfId="37454"/>
    <cellStyle name="Normal 63 7 2" xfId="37455"/>
    <cellStyle name="Normal 63 8" xfId="37456"/>
    <cellStyle name="Normal 63 9" xfId="37457"/>
    <cellStyle name="Normal 64" xfId="37458"/>
    <cellStyle name="Normal 64 2" xfId="37459"/>
    <cellStyle name="Normal 64 2 2" xfId="37460"/>
    <cellStyle name="Normal 64 3" xfId="37461"/>
    <cellStyle name="Normal 64 3 2" xfId="37462"/>
    <cellStyle name="Normal 64 4" xfId="37463"/>
    <cellStyle name="Normal 64 5" xfId="37464"/>
    <cellStyle name="Normal 65" xfId="37465"/>
    <cellStyle name="Normal 65 2" xfId="37466"/>
    <cellStyle name="Normal 65 2 2" xfId="37467"/>
    <cellStyle name="Normal 65 2 2 2" xfId="37468"/>
    <cellStyle name="Normal 65 2 2 2 2" xfId="37469"/>
    <cellStyle name="Normal 65 2 2 2 2 2" xfId="37470"/>
    <cellStyle name="Normal 65 2 2 2 2 2 2" xfId="37471"/>
    <cellStyle name="Normal 65 2 2 2 2 3" xfId="37472"/>
    <cellStyle name="Normal 65 2 2 2 3" xfId="37473"/>
    <cellStyle name="Normal 65 2 2 2 3 2" xfId="37474"/>
    <cellStyle name="Normal 65 2 2 2 3 2 2" xfId="37475"/>
    <cellStyle name="Normal 65 2 2 2 3 3" xfId="37476"/>
    <cellStyle name="Normal 65 2 2 2 4" xfId="37477"/>
    <cellStyle name="Normal 65 2 2 2 4 2" xfId="37478"/>
    <cellStyle name="Normal 65 2 2 2 5" xfId="37479"/>
    <cellStyle name="Normal 65 2 2 3" xfId="37480"/>
    <cellStyle name="Normal 65 2 2 3 2" xfId="37481"/>
    <cellStyle name="Normal 65 2 2 3 2 2" xfId="37482"/>
    <cellStyle name="Normal 65 2 2 3 3" xfId="37483"/>
    <cellStyle name="Normal 65 2 2 4" xfId="37484"/>
    <cellStyle name="Normal 65 2 2 4 2" xfId="37485"/>
    <cellStyle name="Normal 65 2 2 4 2 2" xfId="37486"/>
    <cellStyle name="Normal 65 2 2 4 3" xfId="37487"/>
    <cellStyle name="Normal 65 2 2 5" xfId="37488"/>
    <cellStyle name="Normal 65 2 2 5 2" xfId="37489"/>
    <cellStyle name="Normal 65 2 2 6" xfId="37490"/>
    <cellStyle name="Normal 65 2 3" xfId="37491"/>
    <cellStyle name="Normal 65 2 3 2" xfId="37492"/>
    <cellStyle name="Normal 65 2 3 2 2" xfId="37493"/>
    <cellStyle name="Normal 65 2 3 2 2 2" xfId="37494"/>
    <cellStyle name="Normal 65 2 3 2 3" xfId="37495"/>
    <cellStyle name="Normal 65 2 3 3" xfId="37496"/>
    <cellStyle name="Normal 65 2 3 3 2" xfId="37497"/>
    <cellStyle name="Normal 65 2 3 3 2 2" xfId="37498"/>
    <cellStyle name="Normal 65 2 3 3 3" xfId="37499"/>
    <cellStyle name="Normal 65 2 3 4" xfId="37500"/>
    <cellStyle name="Normal 65 2 3 4 2" xfId="37501"/>
    <cellStyle name="Normal 65 2 3 5" xfId="37502"/>
    <cellStyle name="Normal 65 2 4" xfId="37503"/>
    <cellStyle name="Normal 65 2 4 2" xfId="37504"/>
    <cellStyle name="Normal 65 2 4 2 2" xfId="37505"/>
    <cellStyle name="Normal 65 2 4 3" xfId="37506"/>
    <cellStyle name="Normal 65 2 5" xfId="37507"/>
    <cellStyle name="Normal 65 2 5 2" xfId="37508"/>
    <cellStyle name="Normal 65 2 5 2 2" xfId="37509"/>
    <cellStyle name="Normal 65 2 5 3" xfId="37510"/>
    <cellStyle name="Normal 65 2 6" xfId="37511"/>
    <cellStyle name="Normal 65 2 6 2" xfId="37512"/>
    <cellStyle name="Normal 65 2 7" xfId="37513"/>
    <cellStyle name="Normal 65 3" xfId="37514"/>
    <cellStyle name="Normal 65 3 2" xfId="37515"/>
    <cellStyle name="Normal 65 3 2 2" xfId="37516"/>
    <cellStyle name="Normal 65 3 2 2 2" xfId="37517"/>
    <cellStyle name="Normal 65 3 2 2 2 2" xfId="37518"/>
    <cellStyle name="Normal 65 3 2 2 3" xfId="37519"/>
    <cellStyle name="Normal 65 3 2 3" xfId="37520"/>
    <cellStyle name="Normal 65 3 2 3 2" xfId="37521"/>
    <cellStyle name="Normal 65 3 2 3 2 2" xfId="37522"/>
    <cellStyle name="Normal 65 3 2 3 3" xfId="37523"/>
    <cellStyle name="Normal 65 3 2 4" xfId="37524"/>
    <cellStyle name="Normal 65 3 2 4 2" xfId="37525"/>
    <cellStyle name="Normal 65 3 2 5" xfId="37526"/>
    <cellStyle name="Normal 65 3 3" xfId="37527"/>
    <cellStyle name="Normal 65 3 3 2" xfId="37528"/>
    <cellStyle name="Normal 65 3 3 2 2" xfId="37529"/>
    <cellStyle name="Normal 65 3 3 3" xfId="37530"/>
    <cellStyle name="Normal 65 3 4" xfId="37531"/>
    <cellStyle name="Normal 65 3 4 2" xfId="37532"/>
    <cellStyle name="Normal 65 3 4 2 2" xfId="37533"/>
    <cellStyle name="Normal 65 3 4 3" xfId="37534"/>
    <cellStyle name="Normal 65 3 5" xfId="37535"/>
    <cellStyle name="Normal 65 3 5 2" xfId="37536"/>
    <cellStyle name="Normal 65 3 6" xfId="37537"/>
    <cellStyle name="Normal 65 4" xfId="37538"/>
    <cellStyle name="Normal 65 4 2" xfId="37539"/>
    <cellStyle name="Normal 65 4 2 2" xfId="37540"/>
    <cellStyle name="Normal 65 4 2 2 2" xfId="37541"/>
    <cellStyle name="Normal 65 4 2 3" xfId="37542"/>
    <cellStyle name="Normal 65 4 3" xfId="37543"/>
    <cellStyle name="Normal 65 4 3 2" xfId="37544"/>
    <cellStyle name="Normal 65 4 3 2 2" xfId="37545"/>
    <cellStyle name="Normal 65 4 3 3" xfId="37546"/>
    <cellStyle name="Normal 65 4 4" xfId="37547"/>
    <cellStyle name="Normal 65 4 4 2" xfId="37548"/>
    <cellStyle name="Normal 65 4 5" xfId="37549"/>
    <cellStyle name="Normal 65 5" xfId="37550"/>
    <cellStyle name="Normal 65 5 2" xfId="37551"/>
    <cellStyle name="Normal 65 5 2 2" xfId="37552"/>
    <cellStyle name="Normal 65 5 3" xfId="37553"/>
    <cellStyle name="Normal 65 6" xfId="37554"/>
    <cellStyle name="Normal 65 6 2" xfId="37555"/>
    <cellStyle name="Normal 65 6 2 2" xfId="37556"/>
    <cellStyle name="Normal 65 6 3" xfId="37557"/>
    <cellStyle name="Normal 65 7" xfId="37558"/>
    <cellStyle name="Normal 65 7 2" xfId="37559"/>
    <cellStyle name="Normal 65 8" xfId="37560"/>
    <cellStyle name="Normal 65 9" xfId="37561"/>
    <cellStyle name="Normal 66" xfId="37562"/>
    <cellStyle name="Normal 66 2" xfId="37563"/>
    <cellStyle name="Normal 66 2 2" xfId="37564"/>
    <cellStyle name="Normal 66 2 3" xfId="37565"/>
    <cellStyle name="Normal 66 2 4" xfId="37566"/>
    <cellStyle name="Normal 66 3" xfId="37567"/>
    <cellStyle name="Normal 66 3 2" xfId="37568"/>
    <cellStyle name="Normal 66 4" xfId="37569"/>
    <cellStyle name="Normal 66 5" xfId="37570"/>
    <cellStyle name="Normal 67" xfId="37571"/>
    <cellStyle name="Normal 67 2" xfId="37572"/>
    <cellStyle name="Normal 67 2 2" xfId="37573"/>
    <cellStyle name="Normal 67 2 3" xfId="37574"/>
    <cellStyle name="Normal 67 2 4" xfId="37575"/>
    <cellStyle name="Normal 67 3" xfId="37576"/>
    <cellStyle name="Normal 67 3 2" xfId="37577"/>
    <cellStyle name="Normal 67 4" xfId="37578"/>
    <cellStyle name="Normal 67 5" xfId="37579"/>
    <cellStyle name="Normal 68" xfId="37580"/>
    <cellStyle name="Normal 68 2" xfId="37581"/>
    <cellStyle name="Normal 68 2 2" xfId="37582"/>
    <cellStyle name="Normal 68 3" xfId="37583"/>
    <cellStyle name="Normal 68 3 2" xfId="37584"/>
    <cellStyle name="Normal 68 4" xfId="37585"/>
    <cellStyle name="Normal 68 5" xfId="37586"/>
    <cellStyle name="Normal 69" xfId="37587"/>
    <cellStyle name="Normal 69 2" xfId="37588"/>
    <cellStyle name="Normal 69 2 2" xfId="37589"/>
    <cellStyle name="Normal 69 3" xfId="37590"/>
    <cellStyle name="Normal 69 3 2" xfId="37591"/>
    <cellStyle name="Normal 69 4" xfId="37592"/>
    <cellStyle name="Normal 69 5" xfId="37593"/>
    <cellStyle name="Normal 7" xfId="37594"/>
    <cellStyle name="Normal 7 10" xfId="37595"/>
    <cellStyle name="Normal 7 10 2" xfId="37596"/>
    <cellStyle name="Normal 7 10 2 2" xfId="37597"/>
    <cellStyle name="Normal 7 10 3" xfId="37598"/>
    <cellStyle name="Normal 7 11" xfId="37599"/>
    <cellStyle name="Normal 7 11 2" xfId="37600"/>
    <cellStyle name="Normal 7 12" xfId="37601"/>
    <cellStyle name="Normal 7 13" xfId="37602"/>
    <cellStyle name="Normal 7 2" xfId="37603"/>
    <cellStyle name="Normal 7 2 10" xfId="37604"/>
    <cellStyle name="Normal 7 2 10 2" xfId="37605"/>
    <cellStyle name="Normal 7 2 11" xfId="37606"/>
    <cellStyle name="Normal 7 2 12" xfId="37607"/>
    <cellStyle name="Normal 7 2 13" xfId="37608"/>
    <cellStyle name="Normal 7 2 2" xfId="37609"/>
    <cellStyle name="Normal 7 2 2 10" xfId="37610"/>
    <cellStyle name="Normal 7 2 2 2" xfId="37611"/>
    <cellStyle name="Normal 7 2 2 2 2" xfId="37612"/>
    <cellStyle name="Normal 7 2 2 2 2 2" xfId="37613"/>
    <cellStyle name="Normal 7 2 2 2 2 2 2" xfId="37614"/>
    <cellStyle name="Normal 7 2 2 2 2 2 2 2" xfId="37615"/>
    <cellStyle name="Normal 7 2 2 2 2 2 2 2 2" xfId="37616"/>
    <cellStyle name="Normal 7 2 2 2 2 2 2 2 2 2" xfId="37617"/>
    <cellStyle name="Normal 7 2 2 2 2 2 2 2 3" xfId="37618"/>
    <cellStyle name="Normal 7 2 2 2 2 2 2 3" xfId="37619"/>
    <cellStyle name="Normal 7 2 2 2 2 2 2 3 2" xfId="37620"/>
    <cellStyle name="Normal 7 2 2 2 2 2 2 3 2 2" xfId="37621"/>
    <cellStyle name="Normal 7 2 2 2 2 2 2 3 3" xfId="37622"/>
    <cellStyle name="Normal 7 2 2 2 2 2 2 4" xfId="37623"/>
    <cellStyle name="Normal 7 2 2 2 2 2 2 4 2" xfId="37624"/>
    <cellStyle name="Normal 7 2 2 2 2 2 2 5" xfId="37625"/>
    <cellStyle name="Normal 7 2 2 2 2 2 3" xfId="37626"/>
    <cellStyle name="Normal 7 2 2 2 2 2 3 2" xfId="37627"/>
    <cellStyle name="Normal 7 2 2 2 2 2 3 2 2" xfId="37628"/>
    <cellStyle name="Normal 7 2 2 2 2 2 3 3" xfId="37629"/>
    <cellStyle name="Normal 7 2 2 2 2 2 4" xfId="37630"/>
    <cellStyle name="Normal 7 2 2 2 2 2 4 2" xfId="37631"/>
    <cellStyle name="Normal 7 2 2 2 2 2 4 2 2" xfId="37632"/>
    <cellStyle name="Normal 7 2 2 2 2 2 4 3" xfId="37633"/>
    <cellStyle name="Normal 7 2 2 2 2 2 5" xfId="37634"/>
    <cellStyle name="Normal 7 2 2 2 2 2 5 2" xfId="37635"/>
    <cellStyle name="Normal 7 2 2 2 2 2 6" xfId="37636"/>
    <cellStyle name="Normal 7 2 2 2 2 2 7" xfId="37637"/>
    <cellStyle name="Normal 7 2 2 2 2 3" xfId="37638"/>
    <cellStyle name="Normal 7 2 2 2 2 3 2" xfId="37639"/>
    <cellStyle name="Normal 7 2 2 2 2 3 2 2" xfId="37640"/>
    <cellStyle name="Normal 7 2 2 2 2 3 2 2 2" xfId="37641"/>
    <cellStyle name="Normal 7 2 2 2 2 3 2 3" xfId="37642"/>
    <cellStyle name="Normal 7 2 2 2 2 3 3" xfId="37643"/>
    <cellStyle name="Normal 7 2 2 2 2 3 3 2" xfId="37644"/>
    <cellStyle name="Normal 7 2 2 2 2 3 3 2 2" xfId="37645"/>
    <cellStyle name="Normal 7 2 2 2 2 3 3 3" xfId="37646"/>
    <cellStyle name="Normal 7 2 2 2 2 3 4" xfId="37647"/>
    <cellStyle name="Normal 7 2 2 2 2 3 4 2" xfId="37648"/>
    <cellStyle name="Normal 7 2 2 2 2 3 5" xfId="37649"/>
    <cellStyle name="Normal 7 2 2 2 2 4" xfId="37650"/>
    <cellStyle name="Normal 7 2 2 2 2 4 2" xfId="37651"/>
    <cellStyle name="Normal 7 2 2 2 2 4 2 2" xfId="37652"/>
    <cellStyle name="Normal 7 2 2 2 2 4 3" xfId="37653"/>
    <cellStyle name="Normal 7 2 2 2 2 5" xfId="37654"/>
    <cellStyle name="Normal 7 2 2 2 2 5 2" xfId="37655"/>
    <cellStyle name="Normal 7 2 2 2 2 5 2 2" xfId="37656"/>
    <cellStyle name="Normal 7 2 2 2 2 5 3" xfId="37657"/>
    <cellStyle name="Normal 7 2 2 2 2 6" xfId="37658"/>
    <cellStyle name="Normal 7 2 2 2 2 6 2" xfId="37659"/>
    <cellStyle name="Normal 7 2 2 2 2 7" xfId="37660"/>
    <cellStyle name="Normal 7 2 2 2 2 8" xfId="37661"/>
    <cellStyle name="Normal 7 2 2 2 3" xfId="37662"/>
    <cellStyle name="Normal 7 2 2 2 3 2" xfId="37663"/>
    <cellStyle name="Normal 7 2 2 2 3 2 2" xfId="37664"/>
    <cellStyle name="Normal 7 2 2 2 3 2 2 2" xfId="37665"/>
    <cellStyle name="Normal 7 2 2 2 3 2 2 2 2" xfId="37666"/>
    <cellStyle name="Normal 7 2 2 2 3 2 2 3" xfId="37667"/>
    <cellStyle name="Normal 7 2 2 2 3 2 3" xfId="37668"/>
    <cellStyle name="Normal 7 2 2 2 3 2 3 2" xfId="37669"/>
    <cellStyle name="Normal 7 2 2 2 3 2 3 2 2" xfId="37670"/>
    <cellStyle name="Normal 7 2 2 2 3 2 3 3" xfId="37671"/>
    <cellStyle name="Normal 7 2 2 2 3 2 4" xfId="37672"/>
    <cellStyle name="Normal 7 2 2 2 3 2 4 2" xfId="37673"/>
    <cellStyle name="Normal 7 2 2 2 3 2 5" xfId="37674"/>
    <cellStyle name="Normal 7 2 2 2 3 3" xfId="37675"/>
    <cellStyle name="Normal 7 2 2 2 3 3 2" xfId="37676"/>
    <cellStyle name="Normal 7 2 2 2 3 3 2 2" xfId="37677"/>
    <cellStyle name="Normal 7 2 2 2 3 3 3" xfId="37678"/>
    <cellStyle name="Normal 7 2 2 2 3 4" xfId="37679"/>
    <cellStyle name="Normal 7 2 2 2 3 4 2" xfId="37680"/>
    <cellStyle name="Normal 7 2 2 2 3 4 2 2" xfId="37681"/>
    <cellStyle name="Normal 7 2 2 2 3 4 3" xfId="37682"/>
    <cellStyle name="Normal 7 2 2 2 3 5" xfId="37683"/>
    <cellStyle name="Normal 7 2 2 2 3 5 2" xfId="37684"/>
    <cellStyle name="Normal 7 2 2 2 3 6" xfId="37685"/>
    <cellStyle name="Normal 7 2 2 2 3 7" xfId="37686"/>
    <cellStyle name="Normal 7 2 2 2 4" xfId="37687"/>
    <cellStyle name="Normal 7 2 2 2 4 2" xfId="37688"/>
    <cellStyle name="Normal 7 2 2 2 4 2 2" xfId="37689"/>
    <cellStyle name="Normal 7 2 2 2 4 2 2 2" xfId="37690"/>
    <cellStyle name="Normal 7 2 2 2 4 2 3" xfId="37691"/>
    <cellStyle name="Normal 7 2 2 2 4 3" xfId="37692"/>
    <cellStyle name="Normal 7 2 2 2 4 3 2" xfId="37693"/>
    <cellStyle name="Normal 7 2 2 2 4 3 2 2" xfId="37694"/>
    <cellStyle name="Normal 7 2 2 2 4 3 3" xfId="37695"/>
    <cellStyle name="Normal 7 2 2 2 4 4" xfId="37696"/>
    <cellStyle name="Normal 7 2 2 2 4 4 2" xfId="37697"/>
    <cellStyle name="Normal 7 2 2 2 4 5" xfId="37698"/>
    <cellStyle name="Normal 7 2 2 2 5" xfId="37699"/>
    <cellStyle name="Normal 7 2 2 2 5 2" xfId="37700"/>
    <cellStyle name="Normal 7 2 2 2 5 2 2" xfId="37701"/>
    <cellStyle name="Normal 7 2 2 2 5 3" xfId="37702"/>
    <cellStyle name="Normal 7 2 2 2 6" xfId="37703"/>
    <cellStyle name="Normal 7 2 2 2 6 2" xfId="37704"/>
    <cellStyle name="Normal 7 2 2 2 6 2 2" xfId="37705"/>
    <cellStyle name="Normal 7 2 2 2 6 3" xfId="37706"/>
    <cellStyle name="Normal 7 2 2 2 7" xfId="37707"/>
    <cellStyle name="Normal 7 2 2 2 7 2" xfId="37708"/>
    <cellStyle name="Normal 7 2 2 2 8" xfId="37709"/>
    <cellStyle name="Normal 7 2 2 2 9" xfId="37710"/>
    <cellStyle name="Normal 7 2 2 3" xfId="37711"/>
    <cellStyle name="Normal 7 2 2 3 10" xfId="37712"/>
    <cellStyle name="Normal 7 2 2 3 2" xfId="37713"/>
    <cellStyle name="Normal 7 2 2 3 2 2" xfId="37714"/>
    <cellStyle name="Normal 7 2 2 3 2 2 2" xfId="37715"/>
    <cellStyle name="Normal 7 2 2 3 2 2 2 2" xfId="37716"/>
    <cellStyle name="Normal 7 2 2 3 2 2 2 2 2" xfId="37717"/>
    <cellStyle name="Normal 7 2 2 3 2 2 2 3" xfId="37718"/>
    <cellStyle name="Normal 7 2 2 3 2 2 3" xfId="37719"/>
    <cellStyle name="Normal 7 2 2 3 2 2 3 2" xfId="37720"/>
    <cellStyle name="Normal 7 2 2 3 2 2 3 2 2" xfId="37721"/>
    <cellStyle name="Normal 7 2 2 3 2 2 3 3" xfId="37722"/>
    <cellStyle name="Normal 7 2 2 3 2 2 4" xfId="37723"/>
    <cellStyle name="Normal 7 2 2 3 2 2 4 2" xfId="37724"/>
    <cellStyle name="Normal 7 2 2 3 2 2 5" xfId="37725"/>
    <cellStyle name="Normal 7 2 2 3 2 3" xfId="37726"/>
    <cellStyle name="Normal 7 2 2 3 2 3 2" xfId="37727"/>
    <cellStyle name="Normal 7 2 2 3 2 3 2 2" xfId="37728"/>
    <cellStyle name="Normal 7 2 2 3 2 3 3" xfId="37729"/>
    <cellStyle name="Normal 7 2 2 3 2 4" xfId="37730"/>
    <cellStyle name="Normal 7 2 2 3 2 4 2" xfId="37731"/>
    <cellStyle name="Normal 7 2 2 3 2 4 2 2" xfId="37732"/>
    <cellStyle name="Normal 7 2 2 3 2 4 3" xfId="37733"/>
    <cellStyle name="Normal 7 2 2 3 2 5" xfId="37734"/>
    <cellStyle name="Normal 7 2 2 3 2 5 2" xfId="37735"/>
    <cellStyle name="Normal 7 2 2 3 2 6" xfId="37736"/>
    <cellStyle name="Normal 7 2 2 3 2 7" xfId="37737"/>
    <cellStyle name="Normal 7 2 2 3 3" xfId="37738"/>
    <cellStyle name="Normal 7 2 2 3 3 2" xfId="37739"/>
    <cellStyle name="Normal 7 2 2 3 3 2 2" xfId="37740"/>
    <cellStyle name="Normal 7 2 2 3 3 2 2 2" xfId="37741"/>
    <cellStyle name="Normal 7 2 2 3 3 2 3" xfId="37742"/>
    <cellStyle name="Normal 7 2 2 3 3 3" xfId="37743"/>
    <cellStyle name="Normal 7 2 2 3 3 3 2" xfId="37744"/>
    <cellStyle name="Normal 7 2 2 3 3 3 2 2" xfId="37745"/>
    <cellStyle name="Normal 7 2 2 3 3 3 3" xfId="37746"/>
    <cellStyle name="Normal 7 2 2 3 3 4" xfId="37747"/>
    <cellStyle name="Normal 7 2 2 3 3 4 2" xfId="37748"/>
    <cellStyle name="Normal 7 2 2 3 3 5" xfId="37749"/>
    <cellStyle name="Normal 7 2 2 3 4" xfId="37750"/>
    <cellStyle name="Normal 7 2 2 3 4 2" xfId="37751"/>
    <cellStyle name="Normal 7 2 2 3 4 2 2" xfId="37752"/>
    <cellStyle name="Normal 7 2 2 3 4 3" xfId="37753"/>
    <cellStyle name="Normal 7 2 2 3 5" xfId="37754"/>
    <cellStyle name="Normal 7 2 2 3 5 2" xfId="37755"/>
    <cellStyle name="Normal 7 2 2 3 5 2 2" xfId="37756"/>
    <cellStyle name="Normal 7 2 2 3 5 3" xfId="37757"/>
    <cellStyle name="Normal 7 2 2 3 6" xfId="37758"/>
    <cellStyle name="Normal 7 2 2 3 6 2" xfId="37759"/>
    <cellStyle name="Normal 7 2 2 3 7" xfId="37760"/>
    <cellStyle name="Normal 7 2 2 3 8" xfId="37761"/>
    <cellStyle name="Normal 7 2 2 3 9" xfId="37762"/>
    <cellStyle name="Normal 7 2 2 4" xfId="37763"/>
    <cellStyle name="Normal 7 2 2 4 2" xfId="37764"/>
    <cellStyle name="Normal 7 2 2 4 2 2" xfId="37765"/>
    <cellStyle name="Normal 7 2 2 4 2 2 2" xfId="37766"/>
    <cellStyle name="Normal 7 2 2 4 2 2 2 2" xfId="37767"/>
    <cellStyle name="Normal 7 2 2 4 2 2 3" xfId="37768"/>
    <cellStyle name="Normal 7 2 2 4 2 3" xfId="37769"/>
    <cellStyle name="Normal 7 2 2 4 2 3 2" xfId="37770"/>
    <cellStyle name="Normal 7 2 2 4 2 3 2 2" xfId="37771"/>
    <cellStyle name="Normal 7 2 2 4 2 3 3" xfId="37772"/>
    <cellStyle name="Normal 7 2 2 4 2 4" xfId="37773"/>
    <cellStyle name="Normal 7 2 2 4 2 4 2" xfId="37774"/>
    <cellStyle name="Normal 7 2 2 4 2 5" xfId="37775"/>
    <cellStyle name="Normal 7 2 2 4 3" xfId="37776"/>
    <cellStyle name="Normal 7 2 2 4 3 2" xfId="37777"/>
    <cellStyle name="Normal 7 2 2 4 3 2 2" xfId="37778"/>
    <cellStyle name="Normal 7 2 2 4 3 3" xfId="37779"/>
    <cellStyle name="Normal 7 2 2 4 4" xfId="37780"/>
    <cellStyle name="Normal 7 2 2 4 4 2" xfId="37781"/>
    <cellStyle name="Normal 7 2 2 4 4 2 2" xfId="37782"/>
    <cellStyle name="Normal 7 2 2 4 4 3" xfId="37783"/>
    <cellStyle name="Normal 7 2 2 4 5" xfId="37784"/>
    <cellStyle name="Normal 7 2 2 4 5 2" xfId="37785"/>
    <cellStyle name="Normal 7 2 2 4 6" xfId="37786"/>
    <cellStyle name="Normal 7 2 2 4 7" xfId="37787"/>
    <cellStyle name="Normal 7 2 2 5" xfId="37788"/>
    <cellStyle name="Normal 7 2 2 5 2" xfId="37789"/>
    <cellStyle name="Normal 7 2 2 5 2 2" xfId="37790"/>
    <cellStyle name="Normal 7 2 2 5 2 2 2" xfId="37791"/>
    <cellStyle name="Normal 7 2 2 5 2 3" xfId="37792"/>
    <cellStyle name="Normal 7 2 2 5 3" xfId="37793"/>
    <cellStyle name="Normal 7 2 2 5 3 2" xfId="37794"/>
    <cellStyle name="Normal 7 2 2 5 3 2 2" xfId="37795"/>
    <cellStyle name="Normal 7 2 2 5 3 3" xfId="37796"/>
    <cellStyle name="Normal 7 2 2 5 4" xfId="37797"/>
    <cellStyle name="Normal 7 2 2 5 4 2" xfId="37798"/>
    <cellStyle name="Normal 7 2 2 5 5" xfId="37799"/>
    <cellStyle name="Normal 7 2 2 6" xfId="37800"/>
    <cellStyle name="Normal 7 2 2 6 2" xfId="37801"/>
    <cellStyle name="Normal 7 2 2 6 2 2" xfId="37802"/>
    <cellStyle name="Normal 7 2 2 6 3" xfId="37803"/>
    <cellStyle name="Normal 7 2 2 7" xfId="37804"/>
    <cellStyle name="Normal 7 2 2 7 2" xfId="37805"/>
    <cellStyle name="Normal 7 2 2 7 2 2" xfId="37806"/>
    <cellStyle name="Normal 7 2 2 7 3" xfId="37807"/>
    <cellStyle name="Normal 7 2 2 8" xfId="37808"/>
    <cellStyle name="Normal 7 2 2 8 2" xfId="37809"/>
    <cellStyle name="Normal 7 2 2 9" xfId="37810"/>
    <cellStyle name="Normal 7 2 3" xfId="37811"/>
    <cellStyle name="Normal 7 2 3 2" xfId="37812"/>
    <cellStyle name="Normal 7 2 3 2 2" xfId="37813"/>
    <cellStyle name="Normal 7 2 3 2 2 2" xfId="37814"/>
    <cellStyle name="Normal 7 2 3 2 2 2 2" xfId="37815"/>
    <cellStyle name="Normal 7 2 3 2 2 2 2 2" xfId="37816"/>
    <cellStyle name="Normal 7 2 3 2 2 2 2 2 2" xfId="37817"/>
    <cellStyle name="Normal 7 2 3 2 2 2 2 3" xfId="37818"/>
    <cellStyle name="Normal 7 2 3 2 2 2 3" xfId="37819"/>
    <cellStyle name="Normal 7 2 3 2 2 2 3 2" xfId="37820"/>
    <cellStyle name="Normal 7 2 3 2 2 2 3 2 2" xfId="37821"/>
    <cellStyle name="Normal 7 2 3 2 2 2 3 3" xfId="37822"/>
    <cellStyle name="Normal 7 2 3 2 2 2 4" xfId="37823"/>
    <cellStyle name="Normal 7 2 3 2 2 2 4 2" xfId="37824"/>
    <cellStyle name="Normal 7 2 3 2 2 2 5" xfId="37825"/>
    <cellStyle name="Normal 7 2 3 2 2 3" xfId="37826"/>
    <cellStyle name="Normal 7 2 3 2 2 3 2" xfId="37827"/>
    <cellStyle name="Normal 7 2 3 2 2 3 2 2" xfId="37828"/>
    <cellStyle name="Normal 7 2 3 2 2 3 3" xfId="37829"/>
    <cellStyle name="Normal 7 2 3 2 2 4" xfId="37830"/>
    <cellStyle name="Normal 7 2 3 2 2 4 2" xfId="37831"/>
    <cellStyle name="Normal 7 2 3 2 2 4 2 2" xfId="37832"/>
    <cellStyle name="Normal 7 2 3 2 2 4 3" xfId="37833"/>
    <cellStyle name="Normal 7 2 3 2 2 5" xfId="37834"/>
    <cellStyle name="Normal 7 2 3 2 2 5 2" xfId="37835"/>
    <cellStyle name="Normal 7 2 3 2 2 6" xfId="37836"/>
    <cellStyle name="Normal 7 2 3 2 2 7" xfId="37837"/>
    <cellStyle name="Normal 7 2 3 2 3" xfId="37838"/>
    <cellStyle name="Normal 7 2 3 2 3 2" xfId="37839"/>
    <cellStyle name="Normal 7 2 3 2 3 2 2" xfId="37840"/>
    <cellStyle name="Normal 7 2 3 2 3 2 2 2" xfId="37841"/>
    <cellStyle name="Normal 7 2 3 2 3 2 3" xfId="37842"/>
    <cellStyle name="Normal 7 2 3 2 3 3" xfId="37843"/>
    <cellStyle name="Normal 7 2 3 2 3 3 2" xfId="37844"/>
    <cellStyle name="Normal 7 2 3 2 3 3 2 2" xfId="37845"/>
    <cellStyle name="Normal 7 2 3 2 3 3 3" xfId="37846"/>
    <cellStyle name="Normal 7 2 3 2 3 4" xfId="37847"/>
    <cellStyle name="Normal 7 2 3 2 3 4 2" xfId="37848"/>
    <cellStyle name="Normal 7 2 3 2 3 5" xfId="37849"/>
    <cellStyle name="Normal 7 2 3 2 4" xfId="37850"/>
    <cellStyle name="Normal 7 2 3 2 4 2" xfId="37851"/>
    <cellStyle name="Normal 7 2 3 2 4 2 2" xfId="37852"/>
    <cellStyle name="Normal 7 2 3 2 4 3" xfId="37853"/>
    <cellStyle name="Normal 7 2 3 2 5" xfId="37854"/>
    <cellStyle name="Normal 7 2 3 2 5 2" xfId="37855"/>
    <cellStyle name="Normal 7 2 3 2 5 2 2" xfId="37856"/>
    <cellStyle name="Normal 7 2 3 2 5 3" xfId="37857"/>
    <cellStyle name="Normal 7 2 3 2 6" xfId="37858"/>
    <cellStyle name="Normal 7 2 3 2 6 2" xfId="37859"/>
    <cellStyle name="Normal 7 2 3 2 7" xfId="37860"/>
    <cellStyle name="Normal 7 2 3 2 8" xfId="37861"/>
    <cellStyle name="Normal 7 2 3 3" xfId="37862"/>
    <cellStyle name="Normal 7 2 3 3 2" xfId="37863"/>
    <cellStyle name="Normal 7 2 3 3 2 2" xfId="37864"/>
    <cellStyle name="Normal 7 2 3 3 2 2 2" xfId="37865"/>
    <cellStyle name="Normal 7 2 3 3 2 2 2 2" xfId="37866"/>
    <cellStyle name="Normal 7 2 3 3 2 2 3" xfId="37867"/>
    <cellStyle name="Normal 7 2 3 3 2 3" xfId="37868"/>
    <cellStyle name="Normal 7 2 3 3 2 3 2" xfId="37869"/>
    <cellStyle name="Normal 7 2 3 3 2 3 2 2" xfId="37870"/>
    <cellStyle name="Normal 7 2 3 3 2 3 3" xfId="37871"/>
    <cellStyle name="Normal 7 2 3 3 2 4" xfId="37872"/>
    <cellStyle name="Normal 7 2 3 3 2 4 2" xfId="37873"/>
    <cellStyle name="Normal 7 2 3 3 2 5" xfId="37874"/>
    <cellStyle name="Normal 7 2 3 3 3" xfId="37875"/>
    <cellStyle name="Normal 7 2 3 3 3 2" xfId="37876"/>
    <cellStyle name="Normal 7 2 3 3 3 2 2" xfId="37877"/>
    <cellStyle name="Normal 7 2 3 3 3 3" xfId="37878"/>
    <cellStyle name="Normal 7 2 3 3 4" xfId="37879"/>
    <cellStyle name="Normal 7 2 3 3 4 2" xfId="37880"/>
    <cellStyle name="Normal 7 2 3 3 4 2 2" xfId="37881"/>
    <cellStyle name="Normal 7 2 3 3 4 3" xfId="37882"/>
    <cellStyle name="Normal 7 2 3 3 5" xfId="37883"/>
    <cellStyle name="Normal 7 2 3 3 5 2" xfId="37884"/>
    <cellStyle name="Normal 7 2 3 3 6" xfId="37885"/>
    <cellStyle name="Normal 7 2 3 3 7" xfId="37886"/>
    <cellStyle name="Normal 7 2 3 4" xfId="37887"/>
    <cellStyle name="Normal 7 2 3 4 2" xfId="37888"/>
    <cellStyle name="Normal 7 2 3 4 2 2" xfId="37889"/>
    <cellStyle name="Normal 7 2 3 4 2 2 2" xfId="37890"/>
    <cellStyle name="Normal 7 2 3 4 2 3" xfId="37891"/>
    <cellStyle name="Normal 7 2 3 4 3" xfId="37892"/>
    <cellStyle name="Normal 7 2 3 4 3 2" xfId="37893"/>
    <cellStyle name="Normal 7 2 3 4 3 2 2" xfId="37894"/>
    <cellStyle name="Normal 7 2 3 4 3 3" xfId="37895"/>
    <cellStyle name="Normal 7 2 3 4 4" xfId="37896"/>
    <cellStyle name="Normal 7 2 3 4 4 2" xfId="37897"/>
    <cellStyle name="Normal 7 2 3 4 5" xfId="37898"/>
    <cellStyle name="Normal 7 2 3 5" xfId="37899"/>
    <cellStyle name="Normal 7 2 3 5 2" xfId="37900"/>
    <cellStyle name="Normal 7 2 3 5 2 2" xfId="37901"/>
    <cellStyle name="Normal 7 2 3 5 3" xfId="37902"/>
    <cellStyle name="Normal 7 2 3 6" xfId="37903"/>
    <cellStyle name="Normal 7 2 3 6 2" xfId="37904"/>
    <cellStyle name="Normal 7 2 3 6 2 2" xfId="37905"/>
    <cellStyle name="Normal 7 2 3 6 3" xfId="37906"/>
    <cellStyle name="Normal 7 2 3 7" xfId="37907"/>
    <cellStyle name="Normal 7 2 3 7 2" xfId="37908"/>
    <cellStyle name="Normal 7 2 3 8" xfId="37909"/>
    <cellStyle name="Normal 7 2 4" xfId="37910"/>
    <cellStyle name="Normal 7 2 4 2" xfId="37911"/>
    <cellStyle name="Normal 7 2 4 2 2" xfId="37912"/>
    <cellStyle name="Normal 7 2 4 2 2 2" xfId="37913"/>
    <cellStyle name="Normal 7 2 4 2 2 2 2" xfId="37914"/>
    <cellStyle name="Normal 7 2 4 2 2 2 2 2" xfId="37915"/>
    <cellStyle name="Normal 7 2 4 2 2 2 2 2 2" xfId="37916"/>
    <cellStyle name="Normal 7 2 4 2 2 2 2 3" xfId="37917"/>
    <cellStyle name="Normal 7 2 4 2 2 2 3" xfId="37918"/>
    <cellStyle name="Normal 7 2 4 2 2 2 3 2" xfId="37919"/>
    <cellStyle name="Normal 7 2 4 2 2 2 3 2 2" xfId="37920"/>
    <cellStyle name="Normal 7 2 4 2 2 2 3 3" xfId="37921"/>
    <cellStyle name="Normal 7 2 4 2 2 2 4" xfId="37922"/>
    <cellStyle name="Normal 7 2 4 2 2 2 4 2" xfId="37923"/>
    <cellStyle name="Normal 7 2 4 2 2 2 5" xfId="37924"/>
    <cellStyle name="Normal 7 2 4 2 2 3" xfId="37925"/>
    <cellStyle name="Normal 7 2 4 2 2 3 2" xfId="37926"/>
    <cellStyle name="Normal 7 2 4 2 2 3 2 2" xfId="37927"/>
    <cellStyle name="Normal 7 2 4 2 2 3 3" xfId="37928"/>
    <cellStyle name="Normal 7 2 4 2 2 4" xfId="37929"/>
    <cellStyle name="Normal 7 2 4 2 2 4 2" xfId="37930"/>
    <cellStyle name="Normal 7 2 4 2 2 4 2 2" xfId="37931"/>
    <cellStyle name="Normal 7 2 4 2 2 4 3" xfId="37932"/>
    <cellStyle name="Normal 7 2 4 2 2 5" xfId="37933"/>
    <cellStyle name="Normal 7 2 4 2 2 5 2" xfId="37934"/>
    <cellStyle name="Normal 7 2 4 2 2 6" xfId="37935"/>
    <cellStyle name="Normal 7 2 4 2 3" xfId="37936"/>
    <cellStyle name="Normal 7 2 4 2 3 2" xfId="37937"/>
    <cellStyle name="Normal 7 2 4 2 3 2 2" xfId="37938"/>
    <cellStyle name="Normal 7 2 4 2 3 2 2 2" xfId="37939"/>
    <cellStyle name="Normal 7 2 4 2 3 2 3" xfId="37940"/>
    <cellStyle name="Normal 7 2 4 2 3 3" xfId="37941"/>
    <cellStyle name="Normal 7 2 4 2 3 3 2" xfId="37942"/>
    <cellStyle name="Normal 7 2 4 2 3 3 2 2" xfId="37943"/>
    <cellStyle name="Normal 7 2 4 2 3 3 3" xfId="37944"/>
    <cellStyle name="Normal 7 2 4 2 3 4" xfId="37945"/>
    <cellStyle name="Normal 7 2 4 2 3 4 2" xfId="37946"/>
    <cellStyle name="Normal 7 2 4 2 3 5" xfId="37947"/>
    <cellStyle name="Normal 7 2 4 2 4" xfId="37948"/>
    <cellStyle name="Normal 7 2 4 2 4 2" xfId="37949"/>
    <cellStyle name="Normal 7 2 4 2 4 2 2" xfId="37950"/>
    <cellStyle name="Normal 7 2 4 2 4 3" xfId="37951"/>
    <cellStyle name="Normal 7 2 4 2 5" xfId="37952"/>
    <cellStyle name="Normal 7 2 4 2 5 2" xfId="37953"/>
    <cellStyle name="Normal 7 2 4 2 5 2 2" xfId="37954"/>
    <cellStyle name="Normal 7 2 4 2 5 3" xfId="37955"/>
    <cellStyle name="Normal 7 2 4 2 6" xfId="37956"/>
    <cellStyle name="Normal 7 2 4 2 6 2" xfId="37957"/>
    <cellStyle name="Normal 7 2 4 2 7" xfId="37958"/>
    <cellStyle name="Normal 7 2 4 2 8" xfId="37959"/>
    <cellStyle name="Normal 7 2 4 3" xfId="37960"/>
    <cellStyle name="Normal 7 2 4 3 2" xfId="37961"/>
    <cellStyle name="Normal 7 2 4 3 2 2" xfId="37962"/>
    <cellStyle name="Normal 7 2 4 3 2 2 2" xfId="37963"/>
    <cellStyle name="Normal 7 2 4 3 2 2 2 2" xfId="37964"/>
    <cellStyle name="Normal 7 2 4 3 2 2 3" xfId="37965"/>
    <cellStyle name="Normal 7 2 4 3 2 3" xfId="37966"/>
    <cellStyle name="Normal 7 2 4 3 2 3 2" xfId="37967"/>
    <cellStyle name="Normal 7 2 4 3 2 3 2 2" xfId="37968"/>
    <cellStyle name="Normal 7 2 4 3 2 3 3" xfId="37969"/>
    <cellStyle name="Normal 7 2 4 3 2 4" xfId="37970"/>
    <cellStyle name="Normal 7 2 4 3 2 4 2" xfId="37971"/>
    <cellStyle name="Normal 7 2 4 3 2 5" xfId="37972"/>
    <cellStyle name="Normal 7 2 4 3 3" xfId="37973"/>
    <cellStyle name="Normal 7 2 4 3 3 2" xfId="37974"/>
    <cellStyle name="Normal 7 2 4 3 3 2 2" xfId="37975"/>
    <cellStyle name="Normal 7 2 4 3 3 3" xfId="37976"/>
    <cellStyle name="Normal 7 2 4 3 4" xfId="37977"/>
    <cellStyle name="Normal 7 2 4 3 4 2" xfId="37978"/>
    <cellStyle name="Normal 7 2 4 3 4 2 2" xfId="37979"/>
    <cellStyle name="Normal 7 2 4 3 4 3" xfId="37980"/>
    <cellStyle name="Normal 7 2 4 3 5" xfId="37981"/>
    <cellStyle name="Normal 7 2 4 3 5 2" xfId="37982"/>
    <cellStyle name="Normal 7 2 4 3 6" xfId="37983"/>
    <cellStyle name="Normal 7 2 4 4" xfId="37984"/>
    <cellStyle name="Normal 7 2 4 4 2" xfId="37985"/>
    <cellStyle name="Normal 7 2 4 4 2 2" xfId="37986"/>
    <cellStyle name="Normal 7 2 4 4 2 2 2" xfId="37987"/>
    <cellStyle name="Normal 7 2 4 4 2 3" xfId="37988"/>
    <cellStyle name="Normal 7 2 4 4 3" xfId="37989"/>
    <cellStyle name="Normal 7 2 4 4 3 2" xfId="37990"/>
    <cellStyle name="Normal 7 2 4 4 3 2 2" xfId="37991"/>
    <cellStyle name="Normal 7 2 4 4 3 3" xfId="37992"/>
    <cellStyle name="Normal 7 2 4 4 4" xfId="37993"/>
    <cellStyle name="Normal 7 2 4 4 4 2" xfId="37994"/>
    <cellStyle name="Normal 7 2 4 4 5" xfId="37995"/>
    <cellStyle name="Normal 7 2 4 5" xfId="37996"/>
    <cellStyle name="Normal 7 2 4 5 2" xfId="37997"/>
    <cellStyle name="Normal 7 2 4 5 2 2" xfId="37998"/>
    <cellStyle name="Normal 7 2 4 5 3" xfId="37999"/>
    <cellStyle name="Normal 7 2 4 6" xfId="38000"/>
    <cellStyle name="Normal 7 2 4 6 2" xfId="38001"/>
    <cellStyle name="Normal 7 2 4 6 2 2" xfId="38002"/>
    <cellStyle name="Normal 7 2 4 6 3" xfId="38003"/>
    <cellStyle name="Normal 7 2 4 7" xfId="38004"/>
    <cellStyle name="Normal 7 2 4 7 2" xfId="38005"/>
    <cellStyle name="Normal 7 2 4 8" xfId="38006"/>
    <cellStyle name="Normal 7 2 4 9" xfId="38007"/>
    <cellStyle name="Normal 7 2 5" xfId="38008"/>
    <cellStyle name="Normal 7 2 5 2" xfId="38009"/>
    <cellStyle name="Normal 7 2 5 2 2" xfId="38010"/>
    <cellStyle name="Normal 7 2 5 2 2 2" xfId="38011"/>
    <cellStyle name="Normal 7 2 5 2 2 2 2" xfId="38012"/>
    <cellStyle name="Normal 7 2 5 2 2 2 2 2" xfId="38013"/>
    <cellStyle name="Normal 7 2 5 2 2 2 3" xfId="38014"/>
    <cellStyle name="Normal 7 2 5 2 2 3" xfId="38015"/>
    <cellStyle name="Normal 7 2 5 2 2 3 2" xfId="38016"/>
    <cellStyle name="Normal 7 2 5 2 2 3 2 2" xfId="38017"/>
    <cellStyle name="Normal 7 2 5 2 2 3 3" xfId="38018"/>
    <cellStyle name="Normal 7 2 5 2 2 4" xfId="38019"/>
    <cellStyle name="Normal 7 2 5 2 2 4 2" xfId="38020"/>
    <cellStyle name="Normal 7 2 5 2 2 5" xfId="38021"/>
    <cellStyle name="Normal 7 2 5 2 3" xfId="38022"/>
    <cellStyle name="Normal 7 2 5 2 3 2" xfId="38023"/>
    <cellStyle name="Normal 7 2 5 2 3 2 2" xfId="38024"/>
    <cellStyle name="Normal 7 2 5 2 3 3" xfId="38025"/>
    <cellStyle name="Normal 7 2 5 2 4" xfId="38026"/>
    <cellStyle name="Normal 7 2 5 2 4 2" xfId="38027"/>
    <cellStyle name="Normal 7 2 5 2 4 2 2" xfId="38028"/>
    <cellStyle name="Normal 7 2 5 2 4 3" xfId="38029"/>
    <cellStyle name="Normal 7 2 5 2 5" xfId="38030"/>
    <cellStyle name="Normal 7 2 5 2 5 2" xfId="38031"/>
    <cellStyle name="Normal 7 2 5 2 6" xfId="38032"/>
    <cellStyle name="Normal 7 2 5 3" xfId="38033"/>
    <cellStyle name="Normal 7 2 5 3 2" xfId="38034"/>
    <cellStyle name="Normal 7 2 5 3 2 2" xfId="38035"/>
    <cellStyle name="Normal 7 2 5 3 2 2 2" xfId="38036"/>
    <cellStyle name="Normal 7 2 5 3 2 3" xfId="38037"/>
    <cellStyle name="Normal 7 2 5 3 3" xfId="38038"/>
    <cellStyle name="Normal 7 2 5 3 3 2" xfId="38039"/>
    <cellStyle name="Normal 7 2 5 3 3 2 2" xfId="38040"/>
    <cellStyle name="Normal 7 2 5 3 3 3" xfId="38041"/>
    <cellStyle name="Normal 7 2 5 3 4" xfId="38042"/>
    <cellStyle name="Normal 7 2 5 3 4 2" xfId="38043"/>
    <cellStyle name="Normal 7 2 5 3 5" xfId="38044"/>
    <cellStyle name="Normal 7 2 5 4" xfId="38045"/>
    <cellStyle name="Normal 7 2 5 4 2" xfId="38046"/>
    <cellStyle name="Normal 7 2 5 4 2 2" xfId="38047"/>
    <cellStyle name="Normal 7 2 5 4 3" xfId="38048"/>
    <cellStyle name="Normal 7 2 5 5" xfId="38049"/>
    <cellStyle name="Normal 7 2 5 5 2" xfId="38050"/>
    <cellStyle name="Normal 7 2 5 5 2 2" xfId="38051"/>
    <cellStyle name="Normal 7 2 5 5 3" xfId="38052"/>
    <cellStyle name="Normal 7 2 5 6" xfId="38053"/>
    <cellStyle name="Normal 7 2 5 6 2" xfId="38054"/>
    <cellStyle name="Normal 7 2 5 7" xfId="38055"/>
    <cellStyle name="Normal 7 2 5 8" xfId="38056"/>
    <cellStyle name="Normal 7 2 6" xfId="38057"/>
    <cellStyle name="Normal 7 2 6 2" xfId="38058"/>
    <cellStyle name="Normal 7 2 6 2 2" xfId="38059"/>
    <cellStyle name="Normal 7 2 6 2 2 2" xfId="38060"/>
    <cellStyle name="Normal 7 2 6 2 2 2 2" xfId="38061"/>
    <cellStyle name="Normal 7 2 6 2 2 3" xfId="38062"/>
    <cellStyle name="Normal 7 2 6 2 3" xfId="38063"/>
    <cellStyle name="Normal 7 2 6 2 3 2" xfId="38064"/>
    <cellStyle name="Normal 7 2 6 2 3 2 2" xfId="38065"/>
    <cellStyle name="Normal 7 2 6 2 3 3" xfId="38066"/>
    <cellStyle name="Normal 7 2 6 2 4" xfId="38067"/>
    <cellStyle name="Normal 7 2 6 2 4 2" xfId="38068"/>
    <cellStyle name="Normal 7 2 6 2 5" xfId="38069"/>
    <cellStyle name="Normal 7 2 6 2 6" xfId="38070"/>
    <cellStyle name="Normal 7 2 6 3" xfId="38071"/>
    <cellStyle name="Normal 7 2 6 3 2" xfId="38072"/>
    <cellStyle name="Normal 7 2 6 3 2 2" xfId="38073"/>
    <cellStyle name="Normal 7 2 6 3 3" xfId="38074"/>
    <cellStyle name="Normal 7 2 6 4" xfId="38075"/>
    <cellStyle name="Normal 7 2 6 4 2" xfId="38076"/>
    <cellStyle name="Normal 7 2 6 4 2 2" xfId="38077"/>
    <cellStyle name="Normal 7 2 6 4 3" xfId="38078"/>
    <cellStyle name="Normal 7 2 6 5" xfId="38079"/>
    <cellStyle name="Normal 7 2 6 5 2" xfId="38080"/>
    <cellStyle name="Normal 7 2 6 6" xfId="38081"/>
    <cellStyle name="Normal 7 2 6 7" xfId="38082"/>
    <cellStyle name="Normal 7 2 6 8" xfId="38083"/>
    <cellStyle name="Normal 7 2 7" xfId="38084"/>
    <cellStyle name="Normal 7 2 7 2" xfId="38085"/>
    <cellStyle name="Normal 7 2 7 2 2" xfId="38086"/>
    <cellStyle name="Normal 7 2 7 2 2 2" xfId="38087"/>
    <cellStyle name="Normal 7 2 7 2 3" xfId="38088"/>
    <cellStyle name="Normal 7 2 7 3" xfId="38089"/>
    <cellStyle name="Normal 7 2 7 3 2" xfId="38090"/>
    <cellStyle name="Normal 7 2 7 3 2 2" xfId="38091"/>
    <cellStyle name="Normal 7 2 7 3 3" xfId="38092"/>
    <cellStyle name="Normal 7 2 7 4" xfId="38093"/>
    <cellStyle name="Normal 7 2 7 4 2" xfId="38094"/>
    <cellStyle name="Normal 7 2 7 5" xfId="38095"/>
    <cellStyle name="Normal 7 2 7 6" xfId="38096"/>
    <cellStyle name="Normal 7 2 8" xfId="38097"/>
    <cellStyle name="Normal 7 2 8 2" xfId="38098"/>
    <cellStyle name="Normal 7 2 8 2 2" xfId="38099"/>
    <cellStyle name="Normal 7 2 8 3" xfId="38100"/>
    <cellStyle name="Normal 7 2 9" xfId="38101"/>
    <cellStyle name="Normal 7 2 9 2" xfId="38102"/>
    <cellStyle name="Normal 7 2 9 2 2" xfId="38103"/>
    <cellStyle name="Normal 7 2 9 3" xfId="38104"/>
    <cellStyle name="Normal 7 3" xfId="38105"/>
    <cellStyle name="Normal 7 3 10" xfId="38106"/>
    <cellStyle name="Normal 7 3 11" xfId="38107"/>
    <cellStyle name="Normal 7 3 12" xfId="38108"/>
    <cellStyle name="Normal 7 3 2" xfId="38109"/>
    <cellStyle name="Normal 7 3 2 2" xfId="38110"/>
    <cellStyle name="Normal 7 3 2 2 2" xfId="38111"/>
    <cellStyle name="Normal 7 3 2 2 2 2" xfId="38112"/>
    <cellStyle name="Normal 7 3 2 2 2 2 2" xfId="38113"/>
    <cellStyle name="Normal 7 3 2 2 2 2 2 2" xfId="38114"/>
    <cellStyle name="Normal 7 3 2 2 2 2 2 2 2" xfId="38115"/>
    <cellStyle name="Normal 7 3 2 2 2 2 2 3" xfId="38116"/>
    <cellStyle name="Normal 7 3 2 2 2 2 3" xfId="38117"/>
    <cellStyle name="Normal 7 3 2 2 2 2 3 2" xfId="38118"/>
    <cellStyle name="Normal 7 3 2 2 2 2 3 2 2" xfId="38119"/>
    <cellStyle name="Normal 7 3 2 2 2 2 3 3" xfId="38120"/>
    <cellStyle name="Normal 7 3 2 2 2 2 4" xfId="38121"/>
    <cellStyle name="Normal 7 3 2 2 2 2 4 2" xfId="38122"/>
    <cellStyle name="Normal 7 3 2 2 2 2 5" xfId="38123"/>
    <cellStyle name="Normal 7 3 2 2 2 3" xfId="38124"/>
    <cellStyle name="Normal 7 3 2 2 2 3 2" xfId="38125"/>
    <cellStyle name="Normal 7 3 2 2 2 3 2 2" xfId="38126"/>
    <cellStyle name="Normal 7 3 2 2 2 3 3" xfId="38127"/>
    <cellStyle name="Normal 7 3 2 2 2 4" xfId="38128"/>
    <cellStyle name="Normal 7 3 2 2 2 4 2" xfId="38129"/>
    <cellStyle name="Normal 7 3 2 2 2 4 2 2" xfId="38130"/>
    <cellStyle name="Normal 7 3 2 2 2 4 3" xfId="38131"/>
    <cellStyle name="Normal 7 3 2 2 2 5" xfId="38132"/>
    <cellStyle name="Normal 7 3 2 2 2 5 2" xfId="38133"/>
    <cellStyle name="Normal 7 3 2 2 2 6" xfId="38134"/>
    <cellStyle name="Normal 7 3 2 2 2 7" xfId="38135"/>
    <cellStyle name="Normal 7 3 2 2 3" xfId="38136"/>
    <cellStyle name="Normal 7 3 2 2 3 2" xfId="38137"/>
    <cellStyle name="Normal 7 3 2 2 3 2 2" xfId="38138"/>
    <cellStyle name="Normal 7 3 2 2 3 2 2 2" xfId="38139"/>
    <cellStyle name="Normal 7 3 2 2 3 2 3" xfId="38140"/>
    <cellStyle name="Normal 7 3 2 2 3 3" xfId="38141"/>
    <cellStyle name="Normal 7 3 2 2 3 3 2" xfId="38142"/>
    <cellStyle name="Normal 7 3 2 2 3 3 2 2" xfId="38143"/>
    <cellStyle name="Normal 7 3 2 2 3 3 3" xfId="38144"/>
    <cellStyle name="Normal 7 3 2 2 3 4" xfId="38145"/>
    <cellStyle name="Normal 7 3 2 2 3 4 2" xfId="38146"/>
    <cellStyle name="Normal 7 3 2 2 3 5" xfId="38147"/>
    <cellStyle name="Normal 7 3 2 2 4" xfId="38148"/>
    <cellStyle name="Normal 7 3 2 2 4 2" xfId="38149"/>
    <cellStyle name="Normal 7 3 2 2 4 2 2" xfId="38150"/>
    <cellStyle name="Normal 7 3 2 2 4 3" xfId="38151"/>
    <cellStyle name="Normal 7 3 2 2 5" xfId="38152"/>
    <cellStyle name="Normal 7 3 2 2 5 2" xfId="38153"/>
    <cellStyle name="Normal 7 3 2 2 5 2 2" xfId="38154"/>
    <cellStyle name="Normal 7 3 2 2 5 3" xfId="38155"/>
    <cellStyle name="Normal 7 3 2 2 6" xfId="38156"/>
    <cellStyle name="Normal 7 3 2 2 6 2" xfId="38157"/>
    <cellStyle name="Normal 7 3 2 2 7" xfId="38158"/>
    <cellStyle name="Normal 7 3 2 2 8" xfId="38159"/>
    <cellStyle name="Normal 7 3 2 3" xfId="38160"/>
    <cellStyle name="Normal 7 3 2 3 2" xfId="38161"/>
    <cellStyle name="Normal 7 3 2 3 2 2" xfId="38162"/>
    <cellStyle name="Normal 7 3 2 3 2 2 2" xfId="38163"/>
    <cellStyle name="Normal 7 3 2 3 2 2 2 2" xfId="38164"/>
    <cellStyle name="Normal 7 3 2 3 2 2 3" xfId="38165"/>
    <cellStyle name="Normal 7 3 2 3 2 3" xfId="38166"/>
    <cellStyle name="Normal 7 3 2 3 2 3 2" xfId="38167"/>
    <cellStyle name="Normal 7 3 2 3 2 3 2 2" xfId="38168"/>
    <cellStyle name="Normal 7 3 2 3 2 3 3" xfId="38169"/>
    <cellStyle name="Normal 7 3 2 3 2 4" xfId="38170"/>
    <cellStyle name="Normal 7 3 2 3 2 4 2" xfId="38171"/>
    <cellStyle name="Normal 7 3 2 3 2 5" xfId="38172"/>
    <cellStyle name="Normal 7 3 2 3 3" xfId="38173"/>
    <cellStyle name="Normal 7 3 2 3 3 2" xfId="38174"/>
    <cellStyle name="Normal 7 3 2 3 3 2 2" xfId="38175"/>
    <cellStyle name="Normal 7 3 2 3 3 3" xfId="38176"/>
    <cellStyle name="Normal 7 3 2 3 4" xfId="38177"/>
    <cellStyle name="Normal 7 3 2 3 4 2" xfId="38178"/>
    <cellStyle name="Normal 7 3 2 3 4 2 2" xfId="38179"/>
    <cellStyle name="Normal 7 3 2 3 4 3" xfId="38180"/>
    <cellStyle name="Normal 7 3 2 3 5" xfId="38181"/>
    <cellStyle name="Normal 7 3 2 3 5 2" xfId="38182"/>
    <cellStyle name="Normal 7 3 2 3 6" xfId="38183"/>
    <cellStyle name="Normal 7 3 2 3 7" xfId="38184"/>
    <cellStyle name="Normal 7 3 2 4" xfId="38185"/>
    <cellStyle name="Normal 7 3 2 4 2" xfId="38186"/>
    <cellStyle name="Normal 7 3 2 4 2 2" xfId="38187"/>
    <cellStyle name="Normal 7 3 2 4 2 2 2" xfId="38188"/>
    <cellStyle name="Normal 7 3 2 4 2 3" xfId="38189"/>
    <cellStyle name="Normal 7 3 2 4 3" xfId="38190"/>
    <cellStyle name="Normal 7 3 2 4 3 2" xfId="38191"/>
    <cellStyle name="Normal 7 3 2 4 3 2 2" xfId="38192"/>
    <cellStyle name="Normal 7 3 2 4 3 3" xfId="38193"/>
    <cellStyle name="Normal 7 3 2 4 4" xfId="38194"/>
    <cellStyle name="Normal 7 3 2 4 4 2" xfId="38195"/>
    <cellStyle name="Normal 7 3 2 4 5" xfId="38196"/>
    <cellStyle name="Normal 7 3 2 5" xfId="38197"/>
    <cellStyle name="Normal 7 3 2 5 2" xfId="38198"/>
    <cellStyle name="Normal 7 3 2 5 2 2" xfId="38199"/>
    <cellStyle name="Normal 7 3 2 5 3" xfId="38200"/>
    <cellStyle name="Normal 7 3 2 6" xfId="38201"/>
    <cellStyle name="Normal 7 3 2 6 2" xfId="38202"/>
    <cellStyle name="Normal 7 3 2 6 2 2" xfId="38203"/>
    <cellStyle name="Normal 7 3 2 6 3" xfId="38204"/>
    <cellStyle name="Normal 7 3 2 7" xfId="38205"/>
    <cellStyle name="Normal 7 3 2 7 2" xfId="38206"/>
    <cellStyle name="Normal 7 3 2 8" xfId="38207"/>
    <cellStyle name="Normal 7 3 2 9" xfId="38208"/>
    <cellStyle name="Normal 7 3 3" xfId="38209"/>
    <cellStyle name="Normal 7 3 3 2" xfId="38210"/>
    <cellStyle name="Normal 7 3 3 2 2" xfId="38211"/>
    <cellStyle name="Normal 7 3 3 2 2 2" xfId="38212"/>
    <cellStyle name="Normal 7 3 3 2 2 2 2" xfId="38213"/>
    <cellStyle name="Normal 7 3 3 2 2 2 2 2" xfId="38214"/>
    <cellStyle name="Normal 7 3 3 2 2 2 3" xfId="38215"/>
    <cellStyle name="Normal 7 3 3 2 2 3" xfId="38216"/>
    <cellStyle name="Normal 7 3 3 2 2 3 2" xfId="38217"/>
    <cellStyle name="Normal 7 3 3 2 2 3 2 2" xfId="38218"/>
    <cellStyle name="Normal 7 3 3 2 2 3 3" xfId="38219"/>
    <cellStyle name="Normal 7 3 3 2 2 4" xfId="38220"/>
    <cellStyle name="Normal 7 3 3 2 2 4 2" xfId="38221"/>
    <cellStyle name="Normal 7 3 3 2 2 5" xfId="38222"/>
    <cellStyle name="Normal 7 3 3 2 3" xfId="38223"/>
    <cellStyle name="Normal 7 3 3 2 3 2" xfId="38224"/>
    <cellStyle name="Normal 7 3 3 2 3 2 2" xfId="38225"/>
    <cellStyle name="Normal 7 3 3 2 3 3" xfId="38226"/>
    <cellStyle name="Normal 7 3 3 2 4" xfId="38227"/>
    <cellStyle name="Normal 7 3 3 2 4 2" xfId="38228"/>
    <cellStyle name="Normal 7 3 3 2 4 2 2" xfId="38229"/>
    <cellStyle name="Normal 7 3 3 2 4 3" xfId="38230"/>
    <cellStyle name="Normal 7 3 3 2 5" xfId="38231"/>
    <cellStyle name="Normal 7 3 3 2 5 2" xfId="38232"/>
    <cellStyle name="Normal 7 3 3 2 6" xfId="38233"/>
    <cellStyle name="Normal 7 3 3 2 7" xfId="38234"/>
    <cellStyle name="Normal 7 3 3 3" xfId="38235"/>
    <cellStyle name="Normal 7 3 3 3 2" xfId="38236"/>
    <cellStyle name="Normal 7 3 3 3 2 2" xfId="38237"/>
    <cellStyle name="Normal 7 3 3 3 2 2 2" xfId="38238"/>
    <cellStyle name="Normal 7 3 3 3 2 3" xfId="38239"/>
    <cellStyle name="Normal 7 3 3 3 3" xfId="38240"/>
    <cellStyle name="Normal 7 3 3 3 3 2" xfId="38241"/>
    <cellStyle name="Normal 7 3 3 3 3 2 2" xfId="38242"/>
    <cellStyle name="Normal 7 3 3 3 3 3" xfId="38243"/>
    <cellStyle name="Normal 7 3 3 3 4" xfId="38244"/>
    <cellStyle name="Normal 7 3 3 3 4 2" xfId="38245"/>
    <cellStyle name="Normal 7 3 3 3 5" xfId="38246"/>
    <cellStyle name="Normal 7 3 3 4" xfId="38247"/>
    <cellStyle name="Normal 7 3 3 4 2" xfId="38248"/>
    <cellStyle name="Normal 7 3 3 4 2 2" xfId="38249"/>
    <cellStyle name="Normal 7 3 3 4 3" xfId="38250"/>
    <cellStyle name="Normal 7 3 3 5" xfId="38251"/>
    <cellStyle name="Normal 7 3 3 5 2" xfId="38252"/>
    <cellStyle name="Normal 7 3 3 5 2 2" xfId="38253"/>
    <cellStyle name="Normal 7 3 3 5 3" xfId="38254"/>
    <cellStyle name="Normal 7 3 3 6" xfId="38255"/>
    <cellStyle name="Normal 7 3 3 6 2" xfId="38256"/>
    <cellStyle name="Normal 7 3 3 7" xfId="38257"/>
    <cellStyle name="Normal 7 3 3 8" xfId="38258"/>
    <cellStyle name="Normal 7 3 4" xfId="38259"/>
    <cellStyle name="Normal 7 3 4 2" xfId="38260"/>
    <cellStyle name="Normal 7 3 4 2 2" xfId="38261"/>
    <cellStyle name="Normal 7 3 4 2 2 2" xfId="38262"/>
    <cellStyle name="Normal 7 3 4 2 2 2 2" xfId="38263"/>
    <cellStyle name="Normal 7 3 4 2 2 3" xfId="38264"/>
    <cellStyle name="Normal 7 3 4 2 3" xfId="38265"/>
    <cellStyle name="Normal 7 3 4 2 3 2" xfId="38266"/>
    <cellStyle name="Normal 7 3 4 2 3 2 2" xfId="38267"/>
    <cellStyle name="Normal 7 3 4 2 3 3" xfId="38268"/>
    <cellStyle name="Normal 7 3 4 2 4" xfId="38269"/>
    <cellStyle name="Normal 7 3 4 2 4 2" xfId="38270"/>
    <cellStyle name="Normal 7 3 4 2 5" xfId="38271"/>
    <cellStyle name="Normal 7 3 4 3" xfId="38272"/>
    <cellStyle name="Normal 7 3 4 3 2" xfId="38273"/>
    <cellStyle name="Normal 7 3 4 3 2 2" xfId="38274"/>
    <cellStyle name="Normal 7 3 4 3 3" xfId="38275"/>
    <cellStyle name="Normal 7 3 4 4" xfId="38276"/>
    <cellStyle name="Normal 7 3 4 4 2" xfId="38277"/>
    <cellStyle name="Normal 7 3 4 4 2 2" xfId="38278"/>
    <cellStyle name="Normal 7 3 4 4 3" xfId="38279"/>
    <cellStyle name="Normal 7 3 4 5" xfId="38280"/>
    <cellStyle name="Normal 7 3 4 5 2" xfId="38281"/>
    <cellStyle name="Normal 7 3 4 6" xfId="38282"/>
    <cellStyle name="Normal 7 3 4 7" xfId="38283"/>
    <cellStyle name="Normal 7 3 5" xfId="38284"/>
    <cellStyle name="Normal 7 3 5 2" xfId="38285"/>
    <cellStyle name="Normal 7 3 5 2 2" xfId="38286"/>
    <cellStyle name="Normal 7 3 5 2 2 2" xfId="38287"/>
    <cellStyle name="Normal 7 3 5 2 3" xfId="38288"/>
    <cellStyle name="Normal 7 3 5 3" xfId="38289"/>
    <cellStyle name="Normal 7 3 5 3 2" xfId="38290"/>
    <cellStyle name="Normal 7 3 5 3 2 2" xfId="38291"/>
    <cellStyle name="Normal 7 3 5 3 3" xfId="38292"/>
    <cellStyle name="Normal 7 3 5 4" xfId="38293"/>
    <cellStyle name="Normal 7 3 5 4 2" xfId="38294"/>
    <cellStyle name="Normal 7 3 5 5" xfId="38295"/>
    <cellStyle name="Normal 7 3 6" xfId="38296"/>
    <cellStyle name="Normal 7 3 6 2" xfId="38297"/>
    <cellStyle name="Normal 7 3 6 2 2" xfId="38298"/>
    <cellStyle name="Normal 7 3 6 3" xfId="38299"/>
    <cellStyle name="Normal 7 3 7" xfId="38300"/>
    <cellStyle name="Normal 7 3 7 2" xfId="38301"/>
    <cellStyle name="Normal 7 3 7 2 2" xfId="38302"/>
    <cellStyle name="Normal 7 3 7 3" xfId="38303"/>
    <cellStyle name="Normal 7 3 8" xfId="38304"/>
    <cellStyle name="Normal 7 3 8 2" xfId="38305"/>
    <cellStyle name="Normal 7 3 9" xfId="38306"/>
    <cellStyle name="Normal 7 3 9 2" xfId="38307"/>
    <cellStyle name="Normal 7 4" xfId="38308"/>
    <cellStyle name="Normal 7 4 2" xfId="38309"/>
    <cellStyle name="Normal 7 4 2 2" xfId="38310"/>
    <cellStyle name="Normal 7 4 2 2 2" xfId="38311"/>
    <cellStyle name="Normal 7 4 2 2 2 2" xfId="38312"/>
    <cellStyle name="Normal 7 4 2 2 2 2 2" xfId="38313"/>
    <cellStyle name="Normal 7 4 2 2 2 2 2 2" xfId="38314"/>
    <cellStyle name="Normal 7 4 2 2 2 2 3" xfId="38315"/>
    <cellStyle name="Normal 7 4 2 2 2 3" xfId="38316"/>
    <cellStyle name="Normal 7 4 2 2 2 3 2" xfId="38317"/>
    <cellStyle name="Normal 7 4 2 2 2 3 2 2" xfId="38318"/>
    <cellStyle name="Normal 7 4 2 2 2 3 3" xfId="38319"/>
    <cellStyle name="Normal 7 4 2 2 2 4" xfId="38320"/>
    <cellStyle name="Normal 7 4 2 2 2 4 2" xfId="38321"/>
    <cellStyle name="Normal 7 4 2 2 2 5" xfId="38322"/>
    <cellStyle name="Normal 7 4 2 2 3" xfId="38323"/>
    <cellStyle name="Normal 7 4 2 2 3 2" xfId="38324"/>
    <cellStyle name="Normal 7 4 2 2 3 2 2" xfId="38325"/>
    <cellStyle name="Normal 7 4 2 2 3 3" xfId="38326"/>
    <cellStyle name="Normal 7 4 2 2 4" xfId="38327"/>
    <cellStyle name="Normal 7 4 2 2 4 2" xfId="38328"/>
    <cellStyle name="Normal 7 4 2 2 4 2 2" xfId="38329"/>
    <cellStyle name="Normal 7 4 2 2 4 3" xfId="38330"/>
    <cellStyle name="Normal 7 4 2 2 5" xfId="38331"/>
    <cellStyle name="Normal 7 4 2 2 5 2" xfId="38332"/>
    <cellStyle name="Normal 7 4 2 2 6" xfId="38333"/>
    <cellStyle name="Normal 7 4 2 2 7" xfId="38334"/>
    <cellStyle name="Normal 7 4 2 3" xfId="38335"/>
    <cellStyle name="Normal 7 4 2 3 2" xfId="38336"/>
    <cellStyle name="Normal 7 4 2 3 2 2" xfId="38337"/>
    <cellStyle name="Normal 7 4 2 3 2 2 2" xfId="38338"/>
    <cellStyle name="Normal 7 4 2 3 2 3" xfId="38339"/>
    <cellStyle name="Normal 7 4 2 3 3" xfId="38340"/>
    <cellStyle name="Normal 7 4 2 3 3 2" xfId="38341"/>
    <cellStyle name="Normal 7 4 2 3 3 2 2" xfId="38342"/>
    <cellStyle name="Normal 7 4 2 3 3 3" xfId="38343"/>
    <cellStyle name="Normal 7 4 2 3 4" xfId="38344"/>
    <cellStyle name="Normal 7 4 2 3 4 2" xfId="38345"/>
    <cellStyle name="Normal 7 4 2 3 5" xfId="38346"/>
    <cellStyle name="Normal 7 4 2 4" xfId="38347"/>
    <cellStyle name="Normal 7 4 2 4 2" xfId="38348"/>
    <cellStyle name="Normal 7 4 2 4 2 2" xfId="38349"/>
    <cellStyle name="Normal 7 4 2 4 3" xfId="38350"/>
    <cellStyle name="Normal 7 4 2 5" xfId="38351"/>
    <cellStyle name="Normal 7 4 2 5 2" xfId="38352"/>
    <cellStyle name="Normal 7 4 2 5 2 2" xfId="38353"/>
    <cellStyle name="Normal 7 4 2 5 3" xfId="38354"/>
    <cellStyle name="Normal 7 4 2 6" xfId="38355"/>
    <cellStyle name="Normal 7 4 2 6 2" xfId="38356"/>
    <cellStyle name="Normal 7 4 2 7" xfId="38357"/>
    <cellStyle name="Normal 7 4 2 8" xfId="38358"/>
    <cellStyle name="Normal 7 4 3" xfId="38359"/>
    <cellStyle name="Normal 7 4 3 2" xfId="38360"/>
    <cellStyle name="Normal 7 4 3 2 2" xfId="38361"/>
    <cellStyle name="Normal 7 4 3 2 2 2" xfId="38362"/>
    <cellStyle name="Normal 7 4 3 2 2 2 2" xfId="38363"/>
    <cellStyle name="Normal 7 4 3 2 2 3" xfId="38364"/>
    <cellStyle name="Normal 7 4 3 2 3" xfId="38365"/>
    <cellStyle name="Normal 7 4 3 2 3 2" xfId="38366"/>
    <cellStyle name="Normal 7 4 3 2 3 2 2" xfId="38367"/>
    <cellStyle name="Normal 7 4 3 2 3 3" xfId="38368"/>
    <cellStyle name="Normal 7 4 3 2 4" xfId="38369"/>
    <cellStyle name="Normal 7 4 3 2 4 2" xfId="38370"/>
    <cellStyle name="Normal 7 4 3 2 5" xfId="38371"/>
    <cellStyle name="Normal 7 4 3 3" xfId="38372"/>
    <cellStyle name="Normal 7 4 3 3 2" xfId="38373"/>
    <cellStyle name="Normal 7 4 3 3 2 2" xfId="38374"/>
    <cellStyle name="Normal 7 4 3 3 3" xfId="38375"/>
    <cellStyle name="Normal 7 4 3 4" xfId="38376"/>
    <cellStyle name="Normal 7 4 3 4 2" xfId="38377"/>
    <cellStyle name="Normal 7 4 3 4 2 2" xfId="38378"/>
    <cellStyle name="Normal 7 4 3 4 3" xfId="38379"/>
    <cellStyle name="Normal 7 4 3 5" xfId="38380"/>
    <cellStyle name="Normal 7 4 3 5 2" xfId="38381"/>
    <cellStyle name="Normal 7 4 3 6" xfId="38382"/>
    <cellStyle name="Normal 7 4 3 7" xfId="38383"/>
    <cellStyle name="Normal 7 4 4" xfId="38384"/>
    <cellStyle name="Normal 7 4 4 2" xfId="38385"/>
    <cellStyle name="Normal 7 4 4 2 2" xfId="38386"/>
    <cellStyle name="Normal 7 4 4 2 2 2" xfId="38387"/>
    <cellStyle name="Normal 7 4 4 2 3" xfId="38388"/>
    <cellStyle name="Normal 7 4 4 3" xfId="38389"/>
    <cellStyle name="Normal 7 4 4 3 2" xfId="38390"/>
    <cellStyle name="Normal 7 4 4 3 2 2" xfId="38391"/>
    <cellStyle name="Normal 7 4 4 3 3" xfId="38392"/>
    <cellStyle name="Normal 7 4 4 4" xfId="38393"/>
    <cellStyle name="Normal 7 4 4 4 2" xfId="38394"/>
    <cellStyle name="Normal 7 4 4 5" xfId="38395"/>
    <cellStyle name="Normal 7 4 4 6" xfId="38396"/>
    <cellStyle name="Normal 7 4 4 7" xfId="38397"/>
    <cellStyle name="Normal 7 4 4 8" xfId="38398"/>
    <cellStyle name="Normal 7 4 5" xfId="38399"/>
    <cellStyle name="Normal 7 4 5 2" xfId="38400"/>
    <cellStyle name="Normal 7 4 5 2 2" xfId="38401"/>
    <cellStyle name="Normal 7 4 5 3" xfId="38402"/>
    <cellStyle name="Normal 7 4 6" xfId="38403"/>
    <cellStyle name="Normal 7 4 6 2" xfId="38404"/>
    <cellStyle name="Normal 7 4 6 2 2" xfId="38405"/>
    <cellStyle name="Normal 7 4 6 3" xfId="38406"/>
    <cellStyle name="Normal 7 4 7" xfId="38407"/>
    <cellStyle name="Normal 7 4 7 2" xfId="38408"/>
    <cellStyle name="Normal 7 4 8" xfId="38409"/>
    <cellStyle name="Normal 7 5" xfId="38410"/>
    <cellStyle name="Normal 7 5 2" xfId="38411"/>
    <cellStyle name="Normal 7 5 2 2" xfId="38412"/>
    <cellStyle name="Normal 7 5 2 2 2" xfId="38413"/>
    <cellStyle name="Normal 7 5 2 2 2 2" xfId="38414"/>
    <cellStyle name="Normal 7 5 2 2 2 2 2" xfId="38415"/>
    <cellStyle name="Normal 7 5 2 2 2 2 2 2" xfId="38416"/>
    <cellStyle name="Normal 7 5 2 2 2 2 3" xfId="38417"/>
    <cellStyle name="Normal 7 5 2 2 2 3" xfId="38418"/>
    <cellStyle name="Normal 7 5 2 2 2 3 2" xfId="38419"/>
    <cellStyle name="Normal 7 5 2 2 2 3 2 2" xfId="38420"/>
    <cellStyle name="Normal 7 5 2 2 2 3 3" xfId="38421"/>
    <cellStyle name="Normal 7 5 2 2 2 4" xfId="38422"/>
    <cellStyle name="Normal 7 5 2 2 2 4 2" xfId="38423"/>
    <cellStyle name="Normal 7 5 2 2 2 5" xfId="38424"/>
    <cellStyle name="Normal 7 5 2 2 3" xfId="38425"/>
    <cellStyle name="Normal 7 5 2 2 3 2" xfId="38426"/>
    <cellStyle name="Normal 7 5 2 2 3 2 2" xfId="38427"/>
    <cellStyle name="Normal 7 5 2 2 3 3" xfId="38428"/>
    <cellStyle name="Normal 7 5 2 2 4" xfId="38429"/>
    <cellStyle name="Normal 7 5 2 2 4 2" xfId="38430"/>
    <cellStyle name="Normal 7 5 2 2 4 2 2" xfId="38431"/>
    <cellStyle name="Normal 7 5 2 2 4 3" xfId="38432"/>
    <cellStyle name="Normal 7 5 2 2 5" xfId="38433"/>
    <cellStyle name="Normal 7 5 2 2 5 2" xfId="38434"/>
    <cellStyle name="Normal 7 5 2 2 6" xfId="38435"/>
    <cellStyle name="Normal 7 5 2 3" xfId="38436"/>
    <cellStyle name="Normal 7 5 2 3 2" xfId="38437"/>
    <cellStyle name="Normal 7 5 2 3 2 2" xfId="38438"/>
    <cellStyle name="Normal 7 5 2 3 2 2 2" xfId="38439"/>
    <cellStyle name="Normal 7 5 2 3 2 3" xfId="38440"/>
    <cellStyle name="Normal 7 5 2 3 3" xfId="38441"/>
    <cellStyle name="Normal 7 5 2 3 3 2" xfId="38442"/>
    <cellStyle name="Normal 7 5 2 3 3 2 2" xfId="38443"/>
    <cellStyle name="Normal 7 5 2 3 3 3" xfId="38444"/>
    <cellStyle name="Normal 7 5 2 3 4" xfId="38445"/>
    <cellStyle name="Normal 7 5 2 3 4 2" xfId="38446"/>
    <cellStyle name="Normal 7 5 2 3 5" xfId="38447"/>
    <cellStyle name="Normal 7 5 2 4" xfId="38448"/>
    <cellStyle name="Normal 7 5 2 4 2" xfId="38449"/>
    <cellStyle name="Normal 7 5 2 4 2 2" xfId="38450"/>
    <cellStyle name="Normal 7 5 2 4 3" xfId="38451"/>
    <cellStyle name="Normal 7 5 2 5" xfId="38452"/>
    <cellStyle name="Normal 7 5 2 5 2" xfId="38453"/>
    <cellStyle name="Normal 7 5 2 5 2 2" xfId="38454"/>
    <cellStyle name="Normal 7 5 2 5 3" xfId="38455"/>
    <cellStyle name="Normal 7 5 2 6" xfId="38456"/>
    <cellStyle name="Normal 7 5 2 6 2" xfId="38457"/>
    <cellStyle name="Normal 7 5 2 7" xfId="38458"/>
    <cellStyle name="Normal 7 5 2 8" xfId="38459"/>
    <cellStyle name="Normal 7 5 3" xfId="38460"/>
    <cellStyle name="Normal 7 5 3 2" xfId="38461"/>
    <cellStyle name="Normal 7 5 3 2 2" xfId="38462"/>
    <cellStyle name="Normal 7 5 3 2 2 2" xfId="38463"/>
    <cellStyle name="Normal 7 5 3 2 2 2 2" xfId="38464"/>
    <cellStyle name="Normal 7 5 3 2 2 3" xfId="38465"/>
    <cellStyle name="Normal 7 5 3 2 3" xfId="38466"/>
    <cellStyle name="Normal 7 5 3 2 3 2" xfId="38467"/>
    <cellStyle name="Normal 7 5 3 2 3 2 2" xfId="38468"/>
    <cellStyle name="Normal 7 5 3 2 3 3" xfId="38469"/>
    <cellStyle name="Normal 7 5 3 2 4" xfId="38470"/>
    <cellStyle name="Normal 7 5 3 2 4 2" xfId="38471"/>
    <cellStyle name="Normal 7 5 3 2 5" xfId="38472"/>
    <cellStyle name="Normal 7 5 3 3" xfId="38473"/>
    <cellStyle name="Normal 7 5 3 3 2" xfId="38474"/>
    <cellStyle name="Normal 7 5 3 3 2 2" xfId="38475"/>
    <cellStyle name="Normal 7 5 3 3 3" xfId="38476"/>
    <cellStyle name="Normal 7 5 3 4" xfId="38477"/>
    <cellStyle name="Normal 7 5 3 4 2" xfId="38478"/>
    <cellStyle name="Normal 7 5 3 4 2 2" xfId="38479"/>
    <cellStyle name="Normal 7 5 3 4 3" xfId="38480"/>
    <cellStyle name="Normal 7 5 3 5" xfId="38481"/>
    <cellStyle name="Normal 7 5 3 5 2" xfId="38482"/>
    <cellStyle name="Normal 7 5 3 6" xfId="38483"/>
    <cellStyle name="Normal 7 5 3 7" xfId="38484"/>
    <cellStyle name="Normal 7 5 4" xfId="38485"/>
    <cellStyle name="Normal 7 5 4 2" xfId="38486"/>
    <cellStyle name="Normal 7 5 4 2 2" xfId="38487"/>
    <cellStyle name="Normal 7 5 4 2 2 2" xfId="38488"/>
    <cellStyle name="Normal 7 5 4 2 3" xfId="38489"/>
    <cellStyle name="Normal 7 5 4 3" xfId="38490"/>
    <cellStyle name="Normal 7 5 4 3 2" xfId="38491"/>
    <cellStyle name="Normal 7 5 4 3 2 2" xfId="38492"/>
    <cellStyle name="Normal 7 5 4 3 3" xfId="38493"/>
    <cellStyle name="Normal 7 5 4 4" xfId="38494"/>
    <cellStyle name="Normal 7 5 4 4 2" xfId="38495"/>
    <cellStyle name="Normal 7 5 4 5" xfId="38496"/>
    <cellStyle name="Normal 7 5 5" xfId="38497"/>
    <cellStyle name="Normal 7 5 5 2" xfId="38498"/>
    <cellStyle name="Normal 7 5 5 2 2" xfId="38499"/>
    <cellStyle name="Normal 7 5 5 3" xfId="38500"/>
    <cellStyle name="Normal 7 5 6" xfId="38501"/>
    <cellStyle name="Normal 7 5 6 2" xfId="38502"/>
    <cellStyle name="Normal 7 5 6 2 2" xfId="38503"/>
    <cellStyle name="Normal 7 5 6 3" xfId="38504"/>
    <cellStyle name="Normal 7 5 7" xfId="38505"/>
    <cellStyle name="Normal 7 5 7 2" xfId="38506"/>
    <cellStyle name="Normal 7 5 8" xfId="38507"/>
    <cellStyle name="Normal 7 5 9" xfId="38508"/>
    <cellStyle name="Normal 7 6" xfId="38509"/>
    <cellStyle name="Normal 7 6 2" xfId="38510"/>
    <cellStyle name="Normal 7 6 2 2" xfId="38511"/>
    <cellStyle name="Normal 7 6 2 2 2" xfId="38512"/>
    <cellStyle name="Normal 7 6 2 2 2 2" xfId="38513"/>
    <cellStyle name="Normal 7 6 2 2 2 2 2" xfId="38514"/>
    <cellStyle name="Normal 7 6 2 2 2 3" xfId="38515"/>
    <cellStyle name="Normal 7 6 2 2 3" xfId="38516"/>
    <cellStyle name="Normal 7 6 2 2 3 2" xfId="38517"/>
    <cellStyle name="Normal 7 6 2 2 3 2 2" xfId="38518"/>
    <cellStyle name="Normal 7 6 2 2 3 3" xfId="38519"/>
    <cellStyle name="Normal 7 6 2 2 4" xfId="38520"/>
    <cellStyle name="Normal 7 6 2 2 4 2" xfId="38521"/>
    <cellStyle name="Normal 7 6 2 2 5" xfId="38522"/>
    <cellStyle name="Normal 7 6 2 3" xfId="38523"/>
    <cellStyle name="Normal 7 6 2 3 2" xfId="38524"/>
    <cellStyle name="Normal 7 6 2 3 2 2" xfId="38525"/>
    <cellStyle name="Normal 7 6 2 3 3" xfId="38526"/>
    <cellStyle name="Normal 7 6 2 4" xfId="38527"/>
    <cellStyle name="Normal 7 6 2 4 2" xfId="38528"/>
    <cellStyle name="Normal 7 6 2 4 2 2" xfId="38529"/>
    <cellStyle name="Normal 7 6 2 4 3" xfId="38530"/>
    <cellStyle name="Normal 7 6 2 5" xfId="38531"/>
    <cellStyle name="Normal 7 6 2 5 2" xfId="38532"/>
    <cellStyle name="Normal 7 6 2 6" xfId="38533"/>
    <cellStyle name="Normal 7 6 3" xfId="38534"/>
    <cellStyle name="Normal 7 6 3 2" xfId="38535"/>
    <cellStyle name="Normal 7 6 3 2 2" xfId="38536"/>
    <cellStyle name="Normal 7 6 3 2 2 2" xfId="38537"/>
    <cellStyle name="Normal 7 6 3 2 3" xfId="38538"/>
    <cellStyle name="Normal 7 6 3 3" xfId="38539"/>
    <cellStyle name="Normal 7 6 3 3 2" xfId="38540"/>
    <cellStyle name="Normal 7 6 3 3 2 2" xfId="38541"/>
    <cellStyle name="Normal 7 6 3 3 3" xfId="38542"/>
    <cellStyle name="Normal 7 6 3 4" xfId="38543"/>
    <cellStyle name="Normal 7 6 3 4 2" xfId="38544"/>
    <cellStyle name="Normal 7 6 3 5" xfId="38545"/>
    <cellStyle name="Normal 7 6 4" xfId="38546"/>
    <cellStyle name="Normal 7 6 4 2" xfId="38547"/>
    <cellStyle name="Normal 7 6 4 2 2" xfId="38548"/>
    <cellStyle name="Normal 7 6 4 3" xfId="38549"/>
    <cellStyle name="Normal 7 6 5" xfId="38550"/>
    <cellStyle name="Normal 7 6 5 2" xfId="38551"/>
    <cellStyle name="Normal 7 6 5 2 2" xfId="38552"/>
    <cellStyle name="Normal 7 6 5 3" xfId="38553"/>
    <cellStyle name="Normal 7 6 6" xfId="38554"/>
    <cellStyle name="Normal 7 6 6 2" xfId="38555"/>
    <cellStyle name="Normal 7 6 7" xfId="38556"/>
    <cellStyle name="Normal 7 6 8" xfId="38557"/>
    <cellStyle name="Normal 7 7" xfId="38558"/>
    <cellStyle name="Normal 7 7 2" xfId="38559"/>
    <cellStyle name="Normal 7 7 2 2" xfId="38560"/>
    <cellStyle name="Normal 7 7 2 2 2" xfId="38561"/>
    <cellStyle name="Normal 7 7 2 2 2 2" xfId="38562"/>
    <cellStyle name="Normal 7 7 2 2 3" xfId="38563"/>
    <cellStyle name="Normal 7 7 2 3" xfId="38564"/>
    <cellStyle name="Normal 7 7 2 3 2" xfId="38565"/>
    <cellStyle name="Normal 7 7 2 3 2 2" xfId="38566"/>
    <cellStyle name="Normal 7 7 2 3 3" xfId="38567"/>
    <cellStyle name="Normal 7 7 2 4" xfId="38568"/>
    <cellStyle name="Normal 7 7 2 4 2" xfId="38569"/>
    <cellStyle name="Normal 7 7 2 5" xfId="38570"/>
    <cellStyle name="Normal 7 7 3" xfId="38571"/>
    <cellStyle name="Normal 7 7 3 2" xfId="38572"/>
    <cellStyle name="Normal 7 7 3 2 2" xfId="38573"/>
    <cellStyle name="Normal 7 7 3 3" xfId="38574"/>
    <cellStyle name="Normal 7 7 4" xfId="38575"/>
    <cellStyle name="Normal 7 7 4 2" xfId="38576"/>
    <cellStyle name="Normal 7 7 4 2 2" xfId="38577"/>
    <cellStyle name="Normal 7 7 4 3" xfId="38578"/>
    <cellStyle name="Normal 7 7 5" xfId="38579"/>
    <cellStyle name="Normal 7 7 5 2" xfId="38580"/>
    <cellStyle name="Normal 7 7 6" xfId="38581"/>
    <cellStyle name="Normal 7 7 7" xfId="38582"/>
    <cellStyle name="Normal 7 8" xfId="38583"/>
    <cellStyle name="Normal 7 8 2" xfId="38584"/>
    <cellStyle name="Normal 7 8 2 2" xfId="38585"/>
    <cellStyle name="Normal 7 8 2 2 2" xfId="38586"/>
    <cellStyle name="Normal 7 8 2 3" xfId="38587"/>
    <cellStyle name="Normal 7 8 3" xfId="38588"/>
    <cellStyle name="Normal 7 8 3 2" xfId="38589"/>
    <cellStyle name="Normal 7 8 3 2 2" xfId="38590"/>
    <cellStyle name="Normal 7 8 3 3" xfId="38591"/>
    <cellStyle name="Normal 7 8 4" xfId="38592"/>
    <cellStyle name="Normal 7 8 4 2" xfId="38593"/>
    <cellStyle name="Normal 7 8 5" xfId="38594"/>
    <cellStyle name="Normal 7 9" xfId="38595"/>
    <cellStyle name="Normal 7 9 2" xfId="38596"/>
    <cellStyle name="Normal 7 9 2 2" xfId="38597"/>
    <cellStyle name="Normal 7 9 3" xfId="38598"/>
    <cellStyle name="Normal 7_2112 Salary" xfId="38599"/>
    <cellStyle name="Normal 70" xfId="38600"/>
    <cellStyle name="Normal 70 2" xfId="38601"/>
    <cellStyle name="Normal 70 2 2" xfId="38602"/>
    <cellStyle name="Normal 70 3" xfId="38603"/>
    <cellStyle name="Normal 70 3 2" xfId="38604"/>
    <cellStyle name="Normal 70 4" xfId="38605"/>
    <cellStyle name="Normal 70 5" xfId="38606"/>
    <cellStyle name="Normal 71" xfId="38607"/>
    <cellStyle name="Normal 71 2" xfId="38608"/>
    <cellStyle name="Normal 71 2 2" xfId="38609"/>
    <cellStyle name="Normal 71 2 3" xfId="38610"/>
    <cellStyle name="Normal 71 3" xfId="38611"/>
    <cellStyle name="Normal 71 4" xfId="38612"/>
    <cellStyle name="Normal 71 5" xfId="38613"/>
    <cellStyle name="Normal 72" xfId="38614"/>
    <cellStyle name="Normal 72 2" xfId="38615"/>
    <cellStyle name="Normal 72 2 2" xfId="38616"/>
    <cellStyle name="Normal 72 2 2 2" xfId="38617"/>
    <cellStyle name="Normal 72 2 2 2 2" xfId="38618"/>
    <cellStyle name="Normal 72 2 2 2 2 2" xfId="38619"/>
    <cellStyle name="Normal 72 2 2 2 3" xfId="38620"/>
    <cellStyle name="Normal 72 2 2 3" xfId="38621"/>
    <cellStyle name="Normal 72 2 2 3 2" xfId="38622"/>
    <cellStyle name="Normal 72 2 2 3 2 2" xfId="38623"/>
    <cellStyle name="Normal 72 2 2 3 3" xfId="38624"/>
    <cellStyle name="Normal 72 2 2 4" xfId="38625"/>
    <cellStyle name="Normal 72 2 2 4 2" xfId="38626"/>
    <cellStyle name="Normal 72 2 2 5" xfId="38627"/>
    <cellStyle name="Normal 72 2 3" xfId="38628"/>
    <cellStyle name="Normal 72 2 3 2" xfId="38629"/>
    <cellStyle name="Normal 72 2 3 2 2" xfId="38630"/>
    <cellStyle name="Normal 72 2 3 3" xfId="38631"/>
    <cellStyle name="Normal 72 2 4" xfId="38632"/>
    <cellStyle name="Normal 72 2 4 2" xfId="38633"/>
    <cellStyle name="Normal 72 2 4 2 2" xfId="38634"/>
    <cellStyle name="Normal 72 2 4 3" xfId="38635"/>
    <cellStyle name="Normal 72 2 5" xfId="38636"/>
    <cellStyle name="Normal 72 2 5 2" xfId="38637"/>
    <cellStyle name="Normal 72 2 6" xfId="38638"/>
    <cellStyle name="Normal 72 3" xfId="38639"/>
    <cellStyle name="Normal 72 3 2" xfId="38640"/>
    <cellStyle name="Normal 72 3 2 2" xfId="38641"/>
    <cellStyle name="Normal 72 3 2 2 2" xfId="38642"/>
    <cellStyle name="Normal 72 3 2 3" xfId="38643"/>
    <cellStyle name="Normal 72 3 3" xfId="38644"/>
    <cellStyle name="Normal 72 3 3 2" xfId="38645"/>
    <cellStyle name="Normal 72 3 3 2 2" xfId="38646"/>
    <cellStyle name="Normal 72 3 3 3" xfId="38647"/>
    <cellStyle name="Normal 72 3 4" xfId="38648"/>
    <cellStyle name="Normal 72 3 4 2" xfId="38649"/>
    <cellStyle name="Normal 72 3 5" xfId="38650"/>
    <cellStyle name="Normal 72 4" xfId="38651"/>
    <cellStyle name="Normal 72 4 2" xfId="38652"/>
    <cellStyle name="Normal 72 4 2 2" xfId="38653"/>
    <cellStyle name="Normal 72 4 3" xfId="38654"/>
    <cellStyle name="Normal 72 5" xfId="38655"/>
    <cellStyle name="Normal 72 5 2" xfId="38656"/>
    <cellStyle name="Normal 72 5 2 2" xfId="38657"/>
    <cellStyle name="Normal 72 5 3" xfId="38658"/>
    <cellStyle name="Normal 72 6" xfId="38659"/>
    <cellStyle name="Normal 72 6 2" xfId="38660"/>
    <cellStyle name="Normal 72 7" xfId="38661"/>
    <cellStyle name="Normal 72 8" xfId="38662"/>
    <cellStyle name="Normal 73" xfId="38663"/>
    <cellStyle name="Normal 73 2" xfId="38664"/>
    <cellStyle name="Normal 73 2 2" xfId="38665"/>
    <cellStyle name="Normal 73 3" xfId="38666"/>
    <cellStyle name="Normal 73 4" xfId="38667"/>
    <cellStyle name="Normal 74" xfId="38668"/>
    <cellStyle name="Normal 74 2" xfId="38669"/>
    <cellStyle name="Normal 74 3" xfId="38670"/>
    <cellStyle name="Normal 75" xfId="38671"/>
    <cellStyle name="Normal 75 2" xfId="38672"/>
    <cellStyle name="Normal 75 3" xfId="38673"/>
    <cellStyle name="Normal 76" xfId="38674"/>
    <cellStyle name="Normal 76 2" xfId="38675"/>
    <cellStyle name="Normal 76 3" xfId="38676"/>
    <cellStyle name="Normal 77" xfId="38677"/>
    <cellStyle name="Normal 77 2" xfId="38678"/>
    <cellStyle name="Normal 77 3" xfId="38679"/>
    <cellStyle name="Normal 78" xfId="38680"/>
    <cellStyle name="Normal 78 2" xfId="38681"/>
    <cellStyle name="Normal 78 3" xfId="38682"/>
    <cellStyle name="Normal 79" xfId="38683"/>
    <cellStyle name="Normal 79 2" xfId="38684"/>
    <cellStyle name="Normal 79 3" xfId="38685"/>
    <cellStyle name="Normal 8" xfId="38686"/>
    <cellStyle name="Normal 8 10" xfId="38687"/>
    <cellStyle name="Normal 8 10 2" xfId="38688"/>
    <cellStyle name="Normal 8 11" xfId="38689"/>
    <cellStyle name="Normal 8 11 2" xfId="38690"/>
    <cellStyle name="Normal 8 12" xfId="38691"/>
    <cellStyle name="Normal 8 2" xfId="38692"/>
    <cellStyle name="Normal 8 2 10" xfId="38693"/>
    <cellStyle name="Normal 8 2 11" xfId="38694"/>
    <cellStyle name="Normal 8 2 2" xfId="38695"/>
    <cellStyle name="Normal 8 2 2 2" xfId="38696"/>
    <cellStyle name="Normal 8 2 2 2 10" xfId="38697"/>
    <cellStyle name="Normal 8 2 2 2 2" xfId="38698"/>
    <cellStyle name="Normal 8 2 2 2 2 2" xfId="38699"/>
    <cellStyle name="Normal 8 2 2 2 2 2 2" xfId="38700"/>
    <cellStyle name="Normal 8 2 2 2 2 2 2 2" xfId="38701"/>
    <cellStyle name="Normal 8 2 2 2 2 2 2 2 2" xfId="38702"/>
    <cellStyle name="Normal 8 2 2 2 2 2 2 3" xfId="38703"/>
    <cellStyle name="Normal 8 2 2 2 2 2 3" xfId="38704"/>
    <cellStyle name="Normal 8 2 2 2 2 2 3 2" xfId="38705"/>
    <cellStyle name="Normal 8 2 2 2 2 2 3 2 2" xfId="38706"/>
    <cellStyle name="Normal 8 2 2 2 2 2 3 3" xfId="38707"/>
    <cellStyle name="Normal 8 2 2 2 2 2 4" xfId="38708"/>
    <cellStyle name="Normal 8 2 2 2 2 2 4 2" xfId="38709"/>
    <cellStyle name="Normal 8 2 2 2 2 2 5" xfId="38710"/>
    <cellStyle name="Normal 8 2 2 2 2 3" xfId="38711"/>
    <cellStyle name="Normal 8 2 2 2 2 3 2" xfId="38712"/>
    <cellStyle name="Normal 8 2 2 2 2 3 2 2" xfId="38713"/>
    <cellStyle name="Normal 8 2 2 2 2 3 3" xfId="38714"/>
    <cellStyle name="Normal 8 2 2 2 2 4" xfId="38715"/>
    <cellStyle name="Normal 8 2 2 2 2 4 2" xfId="38716"/>
    <cellStyle name="Normal 8 2 2 2 2 4 2 2" xfId="38717"/>
    <cellStyle name="Normal 8 2 2 2 2 4 3" xfId="38718"/>
    <cellStyle name="Normal 8 2 2 2 2 5" xfId="38719"/>
    <cellStyle name="Normal 8 2 2 2 2 5 2" xfId="38720"/>
    <cellStyle name="Normal 8 2 2 2 2 6" xfId="38721"/>
    <cellStyle name="Normal 8 2 2 2 2 7" xfId="38722"/>
    <cellStyle name="Normal 8 2 2 2 3" xfId="38723"/>
    <cellStyle name="Normal 8 2 2 2 3 2" xfId="38724"/>
    <cellStyle name="Normal 8 2 2 2 3 2 2" xfId="38725"/>
    <cellStyle name="Normal 8 2 2 2 3 2 2 2" xfId="38726"/>
    <cellStyle name="Normal 8 2 2 2 3 2 3" xfId="38727"/>
    <cellStyle name="Normal 8 2 2 2 3 3" xfId="38728"/>
    <cellStyle name="Normal 8 2 2 2 3 3 2" xfId="38729"/>
    <cellStyle name="Normal 8 2 2 2 3 3 2 2" xfId="38730"/>
    <cellStyle name="Normal 8 2 2 2 3 3 3" xfId="38731"/>
    <cellStyle name="Normal 8 2 2 2 3 4" xfId="38732"/>
    <cellStyle name="Normal 8 2 2 2 3 4 2" xfId="38733"/>
    <cellStyle name="Normal 8 2 2 2 3 5" xfId="38734"/>
    <cellStyle name="Normal 8 2 2 2 4" xfId="38735"/>
    <cellStyle name="Normal 8 2 2 2 4 2" xfId="38736"/>
    <cellStyle name="Normal 8 2 2 2 4 2 2" xfId="38737"/>
    <cellStyle name="Normal 8 2 2 2 4 3" xfId="38738"/>
    <cellStyle name="Normal 8 2 2 2 5" xfId="38739"/>
    <cellStyle name="Normal 8 2 2 2 5 2" xfId="38740"/>
    <cellStyle name="Normal 8 2 2 2 5 2 2" xfId="38741"/>
    <cellStyle name="Normal 8 2 2 2 5 3" xfId="38742"/>
    <cellStyle name="Normal 8 2 2 2 6" xfId="38743"/>
    <cellStyle name="Normal 8 2 2 2 6 2" xfId="38744"/>
    <cellStyle name="Normal 8 2 2 2 7" xfId="38745"/>
    <cellStyle name="Normal 8 2 2 2 8" xfId="38746"/>
    <cellStyle name="Normal 8 2 2 2 9" xfId="38747"/>
    <cellStyle name="Normal 8 2 2 3" xfId="38748"/>
    <cellStyle name="Normal 8 2 2 3 2" xfId="38749"/>
    <cellStyle name="Normal 8 2 2 3 2 2" xfId="38750"/>
    <cellStyle name="Normal 8 2 2 3 2 2 2" xfId="38751"/>
    <cellStyle name="Normal 8 2 2 3 2 2 2 2" xfId="38752"/>
    <cellStyle name="Normal 8 2 2 3 2 2 3" xfId="38753"/>
    <cellStyle name="Normal 8 2 2 3 2 3" xfId="38754"/>
    <cellStyle name="Normal 8 2 2 3 2 3 2" xfId="38755"/>
    <cellStyle name="Normal 8 2 2 3 2 3 2 2" xfId="38756"/>
    <cellStyle name="Normal 8 2 2 3 2 3 3" xfId="38757"/>
    <cellStyle name="Normal 8 2 2 3 2 4" xfId="38758"/>
    <cellStyle name="Normal 8 2 2 3 2 4 2" xfId="38759"/>
    <cellStyle name="Normal 8 2 2 3 2 5" xfId="38760"/>
    <cellStyle name="Normal 8 2 2 3 3" xfId="38761"/>
    <cellStyle name="Normal 8 2 2 3 3 2" xfId="38762"/>
    <cellStyle name="Normal 8 2 2 3 3 2 2" xfId="38763"/>
    <cellStyle name="Normal 8 2 2 3 3 3" xfId="38764"/>
    <cellStyle name="Normal 8 2 2 3 4" xfId="38765"/>
    <cellStyle name="Normal 8 2 2 3 4 2" xfId="38766"/>
    <cellStyle name="Normal 8 2 2 3 4 2 2" xfId="38767"/>
    <cellStyle name="Normal 8 2 2 3 4 3" xfId="38768"/>
    <cellStyle name="Normal 8 2 2 3 5" xfId="38769"/>
    <cellStyle name="Normal 8 2 2 3 5 2" xfId="38770"/>
    <cellStyle name="Normal 8 2 2 3 6" xfId="38771"/>
    <cellStyle name="Normal 8 2 2 3 7" xfId="38772"/>
    <cellStyle name="Normal 8 2 2 4" xfId="38773"/>
    <cellStyle name="Normal 8 2 2 4 2" xfId="38774"/>
    <cellStyle name="Normal 8 2 2 4 2 2" xfId="38775"/>
    <cellStyle name="Normal 8 2 2 4 2 2 2" xfId="38776"/>
    <cellStyle name="Normal 8 2 2 4 2 3" xfId="38777"/>
    <cellStyle name="Normal 8 2 2 4 3" xfId="38778"/>
    <cellStyle name="Normal 8 2 2 4 3 2" xfId="38779"/>
    <cellStyle name="Normal 8 2 2 4 3 2 2" xfId="38780"/>
    <cellStyle name="Normal 8 2 2 4 3 3" xfId="38781"/>
    <cellStyle name="Normal 8 2 2 4 4" xfId="38782"/>
    <cellStyle name="Normal 8 2 2 4 4 2" xfId="38783"/>
    <cellStyle name="Normal 8 2 2 4 5" xfId="38784"/>
    <cellStyle name="Normal 8 2 2 5" xfId="38785"/>
    <cellStyle name="Normal 8 2 2 5 2" xfId="38786"/>
    <cellStyle name="Normal 8 2 2 5 2 2" xfId="38787"/>
    <cellStyle name="Normal 8 2 2 5 3" xfId="38788"/>
    <cellStyle name="Normal 8 2 2 6" xfId="38789"/>
    <cellStyle name="Normal 8 2 2 6 2" xfId="38790"/>
    <cellStyle name="Normal 8 2 2 6 2 2" xfId="38791"/>
    <cellStyle name="Normal 8 2 2 6 3" xfId="38792"/>
    <cellStyle name="Normal 8 2 2 7" xfId="38793"/>
    <cellStyle name="Normal 8 2 2 7 2" xfId="38794"/>
    <cellStyle name="Normal 8 2 2 8" xfId="38795"/>
    <cellStyle name="Normal 8 2 2 9" xfId="38796"/>
    <cellStyle name="Normal 8 2 3" xfId="38797"/>
    <cellStyle name="Normal 8 2 3 2" xfId="38798"/>
    <cellStyle name="Normal 8 2 3 2 2" xfId="38799"/>
    <cellStyle name="Normal 8 2 3 2 2 2" xfId="38800"/>
    <cellStyle name="Normal 8 2 3 2 2 2 2" xfId="38801"/>
    <cellStyle name="Normal 8 2 3 2 2 2 2 2" xfId="38802"/>
    <cellStyle name="Normal 8 2 3 2 2 2 3" xfId="38803"/>
    <cellStyle name="Normal 8 2 3 2 2 3" xfId="38804"/>
    <cellStyle name="Normal 8 2 3 2 2 3 2" xfId="38805"/>
    <cellStyle name="Normal 8 2 3 2 2 3 2 2" xfId="38806"/>
    <cellStyle name="Normal 8 2 3 2 2 3 3" xfId="38807"/>
    <cellStyle name="Normal 8 2 3 2 2 4" xfId="38808"/>
    <cellStyle name="Normal 8 2 3 2 2 4 2" xfId="38809"/>
    <cellStyle name="Normal 8 2 3 2 2 5" xfId="38810"/>
    <cellStyle name="Normal 8 2 3 2 3" xfId="38811"/>
    <cellStyle name="Normal 8 2 3 2 3 2" xfId="38812"/>
    <cellStyle name="Normal 8 2 3 2 3 2 2" xfId="38813"/>
    <cellStyle name="Normal 8 2 3 2 3 3" xfId="38814"/>
    <cellStyle name="Normal 8 2 3 2 4" xfId="38815"/>
    <cellStyle name="Normal 8 2 3 2 4 2" xfId="38816"/>
    <cellStyle name="Normal 8 2 3 2 4 2 2" xfId="38817"/>
    <cellStyle name="Normal 8 2 3 2 4 3" xfId="38818"/>
    <cellStyle name="Normal 8 2 3 2 5" xfId="38819"/>
    <cellStyle name="Normal 8 2 3 2 5 2" xfId="38820"/>
    <cellStyle name="Normal 8 2 3 2 6" xfId="38821"/>
    <cellStyle name="Normal 8 2 3 2 7" xfId="38822"/>
    <cellStyle name="Normal 8 2 3 3" xfId="38823"/>
    <cellStyle name="Normal 8 2 3 3 2" xfId="38824"/>
    <cellStyle name="Normal 8 2 3 3 2 2" xfId="38825"/>
    <cellStyle name="Normal 8 2 3 3 2 2 2" xfId="38826"/>
    <cellStyle name="Normal 8 2 3 3 2 3" xfId="38827"/>
    <cellStyle name="Normal 8 2 3 3 3" xfId="38828"/>
    <cellStyle name="Normal 8 2 3 3 3 2" xfId="38829"/>
    <cellStyle name="Normal 8 2 3 3 3 2 2" xfId="38830"/>
    <cellStyle name="Normal 8 2 3 3 3 3" xfId="38831"/>
    <cellStyle name="Normal 8 2 3 3 4" xfId="38832"/>
    <cellStyle name="Normal 8 2 3 3 4 2" xfId="38833"/>
    <cellStyle name="Normal 8 2 3 3 5" xfId="38834"/>
    <cellStyle name="Normal 8 2 3 3 6" xfId="38835"/>
    <cellStyle name="Normal 8 2 3 4" xfId="38836"/>
    <cellStyle name="Normal 8 2 3 4 2" xfId="38837"/>
    <cellStyle name="Normal 8 2 3 4 2 2" xfId="38838"/>
    <cellStyle name="Normal 8 2 3 4 3" xfId="38839"/>
    <cellStyle name="Normal 8 2 3 4 4" xfId="38840"/>
    <cellStyle name="Normal 8 2 3 4 5" xfId="38841"/>
    <cellStyle name="Normal 8 2 3 4 6" xfId="38842"/>
    <cellStyle name="Normal 8 2 3 5" xfId="38843"/>
    <cellStyle name="Normal 8 2 3 5 2" xfId="38844"/>
    <cellStyle name="Normal 8 2 3 5 2 2" xfId="38845"/>
    <cellStyle name="Normal 8 2 3 5 3" xfId="38846"/>
    <cellStyle name="Normal 8 2 3 6" xfId="38847"/>
    <cellStyle name="Normal 8 2 3 6 2" xfId="38848"/>
    <cellStyle name="Normal 8 2 3 7" xfId="38849"/>
    <cellStyle name="Normal 8 2 4" xfId="38850"/>
    <cellStyle name="Normal 8 2 4 2" xfId="38851"/>
    <cellStyle name="Normal 8 2 4 2 2" xfId="38852"/>
    <cellStyle name="Normal 8 2 4 2 2 2" xfId="38853"/>
    <cellStyle name="Normal 8 2 4 2 2 2 2" xfId="38854"/>
    <cellStyle name="Normal 8 2 4 2 2 3" xfId="38855"/>
    <cellStyle name="Normal 8 2 4 2 3" xfId="38856"/>
    <cellStyle name="Normal 8 2 4 2 3 2" xfId="38857"/>
    <cellStyle name="Normal 8 2 4 2 3 2 2" xfId="38858"/>
    <cellStyle name="Normal 8 2 4 2 3 3" xfId="38859"/>
    <cellStyle name="Normal 8 2 4 2 4" xfId="38860"/>
    <cellStyle name="Normal 8 2 4 2 4 2" xfId="38861"/>
    <cellStyle name="Normal 8 2 4 2 5" xfId="38862"/>
    <cellStyle name="Normal 8 2 4 3" xfId="38863"/>
    <cellStyle name="Normal 8 2 4 3 2" xfId="38864"/>
    <cellStyle name="Normal 8 2 4 3 2 2" xfId="38865"/>
    <cellStyle name="Normal 8 2 4 3 3" xfId="38866"/>
    <cellStyle name="Normal 8 2 4 4" xfId="38867"/>
    <cellStyle name="Normal 8 2 4 4 2" xfId="38868"/>
    <cellStyle name="Normal 8 2 4 4 2 2" xfId="38869"/>
    <cellStyle name="Normal 8 2 4 4 3" xfId="38870"/>
    <cellStyle name="Normal 8 2 4 5" xfId="38871"/>
    <cellStyle name="Normal 8 2 4 5 2" xfId="38872"/>
    <cellStyle name="Normal 8 2 4 6" xfId="38873"/>
    <cellStyle name="Normal 8 2 4 7" xfId="38874"/>
    <cellStyle name="Normal 8 2 5" xfId="38875"/>
    <cellStyle name="Normal 8 2 5 2" xfId="38876"/>
    <cellStyle name="Normal 8 2 5 2 2" xfId="38877"/>
    <cellStyle name="Normal 8 2 5 2 2 2" xfId="38878"/>
    <cellStyle name="Normal 8 2 5 2 3" xfId="38879"/>
    <cellStyle name="Normal 8 2 5 3" xfId="38880"/>
    <cellStyle name="Normal 8 2 5 3 2" xfId="38881"/>
    <cellStyle name="Normal 8 2 5 3 2 2" xfId="38882"/>
    <cellStyle name="Normal 8 2 5 3 3" xfId="38883"/>
    <cellStyle name="Normal 8 2 5 4" xfId="38884"/>
    <cellStyle name="Normal 8 2 5 4 2" xfId="38885"/>
    <cellStyle name="Normal 8 2 5 5" xfId="38886"/>
    <cellStyle name="Normal 8 2 5 6" xfId="38887"/>
    <cellStyle name="Normal 8 2 6" xfId="38888"/>
    <cellStyle name="Normal 8 2 6 2" xfId="38889"/>
    <cellStyle name="Normal 8 2 6 2 2" xfId="38890"/>
    <cellStyle name="Normal 8 2 6 3" xfId="38891"/>
    <cellStyle name="Normal 8 2 7" xfId="38892"/>
    <cellStyle name="Normal 8 2 7 2" xfId="38893"/>
    <cellStyle name="Normal 8 2 7 2 2" xfId="38894"/>
    <cellStyle name="Normal 8 2 7 3" xfId="38895"/>
    <cellStyle name="Normal 8 2 8" xfId="38896"/>
    <cellStyle name="Normal 8 2 8 2" xfId="38897"/>
    <cellStyle name="Normal 8 2 9" xfId="38898"/>
    <cellStyle name="Normal 8 2 9 2" xfId="38899"/>
    <cellStyle name="Normal 8 3" xfId="38900"/>
    <cellStyle name="Normal 8 3 10" xfId="38901"/>
    <cellStyle name="Normal 8 3 2" xfId="38902"/>
    <cellStyle name="Normal 8 3 2 2" xfId="38903"/>
    <cellStyle name="Normal 8 3 2 2 2" xfId="38904"/>
    <cellStyle name="Normal 8 3 2 2 2 2" xfId="38905"/>
    <cellStyle name="Normal 8 3 2 2 2 2 2" xfId="38906"/>
    <cellStyle name="Normal 8 3 2 2 2 2 2 2" xfId="38907"/>
    <cellStyle name="Normal 8 3 2 2 2 2 3" xfId="38908"/>
    <cellStyle name="Normal 8 3 2 2 2 3" xfId="38909"/>
    <cellStyle name="Normal 8 3 2 2 2 3 2" xfId="38910"/>
    <cellStyle name="Normal 8 3 2 2 2 3 2 2" xfId="38911"/>
    <cellStyle name="Normal 8 3 2 2 2 3 3" xfId="38912"/>
    <cellStyle name="Normal 8 3 2 2 2 4" xfId="38913"/>
    <cellStyle name="Normal 8 3 2 2 2 4 2" xfId="38914"/>
    <cellStyle name="Normal 8 3 2 2 2 5" xfId="38915"/>
    <cellStyle name="Normal 8 3 2 2 3" xfId="38916"/>
    <cellStyle name="Normal 8 3 2 2 3 2" xfId="38917"/>
    <cellStyle name="Normal 8 3 2 2 3 2 2" xfId="38918"/>
    <cellStyle name="Normal 8 3 2 2 3 3" xfId="38919"/>
    <cellStyle name="Normal 8 3 2 2 4" xfId="38920"/>
    <cellStyle name="Normal 8 3 2 2 4 2" xfId="38921"/>
    <cellStyle name="Normal 8 3 2 2 4 2 2" xfId="38922"/>
    <cellStyle name="Normal 8 3 2 2 4 3" xfId="38923"/>
    <cellStyle name="Normal 8 3 2 2 5" xfId="38924"/>
    <cellStyle name="Normal 8 3 2 2 5 2" xfId="38925"/>
    <cellStyle name="Normal 8 3 2 2 6" xfId="38926"/>
    <cellStyle name="Normal 8 3 2 2 7" xfId="38927"/>
    <cellStyle name="Normal 8 3 2 3" xfId="38928"/>
    <cellStyle name="Normal 8 3 2 3 2" xfId="38929"/>
    <cellStyle name="Normal 8 3 2 3 2 2" xfId="38930"/>
    <cellStyle name="Normal 8 3 2 3 2 2 2" xfId="38931"/>
    <cellStyle name="Normal 8 3 2 3 2 3" xfId="38932"/>
    <cellStyle name="Normal 8 3 2 3 3" xfId="38933"/>
    <cellStyle name="Normal 8 3 2 3 3 2" xfId="38934"/>
    <cellStyle name="Normal 8 3 2 3 3 2 2" xfId="38935"/>
    <cellStyle name="Normal 8 3 2 3 3 3" xfId="38936"/>
    <cellStyle name="Normal 8 3 2 3 4" xfId="38937"/>
    <cellStyle name="Normal 8 3 2 3 4 2" xfId="38938"/>
    <cellStyle name="Normal 8 3 2 3 5" xfId="38939"/>
    <cellStyle name="Normal 8 3 2 4" xfId="38940"/>
    <cellStyle name="Normal 8 3 2 4 2" xfId="38941"/>
    <cellStyle name="Normal 8 3 2 4 2 2" xfId="38942"/>
    <cellStyle name="Normal 8 3 2 4 3" xfId="38943"/>
    <cellStyle name="Normal 8 3 2 5" xfId="38944"/>
    <cellStyle name="Normal 8 3 2 5 2" xfId="38945"/>
    <cellStyle name="Normal 8 3 2 5 2 2" xfId="38946"/>
    <cellStyle name="Normal 8 3 2 5 3" xfId="38947"/>
    <cellStyle name="Normal 8 3 2 6" xfId="38948"/>
    <cellStyle name="Normal 8 3 2 6 2" xfId="38949"/>
    <cellStyle name="Normal 8 3 2 7" xfId="38950"/>
    <cellStyle name="Normal 8 3 2 8" xfId="38951"/>
    <cellStyle name="Normal 8 3 3" xfId="38952"/>
    <cellStyle name="Normal 8 3 3 2" xfId="38953"/>
    <cellStyle name="Normal 8 3 3 2 2" xfId="38954"/>
    <cellStyle name="Normal 8 3 3 2 2 2" xfId="38955"/>
    <cellStyle name="Normal 8 3 3 2 2 2 2" xfId="38956"/>
    <cellStyle name="Normal 8 3 3 2 2 3" xfId="38957"/>
    <cellStyle name="Normal 8 3 3 2 3" xfId="38958"/>
    <cellStyle name="Normal 8 3 3 2 3 2" xfId="38959"/>
    <cellStyle name="Normal 8 3 3 2 3 2 2" xfId="38960"/>
    <cellStyle name="Normal 8 3 3 2 3 3" xfId="38961"/>
    <cellStyle name="Normal 8 3 3 2 4" xfId="38962"/>
    <cellStyle name="Normal 8 3 3 2 4 2" xfId="38963"/>
    <cellStyle name="Normal 8 3 3 2 5" xfId="38964"/>
    <cellStyle name="Normal 8 3 3 3" xfId="38965"/>
    <cellStyle name="Normal 8 3 3 3 2" xfId="38966"/>
    <cellStyle name="Normal 8 3 3 3 2 2" xfId="38967"/>
    <cellStyle name="Normal 8 3 3 3 3" xfId="38968"/>
    <cellStyle name="Normal 8 3 3 4" xfId="38969"/>
    <cellStyle name="Normal 8 3 3 4 2" xfId="38970"/>
    <cellStyle name="Normal 8 3 3 4 2 2" xfId="38971"/>
    <cellStyle name="Normal 8 3 3 4 3" xfId="38972"/>
    <cellStyle name="Normal 8 3 3 5" xfId="38973"/>
    <cellStyle name="Normal 8 3 3 5 2" xfId="38974"/>
    <cellStyle name="Normal 8 3 3 6" xfId="38975"/>
    <cellStyle name="Normal 8 3 3 7" xfId="38976"/>
    <cellStyle name="Normal 8 3 4" xfId="38977"/>
    <cellStyle name="Normal 8 3 4 2" xfId="38978"/>
    <cellStyle name="Normal 8 3 4 2 2" xfId="38979"/>
    <cellStyle name="Normal 8 3 4 2 2 2" xfId="38980"/>
    <cellStyle name="Normal 8 3 4 2 3" xfId="38981"/>
    <cellStyle name="Normal 8 3 4 3" xfId="38982"/>
    <cellStyle name="Normal 8 3 4 3 2" xfId="38983"/>
    <cellStyle name="Normal 8 3 4 3 2 2" xfId="38984"/>
    <cellStyle name="Normal 8 3 4 3 3" xfId="38985"/>
    <cellStyle name="Normal 8 3 4 4" xfId="38986"/>
    <cellStyle name="Normal 8 3 4 4 2" xfId="38987"/>
    <cellStyle name="Normal 8 3 4 5" xfId="38988"/>
    <cellStyle name="Normal 8 3 4 6" xfId="38989"/>
    <cellStyle name="Normal 8 3 5" xfId="38990"/>
    <cellStyle name="Normal 8 3 5 2" xfId="38991"/>
    <cellStyle name="Normal 8 3 5 2 2" xfId="38992"/>
    <cellStyle name="Normal 8 3 5 3" xfId="38993"/>
    <cellStyle name="Normal 8 3 5 4" xfId="38994"/>
    <cellStyle name="Normal 8 3 6" xfId="38995"/>
    <cellStyle name="Normal 8 3 6 2" xfId="38996"/>
    <cellStyle name="Normal 8 3 6 2 2" xfId="38997"/>
    <cellStyle name="Normal 8 3 6 3" xfId="38998"/>
    <cellStyle name="Normal 8 3 7" xfId="38999"/>
    <cellStyle name="Normal 8 3 7 2" xfId="39000"/>
    <cellStyle name="Normal 8 3 8" xfId="39001"/>
    <cellStyle name="Normal 8 3 9" xfId="39002"/>
    <cellStyle name="Normal 8 4" xfId="39003"/>
    <cellStyle name="Normal 8 4 2" xfId="39004"/>
    <cellStyle name="Normal 8 4 2 2" xfId="39005"/>
    <cellStyle name="Normal 8 4 2 2 2" xfId="39006"/>
    <cellStyle name="Normal 8 4 2 2 2 2" xfId="39007"/>
    <cellStyle name="Normal 8 4 2 2 2 2 2" xfId="39008"/>
    <cellStyle name="Normal 8 4 2 2 2 2 2 2" xfId="39009"/>
    <cellStyle name="Normal 8 4 2 2 2 2 3" xfId="39010"/>
    <cellStyle name="Normal 8 4 2 2 2 3" xfId="39011"/>
    <cellStyle name="Normal 8 4 2 2 2 3 2" xfId="39012"/>
    <cellStyle name="Normal 8 4 2 2 2 3 2 2" xfId="39013"/>
    <cellStyle name="Normal 8 4 2 2 2 3 3" xfId="39014"/>
    <cellStyle name="Normal 8 4 2 2 2 4" xfId="39015"/>
    <cellStyle name="Normal 8 4 2 2 2 4 2" xfId="39016"/>
    <cellStyle name="Normal 8 4 2 2 2 5" xfId="39017"/>
    <cellStyle name="Normal 8 4 2 2 3" xfId="39018"/>
    <cellStyle name="Normal 8 4 2 2 3 2" xfId="39019"/>
    <cellStyle name="Normal 8 4 2 2 3 2 2" xfId="39020"/>
    <cellStyle name="Normal 8 4 2 2 3 3" xfId="39021"/>
    <cellStyle name="Normal 8 4 2 2 4" xfId="39022"/>
    <cellStyle name="Normal 8 4 2 2 4 2" xfId="39023"/>
    <cellStyle name="Normal 8 4 2 2 4 2 2" xfId="39024"/>
    <cellStyle name="Normal 8 4 2 2 4 3" xfId="39025"/>
    <cellStyle name="Normal 8 4 2 2 5" xfId="39026"/>
    <cellStyle name="Normal 8 4 2 2 5 2" xfId="39027"/>
    <cellStyle name="Normal 8 4 2 2 6" xfId="39028"/>
    <cellStyle name="Normal 8 4 2 3" xfId="39029"/>
    <cellStyle name="Normal 8 4 2 3 2" xfId="39030"/>
    <cellStyle name="Normal 8 4 2 3 2 2" xfId="39031"/>
    <cellStyle name="Normal 8 4 2 3 2 2 2" xfId="39032"/>
    <cellStyle name="Normal 8 4 2 3 2 3" xfId="39033"/>
    <cellStyle name="Normal 8 4 2 3 3" xfId="39034"/>
    <cellStyle name="Normal 8 4 2 3 3 2" xfId="39035"/>
    <cellStyle name="Normal 8 4 2 3 3 2 2" xfId="39036"/>
    <cellStyle name="Normal 8 4 2 3 3 3" xfId="39037"/>
    <cellStyle name="Normal 8 4 2 3 4" xfId="39038"/>
    <cellStyle name="Normal 8 4 2 3 4 2" xfId="39039"/>
    <cellStyle name="Normal 8 4 2 3 5" xfId="39040"/>
    <cellStyle name="Normal 8 4 2 4" xfId="39041"/>
    <cellStyle name="Normal 8 4 2 4 2" xfId="39042"/>
    <cellStyle name="Normal 8 4 2 4 2 2" xfId="39043"/>
    <cellStyle name="Normal 8 4 2 4 3" xfId="39044"/>
    <cellStyle name="Normal 8 4 2 5" xfId="39045"/>
    <cellStyle name="Normal 8 4 2 5 2" xfId="39046"/>
    <cellStyle name="Normal 8 4 2 5 2 2" xfId="39047"/>
    <cellStyle name="Normal 8 4 2 5 3" xfId="39048"/>
    <cellStyle name="Normal 8 4 2 6" xfId="39049"/>
    <cellStyle name="Normal 8 4 2 6 2" xfId="39050"/>
    <cellStyle name="Normal 8 4 2 7" xfId="39051"/>
    <cellStyle name="Normal 8 4 2 8" xfId="39052"/>
    <cellStyle name="Normal 8 4 3" xfId="39053"/>
    <cellStyle name="Normal 8 4 3 2" xfId="39054"/>
    <cellStyle name="Normal 8 4 3 2 2" xfId="39055"/>
    <cellStyle name="Normal 8 4 3 2 2 2" xfId="39056"/>
    <cellStyle name="Normal 8 4 3 2 2 2 2" xfId="39057"/>
    <cellStyle name="Normal 8 4 3 2 2 3" xfId="39058"/>
    <cellStyle name="Normal 8 4 3 2 3" xfId="39059"/>
    <cellStyle name="Normal 8 4 3 2 3 2" xfId="39060"/>
    <cellStyle name="Normal 8 4 3 2 3 2 2" xfId="39061"/>
    <cellStyle name="Normal 8 4 3 2 3 3" xfId="39062"/>
    <cellStyle name="Normal 8 4 3 2 4" xfId="39063"/>
    <cellStyle name="Normal 8 4 3 2 4 2" xfId="39064"/>
    <cellStyle name="Normal 8 4 3 2 5" xfId="39065"/>
    <cellStyle name="Normal 8 4 3 3" xfId="39066"/>
    <cellStyle name="Normal 8 4 3 3 2" xfId="39067"/>
    <cellStyle name="Normal 8 4 3 3 2 2" xfId="39068"/>
    <cellStyle name="Normal 8 4 3 3 3" xfId="39069"/>
    <cellStyle name="Normal 8 4 3 4" xfId="39070"/>
    <cellStyle name="Normal 8 4 3 4 2" xfId="39071"/>
    <cellStyle name="Normal 8 4 3 4 2 2" xfId="39072"/>
    <cellStyle name="Normal 8 4 3 4 3" xfId="39073"/>
    <cellStyle name="Normal 8 4 3 5" xfId="39074"/>
    <cellStyle name="Normal 8 4 3 5 2" xfId="39075"/>
    <cellStyle name="Normal 8 4 3 6" xfId="39076"/>
    <cellStyle name="Normal 8 4 3 7" xfId="39077"/>
    <cellStyle name="Normal 8 4 4" xfId="39078"/>
    <cellStyle name="Normal 8 4 4 2" xfId="39079"/>
    <cellStyle name="Normal 8 4 4 2 2" xfId="39080"/>
    <cellStyle name="Normal 8 4 4 2 2 2" xfId="39081"/>
    <cellStyle name="Normal 8 4 4 2 3" xfId="39082"/>
    <cellStyle name="Normal 8 4 4 3" xfId="39083"/>
    <cellStyle name="Normal 8 4 4 3 2" xfId="39084"/>
    <cellStyle name="Normal 8 4 4 3 2 2" xfId="39085"/>
    <cellStyle name="Normal 8 4 4 3 3" xfId="39086"/>
    <cellStyle name="Normal 8 4 4 4" xfId="39087"/>
    <cellStyle name="Normal 8 4 4 4 2" xfId="39088"/>
    <cellStyle name="Normal 8 4 4 5" xfId="39089"/>
    <cellStyle name="Normal 8 4 4 6" xfId="39090"/>
    <cellStyle name="Normal 8 4 4 7" xfId="39091"/>
    <cellStyle name="Normal 8 4 4 8" xfId="39092"/>
    <cellStyle name="Normal 8 4 5" xfId="39093"/>
    <cellStyle name="Normal 8 4 5 2" xfId="39094"/>
    <cellStyle name="Normal 8 4 5 2 2" xfId="39095"/>
    <cellStyle name="Normal 8 4 5 3" xfId="39096"/>
    <cellStyle name="Normal 8 4 6" xfId="39097"/>
    <cellStyle name="Normal 8 4 6 2" xfId="39098"/>
    <cellStyle name="Normal 8 4 6 2 2" xfId="39099"/>
    <cellStyle name="Normal 8 4 6 3" xfId="39100"/>
    <cellStyle name="Normal 8 4 7" xfId="39101"/>
    <cellStyle name="Normal 8 4 7 2" xfId="39102"/>
    <cellStyle name="Normal 8 4 8" xfId="39103"/>
    <cellStyle name="Normal 8 5" xfId="39104"/>
    <cellStyle name="Normal 8 5 2" xfId="39105"/>
    <cellStyle name="Normal 8 5 2 2" xfId="39106"/>
    <cellStyle name="Normal 8 5 2 2 2" xfId="39107"/>
    <cellStyle name="Normal 8 5 2 2 2 2" xfId="39108"/>
    <cellStyle name="Normal 8 5 2 2 2 2 2" xfId="39109"/>
    <cellStyle name="Normal 8 5 2 2 2 3" xfId="39110"/>
    <cellStyle name="Normal 8 5 2 2 3" xfId="39111"/>
    <cellStyle name="Normal 8 5 2 2 3 2" xfId="39112"/>
    <cellStyle name="Normal 8 5 2 2 3 2 2" xfId="39113"/>
    <cellStyle name="Normal 8 5 2 2 3 3" xfId="39114"/>
    <cellStyle name="Normal 8 5 2 2 4" xfId="39115"/>
    <cellStyle name="Normal 8 5 2 2 4 2" xfId="39116"/>
    <cellStyle name="Normal 8 5 2 2 5" xfId="39117"/>
    <cellStyle name="Normal 8 5 2 3" xfId="39118"/>
    <cellStyle name="Normal 8 5 2 3 2" xfId="39119"/>
    <cellStyle name="Normal 8 5 2 3 2 2" xfId="39120"/>
    <cellStyle name="Normal 8 5 2 3 3" xfId="39121"/>
    <cellStyle name="Normal 8 5 2 4" xfId="39122"/>
    <cellStyle name="Normal 8 5 2 4 2" xfId="39123"/>
    <cellStyle name="Normal 8 5 2 4 2 2" xfId="39124"/>
    <cellStyle name="Normal 8 5 2 4 3" xfId="39125"/>
    <cellStyle name="Normal 8 5 2 5" xfId="39126"/>
    <cellStyle name="Normal 8 5 2 5 2" xfId="39127"/>
    <cellStyle name="Normal 8 5 2 6" xfId="39128"/>
    <cellStyle name="Normal 8 5 2 7" xfId="39129"/>
    <cellStyle name="Normal 8 5 3" xfId="39130"/>
    <cellStyle name="Normal 8 5 3 2" xfId="39131"/>
    <cellStyle name="Normal 8 5 3 2 2" xfId="39132"/>
    <cellStyle name="Normal 8 5 3 2 2 2" xfId="39133"/>
    <cellStyle name="Normal 8 5 3 2 3" xfId="39134"/>
    <cellStyle name="Normal 8 5 3 3" xfId="39135"/>
    <cellStyle name="Normal 8 5 3 3 2" xfId="39136"/>
    <cellStyle name="Normal 8 5 3 3 2 2" xfId="39137"/>
    <cellStyle name="Normal 8 5 3 3 3" xfId="39138"/>
    <cellStyle name="Normal 8 5 3 4" xfId="39139"/>
    <cellStyle name="Normal 8 5 3 4 2" xfId="39140"/>
    <cellStyle name="Normal 8 5 3 5" xfId="39141"/>
    <cellStyle name="Normal 8 5 3 6" xfId="39142"/>
    <cellStyle name="Normal 8 5 4" xfId="39143"/>
    <cellStyle name="Normal 8 5 4 2" xfId="39144"/>
    <cellStyle name="Normal 8 5 4 2 2" xfId="39145"/>
    <cellStyle name="Normal 8 5 4 3" xfId="39146"/>
    <cellStyle name="Normal 8 5 5" xfId="39147"/>
    <cellStyle name="Normal 8 5 5 2" xfId="39148"/>
    <cellStyle name="Normal 8 5 5 2 2" xfId="39149"/>
    <cellStyle name="Normal 8 5 5 3" xfId="39150"/>
    <cellStyle name="Normal 8 5 6" xfId="39151"/>
    <cellStyle name="Normal 8 5 6 2" xfId="39152"/>
    <cellStyle name="Normal 8 5 7" xfId="39153"/>
    <cellStyle name="Normal 8 5 8" xfId="39154"/>
    <cellStyle name="Normal 8 6" xfId="39155"/>
    <cellStyle name="Normal 8 6 2" xfId="39156"/>
    <cellStyle name="Normal 8 6 2 2" xfId="39157"/>
    <cellStyle name="Normal 8 6 2 2 2" xfId="39158"/>
    <cellStyle name="Normal 8 6 2 2 2 2" xfId="39159"/>
    <cellStyle name="Normal 8 6 2 2 3" xfId="39160"/>
    <cellStyle name="Normal 8 6 2 3" xfId="39161"/>
    <cellStyle name="Normal 8 6 2 3 2" xfId="39162"/>
    <cellStyle name="Normal 8 6 2 3 2 2" xfId="39163"/>
    <cellStyle name="Normal 8 6 2 3 3" xfId="39164"/>
    <cellStyle name="Normal 8 6 2 4" xfId="39165"/>
    <cellStyle name="Normal 8 6 2 4 2" xfId="39166"/>
    <cellStyle name="Normal 8 6 2 5" xfId="39167"/>
    <cellStyle name="Normal 8 6 3" xfId="39168"/>
    <cellStyle name="Normal 8 6 3 2" xfId="39169"/>
    <cellStyle name="Normal 8 6 3 2 2" xfId="39170"/>
    <cellStyle name="Normal 8 6 3 3" xfId="39171"/>
    <cellStyle name="Normal 8 6 4" xfId="39172"/>
    <cellStyle name="Normal 8 6 4 2" xfId="39173"/>
    <cellStyle name="Normal 8 6 4 2 2" xfId="39174"/>
    <cellStyle name="Normal 8 6 4 3" xfId="39175"/>
    <cellStyle name="Normal 8 6 5" xfId="39176"/>
    <cellStyle name="Normal 8 6 5 2" xfId="39177"/>
    <cellStyle name="Normal 8 6 6" xfId="39178"/>
    <cellStyle name="Normal 8 6 7" xfId="39179"/>
    <cellStyle name="Normal 8 7" xfId="39180"/>
    <cellStyle name="Normal 8 7 2" xfId="39181"/>
    <cellStyle name="Normal 8 7 2 2" xfId="39182"/>
    <cellStyle name="Normal 8 7 2 2 2" xfId="39183"/>
    <cellStyle name="Normal 8 7 2 3" xfId="39184"/>
    <cellStyle name="Normal 8 7 3" xfId="39185"/>
    <cellStyle name="Normal 8 7 3 2" xfId="39186"/>
    <cellStyle name="Normal 8 7 3 2 2" xfId="39187"/>
    <cellStyle name="Normal 8 7 3 3" xfId="39188"/>
    <cellStyle name="Normal 8 7 4" xfId="39189"/>
    <cellStyle name="Normal 8 7 4 2" xfId="39190"/>
    <cellStyle name="Normal 8 7 5" xfId="39191"/>
    <cellStyle name="Normal 8 7 6" xfId="39192"/>
    <cellStyle name="Normal 8 8" xfId="39193"/>
    <cellStyle name="Normal 8 8 2" xfId="39194"/>
    <cellStyle name="Normal 8 8 2 2" xfId="39195"/>
    <cellStyle name="Normal 8 8 3" xfId="39196"/>
    <cellStyle name="Normal 8 8 3 2" xfId="39197"/>
    <cellStyle name="Normal 8 8 4" xfId="39198"/>
    <cellStyle name="Normal 8 8 4 2" xfId="39199"/>
    <cellStyle name="Normal 8 8 5" xfId="39200"/>
    <cellStyle name="Normal 8 9" xfId="39201"/>
    <cellStyle name="Normal 8 9 2" xfId="39202"/>
    <cellStyle name="Normal 8 9 2 2" xfId="39203"/>
    <cellStyle name="Normal 8 9 3" xfId="39204"/>
    <cellStyle name="Normal 8 9 4" xfId="39205"/>
    <cellStyle name="Normal 8_2112 Salary" xfId="39206"/>
    <cellStyle name="Normal 80" xfId="39207"/>
    <cellStyle name="Normal 80 2" xfId="39208"/>
    <cellStyle name="Normal 80 3" xfId="39209"/>
    <cellStyle name="Normal 81" xfId="39210"/>
    <cellStyle name="Normal 81 2" xfId="39211"/>
    <cellStyle name="Normal 81 2 2" xfId="39212"/>
    <cellStyle name="Normal 81 2 2 2" xfId="39213"/>
    <cellStyle name="Normal 81 2 2 2 2" xfId="39214"/>
    <cellStyle name="Normal 81 2 2 3" xfId="39215"/>
    <cellStyle name="Normal 81 2 3" xfId="39216"/>
    <cellStyle name="Normal 81 2 3 2" xfId="39217"/>
    <cellStyle name="Normal 81 2 3 2 2" xfId="39218"/>
    <cellStyle name="Normal 81 2 3 3" xfId="39219"/>
    <cellStyle name="Normal 81 2 4" xfId="39220"/>
    <cellStyle name="Normal 81 2 4 2" xfId="39221"/>
    <cellStyle name="Normal 81 2 5" xfId="39222"/>
    <cellStyle name="Normal 81 3" xfId="39223"/>
    <cellStyle name="Normal 81 3 2" xfId="39224"/>
    <cellStyle name="Normal 81 3 2 2" xfId="39225"/>
    <cellStyle name="Normal 81 3 3" xfId="39226"/>
    <cellStyle name="Normal 81 4" xfId="39227"/>
    <cellStyle name="Normal 81 4 2" xfId="39228"/>
    <cellStyle name="Normal 81 4 2 2" xfId="39229"/>
    <cellStyle name="Normal 81 4 3" xfId="39230"/>
    <cellStyle name="Normal 81 5" xfId="39231"/>
    <cellStyle name="Normal 81 5 2" xfId="39232"/>
    <cellStyle name="Normal 81 6" xfId="39233"/>
    <cellStyle name="Normal 81 7" xfId="39234"/>
    <cellStyle name="Normal 82" xfId="39235"/>
    <cellStyle name="Normal 82 2" xfId="39236"/>
    <cellStyle name="Normal 82 2 2" xfId="39237"/>
    <cellStyle name="Normal 82 2 2 2" xfId="39238"/>
    <cellStyle name="Normal 82 2 2 2 2" xfId="39239"/>
    <cellStyle name="Normal 82 2 2 3" xfId="39240"/>
    <cellStyle name="Normal 82 2 3" xfId="39241"/>
    <cellStyle name="Normal 82 2 3 2" xfId="39242"/>
    <cellStyle name="Normal 82 2 3 2 2" xfId="39243"/>
    <cellStyle name="Normal 82 2 3 3" xfId="39244"/>
    <cellStyle name="Normal 82 2 4" xfId="39245"/>
    <cellStyle name="Normal 82 2 4 2" xfId="39246"/>
    <cellStyle name="Normal 82 2 5" xfId="39247"/>
    <cellStyle name="Normal 82 3" xfId="39248"/>
    <cellStyle name="Normal 82 3 2" xfId="39249"/>
    <cellStyle name="Normal 82 3 2 2" xfId="39250"/>
    <cellStyle name="Normal 82 3 3" xfId="39251"/>
    <cellStyle name="Normal 82 4" xfId="39252"/>
    <cellStyle name="Normal 82 4 2" xfId="39253"/>
    <cellStyle name="Normal 82 4 2 2" xfId="39254"/>
    <cellStyle name="Normal 82 4 3" xfId="39255"/>
    <cellStyle name="Normal 82 5" xfId="39256"/>
    <cellStyle name="Normal 82 5 2" xfId="39257"/>
    <cellStyle name="Normal 82 6" xfId="39258"/>
    <cellStyle name="Normal 82 7" xfId="39259"/>
    <cellStyle name="Normal 83" xfId="39260"/>
    <cellStyle name="Normal 83 2" xfId="39261"/>
    <cellStyle name="Normal 83 3" xfId="39262"/>
    <cellStyle name="Normal 84" xfId="39263"/>
    <cellStyle name="Normal 84 2" xfId="39264"/>
    <cellStyle name="Normal 84 2 2" xfId="39265"/>
    <cellStyle name="Normal 84 2 2 2" xfId="39266"/>
    <cellStyle name="Normal 84 2 2 2 2" xfId="39267"/>
    <cellStyle name="Normal 84 2 2 3" xfId="39268"/>
    <cellStyle name="Normal 84 2 3" xfId="39269"/>
    <cellStyle name="Normal 84 2 3 2" xfId="39270"/>
    <cellStyle name="Normal 84 2 3 2 2" xfId="39271"/>
    <cellStyle name="Normal 84 2 3 3" xfId="39272"/>
    <cellStyle name="Normal 84 2 4" xfId="39273"/>
    <cellStyle name="Normal 84 2 4 2" xfId="39274"/>
    <cellStyle name="Normal 84 2 5" xfId="39275"/>
    <cellStyle name="Normal 84 2 6" xfId="39276"/>
    <cellStyle name="Normal 84 3" xfId="39277"/>
    <cellStyle name="Normal 84 3 2" xfId="39278"/>
    <cellStyle name="Normal 84 3 2 2" xfId="39279"/>
    <cellStyle name="Normal 84 3 3" xfId="39280"/>
    <cellStyle name="Normal 84 3 4" xfId="39281"/>
    <cellStyle name="Normal 84 4" xfId="39282"/>
    <cellStyle name="Normal 84 4 2" xfId="39283"/>
    <cellStyle name="Normal 84 4 2 2" xfId="39284"/>
    <cellStyle name="Normal 84 4 3" xfId="39285"/>
    <cellStyle name="Normal 84 5" xfId="39286"/>
    <cellStyle name="Normal 84 5 2" xfId="39287"/>
    <cellStyle name="Normal 84 5 3" xfId="39288"/>
    <cellStyle name="Normal 84 6" xfId="39289"/>
    <cellStyle name="Normal 84 7" xfId="39290"/>
    <cellStyle name="Normal 85" xfId="39291"/>
    <cellStyle name="Normal 85 2" xfId="39292"/>
    <cellStyle name="Normal 85 2 2" xfId="39293"/>
    <cellStyle name="Normal 85 2 2 2" xfId="39294"/>
    <cellStyle name="Normal 85 2 3" xfId="39295"/>
    <cellStyle name="Normal 85 2 4" xfId="39296"/>
    <cellStyle name="Normal 85 3" xfId="39297"/>
    <cellStyle name="Normal 85 3 2" xfId="39298"/>
    <cellStyle name="Normal 85 3 2 2" xfId="39299"/>
    <cellStyle name="Normal 85 3 3" xfId="39300"/>
    <cellStyle name="Normal 85 3 4" xfId="39301"/>
    <cellStyle name="Normal 85 4" xfId="39302"/>
    <cellStyle name="Normal 85 4 2" xfId="39303"/>
    <cellStyle name="Normal 85 5" xfId="39304"/>
    <cellStyle name="Normal 85 6" xfId="39305"/>
    <cellStyle name="Normal 86" xfId="39306"/>
    <cellStyle name="Normal 86 2" xfId="39307"/>
    <cellStyle name="Normal 86 2 2" xfId="39308"/>
    <cellStyle name="Normal 86 2 3" xfId="39309"/>
    <cellStyle name="Normal 86 3" xfId="39310"/>
    <cellStyle name="Normal 86 3 2" xfId="39311"/>
    <cellStyle name="Normal 86 4" xfId="39312"/>
    <cellStyle name="Normal 86 5" xfId="39313"/>
    <cellStyle name="Normal 87" xfId="39314"/>
    <cellStyle name="Normal 87 2" xfId="39315"/>
    <cellStyle name="Normal 87 2 2" xfId="39316"/>
    <cellStyle name="Normal 87 3" xfId="39317"/>
    <cellStyle name="Normal 87 4" xfId="39318"/>
    <cellStyle name="Normal 88" xfId="39319"/>
    <cellStyle name="Normal 88 2" xfId="39320"/>
    <cellStyle name="Normal 88 2 2" xfId="39321"/>
    <cellStyle name="Normal 88 3" xfId="39322"/>
    <cellStyle name="Normal 88 4" xfId="39323"/>
    <cellStyle name="Normal 89" xfId="39324"/>
    <cellStyle name="Normal 89 2" xfId="39325"/>
    <cellStyle name="Normal 89 3" xfId="39326"/>
    <cellStyle name="Normal 9" xfId="39327"/>
    <cellStyle name="Normal 9 10" xfId="39328"/>
    <cellStyle name="Normal 9 10 2" xfId="39329"/>
    <cellStyle name="Normal 9 10 3" xfId="39330"/>
    <cellStyle name="Normal 9 11" xfId="39331"/>
    <cellStyle name="Normal 9 11 2" xfId="39332"/>
    <cellStyle name="Normal 9 11 3" xfId="39333"/>
    <cellStyle name="Normal 9 12" xfId="39334"/>
    <cellStyle name="Normal 9 12 2" xfId="39335"/>
    <cellStyle name="Normal 9 13" xfId="39336"/>
    <cellStyle name="Normal 9 13 2" xfId="39337"/>
    <cellStyle name="Normal 9 13 3" xfId="39338"/>
    <cellStyle name="Normal 9 14" xfId="39339"/>
    <cellStyle name="Normal 9 15" xfId="39340"/>
    <cellStyle name="Normal 9 2" xfId="39341"/>
    <cellStyle name="Normal 9 2 10" xfId="39342"/>
    <cellStyle name="Normal 9 2 10 2" xfId="39343"/>
    <cellStyle name="Normal 9 2 10 3" xfId="39344"/>
    <cellStyle name="Normal 9 2 11" xfId="39345"/>
    <cellStyle name="Normal 9 2 11 2" xfId="39346"/>
    <cellStyle name="Normal 9 2 12" xfId="39347"/>
    <cellStyle name="Normal 9 2 12 2" xfId="39348"/>
    <cellStyle name="Normal 9 2 12 3" xfId="39349"/>
    <cellStyle name="Normal 9 2 13" xfId="39350"/>
    <cellStyle name="Normal 9 2 14" xfId="39351"/>
    <cellStyle name="Normal 9 2 2" xfId="39352"/>
    <cellStyle name="Normal 9 2 2 2" xfId="39353"/>
    <cellStyle name="Normal 9 2 2 2 10" xfId="39354"/>
    <cellStyle name="Normal 9 2 2 2 2" xfId="39355"/>
    <cellStyle name="Normal 9 2 2 2 2 2" xfId="39356"/>
    <cellStyle name="Normal 9 2 2 2 2 2 2" xfId="39357"/>
    <cellStyle name="Normal 9 2 2 2 2 2 2 2" xfId="39358"/>
    <cellStyle name="Normal 9 2 2 2 2 2 2 2 2" xfId="39359"/>
    <cellStyle name="Normal 9 2 2 2 2 2 2 3" xfId="39360"/>
    <cellStyle name="Normal 9 2 2 2 2 2 3" xfId="39361"/>
    <cellStyle name="Normal 9 2 2 2 2 2 3 2" xfId="39362"/>
    <cellStyle name="Normal 9 2 2 2 2 2 3 2 2" xfId="39363"/>
    <cellStyle name="Normal 9 2 2 2 2 2 3 3" xfId="39364"/>
    <cellStyle name="Normal 9 2 2 2 2 2 4" xfId="39365"/>
    <cellStyle name="Normal 9 2 2 2 2 2 4 2" xfId="39366"/>
    <cellStyle name="Normal 9 2 2 2 2 2 5" xfId="39367"/>
    <cellStyle name="Normal 9 2 2 2 2 3" xfId="39368"/>
    <cellStyle name="Normal 9 2 2 2 2 3 2" xfId="39369"/>
    <cellStyle name="Normal 9 2 2 2 2 3 2 2" xfId="39370"/>
    <cellStyle name="Normal 9 2 2 2 2 3 3" xfId="39371"/>
    <cellStyle name="Normal 9 2 2 2 2 4" xfId="39372"/>
    <cellStyle name="Normal 9 2 2 2 2 4 2" xfId="39373"/>
    <cellStyle name="Normal 9 2 2 2 2 4 2 2" xfId="39374"/>
    <cellStyle name="Normal 9 2 2 2 2 4 3" xfId="39375"/>
    <cellStyle name="Normal 9 2 2 2 2 5" xfId="39376"/>
    <cellStyle name="Normal 9 2 2 2 2 5 2" xfId="39377"/>
    <cellStyle name="Normal 9 2 2 2 2 6" xfId="39378"/>
    <cellStyle name="Normal 9 2 2 2 2 7" xfId="39379"/>
    <cellStyle name="Normal 9 2 2 2 3" xfId="39380"/>
    <cellStyle name="Normal 9 2 2 2 3 2" xfId="39381"/>
    <cellStyle name="Normal 9 2 2 2 3 2 2" xfId="39382"/>
    <cellStyle name="Normal 9 2 2 2 3 2 2 2" xfId="39383"/>
    <cellStyle name="Normal 9 2 2 2 3 2 3" xfId="39384"/>
    <cellStyle name="Normal 9 2 2 2 3 3" xfId="39385"/>
    <cellStyle name="Normal 9 2 2 2 3 3 2" xfId="39386"/>
    <cellStyle name="Normal 9 2 2 2 3 3 2 2" xfId="39387"/>
    <cellStyle name="Normal 9 2 2 2 3 3 3" xfId="39388"/>
    <cellStyle name="Normal 9 2 2 2 3 4" xfId="39389"/>
    <cellStyle name="Normal 9 2 2 2 3 4 2" xfId="39390"/>
    <cellStyle name="Normal 9 2 2 2 3 5" xfId="39391"/>
    <cellStyle name="Normal 9 2 2 2 3 6" xfId="39392"/>
    <cellStyle name="Normal 9 2 2 2 4" xfId="39393"/>
    <cellStyle name="Normal 9 2 2 2 4 2" xfId="39394"/>
    <cellStyle name="Normal 9 2 2 2 4 2 2" xfId="39395"/>
    <cellStyle name="Normal 9 2 2 2 4 3" xfId="39396"/>
    <cellStyle name="Normal 9 2 2 2 4 4" xfId="39397"/>
    <cellStyle name="Normal 9 2 2 2 5" xfId="39398"/>
    <cellStyle name="Normal 9 2 2 2 5 2" xfId="39399"/>
    <cellStyle name="Normal 9 2 2 2 5 2 2" xfId="39400"/>
    <cellStyle name="Normal 9 2 2 2 5 3" xfId="39401"/>
    <cellStyle name="Normal 9 2 2 2 5 4" xfId="39402"/>
    <cellStyle name="Normal 9 2 2 2 6" xfId="39403"/>
    <cellStyle name="Normal 9 2 2 2 6 2" xfId="39404"/>
    <cellStyle name="Normal 9 2 2 2 7" xfId="39405"/>
    <cellStyle name="Normal 9 2 2 2 8" xfId="39406"/>
    <cellStyle name="Normal 9 2 2 2 9" xfId="39407"/>
    <cellStyle name="Normal 9 2 2 3" xfId="39408"/>
    <cellStyle name="Normal 9 2 2 3 2" xfId="39409"/>
    <cellStyle name="Normal 9 2 2 3 2 2" xfId="39410"/>
    <cellStyle name="Normal 9 2 2 3 2 2 2" xfId="39411"/>
    <cellStyle name="Normal 9 2 2 3 2 2 2 2" xfId="39412"/>
    <cellStyle name="Normal 9 2 2 3 2 2 3" xfId="39413"/>
    <cellStyle name="Normal 9 2 2 3 2 3" xfId="39414"/>
    <cellStyle name="Normal 9 2 2 3 2 3 2" xfId="39415"/>
    <cellStyle name="Normal 9 2 2 3 2 3 2 2" xfId="39416"/>
    <cellStyle name="Normal 9 2 2 3 2 3 3" xfId="39417"/>
    <cellStyle name="Normal 9 2 2 3 2 4" xfId="39418"/>
    <cellStyle name="Normal 9 2 2 3 2 4 2" xfId="39419"/>
    <cellStyle name="Normal 9 2 2 3 2 5" xfId="39420"/>
    <cellStyle name="Normal 9 2 2 3 2 6" xfId="39421"/>
    <cellStyle name="Normal 9 2 2 3 3" xfId="39422"/>
    <cellStyle name="Normal 9 2 2 3 3 2" xfId="39423"/>
    <cellStyle name="Normal 9 2 2 3 3 2 2" xfId="39424"/>
    <cellStyle name="Normal 9 2 2 3 3 3" xfId="39425"/>
    <cellStyle name="Normal 9 2 2 3 3 4" xfId="39426"/>
    <cellStyle name="Normal 9 2 2 3 4" xfId="39427"/>
    <cellStyle name="Normal 9 2 2 3 4 2" xfId="39428"/>
    <cellStyle name="Normal 9 2 2 3 4 2 2" xfId="39429"/>
    <cellStyle name="Normal 9 2 2 3 4 3" xfId="39430"/>
    <cellStyle name="Normal 9 2 2 3 5" xfId="39431"/>
    <cellStyle name="Normal 9 2 2 3 5 2" xfId="39432"/>
    <cellStyle name="Normal 9 2 2 3 6" xfId="39433"/>
    <cellStyle name="Normal 9 2 2 3 7" xfId="39434"/>
    <cellStyle name="Normal 9 2 2 4" xfId="39435"/>
    <cellStyle name="Normal 9 2 2 4 2" xfId="39436"/>
    <cellStyle name="Normal 9 2 2 4 2 2" xfId="39437"/>
    <cellStyle name="Normal 9 2 2 4 2 2 2" xfId="39438"/>
    <cellStyle name="Normal 9 2 2 4 2 3" xfId="39439"/>
    <cellStyle name="Normal 9 2 2 4 2 4" xfId="39440"/>
    <cellStyle name="Normal 9 2 2 4 3" xfId="39441"/>
    <cellStyle name="Normal 9 2 2 4 3 2" xfId="39442"/>
    <cellStyle name="Normal 9 2 2 4 3 2 2" xfId="39443"/>
    <cellStyle name="Normal 9 2 2 4 3 3" xfId="39444"/>
    <cellStyle name="Normal 9 2 2 4 3 4" xfId="39445"/>
    <cellStyle name="Normal 9 2 2 4 4" xfId="39446"/>
    <cellStyle name="Normal 9 2 2 4 4 2" xfId="39447"/>
    <cellStyle name="Normal 9 2 2 4 5" xfId="39448"/>
    <cellStyle name="Normal 9 2 2 4 6" xfId="39449"/>
    <cellStyle name="Normal 9 2 2 5" xfId="39450"/>
    <cellStyle name="Normal 9 2 2 5 2" xfId="39451"/>
    <cellStyle name="Normal 9 2 2 5 2 2" xfId="39452"/>
    <cellStyle name="Normal 9 2 2 5 3" xfId="39453"/>
    <cellStyle name="Normal 9 2 2 5 4" xfId="39454"/>
    <cellStyle name="Normal 9 2 2 6" xfId="39455"/>
    <cellStyle name="Normal 9 2 2 6 2" xfId="39456"/>
    <cellStyle name="Normal 9 2 2 6 2 2" xfId="39457"/>
    <cellStyle name="Normal 9 2 2 6 3" xfId="39458"/>
    <cellStyle name="Normal 9 2 2 6 4" xfId="39459"/>
    <cellStyle name="Normal 9 2 2 7" xfId="39460"/>
    <cellStyle name="Normal 9 2 2 7 2" xfId="39461"/>
    <cellStyle name="Normal 9 2 2 8" xfId="39462"/>
    <cellStyle name="Normal 9 2 2 9" xfId="39463"/>
    <cellStyle name="Normal 9 2 3" xfId="39464"/>
    <cellStyle name="Normal 9 2 3 2" xfId="39465"/>
    <cellStyle name="Normal 9 2 3 2 2" xfId="39466"/>
    <cellStyle name="Normal 9 2 3 2 2 2" xfId="39467"/>
    <cellStyle name="Normal 9 2 3 2 2 2 2" xfId="39468"/>
    <cellStyle name="Normal 9 2 3 2 2 2 2 2" xfId="39469"/>
    <cellStyle name="Normal 9 2 3 2 2 2 3" xfId="39470"/>
    <cellStyle name="Normal 9 2 3 2 2 3" xfId="39471"/>
    <cellStyle name="Normal 9 2 3 2 2 3 2" xfId="39472"/>
    <cellStyle name="Normal 9 2 3 2 2 3 2 2" xfId="39473"/>
    <cellStyle name="Normal 9 2 3 2 2 3 3" xfId="39474"/>
    <cellStyle name="Normal 9 2 3 2 2 4" xfId="39475"/>
    <cellStyle name="Normal 9 2 3 2 2 4 2" xfId="39476"/>
    <cellStyle name="Normal 9 2 3 2 2 5" xfId="39477"/>
    <cellStyle name="Normal 9 2 3 2 2 6" xfId="39478"/>
    <cellStyle name="Normal 9 2 3 2 3" xfId="39479"/>
    <cellStyle name="Normal 9 2 3 2 3 2" xfId="39480"/>
    <cellStyle name="Normal 9 2 3 2 3 2 2" xfId="39481"/>
    <cellStyle name="Normal 9 2 3 2 3 3" xfId="39482"/>
    <cellStyle name="Normal 9 2 3 2 3 4" xfId="39483"/>
    <cellStyle name="Normal 9 2 3 2 4" xfId="39484"/>
    <cellStyle name="Normal 9 2 3 2 4 2" xfId="39485"/>
    <cellStyle name="Normal 9 2 3 2 4 2 2" xfId="39486"/>
    <cellStyle name="Normal 9 2 3 2 4 3" xfId="39487"/>
    <cellStyle name="Normal 9 2 3 2 4 4" xfId="39488"/>
    <cellStyle name="Normal 9 2 3 2 5" xfId="39489"/>
    <cellStyle name="Normal 9 2 3 2 5 2" xfId="39490"/>
    <cellStyle name="Normal 9 2 3 2 5 3" xfId="39491"/>
    <cellStyle name="Normal 9 2 3 2 6" xfId="39492"/>
    <cellStyle name="Normal 9 2 3 2 7" xfId="39493"/>
    <cellStyle name="Normal 9 2 3 3" xfId="39494"/>
    <cellStyle name="Normal 9 2 3 3 2" xfId="39495"/>
    <cellStyle name="Normal 9 2 3 3 2 2" xfId="39496"/>
    <cellStyle name="Normal 9 2 3 3 2 2 2" xfId="39497"/>
    <cellStyle name="Normal 9 2 3 3 2 3" xfId="39498"/>
    <cellStyle name="Normal 9 2 3 3 2 4" xfId="39499"/>
    <cellStyle name="Normal 9 2 3 3 3" xfId="39500"/>
    <cellStyle name="Normal 9 2 3 3 3 2" xfId="39501"/>
    <cellStyle name="Normal 9 2 3 3 3 2 2" xfId="39502"/>
    <cellStyle name="Normal 9 2 3 3 3 3" xfId="39503"/>
    <cellStyle name="Normal 9 2 3 3 3 4" xfId="39504"/>
    <cellStyle name="Normal 9 2 3 3 4" xfId="39505"/>
    <cellStyle name="Normal 9 2 3 3 4 2" xfId="39506"/>
    <cellStyle name="Normal 9 2 3 3 5" xfId="39507"/>
    <cellStyle name="Normal 9 2 3 3 6" xfId="39508"/>
    <cellStyle name="Normal 9 2 3 4" xfId="39509"/>
    <cellStyle name="Normal 9 2 3 4 2" xfId="39510"/>
    <cellStyle name="Normal 9 2 3 4 2 2" xfId="39511"/>
    <cellStyle name="Normal 9 2 3 4 2 3" xfId="39512"/>
    <cellStyle name="Normal 9 2 3 4 3" xfId="39513"/>
    <cellStyle name="Normal 9 2 3 4 3 2" xfId="39514"/>
    <cellStyle name="Normal 9 2 3 4 3 3" xfId="39515"/>
    <cellStyle name="Normal 9 2 3 4 4" xfId="39516"/>
    <cellStyle name="Normal 9 2 3 4 5" xfId="39517"/>
    <cellStyle name="Normal 9 2 3 5" xfId="39518"/>
    <cellStyle name="Normal 9 2 3 5 2" xfId="39519"/>
    <cellStyle name="Normal 9 2 3 5 2 2" xfId="39520"/>
    <cellStyle name="Normal 9 2 3 5 3" xfId="39521"/>
    <cellStyle name="Normal 9 2 3 5 4" xfId="39522"/>
    <cellStyle name="Normal 9 2 3 6" xfId="39523"/>
    <cellStyle name="Normal 9 2 3 6 2" xfId="39524"/>
    <cellStyle name="Normal 9 2 3 6 3" xfId="39525"/>
    <cellStyle name="Normal 9 2 3 7" xfId="39526"/>
    <cellStyle name="Normal 9 2 3 7 2" xfId="39527"/>
    <cellStyle name="Normal 9 2 3 7 3" xfId="39528"/>
    <cellStyle name="Normal 9 2 4" xfId="39529"/>
    <cellStyle name="Normal 9 2 4 2" xfId="39530"/>
    <cellStyle name="Normal 9 2 4 2 2" xfId="39531"/>
    <cellStyle name="Normal 9 2 4 2 2 2" xfId="39532"/>
    <cellStyle name="Normal 9 2 4 2 2 2 2" xfId="39533"/>
    <cellStyle name="Normal 9 2 4 2 2 3" xfId="39534"/>
    <cellStyle name="Normal 9 2 4 2 2 4" xfId="39535"/>
    <cellStyle name="Normal 9 2 4 2 3" xfId="39536"/>
    <cellStyle name="Normal 9 2 4 2 3 2" xfId="39537"/>
    <cellStyle name="Normal 9 2 4 2 3 2 2" xfId="39538"/>
    <cellStyle name="Normal 9 2 4 2 3 3" xfId="39539"/>
    <cellStyle name="Normal 9 2 4 2 3 4" xfId="39540"/>
    <cellStyle name="Normal 9 2 4 2 4" xfId="39541"/>
    <cellStyle name="Normal 9 2 4 2 4 2" xfId="39542"/>
    <cellStyle name="Normal 9 2 4 2 4 3" xfId="39543"/>
    <cellStyle name="Normal 9 2 4 2 5" xfId="39544"/>
    <cellStyle name="Normal 9 2 4 2 5 2" xfId="39545"/>
    <cellStyle name="Normal 9 2 4 2 5 3" xfId="39546"/>
    <cellStyle name="Normal 9 2 4 2 6" xfId="39547"/>
    <cellStyle name="Normal 9 2 4 2 7" xfId="39548"/>
    <cellStyle name="Normal 9 2 4 3" xfId="39549"/>
    <cellStyle name="Normal 9 2 4 3 2" xfId="39550"/>
    <cellStyle name="Normal 9 2 4 3 2 2" xfId="39551"/>
    <cellStyle name="Normal 9 2 4 3 2 3" xfId="39552"/>
    <cellStyle name="Normal 9 2 4 3 3" xfId="39553"/>
    <cellStyle name="Normal 9 2 4 3 3 2" xfId="39554"/>
    <cellStyle name="Normal 9 2 4 3 3 3" xfId="39555"/>
    <cellStyle name="Normal 9 2 4 3 4" xfId="39556"/>
    <cellStyle name="Normal 9 2 4 3 5" xfId="39557"/>
    <cellStyle name="Normal 9 2 4 4" xfId="39558"/>
    <cellStyle name="Normal 9 2 4 4 2" xfId="39559"/>
    <cellStyle name="Normal 9 2 4 4 2 2" xfId="39560"/>
    <cellStyle name="Normal 9 2 4 4 2 3" xfId="39561"/>
    <cellStyle name="Normal 9 2 4 4 3" xfId="39562"/>
    <cellStyle name="Normal 9 2 4 4 3 2" xfId="39563"/>
    <cellStyle name="Normal 9 2 4 4 3 3" xfId="39564"/>
    <cellStyle name="Normal 9 2 4 4 4" xfId="39565"/>
    <cellStyle name="Normal 9 2 4 4 5" xfId="39566"/>
    <cellStyle name="Normal 9 2 4 5" xfId="39567"/>
    <cellStyle name="Normal 9 2 4 5 2" xfId="39568"/>
    <cellStyle name="Normal 9 2 4 5 3" xfId="39569"/>
    <cellStyle name="Normal 9 2 4 6" xfId="39570"/>
    <cellStyle name="Normal 9 2 4 6 2" xfId="39571"/>
    <cellStyle name="Normal 9 2 4 6 3" xfId="39572"/>
    <cellStyle name="Normal 9 2 4 7" xfId="39573"/>
    <cellStyle name="Normal 9 2 4 8" xfId="39574"/>
    <cellStyle name="Normal 9 2 5" xfId="39575"/>
    <cellStyle name="Normal 9 2 5 10" xfId="39576"/>
    <cellStyle name="Normal 9 2 5 11" xfId="39577"/>
    <cellStyle name="Normal 9 2 5 2" xfId="39578"/>
    <cellStyle name="Normal 9 2 5 2 2" xfId="39579"/>
    <cellStyle name="Normal 9 2 5 2 2 2" xfId="39580"/>
    <cellStyle name="Normal 9 2 5 2 2 2 2" xfId="39581"/>
    <cellStyle name="Normal 9 2 5 2 2 2 3" xfId="39582"/>
    <cellStyle name="Normal 9 2 5 2 2 3" xfId="39583"/>
    <cellStyle name="Normal 9 2 5 2 2 3 2" xfId="39584"/>
    <cellStyle name="Normal 9 2 5 2 2 3 3" xfId="39585"/>
    <cellStyle name="Normal 9 2 5 2 2 4" xfId="39586"/>
    <cellStyle name="Normal 9 2 5 2 2 4 2" xfId="39587"/>
    <cellStyle name="Normal 9 2 5 2 2 4 3" xfId="39588"/>
    <cellStyle name="Normal 9 2 5 2 2 5" xfId="39589"/>
    <cellStyle name="Normal 9 2 5 2 2 5 2" xfId="39590"/>
    <cellStyle name="Normal 9 2 5 2 2 5 3" xfId="39591"/>
    <cellStyle name="Normal 9 2 5 2 2 6" xfId="39592"/>
    <cellStyle name="Normal 9 2 5 2 2 7" xfId="39593"/>
    <cellStyle name="Normal 9 2 5 2 3" xfId="39594"/>
    <cellStyle name="Normal 9 2 5 2 3 2" xfId="39595"/>
    <cellStyle name="Normal 9 2 5 2 3 2 2" xfId="39596"/>
    <cellStyle name="Normal 9 2 5 2 3 2 3" xfId="39597"/>
    <cellStyle name="Normal 9 2 5 2 3 3" xfId="39598"/>
    <cellStyle name="Normal 9 2 5 2 3 3 2" xfId="39599"/>
    <cellStyle name="Normal 9 2 5 2 3 3 3" xfId="39600"/>
    <cellStyle name="Normal 9 2 5 2 3 4" xfId="39601"/>
    <cellStyle name="Normal 9 2 5 2 3 5" xfId="39602"/>
    <cellStyle name="Normal 9 2 5 2 4" xfId="39603"/>
    <cellStyle name="Normal 9 2 5 2 4 2" xfId="39604"/>
    <cellStyle name="Normal 9 2 5 2 4 2 2" xfId="39605"/>
    <cellStyle name="Normal 9 2 5 2 4 2 3" xfId="39606"/>
    <cellStyle name="Normal 9 2 5 2 4 3" xfId="39607"/>
    <cellStyle name="Normal 9 2 5 2 4 3 2" xfId="39608"/>
    <cellStyle name="Normal 9 2 5 2 4 3 3" xfId="39609"/>
    <cellStyle name="Normal 9 2 5 2 4 4" xfId="39610"/>
    <cellStyle name="Normal 9 2 5 2 4 5" xfId="39611"/>
    <cellStyle name="Normal 9 2 5 2 5" xfId="39612"/>
    <cellStyle name="Normal 9 2 5 2 5 2" xfId="39613"/>
    <cellStyle name="Normal 9 2 5 2 5 3" xfId="39614"/>
    <cellStyle name="Normal 9 2 5 2 6" xfId="39615"/>
    <cellStyle name="Normal 9 2 5 2 6 2" xfId="39616"/>
    <cellStyle name="Normal 9 2 5 2 6 3" xfId="39617"/>
    <cellStyle name="Normal 9 2 5 2 7" xfId="39618"/>
    <cellStyle name="Normal 9 2 5 2 8" xfId="39619"/>
    <cellStyle name="Normal 9 2 5 3" xfId="39620"/>
    <cellStyle name="Normal 9 2 5 3 2" xfId="39621"/>
    <cellStyle name="Normal 9 2 5 3 2 2" xfId="39622"/>
    <cellStyle name="Normal 9 2 5 3 2 2 2" xfId="39623"/>
    <cellStyle name="Normal 9 2 5 3 2 2 2 2" xfId="39624"/>
    <cellStyle name="Normal 9 2 5 3 2 2 2 3" xfId="39625"/>
    <cellStyle name="Normal 9 2 5 3 2 2 3" xfId="39626"/>
    <cellStyle name="Normal 9 2 5 3 2 2 3 2" xfId="39627"/>
    <cellStyle name="Normal 9 2 5 3 2 2 3 3" xfId="39628"/>
    <cellStyle name="Normal 9 2 5 3 2 2 4" xfId="39629"/>
    <cellStyle name="Normal 9 2 5 3 2 2 5" xfId="39630"/>
    <cellStyle name="Normal 9 2 5 3 2 3" xfId="39631"/>
    <cellStyle name="Normal 9 2 5 3 2 3 2" xfId="39632"/>
    <cellStyle name="Normal 9 2 5 3 2 3 2 2" xfId="39633"/>
    <cellStyle name="Normal 9 2 5 3 2 3 2 3" xfId="39634"/>
    <cellStyle name="Normal 9 2 5 3 2 3 3" xfId="39635"/>
    <cellStyle name="Normal 9 2 5 3 2 3 3 2" xfId="39636"/>
    <cellStyle name="Normal 9 2 5 3 2 3 3 3" xfId="39637"/>
    <cellStyle name="Normal 9 2 5 3 2 3 4" xfId="39638"/>
    <cellStyle name="Normal 9 2 5 3 2 3 5" xfId="39639"/>
    <cellStyle name="Normal 9 2 5 3 2 4" xfId="39640"/>
    <cellStyle name="Normal 9 2 5 3 2 4 2" xfId="39641"/>
    <cellStyle name="Normal 9 2 5 3 2 4 3" xfId="39642"/>
    <cellStyle name="Normal 9 2 5 3 2 5" xfId="39643"/>
    <cellStyle name="Normal 9 2 5 3 2 5 2" xfId="39644"/>
    <cellStyle name="Normal 9 2 5 3 2 5 3" xfId="39645"/>
    <cellStyle name="Normal 9 2 5 3 2 6" xfId="39646"/>
    <cellStyle name="Normal 9 2 5 3 2 7" xfId="39647"/>
    <cellStyle name="Normal 9 2 5 3 3" xfId="39648"/>
    <cellStyle name="Normal 9 2 5 3 3 2" xfId="39649"/>
    <cellStyle name="Normal 9 2 5 3 3 2 2" xfId="39650"/>
    <cellStyle name="Normal 9 2 5 3 3 2 3" xfId="39651"/>
    <cellStyle name="Normal 9 2 5 3 3 3" xfId="39652"/>
    <cellStyle name="Normal 9 2 5 3 3 3 2" xfId="39653"/>
    <cellStyle name="Normal 9 2 5 3 3 3 3" xfId="39654"/>
    <cellStyle name="Normal 9 2 5 3 3 4" xfId="39655"/>
    <cellStyle name="Normal 9 2 5 3 3 4 2" xfId="39656"/>
    <cellStyle name="Normal 9 2 5 3 3 4 3" xfId="39657"/>
    <cellStyle name="Normal 9 2 5 3 3 5" xfId="39658"/>
    <cellStyle name="Normal 9 2 5 3 3 5 2" xfId="39659"/>
    <cellStyle name="Normal 9 2 5 3 3 5 3" xfId="39660"/>
    <cellStyle name="Normal 9 2 5 3 3 6" xfId="39661"/>
    <cellStyle name="Normal 9 2 5 3 3 7" xfId="39662"/>
    <cellStyle name="Normal 9 2 5 3 4" xfId="39663"/>
    <cellStyle name="Normal 9 2 5 3 4 2" xfId="39664"/>
    <cellStyle name="Normal 9 2 5 3 4 2 2" xfId="39665"/>
    <cellStyle name="Normal 9 2 5 3 4 2 3" xfId="39666"/>
    <cellStyle name="Normal 9 2 5 3 4 3" xfId="39667"/>
    <cellStyle name="Normal 9 2 5 3 4 3 2" xfId="39668"/>
    <cellStyle name="Normal 9 2 5 3 4 3 3" xfId="39669"/>
    <cellStyle name="Normal 9 2 5 3 4 4" xfId="39670"/>
    <cellStyle name="Normal 9 2 5 3 4 5" xfId="39671"/>
    <cellStyle name="Normal 9 2 5 3 5" xfId="39672"/>
    <cellStyle name="Normal 9 2 5 3 5 2" xfId="39673"/>
    <cellStyle name="Normal 9 2 5 3 5 2 2" xfId="39674"/>
    <cellStyle name="Normal 9 2 5 3 5 2 3" xfId="39675"/>
    <cellStyle name="Normal 9 2 5 3 5 3" xfId="39676"/>
    <cellStyle name="Normal 9 2 5 3 5 3 2" xfId="39677"/>
    <cellStyle name="Normal 9 2 5 3 5 3 3" xfId="39678"/>
    <cellStyle name="Normal 9 2 5 3 5 4" xfId="39679"/>
    <cellStyle name="Normal 9 2 5 3 5 5" xfId="39680"/>
    <cellStyle name="Normal 9 2 5 3 6" xfId="39681"/>
    <cellStyle name="Normal 9 2 5 3 6 2" xfId="39682"/>
    <cellStyle name="Normal 9 2 5 3 6 3" xfId="39683"/>
    <cellStyle name="Normal 9 2 5 3 7" xfId="39684"/>
    <cellStyle name="Normal 9 2 5 3 7 2" xfId="39685"/>
    <cellStyle name="Normal 9 2 5 3 7 3" xfId="39686"/>
    <cellStyle name="Normal 9 2 5 3 8" xfId="39687"/>
    <cellStyle name="Normal 9 2 5 3 9" xfId="39688"/>
    <cellStyle name="Normal 9 2 5 4" xfId="39689"/>
    <cellStyle name="Normal 9 2 5 4 2" xfId="39690"/>
    <cellStyle name="Normal 9 2 5 4 2 2" xfId="39691"/>
    <cellStyle name="Normal 9 2 5 4 2 2 2" xfId="39692"/>
    <cellStyle name="Normal 9 2 5 4 2 2 3" xfId="39693"/>
    <cellStyle name="Normal 9 2 5 4 2 3" xfId="39694"/>
    <cellStyle name="Normal 9 2 5 4 2 3 2" xfId="39695"/>
    <cellStyle name="Normal 9 2 5 4 2 3 3" xfId="39696"/>
    <cellStyle name="Normal 9 2 5 4 2 4" xfId="39697"/>
    <cellStyle name="Normal 9 2 5 4 2 5" xfId="39698"/>
    <cellStyle name="Normal 9 2 5 4 3" xfId="39699"/>
    <cellStyle name="Normal 9 2 5 4 3 2" xfId="39700"/>
    <cellStyle name="Normal 9 2 5 4 3 2 2" xfId="39701"/>
    <cellStyle name="Normal 9 2 5 4 3 2 3" xfId="39702"/>
    <cellStyle name="Normal 9 2 5 4 3 3" xfId="39703"/>
    <cellStyle name="Normal 9 2 5 4 3 3 2" xfId="39704"/>
    <cellStyle name="Normal 9 2 5 4 3 3 3" xfId="39705"/>
    <cellStyle name="Normal 9 2 5 4 3 4" xfId="39706"/>
    <cellStyle name="Normal 9 2 5 4 3 5" xfId="39707"/>
    <cellStyle name="Normal 9 2 5 4 4" xfId="39708"/>
    <cellStyle name="Normal 9 2 5 4 4 2" xfId="39709"/>
    <cellStyle name="Normal 9 2 5 4 4 3" xfId="39710"/>
    <cellStyle name="Normal 9 2 5 4 5" xfId="39711"/>
    <cellStyle name="Normal 9 2 5 4 5 2" xfId="39712"/>
    <cellStyle name="Normal 9 2 5 4 5 3" xfId="39713"/>
    <cellStyle name="Normal 9 2 5 4 6" xfId="39714"/>
    <cellStyle name="Normal 9 2 5 4 7" xfId="39715"/>
    <cellStyle name="Normal 9 2 5 5" xfId="39716"/>
    <cellStyle name="Normal 9 2 5 5 2" xfId="39717"/>
    <cellStyle name="Normal 9 2 5 5 2 2" xfId="39718"/>
    <cellStyle name="Normal 9 2 5 5 2 3" xfId="39719"/>
    <cellStyle name="Normal 9 2 5 5 3" xfId="39720"/>
    <cellStyle name="Normal 9 2 5 5 3 2" xfId="39721"/>
    <cellStyle name="Normal 9 2 5 5 3 3" xfId="39722"/>
    <cellStyle name="Normal 9 2 5 5 4" xfId="39723"/>
    <cellStyle name="Normal 9 2 5 5 4 2" xfId="39724"/>
    <cellStyle name="Normal 9 2 5 5 4 3" xfId="39725"/>
    <cellStyle name="Normal 9 2 5 5 5" xfId="39726"/>
    <cellStyle name="Normal 9 2 5 5 5 2" xfId="39727"/>
    <cellStyle name="Normal 9 2 5 5 5 3" xfId="39728"/>
    <cellStyle name="Normal 9 2 5 5 6" xfId="39729"/>
    <cellStyle name="Normal 9 2 5 5 7" xfId="39730"/>
    <cellStyle name="Normal 9 2 5 6" xfId="39731"/>
    <cellStyle name="Normal 9 2 5 6 2" xfId="39732"/>
    <cellStyle name="Normal 9 2 5 6 2 2" xfId="39733"/>
    <cellStyle name="Normal 9 2 5 6 2 3" xfId="39734"/>
    <cellStyle name="Normal 9 2 5 6 3" xfId="39735"/>
    <cellStyle name="Normal 9 2 5 6 3 2" xfId="39736"/>
    <cellStyle name="Normal 9 2 5 6 3 3" xfId="39737"/>
    <cellStyle name="Normal 9 2 5 6 4" xfId="39738"/>
    <cellStyle name="Normal 9 2 5 6 5" xfId="39739"/>
    <cellStyle name="Normal 9 2 5 7" xfId="39740"/>
    <cellStyle name="Normal 9 2 5 7 2" xfId="39741"/>
    <cellStyle name="Normal 9 2 5 7 2 2" xfId="39742"/>
    <cellStyle name="Normal 9 2 5 7 2 3" xfId="39743"/>
    <cellStyle name="Normal 9 2 5 7 3" xfId="39744"/>
    <cellStyle name="Normal 9 2 5 7 3 2" xfId="39745"/>
    <cellStyle name="Normal 9 2 5 7 3 3" xfId="39746"/>
    <cellStyle name="Normal 9 2 5 7 4" xfId="39747"/>
    <cellStyle name="Normal 9 2 5 7 5" xfId="39748"/>
    <cellStyle name="Normal 9 2 5 8" xfId="39749"/>
    <cellStyle name="Normal 9 2 5 8 2" xfId="39750"/>
    <cellStyle name="Normal 9 2 5 8 3" xfId="39751"/>
    <cellStyle name="Normal 9 2 5 9" xfId="39752"/>
    <cellStyle name="Normal 9 2 5 9 2" xfId="39753"/>
    <cellStyle name="Normal 9 2 5 9 3" xfId="39754"/>
    <cellStyle name="Normal 9 2 5_10070" xfId="39755"/>
    <cellStyle name="Normal 9 2 6" xfId="39756"/>
    <cellStyle name="Normal 9 2 6 2" xfId="39757"/>
    <cellStyle name="Normal 9 2 6 2 2" xfId="39758"/>
    <cellStyle name="Normal 9 2 6 2 3" xfId="39759"/>
    <cellStyle name="Normal 9 2 6 3" xfId="39760"/>
    <cellStyle name="Normal 9 2 6 3 2" xfId="39761"/>
    <cellStyle name="Normal 9 2 6 3 3" xfId="39762"/>
    <cellStyle name="Normal 9 2 6 4" xfId="39763"/>
    <cellStyle name="Normal 9 2 6 4 2" xfId="39764"/>
    <cellStyle name="Normal 9 2 6 4 3" xfId="39765"/>
    <cellStyle name="Normal 9 2 6 5" xfId="39766"/>
    <cellStyle name="Normal 9 2 6 5 2" xfId="39767"/>
    <cellStyle name="Normal 9 2 6 5 3" xfId="39768"/>
    <cellStyle name="Normal 9 2 6 6" xfId="39769"/>
    <cellStyle name="Normal 9 2 6 7" xfId="39770"/>
    <cellStyle name="Normal 9 2 7" xfId="39771"/>
    <cellStyle name="Normal 9 2 7 2" xfId="39772"/>
    <cellStyle name="Normal 9 2 7 2 2" xfId="39773"/>
    <cellStyle name="Normal 9 2 7 2 3" xfId="39774"/>
    <cellStyle name="Normal 9 2 7 3" xfId="39775"/>
    <cellStyle name="Normal 9 2 7 3 2" xfId="39776"/>
    <cellStyle name="Normal 9 2 7 3 3" xfId="39777"/>
    <cellStyle name="Normal 9 2 7 4" xfId="39778"/>
    <cellStyle name="Normal 9 2 7 5" xfId="39779"/>
    <cellStyle name="Normal 9 2 8" xfId="39780"/>
    <cellStyle name="Normal 9 2 8 2" xfId="39781"/>
    <cellStyle name="Normal 9 2 8 2 2" xfId="39782"/>
    <cellStyle name="Normal 9 2 8 2 3" xfId="39783"/>
    <cellStyle name="Normal 9 2 8 3" xfId="39784"/>
    <cellStyle name="Normal 9 2 8 3 2" xfId="39785"/>
    <cellStyle name="Normal 9 2 8 3 3" xfId="39786"/>
    <cellStyle name="Normal 9 2 8 4" xfId="39787"/>
    <cellStyle name="Normal 9 2 8 5" xfId="39788"/>
    <cellStyle name="Normal 9 2 9" xfId="39789"/>
    <cellStyle name="Normal 9 2 9 2" xfId="39790"/>
    <cellStyle name="Normal 9 2 9 3" xfId="39791"/>
    <cellStyle name="Normal 9 3" xfId="39792"/>
    <cellStyle name="Normal 9 3 2" xfId="39793"/>
    <cellStyle name="Normal 9 3 2 2" xfId="39794"/>
    <cellStyle name="Normal 9 3 2 2 2" xfId="39795"/>
    <cellStyle name="Normal 9 3 2 2 2 2" xfId="39796"/>
    <cellStyle name="Normal 9 3 2 2 2 2 2" xfId="39797"/>
    <cellStyle name="Normal 9 3 2 2 2 2 2 2" xfId="39798"/>
    <cellStyle name="Normal 9 3 2 2 2 2 3" xfId="39799"/>
    <cellStyle name="Normal 9 3 2 2 2 3" xfId="39800"/>
    <cellStyle name="Normal 9 3 2 2 2 3 2" xfId="39801"/>
    <cellStyle name="Normal 9 3 2 2 2 3 2 2" xfId="39802"/>
    <cellStyle name="Normal 9 3 2 2 2 3 3" xfId="39803"/>
    <cellStyle name="Normal 9 3 2 2 2 4" xfId="39804"/>
    <cellStyle name="Normal 9 3 2 2 2 4 2" xfId="39805"/>
    <cellStyle name="Normal 9 3 2 2 2 5" xfId="39806"/>
    <cellStyle name="Normal 9 3 2 2 3" xfId="39807"/>
    <cellStyle name="Normal 9 3 2 2 3 2" xfId="39808"/>
    <cellStyle name="Normal 9 3 2 2 3 2 2" xfId="39809"/>
    <cellStyle name="Normal 9 3 2 2 3 3" xfId="39810"/>
    <cellStyle name="Normal 9 3 2 2 4" xfId="39811"/>
    <cellStyle name="Normal 9 3 2 2 4 2" xfId="39812"/>
    <cellStyle name="Normal 9 3 2 2 4 2 2" xfId="39813"/>
    <cellStyle name="Normal 9 3 2 2 4 3" xfId="39814"/>
    <cellStyle name="Normal 9 3 2 2 5" xfId="39815"/>
    <cellStyle name="Normal 9 3 2 2 5 2" xfId="39816"/>
    <cellStyle name="Normal 9 3 2 2 6" xfId="39817"/>
    <cellStyle name="Normal 9 3 2 2 7" xfId="39818"/>
    <cellStyle name="Normal 9 3 2 3" xfId="39819"/>
    <cellStyle name="Normal 9 3 2 3 2" xfId="39820"/>
    <cellStyle name="Normal 9 3 2 3 2 2" xfId="39821"/>
    <cellStyle name="Normal 9 3 2 3 2 2 2" xfId="39822"/>
    <cellStyle name="Normal 9 3 2 3 2 3" xfId="39823"/>
    <cellStyle name="Normal 9 3 2 3 3" xfId="39824"/>
    <cellStyle name="Normal 9 3 2 3 3 2" xfId="39825"/>
    <cellStyle name="Normal 9 3 2 3 3 2 2" xfId="39826"/>
    <cellStyle name="Normal 9 3 2 3 3 3" xfId="39827"/>
    <cellStyle name="Normal 9 3 2 3 4" xfId="39828"/>
    <cellStyle name="Normal 9 3 2 3 4 2" xfId="39829"/>
    <cellStyle name="Normal 9 3 2 3 5" xfId="39830"/>
    <cellStyle name="Normal 9 3 2 3 6" xfId="39831"/>
    <cellStyle name="Normal 9 3 2 4" xfId="39832"/>
    <cellStyle name="Normal 9 3 2 4 2" xfId="39833"/>
    <cellStyle name="Normal 9 3 2 4 2 2" xfId="39834"/>
    <cellStyle name="Normal 9 3 2 4 3" xfId="39835"/>
    <cellStyle name="Normal 9 3 2 4 4" xfId="39836"/>
    <cellStyle name="Normal 9 3 2 5" xfId="39837"/>
    <cellStyle name="Normal 9 3 2 5 2" xfId="39838"/>
    <cellStyle name="Normal 9 3 2 5 2 2" xfId="39839"/>
    <cellStyle name="Normal 9 3 2 5 3" xfId="39840"/>
    <cellStyle name="Normal 9 3 2 5 4" xfId="39841"/>
    <cellStyle name="Normal 9 3 2 6" xfId="39842"/>
    <cellStyle name="Normal 9 3 2 6 2" xfId="39843"/>
    <cellStyle name="Normal 9 3 2 7" xfId="39844"/>
    <cellStyle name="Normal 9 3 2 8" xfId="39845"/>
    <cellStyle name="Normal 9 3 3" xfId="39846"/>
    <cellStyle name="Normal 9 3 3 2" xfId="39847"/>
    <cellStyle name="Normal 9 3 3 2 2" xfId="39848"/>
    <cellStyle name="Normal 9 3 3 2 2 2" xfId="39849"/>
    <cellStyle name="Normal 9 3 3 2 2 2 2" xfId="39850"/>
    <cellStyle name="Normal 9 3 3 2 2 3" xfId="39851"/>
    <cellStyle name="Normal 9 3 3 2 3" xfId="39852"/>
    <cellStyle name="Normal 9 3 3 2 3 2" xfId="39853"/>
    <cellStyle name="Normal 9 3 3 2 3 2 2" xfId="39854"/>
    <cellStyle name="Normal 9 3 3 2 3 3" xfId="39855"/>
    <cellStyle name="Normal 9 3 3 2 4" xfId="39856"/>
    <cellStyle name="Normal 9 3 3 2 4 2" xfId="39857"/>
    <cellStyle name="Normal 9 3 3 2 5" xfId="39858"/>
    <cellStyle name="Normal 9 3 3 2 6" xfId="39859"/>
    <cellStyle name="Normal 9 3 3 3" xfId="39860"/>
    <cellStyle name="Normal 9 3 3 3 2" xfId="39861"/>
    <cellStyle name="Normal 9 3 3 3 2 2" xfId="39862"/>
    <cellStyle name="Normal 9 3 3 3 3" xfId="39863"/>
    <cellStyle name="Normal 9 3 3 3 4" xfId="39864"/>
    <cellStyle name="Normal 9 3 3 4" xfId="39865"/>
    <cellStyle name="Normal 9 3 3 4 2" xfId="39866"/>
    <cellStyle name="Normal 9 3 3 4 2 2" xfId="39867"/>
    <cellStyle name="Normal 9 3 3 4 3" xfId="39868"/>
    <cellStyle name="Normal 9 3 3 5" xfId="39869"/>
    <cellStyle name="Normal 9 3 3 5 2" xfId="39870"/>
    <cellStyle name="Normal 9 3 3 6" xfId="39871"/>
    <cellStyle name="Normal 9 3 3 7" xfId="39872"/>
    <cellStyle name="Normal 9 3 4" xfId="39873"/>
    <cellStyle name="Normal 9 3 4 2" xfId="39874"/>
    <cellStyle name="Normal 9 3 4 2 2" xfId="39875"/>
    <cellStyle name="Normal 9 3 4 2 2 2" xfId="39876"/>
    <cellStyle name="Normal 9 3 4 2 3" xfId="39877"/>
    <cellStyle name="Normal 9 3 4 2 4" xfId="39878"/>
    <cellStyle name="Normal 9 3 4 3" xfId="39879"/>
    <cellStyle name="Normal 9 3 4 3 2" xfId="39880"/>
    <cellStyle name="Normal 9 3 4 3 2 2" xfId="39881"/>
    <cellStyle name="Normal 9 3 4 3 3" xfId="39882"/>
    <cellStyle name="Normal 9 3 4 3 4" xfId="39883"/>
    <cellStyle name="Normal 9 3 4 4" xfId="39884"/>
    <cellStyle name="Normal 9 3 4 4 2" xfId="39885"/>
    <cellStyle name="Normal 9 3 4 5" xfId="39886"/>
    <cellStyle name="Normal 9 3 5" xfId="39887"/>
    <cellStyle name="Normal 9 3 5 2" xfId="39888"/>
    <cellStyle name="Normal 9 3 5 2 2" xfId="39889"/>
    <cellStyle name="Normal 9 3 5 3" xfId="39890"/>
    <cellStyle name="Normal 9 3 5 4" xfId="39891"/>
    <cellStyle name="Normal 9 3 6" xfId="39892"/>
    <cellStyle name="Normal 9 3 6 2" xfId="39893"/>
    <cellStyle name="Normal 9 3 6 2 2" xfId="39894"/>
    <cellStyle name="Normal 9 3 6 3" xfId="39895"/>
    <cellStyle name="Normal 9 3 6 4" xfId="39896"/>
    <cellStyle name="Normal 9 3 7" xfId="39897"/>
    <cellStyle name="Normal 9 3 7 2" xfId="39898"/>
    <cellStyle name="Normal 9 3 7 3" xfId="39899"/>
    <cellStyle name="Normal 9 3 8" xfId="39900"/>
    <cellStyle name="Normal 9 3 9" xfId="39901"/>
    <cellStyle name="Normal 9 4" xfId="39902"/>
    <cellStyle name="Normal 9 4 2" xfId="39903"/>
    <cellStyle name="Normal 9 4 2 2" xfId="39904"/>
    <cellStyle name="Normal 9 4 2 2 2" xfId="39905"/>
    <cellStyle name="Normal 9 4 2 2 2 2" xfId="39906"/>
    <cellStyle name="Normal 9 4 2 2 2 2 2" xfId="39907"/>
    <cellStyle name="Normal 9 4 2 2 2 2 2 2" xfId="39908"/>
    <cellStyle name="Normal 9 4 2 2 2 2 3" xfId="39909"/>
    <cellStyle name="Normal 9 4 2 2 2 3" xfId="39910"/>
    <cellStyle name="Normal 9 4 2 2 2 3 2" xfId="39911"/>
    <cellStyle name="Normal 9 4 2 2 2 3 2 2" xfId="39912"/>
    <cellStyle name="Normal 9 4 2 2 2 3 3" xfId="39913"/>
    <cellStyle name="Normal 9 4 2 2 2 4" xfId="39914"/>
    <cellStyle name="Normal 9 4 2 2 2 4 2" xfId="39915"/>
    <cellStyle name="Normal 9 4 2 2 2 5" xfId="39916"/>
    <cellStyle name="Normal 9 4 2 2 3" xfId="39917"/>
    <cellStyle name="Normal 9 4 2 2 3 2" xfId="39918"/>
    <cellStyle name="Normal 9 4 2 2 3 2 2" xfId="39919"/>
    <cellStyle name="Normal 9 4 2 2 3 3" xfId="39920"/>
    <cellStyle name="Normal 9 4 2 2 4" xfId="39921"/>
    <cellStyle name="Normal 9 4 2 2 4 2" xfId="39922"/>
    <cellStyle name="Normal 9 4 2 2 4 2 2" xfId="39923"/>
    <cellStyle name="Normal 9 4 2 2 4 3" xfId="39924"/>
    <cellStyle name="Normal 9 4 2 2 5" xfId="39925"/>
    <cellStyle name="Normal 9 4 2 2 5 2" xfId="39926"/>
    <cellStyle name="Normal 9 4 2 2 6" xfId="39927"/>
    <cellStyle name="Normal 9 4 2 2 7" xfId="39928"/>
    <cellStyle name="Normal 9 4 2 3" xfId="39929"/>
    <cellStyle name="Normal 9 4 2 3 2" xfId="39930"/>
    <cellStyle name="Normal 9 4 2 3 2 2" xfId="39931"/>
    <cellStyle name="Normal 9 4 2 3 2 2 2" xfId="39932"/>
    <cellStyle name="Normal 9 4 2 3 2 3" xfId="39933"/>
    <cellStyle name="Normal 9 4 2 3 3" xfId="39934"/>
    <cellStyle name="Normal 9 4 2 3 3 2" xfId="39935"/>
    <cellStyle name="Normal 9 4 2 3 3 2 2" xfId="39936"/>
    <cellStyle name="Normal 9 4 2 3 3 3" xfId="39937"/>
    <cellStyle name="Normal 9 4 2 3 4" xfId="39938"/>
    <cellStyle name="Normal 9 4 2 3 4 2" xfId="39939"/>
    <cellStyle name="Normal 9 4 2 3 5" xfId="39940"/>
    <cellStyle name="Normal 9 4 2 3 6" xfId="39941"/>
    <cellStyle name="Normal 9 4 2 4" xfId="39942"/>
    <cellStyle name="Normal 9 4 2 4 2" xfId="39943"/>
    <cellStyle name="Normal 9 4 2 4 2 2" xfId="39944"/>
    <cellStyle name="Normal 9 4 2 4 3" xfId="39945"/>
    <cellStyle name="Normal 9 4 2 4 4" xfId="39946"/>
    <cellStyle name="Normal 9 4 2 5" xfId="39947"/>
    <cellStyle name="Normal 9 4 2 5 2" xfId="39948"/>
    <cellStyle name="Normal 9 4 2 5 2 2" xfId="39949"/>
    <cellStyle name="Normal 9 4 2 5 3" xfId="39950"/>
    <cellStyle name="Normal 9 4 2 5 4" xfId="39951"/>
    <cellStyle name="Normal 9 4 2 6" xfId="39952"/>
    <cellStyle name="Normal 9 4 2 6 2" xfId="39953"/>
    <cellStyle name="Normal 9 4 2 7" xfId="39954"/>
    <cellStyle name="Normal 9 4 2 8" xfId="39955"/>
    <cellStyle name="Normal 9 4 3" xfId="39956"/>
    <cellStyle name="Normal 9 4 3 2" xfId="39957"/>
    <cellStyle name="Normal 9 4 3 2 2" xfId="39958"/>
    <cellStyle name="Normal 9 4 3 2 2 2" xfId="39959"/>
    <cellStyle name="Normal 9 4 3 2 2 2 2" xfId="39960"/>
    <cellStyle name="Normal 9 4 3 2 2 3" xfId="39961"/>
    <cellStyle name="Normal 9 4 3 2 3" xfId="39962"/>
    <cellStyle name="Normal 9 4 3 2 3 2" xfId="39963"/>
    <cellStyle name="Normal 9 4 3 2 3 2 2" xfId="39964"/>
    <cellStyle name="Normal 9 4 3 2 3 3" xfId="39965"/>
    <cellStyle name="Normal 9 4 3 2 4" xfId="39966"/>
    <cellStyle name="Normal 9 4 3 2 4 2" xfId="39967"/>
    <cellStyle name="Normal 9 4 3 2 5" xfId="39968"/>
    <cellStyle name="Normal 9 4 3 2 6" xfId="39969"/>
    <cellStyle name="Normal 9 4 3 3" xfId="39970"/>
    <cellStyle name="Normal 9 4 3 3 2" xfId="39971"/>
    <cellStyle name="Normal 9 4 3 3 2 2" xfId="39972"/>
    <cellStyle name="Normal 9 4 3 3 3" xfId="39973"/>
    <cellStyle name="Normal 9 4 3 3 4" xfId="39974"/>
    <cellStyle name="Normal 9 4 3 4" xfId="39975"/>
    <cellStyle name="Normal 9 4 3 4 2" xfId="39976"/>
    <cellStyle name="Normal 9 4 3 4 2 2" xfId="39977"/>
    <cellStyle name="Normal 9 4 3 4 3" xfId="39978"/>
    <cellStyle name="Normal 9 4 3 5" xfId="39979"/>
    <cellStyle name="Normal 9 4 3 5 2" xfId="39980"/>
    <cellStyle name="Normal 9 4 3 6" xfId="39981"/>
    <cellStyle name="Normal 9 4 3 7" xfId="39982"/>
    <cellStyle name="Normal 9 4 4" xfId="39983"/>
    <cellStyle name="Normal 9 4 4 2" xfId="39984"/>
    <cellStyle name="Normal 9 4 4 2 2" xfId="39985"/>
    <cellStyle name="Normal 9 4 4 2 2 2" xfId="39986"/>
    <cellStyle name="Normal 9 4 4 2 3" xfId="39987"/>
    <cellStyle name="Normal 9 4 4 2 4" xfId="39988"/>
    <cellStyle name="Normal 9 4 4 3" xfId="39989"/>
    <cellStyle name="Normal 9 4 4 3 2" xfId="39990"/>
    <cellStyle name="Normal 9 4 4 3 2 2" xfId="39991"/>
    <cellStyle name="Normal 9 4 4 3 3" xfId="39992"/>
    <cellStyle name="Normal 9 4 4 3 4" xfId="39993"/>
    <cellStyle name="Normal 9 4 4 4" xfId="39994"/>
    <cellStyle name="Normal 9 4 4 4 2" xfId="39995"/>
    <cellStyle name="Normal 9 4 4 5" xfId="39996"/>
    <cellStyle name="Normal 9 4 4 6" xfId="39997"/>
    <cellStyle name="Normal 9 4 5" xfId="39998"/>
    <cellStyle name="Normal 9 4 5 2" xfId="39999"/>
    <cellStyle name="Normal 9 4 5 2 2" xfId="40000"/>
    <cellStyle name="Normal 9 4 5 3" xfId="40001"/>
    <cellStyle name="Normal 9 4 5 4" xfId="40002"/>
    <cellStyle name="Normal 9 4 6" xfId="40003"/>
    <cellStyle name="Normal 9 4 6 2" xfId="40004"/>
    <cellStyle name="Normal 9 4 6 2 2" xfId="40005"/>
    <cellStyle name="Normal 9 4 6 3" xfId="40006"/>
    <cellStyle name="Normal 9 4 6 4" xfId="40007"/>
    <cellStyle name="Normal 9 4 7" xfId="40008"/>
    <cellStyle name="Normal 9 4 7 2" xfId="40009"/>
    <cellStyle name="Normal 9 4 8" xfId="40010"/>
    <cellStyle name="Normal 9 4 9" xfId="40011"/>
    <cellStyle name="Normal 9 5" xfId="40012"/>
    <cellStyle name="Normal 9 5 10" xfId="40013"/>
    <cellStyle name="Normal 9 5 11" xfId="40014"/>
    <cellStyle name="Normal 9 5 2" xfId="40015"/>
    <cellStyle name="Normal 9 5 2 2" xfId="40016"/>
    <cellStyle name="Normal 9 5 2 2 2" xfId="40017"/>
    <cellStyle name="Normal 9 5 2 2 2 2" xfId="40018"/>
    <cellStyle name="Normal 9 5 2 2 2 2 2" xfId="40019"/>
    <cellStyle name="Normal 9 5 2 2 2 3" xfId="40020"/>
    <cellStyle name="Normal 9 5 2 2 2 4" xfId="40021"/>
    <cellStyle name="Normal 9 5 2 2 3" xfId="40022"/>
    <cellStyle name="Normal 9 5 2 2 3 2" xfId="40023"/>
    <cellStyle name="Normal 9 5 2 2 3 2 2" xfId="40024"/>
    <cellStyle name="Normal 9 5 2 2 3 3" xfId="40025"/>
    <cellStyle name="Normal 9 5 2 2 3 4" xfId="40026"/>
    <cellStyle name="Normal 9 5 2 2 4" xfId="40027"/>
    <cellStyle name="Normal 9 5 2 2 4 2" xfId="40028"/>
    <cellStyle name="Normal 9 5 2 2 4 3" xfId="40029"/>
    <cellStyle name="Normal 9 5 2 2 5" xfId="40030"/>
    <cellStyle name="Normal 9 5 2 2 5 2" xfId="40031"/>
    <cellStyle name="Normal 9 5 2 2 5 3" xfId="40032"/>
    <cellStyle name="Normal 9 5 2 2 6" xfId="40033"/>
    <cellStyle name="Normal 9 5 2 2 7" xfId="40034"/>
    <cellStyle name="Normal 9 5 2 3" xfId="40035"/>
    <cellStyle name="Normal 9 5 2 3 2" xfId="40036"/>
    <cellStyle name="Normal 9 5 2 3 2 2" xfId="40037"/>
    <cellStyle name="Normal 9 5 2 3 2 3" xfId="40038"/>
    <cellStyle name="Normal 9 5 2 3 3" xfId="40039"/>
    <cellStyle name="Normal 9 5 2 3 3 2" xfId="40040"/>
    <cellStyle name="Normal 9 5 2 3 3 3" xfId="40041"/>
    <cellStyle name="Normal 9 5 2 3 4" xfId="40042"/>
    <cellStyle name="Normal 9 5 2 3 5" xfId="40043"/>
    <cellStyle name="Normal 9 5 2 4" xfId="40044"/>
    <cellStyle name="Normal 9 5 2 4 2" xfId="40045"/>
    <cellStyle name="Normal 9 5 2 4 2 2" xfId="40046"/>
    <cellStyle name="Normal 9 5 2 4 2 3" xfId="40047"/>
    <cellStyle name="Normal 9 5 2 4 3" xfId="40048"/>
    <cellStyle name="Normal 9 5 2 4 3 2" xfId="40049"/>
    <cellStyle name="Normal 9 5 2 4 3 3" xfId="40050"/>
    <cellStyle name="Normal 9 5 2 4 4" xfId="40051"/>
    <cellStyle name="Normal 9 5 2 4 5" xfId="40052"/>
    <cellStyle name="Normal 9 5 2 5" xfId="40053"/>
    <cellStyle name="Normal 9 5 2 5 2" xfId="40054"/>
    <cellStyle name="Normal 9 5 2 5 3" xfId="40055"/>
    <cellStyle name="Normal 9 5 2 6" xfId="40056"/>
    <cellStyle name="Normal 9 5 2 6 2" xfId="40057"/>
    <cellStyle name="Normal 9 5 2 6 3" xfId="40058"/>
    <cellStyle name="Normal 9 5 2 7" xfId="40059"/>
    <cellStyle name="Normal 9 5 2 8" xfId="40060"/>
    <cellStyle name="Normal 9 5 3" xfId="40061"/>
    <cellStyle name="Normal 9 5 3 2" xfId="40062"/>
    <cellStyle name="Normal 9 5 3 2 2" xfId="40063"/>
    <cellStyle name="Normal 9 5 3 2 2 2" xfId="40064"/>
    <cellStyle name="Normal 9 5 3 2 2 2 2" xfId="40065"/>
    <cellStyle name="Normal 9 5 3 2 2 2 3" xfId="40066"/>
    <cellStyle name="Normal 9 5 3 2 2 3" xfId="40067"/>
    <cellStyle name="Normal 9 5 3 2 2 3 2" xfId="40068"/>
    <cellStyle name="Normal 9 5 3 2 2 3 3" xfId="40069"/>
    <cellStyle name="Normal 9 5 3 2 2 4" xfId="40070"/>
    <cellStyle name="Normal 9 5 3 2 2 5" xfId="40071"/>
    <cellStyle name="Normal 9 5 3 2 3" xfId="40072"/>
    <cellStyle name="Normal 9 5 3 2 3 2" xfId="40073"/>
    <cellStyle name="Normal 9 5 3 2 3 2 2" xfId="40074"/>
    <cellStyle name="Normal 9 5 3 2 3 2 3" xfId="40075"/>
    <cellStyle name="Normal 9 5 3 2 3 3" xfId="40076"/>
    <cellStyle name="Normal 9 5 3 2 3 3 2" xfId="40077"/>
    <cellStyle name="Normal 9 5 3 2 3 3 3" xfId="40078"/>
    <cellStyle name="Normal 9 5 3 2 3 4" xfId="40079"/>
    <cellStyle name="Normal 9 5 3 2 3 5" xfId="40080"/>
    <cellStyle name="Normal 9 5 3 2 4" xfId="40081"/>
    <cellStyle name="Normal 9 5 3 2 4 2" xfId="40082"/>
    <cellStyle name="Normal 9 5 3 2 4 3" xfId="40083"/>
    <cellStyle name="Normal 9 5 3 2 5" xfId="40084"/>
    <cellStyle name="Normal 9 5 3 2 5 2" xfId="40085"/>
    <cellStyle name="Normal 9 5 3 2 5 3" xfId="40086"/>
    <cellStyle name="Normal 9 5 3 2 6" xfId="40087"/>
    <cellStyle name="Normal 9 5 3 2 7" xfId="40088"/>
    <cellStyle name="Normal 9 5 3 3" xfId="40089"/>
    <cellStyle name="Normal 9 5 3 3 2" xfId="40090"/>
    <cellStyle name="Normal 9 5 3 3 2 2" xfId="40091"/>
    <cellStyle name="Normal 9 5 3 3 2 3" xfId="40092"/>
    <cellStyle name="Normal 9 5 3 3 3" xfId="40093"/>
    <cellStyle name="Normal 9 5 3 3 3 2" xfId="40094"/>
    <cellStyle name="Normal 9 5 3 3 3 3" xfId="40095"/>
    <cellStyle name="Normal 9 5 3 3 4" xfId="40096"/>
    <cellStyle name="Normal 9 5 3 3 4 2" xfId="40097"/>
    <cellStyle name="Normal 9 5 3 3 4 3" xfId="40098"/>
    <cellStyle name="Normal 9 5 3 3 5" xfId="40099"/>
    <cellStyle name="Normal 9 5 3 3 5 2" xfId="40100"/>
    <cellStyle name="Normal 9 5 3 3 5 3" xfId="40101"/>
    <cellStyle name="Normal 9 5 3 3 6" xfId="40102"/>
    <cellStyle name="Normal 9 5 3 3 7" xfId="40103"/>
    <cellStyle name="Normal 9 5 3 4" xfId="40104"/>
    <cellStyle name="Normal 9 5 3 4 2" xfId="40105"/>
    <cellStyle name="Normal 9 5 3 4 2 2" xfId="40106"/>
    <cellStyle name="Normal 9 5 3 4 2 3" xfId="40107"/>
    <cellStyle name="Normal 9 5 3 4 3" xfId="40108"/>
    <cellStyle name="Normal 9 5 3 4 3 2" xfId="40109"/>
    <cellStyle name="Normal 9 5 3 4 3 3" xfId="40110"/>
    <cellStyle name="Normal 9 5 3 4 4" xfId="40111"/>
    <cellStyle name="Normal 9 5 3 4 5" xfId="40112"/>
    <cellStyle name="Normal 9 5 3 5" xfId="40113"/>
    <cellStyle name="Normal 9 5 3 5 2" xfId="40114"/>
    <cellStyle name="Normal 9 5 3 5 2 2" xfId="40115"/>
    <cellStyle name="Normal 9 5 3 5 2 3" xfId="40116"/>
    <cellStyle name="Normal 9 5 3 5 3" xfId="40117"/>
    <cellStyle name="Normal 9 5 3 5 3 2" xfId="40118"/>
    <cellStyle name="Normal 9 5 3 5 3 3" xfId="40119"/>
    <cellStyle name="Normal 9 5 3 5 4" xfId="40120"/>
    <cellStyle name="Normal 9 5 3 5 5" xfId="40121"/>
    <cellStyle name="Normal 9 5 3 6" xfId="40122"/>
    <cellStyle name="Normal 9 5 3 6 2" xfId="40123"/>
    <cellStyle name="Normal 9 5 3 6 3" xfId="40124"/>
    <cellStyle name="Normal 9 5 3 7" xfId="40125"/>
    <cellStyle name="Normal 9 5 3 7 2" xfId="40126"/>
    <cellStyle name="Normal 9 5 3 7 3" xfId="40127"/>
    <cellStyle name="Normal 9 5 3 8" xfId="40128"/>
    <cellStyle name="Normal 9 5 3 9" xfId="40129"/>
    <cellStyle name="Normal 9 5 4" xfId="40130"/>
    <cellStyle name="Normal 9 5 4 2" xfId="40131"/>
    <cellStyle name="Normal 9 5 4 2 2" xfId="40132"/>
    <cellStyle name="Normal 9 5 4 2 2 2" xfId="40133"/>
    <cellStyle name="Normal 9 5 4 2 2 3" xfId="40134"/>
    <cellStyle name="Normal 9 5 4 2 3" xfId="40135"/>
    <cellStyle name="Normal 9 5 4 2 3 2" xfId="40136"/>
    <cellStyle name="Normal 9 5 4 2 3 3" xfId="40137"/>
    <cellStyle name="Normal 9 5 4 2 4" xfId="40138"/>
    <cellStyle name="Normal 9 5 4 2 5" xfId="40139"/>
    <cellStyle name="Normal 9 5 4 3" xfId="40140"/>
    <cellStyle name="Normal 9 5 4 3 2" xfId="40141"/>
    <cellStyle name="Normal 9 5 4 3 2 2" xfId="40142"/>
    <cellStyle name="Normal 9 5 4 3 2 3" xfId="40143"/>
    <cellStyle name="Normal 9 5 4 3 3" xfId="40144"/>
    <cellStyle name="Normal 9 5 4 3 3 2" xfId="40145"/>
    <cellStyle name="Normal 9 5 4 3 3 3" xfId="40146"/>
    <cellStyle name="Normal 9 5 4 3 4" xfId="40147"/>
    <cellStyle name="Normal 9 5 4 3 5" xfId="40148"/>
    <cellStyle name="Normal 9 5 4 4" xfId="40149"/>
    <cellStyle name="Normal 9 5 4 4 2" xfId="40150"/>
    <cellStyle name="Normal 9 5 4 4 3" xfId="40151"/>
    <cellStyle name="Normal 9 5 4 5" xfId="40152"/>
    <cellStyle name="Normal 9 5 4 5 2" xfId="40153"/>
    <cellStyle name="Normal 9 5 4 5 3" xfId="40154"/>
    <cellStyle name="Normal 9 5 4 6" xfId="40155"/>
    <cellStyle name="Normal 9 5 4 7" xfId="40156"/>
    <cellStyle name="Normal 9 5 5" xfId="40157"/>
    <cellStyle name="Normal 9 5 5 2" xfId="40158"/>
    <cellStyle name="Normal 9 5 5 2 2" xfId="40159"/>
    <cellStyle name="Normal 9 5 5 2 3" xfId="40160"/>
    <cellStyle name="Normal 9 5 5 3" xfId="40161"/>
    <cellStyle name="Normal 9 5 5 3 2" xfId="40162"/>
    <cellStyle name="Normal 9 5 5 3 3" xfId="40163"/>
    <cellStyle name="Normal 9 5 5 4" xfId="40164"/>
    <cellStyle name="Normal 9 5 5 4 2" xfId="40165"/>
    <cellStyle name="Normal 9 5 5 4 3" xfId="40166"/>
    <cellStyle name="Normal 9 5 5 5" xfId="40167"/>
    <cellStyle name="Normal 9 5 5 5 2" xfId="40168"/>
    <cellStyle name="Normal 9 5 5 5 3" xfId="40169"/>
    <cellStyle name="Normal 9 5 5 6" xfId="40170"/>
    <cellStyle name="Normal 9 5 5 7" xfId="40171"/>
    <cellStyle name="Normal 9 5 6" xfId="40172"/>
    <cellStyle name="Normal 9 5 6 2" xfId="40173"/>
    <cellStyle name="Normal 9 5 6 2 2" xfId="40174"/>
    <cellStyle name="Normal 9 5 6 2 3" xfId="40175"/>
    <cellStyle name="Normal 9 5 6 3" xfId="40176"/>
    <cellStyle name="Normal 9 5 6 3 2" xfId="40177"/>
    <cellStyle name="Normal 9 5 6 3 3" xfId="40178"/>
    <cellStyle name="Normal 9 5 6 4" xfId="40179"/>
    <cellStyle name="Normal 9 5 6 5" xfId="40180"/>
    <cellStyle name="Normal 9 5 7" xfId="40181"/>
    <cellStyle name="Normal 9 5 7 2" xfId="40182"/>
    <cellStyle name="Normal 9 5 7 2 2" xfId="40183"/>
    <cellStyle name="Normal 9 5 7 2 3" xfId="40184"/>
    <cellStyle name="Normal 9 5 7 3" xfId="40185"/>
    <cellStyle name="Normal 9 5 7 3 2" xfId="40186"/>
    <cellStyle name="Normal 9 5 7 3 3" xfId="40187"/>
    <cellStyle name="Normal 9 5 7 4" xfId="40188"/>
    <cellStyle name="Normal 9 5 7 5" xfId="40189"/>
    <cellStyle name="Normal 9 5 8" xfId="40190"/>
    <cellStyle name="Normal 9 5 8 2" xfId="40191"/>
    <cellStyle name="Normal 9 5 8 3" xfId="40192"/>
    <cellStyle name="Normal 9 5 9" xfId="40193"/>
    <cellStyle name="Normal 9 5 9 2" xfId="40194"/>
    <cellStyle name="Normal 9 5 9 3" xfId="40195"/>
    <cellStyle name="Normal 9 5_10070" xfId="40196"/>
    <cellStyle name="Normal 9 6" xfId="40197"/>
    <cellStyle name="Normal 9 6 2" xfId="40198"/>
    <cellStyle name="Normal 9 6 2 2" xfId="40199"/>
    <cellStyle name="Normal 9 6 2 2 2" xfId="40200"/>
    <cellStyle name="Normal 9 6 2 2 2 2" xfId="40201"/>
    <cellStyle name="Normal 9 6 2 2 3" xfId="40202"/>
    <cellStyle name="Normal 9 6 2 2 4" xfId="40203"/>
    <cellStyle name="Normal 9 6 2 3" xfId="40204"/>
    <cellStyle name="Normal 9 6 2 3 2" xfId="40205"/>
    <cellStyle name="Normal 9 6 2 3 2 2" xfId="40206"/>
    <cellStyle name="Normal 9 6 2 3 3" xfId="40207"/>
    <cellStyle name="Normal 9 6 2 3 4" xfId="40208"/>
    <cellStyle name="Normal 9 6 2 4" xfId="40209"/>
    <cellStyle name="Normal 9 6 2 4 2" xfId="40210"/>
    <cellStyle name="Normal 9 6 2 5" xfId="40211"/>
    <cellStyle name="Normal 9 6 2 6" xfId="40212"/>
    <cellStyle name="Normal 9 6 3" xfId="40213"/>
    <cellStyle name="Normal 9 6 3 2" xfId="40214"/>
    <cellStyle name="Normal 9 6 3 2 2" xfId="40215"/>
    <cellStyle name="Normal 9 6 3 2 3" xfId="40216"/>
    <cellStyle name="Normal 9 6 3 3" xfId="40217"/>
    <cellStyle name="Normal 9 6 3 3 2" xfId="40218"/>
    <cellStyle name="Normal 9 6 3 3 3" xfId="40219"/>
    <cellStyle name="Normal 9 6 3 4" xfId="40220"/>
    <cellStyle name="Normal 9 6 3 5" xfId="40221"/>
    <cellStyle name="Normal 9 6 4" xfId="40222"/>
    <cellStyle name="Normal 9 6 4 2" xfId="40223"/>
    <cellStyle name="Normal 9 6 4 2 2" xfId="40224"/>
    <cellStyle name="Normal 9 6 4 3" xfId="40225"/>
    <cellStyle name="Normal 9 6 4 4" xfId="40226"/>
    <cellStyle name="Normal 9 6 5" xfId="40227"/>
    <cellStyle name="Normal 9 6 5 2" xfId="40228"/>
    <cellStyle name="Normal 9 6 5 3" xfId="40229"/>
    <cellStyle name="Normal 9 6 6" xfId="40230"/>
    <cellStyle name="Normal 9 6 7" xfId="40231"/>
    <cellStyle name="Normal 9 7" xfId="40232"/>
    <cellStyle name="Normal 9 7 2" xfId="40233"/>
    <cellStyle name="Normal 9 7 2 2" xfId="40234"/>
    <cellStyle name="Normal 9 7 2 2 2" xfId="40235"/>
    <cellStyle name="Normal 9 7 2 3" xfId="40236"/>
    <cellStyle name="Normal 9 7 2 4" xfId="40237"/>
    <cellStyle name="Normal 9 7 3" xfId="40238"/>
    <cellStyle name="Normal 9 7 3 2" xfId="40239"/>
    <cellStyle name="Normal 9 7 3 2 2" xfId="40240"/>
    <cellStyle name="Normal 9 7 3 3" xfId="40241"/>
    <cellStyle name="Normal 9 7 3 4" xfId="40242"/>
    <cellStyle name="Normal 9 7 4" xfId="40243"/>
    <cellStyle name="Normal 9 7 4 2" xfId="40244"/>
    <cellStyle name="Normal 9 7 4 3" xfId="40245"/>
    <cellStyle name="Normal 9 7 5" xfId="40246"/>
    <cellStyle name="Normal 9 7 5 2" xfId="40247"/>
    <cellStyle name="Normal 9 7 5 3" xfId="40248"/>
    <cellStyle name="Normal 9 7 6" xfId="40249"/>
    <cellStyle name="Normal 9 7 7" xfId="40250"/>
    <cellStyle name="Normal 9 8" xfId="40251"/>
    <cellStyle name="Normal 9 8 2" xfId="40252"/>
    <cellStyle name="Normal 9 8 2 2" xfId="40253"/>
    <cellStyle name="Normal 9 8 2 3" xfId="40254"/>
    <cellStyle name="Normal 9 8 3" xfId="40255"/>
    <cellStyle name="Normal 9 8 3 2" xfId="40256"/>
    <cellStyle name="Normal 9 8 3 3" xfId="40257"/>
    <cellStyle name="Normal 9 8 4" xfId="40258"/>
    <cellStyle name="Normal 9 8 4 2" xfId="40259"/>
    <cellStyle name="Normal 9 8 5" xfId="40260"/>
    <cellStyle name="Normal 9 8 6" xfId="40261"/>
    <cellStyle name="Normal 9 9" xfId="40262"/>
    <cellStyle name="Normal 9 9 2" xfId="40263"/>
    <cellStyle name="Normal 9 9 2 2" xfId="40264"/>
    <cellStyle name="Normal 9 9 2 3" xfId="40265"/>
    <cellStyle name="Normal 9 9 3" xfId="40266"/>
    <cellStyle name="Normal 9 9 3 2" xfId="40267"/>
    <cellStyle name="Normal 9 9 3 3" xfId="40268"/>
    <cellStyle name="Normal 9 9 4" xfId="40269"/>
    <cellStyle name="Normal 9 9 5" xfId="40270"/>
    <cellStyle name="Normal 9_2112 Salary" xfId="40271"/>
    <cellStyle name="Normal 90" xfId="40272"/>
    <cellStyle name="Normal 90 2" xfId="40273"/>
    <cellStyle name="Normal 90 2 2" xfId="40274"/>
    <cellStyle name="Normal 90 2 2 2" xfId="40275"/>
    <cellStyle name="Normal 90 2 2 3" xfId="40276"/>
    <cellStyle name="Normal 90 2 3" xfId="40277"/>
    <cellStyle name="Normal 90 3" xfId="40278"/>
    <cellStyle name="Normal 90 4" xfId="40279"/>
    <cellStyle name="Normal 91" xfId="40280"/>
    <cellStyle name="Normal 91 2" xfId="40281"/>
    <cellStyle name="Normal 91 3" xfId="40282"/>
    <cellStyle name="Normal 92" xfId="40283"/>
    <cellStyle name="Normal 92 2" xfId="40284"/>
    <cellStyle name="Normal 92 2 2" xfId="40285"/>
    <cellStyle name="Normal 92 2 2 2" xfId="40286"/>
    <cellStyle name="Normal 92 2 3" xfId="40287"/>
    <cellStyle name="Normal 92 2 4" xfId="40288"/>
    <cellStyle name="Normal 92 2 5" xfId="40289"/>
    <cellStyle name="Normal 92 3" xfId="40290"/>
    <cellStyle name="Normal 92 4" xfId="40291"/>
    <cellStyle name="Normal 93" xfId="40292"/>
    <cellStyle name="Normal 93 2" xfId="40293"/>
    <cellStyle name="Normal 93 2 2" xfId="40294"/>
    <cellStyle name="Normal 93 2 3" xfId="40295"/>
    <cellStyle name="Normal 93 3" xfId="40296"/>
    <cellStyle name="Normal 93 3 2" xfId="40297"/>
    <cellStyle name="Normal 93 4" xfId="40298"/>
    <cellStyle name="Normal 93 5" xfId="40299"/>
    <cellStyle name="Normal 94" xfId="40300"/>
    <cellStyle name="Normal 94 2" xfId="40301"/>
    <cellStyle name="Normal 94 2 2" xfId="40302"/>
    <cellStyle name="Normal 94 2 3" xfId="40303"/>
    <cellStyle name="Normal 94 3" xfId="40304"/>
    <cellStyle name="Normal 94 3 2" xfId="40305"/>
    <cellStyle name="Normal 94 4" xfId="40306"/>
    <cellStyle name="Normal 94 5" xfId="40307"/>
    <cellStyle name="Normal 95" xfId="40308"/>
    <cellStyle name="Normal 95 2" xfId="40309"/>
    <cellStyle name="Normal 95 2 2" xfId="40310"/>
    <cellStyle name="Normal 95 2 3" xfId="40311"/>
    <cellStyle name="Normal 95 3" xfId="40312"/>
    <cellStyle name="Normal 95 3 2" xfId="40313"/>
    <cellStyle name="Normal 95 4" xfId="40314"/>
    <cellStyle name="Normal 95 5" xfId="40315"/>
    <cellStyle name="Normal 96" xfId="40316"/>
    <cellStyle name="Normal 96 2" xfId="40317"/>
    <cellStyle name="Normal 96 2 2" xfId="40318"/>
    <cellStyle name="Normal 96 2 3" xfId="40319"/>
    <cellStyle name="Normal 96 3" xfId="40320"/>
    <cellStyle name="Normal 96 3 2" xfId="40321"/>
    <cellStyle name="Normal 96 4" xfId="40322"/>
    <cellStyle name="Normal 96 5" xfId="40323"/>
    <cellStyle name="Normal 97" xfId="40324"/>
    <cellStyle name="Normal 97 2" xfId="40325"/>
    <cellStyle name="Normal 97 2 2" xfId="40326"/>
    <cellStyle name="Normal 97 2 3" xfId="40327"/>
    <cellStyle name="Normal 97 3" xfId="40328"/>
    <cellStyle name="Normal 97 3 2" xfId="40329"/>
    <cellStyle name="Normal 97 4" xfId="40330"/>
    <cellStyle name="Normal 97 5" xfId="40331"/>
    <cellStyle name="Normal 98" xfId="40332"/>
    <cellStyle name="Normal 98 2" xfId="40333"/>
    <cellStyle name="Normal 98 2 2" xfId="40334"/>
    <cellStyle name="Normal 98 2 2 2" xfId="40335"/>
    <cellStyle name="Normal 98 2 3" xfId="40336"/>
    <cellStyle name="Normal 98 2 4" xfId="40337"/>
    <cellStyle name="Normal 98 3" xfId="40338"/>
    <cellStyle name="Normal 98 4" xfId="40339"/>
    <cellStyle name="Normal 99" xfId="40340"/>
    <cellStyle name="Normal 99 2" xfId="40341"/>
    <cellStyle name="Normal 99 2 2" xfId="40342"/>
    <cellStyle name="Normal 99 2 3" xfId="40343"/>
    <cellStyle name="Normal 99 3" xfId="40344"/>
    <cellStyle name="Normal 99 3 2" xfId="40345"/>
    <cellStyle name="Normal 99 3 3" xfId="40346"/>
    <cellStyle name="Normal 99 4" xfId="40347"/>
    <cellStyle name="Normal 99 4 2" xfId="40348"/>
    <cellStyle name="Normal 99 4 3" xfId="40349"/>
    <cellStyle name="Normal 99 5" xfId="40350"/>
    <cellStyle name="Normal 99 6" xfId="40351"/>
    <cellStyle name="Normal_2183 Regulated Price Out Final 6-7-2012" xfId="46214"/>
    <cellStyle name="Normal_Proforma Yakima UTC-Nicki 2009" xfId="3"/>
    <cellStyle name="Normal_Regulated Price Out 9-6-2011 Final HL" xfId="4"/>
    <cellStyle name="Normal_Regulated-Non-Regulated Revenue" xfId="5"/>
    <cellStyle name="Note 2" xfId="40352"/>
    <cellStyle name="Note 2 2" xfId="40353"/>
    <cellStyle name="Note 2 2 2" xfId="40354"/>
    <cellStyle name="Note 2 2 2 10" xfId="40355"/>
    <cellStyle name="Note 2 2 2 10 2" xfId="40356"/>
    <cellStyle name="Note 2 2 2 10 3" xfId="40357"/>
    <cellStyle name="Note 2 2 2 11" xfId="40358"/>
    <cellStyle name="Note 2 2 2 11 2" xfId="40359"/>
    <cellStyle name="Note 2 2 2 11 3" xfId="40360"/>
    <cellStyle name="Note 2 2 2 12" xfId="40361"/>
    <cellStyle name="Note 2 2 2 2" xfId="40362"/>
    <cellStyle name="Note 2 2 2 2 2" xfId="40363"/>
    <cellStyle name="Note 2 2 2 2 2 2" xfId="40364"/>
    <cellStyle name="Note 2 2 2 2 2 3" xfId="40365"/>
    <cellStyle name="Note 2 2 2 2 3" xfId="40366"/>
    <cellStyle name="Note 2 2 2 2 3 2" xfId="40367"/>
    <cellStyle name="Note 2 2 2 2 3 3" xfId="40368"/>
    <cellStyle name="Note 2 2 2 2 4" xfId="40369"/>
    <cellStyle name="Note 2 2 2 2 4 2" xfId="40370"/>
    <cellStyle name="Note 2 2 2 2 4 3" xfId="40371"/>
    <cellStyle name="Note 2 2 2 2 5" xfId="40372"/>
    <cellStyle name="Note 2 2 2 2 5 2" xfId="40373"/>
    <cellStyle name="Note 2 2 2 2 5 3" xfId="40374"/>
    <cellStyle name="Note 2 2 2 2 6" xfId="40375"/>
    <cellStyle name="Note 2 2 2 2 6 2" xfId="40376"/>
    <cellStyle name="Note 2 2 2 2 6 3" xfId="40377"/>
    <cellStyle name="Note 2 2 2 2 7" xfId="40378"/>
    <cellStyle name="Note 2 2 2 2 7 2" xfId="40379"/>
    <cellStyle name="Note 2 2 2 2 7 3" xfId="40380"/>
    <cellStyle name="Note 2 2 2 2 8" xfId="40381"/>
    <cellStyle name="Note 2 2 2 3" xfId="40382"/>
    <cellStyle name="Note 2 2 2 3 2" xfId="40383"/>
    <cellStyle name="Note 2 2 2 3 2 2" xfId="40384"/>
    <cellStyle name="Note 2 2 2 3 2 3" xfId="40385"/>
    <cellStyle name="Note 2 2 2 3 3" xfId="40386"/>
    <cellStyle name="Note 2 2 2 3 3 2" xfId="40387"/>
    <cellStyle name="Note 2 2 2 3 3 3" xfId="40388"/>
    <cellStyle name="Note 2 2 2 3 4" xfId="40389"/>
    <cellStyle name="Note 2 2 2 3 4 2" xfId="40390"/>
    <cellStyle name="Note 2 2 2 3 4 3" xfId="40391"/>
    <cellStyle name="Note 2 2 2 3 5" xfId="40392"/>
    <cellStyle name="Note 2 2 2 3 5 2" xfId="40393"/>
    <cellStyle name="Note 2 2 2 3 5 3" xfId="40394"/>
    <cellStyle name="Note 2 2 2 3 6" xfId="40395"/>
    <cellStyle name="Note 2 2 2 3 6 2" xfId="40396"/>
    <cellStyle name="Note 2 2 2 3 6 3" xfId="40397"/>
    <cellStyle name="Note 2 2 2 3 7" xfId="40398"/>
    <cellStyle name="Note 2 2 2 3 7 2" xfId="40399"/>
    <cellStyle name="Note 2 2 2 3 7 3" xfId="40400"/>
    <cellStyle name="Note 2 2 2 3 8" xfId="40401"/>
    <cellStyle name="Note 2 2 2 4" xfId="40402"/>
    <cellStyle name="Note 2 2 2 4 2" xfId="40403"/>
    <cellStyle name="Note 2 2 2 4 2 2" xfId="40404"/>
    <cellStyle name="Note 2 2 2 4 2 3" xfId="40405"/>
    <cellStyle name="Note 2 2 2 4 3" xfId="40406"/>
    <cellStyle name="Note 2 2 2 4 3 2" xfId="40407"/>
    <cellStyle name="Note 2 2 2 4 3 3" xfId="40408"/>
    <cellStyle name="Note 2 2 2 4 4" xfId="40409"/>
    <cellStyle name="Note 2 2 2 4 4 2" xfId="40410"/>
    <cellStyle name="Note 2 2 2 4 4 3" xfId="40411"/>
    <cellStyle name="Note 2 2 2 4 5" xfId="40412"/>
    <cellStyle name="Note 2 2 2 4 5 2" xfId="40413"/>
    <cellStyle name="Note 2 2 2 4 5 3" xfId="40414"/>
    <cellStyle name="Note 2 2 2 4 6" xfId="40415"/>
    <cellStyle name="Note 2 2 2 4 6 2" xfId="40416"/>
    <cellStyle name="Note 2 2 2 4 6 3" xfId="40417"/>
    <cellStyle name="Note 2 2 2 4 7" xfId="40418"/>
    <cellStyle name="Note 2 2 2 4 7 2" xfId="40419"/>
    <cellStyle name="Note 2 2 2 4 7 3" xfId="40420"/>
    <cellStyle name="Note 2 2 2 4 8" xfId="40421"/>
    <cellStyle name="Note 2 2 2 5" xfId="40422"/>
    <cellStyle name="Note 2 2 2 5 2" xfId="40423"/>
    <cellStyle name="Note 2 2 2 5 2 2" xfId="40424"/>
    <cellStyle name="Note 2 2 2 5 2 3" xfId="40425"/>
    <cellStyle name="Note 2 2 2 5 3" xfId="40426"/>
    <cellStyle name="Note 2 2 2 5 3 2" xfId="40427"/>
    <cellStyle name="Note 2 2 2 5 3 3" xfId="40428"/>
    <cellStyle name="Note 2 2 2 5 4" xfId="40429"/>
    <cellStyle name="Note 2 2 2 5 4 2" xfId="40430"/>
    <cellStyle name="Note 2 2 2 5 4 3" xfId="40431"/>
    <cellStyle name="Note 2 2 2 5 5" xfId="40432"/>
    <cellStyle name="Note 2 2 2 5 5 2" xfId="40433"/>
    <cellStyle name="Note 2 2 2 5 5 3" xfId="40434"/>
    <cellStyle name="Note 2 2 2 5 6" xfId="40435"/>
    <cellStyle name="Note 2 2 2 5 6 2" xfId="40436"/>
    <cellStyle name="Note 2 2 2 5 6 3" xfId="40437"/>
    <cellStyle name="Note 2 2 2 5 7" xfId="40438"/>
    <cellStyle name="Note 2 2 2 5 7 2" xfId="40439"/>
    <cellStyle name="Note 2 2 2 5 7 3" xfId="40440"/>
    <cellStyle name="Note 2 2 2 5 8" xfId="40441"/>
    <cellStyle name="Note 2 2 2 6" xfId="40442"/>
    <cellStyle name="Note 2 2 2 6 2" xfId="40443"/>
    <cellStyle name="Note 2 2 2 7" xfId="40444"/>
    <cellStyle name="Note 2 2 2 7 2" xfId="40445"/>
    <cellStyle name="Note 2 2 2 7 3" xfId="40446"/>
    <cellStyle name="Note 2 2 2 8" xfId="40447"/>
    <cellStyle name="Note 2 2 2 8 2" xfId="40448"/>
    <cellStyle name="Note 2 2 2 8 3" xfId="40449"/>
    <cellStyle name="Note 2 2 2 9" xfId="40450"/>
    <cellStyle name="Note 2 2 2 9 2" xfId="40451"/>
    <cellStyle name="Note 2 2 2 9 3" xfId="40452"/>
    <cellStyle name="Note 2 2 3" xfId="40453"/>
    <cellStyle name="Note 2 2 3 10" xfId="40454"/>
    <cellStyle name="Note 2 2 3 10 2" xfId="40455"/>
    <cellStyle name="Note 2 2 3 10 3" xfId="40456"/>
    <cellStyle name="Note 2 2 3 11" xfId="40457"/>
    <cellStyle name="Note 2 2 3 11 2" xfId="40458"/>
    <cellStyle name="Note 2 2 3 11 3" xfId="40459"/>
    <cellStyle name="Note 2 2 3 12" xfId="40460"/>
    <cellStyle name="Note 2 2 3 2" xfId="40461"/>
    <cellStyle name="Note 2 2 3 2 2" xfId="40462"/>
    <cellStyle name="Note 2 2 3 2 2 2" xfId="40463"/>
    <cellStyle name="Note 2 2 3 2 2 3" xfId="40464"/>
    <cellStyle name="Note 2 2 3 2 3" xfId="40465"/>
    <cellStyle name="Note 2 2 3 2 3 2" xfId="40466"/>
    <cellStyle name="Note 2 2 3 2 3 3" xfId="40467"/>
    <cellStyle name="Note 2 2 3 2 4" xfId="40468"/>
    <cellStyle name="Note 2 2 3 2 4 2" xfId="40469"/>
    <cellStyle name="Note 2 2 3 2 4 3" xfId="40470"/>
    <cellStyle name="Note 2 2 3 2 5" xfId="40471"/>
    <cellStyle name="Note 2 2 3 2 5 2" xfId="40472"/>
    <cellStyle name="Note 2 2 3 2 5 3" xfId="40473"/>
    <cellStyle name="Note 2 2 3 2 6" xfId="40474"/>
    <cellStyle name="Note 2 2 3 2 6 2" xfId="40475"/>
    <cellStyle name="Note 2 2 3 2 6 3" xfId="40476"/>
    <cellStyle name="Note 2 2 3 2 7" xfId="40477"/>
    <cellStyle name="Note 2 2 3 2 7 2" xfId="40478"/>
    <cellStyle name="Note 2 2 3 2 7 3" xfId="40479"/>
    <cellStyle name="Note 2 2 3 2 8" xfId="40480"/>
    <cellStyle name="Note 2 2 3 3" xfId="40481"/>
    <cellStyle name="Note 2 2 3 3 2" xfId="40482"/>
    <cellStyle name="Note 2 2 3 3 2 2" xfId="40483"/>
    <cellStyle name="Note 2 2 3 3 2 3" xfId="40484"/>
    <cellStyle name="Note 2 2 3 3 3" xfId="40485"/>
    <cellStyle name="Note 2 2 3 3 3 2" xfId="40486"/>
    <cellStyle name="Note 2 2 3 3 3 3" xfId="40487"/>
    <cellStyle name="Note 2 2 3 3 4" xfId="40488"/>
    <cellStyle name="Note 2 2 3 3 4 2" xfId="40489"/>
    <cellStyle name="Note 2 2 3 3 4 3" xfId="40490"/>
    <cellStyle name="Note 2 2 3 3 5" xfId="40491"/>
    <cellStyle name="Note 2 2 3 3 5 2" xfId="40492"/>
    <cellStyle name="Note 2 2 3 3 5 3" xfId="40493"/>
    <cellStyle name="Note 2 2 3 3 6" xfId="40494"/>
    <cellStyle name="Note 2 2 3 3 6 2" xfId="40495"/>
    <cellStyle name="Note 2 2 3 3 6 3" xfId="40496"/>
    <cellStyle name="Note 2 2 3 3 7" xfId="40497"/>
    <cellStyle name="Note 2 2 3 3 7 2" xfId="40498"/>
    <cellStyle name="Note 2 2 3 3 7 3" xfId="40499"/>
    <cellStyle name="Note 2 2 3 3 8" xfId="40500"/>
    <cellStyle name="Note 2 2 3 4" xfId="40501"/>
    <cellStyle name="Note 2 2 3 4 2" xfId="40502"/>
    <cellStyle name="Note 2 2 3 4 2 2" xfId="40503"/>
    <cellStyle name="Note 2 2 3 4 2 3" xfId="40504"/>
    <cellStyle name="Note 2 2 3 4 3" xfId="40505"/>
    <cellStyle name="Note 2 2 3 4 3 2" xfId="40506"/>
    <cellStyle name="Note 2 2 3 4 3 3" xfId="40507"/>
    <cellStyle name="Note 2 2 3 4 4" xfId="40508"/>
    <cellStyle name="Note 2 2 3 4 4 2" xfId="40509"/>
    <cellStyle name="Note 2 2 3 4 4 3" xfId="40510"/>
    <cellStyle name="Note 2 2 3 4 5" xfId="40511"/>
    <cellStyle name="Note 2 2 3 4 5 2" xfId="40512"/>
    <cellStyle name="Note 2 2 3 4 5 3" xfId="40513"/>
    <cellStyle name="Note 2 2 3 4 6" xfId="40514"/>
    <cellStyle name="Note 2 2 3 4 6 2" xfId="40515"/>
    <cellStyle name="Note 2 2 3 4 6 3" xfId="40516"/>
    <cellStyle name="Note 2 2 3 4 7" xfId="40517"/>
    <cellStyle name="Note 2 2 3 4 7 2" xfId="40518"/>
    <cellStyle name="Note 2 2 3 4 7 3" xfId="40519"/>
    <cellStyle name="Note 2 2 3 4 8" xfId="40520"/>
    <cellStyle name="Note 2 2 3 5" xfId="40521"/>
    <cellStyle name="Note 2 2 3 5 2" xfId="40522"/>
    <cellStyle name="Note 2 2 3 5 2 2" xfId="40523"/>
    <cellStyle name="Note 2 2 3 5 2 3" xfId="40524"/>
    <cellStyle name="Note 2 2 3 5 3" xfId="40525"/>
    <cellStyle name="Note 2 2 3 5 3 2" xfId="40526"/>
    <cellStyle name="Note 2 2 3 5 3 3" xfId="40527"/>
    <cellStyle name="Note 2 2 3 5 4" xfId="40528"/>
    <cellStyle name="Note 2 2 3 5 4 2" xfId="40529"/>
    <cellStyle name="Note 2 2 3 5 4 3" xfId="40530"/>
    <cellStyle name="Note 2 2 3 5 5" xfId="40531"/>
    <cellStyle name="Note 2 2 3 5 5 2" xfId="40532"/>
    <cellStyle name="Note 2 2 3 5 5 3" xfId="40533"/>
    <cellStyle name="Note 2 2 3 5 6" xfId="40534"/>
    <cellStyle name="Note 2 2 3 5 6 2" xfId="40535"/>
    <cellStyle name="Note 2 2 3 5 6 3" xfId="40536"/>
    <cellStyle name="Note 2 2 3 5 7" xfId="40537"/>
    <cellStyle name="Note 2 2 3 5 7 2" xfId="40538"/>
    <cellStyle name="Note 2 2 3 5 7 3" xfId="40539"/>
    <cellStyle name="Note 2 2 3 5 8" xfId="40540"/>
    <cellStyle name="Note 2 2 3 6" xfId="40541"/>
    <cellStyle name="Note 2 2 3 6 2" xfId="40542"/>
    <cellStyle name="Note 2 2 3 7" xfId="40543"/>
    <cellStyle name="Note 2 2 3 7 2" xfId="40544"/>
    <cellStyle name="Note 2 2 3 7 3" xfId="40545"/>
    <cellStyle name="Note 2 2 3 8" xfId="40546"/>
    <cellStyle name="Note 2 2 3 8 2" xfId="40547"/>
    <cellStyle name="Note 2 2 3 8 3" xfId="40548"/>
    <cellStyle name="Note 2 2 3 9" xfId="40549"/>
    <cellStyle name="Note 2 2 3 9 2" xfId="40550"/>
    <cellStyle name="Note 2 2 3 9 3" xfId="40551"/>
    <cellStyle name="Note 2 2 4" xfId="40552"/>
    <cellStyle name="Note 2 2 4 2" xfId="40553"/>
    <cellStyle name="Note 2 2 4 2 2" xfId="40554"/>
    <cellStyle name="Note 2 2 4 2 3" xfId="40555"/>
    <cellStyle name="Note 2 2 4 3" xfId="40556"/>
    <cellStyle name="Note 2 2 4 3 2" xfId="40557"/>
    <cellStyle name="Note 2 2 4 3 3" xfId="40558"/>
    <cellStyle name="Note 2 2 4 4" xfId="40559"/>
    <cellStyle name="Note 2 2 4 4 2" xfId="40560"/>
    <cellStyle name="Note 2 2 4 4 3" xfId="40561"/>
    <cellStyle name="Note 2 2 4 5" xfId="40562"/>
    <cellStyle name="Note 2 2 4 5 2" xfId="40563"/>
    <cellStyle name="Note 2 2 4 5 3" xfId="40564"/>
    <cellStyle name="Note 2 2 4 6" xfId="40565"/>
    <cellStyle name="Note 2 2 4 6 2" xfId="40566"/>
    <cellStyle name="Note 2 2 4 6 3" xfId="40567"/>
    <cellStyle name="Note 2 2 4 7" xfId="40568"/>
    <cellStyle name="Note 2 2 4 7 2" xfId="40569"/>
    <cellStyle name="Note 2 2 4 7 3" xfId="40570"/>
    <cellStyle name="Note 2 2 4 8" xfId="40571"/>
    <cellStyle name="Note 2 2 5" xfId="40572"/>
    <cellStyle name="Note 2 2 5 2" xfId="40573"/>
    <cellStyle name="Note 2 2 5 2 2" xfId="40574"/>
    <cellStyle name="Note 2 2 5 2 3" xfId="40575"/>
    <cellStyle name="Note 2 2 5 3" xfId="40576"/>
    <cellStyle name="Note 2 2 5 3 2" xfId="40577"/>
    <cellStyle name="Note 2 2 5 3 3" xfId="40578"/>
    <cellStyle name="Note 2 2 5 4" xfId="40579"/>
    <cellStyle name="Note 2 2 5 4 2" xfId="40580"/>
    <cellStyle name="Note 2 2 5 4 3" xfId="40581"/>
    <cellStyle name="Note 2 2 5 5" xfId="40582"/>
    <cellStyle name="Note 2 2 5 5 2" xfId="40583"/>
    <cellStyle name="Note 2 2 5 5 3" xfId="40584"/>
    <cellStyle name="Note 2 2 5 6" xfId="40585"/>
    <cellStyle name="Note 2 2 5 6 2" xfId="40586"/>
    <cellStyle name="Note 2 2 5 6 3" xfId="40587"/>
    <cellStyle name="Note 2 2 5 7" xfId="40588"/>
    <cellStyle name="Note 2 2 5 7 2" xfId="40589"/>
    <cellStyle name="Note 2 2 5 7 3" xfId="40590"/>
    <cellStyle name="Note 2 2 5 8" xfId="40591"/>
    <cellStyle name="Note 2 2 5 9" xfId="40592"/>
    <cellStyle name="Note 2 2 6" xfId="40593"/>
    <cellStyle name="Note 2 3" xfId="40594"/>
    <cellStyle name="Note 2 3 2" xfId="40595"/>
    <cellStyle name="Note 2 3 2 10" xfId="40596"/>
    <cellStyle name="Note 2 3 2 10 2" xfId="40597"/>
    <cellStyle name="Note 2 3 2 10 3" xfId="40598"/>
    <cellStyle name="Note 2 3 2 11" xfId="40599"/>
    <cellStyle name="Note 2 3 2 11 2" xfId="40600"/>
    <cellStyle name="Note 2 3 2 11 3" xfId="40601"/>
    <cellStyle name="Note 2 3 2 12" xfId="40602"/>
    <cellStyle name="Note 2 3 2 2" xfId="40603"/>
    <cellStyle name="Note 2 3 2 2 2" xfId="40604"/>
    <cellStyle name="Note 2 3 2 2 2 2" xfId="40605"/>
    <cellStyle name="Note 2 3 2 2 2 3" xfId="40606"/>
    <cellStyle name="Note 2 3 2 2 3" xfId="40607"/>
    <cellStyle name="Note 2 3 2 2 3 2" xfId="40608"/>
    <cellStyle name="Note 2 3 2 2 3 3" xfId="40609"/>
    <cellStyle name="Note 2 3 2 2 4" xfId="40610"/>
    <cellStyle name="Note 2 3 2 2 4 2" xfId="40611"/>
    <cellStyle name="Note 2 3 2 2 4 3" xfId="40612"/>
    <cellStyle name="Note 2 3 2 2 5" xfId="40613"/>
    <cellStyle name="Note 2 3 2 2 5 2" xfId="40614"/>
    <cellStyle name="Note 2 3 2 2 5 3" xfId="40615"/>
    <cellStyle name="Note 2 3 2 2 6" xfId="40616"/>
    <cellStyle name="Note 2 3 2 2 6 2" xfId="40617"/>
    <cellStyle name="Note 2 3 2 2 6 3" xfId="40618"/>
    <cellStyle name="Note 2 3 2 2 7" xfId="40619"/>
    <cellStyle name="Note 2 3 2 2 7 2" xfId="40620"/>
    <cellStyle name="Note 2 3 2 2 7 3" xfId="40621"/>
    <cellStyle name="Note 2 3 2 2 8" xfId="40622"/>
    <cellStyle name="Note 2 3 2 3" xfId="40623"/>
    <cellStyle name="Note 2 3 2 3 2" xfId="40624"/>
    <cellStyle name="Note 2 3 2 3 2 2" xfId="40625"/>
    <cellStyle name="Note 2 3 2 3 2 3" xfId="40626"/>
    <cellStyle name="Note 2 3 2 3 3" xfId="40627"/>
    <cellStyle name="Note 2 3 2 3 3 2" xfId="40628"/>
    <cellStyle name="Note 2 3 2 3 3 3" xfId="40629"/>
    <cellStyle name="Note 2 3 2 3 4" xfId="40630"/>
    <cellStyle name="Note 2 3 2 3 4 2" xfId="40631"/>
    <cellStyle name="Note 2 3 2 3 4 3" xfId="40632"/>
    <cellStyle name="Note 2 3 2 3 5" xfId="40633"/>
    <cellStyle name="Note 2 3 2 3 5 2" xfId="40634"/>
    <cellStyle name="Note 2 3 2 3 5 3" xfId="40635"/>
    <cellStyle name="Note 2 3 2 3 6" xfId="40636"/>
    <cellStyle name="Note 2 3 2 3 6 2" xfId="40637"/>
    <cellStyle name="Note 2 3 2 3 6 3" xfId="40638"/>
    <cellStyle name="Note 2 3 2 3 7" xfId="40639"/>
    <cellStyle name="Note 2 3 2 3 7 2" xfId="40640"/>
    <cellStyle name="Note 2 3 2 3 7 3" xfId="40641"/>
    <cellStyle name="Note 2 3 2 3 8" xfId="40642"/>
    <cellStyle name="Note 2 3 2 4" xfId="40643"/>
    <cellStyle name="Note 2 3 2 4 2" xfId="40644"/>
    <cellStyle name="Note 2 3 2 4 2 2" xfId="40645"/>
    <cellStyle name="Note 2 3 2 4 2 3" xfId="40646"/>
    <cellStyle name="Note 2 3 2 4 3" xfId="40647"/>
    <cellStyle name="Note 2 3 2 4 3 2" xfId="40648"/>
    <cellStyle name="Note 2 3 2 4 3 3" xfId="40649"/>
    <cellStyle name="Note 2 3 2 4 4" xfId="40650"/>
    <cellStyle name="Note 2 3 2 4 4 2" xfId="40651"/>
    <cellStyle name="Note 2 3 2 4 4 3" xfId="40652"/>
    <cellStyle name="Note 2 3 2 4 5" xfId="40653"/>
    <cellStyle name="Note 2 3 2 4 5 2" xfId="40654"/>
    <cellStyle name="Note 2 3 2 4 5 3" xfId="40655"/>
    <cellStyle name="Note 2 3 2 4 6" xfId="40656"/>
    <cellStyle name="Note 2 3 2 4 6 2" xfId="40657"/>
    <cellStyle name="Note 2 3 2 4 6 3" xfId="40658"/>
    <cellStyle name="Note 2 3 2 4 7" xfId="40659"/>
    <cellStyle name="Note 2 3 2 4 7 2" xfId="40660"/>
    <cellStyle name="Note 2 3 2 4 7 3" xfId="40661"/>
    <cellStyle name="Note 2 3 2 4 8" xfId="40662"/>
    <cellStyle name="Note 2 3 2 5" xfId="40663"/>
    <cellStyle name="Note 2 3 2 5 2" xfId="40664"/>
    <cellStyle name="Note 2 3 2 5 2 2" xfId="40665"/>
    <cellStyle name="Note 2 3 2 5 2 3" xfId="40666"/>
    <cellStyle name="Note 2 3 2 5 3" xfId="40667"/>
    <cellStyle name="Note 2 3 2 5 3 2" xfId="40668"/>
    <cellStyle name="Note 2 3 2 5 3 3" xfId="40669"/>
    <cellStyle name="Note 2 3 2 5 4" xfId="40670"/>
    <cellStyle name="Note 2 3 2 5 4 2" xfId="40671"/>
    <cellStyle name="Note 2 3 2 5 4 3" xfId="40672"/>
    <cellStyle name="Note 2 3 2 5 5" xfId="40673"/>
    <cellStyle name="Note 2 3 2 5 5 2" xfId="40674"/>
    <cellStyle name="Note 2 3 2 5 5 3" xfId="40675"/>
    <cellStyle name="Note 2 3 2 5 6" xfId="40676"/>
    <cellStyle name="Note 2 3 2 5 6 2" xfId="40677"/>
    <cellStyle name="Note 2 3 2 5 6 3" xfId="40678"/>
    <cellStyle name="Note 2 3 2 5 7" xfId="40679"/>
    <cellStyle name="Note 2 3 2 5 7 2" xfId="40680"/>
    <cellStyle name="Note 2 3 2 5 7 3" xfId="40681"/>
    <cellStyle name="Note 2 3 2 5 8" xfId="40682"/>
    <cellStyle name="Note 2 3 2 6" xfId="40683"/>
    <cellStyle name="Note 2 3 2 6 2" xfId="40684"/>
    <cellStyle name="Note 2 3 2 7" xfId="40685"/>
    <cellStyle name="Note 2 3 2 7 2" xfId="40686"/>
    <cellStyle name="Note 2 3 2 7 3" xfId="40687"/>
    <cellStyle name="Note 2 3 2 8" xfId="40688"/>
    <cellStyle name="Note 2 3 2 8 2" xfId="40689"/>
    <cellStyle name="Note 2 3 2 8 3" xfId="40690"/>
    <cellStyle name="Note 2 3 2 9" xfId="40691"/>
    <cellStyle name="Note 2 3 2 9 2" xfId="40692"/>
    <cellStyle name="Note 2 3 2 9 3" xfId="40693"/>
    <cellStyle name="Note 2 3 3" xfId="40694"/>
    <cellStyle name="Note 2 3 3 2" xfId="40695"/>
    <cellStyle name="Note 2 3 3 2 2" xfId="40696"/>
    <cellStyle name="Note 2 3 3 2 3" xfId="40697"/>
    <cellStyle name="Note 2 3 3 3" xfId="40698"/>
    <cellStyle name="Note 2 3 3 3 2" xfId="40699"/>
    <cellStyle name="Note 2 3 3 3 3" xfId="40700"/>
    <cellStyle name="Note 2 3 3 4" xfId="40701"/>
    <cellStyle name="Note 2 3 3 4 2" xfId="40702"/>
    <cellStyle name="Note 2 3 3 4 3" xfId="40703"/>
    <cellStyle name="Note 2 3 3 5" xfId="40704"/>
    <cellStyle name="Note 2 3 3 5 2" xfId="40705"/>
    <cellStyle name="Note 2 3 3 5 3" xfId="40706"/>
    <cellStyle name="Note 2 3 3 6" xfId="40707"/>
    <cellStyle name="Note 2 3 3 6 2" xfId="40708"/>
    <cellStyle name="Note 2 3 3 6 3" xfId="40709"/>
    <cellStyle name="Note 2 3 3 7" xfId="40710"/>
    <cellStyle name="Note 2 3 3 7 2" xfId="40711"/>
    <cellStyle name="Note 2 3 3 7 3" xfId="40712"/>
    <cellStyle name="Note 2 3 3 8" xfId="40713"/>
    <cellStyle name="Note 2 3 4" xfId="40714"/>
    <cellStyle name="Note 2 3 4 2" xfId="40715"/>
    <cellStyle name="Note 2 3 4 3" xfId="40716"/>
    <cellStyle name="Note 2 3 5" xfId="40717"/>
    <cellStyle name="Note 2 3 5 2" xfId="40718"/>
    <cellStyle name="Note 2 3 5 3" xfId="40719"/>
    <cellStyle name="Note 2 3 6" xfId="40720"/>
    <cellStyle name="Note 2 3 6 2" xfId="40721"/>
    <cellStyle name="Note 2 3 6 3" xfId="40722"/>
    <cellStyle name="Note 2 3 7" xfId="40723"/>
    <cellStyle name="Note 2 4" xfId="40724"/>
    <cellStyle name="Note 2 4 2" xfId="40725"/>
    <cellStyle name="Note 2 4 2 10" xfId="40726"/>
    <cellStyle name="Note 2 4 2 10 2" xfId="40727"/>
    <cellStyle name="Note 2 4 2 10 3" xfId="40728"/>
    <cellStyle name="Note 2 4 2 11" xfId="40729"/>
    <cellStyle name="Note 2 4 2 11 2" xfId="40730"/>
    <cellStyle name="Note 2 4 2 11 3" xfId="40731"/>
    <cellStyle name="Note 2 4 2 12" xfId="40732"/>
    <cellStyle name="Note 2 4 2 2" xfId="40733"/>
    <cellStyle name="Note 2 4 2 2 2" xfId="40734"/>
    <cellStyle name="Note 2 4 2 2 2 2" xfId="40735"/>
    <cellStyle name="Note 2 4 2 2 2 3" xfId="40736"/>
    <cellStyle name="Note 2 4 2 2 3" xfId="40737"/>
    <cellStyle name="Note 2 4 2 2 3 2" xfId="40738"/>
    <cellStyle name="Note 2 4 2 2 3 3" xfId="40739"/>
    <cellStyle name="Note 2 4 2 2 4" xfId="40740"/>
    <cellStyle name="Note 2 4 2 2 4 2" xfId="40741"/>
    <cellStyle name="Note 2 4 2 2 4 3" xfId="40742"/>
    <cellStyle name="Note 2 4 2 2 5" xfId="40743"/>
    <cellStyle name="Note 2 4 2 2 5 2" xfId="40744"/>
    <cellStyle name="Note 2 4 2 2 5 3" xfId="40745"/>
    <cellStyle name="Note 2 4 2 2 6" xfId="40746"/>
    <cellStyle name="Note 2 4 2 2 6 2" xfId="40747"/>
    <cellStyle name="Note 2 4 2 2 6 3" xfId="40748"/>
    <cellStyle name="Note 2 4 2 2 7" xfId="40749"/>
    <cellStyle name="Note 2 4 2 2 7 2" xfId="40750"/>
    <cellStyle name="Note 2 4 2 2 7 3" xfId="40751"/>
    <cellStyle name="Note 2 4 2 2 8" xfId="40752"/>
    <cellStyle name="Note 2 4 2 3" xfId="40753"/>
    <cellStyle name="Note 2 4 2 3 2" xfId="40754"/>
    <cellStyle name="Note 2 4 2 3 2 2" xfId="40755"/>
    <cellStyle name="Note 2 4 2 3 2 3" xfId="40756"/>
    <cellStyle name="Note 2 4 2 3 3" xfId="40757"/>
    <cellStyle name="Note 2 4 2 3 3 2" xfId="40758"/>
    <cellStyle name="Note 2 4 2 3 3 3" xfId="40759"/>
    <cellStyle name="Note 2 4 2 3 4" xfId="40760"/>
    <cellStyle name="Note 2 4 2 3 4 2" xfId="40761"/>
    <cellStyle name="Note 2 4 2 3 4 3" xfId="40762"/>
    <cellStyle name="Note 2 4 2 3 5" xfId="40763"/>
    <cellStyle name="Note 2 4 2 3 5 2" xfId="40764"/>
    <cellStyle name="Note 2 4 2 3 5 3" xfId="40765"/>
    <cellStyle name="Note 2 4 2 3 6" xfId="40766"/>
    <cellStyle name="Note 2 4 2 3 6 2" xfId="40767"/>
    <cellStyle name="Note 2 4 2 3 6 3" xfId="40768"/>
    <cellStyle name="Note 2 4 2 3 7" xfId="40769"/>
    <cellStyle name="Note 2 4 2 3 7 2" xfId="40770"/>
    <cellStyle name="Note 2 4 2 3 7 3" xfId="40771"/>
    <cellStyle name="Note 2 4 2 3 8" xfId="40772"/>
    <cellStyle name="Note 2 4 2 4" xfId="40773"/>
    <cellStyle name="Note 2 4 2 4 2" xfId="40774"/>
    <cellStyle name="Note 2 4 2 4 2 2" xfId="40775"/>
    <cellStyle name="Note 2 4 2 4 2 3" xfId="40776"/>
    <cellStyle name="Note 2 4 2 4 3" xfId="40777"/>
    <cellStyle name="Note 2 4 2 4 3 2" xfId="40778"/>
    <cellStyle name="Note 2 4 2 4 3 3" xfId="40779"/>
    <cellStyle name="Note 2 4 2 4 4" xfId="40780"/>
    <cellStyle name="Note 2 4 2 4 4 2" xfId="40781"/>
    <cellStyle name="Note 2 4 2 4 4 3" xfId="40782"/>
    <cellStyle name="Note 2 4 2 4 5" xfId="40783"/>
    <cellStyle name="Note 2 4 2 4 5 2" xfId="40784"/>
    <cellStyle name="Note 2 4 2 4 5 3" xfId="40785"/>
    <cellStyle name="Note 2 4 2 4 6" xfId="40786"/>
    <cellStyle name="Note 2 4 2 4 6 2" xfId="40787"/>
    <cellStyle name="Note 2 4 2 4 6 3" xfId="40788"/>
    <cellStyle name="Note 2 4 2 4 7" xfId="40789"/>
    <cellStyle name="Note 2 4 2 4 7 2" xfId="40790"/>
    <cellStyle name="Note 2 4 2 4 7 3" xfId="40791"/>
    <cellStyle name="Note 2 4 2 4 8" xfId="40792"/>
    <cellStyle name="Note 2 4 2 5" xfId="40793"/>
    <cellStyle name="Note 2 4 2 5 2" xfId="40794"/>
    <cellStyle name="Note 2 4 2 5 2 2" xfId="40795"/>
    <cellStyle name="Note 2 4 2 5 2 3" xfId="40796"/>
    <cellStyle name="Note 2 4 2 5 3" xfId="40797"/>
    <cellStyle name="Note 2 4 2 5 3 2" xfId="40798"/>
    <cellStyle name="Note 2 4 2 5 3 3" xfId="40799"/>
    <cellStyle name="Note 2 4 2 5 4" xfId="40800"/>
    <cellStyle name="Note 2 4 2 5 4 2" xfId="40801"/>
    <cellStyle name="Note 2 4 2 5 4 3" xfId="40802"/>
    <cellStyle name="Note 2 4 2 5 5" xfId="40803"/>
    <cellStyle name="Note 2 4 2 5 5 2" xfId="40804"/>
    <cellStyle name="Note 2 4 2 5 5 3" xfId="40805"/>
    <cellStyle name="Note 2 4 2 5 6" xfId="40806"/>
    <cellStyle name="Note 2 4 2 5 6 2" xfId="40807"/>
    <cellStyle name="Note 2 4 2 5 6 3" xfId="40808"/>
    <cellStyle name="Note 2 4 2 5 7" xfId="40809"/>
    <cellStyle name="Note 2 4 2 5 7 2" xfId="40810"/>
    <cellStyle name="Note 2 4 2 5 7 3" xfId="40811"/>
    <cellStyle name="Note 2 4 2 5 8" xfId="40812"/>
    <cellStyle name="Note 2 4 2 6" xfId="40813"/>
    <cellStyle name="Note 2 4 2 6 2" xfId="40814"/>
    <cellStyle name="Note 2 4 2 7" xfId="40815"/>
    <cellStyle name="Note 2 4 2 7 2" xfId="40816"/>
    <cellStyle name="Note 2 4 2 7 3" xfId="40817"/>
    <cellStyle name="Note 2 4 2 8" xfId="40818"/>
    <cellStyle name="Note 2 4 2 8 2" xfId="40819"/>
    <cellStyle name="Note 2 4 2 8 3" xfId="40820"/>
    <cellStyle name="Note 2 4 2 9" xfId="40821"/>
    <cellStyle name="Note 2 4 2 9 2" xfId="40822"/>
    <cellStyle name="Note 2 4 2 9 3" xfId="40823"/>
    <cellStyle name="Note 2 4 3" xfId="40824"/>
    <cellStyle name="Note 2 4 3 2" xfId="40825"/>
    <cellStyle name="Note 2 4 3 2 2" xfId="40826"/>
    <cellStyle name="Note 2 4 3 2 3" xfId="40827"/>
    <cellStyle name="Note 2 4 3 3" xfId="40828"/>
    <cellStyle name="Note 2 4 3 3 2" xfId="40829"/>
    <cellStyle name="Note 2 4 3 3 3" xfId="40830"/>
    <cellStyle name="Note 2 4 3 4" xfId="40831"/>
    <cellStyle name="Note 2 4 3 4 2" xfId="40832"/>
    <cellStyle name="Note 2 4 3 4 3" xfId="40833"/>
    <cellStyle name="Note 2 4 3 5" xfId="40834"/>
    <cellStyle name="Note 2 4 3 5 2" xfId="40835"/>
    <cellStyle name="Note 2 4 3 5 3" xfId="40836"/>
    <cellStyle name="Note 2 4 3 6" xfId="40837"/>
    <cellStyle name="Note 2 4 3 6 2" xfId="40838"/>
    <cellStyle name="Note 2 4 3 6 3" xfId="40839"/>
    <cellStyle name="Note 2 4 3 7" xfId="40840"/>
    <cellStyle name="Note 2 4 3 7 2" xfId="40841"/>
    <cellStyle name="Note 2 4 3 7 3" xfId="40842"/>
    <cellStyle name="Note 2 4 3 8" xfId="40843"/>
    <cellStyle name="Note 2 4 4" xfId="40844"/>
    <cellStyle name="Note 2 4 4 2" xfId="40845"/>
    <cellStyle name="Note 2 4 4 3" xfId="40846"/>
    <cellStyle name="Note 2 4 5" xfId="40847"/>
    <cellStyle name="Note 2 4 5 2" xfId="40848"/>
    <cellStyle name="Note 2 4 5 3" xfId="40849"/>
    <cellStyle name="Note 2 4 6" xfId="40850"/>
    <cellStyle name="Note 2 4 6 2" xfId="40851"/>
    <cellStyle name="Note 2 4 6 3" xfId="40852"/>
    <cellStyle name="Note 2 4 7" xfId="40853"/>
    <cellStyle name="Note 2 5" xfId="40854"/>
    <cellStyle name="Note 2 5 10" xfId="40855"/>
    <cellStyle name="Note 2 5 10 2" xfId="40856"/>
    <cellStyle name="Note 2 5 10 3" xfId="40857"/>
    <cellStyle name="Note 2 5 11" xfId="40858"/>
    <cellStyle name="Note 2 5 11 2" xfId="40859"/>
    <cellStyle name="Note 2 5 11 3" xfId="40860"/>
    <cellStyle name="Note 2 5 12" xfId="40861"/>
    <cellStyle name="Note 2 5 13" xfId="40862"/>
    <cellStyle name="Note 2 5 2" xfId="40863"/>
    <cellStyle name="Note 2 5 2 2" xfId="40864"/>
    <cellStyle name="Note 2 5 2 2 2" xfId="40865"/>
    <cellStyle name="Note 2 5 2 3" xfId="40866"/>
    <cellStyle name="Note 2 5 2 3 2" xfId="40867"/>
    <cellStyle name="Note 2 5 2 3 3" xfId="40868"/>
    <cellStyle name="Note 2 5 2 4" xfId="40869"/>
    <cellStyle name="Note 2 5 2 4 2" xfId="40870"/>
    <cellStyle name="Note 2 5 2 4 3" xfId="40871"/>
    <cellStyle name="Note 2 5 2 5" xfId="40872"/>
    <cellStyle name="Note 2 5 2 5 2" xfId="40873"/>
    <cellStyle name="Note 2 5 2 5 3" xfId="40874"/>
    <cellStyle name="Note 2 5 2 6" xfId="40875"/>
    <cellStyle name="Note 2 5 2 6 2" xfId="40876"/>
    <cellStyle name="Note 2 5 2 6 3" xfId="40877"/>
    <cellStyle name="Note 2 5 2 7" xfId="40878"/>
    <cellStyle name="Note 2 5 2 7 2" xfId="40879"/>
    <cellStyle name="Note 2 5 2 7 3" xfId="40880"/>
    <cellStyle name="Note 2 5 2 8" xfId="40881"/>
    <cellStyle name="Note 2 5 3" xfId="40882"/>
    <cellStyle name="Note 2 5 3 2" xfId="40883"/>
    <cellStyle name="Note 2 5 3 2 2" xfId="40884"/>
    <cellStyle name="Note 2 5 3 2 3" xfId="40885"/>
    <cellStyle name="Note 2 5 3 3" xfId="40886"/>
    <cellStyle name="Note 2 5 3 3 2" xfId="40887"/>
    <cellStyle name="Note 2 5 3 3 3" xfId="40888"/>
    <cellStyle name="Note 2 5 3 4" xfId="40889"/>
    <cellStyle name="Note 2 5 3 4 2" xfId="40890"/>
    <cellStyle name="Note 2 5 3 4 3" xfId="40891"/>
    <cellStyle name="Note 2 5 3 5" xfId="40892"/>
    <cellStyle name="Note 2 5 3 5 2" xfId="40893"/>
    <cellStyle name="Note 2 5 3 5 3" xfId="40894"/>
    <cellStyle name="Note 2 5 3 6" xfId="40895"/>
    <cellStyle name="Note 2 5 3 6 2" xfId="40896"/>
    <cellStyle name="Note 2 5 3 6 3" xfId="40897"/>
    <cellStyle name="Note 2 5 3 7" xfId="40898"/>
    <cellStyle name="Note 2 5 3 7 2" xfId="40899"/>
    <cellStyle name="Note 2 5 3 7 3" xfId="40900"/>
    <cellStyle name="Note 2 5 3 8" xfId="40901"/>
    <cellStyle name="Note 2 5 4" xfId="40902"/>
    <cellStyle name="Note 2 5 4 2" xfId="40903"/>
    <cellStyle name="Note 2 5 4 2 2" xfId="40904"/>
    <cellStyle name="Note 2 5 4 2 3" xfId="40905"/>
    <cellStyle name="Note 2 5 4 3" xfId="40906"/>
    <cellStyle name="Note 2 5 4 3 2" xfId="40907"/>
    <cellStyle name="Note 2 5 4 3 3" xfId="40908"/>
    <cellStyle name="Note 2 5 4 4" xfId="40909"/>
    <cellStyle name="Note 2 5 4 4 2" xfId="40910"/>
    <cellStyle name="Note 2 5 4 4 3" xfId="40911"/>
    <cellStyle name="Note 2 5 4 5" xfId="40912"/>
    <cellStyle name="Note 2 5 4 5 2" xfId="40913"/>
    <cellStyle name="Note 2 5 4 5 3" xfId="40914"/>
    <cellStyle name="Note 2 5 4 6" xfId="40915"/>
    <cellStyle name="Note 2 5 4 6 2" xfId="40916"/>
    <cellStyle name="Note 2 5 4 6 3" xfId="40917"/>
    <cellStyle name="Note 2 5 4 7" xfId="40918"/>
    <cellStyle name="Note 2 5 4 7 2" xfId="40919"/>
    <cellStyle name="Note 2 5 4 7 3" xfId="40920"/>
    <cellStyle name="Note 2 5 4 8" xfId="40921"/>
    <cellStyle name="Note 2 5 5" xfId="40922"/>
    <cellStyle name="Note 2 5 5 2" xfId="40923"/>
    <cellStyle name="Note 2 5 5 2 2" xfId="40924"/>
    <cellStyle name="Note 2 5 5 2 3" xfId="40925"/>
    <cellStyle name="Note 2 5 5 3" xfId="40926"/>
    <cellStyle name="Note 2 5 5 3 2" xfId="40927"/>
    <cellStyle name="Note 2 5 5 3 3" xfId="40928"/>
    <cellStyle name="Note 2 5 5 4" xfId="40929"/>
    <cellStyle name="Note 2 5 5 4 2" xfId="40930"/>
    <cellStyle name="Note 2 5 5 4 3" xfId="40931"/>
    <cellStyle name="Note 2 5 5 5" xfId="40932"/>
    <cellStyle name="Note 2 5 5 5 2" xfId="40933"/>
    <cellStyle name="Note 2 5 5 5 3" xfId="40934"/>
    <cellStyle name="Note 2 5 5 6" xfId="40935"/>
    <cellStyle name="Note 2 5 5 6 2" xfId="40936"/>
    <cellStyle name="Note 2 5 5 6 3" xfId="40937"/>
    <cellStyle name="Note 2 5 5 7" xfId="40938"/>
    <cellStyle name="Note 2 5 5 7 2" xfId="40939"/>
    <cellStyle name="Note 2 5 5 7 3" xfId="40940"/>
    <cellStyle name="Note 2 5 5 8" xfId="40941"/>
    <cellStyle name="Note 2 5 6" xfId="40942"/>
    <cellStyle name="Note 2 5 6 2" xfId="40943"/>
    <cellStyle name="Note 2 5 7" xfId="40944"/>
    <cellStyle name="Note 2 5 7 2" xfId="40945"/>
    <cellStyle name="Note 2 5 7 3" xfId="40946"/>
    <cellStyle name="Note 2 5 8" xfId="40947"/>
    <cellStyle name="Note 2 5 8 2" xfId="40948"/>
    <cellStyle name="Note 2 5 8 3" xfId="40949"/>
    <cellStyle name="Note 2 5 9" xfId="40950"/>
    <cellStyle name="Note 2 5 9 2" xfId="40951"/>
    <cellStyle name="Note 2 5 9 3" xfId="40952"/>
    <cellStyle name="Note 2 6" xfId="40953"/>
    <cellStyle name="Note 2 6 2" xfId="40954"/>
    <cellStyle name="Note 2 6 2 2" xfId="40955"/>
    <cellStyle name="Note 2 6 2 3" xfId="40956"/>
    <cellStyle name="Note 2 6 3" xfId="40957"/>
    <cellStyle name="Note 2 6 3 2" xfId="40958"/>
    <cellStyle name="Note 2 6 3 3" xfId="40959"/>
    <cellStyle name="Note 2 6 4" xfId="40960"/>
    <cellStyle name="Note 2 6 4 2" xfId="40961"/>
    <cellStyle name="Note 2 6 4 3" xfId="40962"/>
    <cellStyle name="Note 2 6 5" xfId="40963"/>
    <cellStyle name="Note 2 6 5 2" xfId="40964"/>
    <cellStyle name="Note 2 6 5 3" xfId="40965"/>
    <cellStyle name="Note 2 6 6" xfId="40966"/>
    <cellStyle name="Note 2 6 6 2" xfId="40967"/>
    <cellStyle name="Note 2 6 6 3" xfId="40968"/>
    <cellStyle name="Note 2 6 7" xfId="40969"/>
    <cellStyle name="Note 2 6 7 2" xfId="40970"/>
    <cellStyle name="Note 2 6 7 3" xfId="40971"/>
    <cellStyle name="Note 2 6 8" xfId="40972"/>
    <cellStyle name="Note 2 7" xfId="40973"/>
    <cellStyle name="Note 2 8" xfId="40974"/>
    <cellStyle name="Note 2 8 2" xfId="40975"/>
    <cellStyle name="Note 2 8 2 2" xfId="40976"/>
    <cellStyle name="Note 2 8 2 3" xfId="40977"/>
    <cellStyle name="Note 2 8 3" xfId="40978"/>
    <cellStyle name="Note 2 8 3 2" xfId="40979"/>
    <cellStyle name="Note 2 8 3 3" xfId="40980"/>
    <cellStyle name="Note 2 8 4" xfId="40981"/>
    <cellStyle name="Note 2 8 4 2" xfId="40982"/>
    <cellStyle name="Note 2 8 4 3" xfId="40983"/>
    <cellStyle name="Note 2 8 5" xfId="40984"/>
    <cellStyle name="Note 2 8 5 2" xfId="40985"/>
    <cellStyle name="Note 2 8 5 3" xfId="40986"/>
    <cellStyle name="Note 2 8 6" xfId="40987"/>
    <cellStyle name="Note 2 8 6 2" xfId="40988"/>
    <cellStyle name="Note 2 8 6 3" xfId="40989"/>
    <cellStyle name="Note 2 8 7" xfId="40990"/>
    <cellStyle name="Note 2 8 7 2" xfId="40991"/>
    <cellStyle name="Note 2 8 7 3" xfId="40992"/>
    <cellStyle name="Note 2 8 8" xfId="40993"/>
    <cellStyle name="Note 2 8 9" xfId="40994"/>
    <cellStyle name="Note 2 9" xfId="40995"/>
    <cellStyle name="Note 3" xfId="40996"/>
    <cellStyle name="Note 3 2" xfId="40997"/>
    <cellStyle name="Note 3 2 2" xfId="40998"/>
    <cellStyle name="Note 3 2 2 10" xfId="40999"/>
    <cellStyle name="Note 3 2 2 10 2" xfId="41000"/>
    <cellStyle name="Note 3 2 2 10 3" xfId="41001"/>
    <cellStyle name="Note 3 2 2 11" xfId="41002"/>
    <cellStyle name="Note 3 2 2 11 2" xfId="41003"/>
    <cellStyle name="Note 3 2 2 11 3" xfId="41004"/>
    <cellStyle name="Note 3 2 2 12" xfId="41005"/>
    <cellStyle name="Note 3 2 2 2" xfId="41006"/>
    <cellStyle name="Note 3 2 2 2 2" xfId="41007"/>
    <cellStyle name="Note 3 2 2 2 2 2" xfId="41008"/>
    <cellStyle name="Note 3 2 2 2 2 3" xfId="41009"/>
    <cellStyle name="Note 3 2 2 2 3" xfId="41010"/>
    <cellStyle name="Note 3 2 2 2 3 2" xfId="41011"/>
    <cellStyle name="Note 3 2 2 2 3 3" xfId="41012"/>
    <cellStyle name="Note 3 2 2 2 4" xfId="41013"/>
    <cellStyle name="Note 3 2 2 2 4 2" xfId="41014"/>
    <cellStyle name="Note 3 2 2 2 4 3" xfId="41015"/>
    <cellStyle name="Note 3 2 2 2 5" xfId="41016"/>
    <cellStyle name="Note 3 2 2 2 5 2" xfId="41017"/>
    <cellStyle name="Note 3 2 2 2 5 3" xfId="41018"/>
    <cellStyle name="Note 3 2 2 2 6" xfId="41019"/>
    <cellStyle name="Note 3 2 2 2 6 2" xfId="41020"/>
    <cellStyle name="Note 3 2 2 2 6 3" xfId="41021"/>
    <cellStyle name="Note 3 2 2 2 7" xfId="41022"/>
    <cellStyle name="Note 3 2 2 2 7 2" xfId="41023"/>
    <cellStyle name="Note 3 2 2 2 7 3" xfId="41024"/>
    <cellStyle name="Note 3 2 2 2 8" xfId="41025"/>
    <cellStyle name="Note 3 2 2 3" xfId="41026"/>
    <cellStyle name="Note 3 2 2 3 2" xfId="41027"/>
    <cellStyle name="Note 3 2 2 3 2 2" xfId="41028"/>
    <cellStyle name="Note 3 2 2 3 2 3" xfId="41029"/>
    <cellStyle name="Note 3 2 2 3 3" xfId="41030"/>
    <cellStyle name="Note 3 2 2 3 3 2" xfId="41031"/>
    <cellStyle name="Note 3 2 2 3 3 3" xfId="41032"/>
    <cellStyle name="Note 3 2 2 3 4" xfId="41033"/>
    <cellStyle name="Note 3 2 2 3 4 2" xfId="41034"/>
    <cellStyle name="Note 3 2 2 3 4 3" xfId="41035"/>
    <cellStyle name="Note 3 2 2 3 5" xfId="41036"/>
    <cellStyle name="Note 3 2 2 3 5 2" xfId="41037"/>
    <cellStyle name="Note 3 2 2 3 5 3" xfId="41038"/>
    <cellStyle name="Note 3 2 2 3 6" xfId="41039"/>
    <cellStyle name="Note 3 2 2 3 6 2" xfId="41040"/>
    <cellStyle name="Note 3 2 2 3 6 3" xfId="41041"/>
    <cellStyle name="Note 3 2 2 3 7" xfId="41042"/>
    <cellStyle name="Note 3 2 2 3 7 2" xfId="41043"/>
    <cellStyle name="Note 3 2 2 3 7 3" xfId="41044"/>
    <cellStyle name="Note 3 2 2 3 8" xfId="41045"/>
    <cellStyle name="Note 3 2 2 4" xfId="41046"/>
    <cellStyle name="Note 3 2 2 4 2" xfId="41047"/>
    <cellStyle name="Note 3 2 2 4 2 2" xfId="41048"/>
    <cellStyle name="Note 3 2 2 4 2 3" xfId="41049"/>
    <cellStyle name="Note 3 2 2 4 3" xfId="41050"/>
    <cellStyle name="Note 3 2 2 4 3 2" xfId="41051"/>
    <cellStyle name="Note 3 2 2 4 3 3" xfId="41052"/>
    <cellStyle name="Note 3 2 2 4 4" xfId="41053"/>
    <cellStyle name="Note 3 2 2 4 4 2" xfId="41054"/>
    <cellStyle name="Note 3 2 2 4 4 3" xfId="41055"/>
    <cellStyle name="Note 3 2 2 4 5" xfId="41056"/>
    <cellStyle name="Note 3 2 2 4 5 2" xfId="41057"/>
    <cellStyle name="Note 3 2 2 4 5 3" xfId="41058"/>
    <cellStyle name="Note 3 2 2 4 6" xfId="41059"/>
    <cellStyle name="Note 3 2 2 4 6 2" xfId="41060"/>
    <cellStyle name="Note 3 2 2 4 6 3" xfId="41061"/>
    <cellStyle name="Note 3 2 2 4 7" xfId="41062"/>
    <cellStyle name="Note 3 2 2 4 7 2" xfId="41063"/>
    <cellStyle name="Note 3 2 2 4 7 3" xfId="41064"/>
    <cellStyle name="Note 3 2 2 4 8" xfId="41065"/>
    <cellStyle name="Note 3 2 2 5" xfId="41066"/>
    <cellStyle name="Note 3 2 2 5 2" xfId="41067"/>
    <cellStyle name="Note 3 2 2 5 2 2" xfId="41068"/>
    <cellStyle name="Note 3 2 2 5 2 3" xfId="41069"/>
    <cellStyle name="Note 3 2 2 5 3" xfId="41070"/>
    <cellStyle name="Note 3 2 2 5 3 2" xfId="41071"/>
    <cellStyle name="Note 3 2 2 5 3 3" xfId="41072"/>
    <cellStyle name="Note 3 2 2 5 4" xfId="41073"/>
    <cellStyle name="Note 3 2 2 5 4 2" xfId="41074"/>
    <cellStyle name="Note 3 2 2 5 4 3" xfId="41075"/>
    <cellStyle name="Note 3 2 2 5 5" xfId="41076"/>
    <cellStyle name="Note 3 2 2 5 5 2" xfId="41077"/>
    <cellStyle name="Note 3 2 2 5 5 3" xfId="41078"/>
    <cellStyle name="Note 3 2 2 5 6" xfId="41079"/>
    <cellStyle name="Note 3 2 2 5 6 2" xfId="41080"/>
    <cellStyle name="Note 3 2 2 5 6 3" xfId="41081"/>
    <cellStyle name="Note 3 2 2 5 7" xfId="41082"/>
    <cellStyle name="Note 3 2 2 5 7 2" xfId="41083"/>
    <cellStyle name="Note 3 2 2 5 7 3" xfId="41084"/>
    <cellStyle name="Note 3 2 2 5 8" xfId="41085"/>
    <cellStyle name="Note 3 2 2 6" xfId="41086"/>
    <cellStyle name="Note 3 2 2 6 2" xfId="41087"/>
    <cellStyle name="Note 3 2 2 7" xfId="41088"/>
    <cellStyle name="Note 3 2 2 7 2" xfId="41089"/>
    <cellStyle name="Note 3 2 2 7 3" xfId="41090"/>
    <cellStyle name="Note 3 2 2 8" xfId="41091"/>
    <cellStyle name="Note 3 2 2 8 2" xfId="41092"/>
    <cellStyle name="Note 3 2 2 8 3" xfId="41093"/>
    <cellStyle name="Note 3 2 2 9" xfId="41094"/>
    <cellStyle name="Note 3 2 2 9 2" xfId="41095"/>
    <cellStyle name="Note 3 2 2 9 3" xfId="41096"/>
    <cellStyle name="Note 3 2 3" xfId="41097"/>
    <cellStyle name="Note 3 2 3 10" xfId="41098"/>
    <cellStyle name="Note 3 2 3 10 2" xfId="41099"/>
    <cellStyle name="Note 3 2 3 10 3" xfId="41100"/>
    <cellStyle name="Note 3 2 3 11" xfId="41101"/>
    <cellStyle name="Note 3 2 3 11 2" xfId="41102"/>
    <cellStyle name="Note 3 2 3 11 3" xfId="41103"/>
    <cellStyle name="Note 3 2 3 12" xfId="41104"/>
    <cellStyle name="Note 3 2 3 2" xfId="41105"/>
    <cellStyle name="Note 3 2 3 2 2" xfId="41106"/>
    <cellStyle name="Note 3 2 3 2 2 2" xfId="41107"/>
    <cellStyle name="Note 3 2 3 2 2 3" xfId="41108"/>
    <cellStyle name="Note 3 2 3 2 3" xfId="41109"/>
    <cellStyle name="Note 3 2 3 2 3 2" xfId="41110"/>
    <cellStyle name="Note 3 2 3 2 3 3" xfId="41111"/>
    <cellStyle name="Note 3 2 3 2 4" xfId="41112"/>
    <cellStyle name="Note 3 2 3 2 4 2" xfId="41113"/>
    <cellStyle name="Note 3 2 3 2 4 3" xfId="41114"/>
    <cellStyle name="Note 3 2 3 2 5" xfId="41115"/>
    <cellStyle name="Note 3 2 3 2 5 2" xfId="41116"/>
    <cellStyle name="Note 3 2 3 2 5 3" xfId="41117"/>
    <cellStyle name="Note 3 2 3 2 6" xfId="41118"/>
    <cellStyle name="Note 3 2 3 2 6 2" xfId="41119"/>
    <cellStyle name="Note 3 2 3 2 6 3" xfId="41120"/>
    <cellStyle name="Note 3 2 3 2 7" xfId="41121"/>
    <cellStyle name="Note 3 2 3 2 7 2" xfId="41122"/>
    <cellStyle name="Note 3 2 3 2 7 3" xfId="41123"/>
    <cellStyle name="Note 3 2 3 2 8" xfId="41124"/>
    <cellStyle name="Note 3 2 3 3" xfId="41125"/>
    <cellStyle name="Note 3 2 3 3 2" xfId="41126"/>
    <cellStyle name="Note 3 2 3 3 2 2" xfId="41127"/>
    <cellStyle name="Note 3 2 3 3 2 3" xfId="41128"/>
    <cellStyle name="Note 3 2 3 3 3" xfId="41129"/>
    <cellStyle name="Note 3 2 3 3 3 2" xfId="41130"/>
    <cellStyle name="Note 3 2 3 3 3 3" xfId="41131"/>
    <cellStyle name="Note 3 2 3 3 4" xfId="41132"/>
    <cellStyle name="Note 3 2 3 3 4 2" xfId="41133"/>
    <cellStyle name="Note 3 2 3 3 4 3" xfId="41134"/>
    <cellStyle name="Note 3 2 3 3 5" xfId="41135"/>
    <cellStyle name="Note 3 2 3 3 5 2" xfId="41136"/>
    <cellStyle name="Note 3 2 3 3 5 3" xfId="41137"/>
    <cellStyle name="Note 3 2 3 3 6" xfId="41138"/>
    <cellStyle name="Note 3 2 3 3 6 2" xfId="41139"/>
    <cellStyle name="Note 3 2 3 3 6 3" xfId="41140"/>
    <cellStyle name="Note 3 2 3 3 7" xfId="41141"/>
    <cellStyle name="Note 3 2 3 3 7 2" xfId="41142"/>
    <cellStyle name="Note 3 2 3 3 7 3" xfId="41143"/>
    <cellStyle name="Note 3 2 3 3 8" xfId="41144"/>
    <cellStyle name="Note 3 2 3 4" xfId="41145"/>
    <cellStyle name="Note 3 2 3 4 2" xfId="41146"/>
    <cellStyle name="Note 3 2 3 4 2 2" xfId="41147"/>
    <cellStyle name="Note 3 2 3 4 2 3" xfId="41148"/>
    <cellStyle name="Note 3 2 3 4 3" xfId="41149"/>
    <cellStyle name="Note 3 2 3 4 3 2" xfId="41150"/>
    <cellStyle name="Note 3 2 3 4 3 3" xfId="41151"/>
    <cellStyle name="Note 3 2 3 4 4" xfId="41152"/>
    <cellStyle name="Note 3 2 3 4 4 2" xfId="41153"/>
    <cellStyle name="Note 3 2 3 4 4 3" xfId="41154"/>
    <cellStyle name="Note 3 2 3 4 5" xfId="41155"/>
    <cellStyle name="Note 3 2 3 4 5 2" xfId="41156"/>
    <cellStyle name="Note 3 2 3 4 5 3" xfId="41157"/>
    <cellStyle name="Note 3 2 3 4 6" xfId="41158"/>
    <cellStyle name="Note 3 2 3 4 6 2" xfId="41159"/>
    <cellStyle name="Note 3 2 3 4 6 3" xfId="41160"/>
    <cellStyle name="Note 3 2 3 4 7" xfId="41161"/>
    <cellStyle name="Note 3 2 3 4 7 2" xfId="41162"/>
    <cellStyle name="Note 3 2 3 4 7 3" xfId="41163"/>
    <cellStyle name="Note 3 2 3 4 8" xfId="41164"/>
    <cellStyle name="Note 3 2 3 5" xfId="41165"/>
    <cellStyle name="Note 3 2 3 5 2" xfId="41166"/>
    <cellStyle name="Note 3 2 3 5 2 2" xfId="41167"/>
    <cellStyle name="Note 3 2 3 5 2 3" xfId="41168"/>
    <cellStyle name="Note 3 2 3 5 3" xfId="41169"/>
    <cellStyle name="Note 3 2 3 5 3 2" xfId="41170"/>
    <cellStyle name="Note 3 2 3 5 3 3" xfId="41171"/>
    <cellStyle name="Note 3 2 3 5 4" xfId="41172"/>
    <cellStyle name="Note 3 2 3 5 4 2" xfId="41173"/>
    <cellStyle name="Note 3 2 3 5 4 3" xfId="41174"/>
    <cellStyle name="Note 3 2 3 5 5" xfId="41175"/>
    <cellStyle name="Note 3 2 3 5 5 2" xfId="41176"/>
    <cellStyle name="Note 3 2 3 5 5 3" xfId="41177"/>
    <cellStyle name="Note 3 2 3 5 6" xfId="41178"/>
    <cellStyle name="Note 3 2 3 5 6 2" xfId="41179"/>
    <cellStyle name="Note 3 2 3 5 6 3" xfId="41180"/>
    <cellStyle name="Note 3 2 3 5 7" xfId="41181"/>
    <cellStyle name="Note 3 2 3 5 7 2" xfId="41182"/>
    <cellStyle name="Note 3 2 3 5 7 3" xfId="41183"/>
    <cellStyle name="Note 3 2 3 5 8" xfId="41184"/>
    <cellStyle name="Note 3 2 3 6" xfId="41185"/>
    <cellStyle name="Note 3 2 3 6 2" xfId="41186"/>
    <cellStyle name="Note 3 2 3 7" xfId="41187"/>
    <cellStyle name="Note 3 2 3 7 2" xfId="41188"/>
    <cellStyle name="Note 3 2 3 7 3" xfId="41189"/>
    <cellStyle name="Note 3 2 3 8" xfId="41190"/>
    <cellStyle name="Note 3 2 3 8 2" xfId="41191"/>
    <cellStyle name="Note 3 2 3 8 3" xfId="41192"/>
    <cellStyle name="Note 3 2 3 9" xfId="41193"/>
    <cellStyle name="Note 3 2 3 9 2" xfId="41194"/>
    <cellStyle name="Note 3 2 3 9 3" xfId="41195"/>
    <cellStyle name="Note 3 2 4" xfId="41196"/>
    <cellStyle name="Note 3 2 4 2" xfId="41197"/>
    <cellStyle name="Note 3 2 4 2 2" xfId="41198"/>
    <cellStyle name="Note 3 2 4 2 3" xfId="41199"/>
    <cellStyle name="Note 3 2 4 3" xfId="41200"/>
    <cellStyle name="Note 3 2 4 3 2" xfId="41201"/>
    <cellStyle name="Note 3 2 4 3 3" xfId="41202"/>
    <cellStyle name="Note 3 2 4 4" xfId="41203"/>
    <cellStyle name="Note 3 2 4 4 2" xfId="41204"/>
    <cellStyle name="Note 3 2 4 4 3" xfId="41205"/>
    <cellStyle name="Note 3 2 4 5" xfId="41206"/>
    <cellStyle name="Note 3 2 4 5 2" xfId="41207"/>
    <cellStyle name="Note 3 2 4 5 3" xfId="41208"/>
    <cellStyle name="Note 3 2 4 6" xfId="41209"/>
    <cellStyle name="Note 3 2 4 6 2" xfId="41210"/>
    <cellStyle name="Note 3 2 4 6 3" xfId="41211"/>
    <cellStyle name="Note 3 2 4 7" xfId="41212"/>
    <cellStyle name="Note 3 2 4 7 2" xfId="41213"/>
    <cellStyle name="Note 3 2 4 7 3" xfId="41214"/>
    <cellStyle name="Note 3 2 4 8" xfId="41215"/>
    <cellStyle name="Note 3 2 5" xfId="41216"/>
    <cellStyle name="Note 3 2 5 2" xfId="41217"/>
    <cellStyle name="Note 3 2 5 2 2" xfId="41218"/>
    <cellStyle name="Note 3 2 5 2 3" xfId="41219"/>
    <cellStyle name="Note 3 2 5 3" xfId="41220"/>
    <cellStyle name="Note 3 2 5 3 2" xfId="41221"/>
    <cellStyle name="Note 3 2 5 3 3" xfId="41222"/>
    <cellStyle name="Note 3 2 5 4" xfId="41223"/>
    <cellStyle name="Note 3 2 5 4 2" xfId="41224"/>
    <cellStyle name="Note 3 2 5 4 3" xfId="41225"/>
    <cellStyle name="Note 3 2 5 5" xfId="41226"/>
    <cellStyle name="Note 3 2 5 5 2" xfId="41227"/>
    <cellStyle name="Note 3 2 5 5 3" xfId="41228"/>
    <cellStyle name="Note 3 2 5 6" xfId="41229"/>
    <cellStyle name="Note 3 2 5 6 2" xfId="41230"/>
    <cellStyle name="Note 3 2 5 6 3" xfId="41231"/>
    <cellStyle name="Note 3 2 5 7" xfId="41232"/>
    <cellStyle name="Note 3 2 5 7 2" xfId="41233"/>
    <cellStyle name="Note 3 2 5 7 3" xfId="41234"/>
    <cellStyle name="Note 3 2 5 8" xfId="41235"/>
    <cellStyle name="Note 3 2 5 9" xfId="41236"/>
    <cellStyle name="Note 3 2 6" xfId="41237"/>
    <cellStyle name="Note 3 3" xfId="41238"/>
    <cellStyle name="Note 3 3 2" xfId="41239"/>
    <cellStyle name="Note 3 3 2 10" xfId="41240"/>
    <cellStyle name="Note 3 3 2 10 2" xfId="41241"/>
    <cellStyle name="Note 3 3 2 10 3" xfId="41242"/>
    <cellStyle name="Note 3 3 2 11" xfId="41243"/>
    <cellStyle name="Note 3 3 2 11 2" xfId="41244"/>
    <cellStyle name="Note 3 3 2 11 3" xfId="41245"/>
    <cellStyle name="Note 3 3 2 12" xfId="41246"/>
    <cellStyle name="Note 3 3 2 2" xfId="41247"/>
    <cellStyle name="Note 3 3 2 2 2" xfId="41248"/>
    <cellStyle name="Note 3 3 2 2 2 2" xfId="41249"/>
    <cellStyle name="Note 3 3 2 2 2 3" xfId="41250"/>
    <cellStyle name="Note 3 3 2 2 3" xfId="41251"/>
    <cellStyle name="Note 3 3 2 2 3 2" xfId="41252"/>
    <cellStyle name="Note 3 3 2 2 3 3" xfId="41253"/>
    <cellStyle name="Note 3 3 2 2 4" xfId="41254"/>
    <cellStyle name="Note 3 3 2 2 4 2" xfId="41255"/>
    <cellStyle name="Note 3 3 2 2 4 3" xfId="41256"/>
    <cellStyle name="Note 3 3 2 2 5" xfId="41257"/>
    <cellStyle name="Note 3 3 2 2 5 2" xfId="41258"/>
    <cellStyle name="Note 3 3 2 2 5 3" xfId="41259"/>
    <cellStyle name="Note 3 3 2 2 6" xfId="41260"/>
    <cellStyle name="Note 3 3 2 2 6 2" xfId="41261"/>
    <cellStyle name="Note 3 3 2 2 6 3" xfId="41262"/>
    <cellStyle name="Note 3 3 2 2 7" xfId="41263"/>
    <cellStyle name="Note 3 3 2 2 7 2" xfId="41264"/>
    <cellStyle name="Note 3 3 2 2 7 3" xfId="41265"/>
    <cellStyle name="Note 3 3 2 2 8" xfId="41266"/>
    <cellStyle name="Note 3 3 2 3" xfId="41267"/>
    <cellStyle name="Note 3 3 2 3 2" xfId="41268"/>
    <cellStyle name="Note 3 3 2 3 2 2" xfId="41269"/>
    <cellStyle name="Note 3 3 2 3 2 3" xfId="41270"/>
    <cellStyle name="Note 3 3 2 3 3" xfId="41271"/>
    <cellStyle name="Note 3 3 2 3 3 2" xfId="41272"/>
    <cellStyle name="Note 3 3 2 3 3 3" xfId="41273"/>
    <cellStyle name="Note 3 3 2 3 4" xfId="41274"/>
    <cellStyle name="Note 3 3 2 3 4 2" xfId="41275"/>
    <cellStyle name="Note 3 3 2 3 4 3" xfId="41276"/>
    <cellStyle name="Note 3 3 2 3 5" xfId="41277"/>
    <cellStyle name="Note 3 3 2 3 5 2" xfId="41278"/>
    <cellStyle name="Note 3 3 2 3 5 3" xfId="41279"/>
    <cellStyle name="Note 3 3 2 3 6" xfId="41280"/>
    <cellStyle name="Note 3 3 2 3 6 2" xfId="41281"/>
    <cellStyle name="Note 3 3 2 3 6 3" xfId="41282"/>
    <cellStyle name="Note 3 3 2 3 7" xfId="41283"/>
    <cellStyle name="Note 3 3 2 3 7 2" xfId="41284"/>
    <cellStyle name="Note 3 3 2 3 7 3" xfId="41285"/>
    <cellStyle name="Note 3 3 2 3 8" xfId="41286"/>
    <cellStyle name="Note 3 3 2 4" xfId="41287"/>
    <cellStyle name="Note 3 3 2 4 2" xfId="41288"/>
    <cellStyle name="Note 3 3 2 4 2 2" xfId="41289"/>
    <cellStyle name="Note 3 3 2 4 2 3" xfId="41290"/>
    <cellStyle name="Note 3 3 2 4 3" xfId="41291"/>
    <cellStyle name="Note 3 3 2 4 3 2" xfId="41292"/>
    <cellStyle name="Note 3 3 2 4 3 3" xfId="41293"/>
    <cellStyle name="Note 3 3 2 4 4" xfId="41294"/>
    <cellStyle name="Note 3 3 2 4 4 2" xfId="41295"/>
    <cellStyle name="Note 3 3 2 4 4 3" xfId="41296"/>
    <cellStyle name="Note 3 3 2 4 5" xfId="41297"/>
    <cellStyle name="Note 3 3 2 4 5 2" xfId="41298"/>
    <cellStyle name="Note 3 3 2 4 5 3" xfId="41299"/>
    <cellStyle name="Note 3 3 2 4 6" xfId="41300"/>
    <cellStyle name="Note 3 3 2 4 6 2" xfId="41301"/>
    <cellStyle name="Note 3 3 2 4 6 3" xfId="41302"/>
    <cellStyle name="Note 3 3 2 4 7" xfId="41303"/>
    <cellStyle name="Note 3 3 2 4 7 2" xfId="41304"/>
    <cellStyle name="Note 3 3 2 4 7 3" xfId="41305"/>
    <cellStyle name="Note 3 3 2 4 8" xfId="41306"/>
    <cellStyle name="Note 3 3 2 5" xfId="41307"/>
    <cellStyle name="Note 3 3 2 5 2" xfId="41308"/>
    <cellStyle name="Note 3 3 2 5 2 2" xfId="41309"/>
    <cellStyle name="Note 3 3 2 5 2 3" xfId="41310"/>
    <cellStyle name="Note 3 3 2 5 3" xfId="41311"/>
    <cellStyle name="Note 3 3 2 5 3 2" xfId="41312"/>
    <cellStyle name="Note 3 3 2 5 3 3" xfId="41313"/>
    <cellStyle name="Note 3 3 2 5 4" xfId="41314"/>
    <cellStyle name="Note 3 3 2 5 4 2" xfId="41315"/>
    <cellStyle name="Note 3 3 2 5 4 3" xfId="41316"/>
    <cellStyle name="Note 3 3 2 5 5" xfId="41317"/>
    <cellStyle name="Note 3 3 2 5 5 2" xfId="41318"/>
    <cellStyle name="Note 3 3 2 5 5 3" xfId="41319"/>
    <cellStyle name="Note 3 3 2 5 6" xfId="41320"/>
    <cellStyle name="Note 3 3 2 5 6 2" xfId="41321"/>
    <cellStyle name="Note 3 3 2 5 6 3" xfId="41322"/>
    <cellStyle name="Note 3 3 2 5 7" xfId="41323"/>
    <cellStyle name="Note 3 3 2 5 7 2" xfId="41324"/>
    <cellStyle name="Note 3 3 2 5 7 3" xfId="41325"/>
    <cellStyle name="Note 3 3 2 5 8" xfId="41326"/>
    <cellStyle name="Note 3 3 2 6" xfId="41327"/>
    <cellStyle name="Note 3 3 2 6 2" xfId="41328"/>
    <cellStyle name="Note 3 3 2 7" xfId="41329"/>
    <cellStyle name="Note 3 3 2 7 2" xfId="41330"/>
    <cellStyle name="Note 3 3 2 7 3" xfId="41331"/>
    <cellStyle name="Note 3 3 2 8" xfId="41332"/>
    <cellStyle name="Note 3 3 2 8 2" xfId="41333"/>
    <cellStyle name="Note 3 3 2 8 3" xfId="41334"/>
    <cellStyle name="Note 3 3 2 9" xfId="41335"/>
    <cellStyle name="Note 3 3 2 9 2" xfId="41336"/>
    <cellStyle name="Note 3 3 2 9 3" xfId="41337"/>
    <cellStyle name="Note 3 3 3" xfId="41338"/>
    <cellStyle name="Note 3 3 3 2" xfId="41339"/>
    <cellStyle name="Note 3 3 3 2 2" xfId="41340"/>
    <cellStyle name="Note 3 3 3 2 3" xfId="41341"/>
    <cellStyle name="Note 3 3 3 3" xfId="41342"/>
    <cellStyle name="Note 3 3 3 3 2" xfId="41343"/>
    <cellStyle name="Note 3 3 3 3 3" xfId="41344"/>
    <cellStyle name="Note 3 3 3 4" xfId="41345"/>
    <cellStyle name="Note 3 3 3 4 2" xfId="41346"/>
    <cellStyle name="Note 3 3 3 4 3" xfId="41347"/>
    <cellStyle name="Note 3 3 3 5" xfId="41348"/>
    <cellStyle name="Note 3 3 3 5 2" xfId="41349"/>
    <cellStyle name="Note 3 3 3 5 3" xfId="41350"/>
    <cellStyle name="Note 3 3 3 6" xfId="41351"/>
    <cellStyle name="Note 3 3 3 6 2" xfId="41352"/>
    <cellStyle name="Note 3 3 3 6 3" xfId="41353"/>
    <cellStyle name="Note 3 3 3 7" xfId="41354"/>
    <cellStyle name="Note 3 3 3 7 2" xfId="41355"/>
    <cellStyle name="Note 3 3 3 7 3" xfId="41356"/>
    <cellStyle name="Note 3 3 3 8" xfId="41357"/>
    <cellStyle name="Note 3 3 4" xfId="41358"/>
    <cellStyle name="Note 3 3 4 2" xfId="41359"/>
    <cellStyle name="Note 3 3 4 3" xfId="41360"/>
    <cellStyle name="Note 3 3 5" xfId="41361"/>
    <cellStyle name="Note 3 3 5 2" xfId="41362"/>
    <cellStyle name="Note 3 3 5 3" xfId="41363"/>
    <cellStyle name="Note 3 3 6" xfId="41364"/>
    <cellStyle name="Note 3 3 6 2" xfId="41365"/>
    <cellStyle name="Note 3 3 6 3" xfId="41366"/>
    <cellStyle name="Note 3 3 7" xfId="41367"/>
    <cellStyle name="Note 3 4" xfId="41368"/>
    <cellStyle name="Note 3 4 2" xfId="41369"/>
    <cellStyle name="Note 3 4 2 10" xfId="41370"/>
    <cellStyle name="Note 3 4 2 10 2" xfId="41371"/>
    <cellStyle name="Note 3 4 2 10 3" xfId="41372"/>
    <cellStyle name="Note 3 4 2 11" xfId="41373"/>
    <cellStyle name="Note 3 4 2 11 2" xfId="41374"/>
    <cellStyle name="Note 3 4 2 11 3" xfId="41375"/>
    <cellStyle name="Note 3 4 2 12" xfId="41376"/>
    <cellStyle name="Note 3 4 2 2" xfId="41377"/>
    <cellStyle name="Note 3 4 2 2 2" xfId="41378"/>
    <cellStyle name="Note 3 4 2 2 2 2" xfId="41379"/>
    <cellStyle name="Note 3 4 2 2 2 3" xfId="41380"/>
    <cellStyle name="Note 3 4 2 2 3" xfId="41381"/>
    <cellStyle name="Note 3 4 2 2 3 2" xfId="41382"/>
    <cellStyle name="Note 3 4 2 2 3 3" xfId="41383"/>
    <cellStyle name="Note 3 4 2 2 4" xfId="41384"/>
    <cellStyle name="Note 3 4 2 2 4 2" xfId="41385"/>
    <cellStyle name="Note 3 4 2 2 4 3" xfId="41386"/>
    <cellStyle name="Note 3 4 2 2 5" xfId="41387"/>
    <cellStyle name="Note 3 4 2 2 5 2" xfId="41388"/>
    <cellStyle name="Note 3 4 2 2 5 3" xfId="41389"/>
    <cellStyle name="Note 3 4 2 2 6" xfId="41390"/>
    <cellStyle name="Note 3 4 2 2 6 2" xfId="41391"/>
    <cellStyle name="Note 3 4 2 2 6 3" xfId="41392"/>
    <cellStyle name="Note 3 4 2 2 7" xfId="41393"/>
    <cellStyle name="Note 3 4 2 2 7 2" xfId="41394"/>
    <cellStyle name="Note 3 4 2 2 7 3" xfId="41395"/>
    <cellStyle name="Note 3 4 2 2 8" xfId="41396"/>
    <cellStyle name="Note 3 4 2 3" xfId="41397"/>
    <cellStyle name="Note 3 4 2 3 2" xfId="41398"/>
    <cellStyle name="Note 3 4 2 3 2 2" xfId="41399"/>
    <cellStyle name="Note 3 4 2 3 2 3" xfId="41400"/>
    <cellStyle name="Note 3 4 2 3 3" xfId="41401"/>
    <cellStyle name="Note 3 4 2 3 3 2" xfId="41402"/>
    <cellStyle name="Note 3 4 2 3 3 3" xfId="41403"/>
    <cellStyle name="Note 3 4 2 3 4" xfId="41404"/>
    <cellStyle name="Note 3 4 2 3 4 2" xfId="41405"/>
    <cellStyle name="Note 3 4 2 3 4 3" xfId="41406"/>
    <cellStyle name="Note 3 4 2 3 5" xfId="41407"/>
    <cellStyle name="Note 3 4 2 3 5 2" xfId="41408"/>
    <cellStyle name="Note 3 4 2 3 5 3" xfId="41409"/>
    <cellStyle name="Note 3 4 2 3 6" xfId="41410"/>
    <cellStyle name="Note 3 4 2 3 6 2" xfId="41411"/>
    <cellStyle name="Note 3 4 2 3 6 3" xfId="41412"/>
    <cellStyle name="Note 3 4 2 3 7" xfId="41413"/>
    <cellStyle name="Note 3 4 2 3 7 2" xfId="41414"/>
    <cellStyle name="Note 3 4 2 3 7 3" xfId="41415"/>
    <cellStyle name="Note 3 4 2 3 8" xfId="41416"/>
    <cellStyle name="Note 3 4 2 4" xfId="41417"/>
    <cellStyle name="Note 3 4 2 4 2" xfId="41418"/>
    <cellStyle name="Note 3 4 2 4 2 2" xfId="41419"/>
    <cellStyle name="Note 3 4 2 4 2 3" xfId="41420"/>
    <cellStyle name="Note 3 4 2 4 3" xfId="41421"/>
    <cellStyle name="Note 3 4 2 4 3 2" xfId="41422"/>
    <cellStyle name="Note 3 4 2 4 3 3" xfId="41423"/>
    <cellStyle name="Note 3 4 2 4 4" xfId="41424"/>
    <cellStyle name="Note 3 4 2 4 4 2" xfId="41425"/>
    <cellStyle name="Note 3 4 2 4 4 3" xfId="41426"/>
    <cellStyle name="Note 3 4 2 4 5" xfId="41427"/>
    <cellStyle name="Note 3 4 2 4 5 2" xfId="41428"/>
    <cellStyle name="Note 3 4 2 4 5 3" xfId="41429"/>
    <cellStyle name="Note 3 4 2 4 6" xfId="41430"/>
    <cellStyle name="Note 3 4 2 4 6 2" xfId="41431"/>
    <cellStyle name="Note 3 4 2 4 6 3" xfId="41432"/>
    <cellStyle name="Note 3 4 2 4 7" xfId="41433"/>
    <cellStyle name="Note 3 4 2 4 7 2" xfId="41434"/>
    <cellStyle name="Note 3 4 2 4 7 3" xfId="41435"/>
    <cellStyle name="Note 3 4 2 4 8" xfId="41436"/>
    <cellStyle name="Note 3 4 2 5" xfId="41437"/>
    <cellStyle name="Note 3 4 2 5 2" xfId="41438"/>
    <cellStyle name="Note 3 4 2 5 2 2" xfId="41439"/>
    <cellStyle name="Note 3 4 2 5 2 3" xfId="41440"/>
    <cellStyle name="Note 3 4 2 5 3" xfId="41441"/>
    <cellStyle name="Note 3 4 2 5 3 2" xfId="41442"/>
    <cellStyle name="Note 3 4 2 5 3 3" xfId="41443"/>
    <cellStyle name="Note 3 4 2 5 4" xfId="41444"/>
    <cellStyle name="Note 3 4 2 5 4 2" xfId="41445"/>
    <cellStyle name="Note 3 4 2 5 4 3" xfId="41446"/>
    <cellStyle name="Note 3 4 2 5 5" xfId="41447"/>
    <cellStyle name="Note 3 4 2 5 5 2" xfId="41448"/>
    <cellStyle name="Note 3 4 2 5 5 3" xfId="41449"/>
    <cellStyle name="Note 3 4 2 5 6" xfId="41450"/>
    <cellStyle name="Note 3 4 2 5 6 2" xfId="41451"/>
    <cellStyle name="Note 3 4 2 5 6 3" xfId="41452"/>
    <cellStyle name="Note 3 4 2 5 7" xfId="41453"/>
    <cellStyle name="Note 3 4 2 5 7 2" xfId="41454"/>
    <cellStyle name="Note 3 4 2 5 7 3" xfId="41455"/>
    <cellStyle name="Note 3 4 2 5 8" xfId="41456"/>
    <cellStyle name="Note 3 4 2 6" xfId="41457"/>
    <cellStyle name="Note 3 4 2 6 2" xfId="41458"/>
    <cellStyle name="Note 3 4 2 7" xfId="41459"/>
    <cellStyle name="Note 3 4 2 7 2" xfId="41460"/>
    <cellStyle name="Note 3 4 2 7 3" xfId="41461"/>
    <cellStyle name="Note 3 4 2 8" xfId="41462"/>
    <cellStyle name="Note 3 4 2 8 2" xfId="41463"/>
    <cellStyle name="Note 3 4 2 8 3" xfId="41464"/>
    <cellStyle name="Note 3 4 2 9" xfId="41465"/>
    <cellStyle name="Note 3 4 2 9 2" xfId="41466"/>
    <cellStyle name="Note 3 4 2 9 3" xfId="41467"/>
    <cellStyle name="Note 3 4 3" xfId="41468"/>
    <cellStyle name="Note 3 4 3 2" xfId="41469"/>
    <cellStyle name="Note 3 4 3 2 2" xfId="41470"/>
    <cellStyle name="Note 3 4 3 2 3" xfId="41471"/>
    <cellStyle name="Note 3 4 3 3" xfId="41472"/>
    <cellStyle name="Note 3 4 3 3 2" xfId="41473"/>
    <cellStyle name="Note 3 4 3 3 3" xfId="41474"/>
    <cellStyle name="Note 3 4 3 4" xfId="41475"/>
    <cellStyle name="Note 3 4 3 4 2" xfId="41476"/>
    <cellStyle name="Note 3 4 3 4 3" xfId="41477"/>
    <cellStyle name="Note 3 4 3 5" xfId="41478"/>
    <cellStyle name="Note 3 4 3 5 2" xfId="41479"/>
    <cellStyle name="Note 3 4 3 5 3" xfId="41480"/>
    <cellStyle name="Note 3 4 3 6" xfId="41481"/>
    <cellStyle name="Note 3 4 3 6 2" xfId="41482"/>
    <cellStyle name="Note 3 4 3 6 3" xfId="41483"/>
    <cellStyle name="Note 3 4 3 7" xfId="41484"/>
    <cellStyle name="Note 3 4 3 7 2" xfId="41485"/>
    <cellStyle name="Note 3 4 3 7 3" xfId="41486"/>
    <cellStyle name="Note 3 4 3 8" xfId="41487"/>
    <cellStyle name="Note 3 4 4" xfId="41488"/>
    <cellStyle name="Note 3 4 4 2" xfId="41489"/>
    <cellStyle name="Note 3 4 4 3" xfId="41490"/>
    <cellStyle name="Note 3 4 5" xfId="41491"/>
    <cellStyle name="Note 3 4 5 2" xfId="41492"/>
    <cellStyle name="Note 3 4 5 3" xfId="41493"/>
    <cellStyle name="Note 3 4 6" xfId="41494"/>
    <cellStyle name="Note 3 4 6 2" xfId="41495"/>
    <cellStyle name="Note 3 4 6 3" xfId="41496"/>
    <cellStyle name="Note 3 4 7" xfId="41497"/>
    <cellStyle name="Note 3 5" xfId="41498"/>
    <cellStyle name="Note 3 5 10" xfId="41499"/>
    <cellStyle name="Note 3 5 10 2" xfId="41500"/>
    <cellStyle name="Note 3 5 10 3" xfId="41501"/>
    <cellStyle name="Note 3 5 11" xfId="41502"/>
    <cellStyle name="Note 3 5 11 2" xfId="41503"/>
    <cellStyle name="Note 3 5 11 3" xfId="41504"/>
    <cellStyle name="Note 3 5 12" xfId="41505"/>
    <cellStyle name="Note 3 5 2" xfId="41506"/>
    <cellStyle name="Note 3 5 2 2" xfId="41507"/>
    <cellStyle name="Note 3 5 2 2 2" xfId="41508"/>
    <cellStyle name="Note 3 5 2 2 3" xfId="41509"/>
    <cellStyle name="Note 3 5 2 3" xfId="41510"/>
    <cellStyle name="Note 3 5 2 3 2" xfId="41511"/>
    <cellStyle name="Note 3 5 2 3 3" xfId="41512"/>
    <cellStyle name="Note 3 5 2 4" xfId="41513"/>
    <cellStyle name="Note 3 5 2 4 2" xfId="41514"/>
    <cellStyle name="Note 3 5 2 4 3" xfId="41515"/>
    <cellStyle name="Note 3 5 2 5" xfId="41516"/>
    <cellStyle name="Note 3 5 2 5 2" xfId="41517"/>
    <cellStyle name="Note 3 5 2 5 3" xfId="41518"/>
    <cellStyle name="Note 3 5 2 6" xfId="41519"/>
    <cellStyle name="Note 3 5 2 6 2" xfId="41520"/>
    <cellStyle name="Note 3 5 2 6 3" xfId="41521"/>
    <cellStyle name="Note 3 5 2 7" xfId="41522"/>
    <cellStyle name="Note 3 5 2 7 2" xfId="41523"/>
    <cellStyle name="Note 3 5 2 7 3" xfId="41524"/>
    <cellStyle name="Note 3 5 2 8" xfId="41525"/>
    <cellStyle name="Note 3 5 3" xfId="41526"/>
    <cellStyle name="Note 3 5 3 2" xfId="41527"/>
    <cellStyle name="Note 3 5 3 2 2" xfId="41528"/>
    <cellStyle name="Note 3 5 3 2 3" xfId="41529"/>
    <cellStyle name="Note 3 5 3 3" xfId="41530"/>
    <cellStyle name="Note 3 5 3 3 2" xfId="41531"/>
    <cellStyle name="Note 3 5 3 3 3" xfId="41532"/>
    <cellStyle name="Note 3 5 3 4" xfId="41533"/>
    <cellStyle name="Note 3 5 3 4 2" xfId="41534"/>
    <cellStyle name="Note 3 5 3 4 3" xfId="41535"/>
    <cellStyle name="Note 3 5 3 5" xfId="41536"/>
    <cellStyle name="Note 3 5 3 5 2" xfId="41537"/>
    <cellStyle name="Note 3 5 3 5 3" xfId="41538"/>
    <cellStyle name="Note 3 5 3 6" xfId="41539"/>
    <cellStyle name="Note 3 5 3 6 2" xfId="41540"/>
    <cellStyle name="Note 3 5 3 6 3" xfId="41541"/>
    <cellStyle name="Note 3 5 3 7" xfId="41542"/>
    <cellStyle name="Note 3 5 3 7 2" xfId="41543"/>
    <cellStyle name="Note 3 5 3 7 3" xfId="41544"/>
    <cellStyle name="Note 3 5 3 8" xfId="41545"/>
    <cellStyle name="Note 3 5 4" xfId="41546"/>
    <cellStyle name="Note 3 5 4 2" xfId="41547"/>
    <cellStyle name="Note 3 5 4 2 2" xfId="41548"/>
    <cellStyle name="Note 3 5 4 2 3" xfId="41549"/>
    <cellStyle name="Note 3 5 4 3" xfId="41550"/>
    <cellStyle name="Note 3 5 4 3 2" xfId="41551"/>
    <cellStyle name="Note 3 5 4 3 3" xfId="41552"/>
    <cellStyle name="Note 3 5 4 4" xfId="41553"/>
    <cellStyle name="Note 3 5 4 4 2" xfId="41554"/>
    <cellStyle name="Note 3 5 4 4 3" xfId="41555"/>
    <cellStyle name="Note 3 5 4 5" xfId="41556"/>
    <cellStyle name="Note 3 5 4 5 2" xfId="41557"/>
    <cellStyle name="Note 3 5 4 5 3" xfId="41558"/>
    <cellStyle name="Note 3 5 4 6" xfId="41559"/>
    <cellStyle name="Note 3 5 4 6 2" xfId="41560"/>
    <cellStyle name="Note 3 5 4 6 3" xfId="41561"/>
    <cellStyle name="Note 3 5 4 7" xfId="41562"/>
    <cellStyle name="Note 3 5 4 7 2" xfId="41563"/>
    <cellStyle name="Note 3 5 4 7 3" xfId="41564"/>
    <cellStyle name="Note 3 5 4 8" xfId="41565"/>
    <cellStyle name="Note 3 5 5" xfId="41566"/>
    <cellStyle name="Note 3 5 5 2" xfId="41567"/>
    <cellStyle name="Note 3 5 5 2 2" xfId="41568"/>
    <cellStyle name="Note 3 5 5 2 3" xfId="41569"/>
    <cellStyle name="Note 3 5 5 3" xfId="41570"/>
    <cellStyle name="Note 3 5 5 3 2" xfId="41571"/>
    <cellStyle name="Note 3 5 5 3 3" xfId="41572"/>
    <cellStyle name="Note 3 5 5 4" xfId="41573"/>
    <cellStyle name="Note 3 5 5 4 2" xfId="41574"/>
    <cellStyle name="Note 3 5 5 4 3" xfId="41575"/>
    <cellStyle name="Note 3 5 5 5" xfId="41576"/>
    <cellStyle name="Note 3 5 5 5 2" xfId="41577"/>
    <cellStyle name="Note 3 5 5 5 3" xfId="41578"/>
    <cellStyle name="Note 3 5 5 6" xfId="41579"/>
    <cellStyle name="Note 3 5 5 6 2" xfId="41580"/>
    <cellStyle name="Note 3 5 5 6 3" xfId="41581"/>
    <cellStyle name="Note 3 5 5 7" xfId="41582"/>
    <cellStyle name="Note 3 5 5 7 2" xfId="41583"/>
    <cellStyle name="Note 3 5 5 7 3" xfId="41584"/>
    <cellStyle name="Note 3 5 5 8" xfId="41585"/>
    <cellStyle name="Note 3 5 6" xfId="41586"/>
    <cellStyle name="Note 3 5 6 2" xfId="41587"/>
    <cellStyle name="Note 3 5 7" xfId="41588"/>
    <cellStyle name="Note 3 5 7 2" xfId="41589"/>
    <cellStyle name="Note 3 5 7 3" xfId="41590"/>
    <cellStyle name="Note 3 5 8" xfId="41591"/>
    <cellStyle name="Note 3 5 8 2" xfId="41592"/>
    <cellStyle name="Note 3 5 8 3" xfId="41593"/>
    <cellStyle name="Note 3 5 9" xfId="41594"/>
    <cellStyle name="Note 3 5 9 2" xfId="41595"/>
    <cellStyle name="Note 3 5 9 3" xfId="41596"/>
    <cellStyle name="Note 3 6" xfId="41597"/>
    <cellStyle name="Note 3 6 2" xfId="41598"/>
    <cellStyle name="Note 3 6 2 2" xfId="41599"/>
    <cellStyle name="Note 3 6 2 3" xfId="41600"/>
    <cellStyle name="Note 3 6 3" xfId="41601"/>
    <cellStyle name="Note 3 6 3 2" xfId="41602"/>
    <cellStyle name="Note 3 6 3 3" xfId="41603"/>
    <cellStyle name="Note 3 6 4" xfId="41604"/>
    <cellStyle name="Note 3 6 4 2" xfId="41605"/>
    <cellStyle name="Note 3 6 4 3" xfId="41606"/>
    <cellStyle name="Note 3 6 5" xfId="41607"/>
    <cellStyle name="Note 3 6 5 2" xfId="41608"/>
    <cellStyle name="Note 3 6 5 3" xfId="41609"/>
    <cellStyle name="Note 3 6 6" xfId="41610"/>
    <cellStyle name="Note 3 6 6 2" xfId="41611"/>
    <cellStyle name="Note 3 6 6 3" xfId="41612"/>
    <cellStyle name="Note 3 6 7" xfId="41613"/>
    <cellStyle name="Note 3 6 7 2" xfId="41614"/>
    <cellStyle name="Note 3 6 7 3" xfId="41615"/>
    <cellStyle name="Note 3 6 8" xfId="41616"/>
    <cellStyle name="Note 3 7" xfId="41617"/>
    <cellStyle name="Note 3 7 2" xfId="41618"/>
    <cellStyle name="Note 3 7 2 2" xfId="41619"/>
    <cellStyle name="Note 3 7 2 3" xfId="41620"/>
    <cellStyle name="Note 3 7 3" xfId="41621"/>
    <cellStyle name="Note 3 7 3 2" xfId="41622"/>
    <cellStyle name="Note 3 7 3 3" xfId="41623"/>
    <cellStyle name="Note 3 7 4" xfId="41624"/>
    <cellStyle name="Note 3 7 4 2" xfId="41625"/>
    <cellStyle name="Note 3 7 4 3" xfId="41626"/>
    <cellStyle name="Note 3 7 5" xfId="41627"/>
    <cellStyle name="Note 3 7 5 2" xfId="41628"/>
    <cellStyle name="Note 3 7 5 3" xfId="41629"/>
    <cellStyle name="Note 3 7 6" xfId="41630"/>
    <cellStyle name="Note 3 7 6 2" xfId="41631"/>
    <cellStyle name="Note 3 7 6 3" xfId="41632"/>
    <cellStyle name="Note 3 7 7" xfId="41633"/>
    <cellStyle name="Note 3 7 7 2" xfId="41634"/>
    <cellStyle name="Note 3 7 7 3" xfId="41635"/>
    <cellStyle name="Note 3 7 8" xfId="41636"/>
    <cellStyle name="Note 3 7 9" xfId="41637"/>
    <cellStyle name="Note 3 8" xfId="41638"/>
    <cellStyle name="Note 3 9" xfId="41639"/>
    <cellStyle name="Note 4" xfId="41640"/>
    <cellStyle name="Note 4 10" xfId="41641"/>
    <cellStyle name="Note 4 2" xfId="41642"/>
    <cellStyle name="Note 4 2 2" xfId="41643"/>
    <cellStyle name="Note 4 2 2 2" xfId="41644"/>
    <cellStyle name="Note 4 2 2 3" xfId="41645"/>
    <cellStyle name="Note 4 2 3" xfId="41646"/>
    <cellStyle name="Note 4 3" xfId="41647"/>
    <cellStyle name="Note 4 3 10" xfId="41648"/>
    <cellStyle name="Note 4 3 10 2" xfId="41649"/>
    <cellStyle name="Note 4 3 10 3" xfId="41650"/>
    <cellStyle name="Note 4 3 11" xfId="41651"/>
    <cellStyle name="Note 4 3 11 2" xfId="41652"/>
    <cellStyle name="Note 4 3 11 3" xfId="41653"/>
    <cellStyle name="Note 4 3 12" xfId="41654"/>
    <cellStyle name="Note 4 3 2" xfId="41655"/>
    <cellStyle name="Note 4 3 2 2" xfId="41656"/>
    <cellStyle name="Note 4 3 2 2 2" xfId="41657"/>
    <cellStyle name="Note 4 3 2 2 3" xfId="41658"/>
    <cellStyle name="Note 4 3 2 3" xfId="41659"/>
    <cellStyle name="Note 4 3 2 3 2" xfId="41660"/>
    <cellStyle name="Note 4 3 2 3 3" xfId="41661"/>
    <cellStyle name="Note 4 3 2 4" xfId="41662"/>
    <cellStyle name="Note 4 3 2 4 2" xfId="41663"/>
    <cellStyle name="Note 4 3 2 4 3" xfId="41664"/>
    <cellStyle name="Note 4 3 2 5" xfId="41665"/>
    <cellStyle name="Note 4 3 2 5 2" xfId="41666"/>
    <cellStyle name="Note 4 3 2 5 3" xfId="41667"/>
    <cellStyle name="Note 4 3 2 6" xfId="41668"/>
    <cellStyle name="Note 4 3 2 6 2" xfId="41669"/>
    <cellStyle name="Note 4 3 2 6 3" xfId="41670"/>
    <cellStyle name="Note 4 3 2 7" xfId="41671"/>
    <cellStyle name="Note 4 3 2 7 2" xfId="41672"/>
    <cellStyle name="Note 4 3 2 7 3" xfId="41673"/>
    <cellStyle name="Note 4 3 2 8" xfId="41674"/>
    <cellStyle name="Note 4 3 3" xfId="41675"/>
    <cellStyle name="Note 4 3 3 2" xfId="41676"/>
    <cellStyle name="Note 4 3 3 2 2" xfId="41677"/>
    <cellStyle name="Note 4 3 3 2 3" xfId="41678"/>
    <cellStyle name="Note 4 3 3 3" xfId="41679"/>
    <cellStyle name="Note 4 3 3 3 2" xfId="41680"/>
    <cellStyle name="Note 4 3 3 3 3" xfId="41681"/>
    <cellStyle name="Note 4 3 3 4" xfId="41682"/>
    <cellStyle name="Note 4 3 3 4 2" xfId="41683"/>
    <cellStyle name="Note 4 3 3 4 3" xfId="41684"/>
    <cellStyle name="Note 4 3 3 5" xfId="41685"/>
    <cellStyle name="Note 4 3 3 5 2" xfId="41686"/>
    <cellStyle name="Note 4 3 3 5 3" xfId="41687"/>
    <cellStyle name="Note 4 3 3 6" xfId="41688"/>
    <cellStyle name="Note 4 3 3 6 2" xfId="41689"/>
    <cellStyle name="Note 4 3 3 6 3" xfId="41690"/>
    <cellStyle name="Note 4 3 3 7" xfId="41691"/>
    <cellStyle name="Note 4 3 3 7 2" xfId="41692"/>
    <cellStyle name="Note 4 3 3 7 3" xfId="41693"/>
    <cellStyle name="Note 4 3 3 8" xfId="41694"/>
    <cellStyle name="Note 4 3 4" xfId="41695"/>
    <cellStyle name="Note 4 3 4 2" xfId="41696"/>
    <cellStyle name="Note 4 3 4 2 2" xfId="41697"/>
    <cellStyle name="Note 4 3 4 2 3" xfId="41698"/>
    <cellStyle name="Note 4 3 4 3" xfId="41699"/>
    <cellStyle name="Note 4 3 4 3 2" xfId="41700"/>
    <cellStyle name="Note 4 3 4 3 3" xfId="41701"/>
    <cellStyle name="Note 4 3 4 4" xfId="41702"/>
    <cellStyle name="Note 4 3 4 4 2" xfId="41703"/>
    <cellStyle name="Note 4 3 4 4 3" xfId="41704"/>
    <cellStyle name="Note 4 3 4 5" xfId="41705"/>
    <cellStyle name="Note 4 3 4 5 2" xfId="41706"/>
    <cellStyle name="Note 4 3 4 5 3" xfId="41707"/>
    <cellStyle name="Note 4 3 4 6" xfId="41708"/>
    <cellStyle name="Note 4 3 4 6 2" xfId="41709"/>
    <cellStyle name="Note 4 3 4 6 3" xfId="41710"/>
    <cellStyle name="Note 4 3 4 7" xfId="41711"/>
    <cellStyle name="Note 4 3 4 7 2" xfId="41712"/>
    <cellStyle name="Note 4 3 4 7 3" xfId="41713"/>
    <cellStyle name="Note 4 3 4 8" xfId="41714"/>
    <cellStyle name="Note 4 3 5" xfId="41715"/>
    <cellStyle name="Note 4 3 5 2" xfId="41716"/>
    <cellStyle name="Note 4 3 5 2 2" xfId="41717"/>
    <cellStyle name="Note 4 3 5 2 3" xfId="41718"/>
    <cellStyle name="Note 4 3 5 3" xfId="41719"/>
    <cellStyle name="Note 4 3 5 3 2" xfId="41720"/>
    <cellStyle name="Note 4 3 5 3 3" xfId="41721"/>
    <cellStyle name="Note 4 3 5 4" xfId="41722"/>
    <cellStyle name="Note 4 3 5 4 2" xfId="41723"/>
    <cellStyle name="Note 4 3 5 4 3" xfId="41724"/>
    <cellStyle name="Note 4 3 5 5" xfId="41725"/>
    <cellStyle name="Note 4 3 5 5 2" xfId="41726"/>
    <cellStyle name="Note 4 3 5 5 3" xfId="41727"/>
    <cellStyle name="Note 4 3 5 6" xfId="41728"/>
    <cellStyle name="Note 4 3 5 6 2" xfId="41729"/>
    <cellStyle name="Note 4 3 5 6 3" xfId="41730"/>
    <cellStyle name="Note 4 3 5 7" xfId="41731"/>
    <cellStyle name="Note 4 3 5 7 2" xfId="41732"/>
    <cellStyle name="Note 4 3 5 7 3" xfId="41733"/>
    <cellStyle name="Note 4 3 5 8" xfId="41734"/>
    <cellStyle name="Note 4 3 6" xfId="41735"/>
    <cellStyle name="Note 4 3 6 2" xfId="41736"/>
    <cellStyle name="Note 4 3 7" xfId="41737"/>
    <cellStyle name="Note 4 3 7 2" xfId="41738"/>
    <cellStyle name="Note 4 3 7 3" xfId="41739"/>
    <cellStyle name="Note 4 3 8" xfId="41740"/>
    <cellStyle name="Note 4 3 8 2" xfId="41741"/>
    <cellStyle name="Note 4 3 8 3" xfId="41742"/>
    <cellStyle name="Note 4 3 9" xfId="41743"/>
    <cellStyle name="Note 4 3 9 2" xfId="41744"/>
    <cellStyle name="Note 4 3 9 3" xfId="41745"/>
    <cellStyle name="Note 4 4" xfId="41746"/>
    <cellStyle name="Note 4 4 2" xfId="41747"/>
    <cellStyle name="Note 4 4 2 2" xfId="41748"/>
    <cellStyle name="Note 4 4 2 3" xfId="41749"/>
    <cellStyle name="Note 4 4 3" xfId="41750"/>
    <cellStyle name="Note 4 4 3 2" xfId="41751"/>
    <cellStyle name="Note 4 4 3 3" xfId="41752"/>
    <cellStyle name="Note 4 4 4" xfId="41753"/>
    <cellStyle name="Note 4 4 4 2" xfId="41754"/>
    <cellStyle name="Note 4 4 4 3" xfId="41755"/>
    <cellStyle name="Note 4 4 5" xfId="41756"/>
    <cellStyle name="Note 4 4 5 2" xfId="41757"/>
    <cellStyle name="Note 4 4 5 3" xfId="41758"/>
    <cellStyle name="Note 4 4 6" xfId="41759"/>
    <cellStyle name="Note 4 4 6 2" xfId="41760"/>
    <cellStyle name="Note 4 4 6 3" xfId="41761"/>
    <cellStyle name="Note 4 4 7" xfId="41762"/>
    <cellStyle name="Note 4 4 7 2" xfId="41763"/>
    <cellStyle name="Note 4 4 7 3" xfId="41764"/>
    <cellStyle name="Note 4 4 8" xfId="41765"/>
    <cellStyle name="Note 4 5" xfId="41766"/>
    <cellStyle name="Note 4 5 2" xfId="41767"/>
    <cellStyle name="Note 4 6" xfId="41768"/>
    <cellStyle name="Note 4 6 2" xfId="41769"/>
    <cellStyle name="Note 4 6 3" xfId="41770"/>
    <cellStyle name="Note 4 7" xfId="41771"/>
    <cellStyle name="Note 4 7 2" xfId="41772"/>
    <cellStyle name="Note 4 7 3" xfId="41773"/>
    <cellStyle name="Note 4 8" xfId="41774"/>
    <cellStyle name="Note 4 8 2" xfId="41775"/>
    <cellStyle name="Note 4 8 3" xfId="41776"/>
    <cellStyle name="Note 4 9" xfId="41777"/>
    <cellStyle name="Note 5" xfId="41778"/>
    <cellStyle name="Note 5 2" xfId="41779"/>
    <cellStyle name="Note 5 2 10" xfId="41780"/>
    <cellStyle name="Note 5 2 10 2" xfId="41781"/>
    <cellStyle name="Note 5 2 10 3" xfId="41782"/>
    <cellStyle name="Note 5 2 11" xfId="41783"/>
    <cellStyle name="Note 5 2 11 2" xfId="41784"/>
    <cellStyle name="Note 5 2 11 3" xfId="41785"/>
    <cellStyle name="Note 5 2 12" xfId="41786"/>
    <cellStyle name="Note 5 2 13" xfId="41787"/>
    <cellStyle name="Note 5 2 2" xfId="41788"/>
    <cellStyle name="Note 5 2 2 2" xfId="41789"/>
    <cellStyle name="Note 5 2 2 2 2" xfId="41790"/>
    <cellStyle name="Note 5 2 2 2 3" xfId="41791"/>
    <cellStyle name="Note 5 2 2 3" xfId="41792"/>
    <cellStyle name="Note 5 2 2 3 2" xfId="41793"/>
    <cellStyle name="Note 5 2 2 3 3" xfId="41794"/>
    <cellStyle name="Note 5 2 2 4" xfId="41795"/>
    <cellStyle name="Note 5 2 2 4 2" xfId="41796"/>
    <cellStyle name="Note 5 2 2 4 3" xfId="41797"/>
    <cellStyle name="Note 5 2 2 5" xfId="41798"/>
    <cellStyle name="Note 5 2 2 5 2" xfId="41799"/>
    <cellStyle name="Note 5 2 2 5 3" xfId="41800"/>
    <cellStyle name="Note 5 2 2 6" xfId="41801"/>
    <cellStyle name="Note 5 2 2 6 2" xfId="41802"/>
    <cellStyle name="Note 5 2 2 6 3" xfId="41803"/>
    <cellStyle name="Note 5 2 2 7" xfId="41804"/>
    <cellStyle name="Note 5 2 2 7 2" xfId="41805"/>
    <cellStyle name="Note 5 2 2 7 3" xfId="41806"/>
    <cellStyle name="Note 5 2 2 8" xfId="41807"/>
    <cellStyle name="Note 5 2 2 9" xfId="41808"/>
    <cellStyle name="Note 5 2 3" xfId="41809"/>
    <cellStyle name="Note 5 2 3 2" xfId="41810"/>
    <cellStyle name="Note 5 2 3 2 2" xfId="41811"/>
    <cellStyle name="Note 5 2 3 2 3" xfId="41812"/>
    <cellStyle name="Note 5 2 3 3" xfId="41813"/>
    <cellStyle name="Note 5 2 3 3 2" xfId="41814"/>
    <cellStyle name="Note 5 2 3 3 3" xfId="41815"/>
    <cellStyle name="Note 5 2 3 4" xfId="41816"/>
    <cellStyle name="Note 5 2 3 4 2" xfId="41817"/>
    <cellStyle name="Note 5 2 3 4 3" xfId="41818"/>
    <cellStyle name="Note 5 2 3 5" xfId="41819"/>
    <cellStyle name="Note 5 2 3 5 2" xfId="41820"/>
    <cellStyle name="Note 5 2 3 5 3" xfId="41821"/>
    <cellStyle name="Note 5 2 3 6" xfId="41822"/>
    <cellStyle name="Note 5 2 3 6 2" xfId="41823"/>
    <cellStyle name="Note 5 2 3 6 3" xfId="41824"/>
    <cellStyle name="Note 5 2 3 7" xfId="41825"/>
    <cellStyle name="Note 5 2 3 7 2" xfId="41826"/>
    <cellStyle name="Note 5 2 3 7 3" xfId="41827"/>
    <cellStyle name="Note 5 2 3 8" xfId="41828"/>
    <cellStyle name="Note 5 2 3 9" xfId="41829"/>
    <cellStyle name="Note 5 2 4" xfId="41830"/>
    <cellStyle name="Note 5 2 4 2" xfId="41831"/>
    <cellStyle name="Note 5 2 4 2 2" xfId="41832"/>
    <cellStyle name="Note 5 2 4 2 3" xfId="41833"/>
    <cellStyle name="Note 5 2 4 3" xfId="41834"/>
    <cellStyle name="Note 5 2 4 3 2" xfId="41835"/>
    <cellStyle name="Note 5 2 4 3 3" xfId="41836"/>
    <cellStyle name="Note 5 2 4 4" xfId="41837"/>
    <cellStyle name="Note 5 2 4 4 2" xfId="41838"/>
    <cellStyle name="Note 5 2 4 4 3" xfId="41839"/>
    <cellStyle name="Note 5 2 4 5" xfId="41840"/>
    <cellStyle name="Note 5 2 4 5 2" xfId="41841"/>
    <cellStyle name="Note 5 2 4 5 3" xfId="41842"/>
    <cellStyle name="Note 5 2 4 6" xfId="41843"/>
    <cellStyle name="Note 5 2 4 6 2" xfId="41844"/>
    <cellStyle name="Note 5 2 4 6 3" xfId="41845"/>
    <cellStyle name="Note 5 2 4 7" xfId="41846"/>
    <cellStyle name="Note 5 2 4 7 2" xfId="41847"/>
    <cellStyle name="Note 5 2 4 7 3" xfId="41848"/>
    <cellStyle name="Note 5 2 4 8" xfId="41849"/>
    <cellStyle name="Note 5 2 4 9" xfId="41850"/>
    <cellStyle name="Note 5 2 5" xfId="41851"/>
    <cellStyle name="Note 5 2 5 2" xfId="41852"/>
    <cellStyle name="Note 5 2 5 2 2" xfId="41853"/>
    <cellStyle name="Note 5 2 5 2 3" xfId="41854"/>
    <cellStyle name="Note 5 2 5 3" xfId="41855"/>
    <cellStyle name="Note 5 2 5 3 2" xfId="41856"/>
    <cellStyle name="Note 5 2 5 3 3" xfId="41857"/>
    <cellStyle name="Note 5 2 5 4" xfId="41858"/>
    <cellStyle name="Note 5 2 5 4 2" xfId="41859"/>
    <cellStyle name="Note 5 2 5 4 3" xfId="41860"/>
    <cellStyle name="Note 5 2 5 5" xfId="41861"/>
    <cellStyle name="Note 5 2 5 5 2" xfId="41862"/>
    <cellStyle name="Note 5 2 5 5 3" xfId="41863"/>
    <cellStyle name="Note 5 2 5 6" xfId="41864"/>
    <cellStyle name="Note 5 2 5 6 2" xfId="41865"/>
    <cellStyle name="Note 5 2 5 6 3" xfId="41866"/>
    <cellStyle name="Note 5 2 5 7" xfId="41867"/>
    <cellStyle name="Note 5 2 5 7 2" xfId="41868"/>
    <cellStyle name="Note 5 2 5 7 3" xfId="41869"/>
    <cellStyle name="Note 5 2 5 8" xfId="41870"/>
    <cellStyle name="Note 5 2 5 9" xfId="41871"/>
    <cellStyle name="Note 5 2 6" xfId="41872"/>
    <cellStyle name="Note 5 2 6 2" xfId="41873"/>
    <cellStyle name="Note 5 2 6 3" xfId="41874"/>
    <cellStyle name="Note 5 2 7" xfId="41875"/>
    <cellStyle name="Note 5 2 7 2" xfId="41876"/>
    <cellStyle name="Note 5 2 7 3" xfId="41877"/>
    <cellStyle name="Note 5 2 8" xfId="41878"/>
    <cellStyle name="Note 5 2 8 2" xfId="41879"/>
    <cellStyle name="Note 5 2 8 3" xfId="41880"/>
    <cellStyle name="Note 5 2 9" xfId="41881"/>
    <cellStyle name="Note 5 2 9 2" xfId="41882"/>
    <cellStyle name="Note 5 2 9 3" xfId="41883"/>
    <cellStyle name="Note 5 3" xfId="41884"/>
    <cellStyle name="Note 5 3 2" xfId="41885"/>
    <cellStyle name="Note 5 3 3" xfId="41886"/>
    <cellStyle name="Note 5 4" xfId="41887"/>
    <cellStyle name="Note 6" xfId="41888"/>
    <cellStyle name="Note 6 2" xfId="41889"/>
    <cellStyle name="Notes" xfId="41890"/>
    <cellStyle name="Notes 2" xfId="41891"/>
    <cellStyle name="Notes 3" xfId="41892"/>
    <cellStyle name="NotIncluded1" xfId="41893"/>
    <cellStyle name="NotIncluded1 2" xfId="41894"/>
    <cellStyle name="NotIncluded1 3" xfId="41895"/>
    <cellStyle name="OptionalGood" xfId="41896"/>
    <cellStyle name="OptionalGood 2" xfId="41897"/>
    <cellStyle name="OptionalGood 3" xfId="41898"/>
    <cellStyle name="Output 2" xfId="41899"/>
    <cellStyle name="Output 2 2" xfId="41900"/>
    <cellStyle name="Output 2 2 2" xfId="41901"/>
    <cellStyle name="Output 2 2 2 10" xfId="41902"/>
    <cellStyle name="Output 2 2 2 2" xfId="41903"/>
    <cellStyle name="Output 2 2 2 2 10" xfId="41904"/>
    <cellStyle name="Output 2 2 2 2 10 2" xfId="41905"/>
    <cellStyle name="Output 2 2 2 2 10 3" xfId="41906"/>
    <cellStyle name="Output 2 2 2 2 11" xfId="41907"/>
    <cellStyle name="Output 2 2 2 2 11 2" xfId="41908"/>
    <cellStyle name="Output 2 2 2 2 11 3" xfId="41909"/>
    <cellStyle name="Output 2 2 2 2 12" xfId="41910"/>
    <cellStyle name="Output 2 2 2 2 2" xfId="41911"/>
    <cellStyle name="Output 2 2 2 2 2 2" xfId="41912"/>
    <cellStyle name="Output 2 2 2 2 2 2 2" xfId="41913"/>
    <cellStyle name="Output 2 2 2 2 2 2 3" xfId="41914"/>
    <cellStyle name="Output 2 2 2 2 2 3" xfId="41915"/>
    <cellStyle name="Output 2 2 2 2 2 3 2" xfId="41916"/>
    <cellStyle name="Output 2 2 2 2 2 3 3" xfId="41917"/>
    <cellStyle name="Output 2 2 2 2 2 4" xfId="41918"/>
    <cellStyle name="Output 2 2 2 2 2 4 2" xfId="41919"/>
    <cellStyle name="Output 2 2 2 2 2 4 3" xfId="41920"/>
    <cellStyle name="Output 2 2 2 2 2 5" xfId="41921"/>
    <cellStyle name="Output 2 2 2 2 2 5 2" xfId="41922"/>
    <cellStyle name="Output 2 2 2 2 2 5 3" xfId="41923"/>
    <cellStyle name="Output 2 2 2 2 2 6" xfId="41924"/>
    <cellStyle name="Output 2 2 2 2 2 6 2" xfId="41925"/>
    <cellStyle name="Output 2 2 2 2 2 6 3" xfId="41926"/>
    <cellStyle name="Output 2 2 2 2 2 7" xfId="41927"/>
    <cellStyle name="Output 2 2 2 2 2 7 2" xfId="41928"/>
    <cellStyle name="Output 2 2 2 2 2 7 3" xfId="41929"/>
    <cellStyle name="Output 2 2 2 2 2 8" xfId="41930"/>
    <cellStyle name="Output 2 2 2 2 3" xfId="41931"/>
    <cellStyle name="Output 2 2 2 2 3 2" xfId="41932"/>
    <cellStyle name="Output 2 2 2 2 3 2 2" xfId="41933"/>
    <cellStyle name="Output 2 2 2 2 3 2 3" xfId="41934"/>
    <cellStyle name="Output 2 2 2 2 3 3" xfId="41935"/>
    <cellStyle name="Output 2 2 2 2 3 3 2" xfId="41936"/>
    <cellStyle name="Output 2 2 2 2 3 3 3" xfId="41937"/>
    <cellStyle name="Output 2 2 2 2 3 4" xfId="41938"/>
    <cellStyle name="Output 2 2 2 2 3 4 2" xfId="41939"/>
    <cellStyle name="Output 2 2 2 2 3 4 3" xfId="41940"/>
    <cellStyle name="Output 2 2 2 2 3 5" xfId="41941"/>
    <cellStyle name="Output 2 2 2 2 3 5 2" xfId="41942"/>
    <cellStyle name="Output 2 2 2 2 3 5 3" xfId="41943"/>
    <cellStyle name="Output 2 2 2 2 3 6" xfId="41944"/>
    <cellStyle name="Output 2 2 2 2 3 6 2" xfId="41945"/>
    <cellStyle name="Output 2 2 2 2 3 6 3" xfId="41946"/>
    <cellStyle name="Output 2 2 2 2 3 7" xfId="41947"/>
    <cellStyle name="Output 2 2 2 2 3 7 2" xfId="41948"/>
    <cellStyle name="Output 2 2 2 2 3 7 3" xfId="41949"/>
    <cellStyle name="Output 2 2 2 2 3 8" xfId="41950"/>
    <cellStyle name="Output 2 2 2 2 4" xfId="41951"/>
    <cellStyle name="Output 2 2 2 2 4 2" xfId="41952"/>
    <cellStyle name="Output 2 2 2 2 4 2 2" xfId="41953"/>
    <cellStyle name="Output 2 2 2 2 4 2 3" xfId="41954"/>
    <cellStyle name="Output 2 2 2 2 4 3" xfId="41955"/>
    <cellStyle name="Output 2 2 2 2 4 3 2" xfId="41956"/>
    <cellStyle name="Output 2 2 2 2 4 3 3" xfId="41957"/>
    <cellStyle name="Output 2 2 2 2 4 4" xfId="41958"/>
    <cellStyle name="Output 2 2 2 2 4 4 2" xfId="41959"/>
    <cellStyle name="Output 2 2 2 2 4 4 3" xfId="41960"/>
    <cellStyle name="Output 2 2 2 2 4 5" xfId="41961"/>
    <cellStyle name="Output 2 2 2 2 4 5 2" xfId="41962"/>
    <cellStyle name="Output 2 2 2 2 4 5 3" xfId="41963"/>
    <cellStyle name="Output 2 2 2 2 4 6" xfId="41964"/>
    <cellStyle name="Output 2 2 2 2 4 6 2" xfId="41965"/>
    <cellStyle name="Output 2 2 2 2 4 6 3" xfId="41966"/>
    <cellStyle name="Output 2 2 2 2 4 7" xfId="41967"/>
    <cellStyle name="Output 2 2 2 2 4 7 2" xfId="41968"/>
    <cellStyle name="Output 2 2 2 2 4 7 3" xfId="41969"/>
    <cellStyle name="Output 2 2 2 2 4 8" xfId="41970"/>
    <cellStyle name="Output 2 2 2 2 5" xfId="41971"/>
    <cellStyle name="Output 2 2 2 2 5 2" xfId="41972"/>
    <cellStyle name="Output 2 2 2 2 5 2 2" xfId="41973"/>
    <cellStyle name="Output 2 2 2 2 5 2 3" xfId="41974"/>
    <cellStyle name="Output 2 2 2 2 5 3" xfId="41975"/>
    <cellStyle name="Output 2 2 2 2 5 3 2" xfId="41976"/>
    <cellStyle name="Output 2 2 2 2 5 3 3" xfId="41977"/>
    <cellStyle name="Output 2 2 2 2 5 4" xfId="41978"/>
    <cellStyle name="Output 2 2 2 2 5 4 2" xfId="41979"/>
    <cellStyle name="Output 2 2 2 2 5 4 3" xfId="41980"/>
    <cellStyle name="Output 2 2 2 2 5 5" xfId="41981"/>
    <cellStyle name="Output 2 2 2 2 5 5 2" xfId="41982"/>
    <cellStyle name="Output 2 2 2 2 5 5 3" xfId="41983"/>
    <cellStyle name="Output 2 2 2 2 5 6" xfId="41984"/>
    <cellStyle name="Output 2 2 2 2 5 6 2" xfId="41985"/>
    <cellStyle name="Output 2 2 2 2 5 6 3" xfId="41986"/>
    <cellStyle name="Output 2 2 2 2 5 7" xfId="41987"/>
    <cellStyle name="Output 2 2 2 2 5 7 2" xfId="41988"/>
    <cellStyle name="Output 2 2 2 2 5 7 3" xfId="41989"/>
    <cellStyle name="Output 2 2 2 2 5 8" xfId="41990"/>
    <cellStyle name="Output 2 2 2 2 6" xfId="41991"/>
    <cellStyle name="Output 2 2 2 2 6 2" xfId="41992"/>
    <cellStyle name="Output 2 2 2 2 6 3" xfId="41993"/>
    <cellStyle name="Output 2 2 2 2 7" xfId="41994"/>
    <cellStyle name="Output 2 2 2 2 7 2" xfId="41995"/>
    <cellStyle name="Output 2 2 2 2 7 3" xfId="41996"/>
    <cellStyle name="Output 2 2 2 2 8" xfId="41997"/>
    <cellStyle name="Output 2 2 2 2 8 2" xfId="41998"/>
    <cellStyle name="Output 2 2 2 2 8 3" xfId="41999"/>
    <cellStyle name="Output 2 2 2 2 9" xfId="42000"/>
    <cellStyle name="Output 2 2 2 2 9 2" xfId="42001"/>
    <cellStyle name="Output 2 2 2 2 9 3" xfId="42002"/>
    <cellStyle name="Output 2 2 2 3" xfId="42003"/>
    <cellStyle name="Output 2 2 2 3 2" xfId="42004"/>
    <cellStyle name="Output 2 2 2 3 2 2" xfId="42005"/>
    <cellStyle name="Output 2 2 2 3 2 3" xfId="42006"/>
    <cellStyle name="Output 2 2 2 3 3" xfId="42007"/>
    <cellStyle name="Output 2 2 2 3 3 2" xfId="42008"/>
    <cellStyle name="Output 2 2 2 3 3 3" xfId="42009"/>
    <cellStyle name="Output 2 2 2 3 4" xfId="42010"/>
    <cellStyle name="Output 2 2 2 3 4 2" xfId="42011"/>
    <cellStyle name="Output 2 2 2 3 4 3" xfId="42012"/>
    <cellStyle name="Output 2 2 2 3 5" xfId="42013"/>
    <cellStyle name="Output 2 2 2 3 5 2" xfId="42014"/>
    <cellStyle name="Output 2 2 2 3 5 3" xfId="42015"/>
    <cellStyle name="Output 2 2 2 3 6" xfId="42016"/>
    <cellStyle name="Output 2 2 2 3 6 2" xfId="42017"/>
    <cellStyle name="Output 2 2 2 3 6 3" xfId="42018"/>
    <cellStyle name="Output 2 2 2 3 7" xfId="42019"/>
    <cellStyle name="Output 2 2 2 3 7 2" xfId="42020"/>
    <cellStyle name="Output 2 2 2 3 7 3" xfId="42021"/>
    <cellStyle name="Output 2 2 2 3 8" xfId="42022"/>
    <cellStyle name="Output 2 2 2 4" xfId="42023"/>
    <cellStyle name="Output 2 2 2 4 2" xfId="42024"/>
    <cellStyle name="Output 2 2 2 4 3" xfId="42025"/>
    <cellStyle name="Output 2 2 2 5" xfId="42026"/>
    <cellStyle name="Output 2 2 2 5 2" xfId="42027"/>
    <cellStyle name="Output 2 2 2 5 3" xfId="42028"/>
    <cellStyle name="Output 2 2 2 6" xfId="42029"/>
    <cellStyle name="Output 2 2 2 6 2" xfId="42030"/>
    <cellStyle name="Output 2 2 2 6 3" xfId="42031"/>
    <cellStyle name="Output 2 2 2 7" xfId="42032"/>
    <cellStyle name="Output 2 2 2 7 2" xfId="42033"/>
    <cellStyle name="Output 2 2 2 7 3" xfId="42034"/>
    <cellStyle name="Output 2 2 2 8" xfId="42035"/>
    <cellStyle name="Output 2 2 2 8 2" xfId="42036"/>
    <cellStyle name="Output 2 2 2 8 3" xfId="42037"/>
    <cellStyle name="Output 2 2 2 9" xfId="42038"/>
    <cellStyle name="Output 2 2 3" xfId="42039"/>
    <cellStyle name="Output 2 2 3 10" xfId="42040"/>
    <cellStyle name="Output 2 2 3 10 2" xfId="42041"/>
    <cellStyle name="Output 2 2 3 10 3" xfId="42042"/>
    <cellStyle name="Output 2 2 3 11" xfId="42043"/>
    <cellStyle name="Output 2 2 3 11 2" xfId="42044"/>
    <cellStyle name="Output 2 2 3 11 3" xfId="42045"/>
    <cellStyle name="Output 2 2 3 12" xfId="42046"/>
    <cellStyle name="Output 2 2 3 2" xfId="42047"/>
    <cellStyle name="Output 2 2 3 2 2" xfId="42048"/>
    <cellStyle name="Output 2 2 3 2 2 2" xfId="42049"/>
    <cellStyle name="Output 2 2 3 2 2 3" xfId="42050"/>
    <cellStyle name="Output 2 2 3 2 3" xfId="42051"/>
    <cellStyle name="Output 2 2 3 2 3 2" xfId="42052"/>
    <cellStyle name="Output 2 2 3 2 3 3" xfId="42053"/>
    <cellStyle name="Output 2 2 3 2 4" xfId="42054"/>
    <cellStyle name="Output 2 2 3 2 4 2" xfId="42055"/>
    <cellStyle name="Output 2 2 3 2 4 3" xfId="42056"/>
    <cellStyle name="Output 2 2 3 2 5" xfId="42057"/>
    <cellStyle name="Output 2 2 3 2 5 2" xfId="42058"/>
    <cellStyle name="Output 2 2 3 2 5 3" xfId="42059"/>
    <cellStyle name="Output 2 2 3 2 6" xfId="42060"/>
    <cellStyle name="Output 2 2 3 2 6 2" xfId="42061"/>
    <cellStyle name="Output 2 2 3 2 6 3" xfId="42062"/>
    <cellStyle name="Output 2 2 3 2 7" xfId="42063"/>
    <cellStyle name="Output 2 2 3 2 7 2" xfId="42064"/>
    <cellStyle name="Output 2 2 3 2 7 3" xfId="42065"/>
    <cellStyle name="Output 2 2 3 2 8" xfId="42066"/>
    <cellStyle name="Output 2 2 3 3" xfId="42067"/>
    <cellStyle name="Output 2 2 3 3 2" xfId="42068"/>
    <cellStyle name="Output 2 2 3 3 2 2" xfId="42069"/>
    <cellStyle name="Output 2 2 3 3 2 3" xfId="42070"/>
    <cellStyle name="Output 2 2 3 3 3" xfId="42071"/>
    <cellStyle name="Output 2 2 3 3 3 2" xfId="42072"/>
    <cellStyle name="Output 2 2 3 3 3 3" xfId="42073"/>
    <cellStyle name="Output 2 2 3 3 4" xfId="42074"/>
    <cellStyle name="Output 2 2 3 3 4 2" xfId="42075"/>
    <cellStyle name="Output 2 2 3 3 4 3" xfId="42076"/>
    <cellStyle name="Output 2 2 3 3 5" xfId="42077"/>
    <cellStyle name="Output 2 2 3 3 5 2" xfId="42078"/>
    <cellStyle name="Output 2 2 3 3 5 3" xfId="42079"/>
    <cellStyle name="Output 2 2 3 3 6" xfId="42080"/>
    <cellStyle name="Output 2 2 3 3 6 2" xfId="42081"/>
    <cellStyle name="Output 2 2 3 3 6 3" xfId="42082"/>
    <cellStyle name="Output 2 2 3 3 7" xfId="42083"/>
    <cellStyle name="Output 2 2 3 3 7 2" xfId="42084"/>
    <cellStyle name="Output 2 2 3 3 7 3" xfId="42085"/>
    <cellStyle name="Output 2 2 3 3 8" xfId="42086"/>
    <cellStyle name="Output 2 2 3 4" xfId="42087"/>
    <cellStyle name="Output 2 2 3 4 2" xfId="42088"/>
    <cellStyle name="Output 2 2 3 4 2 2" xfId="42089"/>
    <cellStyle name="Output 2 2 3 4 2 3" xfId="42090"/>
    <cellStyle name="Output 2 2 3 4 3" xfId="42091"/>
    <cellStyle name="Output 2 2 3 4 3 2" xfId="42092"/>
    <cellStyle name="Output 2 2 3 4 3 3" xfId="42093"/>
    <cellStyle name="Output 2 2 3 4 4" xfId="42094"/>
    <cellStyle name="Output 2 2 3 4 4 2" xfId="42095"/>
    <cellStyle name="Output 2 2 3 4 4 3" xfId="42096"/>
    <cellStyle name="Output 2 2 3 4 5" xfId="42097"/>
    <cellStyle name="Output 2 2 3 4 5 2" xfId="42098"/>
    <cellStyle name="Output 2 2 3 4 5 3" xfId="42099"/>
    <cellStyle name="Output 2 2 3 4 6" xfId="42100"/>
    <cellStyle name="Output 2 2 3 4 6 2" xfId="42101"/>
    <cellStyle name="Output 2 2 3 4 6 3" xfId="42102"/>
    <cellStyle name="Output 2 2 3 4 7" xfId="42103"/>
    <cellStyle name="Output 2 2 3 4 7 2" xfId="42104"/>
    <cellStyle name="Output 2 2 3 4 7 3" xfId="42105"/>
    <cellStyle name="Output 2 2 3 4 8" xfId="42106"/>
    <cellStyle name="Output 2 2 3 5" xfId="42107"/>
    <cellStyle name="Output 2 2 3 5 2" xfId="42108"/>
    <cellStyle name="Output 2 2 3 5 2 2" xfId="42109"/>
    <cellStyle name="Output 2 2 3 5 2 3" xfId="42110"/>
    <cellStyle name="Output 2 2 3 5 3" xfId="42111"/>
    <cellStyle name="Output 2 2 3 5 3 2" xfId="42112"/>
    <cellStyle name="Output 2 2 3 5 3 3" xfId="42113"/>
    <cellStyle name="Output 2 2 3 5 4" xfId="42114"/>
    <cellStyle name="Output 2 2 3 5 4 2" xfId="42115"/>
    <cellStyle name="Output 2 2 3 5 4 3" xfId="42116"/>
    <cellStyle name="Output 2 2 3 5 5" xfId="42117"/>
    <cellStyle name="Output 2 2 3 5 5 2" xfId="42118"/>
    <cellStyle name="Output 2 2 3 5 5 3" xfId="42119"/>
    <cellStyle name="Output 2 2 3 5 6" xfId="42120"/>
    <cellStyle name="Output 2 2 3 5 6 2" xfId="42121"/>
    <cellStyle name="Output 2 2 3 5 6 3" xfId="42122"/>
    <cellStyle name="Output 2 2 3 5 7" xfId="42123"/>
    <cellStyle name="Output 2 2 3 5 7 2" xfId="42124"/>
    <cellStyle name="Output 2 2 3 5 7 3" xfId="42125"/>
    <cellStyle name="Output 2 2 3 5 8" xfId="42126"/>
    <cellStyle name="Output 2 2 3 6" xfId="42127"/>
    <cellStyle name="Output 2 2 3 6 2" xfId="42128"/>
    <cellStyle name="Output 2 2 3 6 3" xfId="42129"/>
    <cellStyle name="Output 2 2 3 7" xfId="42130"/>
    <cellStyle name="Output 2 2 3 7 2" xfId="42131"/>
    <cellStyle name="Output 2 2 3 7 3" xfId="42132"/>
    <cellStyle name="Output 2 2 3 8" xfId="42133"/>
    <cellStyle name="Output 2 2 3 8 2" xfId="42134"/>
    <cellStyle name="Output 2 2 3 8 3" xfId="42135"/>
    <cellStyle name="Output 2 2 3 9" xfId="42136"/>
    <cellStyle name="Output 2 2 3 9 2" xfId="42137"/>
    <cellStyle name="Output 2 2 3 9 3" xfId="42138"/>
    <cellStyle name="Output 2 2 4" xfId="42139"/>
    <cellStyle name="Output 2 2 4 2" xfId="42140"/>
    <cellStyle name="Output 2 2 4 2 2" xfId="42141"/>
    <cellStyle name="Output 2 2 4 2 3" xfId="42142"/>
    <cellStyle name="Output 2 2 4 3" xfId="42143"/>
    <cellStyle name="Output 2 2 4 3 2" xfId="42144"/>
    <cellStyle name="Output 2 2 4 3 3" xfId="42145"/>
    <cellStyle name="Output 2 2 4 4" xfId="42146"/>
    <cellStyle name="Output 2 2 4 4 2" xfId="42147"/>
    <cellStyle name="Output 2 2 4 4 3" xfId="42148"/>
    <cellStyle name="Output 2 2 4 5" xfId="42149"/>
    <cellStyle name="Output 2 2 4 5 2" xfId="42150"/>
    <cellStyle name="Output 2 2 4 5 3" xfId="42151"/>
    <cellStyle name="Output 2 2 4 6" xfId="42152"/>
    <cellStyle name="Output 2 2 4 6 2" xfId="42153"/>
    <cellStyle name="Output 2 2 4 6 3" xfId="42154"/>
    <cellStyle name="Output 2 2 4 7" xfId="42155"/>
    <cellStyle name="Output 2 2 4 7 2" xfId="42156"/>
    <cellStyle name="Output 2 2 4 7 3" xfId="42157"/>
    <cellStyle name="Output 2 2 4 8" xfId="42158"/>
    <cellStyle name="Output 2 2 5" xfId="42159"/>
    <cellStyle name="Output 2 2 5 2" xfId="42160"/>
    <cellStyle name="Output 2 2 5 3" xfId="42161"/>
    <cellStyle name="Output 2 2 6" xfId="42162"/>
    <cellStyle name="Output 2 2 6 2" xfId="42163"/>
    <cellStyle name="Output 2 2 6 3" xfId="42164"/>
    <cellStyle name="Output 2 2 7" xfId="42165"/>
    <cellStyle name="Output 2 2 7 2" xfId="42166"/>
    <cellStyle name="Output 2 2 7 3" xfId="42167"/>
    <cellStyle name="Output 2 2 8" xfId="42168"/>
    <cellStyle name="Output 2 2 8 2" xfId="42169"/>
    <cellStyle name="Output 2 2 8 3" xfId="42170"/>
    <cellStyle name="Output 2 2 9" xfId="42171"/>
    <cellStyle name="Output 2 3" xfId="42172"/>
    <cellStyle name="Output 2 3 10" xfId="42173"/>
    <cellStyle name="Output 2 3 2" xfId="42174"/>
    <cellStyle name="Output 2 3 2 10" xfId="42175"/>
    <cellStyle name="Output 2 3 2 10 2" xfId="42176"/>
    <cellStyle name="Output 2 3 2 10 3" xfId="42177"/>
    <cellStyle name="Output 2 3 2 11" xfId="42178"/>
    <cellStyle name="Output 2 3 2 11 2" xfId="42179"/>
    <cellStyle name="Output 2 3 2 11 3" xfId="42180"/>
    <cellStyle name="Output 2 3 2 12" xfId="42181"/>
    <cellStyle name="Output 2 3 2 2" xfId="42182"/>
    <cellStyle name="Output 2 3 2 2 2" xfId="42183"/>
    <cellStyle name="Output 2 3 2 2 2 2" xfId="42184"/>
    <cellStyle name="Output 2 3 2 2 2 3" xfId="42185"/>
    <cellStyle name="Output 2 3 2 2 3" xfId="42186"/>
    <cellStyle name="Output 2 3 2 2 3 2" xfId="42187"/>
    <cellStyle name="Output 2 3 2 2 3 3" xfId="42188"/>
    <cellStyle name="Output 2 3 2 2 4" xfId="42189"/>
    <cellStyle name="Output 2 3 2 2 4 2" xfId="42190"/>
    <cellStyle name="Output 2 3 2 2 4 3" xfId="42191"/>
    <cellStyle name="Output 2 3 2 2 5" xfId="42192"/>
    <cellStyle name="Output 2 3 2 2 5 2" xfId="42193"/>
    <cellStyle name="Output 2 3 2 2 5 3" xfId="42194"/>
    <cellStyle name="Output 2 3 2 2 6" xfId="42195"/>
    <cellStyle name="Output 2 3 2 2 6 2" xfId="42196"/>
    <cellStyle name="Output 2 3 2 2 6 3" xfId="42197"/>
    <cellStyle name="Output 2 3 2 2 7" xfId="42198"/>
    <cellStyle name="Output 2 3 2 2 7 2" xfId="42199"/>
    <cellStyle name="Output 2 3 2 2 7 3" xfId="42200"/>
    <cellStyle name="Output 2 3 2 2 8" xfId="42201"/>
    <cellStyle name="Output 2 3 2 3" xfId="42202"/>
    <cellStyle name="Output 2 3 2 3 2" xfId="42203"/>
    <cellStyle name="Output 2 3 2 3 2 2" xfId="42204"/>
    <cellStyle name="Output 2 3 2 3 2 3" xfId="42205"/>
    <cellStyle name="Output 2 3 2 3 3" xfId="42206"/>
    <cellStyle name="Output 2 3 2 3 3 2" xfId="42207"/>
    <cellStyle name="Output 2 3 2 3 3 3" xfId="42208"/>
    <cellStyle name="Output 2 3 2 3 4" xfId="42209"/>
    <cellStyle name="Output 2 3 2 3 4 2" xfId="42210"/>
    <cellStyle name="Output 2 3 2 3 4 3" xfId="42211"/>
    <cellStyle name="Output 2 3 2 3 5" xfId="42212"/>
    <cellStyle name="Output 2 3 2 3 5 2" xfId="42213"/>
    <cellStyle name="Output 2 3 2 3 5 3" xfId="42214"/>
    <cellStyle name="Output 2 3 2 3 6" xfId="42215"/>
    <cellStyle name="Output 2 3 2 3 6 2" xfId="42216"/>
    <cellStyle name="Output 2 3 2 3 6 3" xfId="42217"/>
    <cellStyle name="Output 2 3 2 3 7" xfId="42218"/>
    <cellStyle name="Output 2 3 2 3 7 2" xfId="42219"/>
    <cellStyle name="Output 2 3 2 3 7 3" xfId="42220"/>
    <cellStyle name="Output 2 3 2 3 8" xfId="42221"/>
    <cellStyle name="Output 2 3 2 4" xfId="42222"/>
    <cellStyle name="Output 2 3 2 4 2" xfId="42223"/>
    <cellStyle name="Output 2 3 2 4 2 2" xfId="42224"/>
    <cellStyle name="Output 2 3 2 4 2 3" xfId="42225"/>
    <cellStyle name="Output 2 3 2 4 3" xfId="42226"/>
    <cellStyle name="Output 2 3 2 4 3 2" xfId="42227"/>
    <cellStyle name="Output 2 3 2 4 3 3" xfId="42228"/>
    <cellStyle name="Output 2 3 2 4 4" xfId="42229"/>
    <cellStyle name="Output 2 3 2 4 4 2" xfId="42230"/>
    <cellStyle name="Output 2 3 2 4 4 3" xfId="42231"/>
    <cellStyle name="Output 2 3 2 4 5" xfId="42232"/>
    <cellStyle name="Output 2 3 2 4 5 2" xfId="42233"/>
    <cellStyle name="Output 2 3 2 4 5 3" xfId="42234"/>
    <cellStyle name="Output 2 3 2 4 6" xfId="42235"/>
    <cellStyle name="Output 2 3 2 4 6 2" xfId="42236"/>
    <cellStyle name="Output 2 3 2 4 6 3" xfId="42237"/>
    <cellStyle name="Output 2 3 2 4 7" xfId="42238"/>
    <cellStyle name="Output 2 3 2 4 7 2" xfId="42239"/>
    <cellStyle name="Output 2 3 2 4 7 3" xfId="42240"/>
    <cellStyle name="Output 2 3 2 4 8" xfId="42241"/>
    <cellStyle name="Output 2 3 2 5" xfId="42242"/>
    <cellStyle name="Output 2 3 2 5 2" xfId="42243"/>
    <cellStyle name="Output 2 3 2 5 2 2" xfId="42244"/>
    <cellStyle name="Output 2 3 2 5 2 3" xfId="42245"/>
    <cellStyle name="Output 2 3 2 5 3" xfId="42246"/>
    <cellStyle name="Output 2 3 2 5 3 2" xfId="42247"/>
    <cellStyle name="Output 2 3 2 5 3 3" xfId="42248"/>
    <cellStyle name="Output 2 3 2 5 4" xfId="42249"/>
    <cellStyle name="Output 2 3 2 5 4 2" xfId="42250"/>
    <cellStyle name="Output 2 3 2 5 4 3" xfId="42251"/>
    <cellStyle name="Output 2 3 2 5 5" xfId="42252"/>
    <cellStyle name="Output 2 3 2 5 5 2" xfId="42253"/>
    <cellStyle name="Output 2 3 2 5 5 3" xfId="42254"/>
    <cellStyle name="Output 2 3 2 5 6" xfId="42255"/>
    <cellStyle name="Output 2 3 2 5 6 2" xfId="42256"/>
    <cellStyle name="Output 2 3 2 5 6 3" xfId="42257"/>
    <cellStyle name="Output 2 3 2 5 7" xfId="42258"/>
    <cellStyle name="Output 2 3 2 5 7 2" xfId="42259"/>
    <cellStyle name="Output 2 3 2 5 7 3" xfId="42260"/>
    <cellStyle name="Output 2 3 2 5 8" xfId="42261"/>
    <cellStyle name="Output 2 3 2 6" xfId="42262"/>
    <cellStyle name="Output 2 3 2 6 2" xfId="42263"/>
    <cellStyle name="Output 2 3 2 6 3" xfId="42264"/>
    <cellStyle name="Output 2 3 2 7" xfId="42265"/>
    <cellStyle name="Output 2 3 2 7 2" xfId="42266"/>
    <cellStyle name="Output 2 3 2 7 3" xfId="42267"/>
    <cellStyle name="Output 2 3 2 8" xfId="42268"/>
    <cellStyle name="Output 2 3 2 8 2" xfId="42269"/>
    <cellStyle name="Output 2 3 2 8 3" xfId="42270"/>
    <cellStyle name="Output 2 3 2 9" xfId="42271"/>
    <cellStyle name="Output 2 3 2 9 2" xfId="42272"/>
    <cellStyle name="Output 2 3 2 9 3" xfId="42273"/>
    <cellStyle name="Output 2 3 3" xfId="42274"/>
    <cellStyle name="Output 2 3 3 2" xfId="42275"/>
    <cellStyle name="Output 2 3 3 2 2" xfId="42276"/>
    <cellStyle name="Output 2 3 3 2 3" xfId="42277"/>
    <cellStyle name="Output 2 3 3 3" xfId="42278"/>
    <cellStyle name="Output 2 3 3 3 2" xfId="42279"/>
    <cellStyle name="Output 2 3 3 3 3" xfId="42280"/>
    <cellStyle name="Output 2 3 3 4" xfId="42281"/>
    <cellStyle name="Output 2 3 3 4 2" xfId="42282"/>
    <cellStyle name="Output 2 3 3 4 3" xfId="42283"/>
    <cellStyle name="Output 2 3 3 5" xfId="42284"/>
    <cellStyle name="Output 2 3 3 5 2" xfId="42285"/>
    <cellStyle name="Output 2 3 3 5 3" xfId="42286"/>
    <cellStyle name="Output 2 3 3 6" xfId="42287"/>
    <cellStyle name="Output 2 3 3 6 2" xfId="42288"/>
    <cellStyle name="Output 2 3 3 6 3" xfId="42289"/>
    <cellStyle name="Output 2 3 3 7" xfId="42290"/>
    <cellStyle name="Output 2 3 3 7 2" xfId="42291"/>
    <cellStyle name="Output 2 3 3 7 3" xfId="42292"/>
    <cellStyle name="Output 2 3 3 8" xfId="42293"/>
    <cellStyle name="Output 2 3 4" xfId="42294"/>
    <cellStyle name="Output 2 3 4 2" xfId="42295"/>
    <cellStyle name="Output 2 3 4 3" xfId="42296"/>
    <cellStyle name="Output 2 3 5" xfId="42297"/>
    <cellStyle name="Output 2 3 5 2" xfId="42298"/>
    <cellStyle name="Output 2 3 5 3" xfId="42299"/>
    <cellStyle name="Output 2 3 6" xfId="42300"/>
    <cellStyle name="Output 2 3 6 2" xfId="42301"/>
    <cellStyle name="Output 2 3 6 3" xfId="42302"/>
    <cellStyle name="Output 2 3 7" xfId="42303"/>
    <cellStyle name="Output 2 3 7 2" xfId="42304"/>
    <cellStyle name="Output 2 3 7 3" xfId="42305"/>
    <cellStyle name="Output 2 3 8" xfId="42306"/>
    <cellStyle name="Output 2 3 8 2" xfId="42307"/>
    <cellStyle name="Output 2 3 8 3" xfId="42308"/>
    <cellStyle name="Output 2 3 9" xfId="42309"/>
    <cellStyle name="Output 2 4" xfId="42310"/>
    <cellStyle name="Output 2 4 10" xfId="42311"/>
    <cellStyle name="Output 2 4 10 2" xfId="42312"/>
    <cellStyle name="Output 2 4 10 3" xfId="42313"/>
    <cellStyle name="Output 2 4 11" xfId="42314"/>
    <cellStyle name="Output 2 4 11 2" xfId="42315"/>
    <cellStyle name="Output 2 4 11 3" xfId="42316"/>
    <cellStyle name="Output 2 4 12" xfId="42317"/>
    <cellStyle name="Output 2 4 2" xfId="42318"/>
    <cellStyle name="Output 2 4 2 2" xfId="42319"/>
    <cellStyle name="Output 2 4 2 2 2" xfId="42320"/>
    <cellStyle name="Output 2 4 2 2 3" xfId="42321"/>
    <cellStyle name="Output 2 4 2 3" xfId="42322"/>
    <cellStyle name="Output 2 4 2 3 2" xfId="42323"/>
    <cellStyle name="Output 2 4 2 3 3" xfId="42324"/>
    <cellStyle name="Output 2 4 2 4" xfId="42325"/>
    <cellStyle name="Output 2 4 2 4 2" xfId="42326"/>
    <cellStyle name="Output 2 4 2 4 3" xfId="42327"/>
    <cellStyle name="Output 2 4 2 5" xfId="42328"/>
    <cellStyle name="Output 2 4 2 5 2" xfId="42329"/>
    <cellStyle name="Output 2 4 2 5 3" xfId="42330"/>
    <cellStyle name="Output 2 4 2 6" xfId="42331"/>
    <cellStyle name="Output 2 4 2 6 2" xfId="42332"/>
    <cellStyle name="Output 2 4 2 6 3" xfId="42333"/>
    <cellStyle name="Output 2 4 2 7" xfId="42334"/>
    <cellStyle name="Output 2 4 2 7 2" xfId="42335"/>
    <cellStyle name="Output 2 4 2 7 3" xfId="42336"/>
    <cellStyle name="Output 2 4 2 8" xfId="42337"/>
    <cellStyle name="Output 2 4 3" xfId="42338"/>
    <cellStyle name="Output 2 4 3 2" xfId="42339"/>
    <cellStyle name="Output 2 4 3 2 2" xfId="42340"/>
    <cellStyle name="Output 2 4 3 2 3" xfId="42341"/>
    <cellStyle name="Output 2 4 3 3" xfId="42342"/>
    <cellStyle name="Output 2 4 3 3 2" xfId="42343"/>
    <cellStyle name="Output 2 4 3 3 3" xfId="42344"/>
    <cellStyle name="Output 2 4 3 4" xfId="42345"/>
    <cellStyle name="Output 2 4 3 4 2" xfId="42346"/>
    <cellStyle name="Output 2 4 3 4 3" xfId="42347"/>
    <cellStyle name="Output 2 4 3 5" xfId="42348"/>
    <cellStyle name="Output 2 4 3 5 2" xfId="42349"/>
    <cellStyle name="Output 2 4 3 5 3" xfId="42350"/>
    <cellStyle name="Output 2 4 3 6" xfId="42351"/>
    <cellStyle name="Output 2 4 3 6 2" xfId="42352"/>
    <cellStyle name="Output 2 4 3 6 3" xfId="42353"/>
    <cellStyle name="Output 2 4 3 7" xfId="42354"/>
    <cellStyle name="Output 2 4 3 7 2" xfId="42355"/>
    <cellStyle name="Output 2 4 3 7 3" xfId="42356"/>
    <cellStyle name="Output 2 4 3 8" xfId="42357"/>
    <cellStyle name="Output 2 4 4" xfId="42358"/>
    <cellStyle name="Output 2 4 4 2" xfId="42359"/>
    <cellStyle name="Output 2 4 4 2 2" xfId="42360"/>
    <cellStyle name="Output 2 4 4 2 3" xfId="42361"/>
    <cellStyle name="Output 2 4 4 3" xfId="42362"/>
    <cellStyle name="Output 2 4 4 3 2" xfId="42363"/>
    <cellStyle name="Output 2 4 4 3 3" xfId="42364"/>
    <cellStyle name="Output 2 4 4 4" xfId="42365"/>
    <cellStyle name="Output 2 4 4 4 2" xfId="42366"/>
    <cellStyle name="Output 2 4 4 4 3" xfId="42367"/>
    <cellStyle name="Output 2 4 4 5" xfId="42368"/>
    <cellStyle name="Output 2 4 4 5 2" xfId="42369"/>
    <cellStyle name="Output 2 4 4 5 3" xfId="42370"/>
    <cellStyle name="Output 2 4 4 6" xfId="42371"/>
    <cellStyle name="Output 2 4 4 6 2" xfId="42372"/>
    <cellStyle name="Output 2 4 4 6 3" xfId="42373"/>
    <cellStyle name="Output 2 4 4 7" xfId="42374"/>
    <cellStyle name="Output 2 4 4 7 2" xfId="42375"/>
    <cellStyle name="Output 2 4 4 7 3" xfId="42376"/>
    <cellStyle name="Output 2 4 4 8" xfId="42377"/>
    <cellStyle name="Output 2 4 5" xfId="42378"/>
    <cellStyle name="Output 2 4 5 2" xfId="42379"/>
    <cellStyle name="Output 2 4 5 2 2" xfId="42380"/>
    <cellStyle name="Output 2 4 5 2 3" xfId="42381"/>
    <cellStyle name="Output 2 4 5 3" xfId="42382"/>
    <cellStyle name="Output 2 4 5 3 2" xfId="42383"/>
    <cellStyle name="Output 2 4 5 3 3" xfId="42384"/>
    <cellStyle name="Output 2 4 5 4" xfId="42385"/>
    <cellStyle name="Output 2 4 5 4 2" xfId="42386"/>
    <cellStyle name="Output 2 4 5 4 3" xfId="42387"/>
    <cellStyle name="Output 2 4 5 5" xfId="42388"/>
    <cellStyle name="Output 2 4 5 5 2" xfId="42389"/>
    <cellStyle name="Output 2 4 5 5 3" xfId="42390"/>
    <cellStyle name="Output 2 4 5 6" xfId="42391"/>
    <cellStyle name="Output 2 4 5 6 2" xfId="42392"/>
    <cellStyle name="Output 2 4 5 6 3" xfId="42393"/>
    <cellStyle name="Output 2 4 5 7" xfId="42394"/>
    <cellStyle name="Output 2 4 5 7 2" xfId="42395"/>
    <cellStyle name="Output 2 4 5 7 3" xfId="42396"/>
    <cellStyle name="Output 2 4 5 8" xfId="42397"/>
    <cellStyle name="Output 2 4 6" xfId="42398"/>
    <cellStyle name="Output 2 4 6 2" xfId="42399"/>
    <cellStyle name="Output 2 4 6 3" xfId="42400"/>
    <cellStyle name="Output 2 4 7" xfId="42401"/>
    <cellStyle name="Output 2 4 7 2" xfId="42402"/>
    <cellStyle name="Output 2 4 7 3" xfId="42403"/>
    <cellStyle name="Output 2 4 8" xfId="42404"/>
    <cellStyle name="Output 2 4 8 2" xfId="42405"/>
    <cellStyle name="Output 2 4 8 3" xfId="42406"/>
    <cellStyle name="Output 2 4 9" xfId="42407"/>
    <cellStyle name="Output 2 4 9 2" xfId="42408"/>
    <cellStyle name="Output 2 4 9 3" xfId="42409"/>
    <cellStyle name="Output 2 5" xfId="42410"/>
    <cellStyle name="Output 2 5 2" xfId="42411"/>
    <cellStyle name="Output 2 5 2 2" xfId="42412"/>
    <cellStyle name="Output 2 5 2 3" xfId="42413"/>
    <cellStyle name="Output 2 5 3" xfId="42414"/>
    <cellStyle name="Output 2 5 3 2" xfId="42415"/>
    <cellStyle name="Output 2 5 3 3" xfId="42416"/>
    <cellStyle name="Output 2 5 4" xfId="42417"/>
    <cellStyle name="Output 2 5 4 2" xfId="42418"/>
    <cellStyle name="Output 2 5 4 3" xfId="42419"/>
    <cellStyle name="Output 2 5 5" xfId="42420"/>
    <cellStyle name="Output 2 5 5 2" xfId="42421"/>
    <cellStyle name="Output 2 5 5 3" xfId="42422"/>
    <cellStyle name="Output 2 5 6" xfId="42423"/>
    <cellStyle name="Output 2 5 6 2" xfId="42424"/>
    <cellStyle name="Output 2 5 6 3" xfId="42425"/>
    <cellStyle name="Output 2 5 7" xfId="42426"/>
    <cellStyle name="Output 2 5 7 2" xfId="42427"/>
    <cellStyle name="Output 2 5 7 3" xfId="42428"/>
    <cellStyle name="Output 2 5 8" xfId="42429"/>
    <cellStyle name="Output 2 6" xfId="42430"/>
    <cellStyle name="Output 2 6 2" xfId="42431"/>
    <cellStyle name="Output 2 6 2 2" xfId="42432"/>
    <cellStyle name="Output 2 6 2 3" xfId="42433"/>
    <cellStyle name="Output 2 6 3" xfId="42434"/>
    <cellStyle name="Output 2 6 3 2" xfId="42435"/>
    <cellStyle name="Output 2 6 3 3" xfId="42436"/>
    <cellStyle name="Output 2 6 4" xfId="42437"/>
    <cellStyle name="Output 2 6 4 2" xfId="42438"/>
    <cellStyle name="Output 2 6 4 3" xfId="42439"/>
    <cellStyle name="Output 2 6 5" xfId="42440"/>
    <cellStyle name="Output 2 6 5 2" xfId="42441"/>
    <cellStyle name="Output 2 6 5 3" xfId="42442"/>
    <cellStyle name="Output 2 6 6" xfId="42443"/>
    <cellStyle name="Output 2 6 6 2" xfId="42444"/>
    <cellStyle name="Output 2 6 6 3" xfId="42445"/>
    <cellStyle name="Output 2 6 7" xfId="42446"/>
    <cellStyle name="Output 2 6 7 2" xfId="42447"/>
    <cellStyle name="Output 2 6 7 3" xfId="42448"/>
    <cellStyle name="Output 2 6 8" xfId="42449"/>
    <cellStyle name="Output 2 7" xfId="42450"/>
    <cellStyle name="Output 2 8" xfId="42451"/>
    <cellStyle name="Output 3" xfId="42452"/>
    <cellStyle name="Output 3 2" xfId="42453"/>
    <cellStyle name="Output 3 2 10" xfId="42454"/>
    <cellStyle name="Output 3 2 2" xfId="42455"/>
    <cellStyle name="Output 3 2 2 10" xfId="42456"/>
    <cellStyle name="Output 3 2 2 10 2" xfId="42457"/>
    <cellStyle name="Output 3 2 2 10 3" xfId="42458"/>
    <cellStyle name="Output 3 2 2 11" xfId="42459"/>
    <cellStyle name="Output 3 2 2 11 2" xfId="42460"/>
    <cellStyle name="Output 3 2 2 11 3" xfId="42461"/>
    <cellStyle name="Output 3 2 2 12" xfId="42462"/>
    <cellStyle name="Output 3 2 2 2" xfId="42463"/>
    <cellStyle name="Output 3 2 2 2 2" xfId="42464"/>
    <cellStyle name="Output 3 2 2 2 2 2" xfId="42465"/>
    <cellStyle name="Output 3 2 2 2 2 3" xfId="42466"/>
    <cellStyle name="Output 3 2 2 2 3" xfId="42467"/>
    <cellStyle name="Output 3 2 2 2 3 2" xfId="42468"/>
    <cellStyle name="Output 3 2 2 2 3 3" xfId="42469"/>
    <cellStyle name="Output 3 2 2 2 4" xfId="42470"/>
    <cellStyle name="Output 3 2 2 2 4 2" xfId="42471"/>
    <cellStyle name="Output 3 2 2 2 4 3" xfId="42472"/>
    <cellStyle name="Output 3 2 2 2 5" xfId="42473"/>
    <cellStyle name="Output 3 2 2 2 5 2" xfId="42474"/>
    <cellStyle name="Output 3 2 2 2 5 3" xfId="42475"/>
    <cellStyle name="Output 3 2 2 2 6" xfId="42476"/>
    <cellStyle name="Output 3 2 2 2 6 2" xfId="42477"/>
    <cellStyle name="Output 3 2 2 2 6 3" xfId="42478"/>
    <cellStyle name="Output 3 2 2 2 7" xfId="42479"/>
    <cellStyle name="Output 3 2 2 2 7 2" xfId="42480"/>
    <cellStyle name="Output 3 2 2 2 7 3" xfId="42481"/>
    <cellStyle name="Output 3 2 2 2 8" xfId="42482"/>
    <cellStyle name="Output 3 2 2 3" xfId="42483"/>
    <cellStyle name="Output 3 2 2 3 2" xfId="42484"/>
    <cellStyle name="Output 3 2 2 3 2 2" xfId="42485"/>
    <cellStyle name="Output 3 2 2 3 2 3" xfId="42486"/>
    <cellStyle name="Output 3 2 2 3 3" xfId="42487"/>
    <cellStyle name="Output 3 2 2 3 3 2" xfId="42488"/>
    <cellStyle name="Output 3 2 2 3 3 3" xfId="42489"/>
    <cellStyle name="Output 3 2 2 3 4" xfId="42490"/>
    <cellStyle name="Output 3 2 2 3 4 2" xfId="42491"/>
    <cellStyle name="Output 3 2 2 3 4 3" xfId="42492"/>
    <cellStyle name="Output 3 2 2 3 5" xfId="42493"/>
    <cellStyle name="Output 3 2 2 3 5 2" xfId="42494"/>
    <cellStyle name="Output 3 2 2 3 5 3" xfId="42495"/>
    <cellStyle name="Output 3 2 2 3 6" xfId="42496"/>
    <cellStyle name="Output 3 2 2 3 6 2" xfId="42497"/>
    <cellStyle name="Output 3 2 2 3 6 3" xfId="42498"/>
    <cellStyle name="Output 3 2 2 3 7" xfId="42499"/>
    <cellStyle name="Output 3 2 2 3 7 2" xfId="42500"/>
    <cellStyle name="Output 3 2 2 3 7 3" xfId="42501"/>
    <cellStyle name="Output 3 2 2 3 8" xfId="42502"/>
    <cellStyle name="Output 3 2 2 4" xfId="42503"/>
    <cellStyle name="Output 3 2 2 4 2" xfId="42504"/>
    <cellStyle name="Output 3 2 2 4 2 2" xfId="42505"/>
    <cellStyle name="Output 3 2 2 4 2 3" xfId="42506"/>
    <cellStyle name="Output 3 2 2 4 3" xfId="42507"/>
    <cellStyle name="Output 3 2 2 4 3 2" xfId="42508"/>
    <cellStyle name="Output 3 2 2 4 3 3" xfId="42509"/>
    <cellStyle name="Output 3 2 2 4 4" xfId="42510"/>
    <cellStyle name="Output 3 2 2 4 4 2" xfId="42511"/>
    <cellStyle name="Output 3 2 2 4 4 3" xfId="42512"/>
    <cellStyle name="Output 3 2 2 4 5" xfId="42513"/>
    <cellStyle name="Output 3 2 2 4 5 2" xfId="42514"/>
    <cellStyle name="Output 3 2 2 4 5 3" xfId="42515"/>
    <cellStyle name="Output 3 2 2 4 6" xfId="42516"/>
    <cellStyle name="Output 3 2 2 4 6 2" xfId="42517"/>
    <cellStyle name="Output 3 2 2 4 6 3" xfId="42518"/>
    <cellStyle name="Output 3 2 2 4 7" xfId="42519"/>
    <cellStyle name="Output 3 2 2 4 7 2" xfId="42520"/>
    <cellStyle name="Output 3 2 2 4 7 3" xfId="42521"/>
    <cellStyle name="Output 3 2 2 4 8" xfId="42522"/>
    <cellStyle name="Output 3 2 2 5" xfId="42523"/>
    <cellStyle name="Output 3 2 2 5 2" xfId="42524"/>
    <cellStyle name="Output 3 2 2 5 2 2" xfId="42525"/>
    <cellStyle name="Output 3 2 2 5 2 3" xfId="42526"/>
    <cellStyle name="Output 3 2 2 5 3" xfId="42527"/>
    <cellStyle name="Output 3 2 2 5 3 2" xfId="42528"/>
    <cellStyle name="Output 3 2 2 5 3 3" xfId="42529"/>
    <cellStyle name="Output 3 2 2 5 4" xfId="42530"/>
    <cellStyle name="Output 3 2 2 5 4 2" xfId="42531"/>
    <cellStyle name="Output 3 2 2 5 4 3" xfId="42532"/>
    <cellStyle name="Output 3 2 2 5 5" xfId="42533"/>
    <cellStyle name="Output 3 2 2 5 5 2" xfId="42534"/>
    <cellStyle name="Output 3 2 2 5 5 3" xfId="42535"/>
    <cellStyle name="Output 3 2 2 5 6" xfId="42536"/>
    <cellStyle name="Output 3 2 2 5 6 2" xfId="42537"/>
    <cellStyle name="Output 3 2 2 5 6 3" xfId="42538"/>
    <cellStyle name="Output 3 2 2 5 7" xfId="42539"/>
    <cellStyle name="Output 3 2 2 5 7 2" xfId="42540"/>
    <cellStyle name="Output 3 2 2 5 7 3" xfId="42541"/>
    <cellStyle name="Output 3 2 2 5 8" xfId="42542"/>
    <cellStyle name="Output 3 2 2 6" xfId="42543"/>
    <cellStyle name="Output 3 2 2 6 2" xfId="42544"/>
    <cellStyle name="Output 3 2 2 6 3" xfId="42545"/>
    <cellStyle name="Output 3 2 2 7" xfId="42546"/>
    <cellStyle name="Output 3 2 2 7 2" xfId="42547"/>
    <cellStyle name="Output 3 2 2 7 3" xfId="42548"/>
    <cellStyle name="Output 3 2 2 8" xfId="42549"/>
    <cellStyle name="Output 3 2 2 8 2" xfId="42550"/>
    <cellStyle name="Output 3 2 2 8 3" xfId="42551"/>
    <cellStyle name="Output 3 2 2 9" xfId="42552"/>
    <cellStyle name="Output 3 2 2 9 2" xfId="42553"/>
    <cellStyle name="Output 3 2 2 9 3" xfId="42554"/>
    <cellStyle name="Output 3 2 3" xfId="42555"/>
    <cellStyle name="Output 3 2 3 2" xfId="42556"/>
    <cellStyle name="Output 3 2 3 2 2" xfId="42557"/>
    <cellStyle name="Output 3 2 3 2 3" xfId="42558"/>
    <cellStyle name="Output 3 2 3 3" xfId="42559"/>
    <cellStyle name="Output 3 2 3 3 2" xfId="42560"/>
    <cellStyle name="Output 3 2 3 3 3" xfId="42561"/>
    <cellStyle name="Output 3 2 3 4" xfId="42562"/>
    <cellStyle name="Output 3 2 3 4 2" xfId="42563"/>
    <cellStyle name="Output 3 2 3 4 3" xfId="42564"/>
    <cellStyle name="Output 3 2 3 5" xfId="42565"/>
    <cellStyle name="Output 3 2 3 5 2" xfId="42566"/>
    <cellStyle name="Output 3 2 3 5 3" xfId="42567"/>
    <cellStyle name="Output 3 2 3 6" xfId="42568"/>
    <cellStyle name="Output 3 2 3 6 2" xfId="42569"/>
    <cellStyle name="Output 3 2 3 6 3" xfId="42570"/>
    <cellStyle name="Output 3 2 3 7" xfId="42571"/>
    <cellStyle name="Output 3 2 3 7 2" xfId="42572"/>
    <cellStyle name="Output 3 2 3 7 3" xfId="42573"/>
    <cellStyle name="Output 3 2 3 8" xfId="42574"/>
    <cellStyle name="Output 3 2 4" xfId="42575"/>
    <cellStyle name="Output 3 2 4 2" xfId="42576"/>
    <cellStyle name="Output 3 2 4 3" xfId="42577"/>
    <cellStyle name="Output 3 2 5" xfId="42578"/>
    <cellStyle name="Output 3 2 5 2" xfId="42579"/>
    <cellStyle name="Output 3 2 5 3" xfId="42580"/>
    <cellStyle name="Output 3 2 6" xfId="42581"/>
    <cellStyle name="Output 3 2 6 2" xfId="42582"/>
    <cellStyle name="Output 3 2 6 3" xfId="42583"/>
    <cellStyle name="Output 3 2 7" xfId="42584"/>
    <cellStyle name="Output 3 2 7 2" xfId="42585"/>
    <cellStyle name="Output 3 2 7 3" xfId="42586"/>
    <cellStyle name="Output 3 2 8" xfId="42587"/>
    <cellStyle name="Output 3 2 8 2" xfId="42588"/>
    <cellStyle name="Output 3 2 8 3" xfId="42589"/>
    <cellStyle name="Output 3 2 9" xfId="42590"/>
    <cellStyle name="Output 3 3" xfId="42591"/>
    <cellStyle name="Output 3 3 10" xfId="42592"/>
    <cellStyle name="Output 3 3 10 2" xfId="42593"/>
    <cellStyle name="Output 3 3 10 3" xfId="42594"/>
    <cellStyle name="Output 3 3 11" xfId="42595"/>
    <cellStyle name="Output 3 3 11 2" xfId="42596"/>
    <cellStyle name="Output 3 3 11 3" xfId="42597"/>
    <cellStyle name="Output 3 3 12" xfId="42598"/>
    <cellStyle name="Output 3 3 2" xfId="42599"/>
    <cellStyle name="Output 3 3 2 2" xfId="42600"/>
    <cellStyle name="Output 3 3 2 2 2" xfId="42601"/>
    <cellStyle name="Output 3 3 2 2 3" xfId="42602"/>
    <cellStyle name="Output 3 3 2 3" xfId="42603"/>
    <cellStyle name="Output 3 3 2 3 2" xfId="42604"/>
    <cellStyle name="Output 3 3 2 3 3" xfId="42605"/>
    <cellStyle name="Output 3 3 2 4" xfId="42606"/>
    <cellStyle name="Output 3 3 2 4 2" xfId="42607"/>
    <cellStyle name="Output 3 3 2 4 3" xfId="42608"/>
    <cellStyle name="Output 3 3 2 5" xfId="42609"/>
    <cellStyle name="Output 3 3 2 5 2" xfId="42610"/>
    <cellStyle name="Output 3 3 2 5 3" xfId="42611"/>
    <cellStyle name="Output 3 3 2 6" xfId="42612"/>
    <cellStyle name="Output 3 3 2 6 2" xfId="42613"/>
    <cellStyle name="Output 3 3 2 6 3" xfId="42614"/>
    <cellStyle name="Output 3 3 2 7" xfId="42615"/>
    <cellStyle name="Output 3 3 2 7 2" xfId="42616"/>
    <cellStyle name="Output 3 3 2 7 3" xfId="42617"/>
    <cellStyle name="Output 3 3 2 8" xfId="42618"/>
    <cellStyle name="Output 3 3 3" xfId="42619"/>
    <cellStyle name="Output 3 3 3 2" xfId="42620"/>
    <cellStyle name="Output 3 3 3 2 2" xfId="42621"/>
    <cellStyle name="Output 3 3 3 2 3" xfId="42622"/>
    <cellStyle name="Output 3 3 3 3" xfId="42623"/>
    <cellStyle name="Output 3 3 3 3 2" xfId="42624"/>
    <cellStyle name="Output 3 3 3 3 3" xfId="42625"/>
    <cellStyle name="Output 3 3 3 4" xfId="42626"/>
    <cellStyle name="Output 3 3 3 4 2" xfId="42627"/>
    <cellStyle name="Output 3 3 3 4 3" xfId="42628"/>
    <cellStyle name="Output 3 3 3 5" xfId="42629"/>
    <cellStyle name="Output 3 3 3 5 2" xfId="42630"/>
    <cellStyle name="Output 3 3 3 5 3" xfId="42631"/>
    <cellStyle name="Output 3 3 3 6" xfId="42632"/>
    <cellStyle name="Output 3 3 3 6 2" xfId="42633"/>
    <cellStyle name="Output 3 3 3 6 3" xfId="42634"/>
    <cellStyle name="Output 3 3 3 7" xfId="42635"/>
    <cellStyle name="Output 3 3 3 7 2" xfId="42636"/>
    <cellStyle name="Output 3 3 3 7 3" xfId="42637"/>
    <cellStyle name="Output 3 3 3 8" xfId="42638"/>
    <cellStyle name="Output 3 3 4" xfId="42639"/>
    <cellStyle name="Output 3 3 4 2" xfId="42640"/>
    <cellStyle name="Output 3 3 4 2 2" xfId="42641"/>
    <cellStyle name="Output 3 3 4 2 3" xfId="42642"/>
    <cellStyle name="Output 3 3 4 3" xfId="42643"/>
    <cellStyle name="Output 3 3 4 3 2" xfId="42644"/>
    <cellStyle name="Output 3 3 4 3 3" xfId="42645"/>
    <cellStyle name="Output 3 3 4 4" xfId="42646"/>
    <cellStyle name="Output 3 3 4 4 2" xfId="42647"/>
    <cellStyle name="Output 3 3 4 4 3" xfId="42648"/>
    <cellStyle name="Output 3 3 4 5" xfId="42649"/>
    <cellStyle name="Output 3 3 4 5 2" xfId="42650"/>
    <cellStyle name="Output 3 3 4 5 3" xfId="42651"/>
    <cellStyle name="Output 3 3 4 6" xfId="42652"/>
    <cellStyle name="Output 3 3 4 6 2" xfId="42653"/>
    <cellStyle name="Output 3 3 4 6 3" xfId="42654"/>
    <cellStyle name="Output 3 3 4 7" xfId="42655"/>
    <cellStyle name="Output 3 3 4 7 2" xfId="42656"/>
    <cellStyle name="Output 3 3 4 7 3" xfId="42657"/>
    <cellStyle name="Output 3 3 4 8" xfId="42658"/>
    <cellStyle name="Output 3 3 5" xfId="42659"/>
    <cellStyle name="Output 3 3 5 2" xfId="42660"/>
    <cellStyle name="Output 3 3 5 2 2" xfId="42661"/>
    <cellStyle name="Output 3 3 5 2 3" xfId="42662"/>
    <cellStyle name="Output 3 3 5 3" xfId="42663"/>
    <cellStyle name="Output 3 3 5 3 2" xfId="42664"/>
    <cellStyle name="Output 3 3 5 3 3" xfId="42665"/>
    <cellStyle name="Output 3 3 5 4" xfId="42666"/>
    <cellStyle name="Output 3 3 5 4 2" xfId="42667"/>
    <cellStyle name="Output 3 3 5 4 3" xfId="42668"/>
    <cellStyle name="Output 3 3 5 5" xfId="42669"/>
    <cellStyle name="Output 3 3 5 5 2" xfId="42670"/>
    <cellStyle name="Output 3 3 5 5 3" xfId="42671"/>
    <cellStyle name="Output 3 3 5 6" xfId="42672"/>
    <cellStyle name="Output 3 3 5 6 2" xfId="42673"/>
    <cellStyle name="Output 3 3 5 6 3" xfId="42674"/>
    <cellStyle name="Output 3 3 5 7" xfId="42675"/>
    <cellStyle name="Output 3 3 5 7 2" xfId="42676"/>
    <cellStyle name="Output 3 3 5 7 3" xfId="42677"/>
    <cellStyle name="Output 3 3 5 8" xfId="42678"/>
    <cellStyle name="Output 3 3 6" xfId="42679"/>
    <cellStyle name="Output 3 3 6 2" xfId="42680"/>
    <cellStyle name="Output 3 3 6 3" xfId="42681"/>
    <cellStyle name="Output 3 3 7" xfId="42682"/>
    <cellStyle name="Output 3 3 7 2" xfId="42683"/>
    <cellStyle name="Output 3 3 7 3" xfId="42684"/>
    <cellStyle name="Output 3 3 8" xfId="42685"/>
    <cellStyle name="Output 3 3 8 2" xfId="42686"/>
    <cellStyle name="Output 3 3 8 3" xfId="42687"/>
    <cellStyle name="Output 3 3 9" xfId="42688"/>
    <cellStyle name="Output 3 3 9 2" xfId="42689"/>
    <cellStyle name="Output 3 3 9 3" xfId="42690"/>
    <cellStyle name="Output 3 4" xfId="42691"/>
    <cellStyle name="Output 3 4 10" xfId="42692"/>
    <cellStyle name="Output 3 4 10 2" xfId="42693"/>
    <cellStyle name="Output 3 4 10 3" xfId="42694"/>
    <cellStyle name="Output 3 4 11" xfId="42695"/>
    <cellStyle name="Output 3 4 11 2" xfId="42696"/>
    <cellStyle name="Output 3 4 11 3" xfId="42697"/>
    <cellStyle name="Output 3 4 12" xfId="42698"/>
    <cellStyle name="Output 3 4 2" xfId="42699"/>
    <cellStyle name="Output 3 4 2 2" xfId="42700"/>
    <cellStyle name="Output 3 4 2 2 2" xfId="42701"/>
    <cellStyle name="Output 3 4 2 2 3" xfId="42702"/>
    <cellStyle name="Output 3 4 2 3" xfId="42703"/>
    <cellStyle name="Output 3 4 2 3 2" xfId="42704"/>
    <cellStyle name="Output 3 4 2 3 3" xfId="42705"/>
    <cellStyle name="Output 3 4 2 4" xfId="42706"/>
    <cellStyle name="Output 3 4 2 4 2" xfId="42707"/>
    <cellStyle name="Output 3 4 2 4 3" xfId="42708"/>
    <cellStyle name="Output 3 4 2 5" xfId="42709"/>
    <cellStyle name="Output 3 4 2 5 2" xfId="42710"/>
    <cellStyle name="Output 3 4 2 5 3" xfId="42711"/>
    <cellStyle name="Output 3 4 2 6" xfId="42712"/>
    <cellStyle name="Output 3 4 2 6 2" xfId="42713"/>
    <cellStyle name="Output 3 4 2 6 3" xfId="42714"/>
    <cellStyle name="Output 3 4 2 7" xfId="42715"/>
    <cellStyle name="Output 3 4 2 7 2" xfId="42716"/>
    <cellStyle name="Output 3 4 2 7 3" xfId="42717"/>
    <cellStyle name="Output 3 4 2 8" xfId="42718"/>
    <cellStyle name="Output 3 4 3" xfId="42719"/>
    <cellStyle name="Output 3 4 3 2" xfId="42720"/>
    <cellStyle name="Output 3 4 3 2 2" xfId="42721"/>
    <cellStyle name="Output 3 4 3 2 3" xfId="42722"/>
    <cellStyle name="Output 3 4 3 3" xfId="42723"/>
    <cellStyle name="Output 3 4 3 3 2" xfId="42724"/>
    <cellStyle name="Output 3 4 3 3 3" xfId="42725"/>
    <cellStyle name="Output 3 4 3 4" xfId="42726"/>
    <cellStyle name="Output 3 4 3 4 2" xfId="42727"/>
    <cellStyle name="Output 3 4 3 4 3" xfId="42728"/>
    <cellStyle name="Output 3 4 3 5" xfId="42729"/>
    <cellStyle name="Output 3 4 3 5 2" xfId="42730"/>
    <cellStyle name="Output 3 4 3 5 3" xfId="42731"/>
    <cellStyle name="Output 3 4 3 6" xfId="42732"/>
    <cellStyle name="Output 3 4 3 6 2" xfId="42733"/>
    <cellStyle name="Output 3 4 3 6 3" xfId="42734"/>
    <cellStyle name="Output 3 4 3 7" xfId="42735"/>
    <cellStyle name="Output 3 4 3 7 2" xfId="42736"/>
    <cellStyle name="Output 3 4 3 7 3" xfId="42737"/>
    <cellStyle name="Output 3 4 3 8" xfId="42738"/>
    <cellStyle name="Output 3 4 4" xfId="42739"/>
    <cellStyle name="Output 3 4 4 2" xfId="42740"/>
    <cellStyle name="Output 3 4 4 2 2" xfId="42741"/>
    <cellStyle name="Output 3 4 4 2 3" xfId="42742"/>
    <cellStyle name="Output 3 4 4 3" xfId="42743"/>
    <cellStyle name="Output 3 4 4 3 2" xfId="42744"/>
    <cellStyle name="Output 3 4 4 3 3" xfId="42745"/>
    <cellStyle name="Output 3 4 4 4" xfId="42746"/>
    <cellStyle name="Output 3 4 4 4 2" xfId="42747"/>
    <cellStyle name="Output 3 4 4 4 3" xfId="42748"/>
    <cellStyle name="Output 3 4 4 5" xfId="42749"/>
    <cellStyle name="Output 3 4 4 5 2" xfId="42750"/>
    <cellStyle name="Output 3 4 4 5 3" xfId="42751"/>
    <cellStyle name="Output 3 4 4 6" xfId="42752"/>
    <cellStyle name="Output 3 4 4 6 2" xfId="42753"/>
    <cellStyle name="Output 3 4 4 6 3" xfId="42754"/>
    <cellStyle name="Output 3 4 4 7" xfId="42755"/>
    <cellStyle name="Output 3 4 4 7 2" xfId="42756"/>
    <cellStyle name="Output 3 4 4 7 3" xfId="42757"/>
    <cellStyle name="Output 3 4 4 8" xfId="42758"/>
    <cellStyle name="Output 3 4 5" xfId="42759"/>
    <cellStyle name="Output 3 4 5 2" xfId="42760"/>
    <cellStyle name="Output 3 4 5 2 2" xfId="42761"/>
    <cellStyle name="Output 3 4 5 2 3" xfId="42762"/>
    <cellStyle name="Output 3 4 5 3" xfId="42763"/>
    <cellStyle name="Output 3 4 5 3 2" xfId="42764"/>
    <cellStyle name="Output 3 4 5 3 3" xfId="42765"/>
    <cellStyle name="Output 3 4 5 4" xfId="42766"/>
    <cellStyle name="Output 3 4 5 4 2" xfId="42767"/>
    <cellStyle name="Output 3 4 5 4 3" xfId="42768"/>
    <cellStyle name="Output 3 4 5 5" xfId="42769"/>
    <cellStyle name="Output 3 4 5 5 2" xfId="42770"/>
    <cellStyle name="Output 3 4 5 5 3" xfId="42771"/>
    <cellStyle name="Output 3 4 5 6" xfId="42772"/>
    <cellStyle name="Output 3 4 5 6 2" xfId="42773"/>
    <cellStyle name="Output 3 4 5 6 3" xfId="42774"/>
    <cellStyle name="Output 3 4 5 7" xfId="42775"/>
    <cellStyle name="Output 3 4 5 7 2" xfId="42776"/>
    <cellStyle name="Output 3 4 5 7 3" xfId="42777"/>
    <cellStyle name="Output 3 4 5 8" xfId="42778"/>
    <cellStyle name="Output 3 4 6" xfId="42779"/>
    <cellStyle name="Output 3 4 6 2" xfId="42780"/>
    <cellStyle name="Output 3 4 6 3" xfId="42781"/>
    <cellStyle name="Output 3 4 7" xfId="42782"/>
    <cellStyle name="Output 3 4 7 2" xfId="42783"/>
    <cellStyle name="Output 3 4 7 3" xfId="42784"/>
    <cellStyle name="Output 3 4 8" xfId="42785"/>
    <cellStyle name="Output 3 4 8 2" xfId="42786"/>
    <cellStyle name="Output 3 4 8 3" xfId="42787"/>
    <cellStyle name="Output 3 4 9" xfId="42788"/>
    <cellStyle name="Output 3 4 9 2" xfId="42789"/>
    <cellStyle name="Output 3 4 9 3" xfId="42790"/>
    <cellStyle name="Output 3 5" xfId="42791"/>
    <cellStyle name="Output 3 5 2" xfId="42792"/>
    <cellStyle name="Output 3 5 2 2" xfId="42793"/>
    <cellStyle name="Output 3 5 2 3" xfId="42794"/>
    <cellStyle name="Output 3 5 3" xfId="42795"/>
    <cellStyle name="Output 3 5 3 2" xfId="42796"/>
    <cellStyle name="Output 3 5 3 3" xfId="42797"/>
    <cellStyle name="Output 3 5 4" xfId="42798"/>
    <cellStyle name="Output 3 5 4 2" xfId="42799"/>
    <cellStyle name="Output 3 5 4 3" xfId="42800"/>
    <cellStyle name="Output 3 5 5" xfId="42801"/>
    <cellStyle name="Output 3 5 5 2" xfId="42802"/>
    <cellStyle name="Output 3 5 5 3" xfId="42803"/>
    <cellStyle name="Output 3 5 6" xfId="42804"/>
    <cellStyle name="Output 3 5 6 2" xfId="42805"/>
    <cellStyle name="Output 3 5 6 3" xfId="42806"/>
    <cellStyle name="Output 3 5 7" xfId="42807"/>
    <cellStyle name="Output 3 5 7 2" xfId="42808"/>
    <cellStyle name="Output 3 5 7 3" xfId="42809"/>
    <cellStyle name="Output 3 5 8" xfId="42810"/>
    <cellStyle name="Output 3 6" xfId="42811"/>
    <cellStyle name="Output 3 6 2" xfId="42812"/>
    <cellStyle name="Output 3 6 2 2" xfId="42813"/>
    <cellStyle name="Output 3 6 2 3" xfId="42814"/>
    <cellStyle name="Output 3 6 3" xfId="42815"/>
    <cellStyle name="Output 3 6 3 2" xfId="42816"/>
    <cellStyle name="Output 3 6 3 3" xfId="42817"/>
    <cellStyle name="Output 3 6 4" xfId="42818"/>
    <cellStyle name="Output 3 6 4 2" xfId="42819"/>
    <cellStyle name="Output 3 6 4 3" xfId="42820"/>
    <cellStyle name="Output 3 6 5" xfId="42821"/>
    <cellStyle name="Output 3 6 5 2" xfId="42822"/>
    <cellStyle name="Output 3 6 5 3" xfId="42823"/>
    <cellStyle name="Output 3 6 6" xfId="42824"/>
    <cellStyle name="Output 3 6 6 2" xfId="42825"/>
    <cellStyle name="Output 3 6 6 3" xfId="42826"/>
    <cellStyle name="Output 3 6 7" xfId="42827"/>
    <cellStyle name="Output 3 6 7 2" xfId="42828"/>
    <cellStyle name="Output 3 6 7 3" xfId="42829"/>
    <cellStyle name="Output 3 6 8" xfId="42830"/>
    <cellStyle name="Output 3 7" xfId="42831"/>
    <cellStyle name="Output 3 8" xfId="42832"/>
    <cellStyle name="Output 4" xfId="42833"/>
    <cellStyle name="Output 4 2" xfId="42834"/>
    <cellStyle name="Output 4 3" xfId="42835"/>
    <cellStyle name="Output 4 4" xfId="42836"/>
    <cellStyle name="Output 4 5" xfId="42837"/>
    <cellStyle name="Output 5" xfId="42838"/>
    <cellStyle name="Output 6" xfId="42839"/>
    <cellStyle name="Percent" xfId="2" builtinId="5"/>
    <cellStyle name="Percent 10" xfId="42840"/>
    <cellStyle name="Percent 10 2" xfId="42841"/>
    <cellStyle name="Percent 10 2 2" xfId="42842"/>
    <cellStyle name="Percent 10 2 2 2" xfId="42843"/>
    <cellStyle name="Percent 10 2 2 3" xfId="42844"/>
    <cellStyle name="Percent 10 2 3" xfId="42845"/>
    <cellStyle name="Percent 10 2 4" xfId="42846"/>
    <cellStyle name="Percent 10 2 5" xfId="42847"/>
    <cellStyle name="Percent 10 3" xfId="42848"/>
    <cellStyle name="Percent 10 3 2" xfId="42849"/>
    <cellStyle name="Percent 10 4" xfId="42850"/>
    <cellStyle name="Percent 10 4 2" xfId="42851"/>
    <cellStyle name="Percent 10 4 3" xfId="42852"/>
    <cellStyle name="Percent 10 5" xfId="42853"/>
    <cellStyle name="Percent 10 6" xfId="42854"/>
    <cellStyle name="Percent 10 7" xfId="42855"/>
    <cellStyle name="Percent 11" xfId="42856"/>
    <cellStyle name="Percent 11 2" xfId="42857"/>
    <cellStyle name="Percent 11 2 2" xfId="42858"/>
    <cellStyle name="Percent 11 2 2 2" xfId="42859"/>
    <cellStyle name="Percent 11 2 3" xfId="42860"/>
    <cellStyle name="Percent 11 3" xfId="42861"/>
    <cellStyle name="Percent 11 3 2" xfId="42862"/>
    <cellStyle name="Percent 11 3 2 2" xfId="42863"/>
    <cellStyle name="Percent 11 3 3" xfId="42864"/>
    <cellStyle name="Percent 11 4" xfId="42865"/>
    <cellStyle name="Percent 11 4 2" xfId="42866"/>
    <cellStyle name="Percent 11 5" xfId="42867"/>
    <cellStyle name="Percent 11 6" xfId="42868"/>
    <cellStyle name="Percent 12" xfId="42869"/>
    <cellStyle name="Percent 12 2" xfId="42870"/>
    <cellStyle name="Percent 13" xfId="42871"/>
    <cellStyle name="Percent 13 2" xfId="42872"/>
    <cellStyle name="Percent 14" xfId="42873"/>
    <cellStyle name="Percent 14 2" xfId="42874"/>
    <cellStyle name="Percent 14 2 2" xfId="42875"/>
    <cellStyle name="Percent 14 2 2 2" xfId="42876"/>
    <cellStyle name="Percent 14 2 2 3" xfId="42877"/>
    <cellStyle name="Percent 14 2 2 4" xfId="42878"/>
    <cellStyle name="Percent 14 2 3" xfId="42879"/>
    <cellStyle name="Percent 14 2 4" xfId="42880"/>
    <cellStyle name="Percent 14 3" xfId="42881"/>
    <cellStyle name="Percent 14 3 2" xfId="42882"/>
    <cellStyle name="Percent 14 3 3" xfId="42883"/>
    <cellStyle name="Percent 14 4" xfId="42884"/>
    <cellStyle name="Percent 15" xfId="42885"/>
    <cellStyle name="Percent 15 2" xfId="42886"/>
    <cellStyle name="Percent 15 3" xfId="42887"/>
    <cellStyle name="Percent 16" xfId="42888"/>
    <cellStyle name="Percent 16 2" xfId="42889"/>
    <cellStyle name="Percent 16 2 2" xfId="42890"/>
    <cellStyle name="Percent 16 2 2 2" xfId="42891"/>
    <cellStyle name="Percent 16 2 2 3" xfId="42892"/>
    <cellStyle name="Percent 16 2 2 4" xfId="42893"/>
    <cellStyle name="Percent 16 2 3" xfId="42894"/>
    <cellStyle name="Percent 16 2 4" xfId="42895"/>
    <cellStyle name="Percent 17" xfId="42896"/>
    <cellStyle name="Percent 18" xfId="42897"/>
    <cellStyle name="Percent 19" xfId="42898"/>
    <cellStyle name="Percent 2" xfId="42899"/>
    <cellStyle name="Percent 2 2" xfId="42900"/>
    <cellStyle name="Percent 2 2 2" xfId="42901"/>
    <cellStyle name="Percent 2 2 2 2" xfId="42902"/>
    <cellStyle name="Percent 2 2 2 3" xfId="42903"/>
    <cellStyle name="Percent 2 2 3" xfId="42904"/>
    <cellStyle name="Percent 2 2 3 2" xfId="42905"/>
    <cellStyle name="Percent 2 2 3 2 2" xfId="42906"/>
    <cellStyle name="Percent 2 2 3 2 3" xfId="42907"/>
    <cellStyle name="Percent 2 2 3 2 4" xfId="42908"/>
    <cellStyle name="Percent 2 2 3 3" xfId="42909"/>
    <cellStyle name="Percent 2 2 3 4" xfId="42910"/>
    <cellStyle name="Percent 2 2 3 5" xfId="42911"/>
    <cellStyle name="Percent 2 2 4" xfId="42912"/>
    <cellStyle name="Percent 2 2 4 2" xfId="42913"/>
    <cellStyle name="Percent 2 2 4 3" xfId="42914"/>
    <cellStyle name="Percent 2 2 5" xfId="42915"/>
    <cellStyle name="Percent 2 2 6" xfId="42916"/>
    <cellStyle name="Percent 2 2 7" xfId="42917"/>
    <cellStyle name="Percent 2 2 8" xfId="42918"/>
    <cellStyle name="Percent 2 3" xfId="42919"/>
    <cellStyle name="Percent 2 3 2" xfId="42920"/>
    <cellStyle name="Percent 2 3 2 2" xfId="42921"/>
    <cellStyle name="Percent 2 3 3" xfId="42922"/>
    <cellStyle name="Percent 2 3 3 2" xfId="42923"/>
    <cellStyle name="Percent 2 3 4" xfId="42924"/>
    <cellStyle name="Percent 2 3 5" xfId="42925"/>
    <cellStyle name="Percent 2 3 6" xfId="42926"/>
    <cellStyle name="Percent 2 4" xfId="42927"/>
    <cellStyle name="Percent 2 4 2" xfId="42928"/>
    <cellStyle name="Percent 2 4 2 2" xfId="42929"/>
    <cellStyle name="Percent 2 4 3" xfId="42930"/>
    <cellStyle name="Percent 2 4 3 2" xfId="42931"/>
    <cellStyle name="Percent 2 4 3 3" xfId="42932"/>
    <cellStyle name="Percent 2 4 3 4" xfId="42933"/>
    <cellStyle name="Percent 2 4 4" xfId="42934"/>
    <cellStyle name="Percent 2 4 5" xfId="42935"/>
    <cellStyle name="Percent 2 4 6" xfId="42936"/>
    <cellStyle name="Percent 2 5" xfId="42937"/>
    <cellStyle name="Percent 2 5 2" xfId="42938"/>
    <cellStyle name="Percent 2 6" xfId="42939"/>
    <cellStyle name="Percent 2 6 2" xfId="42940"/>
    <cellStyle name="Percent 2 6 3" xfId="42941"/>
    <cellStyle name="Percent 2 7" xfId="42942"/>
    <cellStyle name="Percent 2 7 2" xfId="42943"/>
    <cellStyle name="Percent 2 7 3" xfId="42944"/>
    <cellStyle name="Percent 2 8" xfId="42945"/>
    <cellStyle name="Percent 2 9" xfId="42946"/>
    <cellStyle name="Percent 20" xfId="6"/>
    <cellStyle name="Percent 3" xfId="42947"/>
    <cellStyle name="Percent 3 10" xfId="42948"/>
    <cellStyle name="Percent 3 10 2" xfId="42949"/>
    <cellStyle name="Percent 3 11" xfId="42950"/>
    <cellStyle name="Percent 3 12" xfId="42951"/>
    <cellStyle name="Percent 3 13" xfId="42952"/>
    <cellStyle name="Percent 3 2" xfId="42953"/>
    <cellStyle name="Percent 3 2 10" xfId="42954"/>
    <cellStyle name="Percent 3 2 2" xfId="42955"/>
    <cellStyle name="Percent 3 2 2 2" xfId="42956"/>
    <cellStyle name="Percent 3 2 2 2 2" xfId="42957"/>
    <cellStyle name="Percent 3 2 2 2 2 2" xfId="42958"/>
    <cellStyle name="Percent 3 2 2 2 2 2 2" xfId="42959"/>
    <cellStyle name="Percent 3 2 2 2 2 2 2 2" xfId="42960"/>
    <cellStyle name="Percent 3 2 2 2 2 2 2 2 2" xfId="42961"/>
    <cellStyle name="Percent 3 2 2 2 2 2 2 3" xfId="42962"/>
    <cellStyle name="Percent 3 2 2 2 2 2 3" xfId="42963"/>
    <cellStyle name="Percent 3 2 2 2 2 2 3 2" xfId="42964"/>
    <cellStyle name="Percent 3 2 2 2 2 2 3 2 2" xfId="42965"/>
    <cellStyle name="Percent 3 2 2 2 2 2 3 3" xfId="42966"/>
    <cellStyle name="Percent 3 2 2 2 2 2 4" xfId="42967"/>
    <cellStyle name="Percent 3 2 2 2 2 2 4 2" xfId="42968"/>
    <cellStyle name="Percent 3 2 2 2 2 2 5" xfId="42969"/>
    <cellStyle name="Percent 3 2 2 2 2 3" xfId="42970"/>
    <cellStyle name="Percent 3 2 2 2 2 3 2" xfId="42971"/>
    <cellStyle name="Percent 3 2 2 2 2 3 2 2" xfId="42972"/>
    <cellStyle name="Percent 3 2 2 2 2 3 3" xfId="42973"/>
    <cellStyle name="Percent 3 2 2 2 2 4" xfId="42974"/>
    <cellStyle name="Percent 3 2 2 2 2 4 2" xfId="42975"/>
    <cellStyle name="Percent 3 2 2 2 2 4 2 2" xfId="42976"/>
    <cellStyle name="Percent 3 2 2 2 2 4 3" xfId="42977"/>
    <cellStyle name="Percent 3 2 2 2 2 5" xfId="42978"/>
    <cellStyle name="Percent 3 2 2 2 2 5 2" xfId="42979"/>
    <cellStyle name="Percent 3 2 2 2 2 6" xfId="42980"/>
    <cellStyle name="Percent 3 2 2 2 2 7" xfId="42981"/>
    <cellStyle name="Percent 3 2 2 2 3" xfId="42982"/>
    <cellStyle name="Percent 3 2 2 2 3 2" xfId="42983"/>
    <cellStyle name="Percent 3 2 2 2 3 2 2" xfId="42984"/>
    <cellStyle name="Percent 3 2 2 2 3 2 2 2" xfId="42985"/>
    <cellStyle name="Percent 3 2 2 2 3 2 3" xfId="42986"/>
    <cellStyle name="Percent 3 2 2 2 3 3" xfId="42987"/>
    <cellStyle name="Percent 3 2 2 2 3 3 2" xfId="42988"/>
    <cellStyle name="Percent 3 2 2 2 3 3 2 2" xfId="42989"/>
    <cellStyle name="Percent 3 2 2 2 3 3 3" xfId="42990"/>
    <cellStyle name="Percent 3 2 2 2 3 4" xfId="42991"/>
    <cellStyle name="Percent 3 2 2 2 3 4 2" xfId="42992"/>
    <cellStyle name="Percent 3 2 2 2 3 5" xfId="42993"/>
    <cellStyle name="Percent 3 2 2 2 4" xfId="42994"/>
    <cellStyle name="Percent 3 2 2 2 4 2" xfId="42995"/>
    <cellStyle name="Percent 3 2 2 2 4 2 2" xfId="42996"/>
    <cellStyle name="Percent 3 2 2 2 4 3" xfId="42997"/>
    <cellStyle name="Percent 3 2 2 2 5" xfId="42998"/>
    <cellStyle name="Percent 3 2 2 2 5 2" xfId="42999"/>
    <cellStyle name="Percent 3 2 2 2 5 2 2" xfId="43000"/>
    <cellStyle name="Percent 3 2 2 2 5 3" xfId="43001"/>
    <cellStyle name="Percent 3 2 2 2 6" xfId="43002"/>
    <cellStyle name="Percent 3 2 2 2 6 2" xfId="43003"/>
    <cellStyle name="Percent 3 2 2 2 7" xfId="43004"/>
    <cellStyle name="Percent 3 2 2 2 8" xfId="43005"/>
    <cellStyle name="Percent 3 2 2 3" xfId="43006"/>
    <cellStyle name="Percent 3 2 2 3 2" xfId="43007"/>
    <cellStyle name="Percent 3 2 2 3 2 2" xfId="43008"/>
    <cellStyle name="Percent 3 2 2 3 2 2 2" xfId="43009"/>
    <cellStyle name="Percent 3 2 2 3 2 2 2 2" xfId="43010"/>
    <cellStyle name="Percent 3 2 2 3 2 2 3" xfId="43011"/>
    <cellStyle name="Percent 3 2 2 3 2 3" xfId="43012"/>
    <cellStyle name="Percent 3 2 2 3 2 3 2" xfId="43013"/>
    <cellStyle name="Percent 3 2 2 3 2 3 2 2" xfId="43014"/>
    <cellStyle name="Percent 3 2 2 3 2 3 3" xfId="43015"/>
    <cellStyle name="Percent 3 2 2 3 2 4" xfId="43016"/>
    <cellStyle name="Percent 3 2 2 3 2 4 2" xfId="43017"/>
    <cellStyle name="Percent 3 2 2 3 2 5" xfId="43018"/>
    <cellStyle name="Percent 3 2 2 3 3" xfId="43019"/>
    <cellStyle name="Percent 3 2 2 3 3 2" xfId="43020"/>
    <cellStyle name="Percent 3 2 2 3 3 2 2" xfId="43021"/>
    <cellStyle name="Percent 3 2 2 3 3 3" xfId="43022"/>
    <cellStyle name="Percent 3 2 2 3 4" xfId="43023"/>
    <cellStyle name="Percent 3 2 2 3 4 2" xfId="43024"/>
    <cellStyle name="Percent 3 2 2 3 4 2 2" xfId="43025"/>
    <cellStyle name="Percent 3 2 2 3 4 3" xfId="43026"/>
    <cellStyle name="Percent 3 2 2 3 5" xfId="43027"/>
    <cellStyle name="Percent 3 2 2 3 5 2" xfId="43028"/>
    <cellStyle name="Percent 3 2 2 3 6" xfId="43029"/>
    <cellStyle name="Percent 3 2 2 3 7" xfId="43030"/>
    <cellStyle name="Percent 3 2 2 4" xfId="43031"/>
    <cellStyle name="Percent 3 2 2 4 2" xfId="43032"/>
    <cellStyle name="Percent 3 2 2 4 2 2" xfId="43033"/>
    <cellStyle name="Percent 3 2 2 4 2 2 2" xfId="43034"/>
    <cellStyle name="Percent 3 2 2 4 2 3" xfId="43035"/>
    <cellStyle name="Percent 3 2 2 4 3" xfId="43036"/>
    <cellStyle name="Percent 3 2 2 4 3 2" xfId="43037"/>
    <cellStyle name="Percent 3 2 2 4 3 2 2" xfId="43038"/>
    <cellStyle name="Percent 3 2 2 4 3 3" xfId="43039"/>
    <cellStyle name="Percent 3 2 2 4 4" xfId="43040"/>
    <cellStyle name="Percent 3 2 2 4 4 2" xfId="43041"/>
    <cellStyle name="Percent 3 2 2 4 5" xfId="43042"/>
    <cellStyle name="Percent 3 2 2 4 6" xfId="43043"/>
    <cellStyle name="Percent 3 2 2 4 7" xfId="43044"/>
    <cellStyle name="Percent 3 2 2 5" xfId="43045"/>
    <cellStyle name="Percent 3 2 2 5 2" xfId="43046"/>
    <cellStyle name="Percent 3 2 2 5 2 2" xfId="43047"/>
    <cellStyle name="Percent 3 2 2 5 3" xfId="43048"/>
    <cellStyle name="Percent 3 2 2 6" xfId="43049"/>
    <cellStyle name="Percent 3 2 2 6 2" xfId="43050"/>
    <cellStyle name="Percent 3 2 2 6 2 2" xfId="43051"/>
    <cellStyle name="Percent 3 2 2 6 3" xfId="43052"/>
    <cellStyle name="Percent 3 2 2 7" xfId="43053"/>
    <cellStyle name="Percent 3 2 2 7 2" xfId="43054"/>
    <cellStyle name="Percent 3 2 2 8" xfId="43055"/>
    <cellStyle name="Percent 3 2 2 9" xfId="43056"/>
    <cellStyle name="Percent 3 2 3" xfId="43057"/>
    <cellStyle name="Percent 3 2 3 2" xfId="43058"/>
    <cellStyle name="Percent 3 2 3 2 2" xfId="43059"/>
    <cellStyle name="Percent 3 2 3 2 2 2" xfId="43060"/>
    <cellStyle name="Percent 3 2 3 2 2 2 2" xfId="43061"/>
    <cellStyle name="Percent 3 2 3 2 2 2 2 2" xfId="43062"/>
    <cellStyle name="Percent 3 2 3 2 2 2 3" xfId="43063"/>
    <cellStyle name="Percent 3 2 3 2 2 3" xfId="43064"/>
    <cellStyle name="Percent 3 2 3 2 2 3 2" xfId="43065"/>
    <cellStyle name="Percent 3 2 3 2 2 3 2 2" xfId="43066"/>
    <cellStyle name="Percent 3 2 3 2 2 3 3" xfId="43067"/>
    <cellStyle name="Percent 3 2 3 2 2 4" xfId="43068"/>
    <cellStyle name="Percent 3 2 3 2 2 4 2" xfId="43069"/>
    <cellStyle name="Percent 3 2 3 2 2 5" xfId="43070"/>
    <cellStyle name="Percent 3 2 3 2 3" xfId="43071"/>
    <cellStyle name="Percent 3 2 3 2 3 2" xfId="43072"/>
    <cellStyle name="Percent 3 2 3 2 3 2 2" xfId="43073"/>
    <cellStyle name="Percent 3 2 3 2 3 3" xfId="43074"/>
    <cellStyle name="Percent 3 2 3 2 4" xfId="43075"/>
    <cellStyle name="Percent 3 2 3 2 4 2" xfId="43076"/>
    <cellStyle name="Percent 3 2 3 2 4 2 2" xfId="43077"/>
    <cellStyle name="Percent 3 2 3 2 4 3" xfId="43078"/>
    <cellStyle name="Percent 3 2 3 2 5" xfId="43079"/>
    <cellStyle name="Percent 3 2 3 2 5 2" xfId="43080"/>
    <cellStyle name="Percent 3 2 3 2 6" xfId="43081"/>
    <cellStyle name="Percent 3 2 3 2 7" xfId="43082"/>
    <cellStyle name="Percent 3 2 3 3" xfId="43083"/>
    <cellStyle name="Percent 3 2 3 3 2" xfId="43084"/>
    <cellStyle name="Percent 3 2 3 3 2 2" xfId="43085"/>
    <cellStyle name="Percent 3 2 3 3 2 2 2" xfId="43086"/>
    <cellStyle name="Percent 3 2 3 3 2 3" xfId="43087"/>
    <cellStyle name="Percent 3 2 3 3 3" xfId="43088"/>
    <cellStyle name="Percent 3 2 3 3 3 2" xfId="43089"/>
    <cellStyle name="Percent 3 2 3 3 3 2 2" xfId="43090"/>
    <cellStyle name="Percent 3 2 3 3 3 3" xfId="43091"/>
    <cellStyle name="Percent 3 2 3 3 4" xfId="43092"/>
    <cellStyle name="Percent 3 2 3 3 4 2" xfId="43093"/>
    <cellStyle name="Percent 3 2 3 3 5" xfId="43094"/>
    <cellStyle name="Percent 3 2 3 4" xfId="43095"/>
    <cellStyle name="Percent 3 2 3 4 2" xfId="43096"/>
    <cellStyle name="Percent 3 2 3 4 2 2" xfId="43097"/>
    <cellStyle name="Percent 3 2 3 4 3" xfId="43098"/>
    <cellStyle name="Percent 3 2 3 5" xfId="43099"/>
    <cellStyle name="Percent 3 2 3 5 2" xfId="43100"/>
    <cellStyle name="Percent 3 2 3 5 2 2" xfId="43101"/>
    <cellStyle name="Percent 3 2 3 5 3" xfId="43102"/>
    <cellStyle name="Percent 3 2 3 6" xfId="43103"/>
    <cellStyle name="Percent 3 2 3 6 2" xfId="43104"/>
    <cellStyle name="Percent 3 2 3 7" xfId="43105"/>
    <cellStyle name="Percent 3 2 3 8" xfId="43106"/>
    <cellStyle name="Percent 3 2 4" xfId="43107"/>
    <cellStyle name="Percent 3 2 4 2" xfId="43108"/>
    <cellStyle name="Percent 3 2 4 2 2" xfId="43109"/>
    <cellStyle name="Percent 3 2 4 2 2 2" xfId="43110"/>
    <cellStyle name="Percent 3 2 4 2 2 2 2" xfId="43111"/>
    <cellStyle name="Percent 3 2 4 2 2 3" xfId="43112"/>
    <cellStyle name="Percent 3 2 4 2 3" xfId="43113"/>
    <cellStyle name="Percent 3 2 4 2 3 2" xfId="43114"/>
    <cellStyle name="Percent 3 2 4 2 3 2 2" xfId="43115"/>
    <cellStyle name="Percent 3 2 4 2 3 3" xfId="43116"/>
    <cellStyle name="Percent 3 2 4 2 4" xfId="43117"/>
    <cellStyle name="Percent 3 2 4 2 4 2" xfId="43118"/>
    <cellStyle name="Percent 3 2 4 2 5" xfId="43119"/>
    <cellStyle name="Percent 3 2 4 3" xfId="43120"/>
    <cellStyle name="Percent 3 2 4 3 2" xfId="43121"/>
    <cellStyle name="Percent 3 2 4 3 2 2" xfId="43122"/>
    <cellStyle name="Percent 3 2 4 3 3" xfId="43123"/>
    <cellStyle name="Percent 3 2 4 4" xfId="43124"/>
    <cellStyle name="Percent 3 2 4 4 2" xfId="43125"/>
    <cellStyle name="Percent 3 2 4 4 2 2" xfId="43126"/>
    <cellStyle name="Percent 3 2 4 4 3" xfId="43127"/>
    <cellStyle name="Percent 3 2 4 5" xfId="43128"/>
    <cellStyle name="Percent 3 2 4 5 2" xfId="43129"/>
    <cellStyle name="Percent 3 2 4 6" xfId="43130"/>
    <cellStyle name="Percent 3 2 4 7" xfId="43131"/>
    <cellStyle name="Percent 3 2 5" xfId="43132"/>
    <cellStyle name="Percent 3 2 5 2" xfId="43133"/>
    <cellStyle name="Percent 3 2 5 2 2" xfId="43134"/>
    <cellStyle name="Percent 3 2 5 2 2 2" xfId="43135"/>
    <cellStyle name="Percent 3 2 5 2 3" xfId="43136"/>
    <cellStyle name="Percent 3 2 5 3" xfId="43137"/>
    <cellStyle name="Percent 3 2 5 3 2" xfId="43138"/>
    <cellStyle name="Percent 3 2 5 3 2 2" xfId="43139"/>
    <cellStyle name="Percent 3 2 5 3 3" xfId="43140"/>
    <cellStyle name="Percent 3 2 5 4" xfId="43141"/>
    <cellStyle name="Percent 3 2 5 4 2" xfId="43142"/>
    <cellStyle name="Percent 3 2 5 5" xfId="43143"/>
    <cellStyle name="Percent 3 2 6" xfId="43144"/>
    <cellStyle name="Percent 3 2 6 2" xfId="43145"/>
    <cellStyle name="Percent 3 2 6 2 2" xfId="43146"/>
    <cellStyle name="Percent 3 2 6 3" xfId="43147"/>
    <cellStyle name="Percent 3 2 7" xfId="43148"/>
    <cellStyle name="Percent 3 2 7 2" xfId="43149"/>
    <cellStyle name="Percent 3 2 7 2 2" xfId="43150"/>
    <cellStyle name="Percent 3 2 7 3" xfId="43151"/>
    <cellStyle name="Percent 3 2 8" xfId="43152"/>
    <cellStyle name="Percent 3 2 8 2" xfId="43153"/>
    <cellStyle name="Percent 3 2 9" xfId="43154"/>
    <cellStyle name="Percent 3 3" xfId="43155"/>
    <cellStyle name="Percent 3 3 10" xfId="43156"/>
    <cellStyle name="Percent 3 3 2" xfId="43157"/>
    <cellStyle name="Percent 3 3 2 2" xfId="43158"/>
    <cellStyle name="Percent 3 3 2 2 2" xfId="43159"/>
    <cellStyle name="Percent 3 3 2 2 2 2" xfId="43160"/>
    <cellStyle name="Percent 3 3 2 2 2 2 2" xfId="43161"/>
    <cellStyle name="Percent 3 3 2 2 2 2 2 2" xfId="43162"/>
    <cellStyle name="Percent 3 3 2 2 2 2 3" xfId="43163"/>
    <cellStyle name="Percent 3 3 2 2 2 3" xfId="43164"/>
    <cellStyle name="Percent 3 3 2 2 2 3 2" xfId="43165"/>
    <cellStyle name="Percent 3 3 2 2 2 3 2 2" xfId="43166"/>
    <cellStyle name="Percent 3 3 2 2 2 3 3" xfId="43167"/>
    <cellStyle name="Percent 3 3 2 2 2 4" xfId="43168"/>
    <cellStyle name="Percent 3 3 2 2 2 4 2" xfId="43169"/>
    <cellStyle name="Percent 3 3 2 2 2 5" xfId="43170"/>
    <cellStyle name="Percent 3 3 2 2 3" xfId="43171"/>
    <cellStyle name="Percent 3 3 2 2 3 2" xfId="43172"/>
    <cellStyle name="Percent 3 3 2 2 3 2 2" xfId="43173"/>
    <cellStyle name="Percent 3 3 2 2 3 3" xfId="43174"/>
    <cellStyle name="Percent 3 3 2 2 4" xfId="43175"/>
    <cellStyle name="Percent 3 3 2 2 4 2" xfId="43176"/>
    <cellStyle name="Percent 3 3 2 2 4 2 2" xfId="43177"/>
    <cellStyle name="Percent 3 3 2 2 4 3" xfId="43178"/>
    <cellStyle name="Percent 3 3 2 2 5" xfId="43179"/>
    <cellStyle name="Percent 3 3 2 2 5 2" xfId="43180"/>
    <cellStyle name="Percent 3 3 2 2 6" xfId="43181"/>
    <cellStyle name="Percent 3 3 2 2 7" xfId="43182"/>
    <cellStyle name="Percent 3 3 2 3" xfId="43183"/>
    <cellStyle name="Percent 3 3 2 3 2" xfId="43184"/>
    <cellStyle name="Percent 3 3 2 3 2 2" xfId="43185"/>
    <cellStyle name="Percent 3 3 2 3 2 2 2" xfId="43186"/>
    <cellStyle name="Percent 3 3 2 3 2 3" xfId="43187"/>
    <cellStyle name="Percent 3 3 2 3 3" xfId="43188"/>
    <cellStyle name="Percent 3 3 2 3 3 2" xfId="43189"/>
    <cellStyle name="Percent 3 3 2 3 3 2 2" xfId="43190"/>
    <cellStyle name="Percent 3 3 2 3 3 3" xfId="43191"/>
    <cellStyle name="Percent 3 3 2 3 4" xfId="43192"/>
    <cellStyle name="Percent 3 3 2 3 4 2" xfId="43193"/>
    <cellStyle name="Percent 3 3 2 3 5" xfId="43194"/>
    <cellStyle name="Percent 3 3 2 4" xfId="43195"/>
    <cellStyle name="Percent 3 3 2 4 2" xfId="43196"/>
    <cellStyle name="Percent 3 3 2 4 2 2" xfId="43197"/>
    <cellStyle name="Percent 3 3 2 4 3" xfId="43198"/>
    <cellStyle name="Percent 3 3 2 5" xfId="43199"/>
    <cellStyle name="Percent 3 3 2 5 2" xfId="43200"/>
    <cellStyle name="Percent 3 3 2 5 2 2" xfId="43201"/>
    <cellStyle name="Percent 3 3 2 5 3" xfId="43202"/>
    <cellStyle name="Percent 3 3 2 6" xfId="43203"/>
    <cellStyle name="Percent 3 3 2 6 2" xfId="43204"/>
    <cellStyle name="Percent 3 3 2 7" xfId="43205"/>
    <cellStyle name="Percent 3 3 2 8" xfId="43206"/>
    <cellStyle name="Percent 3 3 3" xfId="43207"/>
    <cellStyle name="Percent 3 3 3 2" xfId="43208"/>
    <cellStyle name="Percent 3 3 3 2 2" xfId="43209"/>
    <cellStyle name="Percent 3 3 3 2 2 2" xfId="43210"/>
    <cellStyle name="Percent 3 3 3 2 2 2 2" xfId="43211"/>
    <cellStyle name="Percent 3 3 3 2 2 3" xfId="43212"/>
    <cellStyle name="Percent 3 3 3 2 3" xfId="43213"/>
    <cellStyle name="Percent 3 3 3 2 3 2" xfId="43214"/>
    <cellStyle name="Percent 3 3 3 2 3 2 2" xfId="43215"/>
    <cellStyle name="Percent 3 3 3 2 3 3" xfId="43216"/>
    <cellStyle name="Percent 3 3 3 2 4" xfId="43217"/>
    <cellStyle name="Percent 3 3 3 2 4 2" xfId="43218"/>
    <cellStyle name="Percent 3 3 3 2 5" xfId="43219"/>
    <cellStyle name="Percent 3 3 3 3" xfId="43220"/>
    <cellStyle name="Percent 3 3 3 3 2" xfId="43221"/>
    <cellStyle name="Percent 3 3 3 3 2 2" xfId="43222"/>
    <cellStyle name="Percent 3 3 3 3 3" xfId="43223"/>
    <cellStyle name="Percent 3 3 3 4" xfId="43224"/>
    <cellStyle name="Percent 3 3 3 4 2" xfId="43225"/>
    <cellStyle name="Percent 3 3 3 4 2 2" xfId="43226"/>
    <cellStyle name="Percent 3 3 3 4 3" xfId="43227"/>
    <cellStyle name="Percent 3 3 3 5" xfId="43228"/>
    <cellStyle name="Percent 3 3 3 5 2" xfId="43229"/>
    <cellStyle name="Percent 3 3 3 6" xfId="43230"/>
    <cellStyle name="Percent 3 3 3 7" xfId="43231"/>
    <cellStyle name="Percent 3 3 4" xfId="43232"/>
    <cellStyle name="Percent 3 3 4 2" xfId="43233"/>
    <cellStyle name="Percent 3 3 4 2 2" xfId="43234"/>
    <cellStyle name="Percent 3 3 4 2 2 2" xfId="43235"/>
    <cellStyle name="Percent 3 3 4 2 3" xfId="43236"/>
    <cellStyle name="Percent 3 3 4 3" xfId="43237"/>
    <cellStyle name="Percent 3 3 4 3 2" xfId="43238"/>
    <cellStyle name="Percent 3 3 4 3 2 2" xfId="43239"/>
    <cellStyle name="Percent 3 3 4 3 3" xfId="43240"/>
    <cellStyle name="Percent 3 3 4 4" xfId="43241"/>
    <cellStyle name="Percent 3 3 4 4 2" xfId="43242"/>
    <cellStyle name="Percent 3 3 4 5" xfId="43243"/>
    <cellStyle name="Percent 3 3 5" xfId="43244"/>
    <cellStyle name="Percent 3 3 5 2" xfId="43245"/>
    <cellStyle name="Percent 3 3 5 2 2" xfId="43246"/>
    <cellStyle name="Percent 3 3 5 3" xfId="43247"/>
    <cellStyle name="Percent 3 3 6" xfId="43248"/>
    <cellStyle name="Percent 3 3 6 2" xfId="43249"/>
    <cellStyle name="Percent 3 3 6 2 2" xfId="43250"/>
    <cellStyle name="Percent 3 3 6 3" xfId="43251"/>
    <cellStyle name="Percent 3 3 7" xfId="43252"/>
    <cellStyle name="Percent 3 3 7 2" xfId="43253"/>
    <cellStyle name="Percent 3 3 8" xfId="43254"/>
    <cellStyle name="Percent 3 3 9" xfId="43255"/>
    <cellStyle name="Percent 3 4" xfId="43256"/>
    <cellStyle name="Percent 3 4 2" xfId="43257"/>
    <cellStyle name="Percent 3 4 2 2" xfId="43258"/>
    <cellStyle name="Percent 3 4 2 2 2" xfId="43259"/>
    <cellStyle name="Percent 3 4 2 2 2 2" xfId="43260"/>
    <cellStyle name="Percent 3 4 2 2 2 2 2" xfId="43261"/>
    <cellStyle name="Percent 3 4 2 2 2 2 2 2" xfId="43262"/>
    <cellStyle name="Percent 3 4 2 2 2 2 3" xfId="43263"/>
    <cellStyle name="Percent 3 4 2 2 2 3" xfId="43264"/>
    <cellStyle name="Percent 3 4 2 2 2 3 2" xfId="43265"/>
    <cellStyle name="Percent 3 4 2 2 2 3 2 2" xfId="43266"/>
    <cellStyle name="Percent 3 4 2 2 2 3 3" xfId="43267"/>
    <cellStyle name="Percent 3 4 2 2 2 4" xfId="43268"/>
    <cellStyle name="Percent 3 4 2 2 2 4 2" xfId="43269"/>
    <cellStyle name="Percent 3 4 2 2 2 5" xfId="43270"/>
    <cellStyle name="Percent 3 4 2 2 3" xfId="43271"/>
    <cellStyle name="Percent 3 4 2 2 3 2" xfId="43272"/>
    <cellStyle name="Percent 3 4 2 2 3 2 2" xfId="43273"/>
    <cellStyle name="Percent 3 4 2 2 3 3" xfId="43274"/>
    <cellStyle name="Percent 3 4 2 2 4" xfId="43275"/>
    <cellStyle name="Percent 3 4 2 2 4 2" xfId="43276"/>
    <cellStyle name="Percent 3 4 2 2 4 2 2" xfId="43277"/>
    <cellStyle name="Percent 3 4 2 2 4 3" xfId="43278"/>
    <cellStyle name="Percent 3 4 2 2 5" xfId="43279"/>
    <cellStyle name="Percent 3 4 2 2 5 2" xfId="43280"/>
    <cellStyle name="Percent 3 4 2 2 6" xfId="43281"/>
    <cellStyle name="Percent 3 4 2 3" xfId="43282"/>
    <cellStyle name="Percent 3 4 2 3 2" xfId="43283"/>
    <cellStyle name="Percent 3 4 2 3 2 2" xfId="43284"/>
    <cellStyle name="Percent 3 4 2 3 2 2 2" xfId="43285"/>
    <cellStyle name="Percent 3 4 2 3 2 3" xfId="43286"/>
    <cellStyle name="Percent 3 4 2 3 3" xfId="43287"/>
    <cellStyle name="Percent 3 4 2 3 3 2" xfId="43288"/>
    <cellStyle name="Percent 3 4 2 3 3 2 2" xfId="43289"/>
    <cellStyle name="Percent 3 4 2 3 3 3" xfId="43290"/>
    <cellStyle name="Percent 3 4 2 3 4" xfId="43291"/>
    <cellStyle name="Percent 3 4 2 3 4 2" xfId="43292"/>
    <cellStyle name="Percent 3 4 2 3 5" xfId="43293"/>
    <cellStyle name="Percent 3 4 2 4" xfId="43294"/>
    <cellStyle name="Percent 3 4 2 4 2" xfId="43295"/>
    <cellStyle name="Percent 3 4 2 4 2 2" xfId="43296"/>
    <cellStyle name="Percent 3 4 2 4 3" xfId="43297"/>
    <cellStyle name="Percent 3 4 2 5" xfId="43298"/>
    <cellStyle name="Percent 3 4 2 5 2" xfId="43299"/>
    <cellStyle name="Percent 3 4 2 5 2 2" xfId="43300"/>
    <cellStyle name="Percent 3 4 2 5 3" xfId="43301"/>
    <cellStyle name="Percent 3 4 2 6" xfId="43302"/>
    <cellStyle name="Percent 3 4 2 6 2" xfId="43303"/>
    <cellStyle name="Percent 3 4 2 7" xfId="43304"/>
    <cellStyle name="Percent 3 4 2 8" xfId="43305"/>
    <cellStyle name="Percent 3 4 3" xfId="43306"/>
    <cellStyle name="Percent 3 4 3 2" xfId="43307"/>
    <cellStyle name="Percent 3 4 3 2 2" xfId="43308"/>
    <cellStyle name="Percent 3 4 3 2 2 2" xfId="43309"/>
    <cellStyle name="Percent 3 4 3 2 2 2 2" xfId="43310"/>
    <cellStyle name="Percent 3 4 3 2 2 3" xfId="43311"/>
    <cellStyle name="Percent 3 4 3 2 3" xfId="43312"/>
    <cellStyle name="Percent 3 4 3 2 3 2" xfId="43313"/>
    <cellStyle name="Percent 3 4 3 2 3 2 2" xfId="43314"/>
    <cellStyle name="Percent 3 4 3 2 3 3" xfId="43315"/>
    <cellStyle name="Percent 3 4 3 2 4" xfId="43316"/>
    <cellStyle name="Percent 3 4 3 2 4 2" xfId="43317"/>
    <cellStyle name="Percent 3 4 3 2 5" xfId="43318"/>
    <cellStyle name="Percent 3 4 3 3" xfId="43319"/>
    <cellStyle name="Percent 3 4 3 3 2" xfId="43320"/>
    <cellStyle name="Percent 3 4 3 3 2 2" xfId="43321"/>
    <cellStyle name="Percent 3 4 3 3 3" xfId="43322"/>
    <cellStyle name="Percent 3 4 3 4" xfId="43323"/>
    <cellStyle name="Percent 3 4 3 4 2" xfId="43324"/>
    <cellStyle name="Percent 3 4 3 4 2 2" xfId="43325"/>
    <cellStyle name="Percent 3 4 3 4 3" xfId="43326"/>
    <cellStyle name="Percent 3 4 3 5" xfId="43327"/>
    <cellStyle name="Percent 3 4 3 5 2" xfId="43328"/>
    <cellStyle name="Percent 3 4 3 6" xfId="43329"/>
    <cellStyle name="Percent 3 4 4" xfId="43330"/>
    <cellStyle name="Percent 3 4 4 2" xfId="43331"/>
    <cellStyle name="Percent 3 4 4 2 2" xfId="43332"/>
    <cellStyle name="Percent 3 4 4 2 2 2" xfId="43333"/>
    <cellStyle name="Percent 3 4 4 2 3" xfId="43334"/>
    <cellStyle name="Percent 3 4 4 3" xfId="43335"/>
    <cellStyle name="Percent 3 4 4 3 2" xfId="43336"/>
    <cellStyle name="Percent 3 4 4 3 2 2" xfId="43337"/>
    <cellStyle name="Percent 3 4 4 3 3" xfId="43338"/>
    <cellStyle name="Percent 3 4 4 4" xfId="43339"/>
    <cellStyle name="Percent 3 4 4 4 2" xfId="43340"/>
    <cellStyle name="Percent 3 4 4 5" xfId="43341"/>
    <cellStyle name="Percent 3 4 5" xfId="43342"/>
    <cellStyle name="Percent 3 4 5 2" xfId="43343"/>
    <cellStyle name="Percent 3 4 5 2 2" xfId="43344"/>
    <cellStyle name="Percent 3 4 5 3" xfId="43345"/>
    <cellStyle name="Percent 3 4 6" xfId="43346"/>
    <cellStyle name="Percent 3 4 6 2" xfId="43347"/>
    <cellStyle name="Percent 3 4 6 2 2" xfId="43348"/>
    <cellStyle name="Percent 3 4 6 3" xfId="43349"/>
    <cellStyle name="Percent 3 4 7" xfId="43350"/>
    <cellStyle name="Percent 3 4 7 2" xfId="43351"/>
    <cellStyle name="Percent 3 4 8" xfId="43352"/>
    <cellStyle name="Percent 3 4 9" xfId="43353"/>
    <cellStyle name="Percent 3 5" xfId="43354"/>
    <cellStyle name="Percent 3 5 2" xfId="43355"/>
    <cellStyle name="Percent 3 5 2 2" xfId="43356"/>
    <cellStyle name="Percent 3 5 2 2 2" xfId="43357"/>
    <cellStyle name="Percent 3 5 2 2 3" xfId="43358"/>
    <cellStyle name="Percent 3 5 2 3" xfId="43359"/>
    <cellStyle name="Percent 3 5 3" xfId="43360"/>
    <cellStyle name="Percent 3 5 4" xfId="43361"/>
    <cellStyle name="Percent 3 5 5" xfId="43362"/>
    <cellStyle name="Percent 3 6" xfId="43363"/>
    <cellStyle name="Percent 3 6 2" xfId="43364"/>
    <cellStyle name="Percent 3 6 2 2" xfId="43365"/>
    <cellStyle name="Percent 3 6 2 2 2" xfId="43366"/>
    <cellStyle name="Percent 3 6 2 2 2 2" xfId="43367"/>
    <cellStyle name="Percent 3 6 2 2 3" xfId="43368"/>
    <cellStyle name="Percent 3 6 2 3" xfId="43369"/>
    <cellStyle name="Percent 3 6 2 3 2" xfId="43370"/>
    <cellStyle name="Percent 3 6 2 3 2 2" xfId="43371"/>
    <cellStyle name="Percent 3 6 2 3 3" xfId="43372"/>
    <cellStyle name="Percent 3 6 2 4" xfId="43373"/>
    <cellStyle name="Percent 3 6 2 4 2" xfId="43374"/>
    <cellStyle name="Percent 3 6 2 5" xfId="43375"/>
    <cellStyle name="Percent 3 6 3" xfId="43376"/>
    <cellStyle name="Percent 3 6 3 2" xfId="43377"/>
    <cellStyle name="Percent 3 6 3 2 2" xfId="43378"/>
    <cellStyle name="Percent 3 6 3 3" xfId="43379"/>
    <cellStyle name="Percent 3 6 4" xfId="43380"/>
    <cellStyle name="Percent 3 6 4 2" xfId="43381"/>
    <cellStyle name="Percent 3 6 4 2 2" xfId="43382"/>
    <cellStyle name="Percent 3 6 4 3" xfId="43383"/>
    <cellStyle name="Percent 3 6 5" xfId="43384"/>
    <cellStyle name="Percent 3 6 5 2" xfId="43385"/>
    <cellStyle name="Percent 3 6 6" xfId="43386"/>
    <cellStyle name="Percent 3 6 7" xfId="43387"/>
    <cellStyle name="Percent 3 7" xfId="43388"/>
    <cellStyle name="Percent 3 7 2" xfId="43389"/>
    <cellStyle name="Percent 3 7 2 2" xfId="43390"/>
    <cellStyle name="Percent 3 7 2 2 2" xfId="43391"/>
    <cellStyle name="Percent 3 7 2 3" xfId="43392"/>
    <cellStyle name="Percent 3 7 3" xfId="43393"/>
    <cellStyle name="Percent 3 7 3 2" xfId="43394"/>
    <cellStyle name="Percent 3 7 3 2 2" xfId="43395"/>
    <cellStyle name="Percent 3 7 3 3" xfId="43396"/>
    <cellStyle name="Percent 3 7 4" xfId="43397"/>
    <cellStyle name="Percent 3 7 4 2" xfId="43398"/>
    <cellStyle name="Percent 3 7 5" xfId="43399"/>
    <cellStyle name="Percent 3 7 6" xfId="43400"/>
    <cellStyle name="Percent 3 7 7" xfId="43401"/>
    <cellStyle name="Percent 3 8" xfId="43402"/>
    <cellStyle name="Percent 3 8 2" xfId="43403"/>
    <cellStyle name="Percent 3 8 2 2" xfId="43404"/>
    <cellStyle name="Percent 3 8 3" xfId="43405"/>
    <cellStyle name="Percent 3 9" xfId="43406"/>
    <cellStyle name="Percent 3 9 2" xfId="43407"/>
    <cellStyle name="Percent 3 9 2 2" xfId="43408"/>
    <cellStyle name="Percent 3 9 3" xfId="43409"/>
    <cellStyle name="Percent 4" xfId="43410"/>
    <cellStyle name="Percent 4 10" xfId="43411"/>
    <cellStyle name="Percent 4 11" xfId="43412"/>
    <cellStyle name="Percent 4 2" xfId="43413"/>
    <cellStyle name="Percent 4 2 2" xfId="43414"/>
    <cellStyle name="Percent 4 2 2 2" xfId="43415"/>
    <cellStyle name="Percent 4 2 3" xfId="43416"/>
    <cellStyle name="Percent 4 2 4" xfId="43417"/>
    <cellStyle name="Percent 4 2 5" xfId="43418"/>
    <cellStyle name="Percent 4 2 6" xfId="43419"/>
    <cellStyle name="Percent 4 2 7" xfId="43420"/>
    <cellStyle name="Percent 4 3" xfId="43421"/>
    <cellStyle name="Percent 4 3 2" xfId="43422"/>
    <cellStyle name="Percent 4 3 2 2" xfId="43423"/>
    <cellStyle name="Percent 4 3 3" xfId="43424"/>
    <cellStyle name="Percent 4 3 4" xfId="43425"/>
    <cellStyle name="Percent 4 4" xfId="43426"/>
    <cellStyle name="Percent 4 4 2" xfId="43427"/>
    <cellStyle name="Percent 4 4 2 2" xfId="43428"/>
    <cellStyle name="Percent 4 4 2 2 2" xfId="43429"/>
    <cellStyle name="Percent 4 4 2 3" xfId="43430"/>
    <cellStyle name="Percent 4 4 2 4" xfId="43431"/>
    <cellStyle name="Percent 4 4 3" xfId="43432"/>
    <cellStyle name="Percent 4 4 3 2" xfId="43433"/>
    <cellStyle name="Percent 4 4 3 3" xfId="43434"/>
    <cellStyle name="Percent 4 4 4" xfId="43435"/>
    <cellStyle name="Percent 4 4 5" xfId="43436"/>
    <cellStyle name="Percent 4 4 6" xfId="43437"/>
    <cellStyle name="Percent 4 5" xfId="43438"/>
    <cellStyle name="Percent 4 5 2" xfId="43439"/>
    <cellStyle name="Percent 4 5 3" xfId="43440"/>
    <cellStyle name="Percent 4 5 4" xfId="43441"/>
    <cellStyle name="Percent 4 6" xfId="43442"/>
    <cellStyle name="Percent 4 6 2" xfId="43443"/>
    <cellStyle name="Percent 4 6 3" xfId="43444"/>
    <cellStyle name="Percent 4 7" xfId="43445"/>
    <cellStyle name="Percent 4 8" xfId="43446"/>
    <cellStyle name="Percent 4 9" xfId="43447"/>
    <cellStyle name="Percent 4_31000" xfId="43448"/>
    <cellStyle name="Percent 5" xfId="43449"/>
    <cellStyle name="Percent 5 10" xfId="43450"/>
    <cellStyle name="Percent 5 11" xfId="43451"/>
    <cellStyle name="Percent 5 12" xfId="43452"/>
    <cellStyle name="Percent 5 2" xfId="43453"/>
    <cellStyle name="Percent 5 2 10" xfId="43454"/>
    <cellStyle name="Percent 5 2 2" xfId="43455"/>
    <cellStyle name="Percent 5 2 2 2" xfId="43456"/>
    <cellStyle name="Percent 5 2 2 2 2" xfId="43457"/>
    <cellStyle name="Percent 5 2 2 2 2 2" xfId="43458"/>
    <cellStyle name="Percent 5 2 2 2 2 2 2" xfId="43459"/>
    <cellStyle name="Percent 5 2 2 2 2 2 2 2" xfId="43460"/>
    <cellStyle name="Percent 5 2 2 2 2 2 3" xfId="43461"/>
    <cellStyle name="Percent 5 2 2 2 2 3" xfId="43462"/>
    <cellStyle name="Percent 5 2 2 2 2 3 2" xfId="43463"/>
    <cellStyle name="Percent 5 2 2 2 2 3 2 2" xfId="43464"/>
    <cellStyle name="Percent 5 2 2 2 2 3 3" xfId="43465"/>
    <cellStyle name="Percent 5 2 2 2 2 4" xfId="43466"/>
    <cellStyle name="Percent 5 2 2 2 2 4 2" xfId="43467"/>
    <cellStyle name="Percent 5 2 2 2 2 5" xfId="43468"/>
    <cellStyle name="Percent 5 2 2 2 3" xfId="43469"/>
    <cellStyle name="Percent 5 2 2 2 3 2" xfId="43470"/>
    <cellStyle name="Percent 5 2 2 2 3 2 2" xfId="43471"/>
    <cellStyle name="Percent 5 2 2 2 3 3" xfId="43472"/>
    <cellStyle name="Percent 5 2 2 2 4" xfId="43473"/>
    <cellStyle name="Percent 5 2 2 2 4 2" xfId="43474"/>
    <cellStyle name="Percent 5 2 2 2 4 2 2" xfId="43475"/>
    <cellStyle name="Percent 5 2 2 2 4 3" xfId="43476"/>
    <cellStyle name="Percent 5 2 2 2 5" xfId="43477"/>
    <cellStyle name="Percent 5 2 2 2 5 2" xfId="43478"/>
    <cellStyle name="Percent 5 2 2 2 6" xfId="43479"/>
    <cellStyle name="Percent 5 2 2 2 7" xfId="43480"/>
    <cellStyle name="Percent 5 2 2 3" xfId="43481"/>
    <cellStyle name="Percent 5 2 2 3 2" xfId="43482"/>
    <cellStyle name="Percent 5 2 2 3 2 2" xfId="43483"/>
    <cellStyle name="Percent 5 2 2 3 2 2 2" xfId="43484"/>
    <cellStyle name="Percent 5 2 2 3 2 3" xfId="43485"/>
    <cellStyle name="Percent 5 2 2 3 3" xfId="43486"/>
    <cellStyle name="Percent 5 2 2 3 3 2" xfId="43487"/>
    <cellStyle name="Percent 5 2 2 3 3 2 2" xfId="43488"/>
    <cellStyle name="Percent 5 2 2 3 3 3" xfId="43489"/>
    <cellStyle name="Percent 5 2 2 3 4" xfId="43490"/>
    <cellStyle name="Percent 5 2 2 3 4 2" xfId="43491"/>
    <cellStyle name="Percent 5 2 2 3 5" xfId="43492"/>
    <cellStyle name="Percent 5 2 2 4" xfId="43493"/>
    <cellStyle name="Percent 5 2 2 4 2" xfId="43494"/>
    <cellStyle name="Percent 5 2 2 4 2 2" xfId="43495"/>
    <cellStyle name="Percent 5 2 2 4 3" xfId="43496"/>
    <cellStyle name="Percent 5 2 2 5" xfId="43497"/>
    <cellStyle name="Percent 5 2 2 5 2" xfId="43498"/>
    <cellStyle name="Percent 5 2 2 5 2 2" xfId="43499"/>
    <cellStyle name="Percent 5 2 2 5 3" xfId="43500"/>
    <cellStyle name="Percent 5 2 2 6" xfId="43501"/>
    <cellStyle name="Percent 5 2 2 6 2" xfId="43502"/>
    <cellStyle name="Percent 5 2 2 7" xfId="43503"/>
    <cellStyle name="Percent 5 2 2 8" xfId="43504"/>
    <cellStyle name="Percent 5 2 3" xfId="43505"/>
    <cellStyle name="Percent 5 2 3 2" xfId="43506"/>
    <cellStyle name="Percent 5 2 3 2 2" xfId="43507"/>
    <cellStyle name="Percent 5 2 3 2 2 2" xfId="43508"/>
    <cellStyle name="Percent 5 2 3 2 2 2 2" xfId="43509"/>
    <cellStyle name="Percent 5 2 3 2 2 3" xfId="43510"/>
    <cellStyle name="Percent 5 2 3 2 3" xfId="43511"/>
    <cellStyle name="Percent 5 2 3 2 3 2" xfId="43512"/>
    <cellStyle name="Percent 5 2 3 2 3 2 2" xfId="43513"/>
    <cellStyle name="Percent 5 2 3 2 3 3" xfId="43514"/>
    <cellStyle name="Percent 5 2 3 2 4" xfId="43515"/>
    <cellStyle name="Percent 5 2 3 2 4 2" xfId="43516"/>
    <cellStyle name="Percent 5 2 3 2 5" xfId="43517"/>
    <cellStyle name="Percent 5 2 3 3" xfId="43518"/>
    <cellStyle name="Percent 5 2 3 3 2" xfId="43519"/>
    <cellStyle name="Percent 5 2 3 3 2 2" xfId="43520"/>
    <cellStyle name="Percent 5 2 3 3 3" xfId="43521"/>
    <cellStyle name="Percent 5 2 3 4" xfId="43522"/>
    <cellStyle name="Percent 5 2 3 4 2" xfId="43523"/>
    <cellStyle name="Percent 5 2 3 4 2 2" xfId="43524"/>
    <cellStyle name="Percent 5 2 3 4 3" xfId="43525"/>
    <cellStyle name="Percent 5 2 3 5" xfId="43526"/>
    <cellStyle name="Percent 5 2 3 5 2" xfId="43527"/>
    <cellStyle name="Percent 5 2 3 6" xfId="43528"/>
    <cellStyle name="Percent 5 2 3 7" xfId="43529"/>
    <cellStyle name="Percent 5 2 4" xfId="43530"/>
    <cellStyle name="Percent 5 2 4 2" xfId="43531"/>
    <cellStyle name="Percent 5 2 4 2 2" xfId="43532"/>
    <cellStyle name="Percent 5 2 4 2 2 2" xfId="43533"/>
    <cellStyle name="Percent 5 2 4 2 3" xfId="43534"/>
    <cellStyle name="Percent 5 2 4 3" xfId="43535"/>
    <cellStyle name="Percent 5 2 4 3 2" xfId="43536"/>
    <cellStyle name="Percent 5 2 4 3 2 2" xfId="43537"/>
    <cellStyle name="Percent 5 2 4 3 3" xfId="43538"/>
    <cellStyle name="Percent 5 2 4 4" xfId="43539"/>
    <cellStyle name="Percent 5 2 4 4 2" xfId="43540"/>
    <cellStyle name="Percent 5 2 4 5" xfId="43541"/>
    <cellStyle name="Percent 5 2 5" xfId="43542"/>
    <cellStyle name="Percent 5 2 5 2" xfId="43543"/>
    <cellStyle name="Percent 5 2 5 2 2" xfId="43544"/>
    <cellStyle name="Percent 5 2 5 3" xfId="43545"/>
    <cellStyle name="Percent 5 2 6" xfId="43546"/>
    <cellStyle name="Percent 5 2 6 2" xfId="43547"/>
    <cellStyle name="Percent 5 2 6 2 2" xfId="43548"/>
    <cellStyle name="Percent 5 2 6 3" xfId="43549"/>
    <cellStyle name="Percent 5 2 7" xfId="43550"/>
    <cellStyle name="Percent 5 2 7 2" xfId="43551"/>
    <cellStyle name="Percent 5 2 8" xfId="43552"/>
    <cellStyle name="Percent 5 2 9" xfId="43553"/>
    <cellStyle name="Percent 5 3" xfId="43554"/>
    <cellStyle name="Percent 5 3 2" xfId="43555"/>
    <cellStyle name="Percent 5 3 2 2" xfId="43556"/>
    <cellStyle name="Percent 5 3 2 2 2" xfId="43557"/>
    <cellStyle name="Percent 5 3 2 2 2 2" xfId="43558"/>
    <cellStyle name="Percent 5 3 2 2 2 2 2" xfId="43559"/>
    <cellStyle name="Percent 5 3 2 2 2 3" xfId="43560"/>
    <cellStyle name="Percent 5 3 2 2 3" xfId="43561"/>
    <cellStyle name="Percent 5 3 2 2 3 2" xfId="43562"/>
    <cellStyle name="Percent 5 3 2 2 3 2 2" xfId="43563"/>
    <cellStyle name="Percent 5 3 2 2 3 3" xfId="43564"/>
    <cellStyle name="Percent 5 3 2 2 4" xfId="43565"/>
    <cellStyle name="Percent 5 3 2 2 4 2" xfId="43566"/>
    <cellStyle name="Percent 5 3 2 2 5" xfId="43567"/>
    <cellStyle name="Percent 5 3 2 3" xfId="43568"/>
    <cellStyle name="Percent 5 3 2 3 2" xfId="43569"/>
    <cellStyle name="Percent 5 3 2 3 2 2" xfId="43570"/>
    <cellStyle name="Percent 5 3 2 3 3" xfId="43571"/>
    <cellStyle name="Percent 5 3 2 4" xfId="43572"/>
    <cellStyle name="Percent 5 3 2 4 2" xfId="43573"/>
    <cellStyle name="Percent 5 3 2 4 2 2" xfId="43574"/>
    <cellStyle name="Percent 5 3 2 4 3" xfId="43575"/>
    <cellStyle name="Percent 5 3 2 5" xfId="43576"/>
    <cellStyle name="Percent 5 3 2 5 2" xfId="43577"/>
    <cellStyle name="Percent 5 3 2 6" xfId="43578"/>
    <cellStyle name="Percent 5 3 2 7" xfId="43579"/>
    <cellStyle name="Percent 5 3 3" xfId="43580"/>
    <cellStyle name="Percent 5 3 3 2" xfId="43581"/>
    <cellStyle name="Percent 5 3 3 2 2" xfId="43582"/>
    <cellStyle name="Percent 5 3 3 2 2 2" xfId="43583"/>
    <cellStyle name="Percent 5 3 3 2 3" xfId="43584"/>
    <cellStyle name="Percent 5 3 3 3" xfId="43585"/>
    <cellStyle name="Percent 5 3 3 3 2" xfId="43586"/>
    <cellStyle name="Percent 5 3 3 3 2 2" xfId="43587"/>
    <cellStyle name="Percent 5 3 3 3 3" xfId="43588"/>
    <cellStyle name="Percent 5 3 3 4" xfId="43589"/>
    <cellStyle name="Percent 5 3 3 4 2" xfId="43590"/>
    <cellStyle name="Percent 5 3 3 5" xfId="43591"/>
    <cellStyle name="Percent 5 3 4" xfId="43592"/>
    <cellStyle name="Percent 5 3 4 2" xfId="43593"/>
    <cellStyle name="Percent 5 3 4 2 2" xfId="43594"/>
    <cellStyle name="Percent 5 3 4 3" xfId="43595"/>
    <cellStyle name="Percent 5 3 5" xfId="43596"/>
    <cellStyle name="Percent 5 3 5 2" xfId="43597"/>
    <cellStyle name="Percent 5 3 5 2 2" xfId="43598"/>
    <cellStyle name="Percent 5 3 5 3" xfId="43599"/>
    <cellStyle name="Percent 5 3 6" xfId="43600"/>
    <cellStyle name="Percent 5 3 6 2" xfId="43601"/>
    <cellStyle name="Percent 5 3 7" xfId="43602"/>
    <cellStyle name="Percent 5 3 8" xfId="43603"/>
    <cellStyle name="Percent 5 4" xfId="43604"/>
    <cellStyle name="Percent 5 4 2" xfId="43605"/>
    <cellStyle name="Percent 5 4 2 2" xfId="43606"/>
    <cellStyle name="Percent 5 4 2 2 2" xfId="43607"/>
    <cellStyle name="Percent 5 4 2 2 2 2" xfId="43608"/>
    <cellStyle name="Percent 5 4 2 2 3" xfId="43609"/>
    <cellStyle name="Percent 5 4 2 3" xfId="43610"/>
    <cellStyle name="Percent 5 4 2 3 2" xfId="43611"/>
    <cellStyle name="Percent 5 4 2 3 2 2" xfId="43612"/>
    <cellStyle name="Percent 5 4 2 3 3" xfId="43613"/>
    <cellStyle name="Percent 5 4 2 4" xfId="43614"/>
    <cellStyle name="Percent 5 4 2 4 2" xfId="43615"/>
    <cellStyle name="Percent 5 4 2 5" xfId="43616"/>
    <cellStyle name="Percent 5 4 2 6" xfId="43617"/>
    <cellStyle name="Percent 5 4 3" xfId="43618"/>
    <cellStyle name="Percent 5 4 3 2" xfId="43619"/>
    <cellStyle name="Percent 5 4 3 2 2" xfId="43620"/>
    <cellStyle name="Percent 5 4 3 3" xfId="43621"/>
    <cellStyle name="Percent 5 4 3 4" xfId="43622"/>
    <cellStyle name="Percent 5 4 3 5" xfId="43623"/>
    <cellStyle name="Percent 5 4 4" xfId="43624"/>
    <cellStyle name="Percent 5 4 4 2" xfId="43625"/>
    <cellStyle name="Percent 5 4 4 2 2" xfId="43626"/>
    <cellStyle name="Percent 5 4 4 3" xfId="43627"/>
    <cellStyle name="Percent 5 4 5" xfId="43628"/>
    <cellStyle name="Percent 5 4 5 2" xfId="43629"/>
    <cellStyle name="Percent 5 4 6" xfId="43630"/>
    <cellStyle name="Percent 5 5" xfId="43631"/>
    <cellStyle name="Percent 5 5 2" xfId="43632"/>
    <cellStyle name="Percent 5 5 2 2" xfId="43633"/>
    <cellStyle name="Percent 5 5 2 2 2" xfId="43634"/>
    <cellStyle name="Percent 5 5 2 3" xfId="43635"/>
    <cellStyle name="Percent 5 5 2 4" xfId="43636"/>
    <cellStyle name="Percent 5 5 2 5" xfId="43637"/>
    <cellStyle name="Percent 5 5 3" xfId="43638"/>
    <cellStyle name="Percent 5 5 3 2" xfId="43639"/>
    <cellStyle name="Percent 5 5 3 2 2" xfId="43640"/>
    <cellStyle name="Percent 5 5 3 3" xfId="43641"/>
    <cellStyle name="Percent 5 5 4" xfId="43642"/>
    <cellStyle name="Percent 5 5 4 2" xfId="43643"/>
    <cellStyle name="Percent 5 5 5" xfId="43644"/>
    <cellStyle name="Percent 5 5 6" xfId="43645"/>
    <cellStyle name="Percent 5 5 7" xfId="43646"/>
    <cellStyle name="Percent 5 6" xfId="43647"/>
    <cellStyle name="Percent 5 6 2" xfId="43648"/>
    <cellStyle name="Percent 5 6 2 2" xfId="43649"/>
    <cellStyle name="Percent 5 6 3" xfId="43650"/>
    <cellStyle name="Percent 5 7" xfId="43651"/>
    <cellStyle name="Percent 5 7 2" xfId="43652"/>
    <cellStyle name="Percent 5 7 2 2" xfId="43653"/>
    <cellStyle name="Percent 5 7 3" xfId="43654"/>
    <cellStyle name="Percent 5 8" xfId="43655"/>
    <cellStyle name="Percent 5 8 2" xfId="43656"/>
    <cellStyle name="Percent 5 9" xfId="43657"/>
    <cellStyle name="Percent 6" xfId="43658"/>
    <cellStyle name="Percent 6 10" xfId="43659"/>
    <cellStyle name="Percent 6 11" xfId="43660"/>
    <cellStyle name="Percent 6 2" xfId="43661"/>
    <cellStyle name="Percent 6 2 2" xfId="43662"/>
    <cellStyle name="Percent 6 2 2 2" xfId="43663"/>
    <cellStyle name="Percent 6 2 2 2 2" xfId="43664"/>
    <cellStyle name="Percent 6 2 2 2 2 2" xfId="43665"/>
    <cellStyle name="Percent 6 2 2 2 2 2 2" xfId="43666"/>
    <cellStyle name="Percent 6 2 2 2 2 3" xfId="43667"/>
    <cellStyle name="Percent 6 2 2 2 3" xfId="43668"/>
    <cellStyle name="Percent 6 2 2 2 3 2" xfId="43669"/>
    <cellStyle name="Percent 6 2 2 2 3 2 2" xfId="43670"/>
    <cellStyle name="Percent 6 2 2 2 3 3" xfId="43671"/>
    <cellStyle name="Percent 6 2 2 2 4" xfId="43672"/>
    <cellStyle name="Percent 6 2 2 2 4 2" xfId="43673"/>
    <cellStyle name="Percent 6 2 2 2 5" xfId="43674"/>
    <cellStyle name="Percent 6 2 2 3" xfId="43675"/>
    <cellStyle name="Percent 6 2 2 3 2" xfId="43676"/>
    <cellStyle name="Percent 6 2 2 3 2 2" xfId="43677"/>
    <cellStyle name="Percent 6 2 2 3 3" xfId="43678"/>
    <cellStyle name="Percent 6 2 2 4" xfId="43679"/>
    <cellStyle name="Percent 6 2 2 4 2" xfId="43680"/>
    <cellStyle name="Percent 6 2 2 4 2 2" xfId="43681"/>
    <cellStyle name="Percent 6 2 2 4 3" xfId="43682"/>
    <cellStyle name="Percent 6 2 2 5" xfId="43683"/>
    <cellStyle name="Percent 6 2 2 5 2" xfId="43684"/>
    <cellStyle name="Percent 6 2 2 6" xfId="43685"/>
    <cellStyle name="Percent 6 2 2 7" xfId="43686"/>
    <cellStyle name="Percent 6 2 3" xfId="43687"/>
    <cellStyle name="Percent 6 2 3 2" xfId="43688"/>
    <cellStyle name="Percent 6 2 3 2 2" xfId="43689"/>
    <cellStyle name="Percent 6 2 3 2 2 2" xfId="43690"/>
    <cellStyle name="Percent 6 2 3 2 3" xfId="43691"/>
    <cellStyle name="Percent 6 2 3 3" xfId="43692"/>
    <cellStyle name="Percent 6 2 3 3 2" xfId="43693"/>
    <cellStyle name="Percent 6 2 3 3 2 2" xfId="43694"/>
    <cellStyle name="Percent 6 2 3 3 3" xfId="43695"/>
    <cellStyle name="Percent 6 2 3 4" xfId="43696"/>
    <cellStyle name="Percent 6 2 3 4 2" xfId="43697"/>
    <cellStyle name="Percent 6 2 3 5" xfId="43698"/>
    <cellStyle name="Percent 6 2 4" xfId="43699"/>
    <cellStyle name="Percent 6 2 4 2" xfId="43700"/>
    <cellStyle name="Percent 6 2 4 2 2" xfId="43701"/>
    <cellStyle name="Percent 6 2 4 3" xfId="43702"/>
    <cellStyle name="Percent 6 2 5" xfId="43703"/>
    <cellStyle name="Percent 6 2 5 2" xfId="43704"/>
    <cellStyle name="Percent 6 2 5 2 2" xfId="43705"/>
    <cellStyle name="Percent 6 2 5 3" xfId="43706"/>
    <cellStyle name="Percent 6 2 6" xfId="43707"/>
    <cellStyle name="Percent 6 2 6 2" xfId="43708"/>
    <cellStyle name="Percent 6 2 7" xfId="43709"/>
    <cellStyle name="Percent 6 2 8" xfId="43710"/>
    <cellStyle name="Percent 6 3" xfId="43711"/>
    <cellStyle name="Percent 6 3 2" xfId="43712"/>
    <cellStyle name="Percent 6 3 2 2" xfId="43713"/>
    <cellStyle name="Percent 6 3 2 2 2" xfId="43714"/>
    <cellStyle name="Percent 6 3 2 2 2 2" xfId="43715"/>
    <cellStyle name="Percent 6 3 2 2 3" xfId="43716"/>
    <cellStyle name="Percent 6 3 2 3" xfId="43717"/>
    <cellStyle name="Percent 6 3 2 3 2" xfId="43718"/>
    <cellStyle name="Percent 6 3 2 3 2 2" xfId="43719"/>
    <cellStyle name="Percent 6 3 2 3 3" xfId="43720"/>
    <cellStyle name="Percent 6 3 2 4" xfId="43721"/>
    <cellStyle name="Percent 6 3 2 4 2" xfId="43722"/>
    <cellStyle name="Percent 6 3 2 5" xfId="43723"/>
    <cellStyle name="Percent 6 3 3" xfId="43724"/>
    <cellStyle name="Percent 6 3 3 2" xfId="43725"/>
    <cellStyle name="Percent 6 3 3 2 2" xfId="43726"/>
    <cellStyle name="Percent 6 3 3 3" xfId="43727"/>
    <cellStyle name="Percent 6 3 4" xfId="43728"/>
    <cellStyle name="Percent 6 3 4 2" xfId="43729"/>
    <cellStyle name="Percent 6 3 4 2 2" xfId="43730"/>
    <cellStyle name="Percent 6 3 4 3" xfId="43731"/>
    <cellStyle name="Percent 6 3 5" xfId="43732"/>
    <cellStyle name="Percent 6 3 5 2" xfId="43733"/>
    <cellStyle name="Percent 6 3 6" xfId="43734"/>
    <cellStyle name="Percent 6 3 7" xfId="43735"/>
    <cellStyle name="Percent 6 4" xfId="43736"/>
    <cellStyle name="Percent 6 4 2" xfId="43737"/>
    <cellStyle name="Percent 6 4 2 2" xfId="43738"/>
    <cellStyle name="Percent 6 4 2 2 2" xfId="43739"/>
    <cellStyle name="Percent 6 4 2 3" xfId="43740"/>
    <cellStyle name="Percent 6 4 3" xfId="43741"/>
    <cellStyle name="Percent 6 4 3 2" xfId="43742"/>
    <cellStyle name="Percent 6 4 3 2 2" xfId="43743"/>
    <cellStyle name="Percent 6 4 3 3" xfId="43744"/>
    <cellStyle name="Percent 6 4 4" xfId="43745"/>
    <cellStyle name="Percent 6 4 4 2" xfId="43746"/>
    <cellStyle name="Percent 6 4 5" xfId="43747"/>
    <cellStyle name="Percent 6 5" xfId="43748"/>
    <cellStyle name="Percent 6 5 2" xfId="43749"/>
    <cellStyle name="Percent 6 5 2 2" xfId="43750"/>
    <cellStyle name="Percent 6 5 3" xfId="43751"/>
    <cellStyle name="Percent 6 6" xfId="43752"/>
    <cellStyle name="Percent 6 6 2" xfId="43753"/>
    <cellStyle name="Percent 6 6 2 2" xfId="43754"/>
    <cellStyle name="Percent 6 6 3" xfId="43755"/>
    <cellStyle name="Percent 6 6 4" xfId="43756"/>
    <cellStyle name="Percent 6 7" xfId="43757"/>
    <cellStyle name="Percent 6 7 2" xfId="43758"/>
    <cellStyle name="Percent 6 8" xfId="43759"/>
    <cellStyle name="Percent 6 9" xfId="43760"/>
    <cellStyle name="Percent 7" xfId="43761"/>
    <cellStyle name="Percent 7 2" xfId="43762"/>
    <cellStyle name="Percent 7 2 2" xfId="43763"/>
    <cellStyle name="Percent 7 2 2 2" xfId="43764"/>
    <cellStyle name="Percent 7 2 2 2 2" xfId="43765"/>
    <cellStyle name="Percent 7 2 2 2 2 2" xfId="43766"/>
    <cellStyle name="Percent 7 2 2 2 2 2 2" xfId="43767"/>
    <cellStyle name="Percent 7 2 2 2 2 3" xfId="43768"/>
    <cellStyle name="Percent 7 2 2 2 3" xfId="43769"/>
    <cellStyle name="Percent 7 2 2 2 3 2" xfId="43770"/>
    <cellStyle name="Percent 7 2 2 2 3 2 2" xfId="43771"/>
    <cellStyle name="Percent 7 2 2 2 3 3" xfId="43772"/>
    <cellStyle name="Percent 7 2 2 2 4" xfId="43773"/>
    <cellStyle name="Percent 7 2 2 2 4 2" xfId="43774"/>
    <cellStyle name="Percent 7 2 2 2 5" xfId="43775"/>
    <cellStyle name="Percent 7 2 2 3" xfId="43776"/>
    <cellStyle name="Percent 7 2 2 3 2" xfId="43777"/>
    <cellStyle name="Percent 7 2 2 3 2 2" xfId="43778"/>
    <cellStyle name="Percent 7 2 2 3 3" xfId="43779"/>
    <cellStyle name="Percent 7 2 2 4" xfId="43780"/>
    <cellStyle name="Percent 7 2 2 4 2" xfId="43781"/>
    <cellStyle name="Percent 7 2 2 4 2 2" xfId="43782"/>
    <cellStyle name="Percent 7 2 2 4 3" xfId="43783"/>
    <cellStyle name="Percent 7 2 2 5" xfId="43784"/>
    <cellStyle name="Percent 7 2 2 5 2" xfId="43785"/>
    <cellStyle name="Percent 7 2 2 6" xfId="43786"/>
    <cellStyle name="Percent 7 2 2 7" xfId="43787"/>
    <cellStyle name="Percent 7 2 3" xfId="43788"/>
    <cellStyle name="Percent 7 2 3 2" xfId="43789"/>
    <cellStyle name="Percent 7 2 3 2 2" xfId="43790"/>
    <cellStyle name="Percent 7 2 3 2 2 2" xfId="43791"/>
    <cellStyle name="Percent 7 2 3 2 3" xfId="43792"/>
    <cellStyle name="Percent 7 2 3 3" xfId="43793"/>
    <cellStyle name="Percent 7 2 3 3 2" xfId="43794"/>
    <cellStyle name="Percent 7 2 3 3 2 2" xfId="43795"/>
    <cellStyle name="Percent 7 2 3 3 3" xfId="43796"/>
    <cellStyle name="Percent 7 2 3 4" xfId="43797"/>
    <cellStyle name="Percent 7 2 3 4 2" xfId="43798"/>
    <cellStyle name="Percent 7 2 3 5" xfId="43799"/>
    <cellStyle name="Percent 7 2 4" xfId="43800"/>
    <cellStyle name="Percent 7 2 4 2" xfId="43801"/>
    <cellStyle name="Percent 7 2 4 2 2" xfId="43802"/>
    <cellStyle name="Percent 7 2 4 3" xfId="43803"/>
    <cellStyle name="Percent 7 2 5" xfId="43804"/>
    <cellStyle name="Percent 7 2 5 2" xfId="43805"/>
    <cellStyle name="Percent 7 2 5 2 2" xfId="43806"/>
    <cellStyle name="Percent 7 2 5 3" xfId="43807"/>
    <cellStyle name="Percent 7 2 6" xfId="43808"/>
    <cellStyle name="Percent 7 2 6 2" xfId="43809"/>
    <cellStyle name="Percent 7 2 7" xfId="43810"/>
    <cellStyle name="Percent 7 2 8" xfId="43811"/>
    <cellStyle name="Percent 7 3" xfId="43812"/>
    <cellStyle name="Percent 7 3 2" xfId="43813"/>
    <cellStyle name="Percent 7 3 2 2" xfId="43814"/>
    <cellStyle name="Percent 7 3 2 2 2" xfId="43815"/>
    <cellStyle name="Percent 7 3 2 2 2 2" xfId="43816"/>
    <cellStyle name="Percent 7 3 2 2 3" xfId="43817"/>
    <cellStyle name="Percent 7 3 2 3" xfId="43818"/>
    <cellStyle name="Percent 7 3 2 3 2" xfId="43819"/>
    <cellStyle name="Percent 7 3 2 3 2 2" xfId="43820"/>
    <cellStyle name="Percent 7 3 2 3 3" xfId="43821"/>
    <cellStyle name="Percent 7 3 2 4" xfId="43822"/>
    <cellStyle name="Percent 7 3 2 4 2" xfId="43823"/>
    <cellStyle name="Percent 7 3 2 5" xfId="43824"/>
    <cellStyle name="Percent 7 3 3" xfId="43825"/>
    <cellStyle name="Percent 7 3 3 2" xfId="43826"/>
    <cellStyle name="Percent 7 3 3 2 2" xfId="43827"/>
    <cellStyle name="Percent 7 3 3 3" xfId="43828"/>
    <cellStyle name="Percent 7 3 4" xfId="43829"/>
    <cellStyle name="Percent 7 3 4 2" xfId="43830"/>
    <cellStyle name="Percent 7 3 4 2 2" xfId="43831"/>
    <cellStyle name="Percent 7 3 4 3" xfId="43832"/>
    <cellStyle name="Percent 7 3 5" xfId="43833"/>
    <cellStyle name="Percent 7 3 5 2" xfId="43834"/>
    <cellStyle name="Percent 7 3 6" xfId="43835"/>
    <cellStyle name="Percent 7 3 7" xfId="43836"/>
    <cellStyle name="Percent 7 4" xfId="43837"/>
    <cellStyle name="Percent 7 4 2" xfId="43838"/>
    <cellStyle name="Percent 7 4 2 2" xfId="43839"/>
    <cellStyle name="Percent 7 4 2 2 2" xfId="43840"/>
    <cellStyle name="Percent 7 4 2 3" xfId="43841"/>
    <cellStyle name="Percent 7 4 3" xfId="43842"/>
    <cellStyle name="Percent 7 4 3 2" xfId="43843"/>
    <cellStyle name="Percent 7 4 3 2 2" xfId="43844"/>
    <cellStyle name="Percent 7 4 3 3" xfId="43845"/>
    <cellStyle name="Percent 7 4 4" xfId="43846"/>
    <cellStyle name="Percent 7 4 4 2" xfId="43847"/>
    <cellStyle name="Percent 7 4 5" xfId="43848"/>
    <cellStyle name="Percent 7 5" xfId="43849"/>
    <cellStyle name="Percent 7 5 2" xfId="43850"/>
    <cellStyle name="Percent 7 5 2 2" xfId="43851"/>
    <cellStyle name="Percent 7 5 3" xfId="43852"/>
    <cellStyle name="Percent 7 6" xfId="43853"/>
    <cellStyle name="Percent 7 6 2" xfId="43854"/>
    <cellStyle name="Percent 7 6 2 2" xfId="43855"/>
    <cellStyle name="Percent 7 6 3" xfId="43856"/>
    <cellStyle name="Percent 7 7" xfId="43857"/>
    <cellStyle name="Percent 7 7 2" xfId="43858"/>
    <cellStyle name="Percent 7 8" xfId="43859"/>
    <cellStyle name="Percent 7 9" xfId="43860"/>
    <cellStyle name="Percent 8" xfId="43861"/>
    <cellStyle name="Percent 8 10" xfId="43862"/>
    <cellStyle name="Percent 8 2" xfId="43863"/>
    <cellStyle name="Percent 8 2 2" xfId="43864"/>
    <cellStyle name="Percent 8 2 2 2" xfId="43865"/>
    <cellStyle name="Percent 8 2 2 2 2" xfId="43866"/>
    <cellStyle name="Percent 8 2 2 2 2 2" xfId="43867"/>
    <cellStyle name="Percent 8 2 2 2 3" xfId="43868"/>
    <cellStyle name="Percent 8 2 2 3" xfId="43869"/>
    <cellStyle name="Percent 8 2 2 3 2" xfId="43870"/>
    <cellStyle name="Percent 8 2 2 3 2 2" xfId="43871"/>
    <cellStyle name="Percent 8 2 2 3 3" xfId="43872"/>
    <cellStyle name="Percent 8 2 2 4" xfId="43873"/>
    <cellStyle name="Percent 8 2 2 4 2" xfId="43874"/>
    <cellStyle name="Percent 8 2 2 5" xfId="43875"/>
    <cellStyle name="Percent 8 2 3" xfId="43876"/>
    <cellStyle name="Percent 8 2 3 2" xfId="43877"/>
    <cellStyle name="Percent 8 2 3 2 2" xfId="43878"/>
    <cellStyle name="Percent 8 2 3 3" xfId="43879"/>
    <cellStyle name="Percent 8 2 4" xfId="43880"/>
    <cellStyle name="Percent 8 2 4 2" xfId="43881"/>
    <cellStyle name="Percent 8 2 4 2 2" xfId="43882"/>
    <cellStyle name="Percent 8 2 4 3" xfId="43883"/>
    <cellStyle name="Percent 8 2 5" xfId="43884"/>
    <cellStyle name="Percent 8 2 5 2" xfId="43885"/>
    <cellStyle name="Percent 8 2 6" xfId="43886"/>
    <cellStyle name="Percent 8 2 7" xfId="43887"/>
    <cellStyle name="Percent 8 3" xfId="43888"/>
    <cellStyle name="Percent 8 3 2" xfId="43889"/>
    <cellStyle name="Percent 8 3 2 2" xfId="43890"/>
    <cellStyle name="Percent 8 3 2 2 2" xfId="43891"/>
    <cellStyle name="Percent 8 3 2 3" xfId="43892"/>
    <cellStyle name="Percent 8 3 3" xfId="43893"/>
    <cellStyle name="Percent 8 3 3 2" xfId="43894"/>
    <cellStyle name="Percent 8 3 3 2 2" xfId="43895"/>
    <cellStyle name="Percent 8 3 3 3" xfId="43896"/>
    <cellStyle name="Percent 8 3 4" xfId="43897"/>
    <cellStyle name="Percent 8 3 4 2" xfId="43898"/>
    <cellStyle name="Percent 8 3 5" xfId="43899"/>
    <cellStyle name="Percent 8 4" xfId="43900"/>
    <cellStyle name="Percent 8 4 2" xfId="43901"/>
    <cellStyle name="Percent 8 4 2 2" xfId="43902"/>
    <cellStyle name="Percent 8 4 3" xfId="43903"/>
    <cellStyle name="Percent 8 4 4" xfId="43904"/>
    <cellStyle name="Percent 8 5" xfId="43905"/>
    <cellStyle name="Percent 8 5 2" xfId="43906"/>
    <cellStyle name="Percent 8 5 2 2" xfId="43907"/>
    <cellStyle name="Percent 8 5 3" xfId="43908"/>
    <cellStyle name="Percent 8 6" xfId="43909"/>
    <cellStyle name="Percent 8 6 2" xfId="43910"/>
    <cellStyle name="Percent 8 7" xfId="43911"/>
    <cellStyle name="Percent 8 7 2" xfId="43912"/>
    <cellStyle name="Percent 8 8" xfId="43913"/>
    <cellStyle name="Percent 8 9" xfId="43914"/>
    <cellStyle name="Percent 9" xfId="43915"/>
    <cellStyle name="Percent 9 2" xfId="43916"/>
    <cellStyle name="Percent 9 2 2" xfId="43917"/>
    <cellStyle name="Percent 9 2 2 2" xfId="43918"/>
    <cellStyle name="Percent 9 2 2 3" xfId="43919"/>
    <cellStyle name="Percent 9 2 3" xfId="43920"/>
    <cellStyle name="Percent 9 3" xfId="43921"/>
    <cellStyle name="Percent 9 3 2" xfId="43922"/>
    <cellStyle name="Percent 9 4" xfId="43923"/>
    <cellStyle name="Percent 9 4 2" xfId="43924"/>
    <cellStyle name="Percent 9 5" xfId="43925"/>
    <cellStyle name="Percent 9 6" xfId="43926"/>
    <cellStyle name="Percent(1)" xfId="43927"/>
    <cellStyle name="Percent(1) 2" xfId="43928"/>
    <cellStyle name="Percent(1) 3" xfId="43929"/>
    <cellStyle name="Percent(2)" xfId="43930"/>
    <cellStyle name="Percent(2) 2" xfId="43931"/>
    <cellStyle name="Percent(2) 3" xfId="43932"/>
    <cellStyle name="Posting_Period" xfId="43933"/>
    <cellStyle name="PRM" xfId="43934"/>
    <cellStyle name="PRM 2" xfId="43935"/>
    <cellStyle name="PRM 2 2" xfId="43936"/>
    <cellStyle name="PRM 2 3" xfId="43937"/>
    <cellStyle name="PRM 3" xfId="43938"/>
    <cellStyle name="PRM 3 2" xfId="43939"/>
    <cellStyle name="PRM 3 3" xfId="43940"/>
    <cellStyle name="PRM 4" xfId="43941"/>
    <cellStyle name="PRM 5" xfId="43942"/>
    <cellStyle name="PRM_2011-11" xfId="43943"/>
    <cellStyle name="PS_Comma" xfId="43944"/>
    <cellStyle name="PSChar" xfId="43945"/>
    <cellStyle name="PSChar 2" xfId="43946"/>
    <cellStyle name="PSChar 3" xfId="43947"/>
    <cellStyle name="PSDate" xfId="43948"/>
    <cellStyle name="PSDate 2" xfId="43949"/>
    <cellStyle name="PSDate 3" xfId="43950"/>
    <cellStyle name="PSDec" xfId="43951"/>
    <cellStyle name="PSDec 2" xfId="43952"/>
    <cellStyle name="PSDec 3" xfId="43953"/>
    <cellStyle name="PSHeading" xfId="43954"/>
    <cellStyle name="PSHeading 2" xfId="43955"/>
    <cellStyle name="PSHeading 2 2" xfId="43956"/>
    <cellStyle name="PSHeading 2 2 2" xfId="43957"/>
    <cellStyle name="PSHeading 2 2 3" xfId="43958"/>
    <cellStyle name="PSHeading 2 3" xfId="43959"/>
    <cellStyle name="PSHeading 2 4" xfId="43960"/>
    <cellStyle name="PSHeading 3" xfId="43961"/>
    <cellStyle name="PSHeading 4" xfId="43962"/>
    <cellStyle name="PSInt" xfId="43963"/>
    <cellStyle name="PSInt 2" xfId="43964"/>
    <cellStyle name="PSInt 3" xfId="43965"/>
    <cellStyle name="PSSpacer" xfId="43966"/>
    <cellStyle name="PSSpacer 2" xfId="43967"/>
    <cellStyle name="PSSpacer 3" xfId="43968"/>
    <cellStyle name="Reset  - Style4" xfId="43969"/>
    <cellStyle name="Reset  - Style4 2" xfId="43970"/>
    <cellStyle name="Reset  - Style7" xfId="43971"/>
    <cellStyle name="Reset  - Style7 2" xfId="43972"/>
    <cellStyle name="STYL0 - Style1" xfId="43973"/>
    <cellStyle name="STYL0 - Style1 2" xfId="43974"/>
    <cellStyle name="STYL0 - Style1 3" xfId="43975"/>
    <cellStyle name="STYL1 - Style2" xfId="43976"/>
    <cellStyle name="STYL1 - Style2 2" xfId="43977"/>
    <cellStyle name="STYL1 - Style2 3" xfId="43978"/>
    <cellStyle name="STYL2 - Style3" xfId="43979"/>
    <cellStyle name="STYL2 - Style3 2" xfId="43980"/>
    <cellStyle name="STYL2 - Style3 3" xfId="43981"/>
    <cellStyle name="STYL3 - Style4" xfId="43982"/>
    <cellStyle name="STYL3 - Style4 2" xfId="43983"/>
    <cellStyle name="STYL3 - Style4 3" xfId="43984"/>
    <cellStyle name="STYL4 - Style5" xfId="43985"/>
    <cellStyle name="STYL4 - Style5 2" xfId="43986"/>
    <cellStyle name="STYL4 - Style5 3" xfId="43987"/>
    <cellStyle name="STYL5 - Style6" xfId="43988"/>
    <cellStyle name="STYL5 - Style6 2" xfId="43989"/>
    <cellStyle name="STYL5 - Style6 3" xfId="43990"/>
    <cellStyle name="STYL6 - Style7" xfId="43991"/>
    <cellStyle name="STYL6 - Style7 2" xfId="43992"/>
    <cellStyle name="STYL6 - Style7 3" xfId="43993"/>
    <cellStyle name="STYL7 - Style8" xfId="43994"/>
    <cellStyle name="STYL7 - Style8 2" xfId="43995"/>
    <cellStyle name="STYL7 - Style8 3" xfId="43996"/>
    <cellStyle name="Style 1" xfId="43997"/>
    <cellStyle name="Style 1 2" xfId="43998"/>
    <cellStyle name="Style 1 2 2" xfId="43999"/>
    <cellStyle name="Style 1 2 2 2" xfId="44000"/>
    <cellStyle name="Style 1 2 3" xfId="44001"/>
    <cellStyle name="Style 1 2 4" xfId="44002"/>
    <cellStyle name="Style 1 3" xfId="44003"/>
    <cellStyle name="Style 1 3 2" xfId="44004"/>
    <cellStyle name="Style 1 4" xfId="44005"/>
    <cellStyle name="Style 1 4 2" xfId="44006"/>
    <cellStyle name="Style 1 5" xfId="44007"/>
    <cellStyle name="Style 1 6" xfId="44008"/>
    <cellStyle name="Style 1 7" xfId="44009"/>
    <cellStyle name="Style 1_Recycle Center Commodities MRF" xfId="44010"/>
    <cellStyle name="STYLE1" xfId="44011"/>
    <cellStyle name="STYLE1 2" xfId="44012"/>
    <cellStyle name="STYLE1 2 2" xfId="44013"/>
    <cellStyle name="STYLE1 2 3" xfId="44014"/>
    <cellStyle name="STYLE1 2 4" xfId="44015"/>
    <cellStyle name="STYLE1 3" xfId="44016"/>
    <cellStyle name="STYLE1 3 2" xfId="44017"/>
    <cellStyle name="STYLE1 3 3" xfId="44018"/>
    <cellStyle name="STYLE1 4" xfId="44019"/>
    <cellStyle name="STYLE1 5" xfId="44020"/>
    <cellStyle name="sub heading" xfId="44021"/>
    <cellStyle name="sub heading 2" xfId="44022"/>
    <cellStyle name="sub heading 3" xfId="44023"/>
    <cellStyle name="Table  - Style5" xfId="44024"/>
    <cellStyle name="Table  - Style5 10" xfId="44025"/>
    <cellStyle name="Table  - Style5 10 2" xfId="44026"/>
    <cellStyle name="Table  - Style5 10 3" xfId="44027"/>
    <cellStyle name="Table  - Style5 11" xfId="44028"/>
    <cellStyle name="Table  - Style5 11 2" xfId="44029"/>
    <cellStyle name="Table  - Style5 11 3" xfId="44030"/>
    <cellStyle name="Table  - Style5 12" xfId="44031"/>
    <cellStyle name="Table  - Style5 2" xfId="44032"/>
    <cellStyle name="Table  - Style5 2 2" xfId="44033"/>
    <cellStyle name="Table  - Style5 2 2 2" xfId="44034"/>
    <cellStyle name="Table  - Style5 2 2 3" xfId="44035"/>
    <cellStyle name="Table  - Style5 2 3" xfId="44036"/>
    <cellStyle name="Table  - Style5 2 3 2" xfId="44037"/>
    <cellStyle name="Table  - Style5 2 3 3" xfId="44038"/>
    <cellStyle name="Table  - Style5 2 4" xfId="44039"/>
    <cellStyle name="Table  - Style5 2 4 2" xfId="44040"/>
    <cellStyle name="Table  - Style5 2 4 3" xfId="44041"/>
    <cellStyle name="Table  - Style5 2 5" xfId="44042"/>
    <cellStyle name="Table  - Style5 2 5 2" xfId="44043"/>
    <cellStyle name="Table  - Style5 2 5 3" xfId="44044"/>
    <cellStyle name="Table  - Style5 2 6" xfId="44045"/>
    <cellStyle name="Table  - Style5 2 6 2" xfId="44046"/>
    <cellStyle name="Table  - Style5 2 6 3" xfId="44047"/>
    <cellStyle name="Table  - Style5 2 7" xfId="44048"/>
    <cellStyle name="Table  - Style5 2 7 2" xfId="44049"/>
    <cellStyle name="Table  - Style5 2 7 3" xfId="44050"/>
    <cellStyle name="Table  - Style5 2 8" xfId="44051"/>
    <cellStyle name="Table  - Style5 3" xfId="44052"/>
    <cellStyle name="Table  - Style5 3 2" xfId="44053"/>
    <cellStyle name="Table  - Style5 3 2 2" xfId="44054"/>
    <cellStyle name="Table  - Style5 3 2 3" xfId="44055"/>
    <cellStyle name="Table  - Style5 3 3" xfId="44056"/>
    <cellStyle name="Table  - Style5 3 3 2" xfId="44057"/>
    <cellStyle name="Table  - Style5 3 3 3" xfId="44058"/>
    <cellStyle name="Table  - Style5 3 4" xfId="44059"/>
    <cellStyle name="Table  - Style5 3 4 2" xfId="44060"/>
    <cellStyle name="Table  - Style5 3 4 3" xfId="44061"/>
    <cellStyle name="Table  - Style5 3 5" xfId="44062"/>
    <cellStyle name="Table  - Style5 3 5 2" xfId="44063"/>
    <cellStyle name="Table  - Style5 3 5 3" xfId="44064"/>
    <cellStyle name="Table  - Style5 3 6" xfId="44065"/>
    <cellStyle name="Table  - Style5 3 6 2" xfId="44066"/>
    <cellStyle name="Table  - Style5 3 6 3" xfId="44067"/>
    <cellStyle name="Table  - Style5 3 7" xfId="44068"/>
    <cellStyle name="Table  - Style5 3 7 2" xfId="44069"/>
    <cellStyle name="Table  - Style5 3 7 3" xfId="44070"/>
    <cellStyle name="Table  - Style5 3 8" xfId="44071"/>
    <cellStyle name="Table  - Style5 4" xfId="44072"/>
    <cellStyle name="Table  - Style5 4 2" xfId="44073"/>
    <cellStyle name="Table  - Style5 4 2 2" xfId="44074"/>
    <cellStyle name="Table  - Style5 4 2 3" xfId="44075"/>
    <cellStyle name="Table  - Style5 4 3" xfId="44076"/>
    <cellStyle name="Table  - Style5 4 3 2" xfId="44077"/>
    <cellStyle name="Table  - Style5 4 3 3" xfId="44078"/>
    <cellStyle name="Table  - Style5 4 4" xfId="44079"/>
    <cellStyle name="Table  - Style5 4 4 2" xfId="44080"/>
    <cellStyle name="Table  - Style5 4 4 3" xfId="44081"/>
    <cellStyle name="Table  - Style5 4 5" xfId="44082"/>
    <cellStyle name="Table  - Style5 4 5 2" xfId="44083"/>
    <cellStyle name="Table  - Style5 4 5 3" xfId="44084"/>
    <cellStyle name="Table  - Style5 4 6" xfId="44085"/>
    <cellStyle name="Table  - Style5 4 6 2" xfId="44086"/>
    <cellStyle name="Table  - Style5 4 6 3" xfId="44087"/>
    <cellStyle name="Table  - Style5 4 7" xfId="44088"/>
    <cellStyle name="Table  - Style5 4 7 2" xfId="44089"/>
    <cellStyle name="Table  - Style5 4 7 3" xfId="44090"/>
    <cellStyle name="Table  - Style5 4 8" xfId="44091"/>
    <cellStyle name="Table  - Style5 5" xfId="44092"/>
    <cellStyle name="Table  - Style5 5 2" xfId="44093"/>
    <cellStyle name="Table  - Style5 5 2 2" xfId="44094"/>
    <cellStyle name="Table  - Style5 5 2 3" xfId="44095"/>
    <cellStyle name="Table  - Style5 5 3" xfId="44096"/>
    <cellStyle name="Table  - Style5 5 3 2" xfId="44097"/>
    <cellStyle name="Table  - Style5 5 3 3" xfId="44098"/>
    <cellStyle name="Table  - Style5 5 4" xfId="44099"/>
    <cellStyle name="Table  - Style5 5 4 2" xfId="44100"/>
    <cellStyle name="Table  - Style5 5 4 3" xfId="44101"/>
    <cellStyle name="Table  - Style5 5 5" xfId="44102"/>
    <cellStyle name="Table  - Style5 5 5 2" xfId="44103"/>
    <cellStyle name="Table  - Style5 5 5 3" xfId="44104"/>
    <cellStyle name="Table  - Style5 5 6" xfId="44105"/>
    <cellStyle name="Table  - Style5 5 6 2" xfId="44106"/>
    <cellStyle name="Table  - Style5 5 6 3" xfId="44107"/>
    <cellStyle name="Table  - Style5 5 7" xfId="44108"/>
    <cellStyle name="Table  - Style5 5 7 2" xfId="44109"/>
    <cellStyle name="Table  - Style5 5 7 3" xfId="44110"/>
    <cellStyle name="Table  - Style5 5 8" xfId="44111"/>
    <cellStyle name="Table  - Style5 6" xfId="44112"/>
    <cellStyle name="Table  - Style5 6 2" xfId="44113"/>
    <cellStyle name="Table  - Style5 7" xfId="44114"/>
    <cellStyle name="Table  - Style5 7 2" xfId="44115"/>
    <cellStyle name="Table  - Style5 7 3" xfId="44116"/>
    <cellStyle name="Table  - Style5 8" xfId="44117"/>
    <cellStyle name="Table  - Style5 8 2" xfId="44118"/>
    <cellStyle name="Table  - Style5 8 3" xfId="44119"/>
    <cellStyle name="Table  - Style5 9" xfId="44120"/>
    <cellStyle name="Table  - Style5 9 2" xfId="44121"/>
    <cellStyle name="Table  - Style5 9 3" xfId="44122"/>
    <cellStyle name="Table  - Style6" xfId="44123"/>
    <cellStyle name="Table  - Style6 10" xfId="44124"/>
    <cellStyle name="Table  - Style6 10 2" xfId="44125"/>
    <cellStyle name="Table  - Style6 10 3" xfId="44126"/>
    <cellStyle name="Table  - Style6 11" xfId="44127"/>
    <cellStyle name="Table  - Style6 11 2" xfId="44128"/>
    <cellStyle name="Table  - Style6 11 3" xfId="44129"/>
    <cellStyle name="Table  - Style6 12" xfId="44130"/>
    <cellStyle name="Table  - Style6 2" xfId="44131"/>
    <cellStyle name="Table  - Style6 2 2" xfId="44132"/>
    <cellStyle name="Table  - Style6 2 2 2" xfId="44133"/>
    <cellStyle name="Table  - Style6 2 2 3" xfId="44134"/>
    <cellStyle name="Table  - Style6 2 3" xfId="44135"/>
    <cellStyle name="Table  - Style6 2 3 2" xfId="44136"/>
    <cellStyle name="Table  - Style6 2 3 3" xfId="44137"/>
    <cellStyle name="Table  - Style6 2 4" xfId="44138"/>
    <cellStyle name="Table  - Style6 2 4 2" xfId="44139"/>
    <cellStyle name="Table  - Style6 2 4 3" xfId="44140"/>
    <cellStyle name="Table  - Style6 2 5" xfId="44141"/>
    <cellStyle name="Table  - Style6 2 5 2" xfId="44142"/>
    <cellStyle name="Table  - Style6 2 5 3" xfId="44143"/>
    <cellStyle name="Table  - Style6 2 6" xfId="44144"/>
    <cellStyle name="Table  - Style6 2 6 2" xfId="44145"/>
    <cellStyle name="Table  - Style6 2 6 3" xfId="44146"/>
    <cellStyle name="Table  - Style6 2 7" xfId="44147"/>
    <cellStyle name="Table  - Style6 2 7 2" xfId="44148"/>
    <cellStyle name="Table  - Style6 2 7 3" xfId="44149"/>
    <cellStyle name="Table  - Style6 2 8" xfId="44150"/>
    <cellStyle name="Table  - Style6 3" xfId="44151"/>
    <cellStyle name="Table  - Style6 3 2" xfId="44152"/>
    <cellStyle name="Table  - Style6 3 2 2" xfId="44153"/>
    <cellStyle name="Table  - Style6 3 2 3" xfId="44154"/>
    <cellStyle name="Table  - Style6 3 3" xfId="44155"/>
    <cellStyle name="Table  - Style6 3 3 2" xfId="44156"/>
    <cellStyle name="Table  - Style6 3 3 3" xfId="44157"/>
    <cellStyle name="Table  - Style6 3 4" xfId="44158"/>
    <cellStyle name="Table  - Style6 3 4 2" xfId="44159"/>
    <cellStyle name="Table  - Style6 3 4 3" xfId="44160"/>
    <cellStyle name="Table  - Style6 3 5" xfId="44161"/>
    <cellStyle name="Table  - Style6 3 5 2" xfId="44162"/>
    <cellStyle name="Table  - Style6 3 5 3" xfId="44163"/>
    <cellStyle name="Table  - Style6 3 6" xfId="44164"/>
    <cellStyle name="Table  - Style6 3 6 2" xfId="44165"/>
    <cellStyle name="Table  - Style6 3 6 3" xfId="44166"/>
    <cellStyle name="Table  - Style6 3 7" xfId="44167"/>
    <cellStyle name="Table  - Style6 3 7 2" xfId="44168"/>
    <cellStyle name="Table  - Style6 3 7 3" xfId="44169"/>
    <cellStyle name="Table  - Style6 3 8" xfId="44170"/>
    <cellStyle name="Table  - Style6 4" xfId="44171"/>
    <cellStyle name="Table  - Style6 4 2" xfId="44172"/>
    <cellStyle name="Table  - Style6 4 2 2" xfId="44173"/>
    <cellStyle name="Table  - Style6 4 2 3" xfId="44174"/>
    <cellStyle name="Table  - Style6 4 3" xfId="44175"/>
    <cellStyle name="Table  - Style6 4 3 2" xfId="44176"/>
    <cellStyle name="Table  - Style6 4 3 3" xfId="44177"/>
    <cellStyle name="Table  - Style6 4 4" xfId="44178"/>
    <cellStyle name="Table  - Style6 4 4 2" xfId="44179"/>
    <cellStyle name="Table  - Style6 4 4 3" xfId="44180"/>
    <cellStyle name="Table  - Style6 4 5" xfId="44181"/>
    <cellStyle name="Table  - Style6 4 5 2" xfId="44182"/>
    <cellStyle name="Table  - Style6 4 5 3" xfId="44183"/>
    <cellStyle name="Table  - Style6 4 6" xfId="44184"/>
    <cellStyle name="Table  - Style6 4 6 2" xfId="44185"/>
    <cellStyle name="Table  - Style6 4 6 3" xfId="44186"/>
    <cellStyle name="Table  - Style6 4 7" xfId="44187"/>
    <cellStyle name="Table  - Style6 4 7 2" xfId="44188"/>
    <cellStyle name="Table  - Style6 4 7 3" xfId="44189"/>
    <cellStyle name="Table  - Style6 4 8" xfId="44190"/>
    <cellStyle name="Table  - Style6 5" xfId="44191"/>
    <cellStyle name="Table  - Style6 5 2" xfId="44192"/>
    <cellStyle name="Table  - Style6 5 2 2" xfId="44193"/>
    <cellStyle name="Table  - Style6 5 2 3" xfId="44194"/>
    <cellStyle name="Table  - Style6 5 3" xfId="44195"/>
    <cellStyle name="Table  - Style6 5 3 2" xfId="44196"/>
    <cellStyle name="Table  - Style6 5 3 3" xfId="44197"/>
    <cellStyle name="Table  - Style6 5 4" xfId="44198"/>
    <cellStyle name="Table  - Style6 5 4 2" xfId="44199"/>
    <cellStyle name="Table  - Style6 5 4 3" xfId="44200"/>
    <cellStyle name="Table  - Style6 5 5" xfId="44201"/>
    <cellStyle name="Table  - Style6 5 5 2" xfId="44202"/>
    <cellStyle name="Table  - Style6 5 5 3" xfId="44203"/>
    <cellStyle name="Table  - Style6 5 6" xfId="44204"/>
    <cellStyle name="Table  - Style6 5 6 2" xfId="44205"/>
    <cellStyle name="Table  - Style6 5 6 3" xfId="44206"/>
    <cellStyle name="Table  - Style6 5 7" xfId="44207"/>
    <cellStyle name="Table  - Style6 5 7 2" xfId="44208"/>
    <cellStyle name="Table  - Style6 5 7 3" xfId="44209"/>
    <cellStyle name="Table  - Style6 5 8" xfId="44210"/>
    <cellStyle name="Table  - Style6 6" xfId="44211"/>
    <cellStyle name="Table  - Style6 6 2" xfId="44212"/>
    <cellStyle name="Table  - Style6 7" xfId="44213"/>
    <cellStyle name="Table  - Style6 7 2" xfId="44214"/>
    <cellStyle name="Table  - Style6 7 3" xfId="44215"/>
    <cellStyle name="Table  - Style6 8" xfId="44216"/>
    <cellStyle name="Table  - Style6 8 2" xfId="44217"/>
    <cellStyle name="Table  - Style6 8 3" xfId="44218"/>
    <cellStyle name="Table  - Style6 9" xfId="44219"/>
    <cellStyle name="Table  - Style6 9 2" xfId="44220"/>
    <cellStyle name="Table  - Style6 9 3" xfId="44221"/>
    <cellStyle name="Tax_Rate" xfId="44222"/>
    <cellStyle name="Title  - Style1" xfId="44223"/>
    <cellStyle name="Title  - Style1 2" xfId="44224"/>
    <cellStyle name="Title  - Style6" xfId="44225"/>
    <cellStyle name="Title  - Style6 2" xfId="44226"/>
    <cellStyle name="Title 10" xfId="44227"/>
    <cellStyle name="Title 10 2" xfId="44228"/>
    <cellStyle name="Title 11" xfId="44229"/>
    <cellStyle name="Title 11 2" xfId="44230"/>
    <cellStyle name="Title 12" xfId="44231"/>
    <cellStyle name="Title 12 2" xfId="44232"/>
    <cellStyle name="Title 13" xfId="44233"/>
    <cellStyle name="Title 14" xfId="44234"/>
    <cellStyle name="Title 15" xfId="44235"/>
    <cellStyle name="Title 16" xfId="44236"/>
    <cellStyle name="Title 17" xfId="44237"/>
    <cellStyle name="Title 18" xfId="44238"/>
    <cellStyle name="Title 19" xfId="44239"/>
    <cellStyle name="Title 2" xfId="44240"/>
    <cellStyle name="Title 2 2" xfId="44241"/>
    <cellStyle name="Title 2 2 2" xfId="44242"/>
    <cellStyle name="Title 2 2 2 2" xfId="44243"/>
    <cellStyle name="Title 2 2 3" xfId="44244"/>
    <cellStyle name="Title 2 2 4" xfId="44245"/>
    <cellStyle name="Title 2 3" xfId="44246"/>
    <cellStyle name="Title 2 3 2" xfId="44247"/>
    <cellStyle name="Title 2 3 3" xfId="44248"/>
    <cellStyle name="Title 2 4" xfId="44249"/>
    <cellStyle name="Title 2 5" xfId="44250"/>
    <cellStyle name="Title 2 6" xfId="44251"/>
    <cellStyle name="Title 20" xfId="44252"/>
    <cellStyle name="Title 21" xfId="44253"/>
    <cellStyle name="Title 22" xfId="44254"/>
    <cellStyle name="Title 23" xfId="44255"/>
    <cellStyle name="Title 24" xfId="44256"/>
    <cellStyle name="Title 25" xfId="44257"/>
    <cellStyle name="Title 3" xfId="44258"/>
    <cellStyle name="Title 3 2" xfId="44259"/>
    <cellStyle name="Title 3 2 2" xfId="44260"/>
    <cellStyle name="Title 3 2 3" xfId="44261"/>
    <cellStyle name="Title 3 3" xfId="44262"/>
    <cellStyle name="Title 3 4" xfId="44263"/>
    <cellStyle name="Title 3 5" xfId="44264"/>
    <cellStyle name="Title 3 6" xfId="44265"/>
    <cellStyle name="Title 4" xfId="44266"/>
    <cellStyle name="Title 4 2" xfId="44267"/>
    <cellStyle name="Title 4 3" xfId="44268"/>
    <cellStyle name="Title 4 4" xfId="44269"/>
    <cellStyle name="Title 5" xfId="44270"/>
    <cellStyle name="Title 5 2" xfId="44271"/>
    <cellStyle name="Title 6" xfId="44272"/>
    <cellStyle name="Title 6 2" xfId="44273"/>
    <cellStyle name="Title 7" xfId="44274"/>
    <cellStyle name="Title 7 2" xfId="44275"/>
    <cellStyle name="Title 8" xfId="44276"/>
    <cellStyle name="Title 8 2" xfId="44277"/>
    <cellStyle name="Title 9" xfId="44278"/>
    <cellStyle name="Title 9 2" xfId="44279"/>
    <cellStyle name="Total 2" xfId="44280"/>
    <cellStyle name="Total 2 2" xfId="44281"/>
    <cellStyle name="Total 2 2 2" xfId="44282"/>
    <cellStyle name="Total 2 2 2 10" xfId="44283"/>
    <cellStyle name="Total 2 2 2 10 2" xfId="44284"/>
    <cellStyle name="Total 2 2 2 10 3" xfId="44285"/>
    <cellStyle name="Total 2 2 2 11" xfId="44286"/>
    <cellStyle name="Total 2 2 2 11 2" xfId="44287"/>
    <cellStyle name="Total 2 2 2 11 3" xfId="44288"/>
    <cellStyle name="Total 2 2 2 12" xfId="44289"/>
    <cellStyle name="Total 2 2 2 2" xfId="44290"/>
    <cellStyle name="Total 2 2 2 2 2" xfId="44291"/>
    <cellStyle name="Total 2 2 2 2 2 2" xfId="44292"/>
    <cellStyle name="Total 2 2 2 2 2 3" xfId="44293"/>
    <cellStyle name="Total 2 2 2 2 3" xfId="44294"/>
    <cellStyle name="Total 2 2 2 2 3 2" xfId="44295"/>
    <cellStyle name="Total 2 2 2 2 3 3" xfId="44296"/>
    <cellStyle name="Total 2 2 2 2 4" xfId="44297"/>
    <cellStyle name="Total 2 2 2 2 4 2" xfId="44298"/>
    <cellStyle name="Total 2 2 2 2 4 3" xfId="44299"/>
    <cellStyle name="Total 2 2 2 2 5" xfId="44300"/>
    <cellStyle name="Total 2 2 2 2 5 2" xfId="44301"/>
    <cellStyle name="Total 2 2 2 2 5 3" xfId="44302"/>
    <cellStyle name="Total 2 2 2 2 6" xfId="44303"/>
    <cellStyle name="Total 2 2 2 2 6 2" xfId="44304"/>
    <cellStyle name="Total 2 2 2 2 6 3" xfId="44305"/>
    <cellStyle name="Total 2 2 2 2 7" xfId="44306"/>
    <cellStyle name="Total 2 2 2 2 7 2" xfId="44307"/>
    <cellStyle name="Total 2 2 2 2 7 3" xfId="44308"/>
    <cellStyle name="Total 2 2 2 2 8" xfId="44309"/>
    <cellStyle name="Total 2 2 2 3" xfId="44310"/>
    <cellStyle name="Total 2 2 2 3 2" xfId="44311"/>
    <cellStyle name="Total 2 2 2 3 2 2" xfId="44312"/>
    <cellStyle name="Total 2 2 2 3 2 3" xfId="44313"/>
    <cellStyle name="Total 2 2 2 3 3" xfId="44314"/>
    <cellStyle name="Total 2 2 2 3 3 2" xfId="44315"/>
    <cellStyle name="Total 2 2 2 3 3 3" xfId="44316"/>
    <cellStyle name="Total 2 2 2 3 4" xfId="44317"/>
    <cellStyle name="Total 2 2 2 3 4 2" xfId="44318"/>
    <cellStyle name="Total 2 2 2 3 4 3" xfId="44319"/>
    <cellStyle name="Total 2 2 2 3 5" xfId="44320"/>
    <cellStyle name="Total 2 2 2 3 5 2" xfId="44321"/>
    <cellStyle name="Total 2 2 2 3 5 3" xfId="44322"/>
    <cellStyle name="Total 2 2 2 3 6" xfId="44323"/>
    <cellStyle name="Total 2 2 2 3 6 2" xfId="44324"/>
    <cellStyle name="Total 2 2 2 3 6 3" xfId="44325"/>
    <cellStyle name="Total 2 2 2 3 7" xfId="44326"/>
    <cellStyle name="Total 2 2 2 3 7 2" xfId="44327"/>
    <cellStyle name="Total 2 2 2 3 7 3" xfId="44328"/>
    <cellStyle name="Total 2 2 2 3 8" xfId="44329"/>
    <cellStyle name="Total 2 2 2 4" xfId="44330"/>
    <cellStyle name="Total 2 2 2 4 2" xfId="44331"/>
    <cellStyle name="Total 2 2 2 4 2 2" xfId="44332"/>
    <cellStyle name="Total 2 2 2 4 2 3" xfId="44333"/>
    <cellStyle name="Total 2 2 2 4 3" xfId="44334"/>
    <cellStyle name="Total 2 2 2 4 3 2" xfId="44335"/>
    <cellStyle name="Total 2 2 2 4 3 3" xfId="44336"/>
    <cellStyle name="Total 2 2 2 4 4" xfId="44337"/>
    <cellStyle name="Total 2 2 2 4 4 2" xfId="44338"/>
    <cellStyle name="Total 2 2 2 4 4 3" xfId="44339"/>
    <cellStyle name="Total 2 2 2 4 5" xfId="44340"/>
    <cellStyle name="Total 2 2 2 4 5 2" xfId="44341"/>
    <cellStyle name="Total 2 2 2 4 5 3" xfId="44342"/>
    <cellStyle name="Total 2 2 2 4 6" xfId="44343"/>
    <cellStyle name="Total 2 2 2 4 6 2" xfId="44344"/>
    <cellStyle name="Total 2 2 2 4 6 3" xfId="44345"/>
    <cellStyle name="Total 2 2 2 4 7" xfId="44346"/>
    <cellStyle name="Total 2 2 2 4 7 2" xfId="44347"/>
    <cellStyle name="Total 2 2 2 4 7 3" xfId="44348"/>
    <cellStyle name="Total 2 2 2 4 8" xfId="44349"/>
    <cellStyle name="Total 2 2 2 5" xfId="44350"/>
    <cellStyle name="Total 2 2 2 5 2" xfId="44351"/>
    <cellStyle name="Total 2 2 2 5 2 2" xfId="44352"/>
    <cellStyle name="Total 2 2 2 5 2 3" xfId="44353"/>
    <cellStyle name="Total 2 2 2 5 3" xfId="44354"/>
    <cellStyle name="Total 2 2 2 5 3 2" xfId="44355"/>
    <cellStyle name="Total 2 2 2 5 3 3" xfId="44356"/>
    <cellStyle name="Total 2 2 2 5 4" xfId="44357"/>
    <cellStyle name="Total 2 2 2 5 4 2" xfId="44358"/>
    <cellStyle name="Total 2 2 2 5 4 3" xfId="44359"/>
    <cellStyle name="Total 2 2 2 5 5" xfId="44360"/>
    <cellStyle name="Total 2 2 2 5 5 2" xfId="44361"/>
    <cellStyle name="Total 2 2 2 5 5 3" xfId="44362"/>
    <cellStyle name="Total 2 2 2 5 6" xfId="44363"/>
    <cellStyle name="Total 2 2 2 5 6 2" xfId="44364"/>
    <cellStyle name="Total 2 2 2 5 6 3" xfId="44365"/>
    <cellStyle name="Total 2 2 2 5 7" xfId="44366"/>
    <cellStyle name="Total 2 2 2 5 7 2" xfId="44367"/>
    <cellStyle name="Total 2 2 2 5 7 3" xfId="44368"/>
    <cellStyle name="Total 2 2 2 5 8" xfId="44369"/>
    <cellStyle name="Total 2 2 2 6" xfId="44370"/>
    <cellStyle name="Total 2 2 2 6 2" xfId="44371"/>
    <cellStyle name="Total 2 2 2 6 3" xfId="44372"/>
    <cellStyle name="Total 2 2 2 7" xfId="44373"/>
    <cellStyle name="Total 2 2 2 7 2" xfId="44374"/>
    <cellStyle name="Total 2 2 2 7 3" xfId="44375"/>
    <cellStyle name="Total 2 2 2 8" xfId="44376"/>
    <cellStyle name="Total 2 2 2 8 2" xfId="44377"/>
    <cellStyle name="Total 2 2 2 8 3" xfId="44378"/>
    <cellStyle name="Total 2 2 2 9" xfId="44379"/>
    <cellStyle name="Total 2 2 2 9 2" xfId="44380"/>
    <cellStyle name="Total 2 2 2 9 3" xfId="44381"/>
    <cellStyle name="Total 2 2 3" xfId="44382"/>
    <cellStyle name="Total 2 2 3 10" xfId="44383"/>
    <cellStyle name="Total 2 2 3 10 2" xfId="44384"/>
    <cellStyle name="Total 2 2 3 10 3" xfId="44385"/>
    <cellStyle name="Total 2 2 3 11" xfId="44386"/>
    <cellStyle name="Total 2 2 3 11 2" xfId="44387"/>
    <cellStyle name="Total 2 2 3 11 3" xfId="44388"/>
    <cellStyle name="Total 2 2 3 12" xfId="44389"/>
    <cellStyle name="Total 2 2 3 2" xfId="44390"/>
    <cellStyle name="Total 2 2 3 2 2" xfId="44391"/>
    <cellStyle name="Total 2 2 3 2 2 2" xfId="44392"/>
    <cellStyle name="Total 2 2 3 2 2 3" xfId="44393"/>
    <cellStyle name="Total 2 2 3 2 3" xfId="44394"/>
    <cellStyle name="Total 2 2 3 2 3 2" xfId="44395"/>
    <cellStyle name="Total 2 2 3 2 3 3" xfId="44396"/>
    <cellStyle name="Total 2 2 3 2 4" xfId="44397"/>
    <cellStyle name="Total 2 2 3 2 4 2" xfId="44398"/>
    <cellStyle name="Total 2 2 3 2 4 3" xfId="44399"/>
    <cellStyle name="Total 2 2 3 2 5" xfId="44400"/>
    <cellStyle name="Total 2 2 3 2 5 2" xfId="44401"/>
    <cellStyle name="Total 2 2 3 2 5 3" xfId="44402"/>
    <cellStyle name="Total 2 2 3 2 6" xfId="44403"/>
    <cellStyle name="Total 2 2 3 2 6 2" xfId="44404"/>
    <cellStyle name="Total 2 2 3 2 6 3" xfId="44405"/>
    <cellStyle name="Total 2 2 3 2 7" xfId="44406"/>
    <cellStyle name="Total 2 2 3 2 7 2" xfId="44407"/>
    <cellStyle name="Total 2 2 3 2 7 3" xfId="44408"/>
    <cellStyle name="Total 2 2 3 2 8" xfId="44409"/>
    <cellStyle name="Total 2 2 3 3" xfId="44410"/>
    <cellStyle name="Total 2 2 3 3 2" xfId="44411"/>
    <cellStyle name="Total 2 2 3 3 2 2" xfId="44412"/>
    <cellStyle name="Total 2 2 3 3 2 3" xfId="44413"/>
    <cellStyle name="Total 2 2 3 3 3" xfId="44414"/>
    <cellStyle name="Total 2 2 3 3 3 2" xfId="44415"/>
    <cellStyle name="Total 2 2 3 3 3 3" xfId="44416"/>
    <cellStyle name="Total 2 2 3 3 4" xfId="44417"/>
    <cellStyle name="Total 2 2 3 3 4 2" xfId="44418"/>
    <cellStyle name="Total 2 2 3 3 4 3" xfId="44419"/>
    <cellStyle name="Total 2 2 3 3 5" xfId="44420"/>
    <cellStyle name="Total 2 2 3 3 5 2" xfId="44421"/>
    <cellStyle name="Total 2 2 3 3 5 3" xfId="44422"/>
    <cellStyle name="Total 2 2 3 3 6" xfId="44423"/>
    <cellStyle name="Total 2 2 3 3 6 2" xfId="44424"/>
    <cellStyle name="Total 2 2 3 3 6 3" xfId="44425"/>
    <cellStyle name="Total 2 2 3 3 7" xfId="44426"/>
    <cellStyle name="Total 2 2 3 3 7 2" xfId="44427"/>
    <cellStyle name="Total 2 2 3 3 7 3" xfId="44428"/>
    <cellStyle name="Total 2 2 3 3 8" xfId="44429"/>
    <cellStyle name="Total 2 2 3 4" xfId="44430"/>
    <cellStyle name="Total 2 2 3 4 2" xfId="44431"/>
    <cellStyle name="Total 2 2 3 4 2 2" xfId="44432"/>
    <cellStyle name="Total 2 2 3 4 2 3" xfId="44433"/>
    <cellStyle name="Total 2 2 3 4 3" xfId="44434"/>
    <cellStyle name="Total 2 2 3 4 3 2" xfId="44435"/>
    <cellStyle name="Total 2 2 3 4 3 3" xfId="44436"/>
    <cellStyle name="Total 2 2 3 4 4" xfId="44437"/>
    <cellStyle name="Total 2 2 3 4 4 2" xfId="44438"/>
    <cellStyle name="Total 2 2 3 4 4 3" xfId="44439"/>
    <cellStyle name="Total 2 2 3 4 5" xfId="44440"/>
    <cellStyle name="Total 2 2 3 4 5 2" xfId="44441"/>
    <cellStyle name="Total 2 2 3 4 5 3" xfId="44442"/>
    <cellStyle name="Total 2 2 3 4 6" xfId="44443"/>
    <cellStyle name="Total 2 2 3 4 6 2" xfId="44444"/>
    <cellStyle name="Total 2 2 3 4 6 3" xfId="44445"/>
    <cellStyle name="Total 2 2 3 4 7" xfId="44446"/>
    <cellStyle name="Total 2 2 3 4 7 2" xfId="44447"/>
    <cellStyle name="Total 2 2 3 4 7 3" xfId="44448"/>
    <cellStyle name="Total 2 2 3 4 8" xfId="44449"/>
    <cellStyle name="Total 2 2 3 5" xfId="44450"/>
    <cellStyle name="Total 2 2 3 5 2" xfId="44451"/>
    <cellStyle name="Total 2 2 3 5 2 2" xfId="44452"/>
    <cellStyle name="Total 2 2 3 5 2 3" xfId="44453"/>
    <cellStyle name="Total 2 2 3 5 3" xfId="44454"/>
    <cellStyle name="Total 2 2 3 5 3 2" xfId="44455"/>
    <cellStyle name="Total 2 2 3 5 3 3" xfId="44456"/>
    <cellStyle name="Total 2 2 3 5 4" xfId="44457"/>
    <cellStyle name="Total 2 2 3 5 4 2" xfId="44458"/>
    <cellStyle name="Total 2 2 3 5 4 3" xfId="44459"/>
    <cellStyle name="Total 2 2 3 5 5" xfId="44460"/>
    <cellStyle name="Total 2 2 3 5 5 2" xfId="44461"/>
    <cellStyle name="Total 2 2 3 5 5 3" xfId="44462"/>
    <cellStyle name="Total 2 2 3 5 6" xfId="44463"/>
    <cellStyle name="Total 2 2 3 5 6 2" xfId="44464"/>
    <cellStyle name="Total 2 2 3 5 6 3" xfId="44465"/>
    <cellStyle name="Total 2 2 3 5 7" xfId="44466"/>
    <cellStyle name="Total 2 2 3 5 7 2" xfId="44467"/>
    <cellStyle name="Total 2 2 3 5 7 3" xfId="44468"/>
    <cellStyle name="Total 2 2 3 5 8" xfId="44469"/>
    <cellStyle name="Total 2 2 3 6" xfId="44470"/>
    <cellStyle name="Total 2 2 3 6 2" xfId="44471"/>
    <cellStyle name="Total 2 2 3 6 3" xfId="44472"/>
    <cellStyle name="Total 2 2 3 7" xfId="44473"/>
    <cellStyle name="Total 2 2 3 7 2" xfId="44474"/>
    <cellStyle name="Total 2 2 3 7 3" xfId="44475"/>
    <cellStyle name="Total 2 2 3 8" xfId="44476"/>
    <cellStyle name="Total 2 2 3 8 2" xfId="44477"/>
    <cellStyle name="Total 2 2 3 8 3" xfId="44478"/>
    <cellStyle name="Total 2 2 3 9" xfId="44479"/>
    <cellStyle name="Total 2 2 3 9 2" xfId="44480"/>
    <cellStyle name="Total 2 2 3 9 3" xfId="44481"/>
    <cellStyle name="Total 2 2 4" xfId="44482"/>
    <cellStyle name="Total 2 2 4 2" xfId="44483"/>
    <cellStyle name="Total 2 2 4 2 2" xfId="44484"/>
    <cellStyle name="Total 2 2 4 2 3" xfId="44485"/>
    <cellStyle name="Total 2 2 4 3" xfId="44486"/>
    <cellStyle name="Total 2 2 4 3 2" xfId="44487"/>
    <cellStyle name="Total 2 2 4 3 3" xfId="44488"/>
    <cellStyle name="Total 2 2 4 4" xfId="44489"/>
    <cellStyle name="Total 2 2 4 4 2" xfId="44490"/>
    <cellStyle name="Total 2 2 4 4 3" xfId="44491"/>
    <cellStyle name="Total 2 2 4 5" xfId="44492"/>
    <cellStyle name="Total 2 2 4 5 2" xfId="44493"/>
    <cellStyle name="Total 2 2 4 5 3" xfId="44494"/>
    <cellStyle name="Total 2 2 4 6" xfId="44495"/>
    <cellStyle name="Total 2 2 4 6 2" xfId="44496"/>
    <cellStyle name="Total 2 2 4 6 3" xfId="44497"/>
    <cellStyle name="Total 2 2 4 7" xfId="44498"/>
    <cellStyle name="Total 2 2 4 7 2" xfId="44499"/>
    <cellStyle name="Total 2 2 4 7 3" xfId="44500"/>
    <cellStyle name="Total 2 2 4 8" xfId="44501"/>
    <cellStyle name="Total 2 2 5" xfId="44502"/>
    <cellStyle name="Total 2 2 5 2" xfId="44503"/>
    <cellStyle name="Total 2 2 5 2 2" xfId="44504"/>
    <cellStyle name="Total 2 2 5 2 3" xfId="44505"/>
    <cellStyle name="Total 2 2 5 3" xfId="44506"/>
    <cellStyle name="Total 2 2 5 3 2" xfId="44507"/>
    <cellStyle name="Total 2 2 5 3 3" xfId="44508"/>
    <cellStyle name="Total 2 2 5 4" xfId="44509"/>
    <cellStyle name="Total 2 2 5 4 2" xfId="44510"/>
    <cellStyle name="Total 2 2 5 4 3" xfId="44511"/>
    <cellStyle name="Total 2 2 5 5" xfId="44512"/>
    <cellStyle name="Total 2 2 5 5 2" xfId="44513"/>
    <cellStyle name="Total 2 2 5 5 3" xfId="44514"/>
    <cellStyle name="Total 2 2 5 6" xfId="44515"/>
    <cellStyle name="Total 2 2 5 6 2" xfId="44516"/>
    <cellStyle name="Total 2 2 5 6 3" xfId="44517"/>
    <cellStyle name="Total 2 2 5 7" xfId="44518"/>
    <cellStyle name="Total 2 2 5 7 2" xfId="44519"/>
    <cellStyle name="Total 2 2 5 7 3" xfId="44520"/>
    <cellStyle name="Total 2 2 5 8" xfId="44521"/>
    <cellStyle name="Total 2 2 6" xfId="44522"/>
    <cellStyle name="Total 2 2 7" xfId="44523"/>
    <cellStyle name="Total 2 3" xfId="44524"/>
    <cellStyle name="Total 2 3 10" xfId="44525"/>
    <cellStyle name="Total 2 3 10 2" xfId="44526"/>
    <cellStyle name="Total 2 3 10 3" xfId="44527"/>
    <cellStyle name="Total 2 3 11" xfId="44528"/>
    <cellStyle name="Total 2 3 11 2" xfId="44529"/>
    <cellStyle name="Total 2 3 11 3" xfId="44530"/>
    <cellStyle name="Total 2 3 12" xfId="44531"/>
    <cellStyle name="Total 2 3 12 2" xfId="44532"/>
    <cellStyle name="Total 2 3 12 3" xfId="44533"/>
    <cellStyle name="Total 2 3 13" xfId="44534"/>
    <cellStyle name="Total 2 3 14" xfId="44535"/>
    <cellStyle name="Total 2 3 2" xfId="44536"/>
    <cellStyle name="Total 2 3 2 10" xfId="44537"/>
    <cellStyle name="Total 2 3 2 10 2" xfId="44538"/>
    <cellStyle name="Total 2 3 2 10 3" xfId="44539"/>
    <cellStyle name="Total 2 3 2 11" xfId="44540"/>
    <cellStyle name="Total 2 3 2 11 2" xfId="44541"/>
    <cellStyle name="Total 2 3 2 11 3" xfId="44542"/>
    <cellStyle name="Total 2 3 2 12" xfId="44543"/>
    <cellStyle name="Total 2 3 2 13" xfId="44544"/>
    <cellStyle name="Total 2 3 2 2" xfId="44545"/>
    <cellStyle name="Total 2 3 2 2 2" xfId="44546"/>
    <cellStyle name="Total 2 3 2 2 2 2" xfId="44547"/>
    <cellStyle name="Total 2 3 2 2 2 3" xfId="44548"/>
    <cellStyle name="Total 2 3 2 2 3" xfId="44549"/>
    <cellStyle name="Total 2 3 2 2 3 2" xfId="44550"/>
    <cellStyle name="Total 2 3 2 2 3 3" xfId="44551"/>
    <cellStyle name="Total 2 3 2 2 4" xfId="44552"/>
    <cellStyle name="Total 2 3 2 2 4 2" xfId="44553"/>
    <cellStyle name="Total 2 3 2 2 4 3" xfId="44554"/>
    <cellStyle name="Total 2 3 2 2 5" xfId="44555"/>
    <cellStyle name="Total 2 3 2 2 5 2" xfId="44556"/>
    <cellStyle name="Total 2 3 2 2 5 3" xfId="44557"/>
    <cellStyle name="Total 2 3 2 2 6" xfId="44558"/>
    <cellStyle name="Total 2 3 2 2 6 2" xfId="44559"/>
    <cellStyle name="Total 2 3 2 2 6 3" xfId="44560"/>
    <cellStyle name="Total 2 3 2 2 7" xfId="44561"/>
    <cellStyle name="Total 2 3 2 2 7 2" xfId="44562"/>
    <cellStyle name="Total 2 3 2 2 7 3" xfId="44563"/>
    <cellStyle name="Total 2 3 2 2 8" xfId="44564"/>
    <cellStyle name="Total 2 3 2 2 9" xfId="44565"/>
    <cellStyle name="Total 2 3 2 3" xfId="44566"/>
    <cellStyle name="Total 2 3 2 3 2" xfId="44567"/>
    <cellStyle name="Total 2 3 2 3 2 2" xfId="44568"/>
    <cellStyle name="Total 2 3 2 3 2 3" xfId="44569"/>
    <cellStyle name="Total 2 3 2 3 3" xfId="44570"/>
    <cellStyle name="Total 2 3 2 3 3 2" xfId="44571"/>
    <cellStyle name="Total 2 3 2 3 3 3" xfId="44572"/>
    <cellStyle name="Total 2 3 2 3 4" xfId="44573"/>
    <cellStyle name="Total 2 3 2 3 4 2" xfId="44574"/>
    <cellStyle name="Total 2 3 2 3 4 3" xfId="44575"/>
    <cellStyle name="Total 2 3 2 3 5" xfId="44576"/>
    <cellStyle name="Total 2 3 2 3 5 2" xfId="44577"/>
    <cellStyle name="Total 2 3 2 3 5 3" xfId="44578"/>
    <cellStyle name="Total 2 3 2 3 6" xfId="44579"/>
    <cellStyle name="Total 2 3 2 3 6 2" xfId="44580"/>
    <cellStyle name="Total 2 3 2 3 6 3" xfId="44581"/>
    <cellStyle name="Total 2 3 2 3 7" xfId="44582"/>
    <cellStyle name="Total 2 3 2 3 7 2" xfId="44583"/>
    <cellStyle name="Total 2 3 2 3 7 3" xfId="44584"/>
    <cellStyle name="Total 2 3 2 3 8" xfId="44585"/>
    <cellStyle name="Total 2 3 2 3 9" xfId="44586"/>
    <cellStyle name="Total 2 3 2 4" xfId="44587"/>
    <cellStyle name="Total 2 3 2 4 2" xfId="44588"/>
    <cellStyle name="Total 2 3 2 4 2 2" xfId="44589"/>
    <cellStyle name="Total 2 3 2 4 2 3" xfId="44590"/>
    <cellStyle name="Total 2 3 2 4 3" xfId="44591"/>
    <cellStyle name="Total 2 3 2 4 3 2" xfId="44592"/>
    <cellStyle name="Total 2 3 2 4 3 3" xfId="44593"/>
    <cellStyle name="Total 2 3 2 4 4" xfId="44594"/>
    <cellStyle name="Total 2 3 2 4 4 2" xfId="44595"/>
    <cellStyle name="Total 2 3 2 4 4 3" xfId="44596"/>
    <cellStyle name="Total 2 3 2 4 5" xfId="44597"/>
    <cellStyle name="Total 2 3 2 4 5 2" xfId="44598"/>
    <cellStyle name="Total 2 3 2 4 5 3" xfId="44599"/>
    <cellStyle name="Total 2 3 2 4 6" xfId="44600"/>
    <cellStyle name="Total 2 3 2 4 6 2" xfId="44601"/>
    <cellStyle name="Total 2 3 2 4 6 3" xfId="44602"/>
    <cellStyle name="Total 2 3 2 4 7" xfId="44603"/>
    <cellStyle name="Total 2 3 2 4 7 2" xfId="44604"/>
    <cellStyle name="Total 2 3 2 4 7 3" xfId="44605"/>
    <cellStyle name="Total 2 3 2 4 8" xfId="44606"/>
    <cellStyle name="Total 2 3 2 4 9" xfId="44607"/>
    <cellStyle name="Total 2 3 2 5" xfId="44608"/>
    <cellStyle name="Total 2 3 2 5 2" xfId="44609"/>
    <cellStyle name="Total 2 3 2 5 2 2" xfId="44610"/>
    <cellStyle name="Total 2 3 2 5 2 3" xfId="44611"/>
    <cellStyle name="Total 2 3 2 5 3" xfId="44612"/>
    <cellStyle name="Total 2 3 2 5 3 2" xfId="44613"/>
    <cellStyle name="Total 2 3 2 5 3 3" xfId="44614"/>
    <cellStyle name="Total 2 3 2 5 4" xfId="44615"/>
    <cellStyle name="Total 2 3 2 5 4 2" xfId="44616"/>
    <cellStyle name="Total 2 3 2 5 4 3" xfId="44617"/>
    <cellStyle name="Total 2 3 2 5 5" xfId="44618"/>
    <cellStyle name="Total 2 3 2 5 5 2" xfId="44619"/>
    <cellStyle name="Total 2 3 2 5 5 3" xfId="44620"/>
    <cellStyle name="Total 2 3 2 5 6" xfId="44621"/>
    <cellStyle name="Total 2 3 2 5 6 2" xfId="44622"/>
    <cellStyle name="Total 2 3 2 5 6 3" xfId="44623"/>
    <cellStyle name="Total 2 3 2 5 7" xfId="44624"/>
    <cellStyle name="Total 2 3 2 5 7 2" xfId="44625"/>
    <cellStyle name="Total 2 3 2 5 7 3" xfId="44626"/>
    <cellStyle name="Total 2 3 2 5 8" xfId="44627"/>
    <cellStyle name="Total 2 3 2 5 9" xfId="44628"/>
    <cellStyle name="Total 2 3 2 6" xfId="44629"/>
    <cellStyle name="Total 2 3 2 6 2" xfId="44630"/>
    <cellStyle name="Total 2 3 2 6 3" xfId="44631"/>
    <cellStyle name="Total 2 3 2 7" xfId="44632"/>
    <cellStyle name="Total 2 3 2 7 2" xfId="44633"/>
    <cellStyle name="Total 2 3 2 7 3" xfId="44634"/>
    <cellStyle name="Total 2 3 2 8" xfId="44635"/>
    <cellStyle name="Total 2 3 2 8 2" xfId="44636"/>
    <cellStyle name="Total 2 3 2 8 3" xfId="44637"/>
    <cellStyle name="Total 2 3 2 9" xfId="44638"/>
    <cellStyle name="Total 2 3 2 9 2" xfId="44639"/>
    <cellStyle name="Total 2 3 2 9 3" xfId="44640"/>
    <cellStyle name="Total 2 3 3" xfId="44641"/>
    <cellStyle name="Total 2 3 3 2" xfId="44642"/>
    <cellStyle name="Total 2 3 3 2 2" xfId="44643"/>
    <cellStyle name="Total 2 3 3 2 3" xfId="44644"/>
    <cellStyle name="Total 2 3 3 3" xfId="44645"/>
    <cellStyle name="Total 2 3 3 3 2" xfId="44646"/>
    <cellStyle name="Total 2 3 3 3 3" xfId="44647"/>
    <cellStyle name="Total 2 3 3 4" xfId="44648"/>
    <cellStyle name="Total 2 3 3 4 2" xfId="44649"/>
    <cellStyle name="Total 2 3 3 4 3" xfId="44650"/>
    <cellStyle name="Total 2 3 3 5" xfId="44651"/>
    <cellStyle name="Total 2 3 3 5 2" xfId="44652"/>
    <cellStyle name="Total 2 3 3 5 3" xfId="44653"/>
    <cellStyle name="Total 2 3 3 6" xfId="44654"/>
    <cellStyle name="Total 2 3 3 6 2" xfId="44655"/>
    <cellStyle name="Total 2 3 3 6 3" xfId="44656"/>
    <cellStyle name="Total 2 3 3 7" xfId="44657"/>
    <cellStyle name="Total 2 3 3 7 2" xfId="44658"/>
    <cellStyle name="Total 2 3 3 7 3" xfId="44659"/>
    <cellStyle name="Total 2 3 3 8" xfId="44660"/>
    <cellStyle name="Total 2 3 3 9" xfId="44661"/>
    <cellStyle name="Total 2 3 4" xfId="44662"/>
    <cellStyle name="Total 2 3 4 2" xfId="44663"/>
    <cellStyle name="Total 2 3 4 2 2" xfId="44664"/>
    <cellStyle name="Total 2 3 4 2 3" xfId="44665"/>
    <cellStyle name="Total 2 3 4 3" xfId="44666"/>
    <cellStyle name="Total 2 3 4 3 2" xfId="44667"/>
    <cellStyle name="Total 2 3 4 3 3" xfId="44668"/>
    <cellStyle name="Total 2 3 4 4" xfId="44669"/>
    <cellStyle name="Total 2 3 4 4 2" xfId="44670"/>
    <cellStyle name="Total 2 3 4 4 3" xfId="44671"/>
    <cellStyle name="Total 2 3 4 5" xfId="44672"/>
    <cellStyle name="Total 2 3 4 5 2" xfId="44673"/>
    <cellStyle name="Total 2 3 4 5 3" xfId="44674"/>
    <cellStyle name="Total 2 3 4 6" xfId="44675"/>
    <cellStyle name="Total 2 3 4 6 2" xfId="44676"/>
    <cellStyle name="Total 2 3 4 6 3" xfId="44677"/>
    <cellStyle name="Total 2 3 4 7" xfId="44678"/>
    <cellStyle name="Total 2 3 4 7 2" xfId="44679"/>
    <cellStyle name="Total 2 3 4 7 3" xfId="44680"/>
    <cellStyle name="Total 2 3 4 8" xfId="44681"/>
    <cellStyle name="Total 2 3 4 9" xfId="44682"/>
    <cellStyle name="Total 2 3 5" xfId="44683"/>
    <cellStyle name="Total 2 3 5 2" xfId="44684"/>
    <cellStyle name="Total 2 3 5 2 2" xfId="44685"/>
    <cellStyle name="Total 2 3 5 2 3" xfId="44686"/>
    <cellStyle name="Total 2 3 5 3" xfId="44687"/>
    <cellStyle name="Total 2 3 5 3 2" xfId="44688"/>
    <cellStyle name="Total 2 3 5 3 3" xfId="44689"/>
    <cellStyle name="Total 2 3 5 4" xfId="44690"/>
    <cellStyle name="Total 2 3 5 4 2" xfId="44691"/>
    <cellStyle name="Total 2 3 5 4 3" xfId="44692"/>
    <cellStyle name="Total 2 3 5 5" xfId="44693"/>
    <cellStyle name="Total 2 3 5 5 2" xfId="44694"/>
    <cellStyle name="Total 2 3 5 5 3" xfId="44695"/>
    <cellStyle name="Total 2 3 5 6" xfId="44696"/>
    <cellStyle name="Total 2 3 5 6 2" xfId="44697"/>
    <cellStyle name="Total 2 3 5 6 3" xfId="44698"/>
    <cellStyle name="Total 2 3 5 7" xfId="44699"/>
    <cellStyle name="Total 2 3 5 7 2" xfId="44700"/>
    <cellStyle name="Total 2 3 5 7 3" xfId="44701"/>
    <cellStyle name="Total 2 3 5 8" xfId="44702"/>
    <cellStyle name="Total 2 3 5 9" xfId="44703"/>
    <cellStyle name="Total 2 3 6" xfId="44704"/>
    <cellStyle name="Total 2 3 6 2" xfId="44705"/>
    <cellStyle name="Total 2 3 6 2 2" xfId="44706"/>
    <cellStyle name="Total 2 3 6 2 3" xfId="44707"/>
    <cellStyle name="Total 2 3 6 3" xfId="44708"/>
    <cellStyle name="Total 2 3 6 3 2" xfId="44709"/>
    <cellStyle name="Total 2 3 6 3 3" xfId="44710"/>
    <cellStyle name="Total 2 3 6 4" xfId="44711"/>
    <cellStyle name="Total 2 3 6 4 2" xfId="44712"/>
    <cellStyle name="Total 2 3 6 4 3" xfId="44713"/>
    <cellStyle name="Total 2 3 6 5" xfId="44714"/>
    <cellStyle name="Total 2 3 6 5 2" xfId="44715"/>
    <cellStyle name="Total 2 3 6 5 3" xfId="44716"/>
    <cellStyle name="Total 2 3 6 6" xfId="44717"/>
    <cellStyle name="Total 2 3 6 6 2" xfId="44718"/>
    <cellStyle name="Total 2 3 6 6 3" xfId="44719"/>
    <cellStyle name="Total 2 3 6 7" xfId="44720"/>
    <cellStyle name="Total 2 3 6 7 2" xfId="44721"/>
    <cellStyle name="Total 2 3 6 7 3" xfId="44722"/>
    <cellStyle name="Total 2 3 6 8" xfId="44723"/>
    <cellStyle name="Total 2 3 6 9" xfId="44724"/>
    <cellStyle name="Total 2 3 7" xfId="44725"/>
    <cellStyle name="Total 2 3 7 2" xfId="44726"/>
    <cellStyle name="Total 2 3 7 3" xfId="44727"/>
    <cellStyle name="Total 2 3 8" xfId="44728"/>
    <cellStyle name="Total 2 3 8 2" xfId="44729"/>
    <cellStyle name="Total 2 3 8 3" xfId="44730"/>
    <cellStyle name="Total 2 3 9" xfId="44731"/>
    <cellStyle name="Total 2 3 9 2" xfId="44732"/>
    <cellStyle name="Total 2 3 9 3" xfId="44733"/>
    <cellStyle name="Total 2 4" xfId="44734"/>
    <cellStyle name="Total 2 4 10" xfId="44735"/>
    <cellStyle name="Total 2 4 10 2" xfId="44736"/>
    <cellStyle name="Total 2 4 10 3" xfId="44737"/>
    <cellStyle name="Total 2 4 11" xfId="44738"/>
    <cellStyle name="Total 2 4 11 2" xfId="44739"/>
    <cellStyle name="Total 2 4 11 3" xfId="44740"/>
    <cellStyle name="Total 2 4 12" xfId="44741"/>
    <cellStyle name="Total 2 4 12 2" xfId="44742"/>
    <cellStyle name="Total 2 4 12 3" xfId="44743"/>
    <cellStyle name="Total 2 4 13" xfId="44744"/>
    <cellStyle name="Total 2 4 14" xfId="44745"/>
    <cellStyle name="Total 2 4 2" xfId="44746"/>
    <cellStyle name="Total 2 4 2 10" xfId="44747"/>
    <cellStyle name="Total 2 4 2 10 2" xfId="44748"/>
    <cellStyle name="Total 2 4 2 10 3" xfId="44749"/>
    <cellStyle name="Total 2 4 2 11" xfId="44750"/>
    <cellStyle name="Total 2 4 2 11 2" xfId="44751"/>
    <cellStyle name="Total 2 4 2 11 3" xfId="44752"/>
    <cellStyle name="Total 2 4 2 12" xfId="44753"/>
    <cellStyle name="Total 2 4 2 13" xfId="44754"/>
    <cellStyle name="Total 2 4 2 2" xfId="44755"/>
    <cellStyle name="Total 2 4 2 2 2" xfId="44756"/>
    <cellStyle name="Total 2 4 2 2 2 2" xfId="44757"/>
    <cellStyle name="Total 2 4 2 2 2 3" xfId="44758"/>
    <cellStyle name="Total 2 4 2 2 3" xfId="44759"/>
    <cellStyle name="Total 2 4 2 2 3 2" xfId="44760"/>
    <cellStyle name="Total 2 4 2 2 3 3" xfId="44761"/>
    <cellStyle name="Total 2 4 2 2 4" xfId="44762"/>
    <cellStyle name="Total 2 4 2 2 4 2" xfId="44763"/>
    <cellStyle name="Total 2 4 2 2 4 3" xfId="44764"/>
    <cellStyle name="Total 2 4 2 2 5" xfId="44765"/>
    <cellStyle name="Total 2 4 2 2 5 2" xfId="44766"/>
    <cellStyle name="Total 2 4 2 2 5 3" xfId="44767"/>
    <cellStyle name="Total 2 4 2 2 6" xfId="44768"/>
    <cellStyle name="Total 2 4 2 2 6 2" xfId="44769"/>
    <cellStyle name="Total 2 4 2 2 6 3" xfId="44770"/>
    <cellStyle name="Total 2 4 2 2 7" xfId="44771"/>
    <cellStyle name="Total 2 4 2 2 7 2" xfId="44772"/>
    <cellStyle name="Total 2 4 2 2 7 3" xfId="44773"/>
    <cellStyle name="Total 2 4 2 2 8" xfId="44774"/>
    <cellStyle name="Total 2 4 2 2 9" xfId="44775"/>
    <cellStyle name="Total 2 4 2 3" xfId="44776"/>
    <cellStyle name="Total 2 4 2 3 2" xfId="44777"/>
    <cellStyle name="Total 2 4 2 3 2 2" xfId="44778"/>
    <cellStyle name="Total 2 4 2 3 2 3" xfId="44779"/>
    <cellStyle name="Total 2 4 2 3 3" xfId="44780"/>
    <cellStyle name="Total 2 4 2 3 3 2" xfId="44781"/>
    <cellStyle name="Total 2 4 2 3 3 3" xfId="44782"/>
    <cellStyle name="Total 2 4 2 3 4" xfId="44783"/>
    <cellStyle name="Total 2 4 2 3 4 2" xfId="44784"/>
    <cellStyle name="Total 2 4 2 3 4 3" xfId="44785"/>
    <cellStyle name="Total 2 4 2 3 5" xfId="44786"/>
    <cellStyle name="Total 2 4 2 3 5 2" xfId="44787"/>
    <cellStyle name="Total 2 4 2 3 5 3" xfId="44788"/>
    <cellStyle name="Total 2 4 2 3 6" xfId="44789"/>
    <cellStyle name="Total 2 4 2 3 6 2" xfId="44790"/>
    <cellStyle name="Total 2 4 2 3 6 3" xfId="44791"/>
    <cellStyle name="Total 2 4 2 3 7" xfId="44792"/>
    <cellStyle name="Total 2 4 2 3 7 2" xfId="44793"/>
    <cellStyle name="Total 2 4 2 3 7 3" xfId="44794"/>
    <cellStyle name="Total 2 4 2 3 8" xfId="44795"/>
    <cellStyle name="Total 2 4 2 3 9" xfId="44796"/>
    <cellStyle name="Total 2 4 2 4" xfId="44797"/>
    <cellStyle name="Total 2 4 2 4 2" xfId="44798"/>
    <cellStyle name="Total 2 4 2 4 2 2" xfId="44799"/>
    <cellStyle name="Total 2 4 2 4 2 3" xfId="44800"/>
    <cellStyle name="Total 2 4 2 4 3" xfId="44801"/>
    <cellStyle name="Total 2 4 2 4 3 2" xfId="44802"/>
    <cellStyle name="Total 2 4 2 4 3 3" xfId="44803"/>
    <cellStyle name="Total 2 4 2 4 4" xfId="44804"/>
    <cellStyle name="Total 2 4 2 4 4 2" xfId="44805"/>
    <cellStyle name="Total 2 4 2 4 4 3" xfId="44806"/>
    <cellStyle name="Total 2 4 2 4 5" xfId="44807"/>
    <cellStyle name="Total 2 4 2 4 5 2" xfId="44808"/>
    <cellStyle name="Total 2 4 2 4 5 3" xfId="44809"/>
    <cellStyle name="Total 2 4 2 4 6" xfId="44810"/>
    <cellStyle name="Total 2 4 2 4 6 2" xfId="44811"/>
    <cellStyle name="Total 2 4 2 4 6 3" xfId="44812"/>
    <cellStyle name="Total 2 4 2 4 7" xfId="44813"/>
    <cellStyle name="Total 2 4 2 4 7 2" xfId="44814"/>
    <cellStyle name="Total 2 4 2 4 7 3" xfId="44815"/>
    <cellStyle name="Total 2 4 2 4 8" xfId="44816"/>
    <cellStyle name="Total 2 4 2 4 9" xfId="44817"/>
    <cellStyle name="Total 2 4 2 5" xfId="44818"/>
    <cellStyle name="Total 2 4 2 5 2" xfId="44819"/>
    <cellStyle name="Total 2 4 2 5 2 2" xfId="44820"/>
    <cellStyle name="Total 2 4 2 5 2 3" xfId="44821"/>
    <cellStyle name="Total 2 4 2 5 3" xfId="44822"/>
    <cellStyle name="Total 2 4 2 5 3 2" xfId="44823"/>
    <cellStyle name="Total 2 4 2 5 3 3" xfId="44824"/>
    <cellStyle name="Total 2 4 2 5 4" xfId="44825"/>
    <cellStyle name="Total 2 4 2 5 4 2" xfId="44826"/>
    <cellStyle name="Total 2 4 2 5 4 3" xfId="44827"/>
    <cellStyle name="Total 2 4 2 5 5" xfId="44828"/>
    <cellStyle name="Total 2 4 2 5 5 2" xfId="44829"/>
    <cellStyle name="Total 2 4 2 5 5 3" xfId="44830"/>
    <cellStyle name="Total 2 4 2 5 6" xfId="44831"/>
    <cellStyle name="Total 2 4 2 5 6 2" xfId="44832"/>
    <cellStyle name="Total 2 4 2 5 6 3" xfId="44833"/>
    <cellStyle name="Total 2 4 2 5 7" xfId="44834"/>
    <cellStyle name="Total 2 4 2 5 7 2" xfId="44835"/>
    <cellStyle name="Total 2 4 2 5 7 3" xfId="44836"/>
    <cellStyle name="Total 2 4 2 5 8" xfId="44837"/>
    <cellStyle name="Total 2 4 2 5 9" xfId="44838"/>
    <cellStyle name="Total 2 4 2 6" xfId="44839"/>
    <cellStyle name="Total 2 4 2 6 2" xfId="44840"/>
    <cellStyle name="Total 2 4 2 6 3" xfId="44841"/>
    <cellStyle name="Total 2 4 2 7" xfId="44842"/>
    <cellStyle name="Total 2 4 2 7 2" xfId="44843"/>
    <cellStyle name="Total 2 4 2 7 3" xfId="44844"/>
    <cellStyle name="Total 2 4 2 8" xfId="44845"/>
    <cellStyle name="Total 2 4 2 8 2" xfId="44846"/>
    <cellStyle name="Total 2 4 2 8 3" xfId="44847"/>
    <cellStyle name="Total 2 4 2 9" xfId="44848"/>
    <cellStyle name="Total 2 4 2 9 2" xfId="44849"/>
    <cellStyle name="Total 2 4 2 9 3" xfId="44850"/>
    <cellStyle name="Total 2 4 3" xfId="44851"/>
    <cellStyle name="Total 2 4 3 2" xfId="44852"/>
    <cellStyle name="Total 2 4 3 2 2" xfId="44853"/>
    <cellStyle name="Total 2 4 3 2 3" xfId="44854"/>
    <cellStyle name="Total 2 4 3 3" xfId="44855"/>
    <cellStyle name="Total 2 4 3 3 2" xfId="44856"/>
    <cellStyle name="Total 2 4 3 3 3" xfId="44857"/>
    <cellStyle name="Total 2 4 3 4" xfId="44858"/>
    <cellStyle name="Total 2 4 3 4 2" xfId="44859"/>
    <cellStyle name="Total 2 4 3 4 3" xfId="44860"/>
    <cellStyle name="Total 2 4 3 5" xfId="44861"/>
    <cellStyle name="Total 2 4 3 5 2" xfId="44862"/>
    <cellStyle name="Total 2 4 3 5 3" xfId="44863"/>
    <cellStyle name="Total 2 4 3 6" xfId="44864"/>
    <cellStyle name="Total 2 4 3 6 2" xfId="44865"/>
    <cellStyle name="Total 2 4 3 6 3" xfId="44866"/>
    <cellStyle name="Total 2 4 3 7" xfId="44867"/>
    <cellStyle name="Total 2 4 3 7 2" xfId="44868"/>
    <cellStyle name="Total 2 4 3 7 3" xfId="44869"/>
    <cellStyle name="Total 2 4 3 8" xfId="44870"/>
    <cellStyle name="Total 2 4 3 9" xfId="44871"/>
    <cellStyle name="Total 2 4 4" xfId="44872"/>
    <cellStyle name="Total 2 4 4 2" xfId="44873"/>
    <cellStyle name="Total 2 4 4 2 2" xfId="44874"/>
    <cellStyle name="Total 2 4 4 2 3" xfId="44875"/>
    <cellStyle name="Total 2 4 4 3" xfId="44876"/>
    <cellStyle name="Total 2 4 4 3 2" xfId="44877"/>
    <cellStyle name="Total 2 4 4 3 3" xfId="44878"/>
    <cellStyle name="Total 2 4 4 4" xfId="44879"/>
    <cellStyle name="Total 2 4 4 4 2" xfId="44880"/>
    <cellStyle name="Total 2 4 4 4 3" xfId="44881"/>
    <cellStyle name="Total 2 4 4 5" xfId="44882"/>
    <cellStyle name="Total 2 4 4 5 2" xfId="44883"/>
    <cellStyle name="Total 2 4 4 5 3" xfId="44884"/>
    <cellStyle name="Total 2 4 4 6" xfId="44885"/>
    <cellStyle name="Total 2 4 4 6 2" xfId="44886"/>
    <cellStyle name="Total 2 4 4 6 3" xfId="44887"/>
    <cellStyle name="Total 2 4 4 7" xfId="44888"/>
    <cellStyle name="Total 2 4 4 7 2" xfId="44889"/>
    <cellStyle name="Total 2 4 4 7 3" xfId="44890"/>
    <cellStyle name="Total 2 4 4 8" xfId="44891"/>
    <cellStyle name="Total 2 4 4 9" xfId="44892"/>
    <cellStyle name="Total 2 4 5" xfId="44893"/>
    <cellStyle name="Total 2 4 5 2" xfId="44894"/>
    <cellStyle name="Total 2 4 5 2 2" xfId="44895"/>
    <cellStyle name="Total 2 4 5 2 3" xfId="44896"/>
    <cellStyle name="Total 2 4 5 3" xfId="44897"/>
    <cellStyle name="Total 2 4 5 3 2" xfId="44898"/>
    <cellStyle name="Total 2 4 5 3 3" xfId="44899"/>
    <cellStyle name="Total 2 4 5 4" xfId="44900"/>
    <cellStyle name="Total 2 4 5 4 2" xfId="44901"/>
    <cellStyle name="Total 2 4 5 4 3" xfId="44902"/>
    <cellStyle name="Total 2 4 5 5" xfId="44903"/>
    <cellStyle name="Total 2 4 5 5 2" xfId="44904"/>
    <cellStyle name="Total 2 4 5 5 3" xfId="44905"/>
    <cellStyle name="Total 2 4 5 6" xfId="44906"/>
    <cellStyle name="Total 2 4 5 6 2" xfId="44907"/>
    <cellStyle name="Total 2 4 5 6 3" xfId="44908"/>
    <cellStyle name="Total 2 4 5 7" xfId="44909"/>
    <cellStyle name="Total 2 4 5 7 2" xfId="44910"/>
    <cellStyle name="Total 2 4 5 7 3" xfId="44911"/>
    <cellStyle name="Total 2 4 5 8" xfId="44912"/>
    <cellStyle name="Total 2 4 5 9" xfId="44913"/>
    <cellStyle name="Total 2 4 6" xfId="44914"/>
    <cellStyle name="Total 2 4 6 2" xfId="44915"/>
    <cellStyle name="Total 2 4 6 2 2" xfId="44916"/>
    <cellStyle name="Total 2 4 6 2 3" xfId="44917"/>
    <cellStyle name="Total 2 4 6 3" xfId="44918"/>
    <cellStyle name="Total 2 4 6 3 2" xfId="44919"/>
    <cellStyle name="Total 2 4 6 3 3" xfId="44920"/>
    <cellStyle name="Total 2 4 6 4" xfId="44921"/>
    <cellStyle name="Total 2 4 6 4 2" xfId="44922"/>
    <cellStyle name="Total 2 4 6 4 3" xfId="44923"/>
    <cellStyle name="Total 2 4 6 5" xfId="44924"/>
    <cellStyle name="Total 2 4 6 5 2" xfId="44925"/>
    <cellStyle name="Total 2 4 6 5 3" xfId="44926"/>
    <cellStyle name="Total 2 4 6 6" xfId="44927"/>
    <cellStyle name="Total 2 4 6 6 2" xfId="44928"/>
    <cellStyle name="Total 2 4 6 6 3" xfId="44929"/>
    <cellStyle name="Total 2 4 6 7" xfId="44930"/>
    <cellStyle name="Total 2 4 6 7 2" xfId="44931"/>
    <cellStyle name="Total 2 4 6 7 3" xfId="44932"/>
    <cellStyle name="Total 2 4 6 8" xfId="44933"/>
    <cellStyle name="Total 2 4 6 9" xfId="44934"/>
    <cellStyle name="Total 2 4 7" xfId="44935"/>
    <cellStyle name="Total 2 4 7 2" xfId="44936"/>
    <cellStyle name="Total 2 4 7 3" xfId="44937"/>
    <cellStyle name="Total 2 4 8" xfId="44938"/>
    <cellStyle name="Total 2 4 8 2" xfId="44939"/>
    <cellStyle name="Total 2 4 8 3" xfId="44940"/>
    <cellStyle name="Total 2 4 9" xfId="44941"/>
    <cellStyle name="Total 2 4 9 2" xfId="44942"/>
    <cellStyle name="Total 2 4 9 3" xfId="44943"/>
    <cellStyle name="Total 2 5" xfId="44944"/>
    <cellStyle name="Total 2 5 10" xfId="44945"/>
    <cellStyle name="Total 2 5 10 2" xfId="44946"/>
    <cellStyle name="Total 2 5 10 3" xfId="44947"/>
    <cellStyle name="Total 2 5 11" xfId="44948"/>
    <cellStyle name="Total 2 5 11 2" xfId="44949"/>
    <cellStyle name="Total 2 5 11 3" xfId="44950"/>
    <cellStyle name="Total 2 5 12" xfId="44951"/>
    <cellStyle name="Total 2 5 2" xfId="44952"/>
    <cellStyle name="Total 2 5 2 2" xfId="44953"/>
    <cellStyle name="Total 2 5 2 2 2" xfId="44954"/>
    <cellStyle name="Total 2 5 2 2 3" xfId="44955"/>
    <cellStyle name="Total 2 5 2 3" xfId="44956"/>
    <cellStyle name="Total 2 5 2 3 2" xfId="44957"/>
    <cellStyle name="Total 2 5 2 3 3" xfId="44958"/>
    <cellStyle name="Total 2 5 2 4" xfId="44959"/>
    <cellStyle name="Total 2 5 2 4 2" xfId="44960"/>
    <cellStyle name="Total 2 5 2 4 3" xfId="44961"/>
    <cellStyle name="Total 2 5 2 5" xfId="44962"/>
    <cellStyle name="Total 2 5 2 5 2" xfId="44963"/>
    <cellStyle name="Total 2 5 2 5 3" xfId="44964"/>
    <cellStyle name="Total 2 5 2 6" xfId="44965"/>
    <cellStyle name="Total 2 5 2 6 2" xfId="44966"/>
    <cellStyle name="Total 2 5 2 6 3" xfId="44967"/>
    <cellStyle name="Total 2 5 2 7" xfId="44968"/>
    <cellStyle name="Total 2 5 2 7 2" xfId="44969"/>
    <cellStyle name="Total 2 5 2 7 3" xfId="44970"/>
    <cellStyle name="Total 2 5 2 8" xfId="44971"/>
    <cellStyle name="Total 2 5 3" xfId="44972"/>
    <cellStyle name="Total 2 5 3 2" xfId="44973"/>
    <cellStyle name="Total 2 5 3 2 2" xfId="44974"/>
    <cellStyle name="Total 2 5 3 2 3" xfId="44975"/>
    <cellStyle name="Total 2 5 3 3" xfId="44976"/>
    <cellStyle name="Total 2 5 3 3 2" xfId="44977"/>
    <cellStyle name="Total 2 5 3 3 3" xfId="44978"/>
    <cellStyle name="Total 2 5 3 4" xfId="44979"/>
    <cellStyle name="Total 2 5 3 4 2" xfId="44980"/>
    <cellStyle name="Total 2 5 3 4 3" xfId="44981"/>
    <cellStyle name="Total 2 5 3 5" xfId="44982"/>
    <cellStyle name="Total 2 5 3 5 2" xfId="44983"/>
    <cellStyle name="Total 2 5 3 5 3" xfId="44984"/>
    <cellStyle name="Total 2 5 3 6" xfId="44985"/>
    <cellStyle name="Total 2 5 3 6 2" xfId="44986"/>
    <cellStyle name="Total 2 5 3 6 3" xfId="44987"/>
    <cellStyle name="Total 2 5 3 7" xfId="44988"/>
    <cellStyle name="Total 2 5 3 7 2" xfId="44989"/>
    <cellStyle name="Total 2 5 3 7 3" xfId="44990"/>
    <cellStyle name="Total 2 5 3 8" xfId="44991"/>
    <cellStyle name="Total 2 5 4" xfId="44992"/>
    <cellStyle name="Total 2 5 4 2" xfId="44993"/>
    <cellStyle name="Total 2 5 4 2 2" xfId="44994"/>
    <cellStyle name="Total 2 5 4 2 3" xfId="44995"/>
    <cellStyle name="Total 2 5 4 3" xfId="44996"/>
    <cellStyle name="Total 2 5 4 3 2" xfId="44997"/>
    <cellStyle name="Total 2 5 4 3 3" xfId="44998"/>
    <cellStyle name="Total 2 5 4 4" xfId="44999"/>
    <cellStyle name="Total 2 5 4 4 2" xfId="45000"/>
    <cellStyle name="Total 2 5 4 4 3" xfId="45001"/>
    <cellStyle name="Total 2 5 4 5" xfId="45002"/>
    <cellStyle name="Total 2 5 4 5 2" xfId="45003"/>
    <cellStyle name="Total 2 5 4 5 3" xfId="45004"/>
    <cellStyle name="Total 2 5 4 6" xfId="45005"/>
    <cellStyle name="Total 2 5 4 6 2" xfId="45006"/>
    <cellStyle name="Total 2 5 4 6 3" xfId="45007"/>
    <cellStyle name="Total 2 5 4 7" xfId="45008"/>
    <cellStyle name="Total 2 5 4 7 2" xfId="45009"/>
    <cellStyle name="Total 2 5 4 7 3" xfId="45010"/>
    <cellStyle name="Total 2 5 4 8" xfId="45011"/>
    <cellStyle name="Total 2 5 5" xfId="45012"/>
    <cellStyle name="Total 2 5 5 2" xfId="45013"/>
    <cellStyle name="Total 2 5 5 2 2" xfId="45014"/>
    <cellStyle name="Total 2 5 5 2 3" xfId="45015"/>
    <cellStyle name="Total 2 5 5 3" xfId="45016"/>
    <cellStyle name="Total 2 5 5 3 2" xfId="45017"/>
    <cellStyle name="Total 2 5 5 3 3" xfId="45018"/>
    <cellStyle name="Total 2 5 5 4" xfId="45019"/>
    <cellStyle name="Total 2 5 5 4 2" xfId="45020"/>
    <cellStyle name="Total 2 5 5 4 3" xfId="45021"/>
    <cellStyle name="Total 2 5 5 5" xfId="45022"/>
    <cellStyle name="Total 2 5 5 5 2" xfId="45023"/>
    <cellStyle name="Total 2 5 5 5 3" xfId="45024"/>
    <cellStyle name="Total 2 5 5 6" xfId="45025"/>
    <cellStyle name="Total 2 5 5 6 2" xfId="45026"/>
    <cellStyle name="Total 2 5 5 6 3" xfId="45027"/>
    <cellStyle name="Total 2 5 5 7" xfId="45028"/>
    <cellStyle name="Total 2 5 5 7 2" xfId="45029"/>
    <cellStyle name="Total 2 5 5 7 3" xfId="45030"/>
    <cellStyle name="Total 2 5 5 8" xfId="45031"/>
    <cellStyle name="Total 2 5 6" xfId="45032"/>
    <cellStyle name="Total 2 5 6 2" xfId="45033"/>
    <cellStyle name="Total 2 5 6 3" xfId="45034"/>
    <cellStyle name="Total 2 5 7" xfId="45035"/>
    <cellStyle name="Total 2 5 7 2" xfId="45036"/>
    <cellStyle name="Total 2 5 7 3" xfId="45037"/>
    <cellStyle name="Total 2 5 8" xfId="45038"/>
    <cellStyle name="Total 2 5 8 2" xfId="45039"/>
    <cellStyle name="Total 2 5 8 3" xfId="45040"/>
    <cellStyle name="Total 2 5 9" xfId="45041"/>
    <cellStyle name="Total 2 5 9 2" xfId="45042"/>
    <cellStyle name="Total 2 5 9 3" xfId="45043"/>
    <cellStyle name="Total 2 6" xfId="45044"/>
    <cellStyle name="Total 2 6 2" xfId="45045"/>
    <cellStyle name="Total 2 6 2 2" xfId="45046"/>
    <cellStyle name="Total 2 6 2 3" xfId="45047"/>
    <cellStyle name="Total 2 6 3" xfId="45048"/>
    <cellStyle name="Total 2 6 3 2" xfId="45049"/>
    <cellStyle name="Total 2 6 3 3" xfId="45050"/>
    <cellStyle name="Total 2 6 4" xfId="45051"/>
    <cellStyle name="Total 2 6 4 2" xfId="45052"/>
    <cellStyle name="Total 2 6 4 3" xfId="45053"/>
    <cellStyle name="Total 2 6 5" xfId="45054"/>
    <cellStyle name="Total 2 6 5 2" xfId="45055"/>
    <cellStyle name="Total 2 6 5 3" xfId="45056"/>
    <cellStyle name="Total 2 6 6" xfId="45057"/>
    <cellStyle name="Total 2 6 6 2" xfId="45058"/>
    <cellStyle name="Total 2 6 6 3" xfId="45059"/>
    <cellStyle name="Total 2 6 7" xfId="45060"/>
    <cellStyle name="Total 2 6 7 2" xfId="45061"/>
    <cellStyle name="Total 2 6 7 3" xfId="45062"/>
    <cellStyle name="Total 2 6 8" xfId="45063"/>
    <cellStyle name="Total 2 7" xfId="45064"/>
    <cellStyle name="Total 2 7 2" xfId="45065"/>
    <cellStyle name="Total 2 7 3" xfId="45066"/>
    <cellStyle name="Total 2 7 4" xfId="45067"/>
    <cellStyle name="Total 2 8" xfId="45068"/>
    <cellStyle name="Total 2 8 2" xfId="45069"/>
    <cellStyle name="Total 2 8 2 2" xfId="45070"/>
    <cellStyle name="Total 2 8 2 3" xfId="45071"/>
    <cellStyle name="Total 2 8 3" xfId="45072"/>
    <cellStyle name="Total 2 8 3 2" xfId="45073"/>
    <cellStyle name="Total 2 8 3 3" xfId="45074"/>
    <cellStyle name="Total 2 8 4" xfId="45075"/>
    <cellStyle name="Total 2 8 4 2" xfId="45076"/>
    <cellStyle name="Total 2 8 4 3" xfId="45077"/>
    <cellStyle name="Total 2 8 5" xfId="45078"/>
    <cellStyle name="Total 2 8 5 2" xfId="45079"/>
    <cellStyle name="Total 2 8 5 3" xfId="45080"/>
    <cellStyle name="Total 2 8 6" xfId="45081"/>
    <cellStyle name="Total 2 8 6 2" xfId="45082"/>
    <cellStyle name="Total 2 8 6 3" xfId="45083"/>
    <cellStyle name="Total 2 8 7" xfId="45084"/>
    <cellStyle name="Total 2 8 7 2" xfId="45085"/>
    <cellStyle name="Total 2 8 7 3" xfId="45086"/>
    <cellStyle name="Total 2 8 8" xfId="45087"/>
    <cellStyle name="Total 2 8 9" xfId="45088"/>
    <cellStyle name="Total 2 9" xfId="45089"/>
    <cellStyle name="Total 3" xfId="45090"/>
    <cellStyle name="Total 3 2" xfId="45091"/>
    <cellStyle name="Total 3 2 2" xfId="45092"/>
    <cellStyle name="Total 3 2 2 10" xfId="45093"/>
    <cellStyle name="Total 3 2 2 10 2" xfId="45094"/>
    <cellStyle name="Total 3 2 2 10 3" xfId="45095"/>
    <cellStyle name="Total 3 2 2 11" xfId="45096"/>
    <cellStyle name="Total 3 2 2 11 2" xfId="45097"/>
    <cellStyle name="Total 3 2 2 11 3" xfId="45098"/>
    <cellStyle name="Total 3 2 2 12" xfId="45099"/>
    <cellStyle name="Total 3 2 2 2" xfId="45100"/>
    <cellStyle name="Total 3 2 2 2 2" xfId="45101"/>
    <cellStyle name="Total 3 2 2 2 2 2" xfId="45102"/>
    <cellStyle name="Total 3 2 2 2 2 3" xfId="45103"/>
    <cellStyle name="Total 3 2 2 2 3" xfId="45104"/>
    <cellStyle name="Total 3 2 2 2 3 2" xfId="45105"/>
    <cellStyle name="Total 3 2 2 2 3 3" xfId="45106"/>
    <cellStyle name="Total 3 2 2 2 4" xfId="45107"/>
    <cellStyle name="Total 3 2 2 2 4 2" xfId="45108"/>
    <cellStyle name="Total 3 2 2 2 4 3" xfId="45109"/>
    <cellStyle name="Total 3 2 2 2 5" xfId="45110"/>
    <cellStyle name="Total 3 2 2 2 5 2" xfId="45111"/>
    <cellStyle name="Total 3 2 2 2 5 3" xfId="45112"/>
    <cellStyle name="Total 3 2 2 2 6" xfId="45113"/>
    <cellStyle name="Total 3 2 2 2 6 2" xfId="45114"/>
    <cellStyle name="Total 3 2 2 2 6 3" xfId="45115"/>
    <cellStyle name="Total 3 2 2 2 7" xfId="45116"/>
    <cellStyle name="Total 3 2 2 2 7 2" xfId="45117"/>
    <cellStyle name="Total 3 2 2 2 7 3" xfId="45118"/>
    <cellStyle name="Total 3 2 2 2 8" xfId="45119"/>
    <cellStyle name="Total 3 2 2 3" xfId="45120"/>
    <cellStyle name="Total 3 2 2 3 2" xfId="45121"/>
    <cellStyle name="Total 3 2 2 3 2 2" xfId="45122"/>
    <cellStyle name="Total 3 2 2 3 2 3" xfId="45123"/>
    <cellStyle name="Total 3 2 2 3 3" xfId="45124"/>
    <cellStyle name="Total 3 2 2 3 3 2" xfId="45125"/>
    <cellStyle name="Total 3 2 2 3 3 3" xfId="45126"/>
    <cellStyle name="Total 3 2 2 3 4" xfId="45127"/>
    <cellStyle name="Total 3 2 2 3 4 2" xfId="45128"/>
    <cellStyle name="Total 3 2 2 3 4 3" xfId="45129"/>
    <cellStyle name="Total 3 2 2 3 5" xfId="45130"/>
    <cellStyle name="Total 3 2 2 3 5 2" xfId="45131"/>
    <cellStyle name="Total 3 2 2 3 5 3" xfId="45132"/>
    <cellStyle name="Total 3 2 2 3 6" xfId="45133"/>
    <cellStyle name="Total 3 2 2 3 6 2" xfId="45134"/>
    <cellStyle name="Total 3 2 2 3 6 3" xfId="45135"/>
    <cellStyle name="Total 3 2 2 3 7" xfId="45136"/>
    <cellStyle name="Total 3 2 2 3 7 2" xfId="45137"/>
    <cellStyle name="Total 3 2 2 3 7 3" xfId="45138"/>
    <cellStyle name="Total 3 2 2 3 8" xfId="45139"/>
    <cellStyle name="Total 3 2 2 4" xfId="45140"/>
    <cellStyle name="Total 3 2 2 4 2" xfId="45141"/>
    <cellStyle name="Total 3 2 2 4 2 2" xfId="45142"/>
    <cellStyle name="Total 3 2 2 4 2 3" xfId="45143"/>
    <cellStyle name="Total 3 2 2 4 3" xfId="45144"/>
    <cellStyle name="Total 3 2 2 4 3 2" xfId="45145"/>
    <cellStyle name="Total 3 2 2 4 3 3" xfId="45146"/>
    <cellStyle name="Total 3 2 2 4 4" xfId="45147"/>
    <cellStyle name="Total 3 2 2 4 4 2" xfId="45148"/>
    <cellStyle name="Total 3 2 2 4 4 3" xfId="45149"/>
    <cellStyle name="Total 3 2 2 4 5" xfId="45150"/>
    <cellStyle name="Total 3 2 2 4 5 2" xfId="45151"/>
    <cellStyle name="Total 3 2 2 4 5 3" xfId="45152"/>
    <cellStyle name="Total 3 2 2 4 6" xfId="45153"/>
    <cellStyle name="Total 3 2 2 4 6 2" xfId="45154"/>
    <cellStyle name="Total 3 2 2 4 6 3" xfId="45155"/>
    <cellStyle name="Total 3 2 2 4 7" xfId="45156"/>
    <cellStyle name="Total 3 2 2 4 7 2" xfId="45157"/>
    <cellStyle name="Total 3 2 2 4 7 3" xfId="45158"/>
    <cellStyle name="Total 3 2 2 4 8" xfId="45159"/>
    <cellStyle name="Total 3 2 2 5" xfId="45160"/>
    <cellStyle name="Total 3 2 2 5 2" xfId="45161"/>
    <cellStyle name="Total 3 2 2 5 2 2" xfId="45162"/>
    <cellStyle name="Total 3 2 2 5 2 3" xfId="45163"/>
    <cellStyle name="Total 3 2 2 5 3" xfId="45164"/>
    <cellStyle name="Total 3 2 2 5 3 2" xfId="45165"/>
    <cellStyle name="Total 3 2 2 5 3 3" xfId="45166"/>
    <cellStyle name="Total 3 2 2 5 4" xfId="45167"/>
    <cellStyle name="Total 3 2 2 5 4 2" xfId="45168"/>
    <cellStyle name="Total 3 2 2 5 4 3" xfId="45169"/>
    <cellStyle name="Total 3 2 2 5 5" xfId="45170"/>
    <cellStyle name="Total 3 2 2 5 5 2" xfId="45171"/>
    <cellStyle name="Total 3 2 2 5 5 3" xfId="45172"/>
    <cellStyle name="Total 3 2 2 5 6" xfId="45173"/>
    <cellStyle name="Total 3 2 2 5 6 2" xfId="45174"/>
    <cellStyle name="Total 3 2 2 5 6 3" xfId="45175"/>
    <cellStyle name="Total 3 2 2 5 7" xfId="45176"/>
    <cellStyle name="Total 3 2 2 5 7 2" xfId="45177"/>
    <cellStyle name="Total 3 2 2 5 7 3" xfId="45178"/>
    <cellStyle name="Total 3 2 2 5 8" xfId="45179"/>
    <cellStyle name="Total 3 2 2 6" xfId="45180"/>
    <cellStyle name="Total 3 2 2 6 2" xfId="45181"/>
    <cellStyle name="Total 3 2 2 6 3" xfId="45182"/>
    <cellStyle name="Total 3 2 2 7" xfId="45183"/>
    <cellStyle name="Total 3 2 2 7 2" xfId="45184"/>
    <cellStyle name="Total 3 2 2 7 3" xfId="45185"/>
    <cellStyle name="Total 3 2 2 8" xfId="45186"/>
    <cellStyle name="Total 3 2 2 8 2" xfId="45187"/>
    <cellStyle name="Total 3 2 2 8 3" xfId="45188"/>
    <cellStyle name="Total 3 2 2 9" xfId="45189"/>
    <cellStyle name="Total 3 2 2 9 2" xfId="45190"/>
    <cellStyle name="Total 3 2 2 9 3" xfId="45191"/>
    <cellStyle name="Total 3 2 3" xfId="45192"/>
    <cellStyle name="Total 3 2 3 10" xfId="45193"/>
    <cellStyle name="Total 3 2 3 10 2" xfId="45194"/>
    <cellStyle name="Total 3 2 3 10 3" xfId="45195"/>
    <cellStyle name="Total 3 2 3 11" xfId="45196"/>
    <cellStyle name="Total 3 2 3 11 2" xfId="45197"/>
    <cellStyle name="Total 3 2 3 11 3" xfId="45198"/>
    <cellStyle name="Total 3 2 3 12" xfId="45199"/>
    <cellStyle name="Total 3 2 3 2" xfId="45200"/>
    <cellStyle name="Total 3 2 3 2 2" xfId="45201"/>
    <cellStyle name="Total 3 2 3 2 2 2" xfId="45202"/>
    <cellStyle name="Total 3 2 3 2 2 3" xfId="45203"/>
    <cellStyle name="Total 3 2 3 2 3" xfId="45204"/>
    <cellStyle name="Total 3 2 3 2 3 2" xfId="45205"/>
    <cellStyle name="Total 3 2 3 2 3 3" xfId="45206"/>
    <cellStyle name="Total 3 2 3 2 4" xfId="45207"/>
    <cellStyle name="Total 3 2 3 2 4 2" xfId="45208"/>
    <cellStyle name="Total 3 2 3 2 4 3" xfId="45209"/>
    <cellStyle name="Total 3 2 3 2 5" xfId="45210"/>
    <cellStyle name="Total 3 2 3 2 5 2" xfId="45211"/>
    <cellStyle name="Total 3 2 3 2 5 3" xfId="45212"/>
    <cellStyle name="Total 3 2 3 2 6" xfId="45213"/>
    <cellStyle name="Total 3 2 3 2 6 2" xfId="45214"/>
    <cellStyle name="Total 3 2 3 2 6 3" xfId="45215"/>
    <cellStyle name="Total 3 2 3 2 7" xfId="45216"/>
    <cellStyle name="Total 3 2 3 2 7 2" xfId="45217"/>
    <cellStyle name="Total 3 2 3 2 7 3" xfId="45218"/>
    <cellStyle name="Total 3 2 3 2 8" xfId="45219"/>
    <cellStyle name="Total 3 2 3 3" xfId="45220"/>
    <cellStyle name="Total 3 2 3 3 2" xfId="45221"/>
    <cellStyle name="Total 3 2 3 3 2 2" xfId="45222"/>
    <cellStyle name="Total 3 2 3 3 2 3" xfId="45223"/>
    <cellStyle name="Total 3 2 3 3 3" xfId="45224"/>
    <cellStyle name="Total 3 2 3 3 3 2" xfId="45225"/>
    <cellStyle name="Total 3 2 3 3 3 3" xfId="45226"/>
    <cellStyle name="Total 3 2 3 3 4" xfId="45227"/>
    <cellStyle name="Total 3 2 3 3 4 2" xfId="45228"/>
    <cellStyle name="Total 3 2 3 3 4 3" xfId="45229"/>
    <cellStyle name="Total 3 2 3 3 5" xfId="45230"/>
    <cellStyle name="Total 3 2 3 3 5 2" xfId="45231"/>
    <cellStyle name="Total 3 2 3 3 5 3" xfId="45232"/>
    <cellStyle name="Total 3 2 3 3 6" xfId="45233"/>
    <cellStyle name="Total 3 2 3 3 6 2" xfId="45234"/>
    <cellStyle name="Total 3 2 3 3 6 3" xfId="45235"/>
    <cellStyle name="Total 3 2 3 3 7" xfId="45236"/>
    <cellStyle name="Total 3 2 3 3 7 2" xfId="45237"/>
    <cellStyle name="Total 3 2 3 3 7 3" xfId="45238"/>
    <cellStyle name="Total 3 2 3 3 8" xfId="45239"/>
    <cellStyle name="Total 3 2 3 4" xfId="45240"/>
    <cellStyle name="Total 3 2 3 4 2" xfId="45241"/>
    <cellStyle name="Total 3 2 3 4 2 2" xfId="45242"/>
    <cellStyle name="Total 3 2 3 4 2 3" xfId="45243"/>
    <cellStyle name="Total 3 2 3 4 3" xfId="45244"/>
    <cellStyle name="Total 3 2 3 4 3 2" xfId="45245"/>
    <cellStyle name="Total 3 2 3 4 3 3" xfId="45246"/>
    <cellStyle name="Total 3 2 3 4 4" xfId="45247"/>
    <cellStyle name="Total 3 2 3 4 4 2" xfId="45248"/>
    <cellStyle name="Total 3 2 3 4 4 3" xfId="45249"/>
    <cellStyle name="Total 3 2 3 4 5" xfId="45250"/>
    <cellStyle name="Total 3 2 3 4 5 2" xfId="45251"/>
    <cellStyle name="Total 3 2 3 4 5 3" xfId="45252"/>
    <cellStyle name="Total 3 2 3 4 6" xfId="45253"/>
    <cellStyle name="Total 3 2 3 4 6 2" xfId="45254"/>
    <cellStyle name="Total 3 2 3 4 6 3" xfId="45255"/>
    <cellStyle name="Total 3 2 3 4 7" xfId="45256"/>
    <cellStyle name="Total 3 2 3 4 7 2" xfId="45257"/>
    <cellStyle name="Total 3 2 3 4 7 3" xfId="45258"/>
    <cellStyle name="Total 3 2 3 4 8" xfId="45259"/>
    <cellStyle name="Total 3 2 3 5" xfId="45260"/>
    <cellStyle name="Total 3 2 3 5 2" xfId="45261"/>
    <cellStyle name="Total 3 2 3 5 2 2" xfId="45262"/>
    <cellStyle name="Total 3 2 3 5 2 3" xfId="45263"/>
    <cellStyle name="Total 3 2 3 5 3" xfId="45264"/>
    <cellStyle name="Total 3 2 3 5 3 2" xfId="45265"/>
    <cellStyle name="Total 3 2 3 5 3 3" xfId="45266"/>
    <cellStyle name="Total 3 2 3 5 4" xfId="45267"/>
    <cellStyle name="Total 3 2 3 5 4 2" xfId="45268"/>
    <cellStyle name="Total 3 2 3 5 4 3" xfId="45269"/>
    <cellStyle name="Total 3 2 3 5 5" xfId="45270"/>
    <cellStyle name="Total 3 2 3 5 5 2" xfId="45271"/>
    <cellStyle name="Total 3 2 3 5 5 3" xfId="45272"/>
    <cellStyle name="Total 3 2 3 5 6" xfId="45273"/>
    <cellStyle name="Total 3 2 3 5 6 2" xfId="45274"/>
    <cellStyle name="Total 3 2 3 5 6 3" xfId="45275"/>
    <cellStyle name="Total 3 2 3 5 7" xfId="45276"/>
    <cellStyle name="Total 3 2 3 5 7 2" xfId="45277"/>
    <cellStyle name="Total 3 2 3 5 7 3" xfId="45278"/>
    <cellStyle name="Total 3 2 3 5 8" xfId="45279"/>
    <cellStyle name="Total 3 2 3 6" xfId="45280"/>
    <cellStyle name="Total 3 2 3 6 2" xfId="45281"/>
    <cellStyle name="Total 3 2 3 6 3" xfId="45282"/>
    <cellStyle name="Total 3 2 3 7" xfId="45283"/>
    <cellStyle name="Total 3 2 3 7 2" xfId="45284"/>
    <cellStyle name="Total 3 2 3 7 3" xfId="45285"/>
    <cellStyle name="Total 3 2 3 8" xfId="45286"/>
    <cellStyle name="Total 3 2 3 8 2" xfId="45287"/>
    <cellStyle name="Total 3 2 3 8 3" xfId="45288"/>
    <cellStyle name="Total 3 2 3 9" xfId="45289"/>
    <cellStyle name="Total 3 2 3 9 2" xfId="45290"/>
    <cellStyle name="Total 3 2 3 9 3" xfId="45291"/>
    <cellStyle name="Total 3 2 4" xfId="45292"/>
    <cellStyle name="Total 3 2 4 2" xfId="45293"/>
    <cellStyle name="Total 3 2 4 2 2" xfId="45294"/>
    <cellStyle name="Total 3 2 4 2 3" xfId="45295"/>
    <cellStyle name="Total 3 2 4 3" xfId="45296"/>
    <cellStyle name="Total 3 2 4 3 2" xfId="45297"/>
    <cellStyle name="Total 3 2 4 3 3" xfId="45298"/>
    <cellStyle name="Total 3 2 4 4" xfId="45299"/>
    <cellStyle name="Total 3 2 4 4 2" xfId="45300"/>
    <cellStyle name="Total 3 2 4 4 3" xfId="45301"/>
    <cellStyle name="Total 3 2 4 5" xfId="45302"/>
    <cellStyle name="Total 3 2 4 5 2" xfId="45303"/>
    <cellStyle name="Total 3 2 4 5 3" xfId="45304"/>
    <cellStyle name="Total 3 2 4 6" xfId="45305"/>
    <cellStyle name="Total 3 2 4 6 2" xfId="45306"/>
    <cellStyle name="Total 3 2 4 6 3" xfId="45307"/>
    <cellStyle name="Total 3 2 4 7" xfId="45308"/>
    <cellStyle name="Total 3 2 4 7 2" xfId="45309"/>
    <cellStyle name="Total 3 2 4 7 3" xfId="45310"/>
    <cellStyle name="Total 3 2 4 8" xfId="45311"/>
    <cellStyle name="Total 3 2 5" xfId="45312"/>
    <cellStyle name="Total 3 2 5 2" xfId="45313"/>
    <cellStyle name="Total 3 2 5 2 2" xfId="45314"/>
    <cellStyle name="Total 3 2 5 2 3" xfId="45315"/>
    <cellStyle name="Total 3 2 5 3" xfId="45316"/>
    <cellStyle name="Total 3 2 5 3 2" xfId="45317"/>
    <cellStyle name="Total 3 2 5 3 3" xfId="45318"/>
    <cellStyle name="Total 3 2 5 4" xfId="45319"/>
    <cellStyle name="Total 3 2 5 4 2" xfId="45320"/>
    <cellStyle name="Total 3 2 5 4 3" xfId="45321"/>
    <cellStyle name="Total 3 2 5 5" xfId="45322"/>
    <cellStyle name="Total 3 2 5 5 2" xfId="45323"/>
    <cellStyle name="Total 3 2 5 5 3" xfId="45324"/>
    <cellStyle name="Total 3 2 5 6" xfId="45325"/>
    <cellStyle name="Total 3 2 5 6 2" xfId="45326"/>
    <cellStyle name="Total 3 2 5 6 3" xfId="45327"/>
    <cellStyle name="Total 3 2 5 7" xfId="45328"/>
    <cellStyle name="Total 3 2 5 7 2" xfId="45329"/>
    <cellStyle name="Total 3 2 5 7 3" xfId="45330"/>
    <cellStyle name="Total 3 2 5 8" xfId="45331"/>
    <cellStyle name="Total 3 3" xfId="45332"/>
    <cellStyle name="Total 3 3 10" xfId="45333"/>
    <cellStyle name="Total 3 3 10 2" xfId="45334"/>
    <cellStyle name="Total 3 3 10 3" xfId="45335"/>
    <cellStyle name="Total 3 3 11" xfId="45336"/>
    <cellStyle name="Total 3 3 11 2" xfId="45337"/>
    <cellStyle name="Total 3 3 11 3" xfId="45338"/>
    <cellStyle name="Total 3 3 12" xfId="45339"/>
    <cellStyle name="Total 3 3 12 2" xfId="45340"/>
    <cellStyle name="Total 3 3 12 3" xfId="45341"/>
    <cellStyle name="Total 3 3 13" xfId="45342"/>
    <cellStyle name="Total 3 3 14" xfId="45343"/>
    <cellStyle name="Total 3 3 2" xfId="45344"/>
    <cellStyle name="Total 3 3 2 10" xfId="45345"/>
    <cellStyle name="Total 3 3 2 10 2" xfId="45346"/>
    <cellStyle name="Total 3 3 2 10 3" xfId="45347"/>
    <cellStyle name="Total 3 3 2 11" xfId="45348"/>
    <cellStyle name="Total 3 3 2 11 2" xfId="45349"/>
    <cellStyle name="Total 3 3 2 11 3" xfId="45350"/>
    <cellStyle name="Total 3 3 2 12" xfId="45351"/>
    <cellStyle name="Total 3 3 2 13" xfId="45352"/>
    <cellStyle name="Total 3 3 2 2" xfId="45353"/>
    <cellStyle name="Total 3 3 2 2 2" xfId="45354"/>
    <cellStyle name="Total 3 3 2 2 2 2" xfId="45355"/>
    <cellStyle name="Total 3 3 2 2 2 3" xfId="45356"/>
    <cellStyle name="Total 3 3 2 2 3" xfId="45357"/>
    <cellStyle name="Total 3 3 2 2 3 2" xfId="45358"/>
    <cellStyle name="Total 3 3 2 2 3 3" xfId="45359"/>
    <cellStyle name="Total 3 3 2 2 4" xfId="45360"/>
    <cellStyle name="Total 3 3 2 2 4 2" xfId="45361"/>
    <cellStyle name="Total 3 3 2 2 4 3" xfId="45362"/>
    <cellStyle name="Total 3 3 2 2 5" xfId="45363"/>
    <cellStyle name="Total 3 3 2 2 5 2" xfId="45364"/>
    <cellStyle name="Total 3 3 2 2 5 3" xfId="45365"/>
    <cellStyle name="Total 3 3 2 2 6" xfId="45366"/>
    <cellStyle name="Total 3 3 2 2 6 2" xfId="45367"/>
    <cellStyle name="Total 3 3 2 2 6 3" xfId="45368"/>
    <cellStyle name="Total 3 3 2 2 7" xfId="45369"/>
    <cellStyle name="Total 3 3 2 2 7 2" xfId="45370"/>
    <cellStyle name="Total 3 3 2 2 7 3" xfId="45371"/>
    <cellStyle name="Total 3 3 2 2 8" xfId="45372"/>
    <cellStyle name="Total 3 3 2 2 9" xfId="45373"/>
    <cellStyle name="Total 3 3 2 3" xfId="45374"/>
    <cellStyle name="Total 3 3 2 3 2" xfId="45375"/>
    <cellStyle name="Total 3 3 2 3 2 2" xfId="45376"/>
    <cellStyle name="Total 3 3 2 3 2 3" xfId="45377"/>
    <cellStyle name="Total 3 3 2 3 3" xfId="45378"/>
    <cellStyle name="Total 3 3 2 3 3 2" xfId="45379"/>
    <cellStyle name="Total 3 3 2 3 3 3" xfId="45380"/>
    <cellStyle name="Total 3 3 2 3 4" xfId="45381"/>
    <cellStyle name="Total 3 3 2 3 4 2" xfId="45382"/>
    <cellStyle name="Total 3 3 2 3 4 3" xfId="45383"/>
    <cellStyle name="Total 3 3 2 3 5" xfId="45384"/>
    <cellStyle name="Total 3 3 2 3 5 2" xfId="45385"/>
    <cellStyle name="Total 3 3 2 3 5 3" xfId="45386"/>
    <cellStyle name="Total 3 3 2 3 6" xfId="45387"/>
    <cellStyle name="Total 3 3 2 3 6 2" xfId="45388"/>
    <cellStyle name="Total 3 3 2 3 6 3" xfId="45389"/>
    <cellStyle name="Total 3 3 2 3 7" xfId="45390"/>
    <cellStyle name="Total 3 3 2 3 7 2" xfId="45391"/>
    <cellStyle name="Total 3 3 2 3 7 3" xfId="45392"/>
    <cellStyle name="Total 3 3 2 3 8" xfId="45393"/>
    <cellStyle name="Total 3 3 2 3 9" xfId="45394"/>
    <cellStyle name="Total 3 3 2 4" xfId="45395"/>
    <cellStyle name="Total 3 3 2 4 2" xfId="45396"/>
    <cellStyle name="Total 3 3 2 4 2 2" xfId="45397"/>
    <cellStyle name="Total 3 3 2 4 2 3" xfId="45398"/>
    <cellStyle name="Total 3 3 2 4 3" xfId="45399"/>
    <cellStyle name="Total 3 3 2 4 3 2" xfId="45400"/>
    <cellStyle name="Total 3 3 2 4 3 3" xfId="45401"/>
    <cellStyle name="Total 3 3 2 4 4" xfId="45402"/>
    <cellStyle name="Total 3 3 2 4 4 2" xfId="45403"/>
    <cellStyle name="Total 3 3 2 4 4 3" xfId="45404"/>
    <cellStyle name="Total 3 3 2 4 5" xfId="45405"/>
    <cellStyle name="Total 3 3 2 4 5 2" xfId="45406"/>
    <cellStyle name="Total 3 3 2 4 5 3" xfId="45407"/>
    <cellStyle name="Total 3 3 2 4 6" xfId="45408"/>
    <cellStyle name="Total 3 3 2 4 6 2" xfId="45409"/>
    <cellStyle name="Total 3 3 2 4 6 3" xfId="45410"/>
    <cellStyle name="Total 3 3 2 4 7" xfId="45411"/>
    <cellStyle name="Total 3 3 2 4 7 2" xfId="45412"/>
    <cellStyle name="Total 3 3 2 4 7 3" xfId="45413"/>
    <cellStyle name="Total 3 3 2 4 8" xfId="45414"/>
    <cellStyle name="Total 3 3 2 4 9" xfId="45415"/>
    <cellStyle name="Total 3 3 2 5" xfId="45416"/>
    <cellStyle name="Total 3 3 2 5 2" xfId="45417"/>
    <cellStyle name="Total 3 3 2 5 2 2" xfId="45418"/>
    <cellStyle name="Total 3 3 2 5 2 3" xfId="45419"/>
    <cellStyle name="Total 3 3 2 5 3" xfId="45420"/>
    <cellStyle name="Total 3 3 2 5 3 2" xfId="45421"/>
    <cellStyle name="Total 3 3 2 5 3 3" xfId="45422"/>
    <cellStyle name="Total 3 3 2 5 4" xfId="45423"/>
    <cellStyle name="Total 3 3 2 5 4 2" xfId="45424"/>
    <cellStyle name="Total 3 3 2 5 4 3" xfId="45425"/>
    <cellStyle name="Total 3 3 2 5 5" xfId="45426"/>
    <cellStyle name="Total 3 3 2 5 5 2" xfId="45427"/>
    <cellStyle name="Total 3 3 2 5 5 3" xfId="45428"/>
    <cellStyle name="Total 3 3 2 5 6" xfId="45429"/>
    <cellStyle name="Total 3 3 2 5 6 2" xfId="45430"/>
    <cellStyle name="Total 3 3 2 5 6 3" xfId="45431"/>
    <cellStyle name="Total 3 3 2 5 7" xfId="45432"/>
    <cellStyle name="Total 3 3 2 5 7 2" xfId="45433"/>
    <cellStyle name="Total 3 3 2 5 7 3" xfId="45434"/>
    <cellStyle name="Total 3 3 2 5 8" xfId="45435"/>
    <cellStyle name="Total 3 3 2 5 9" xfId="45436"/>
    <cellStyle name="Total 3 3 2 6" xfId="45437"/>
    <cellStyle name="Total 3 3 2 6 2" xfId="45438"/>
    <cellStyle name="Total 3 3 2 6 3" xfId="45439"/>
    <cellStyle name="Total 3 3 2 7" xfId="45440"/>
    <cellStyle name="Total 3 3 2 7 2" xfId="45441"/>
    <cellStyle name="Total 3 3 2 7 3" xfId="45442"/>
    <cellStyle name="Total 3 3 2 8" xfId="45443"/>
    <cellStyle name="Total 3 3 2 8 2" xfId="45444"/>
    <cellStyle name="Total 3 3 2 8 3" xfId="45445"/>
    <cellStyle name="Total 3 3 2 9" xfId="45446"/>
    <cellStyle name="Total 3 3 2 9 2" xfId="45447"/>
    <cellStyle name="Total 3 3 2 9 3" xfId="45448"/>
    <cellStyle name="Total 3 3 3" xfId="45449"/>
    <cellStyle name="Total 3 3 3 2" xfId="45450"/>
    <cellStyle name="Total 3 3 3 2 2" xfId="45451"/>
    <cellStyle name="Total 3 3 3 2 3" xfId="45452"/>
    <cellStyle name="Total 3 3 3 3" xfId="45453"/>
    <cellStyle name="Total 3 3 3 3 2" xfId="45454"/>
    <cellStyle name="Total 3 3 3 3 3" xfId="45455"/>
    <cellStyle name="Total 3 3 3 4" xfId="45456"/>
    <cellStyle name="Total 3 3 3 4 2" xfId="45457"/>
    <cellStyle name="Total 3 3 3 4 3" xfId="45458"/>
    <cellStyle name="Total 3 3 3 5" xfId="45459"/>
    <cellStyle name="Total 3 3 3 5 2" xfId="45460"/>
    <cellStyle name="Total 3 3 3 5 3" xfId="45461"/>
    <cellStyle name="Total 3 3 3 6" xfId="45462"/>
    <cellStyle name="Total 3 3 3 6 2" xfId="45463"/>
    <cellStyle name="Total 3 3 3 6 3" xfId="45464"/>
    <cellStyle name="Total 3 3 3 7" xfId="45465"/>
    <cellStyle name="Total 3 3 3 7 2" xfId="45466"/>
    <cellStyle name="Total 3 3 3 7 3" xfId="45467"/>
    <cellStyle name="Total 3 3 3 8" xfId="45468"/>
    <cellStyle name="Total 3 3 3 9" xfId="45469"/>
    <cellStyle name="Total 3 3 4" xfId="45470"/>
    <cellStyle name="Total 3 3 4 2" xfId="45471"/>
    <cellStyle name="Total 3 3 4 2 2" xfId="45472"/>
    <cellStyle name="Total 3 3 4 2 3" xfId="45473"/>
    <cellStyle name="Total 3 3 4 3" xfId="45474"/>
    <cellStyle name="Total 3 3 4 3 2" xfId="45475"/>
    <cellStyle name="Total 3 3 4 3 3" xfId="45476"/>
    <cellStyle name="Total 3 3 4 4" xfId="45477"/>
    <cellStyle name="Total 3 3 4 4 2" xfId="45478"/>
    <cellStyle name="Total 3 3 4 4 3" xfId="45479"/>
    <cellStyle name="Total 3 3 4 5" xfId="45480"/>
    <cellStyle name="Total 3 3 4 5 2" xfId="45481"/>
    <cellStyle name="Total 3 3 4 5 3" xfId="45482"/>
    <cellStyle name="Total 3 3 4 6" xfId="45483"/>
    <cellStyle name="Total 3 3 4 6 2" xfId="45484"/>
    <cellStyle name="Total 3 3 4 6 3" xfId="45485"/>
    <cellStyle name="Total 3 3 4 7" xfId="45486"/>
    <cellStyle name="Total 3 3 4 7 2" xfId="45487"/>
    <cellStyle name="Total 3 3 4 7 3" xfId="45488"/>
    <cellStyle name="Total 3 3 4 8" xfId="45489"/>
    <cellStyle name="Total 3 3 4 9" xfId="45490"/>
    <cellStyle name="Total 3 3 5" xfId="45491"/>
    <cellStyle name="Total 3 3 5 2" xfId="45492"/>
    <cellStyle name="Total 3 3 5 2 2" xfId="45493"/>
    <cellStyle name="Total 3 3 5 2 3" xfId="45494"/>
    <cellStyle name="Total 3 3 5 3" xfId="45495"/>
    <cellStyle name="Total 3 3 5 3 2" xfId="45496"/>
    <cellStyle name="Total 3 3 5 3 3" xfId="45497"/>
    <cellStyle name="Total 3 3 5 4" xfId="45498"/>
    <cellStyle name="Total 3 3 5 4 2" xfId="45499"/>
    <cellStyle name="Total 3 3 5 4 3" xfId="45500"/>
    <cellStyle name="Total 3 3 5 5" xfId="45501"/>
    <cellStyle name="Total 3 3 5 5 2" xfId="45502"/>
    <cellStyle name="Total 3 3 5 5 3" xfId="45503"/>
    <cellStyle name="Total 3 3 5 6" xfId="45504"/>
    <cellStyle name="Total 3 3 5 6 2" xfId="45505"/>
    <cellStyle name="Total 3 3 5 6 3" xfId="45506"/>
    <cellStyle name="Total 3 3 5 7" xfId="45507"/>
    <cellStyle name="Total 3 3 5 7 2" xfId="45508"/>
    <cellStyle name="Total 3 3 5 7 3" xfId="45509"/>
    <cellStyle name="Total 3 3 5 8" xfId="45510"/>
    <cellStyle name="Total 3 3 5 9" xfId="45511"/>
    <cellStyle name="Total 3 3 6" xfId="45512"/>
    <cellStyle name="Total 3 3 6 2" xfId="45513"/>
    <cellStyle name="Total 3 3 6 2 2" xfId="45514"/>
    <cellStyle name="Total 3 3 6 2 3" xfId="45515"/>
    <cellStyle name="Total 3 3 6 3" xfId="45516"/>
    <cellStyle name="Total 3 3 6 3 2" xfId="45517"/>
    <cellStyle name="Total 3 3 6 3 3" xfId="45518"/>
    <cellStyle name="Total 3 3 6 4" xfId="45519"/>
    <cellStyle name="Total 3 3 6 4 2" xfId="45520"/>
    <cellStyle name="Total 3 3 6 4 3" xfId="45521"/>
    <cellStyle name="Total 3 3 6 5" xfId="45522"/>
    <cellStyle name="Total 3 3 6 5 2" xfId="45523"/>
    <cellStyle name="Total 3 3 6 5 3" xfId="45524"/>
    <cellStyle name="Total 3 3 6 6" xfId="45525"/>
    <cellStyle name="Total 3 3 6 6 2" xfId="45526"/>
    <cellStyle name="Total 3 3 6 6 3" xfId="45527"/>
    <cellStyle name="Total 3 3 6 7" xfId="45528"/>
    <cellStyle name="Total 3 3 6 7 2" xfId="45529"/>
    <cellStyle name="Total 3 3 6 7 3" xfId="45530"/>
    <cellStyle name="Total 3 3 6 8" xfId="45531"/>
    <cellStyle name="Total 3 3 6 9" xfId="45532"/>
    <cellStyle name="Total 3 3 7" xfId="45533"/>
    <cellStyle name="Total 3 3 7 2" xfId="45534"/>
    <cellStyle name="Total 3 3 7 3" xfId="45535"/>
    <cellStyle name="Total 3 3 8" xfId="45536"/>
    <cellStyle name="Total 3 3 8 2" xfId="45537"/>
    <cellStyle name="Total 3 3 8 3" xfId="45538"/>
    <cellStyle name="Total 3 3 9" xfId="45539"/>
    <cellStyle name="Total 3 3 9 2" xfId="45540"/>
    <cellStyle name="Total 3 3 9 3" xfId="45541"/>
    <cellStyle name="Total 3 4" xfId="45542"/>
    <cellStyle name="Total 3 4 10" xfId="45543"/>
    <cellStyle name="Total 3 4 10 2" xfId="45544"/>
    <cellStyle name="Total 3 4 10 3" xfId="45545"/>
    <cellStyle name="Total 3 4 11" xfId="45546"/>
    <cellStyle name="Total 3 4 11 2" xfId="45547"/>
    <cellStyle name="Total 3 4 11 3" xfId="45548"/>
    <cellStyle name="Total 3 4 12" xfId="45549"/>
    <cellStyle name="Total 3 4 2" xfId="45550"/>
    <cellStyle name="Total 3 4 2 2" xfId="45551"/>
    <cellStyle name="Total 3 4 2 2 2" xfId="45552"/>
    <cellStyle name="Total 3 4 2 2 3" xfId="45553"/>
    <cellStyle name="Total 3 4 2 3" xfId="45554"/>
    <cellStyle name="Total 3 4 2 3 2" xfId="45555"/>
    <cellStyle name="Total 3 4 2 3 3" xfId="45556"/>
    <cellStyle name="Total 3 4 2 4" xfId="45557"/>
    <cellStyle name="Total 3 4 2 4 2" xfId="45558"/>
    <cellStyle name="Total 3 4 2 4 3" xfId="45559"/>
    <cellStyle name="Total 3 4 2 5" xfId="45560"/>
    <cellStyle name="Total 3 4 2 5 2" xfId="45561"/>
    <cellStyle name="Total 3 4 2 5 3" xfId="45562"/>
    <cellStyle name="Total 3 4 2 6" xfId="45563"/>
    <cellStyle name="Total 3 4 2 6 2" xfId="45564"/>
    <cellStyle name="Total 3 4 2 6 3" xfId="45565"/>
    <cellStyle name="Total 3 4 2 7" xfId="45566"/>
    <cellStyle name="Total 3 4 2 7 2" xfId="45567"/>
    <cellStyle name="Total 3 4 2 7 3" xfId="45568"/>
    <cellStyle name="Total 3 4 2 8" xfId="45569"/>
    <cellStyle name="Total 3 4 3" xfId="45570"/>
    <cellStyle name="Total 3 4 3 2" xfId="45571"/>
    <cellStyle name="Total 3 4 3 2 2" xfId="45572"/>
    <cellStyle name="Total 3 4 3 2 3" xfId="45573"/>
    <cellStyle name="Total 3 4 3 3" xfId="45574"/>
    <cellStyle name="Total 3 4 3 3 2" xfId="45575"/>
    <cellStyle name="Total 3 4 3 3 3" xfId="45576"/>
    <cellStyle name="Total 3 4 3 4" xfId="45577"/>
    <cellStyle name="Total 3 4 3 4 2" xfId="45578"/>
    <cellStyle name="Total 3 4 3 4 3" xfId="45579"/>
    <cellStyle name="Total 3 4 3 5" xfId="45580"/>
    <cellStyle name="Total 3 4 3 5 2" xfId="45581"/>
    <cellStyle name="Total 3 4 3 5 3" xfId="45582"/>
    <cellStyle name="Total 3 4 3 6" xfId="45583"/>
    <cellStyle name="Total 3 4 3 6 2" xfId="45584"/>
    <cellStyle name="Total 3 4 3 6 3" xfId="45585"/>
    <cellStyle name="Total 3 4 3 7" xfId="45586"/>
    <cellStyle name="Total 3 4 3 7 2" xfId="45587"/>
    <cellStyle name="Total 3 4 3 7 3" xfId="45588"/>
    <cellStyle name="Total 3 4 3 8" xfId="45589"/>
    <cellStyle name="Total 3 4 4" xfId="45590"/>
    <cellStyle name="Total 3 4 4 2" xfId="45591"/>
    <cellStyle name="Total 3 4 4 2 2" xfId="45592"/>
    <cellStyle name="Total 3 4 4 2 3" xfId="45593"/>
    <cellStyle name="Total 3 4 4 3" xfId="45594"/>
    <cellStyle name="Total 3 4 4 3 2" xfId="45595"/>
    <cellStyle name="Total 3 4 4 3 3" xfId="45596"/>
    <cellStyle name="Total 3 4 4 4" xfId="45597"/>
    <cellStyle name="Total 3 4 4 4 2" xfId="45598"/>
    <cellStyle name="Total 3 4 4 4 3" xfId="45599"/>
    <cellStyle name="Total 3 4 4 5" xfId="45600"/>
    <cellStyle name="Total 3 4 4 5 2" xfId="45601"/>
    <cellStyle name="Total 3 4 4 5 3" xfId="45602"/>
    <cellStyle name="Total 3 4 4 6" xfId="45603"/>
    <cellStyle name="Total 3 4 4 6 2" xfId="45604"/>
    <cellStyle name="Total 3 4 4 6 3" xfId="45605"/>
    <cellStyle name="Total 3 4 4 7" xfId="45606"/>
    <cellStyle name="Total 3 4 4 7 2" xfId="45607"/>
    <cellStyle name="Total 3 4 4 7 3" xfId="45608"/>
    <cellStyle name="Total 3 4 4 8" xfId="45609"/>
    <cellStyle name="Total 3 4 5" xfId="45610"/>
    <cellStyle name="Total 3 4 5 2" xfId="45611"/>
    <cellStyle name="Total 3 4 5 2 2" xfId="45612"/>
    <cellStyle name="Total 3 4 5 2 3" xfId="45613"/>
    <cellStyle name="Total 3 4 5 3" xfId="45614"/>
    <cellStyle name="Total 3 4 5 3 2" xfId="45615"/>
    <cellStyle name="Total 3 4 5 3 3" xfId="45616"/>
    <cellStyle name="Total 3 4 5 4" xfId="45617"/>
    <cellStyle name="Total 3 4 5 4 2" xfId="45618"/>
    <cellStyle name="Total 3 4 5 4 3" xfId="45619"/>
    <cellStyle name="Total 3 4 5 5" xfId="45620"/>
    <cellStyle name="Total 3 4 5 5 2" xfId="45621"/>
    <cellStyle name="Total 3 4 5 5 3" xfId="45622"/>
    <cellStyle name="Total 3 4 5 6" xfId="45623"/>
    <cellStyle name="Total 3 4 5 6 2" xfId="45624"/>
    <cellStyle name="Total 3 4 5 6 3" xfId="45625"/>
    <cellStyle name="Total 3 4 5 7" xfId="45626"/>
    <cellStyle name="Total 3 4 5 7 2" xfId="45627"/>
    <cellStyle name="Total 3 4 5 7 3" xfId="45628"/>
    <cellStyle name="Total 3 4 5 8" xfId="45629"/>
    <cellStyle name="Total 3 4 6" xfId="45630"/>
    <cellStyle name="Total 3 4 6 2" xfId="45631"/>
    <cellStyle name="Total 3 4 6 3" xfId="45632"/>
    <cellStyle name="Total 3 4 7" xfId="45633"/>
    <cellStyle name="Total 3 4 7 2" xfId="45634"/>
    <cellStyle name="Total 3 4 7 3" xfId="45635"/>
    <cellStyle name="Total 3 4 8" xfId="45636"/>
    <cellStyle name="Total 3 4 8 2" xfId="45637"/>
    <cellStyle name="Total 3 4 8 3" xfId="45638"/>
    <cellStyle name="Total 3 4 9" xfId="45639"/>
    <cellStyle name="Total 3 4 9 2" xfId="45640"/>
    <cellStyle name="Total 3 4 9 3" xfId="45641"/>
    <cellStyle name="Total 3 5" xfId="45642"/>
    <cellStyle name="Total 3 5 10" xfId="45643"/>
    <cellStyle name="Total 3 5 10 2" xfId="45644"/>
    <cellStyle name="Total 3 5 10 3" xfId="45645"/>
    <cellStyle name="Total 3 5 11" xfId="45646"/>
    <cellStyle name="Total 3 5 11 2" xfId="45647"/>
    <cellStyle name="Total 3 5 11 3" xfId="45648"/>
    <cellStyle name="Total 3 5 12" xfId="45649"/>
    <cellStyle name="Total 3 5 2" xfId="45650"/>
    <cellStyle name="Total 3 5 2 2" xfId="45651"/>
    <cellStyle name="Total 3 5 2 2 2" xfId="45652"/>
    <cellStyle name="Total 3 5 2 2 3" xfId="45653"/>
    <cellStyle name="Total 3 5 2 3" xfId="45654"/>
    <cellStyle name="Total 3 5 2 3 2" xfId="45655"/>
    <cellStyle name="Total 3 5 2 3 3" xfId="45656"/>
    <cellStyle name="Total 3 5 2 4" xfId="45657"/>
    <cellStyle name="Total 3 5 2 4 2" xfId="45658"/>
    <cellStyle name="Total 3 5 2 4 3" xfId="45659"/>
    <cellStyle name="Total 3 5 2 5" xfId="45660"/>
    <cellStyle name="Total 3 5 2 5 2" xfId="45661"/>
    <cellStyle name="Total 3 5 2 5 3" xfId="45662"/>
    <cellStyle name="Total 3 5 2 6" xfId="45663"/>
    <cellStyle name="Total 3 5 2 6 2" xfId="45664"/>
    <cellStyle name="Total 3 5 2 6 3" xfId="45665"/>
    <cellStyle name="Total 3 5 2 7" xfId="45666"/>
    <cellStyle name="Total 3 5 2 7 2" xfId="45667"/>
    <cellStyle name="Total 3 5 2 7 3" xfId="45668"/>
    <cellStyle name="Total 3 5 2 8" xfId="45669"/>
    <cellStyle name="Total 3 5 3" xfId="45670"/>
    <cellStyle name="Total 3 5 3 2" xfId="45671"/>
    <cellStyle name="Total 3 5 3 2 2" xfId="45672"/>
    <cellStyle name="Total 3 5 3 2 3" xfId="45673"/>
    <cellStyle name="Total 3 5 3 3" xfId="45674"/>
    <cellStyle name="Total 3 5 3 3 2" xfId="45675"/>
    <cellStyle name="Total 3 5 3 3 3" xfId="45676"/>
    <cellStyle name="Total 3 5 3 4" xfId="45677"/>
    <cellStyle name="Total 3 5 3 4 2" xfId="45678"/>
    <cellStyle name="Total 3 5 3 4 3" xfId="45679"/>
    <cellStyle name="Total 3 5 3 5" xfId="45680"/>
    <cellStyle name="Total 3 5 3 5 2" xfId="45681"/>
    <cellStyle name="Total 3 5 3 5 3" xfId="45682"/>
    <cellStyle name="Total 3 5 3 6" xfId="45683"/>
    <cellStyle name="Total 3 5 3 6 2" xfId="45684"/>
    <cellStyle name="Total 3 5 3 6 3" xfId="45685"/>
    <cellStyle name="Total 3 5 3 7" xfId="45686"/>
    <cellStyle name="Total 3 5 3 7 2" xfId="45687"/>
    <cellStyle name="Total 3 5 3 7 3" xfId="45688"/>
    <cellStyle name="Total 3 5 3 8" xfId="45689"/>
    <cellStyle name="Total 3 5 4" xfId="45690"/>
    <cellStyle name="Total 3 5 4 2" xfId="45691"/>
    <cellStyle name="Total 3 5 4 2 2" xfId="45692"/>
    <cellStyle name="Total 3 5 4 2 3" xfId="45693"/>
    <cellStyle name="Total 3 5 4 3" xfId="45694"/>
    <cellStyle name="Total 3 5 4 3 2" xfId="45695"/>
    <cellStyle name="Total 3 5 4 3 3" xfId="45696"/>
    <cellStyle name="Total 3 5 4 4" xfId="45697"/>
    <cellStyle name="Total 3 5 4 4 2" xfId="45698"/>
    <cellStyle name="Total 3 5 4 4 3" xfId="45699"/>
    <cellStyle name="Total 3 5 4 5" xfId="45700"/>
    <cellStyle name="Total 3 5 4 5 2" xfId="45701"/>
    <cellStyle name="Total 3 5 4 5 3" xfId="45702"/>
    <cellStyle name="Total 3 5 4 6" xfId="45703"/>
    <cellStyle name="Total 3 5 4 6 2" xfId="45704"/>
    <cellStyle name="Total 3 5 4 6 3" xfId="45705"/>
    <cellStyle name="Total 3 5 4 7" xfId="45706"/>
    <cellStyle name="Total 3 5 4 7 2" xfId="45707"/>
    <cellStyle name="Total 3 5 4 7 3" xfId="45708"/>
    <cellStyle name="Total 3 5 4 8" xfId="45709"/>
    <cellStyle name="Total 3 5 5" xfId="45710"/>
    <cellStyle name="Total 3 5 5 2" xfId="45711"/>
    <cellStyle name="Total 3 5 5 2 2" xfId="45712"/>
    <cellStyle name="Total 3 5 5 2 3" xfId="45713"/>
    <cellStyle name="Total 3 5 5 3" xfId="45714"/>
    <cellStyle name="Total 3 5 5 3 2" xfId="45715"/>
    <cellStyle name="Total 3 5 5 3 3" xfId="45716"/>
    <cellStyle name="Total 3 5 5 4" xfId="45717"/>
    <cellStyle name="Total 3 5 5 4 2" xfId="45718"/>
    <cellStyle name="Total 3 5 5 4 3" xfId="45719"/>
    <cellStyle name="Total 3 5 5 5" xfId="45720"/>
    <cellStyle name="Total 3 5 5 5 2" xfId="45721"/>
    <cellStyle name="Total 3 5 5 5 3" xfId="45722"/>
    <cellStyle name="Total 3 5 5 6" xfId="45723"/>
    <cellStyle name="Total 3 5 5 6 2" xfId="45724"/>
    <cellStyle name="Total 3 5 5 6 3" xfId="45725"/>
    <cellStyle name="Total 3 5 5 7" xfId="45726"/>
    <cellStyle name="Total 3 5 5 7 2" xfId="45727"/>
    <cellStyle name="Total 3 5 5 7 3" xfId="45728"/>
    <cellStyle name="Total 3 5 5 8" xfId="45729"/>
    <cellStyle name="Total 3 5 6" xfId="45730"/>
    <cellStyle name="Total 3 5 6 2" xfId="45731"/>
    <cellStyle name="Total 3 5 6 3" xfId="45732"/>
    <cellStyle name="Total 3 5 7" xfId="45733"/>
    <cellStyle name="Total 3 5 7 2" xfId="45734"/>
    <cellStyle name="Total 3 5 7 3" xfId="45735"/>
    <cellStyle name="Total 3 5 8" xfId="45736"/>
    <cellStyle name="Total 3 5 8 2" xfId="45737"/>
    <cellStyle name="Total 3 5 8 3" xfId="45738"/>
    <cellStyle name="Total 3 5 9" xfId="45739"/>
    <cellStyle name="Total 3 5 9 2" xfId="45740"/>
    <cellStyle name="Total 3 5 9 3" xfId="45741"/>
    <cellStyle name="Total 3 6" xfId="45742"/>
    <cellStyle name="Total 3 6 2" xfId="45743"/>
    <cellStyle name="Total 3 6 2 2" xfId="45744"/>
    <cellStyle name="Total 3 6 2 3" xfId="45745"/>
    <cellStyle name="Total 3 6 3" xfId="45746"/>
    <cellStyle name="Total 3 6 3 2" xfId="45747"/>
    <cellStyle name="Total 3 6 3 3" xfId="45748"/>
    <cellStyle name="Total 3 6 4" xfId="45749"/>
    <cellStyle name="Total 3 6 4 2" xfId="45750"/>
    <cellStyle name="Total 3 6 4 3" xfId="45751"/>
    <cellStyle name="Total 3 6 5" xfId="45752"/>
    <cellStyle name="Total 3 6 5 2" xfId="45753"/>
    <cellStyle name="Total 3 6 5 3" xfId="45754"/>
    <cellStyle name="Total 3 6 6" xfId="45755"/>
    <cellStyle name="Total 3 6 6 2" xfId="45756"/>
    <cellStyle name="Total 3 6 6 3" xfId="45757"/>
    <cellStyle name="Total 3 6 7" xfId="45758"/>
    <cellStyle name="Total 3 6 7 2" xfId="45759"/>
    <cellStyle name="Total 3 6 7 3" xfId="45760"/>
    <cellStyle name="Total 3 6 8" xfId="45761"/>
    <cellStyle name="Total 3 7" xfId="45762"/>
    <cellStyle name="Total 3 7 2" xfId="45763"/>
    <cellStyle name="Total 3 7 2 2" xfId="45764"/>
    <cellStyle name="Total 3 7 2 3" xfId="45765"/>
    <cellStyle name="Total 3 7 3" xfId="45766"/>
    <cellStyle name="Total 3 7 3 2" xfId="45767"/>
    <cellStyle name="Total 3 7 3 3" xfId="45768"/>
    <cellStyle name="Total 3 7 4" xfId="45769"/>
    <cellStyle name="Total 3 7 4 2" xfId="45770"/>
    <cellStyle name="Total 3 7 4 3" xfId="45771"/>
    <cellStyle name="Total 3 7 5" xfId="45772"/>
    <cellStyle name="Total 3 7 5 2" xfId="45773"/>
    <cellStyle name="Total 3 7 5 3" xfId="45774"/>
    <cellStyle name="Total 3 7 6" xfId="45775"/>
    <cellStyle name="Total 3 7 6 2" xfId="45776"/>
    <cellStyle name="Total 3 7 6 3" xfId="45777"/>
    <cellStyle name="Total 3 7 7" xfId="45778"/>
    <cellStyle name="Total 3 7 7 2" xfId="45779"/>
    <cellStyle name="Total 3 7 7 3" xfId="45780"/>
    <cellStyle name="Total 3 7 8" xfId="45781"/>
    <cellStyle name="Total 3 8" xfId="45782"/>
    <cellStyle name="Total 3 9" xfId="45783"/>
    <cellStyle name="Total 4" xfId="45784"/>
    <cellStyle name="Total 4 10" xfId="45785"/>
    <cellStyle name="Total 4 10 2" xfId="45786"/>
    <cellStyle name="Total 4 10 3" xfId="45787"/>
    <cellStyle name="Total 4 11" xfId="45788"/>
    <cellStyle name="Total 4 11 2" xfId="45789"/>
    <cellStyle name="Total 4 11 3" xfId="45790"/>
    <cellStyle name="Total 4 12" xfId="45791"/>
    <cellStyle name="Total 4 12 2" xfId="45792"/>
    <cellStyle name="Total 4 12 3" xfId="45793"/>
    <cellStyle name="Total 4 13" xfId="45794"/>
    <cellStyle name="Total 4 13 2" xfId="45795"/>
    <cellStyle name="Total 4 13 3" xfId="45796"/>
    <cellStyle name="Total 4 14" xfId="45797"/>
    <cellStyle name="Total 4 15" xfId="45798"/>
    <cellStyle name="Total 4 2" xfId="45799"/>
    <cellStyle name="Total 4 2 2" xfId="45800"/>
    <cellStyle name="Total 4 3" xfId="45801"/>
    <cellStyle name="Total 4 3 10" xfId="45802"/>
    <cellStyle name="Total 4 3 10 2" xfId="45803"/>
    <cellStyle name="Total 4 3 10 3" xfId="45804"/>
    <cellStyle name="Total 4 3 11" xfId="45805"/>
    <cellStyle name="Total 4 3 11 2" xfId="45806"/>
    <cellStyle name="Total 4 3 11 3" xfId="45807"/>
    <cellStyle name="Total 4 3 12" xfId="45808"/>
    <cellStyle name="Total 4 3 13" xfId="45809"/>
    <cellStyle name="Total 4 3 2" xfId="45810"/>
    <cellStyle name="Total 4 3 2 2" xfId="45811"/>
    <cellStyle name="Total 4 3 2 2 2" xfId="45812"/>
    <cellStyle name="Total 4 3 2 2 3" xfId="45813"/>
    <cellStyle name="Total 4 3 2 3" xfId="45814"/>
    <cellStyle name="Total 4 3 2 3 2" xfId="45815"/>
    <cellStyle name="Total 4 3 2 3 3" xfId="45816"/>
    <cellStyle name="Total 4 3 2 4" xfId="45817"/>
    <cellStyle name="Total 4 3 2 4 2" xfId="45818"/>
    <cellStyle name="Total 4 3 2 4 3" xfId="45819"/>
    <cellStyle name="Total 4 3 2 5" xfId="45820"/>
    <cellStyle name="Total 4 3 2 5 2" xfId="45821"/>
    <cellStyle name="Total 4 3 2 5 3" xfId="45822"/>
    <cellStyle name="Total 4 3 2 6" xfId="45823"/>
    <cellStyle name="Total 4 3 2 6 2" xfId="45824"/>
    <cellStyle name="Total 4 3 2 6 3" xfId="45825"/>
    <cellStyle name="Total 4 3 2 7" xfId="45826"/>
    <cellStyle name="Total 4 3 2 7 2" xfId="45827"/>
    <cellStyle name="Total 4 3 2 7 3" xfId="45828"/>
    <cellStyle name="Total 4 3 2 8" xfId="45829"/>
    <cellStyle name="Total 4 3 2 9" xfId="45830"/>
    <cellStyle name="Total 4 3 3" xfId="45831"/>
    <cellStyle name="Total 4 3 3 2" xfId="45832"/>
    <cellStyle name="Total 4 3 3 2 2" xfId="45833"/>
    <cellStyle name="Total 4 3 3 2 3" xfId="45834"/>
    <cellStyle name="Total 4 3 3 3" xfId="45835"/>
    <cellStyle name="Total 4 3 3 3 2" xfId="45836"/>
    <cellStyle name="Total 4 3 3 3 3" xfId="45837"/>
    <cellStyle name="Total 4 3 3 4" xfId="45838"/>
    <cellStyle name="Total 4 3 3 4 2" xfId="45839"/>
    <cellStyle name="Total 4 3 3 4 3" xfId="45840"/>
    <cellStyle name="Total 4 3 3 5" xfId="45841"/>
    <cellStyle name="Total 4 3 3 5 2" xfId="45842"/>
    <cellStyle name="Total 4 3 3 5 3" xfId="45843"/>
    <cellStyle name="Total 4 3 3 6" xfId="45844"/>
    <cellStyle name="Total 4 3 3 6 2" xfId="45845"/>
    <cellStyle name="Total 4 3 3 6 3" xfId="45846"/>
    <cellStyle name="Total 4 3 3 7" xfId="45847"/>
    <cellStyle name="Total 4 3 3 7 2" xfId="45848"/>
    <cellStyle name="Total 4 3 3 7 3" xfId="45849"/>
    <cellStyle name="Total 4 3 3 8" xfId="45850"/>
    <cellStyle name="Total 4 3 3 9" xfId="45851"/>
    <cellStyle name="Total 4 3 4" xfId="45852"/>
    <cellStyle name="Total 4 3 4 2" xfId="45853"/>
    <cellStyle name="Total 4 3 4 2 2" xfId="45854"/>
    <cellStyle name="Total 4 3 4 2 3" xfId="45855"/>
    <cellStyle name="Total 4 3 4 3" xfId="45856"/>
    <cellStyle name="Total 4 3 4 3 2" xfId="45857"/>
    <cellStyle name="Total 4 3 4 3 3" xfId="45858"/>
    <cellStyle name="Total 4 3 4 4" xfId="45859"/>
    <cellStyle name="Total 4 3 4 4 2" xfId="45860"/>
    <cellStyle name="Total 4 3 4 4 3" xfId="45861"/>
    <cellStyle name="Total 4 3 4 5" xfId="45862"/>
    <cellStyle name="Total 4 3 4 5 2" xfId="45863"/>
    <cellStyle name="Total 4 3 4 5 3" xfId="45864"/>
    <cellStyle name="Total 4 3 4 6" xfId="45865"/>
    <cellStyle name="Total 4 3 4 6 2" xfId="45866"/>
    <cellStyle name="Total 4 3 4 6 3" xfId="45867"/>
    <cellStyle name="Total 4 3 4 7" xfId="45868"/>
    <cellStyle name="Total 4 3 4 7 2" xfId="45869"/>
    <cellStyle name="Total 4 3 4 7 3" xfId="45870"/>
    <cellStyle name="Total 4 3 4 8" xfId="45871"/>
    <cellStyle name="Total 4 3 4 9" xfId="45872"/>
    <cellStyle name="Total 4 3 5" xfId="45873"/>
    <cellStyle name="Total 4 3 5 2" xfId="45874"/>
    <cellStyle name="Total 4 3 5 2 2" xfId="45875"/>
    <cellStyle name="Total 4 3 5 2 3" xfId="45876"/>
    <cellStyle name="Total 4 3 5 3" xfId="45877"/>
    <cellStyle name="Total 4 3 5 3 2" xfId="45878"/>
    <cellStyle name="Total 4 3 5 3 3" xfId="45879"/>
    <cellStyle name="Total 4 3 5 4" xfId="45880"/>
    <cellStyle name="Total 4 3 5 4 2" xfId="45881"/>
    <cellStyle name="Total 4 3 5 4 3" xfId="45882"/>
    <cellStyle name="Total 4 3 5 5" xfId="45883"/>
    <cellStyle name="Total 4 3 5 5 2" xfId="45884"/>
    <cellStyle name="Total 4 3 5 5 3" xfId="45885"/>
    <cellStyle name="Total 4 3 5 6" xfId="45886"/>
    <cellStyle name="Total 4 3 5 6 2" xfId="45887"/>
    <cellStyle name="Total 4 3 5 6 3" xfId="45888"/>
    <cellStyle name="Total 4 3 5 7" xfId="45889"/>
    <cellStyle name="Total 4 3 5 7 2" xfId="45890"/>
    <cellStyle name="Total 4 3 5 7 3" xfId="45891"/>
    <cellStyle name="Total 4 3 5 8" xfId="45892"/>
    <cellStyle name="Total 4 3 5 9" xfId="45893"/>
    <cellStyle name="Total 4 3 6" xfId="45894"/>
    <cellStyle name="Total 4 3 6 2" xfId="45895"/>
    <cellStyle name="Total 4 3 6 3" xfId="45896"/>
    <cellStyle name="Total 4 3 7" xfId="45897"/>
    <cellStyle name="Total 4 3 7 2" xfId="45898"/>
    <cellStyle name="Total 4 3 7 3" xfId="45899"/>
    <cellStyle name="Total 4 3 8" xfId="45900"/>
    <cellStyle name="Total 4 3 8 2" xfId="45901"/>
    <cellStyle name="Total 4 3 8 3" xfId="45902"/>
    <cellStyle name="Total 4 3 9" xfId="45903"/>
    <cellStyle name="Total 4 3 9 2" xfId="45904"/>
    <cellStyle name="Total 4 3 9 3" xfId="45905"/>
    <cellStyle name="Total 4 4" xfId="45906"/>
    <cellStyle name="Total 4 4 2" xfId="45907"/>
    <cellStyle name="Total 4 4 2 2" xfId="45908"/>
    <cellStyle name="Total 4 4 2 3" xfId="45909"/>
    <cellStyle name="Total 4 4 3" xfId="45910"/>
    <cellStyle name="Total 4 4 3 2" xfId="45911"/>
    <cellStyle name="Total 4 4 3 3" xfId="45912"/>
    <cellStyle name="Total 4 4 4" xfId="45913"/>
    <cellStyle name="Total 4 4 4 2" xfId="45914"/>
    <cellStyle name="Total 4 4 4 3" xfId="45915"/>
    <cellStyle name="Total 4 4 5" xfId="45916"/>
    <cellStyle name="Total 4 4 5 2" xfId="45917"/>
    <cellStyle name="Total 4 4 5 3" xfId="45918"/>
    <cellStyle name="Total 4 4 6" xfId="45919"/>
    <cellStyle name="Total 4 4 6 2" xfId="45920"/>
    <cellStyle name="Total 4 4 6 3" xfId="45921"/>
    <cellStyle name="Total 4 4 7" xfId="45922"/>
    <cellStyle name="Total 4 4 7 2" xfId="45923"/>
    <cellStyle name="Total 4 4 7 3" xfId="45924"/>
    <cellStyle name="Total 4 4 8" xfId="45925"/>
    <cellStyle name="Total 4 4 9" xfId="45926"/>
    <cellStyle name="Total 4 5" xfId="45927"/>
    <cellStyle name="Total 4 5 2" xfId="45928"/>
    <cellStyle name="Total 4 5 2 2" xfId="45929"/>
    <cellStyle name="Total 4 5 2 3" xfId="45930"/>
    <cellStyle name="Total 4 5 3" xfId="45931"/>
    <cellStyle name="Total 4 5 3 2" xfId="45932"/>
    <cellStyle name="Total 4 5 3 3" xfId="45933"/>
    <cellStyle name="Total 4 5 4" xfId="45934"/>
    <cellStyle name="Total 4 5 4 2" xfId="45935"/>
    <cellStyle name="Total 4 5 4 3" xfId="45936"/>
    <cellStyle name="Total 4 5 5" xfId="45937"/>
    <cellStyle name="Total 4 5 5 2" xfId="45938"/>
    <cellStyle name="Total 4 5 5 3" xfId="45939"/>
    <cellStyle name="Total 4 5 6" xfId="45940"/>
    <cellStyle name="Total 4 5 6 2" xfId="45941"/>
    <cellStyle name="Total 4 5 6 3" xfId="45942"/>
    <cellStyle name="Total 4 5 7" xfId="45943"/>
    <cellStyle name="Total 4 5 7 2" xfId="45944"/>
    <cellStyle name="Total 4 5 7 3" xfId="45945"/>
    <cellStyle name="Total 4 5 8" xfId="45946"/>
    <cellStyle name="Total 4 5 9" xfId="45947"/>
    <cellStyle name="Total 4 6" xfId="45948"/>
    <cellStyle name="Total 4 6 2" xfId="45949"/>
    <cellStyle name="Total 4 6 2 2" xfId="45950"/>
    <cellStyle name="Total 4 6 2 3" xfId="45951"/>
    <cellStyle name="Total 4 6 3" xfId="45952"/>
    <cellStyle name="Total 4 6 3 2" xfId="45953"/>
    <cellStyle name="Total 4 6 3 3" xfId="45954"/>
    <cellStyle name="Total 4 6 4" xfId="45955"/>
    <cellStyle name="Total 4 6 4 2" xfId="45956"/>
    <cellStyle name="Total 4 6 4 3" xfId="45957"/>
    <cellStyle name="Total 4 6 5" xfId="45958"/>
    <cellStyle name="Total 4 6 5 2" xfId="45959"/>
    <cellStyle name="Total 4 6 5 3" xfId="45960"/>
    <cellStyle name="Total 4 6 6" xfId="45961"/>
    <cellStyle name="Total 4 6 6 2" xfId="45962"/>
    <cellStyle name="Total 4 6 6 3" xfId="45963"/>
    <cellStyle name="Total 4 6 7" xfId="45964"/>
    <cellStyle name="Total 4 6 7 2" xfId="45965"/>
    <cellStyle name="Total 4 6 7 3" xfId="45966"/>
    <cellStyle name="Total 4 6 8" xfId="45967"/>
    <cellStyle name="Total 4 6 9" xfId="45968"/>
    <cellStyle name="Total 4 7" xfId="45969"/>
    <cellStyle name="Total 4 7 2" xfId="45970"/>
    <cellStyle name="Total 4 7 2 2" xfId="45971"/>
    <cellStyle name="Total 4 7 2 3" xfId="45972"/>
    <cellStyle name="Total 4 7 3" xfId="45973"/>
    <cellStyle name="Total 4 7 3 2" xfId="45974"/>
    <cellStyle name="Total 4 7 3 3" xfId="45975"/>
    <cellStyle name="Total 4 7 4" xfId="45976"/>
    <cellStyle name="Total 4 7 4 2" xfId="45977"/>
    <cellStyle name="Total 4 7 4 3" xfId="45978"/>
    <cellStyle name="Total 4 7 5" xfId="45979"/>
    <cellStyle name="Total 4 7 5 2" xfId="45980"/>
    <cellStyle name="Total 4 7 5 3" xfId="45981"/>
    <cellStyle name="Total 4 7 6" xfId="45982"/>
    <cellStyle name="Total 4 7 6 2" xfId="45983"/>
    <cellStyle name="Total 4 7 6 3" xfId="45984"/>
    <cellStyle name="Total 4 7 7" xfId="45985"/>
    <cellStyle name="Total 4 7 7 2" xfId="45986"/>
    <cellStyle name="Total 4 7 7 3" xfId="45987"/>
    <cellStyle name="Total 4 7 8" xfId="45988"/>
    <cellStyle name="Total 4 7 9" xfId="45989"/>
    <cellStyle name="Total 4 8" xfId="45990"/>
    <cellStyle name="Total 4 8 2" xfId="45991"/>
    <cellStyle name="Total 4 8 3" xfId="45992"/>
    <cellStyle name="Total 4 9" xfId="45993"/>
    <cellStyle name="Total 4 9 2" xfId="45994"/>
    <cellStyle name="Total 4 9 3" xfId="45995"/>
    <cellStyle name="Total 5" xfId="45996"/>
    <cellStyle name="Total 6" xfId="45997"/>
    <cellStyle name="TotCol - Style5" xfId="45998"/>
    <cellStyle name="TotCol - Style5 2" xfId="45999"/>
    <cellStyle name="TotCol - Style7" xfId="46000"/>
    <cellStyle name="TotCol - Style7 2" xfId="46001"/>
    <cellStyle name="TotRow - Style4" xfId="46002"/>
    <cellStyle name="TotRow - Style4 10" xfId="46003"/>
    <cellStyle name="TotRow - Style4 10 2" xfId="46004"/>
    <cellStyle name="TotRow - Style4 10 3" xfId="46005"/>
    <cellStyle name="TotRow - Style4 11" xfId="46006"/>
    <cellStyle name="TotRow - Style4 11 2" xfId="46007"/>
    <cellStyle name="TotRow - Style4 11 3" xfId="46008"/>
    <cellStyle name="TotRow - Style4 12" xfId="46009"/>
    <cellStyle name="TotRow - Style4 2" xfId="46010"/>
    <cellStyle name="TotRow - Style4 2 2" xfId="46011"/>
    <cellStyle name="TotRow - Style4 2 2 2" xfId="46012"/>
    <cellStyle name="TotRow - Style4 2 2 3" xfId="46013"/>
    <cellStyle name="TotRow - Style4 2 3" xfId="46014"/>
    <cellStyle name="TotRow - Style4 2 3 2" xfId="46015"/>
    <cellStyle name="TotRow - Style4 2 3 3" xfId="46016"/>
    <cellStyle name="TotRow - Style4 2 4" xfId="46017"/>
    <cellStyle name="TotRow - Style4 2 4 2" xfId="46018"/>
    <cellStyle name="TotRow - Style4 2 4 3" xfId="46019"/>
    <cellStyle name="TotRow - Style4 2 5" xfId="46020"/>
    <cellStyle name="TotRow - Style4 2 5 2" xfId="46021"/>
    <cellStyle name="TotRow - Style4 2 5 3" xfId="46022"/>
    <cellStyle name="TotRow - Style4 2 6" xfId="46023"/>
    <cellStyle name="TotRow - Style4 2 6 2" xfId="46024"/>
    <cellStyle name="TotRow - Style4 2 6 3" xfId="46025"/>
    <cellStyle name="TotRow - Style4 2 7" xfId="46026"/>
    <cellStyle name="TotRow - Style4 2 7 2" xfId="46027"/>
    <cellStyle name="TotRow - Style4 2 7 3" xfId="46028"/>
    <cellStyle name="TotRow - Style4 2 8" xfId="46029"/>
    <cellStyle name="TotRow - Style4 3" xfId="46030"/>
    <cellStyle name="TotRow - Style4 3 2" xfId="46031"/>
    <cellStyle name="TotRow - Style4 3 2 2" xfId="46032"/>
    <cellStyle name="TotRow - Style4 3 2 3" xfId="46033"/>
    <cellStyle name="TotRow - Style4 3 3" xfId="46034"/>
    <cellStyle name="TotRow - Style4 3 3 2" xfId="46035"/>
    <cellStyle name="TotRow - Style4 3 3 3" xfId="46036"/>
    <cellStyle name="TotRow - Style4 3 4" xfId="46037"/>
    <cellStyle name="TotRow - Style4 3 4 2" xfId="46038"/>
    <cellStyle name="TotRow - Style4 3 4 3" xfId="46039"/>
    <cellStyle name="TotRow - Style4 3 5" xfId="46040"/>
    <cellStyle name="TotRow - Style4 3 5 2" xfId="46041"/>
    <cellStyle name="TotRow - Style4 3 5 3" xfId="46042"/>
    <cellStyle name="TotRow - Style4 3 6" xfId="46043"/>
    <cellStyle name="TotRow - Style4 3 6 2" xfId="46044"/>
    <cellStyle name="TotRow - Style4 3 6 3" xfId="46045"/>
    <cellStyle name="TotRow - Style4 3 7" xfId="46046"/>
    <cellStyle name="TotRow - Style4 3 7 2" xfId="46047"/>
    <cellStyle name="TotRow - Style4 3 7 3" xfId="46048"/>
    <cellStyle name="TotRow - Style4 3 8" xfId="46049"/>
    <cellStyle name="TotRow - Style4 4" xfId="46050"/>
    <cellStyle name="TotRow - Style4 4 2" xfId="46051"/>
    <cellStyle name="TotRow - Style4 4 2 2" xfId="46052"/>
    <cellStyle name="TotRow - Style4 4 2 3" xfId="46053"/>
    <cellStyle name="TotRow - Style4 4 3" xfId="46054"/>
    <cellStyle name="TotRow - Style4 4 3 2" xfId="46055"/>
    <cellStyle name="TotRow - Style4 4 3 3" xfId="46056"/>
    <cellStyle name="TotRow - Style4 4 4" xfId="46057"/>
    <cellStyle name="TotRow - Style4 4 4 2" xfId="46058"/>
    <cellStyle name="TotRow - Style4 4 4 3" xfId="46059"/>
    <cellStyle name="TotRow - Style4 4 5" xfId="46060"/>
    <cellStyle name="TotRow - Style4 4 5 2" xfId="46061"/>
    <cellStyle name="TotRow - Style4 4 5 3" xfId="46062"/>
    <cellStyle name="TotRow - Style4 4 6" xfId="46063"/>
    <cellStyle name="TotRow - Style4 4 6 2" xfId="46064"/>
    <cellStyle name="TotRow - Style4 4 6 3" xfId="46065"/>
    <cellStyle name="TotRow - Style4 4 7" xfId="46066"/>
    <cellStyle name="TotRow - Style4 4 7 2" xfId="46067"/>
    <cellStyle name="TotRow - Style4 4 7 3" xfId="46068"/>
    <cellStyle name="TotRow - Style4 4 8" xfId="46069"/>
    <cellStyle name="TotRow - Style4 5" xfId="46070"/>
    <cellStyle name="TotRow - Style4 5 2" xfId="46071"/>
    <cellStyle name="TotRow - Style4 5 2 2" xfId="46072"/>
    <cellStyle name="TotRow - Style4 5 2 3" xfId="46073"/>
    <cellStyle name="TotRow - Style4 5 3" xfId="46074"/>
    <cellStyle name="TotRow - Style4 5 3 2" xfId="46075"/>
    <cellStyle name="TotRow - Style4 5 3 3" xfId="46076"/>
    <cellStyle name="TotRow - Style4 5 4" xfId="46077"/>
    <cellStyle name="TotRow - Style4 5 4 2" xfId="46078"/>
    <cellStyle name="TotRow - Style4 5 4 3" xfId="46079"/>
    <cellStyle name="TotRow - Style4 5 5" xfId="46080"/>
    <cellStyle name="TotRow - Style4 5 5 2" xfId="46081"/>
    <cellStyle name="TotRow - Style4 5 5 3" xfId="46082"/>
    <cellStyle name="TotRow - Style4 5 6" xfId="46083"/>
    <cellStyle name="TotRow - Style4 5 6 2" xfId="46084"/>
    <cellStyle name="TotRow - Style4 5 6 3" xfId="46085"/>
    <cellStyle name="TotRow - Style4 5 7" xfId="46086"/>
    <cellStyle name="TotRow - Style4 5 7 2" xfId="46087"/>
    <cellStyle name="TotRow - Style4 5 7 3" xfId="46088"/>
    <cellStyle name="TotRow - Style4 5 8" xfId="46089"/>
    <cellStyle name="TotRow - Style4 6" xfId="46090"/>
    <cellStyle name="TotRow - Style4 6 2" xfId="46091"/>
    <cellStyle name="TotRow - Style4 7" xfId="46092"/>
    <cellStyle name="TotRow - Style4 7 2" xfId="46093"/>
    <cellStyle name="TotRow - Style4 7 3" xfId="46094"/>
    <cellStyle name="TotRow - Style4 8" xfId="46095"/>
    <cellStyle name="TotRow - Style4 8 2" xfId="46096"/>
    <cellStyle name="TotRow - Style4 8 3" xfId="46097"/>
    <cellStyle name="TotRow - Style4 9" xfId="46098"/>
    <cellStyle name="TotRow - Style4 9 2" xfId="46099"/>
    <cellStyle name="TotRow - Style4 9 3" xfId="46100"/>
    <cellStyle name="TotRow - Style8" xfId="46101"/>
    <cellStyle name="TotRow - Style8 10" xfId="46102"/>
    <cellStyle name="TotRow - Style8 10 2" xfId="46103"/>
    <cellStyle name="TotRow - Style8 10 3" xfId="46104"/>
    <cellStyle name="TotRow - Style8 11" xfId="46105"/>
    <cellStyle name="TotRow - Style8 11 2" xfId="46106"/>
    <cellStyle name="TotRow - Style8 11 3" xfId="46107"/>
    <cellStyle name="TotRow - Style8 12" xfId="46108"/>
    <cellStyle name="TotRow - Style8 2" xfId="46109"/>
    <cellStyle name="TotRow - Style8 2 2" xfId="46110"/>
    <cellStyle name="TotRow - Style8 2 2 2" xfId="46111"/>
    <cellStyle name="TotRow - Style8 2 2 3" xfId="46112"/>
    <cellStyle name="TotRow - Style8 2 3" xfId="46113"/>
    <cellStyle name="TotRow - Style8 2 3 2" xfId="46114"/>
    <cellStyle name="TotRow - Style8 2 3 3" xfId="46115"/>
    <cellStyle name="TotRow - Style8 2 4" xfId="46116"/>
    <cellStyle name="TotRow - Style8 2 4 2" xfId="46117"/>
    <cellStyle name="TotRow - Style8 2 4 3" xfId="46118"/>
    <cellStyle name="TotRow - Style8 2 5" xfId="46119"/>
    <cellStyle name="TotRow - Style8 2 5 2" xfId="46120"/>
    <cellStyle name="TotRow - Style8 2 5 3" xfId="46121"/>
    <cellStyle name="TotRow - Style8 2 6" xfId="46122"/>
    <cellStyle name="TotRow - Style8 2 6 2" xfId="46123"/>
    <cellStyle name="TotRow - Style8 2 6 3" xfId="46124"/>
    <cellStyle name="TotRow - Style8 2 7" xfId="46125"/>
    <cellStyle name="TotRow - Style8 2 7 2" xfId="46126"/>
    <cellStyle name="TotRow - Style8 2 7 3" xfId="46127"/>
    <cellStyle name="TotRow - Style8 2 8" xfId="46128"/>
    <cellStyle name="TotRow - Style8 3" xfId="46129"/>
    <cellStyle name="TotRow - Style8 3 2" xfId="46130"/>
    <cellStyle name="TotRow - Style8 3 2 2" xfId="46131"/>
    <cellStyle name="TotRow - Style8 3 2 3" xfId="46132"/>
    <cellStyle name="TotRow - Style8 3 3" xfId="46133"/>
    <cellStyle name="TotRow - Style8 3 3 2" xfId="46134"/>
    <cellStyle name="TotRow - Style8 3 3 3" xfId="46135"/>
    <cellStyle name="TotRow - Style8 3 4" xfId="46136"/>
    <cellStyle name="TotRow - Style8 3 4 2" xfId="46137"/>
    <cellStyle name="TotRow - Style8 3 4 3" xfId="46138"/>
    <cellStyle name="TotRow - Style8 3 5" xfId="46139"/>
    <cellStyle name="TotRow - Style8 3 5 2" xfId="46140"/>
    <cellStyle name="TotRow - Style8 3 5 3" xfId="46141"/>
    <cellStyle name="TotRow - Style8 3 6" xfId="46142"/>
    <cellStyle name="TotRow - Style8 3 6 2" xfId="46143"/>
    <cellStyle name="TotRow - Style8 3 6 3" xfId="46144"/>
    <cellStyle name="TotRow - Style8 3 7" xfId="46145"/>
    <cellStyle name="TotRow - Style8 3 7 2" xfId="46146"/>
    <cellStyle name="TotRow - Style8 3 7 3" xfId="46147"/>
    <cellStyle name="TotRow - Style8 3 8" xfId="46148"/>
    <cellStyle name="TotRow - Style8 4" xfId="46149"/>
    <cellStyle name="TotRow - Style8 4 2" xfId="46150"/>
    <cellStyle name="TotRow - Style8 4 2 2" xfId="46151"/>
    <cellStyle name="TotRow - Style8 4 2 3" xfId="46152"/>
    <cellStyle name="TotRow - Style8 4 3" xfId="46153"/>
    <cellStyle name="TotRow - Style8 4 3 2" xfId="46154"/>
    <cellStyle name="TotRow - Style8 4 3 3" xfId="46155"/>
    <cellStyle name="TotRow - Style8 4 4" xfId="46156"/>
    <cellStyle name="TotRow - Style8 4 4 2" xfId="46157"/>
    <cellStyle name="TotRow - Style8 4 4 3" xfId="46158"/>
    <cellStyle name="TotRow - Style8 4 5" xfId="46159"/>
    <cellStyle name="TotRow - Style8 4 5 2" xfId="46160"/>
    <cellStyle name="TotRow - Style8 4 5 3" xfId="46161"/>
    <cellStyle name="TotRow - Style8 4 6" xfId="46162"/>
    <cellStyle name="TotRow - Style8 4 6 2" xfId="46163"/>
    <cellStyle name="TotRow - Style8 4 6 3" xfId="46164"/>
    <cellStyle name="TotRow - Style8 4 7" xfId="46165"/>
    <cellStyle name="TotRow - Style8 4 7 2" xfId="46166"/>
    <cellStyle name="TotRow - Style8 4 7 3" xfId="46167"/>
    <cellStyle name="TotRow - Style8 4 8" xfId="46168"/>
    <cellStyle name="TotRow - Style8 5" xfId="46169"/>
    <cellStyle name="TotRow - Style8 5 2" xfId="46170"/>
    <cellStyle name="TotRow - Style8 5 2 2" xfId="46171"/>
    <cellStyle name="TotRow - Style8 5 2 3" xfId="46172"/>
    <cellStyle name="TotRow - Style8 5 3" xfId="46173"/>
    <cellStyle name="TotRow - Style8 5 3 2" xfId="46174"/>
    <cellStyle name="TotRow - Style8 5 3 3" xfId="46175"/>
    <cellStyle name="TotRow - Style8 5 4" xfId="46176"/>
    <cellStyle name="TotRow - Style8 5 4 2" xfId="46177"/>
    <cellStyle name="TotRow - Style8 5 4 3" xfId="46178"/>
    <cellStyle name="TotRow - Style8 5 5" xfId="46179"/>
    <cellStyle name="TotRow - Style8 5 5 2" xfId="46180"/>
    <cellStyle name="TotRow - Style8 5 5 3" xfId="46181"/>
    <cellStyle name="TotRow - Style8 5 6" xfId="46182"/>
    <cellStyle name="TotRow - Style8 5 6 2" xfId="46183"/>
    <cellStyle name="TotRow - Style8 5 6 3" xfId="46184"/>
    <cellStyle name="TotRow - Style8 5 7" xfId="46185"/>
    <cellStyle name="TotRow - Style8 5 7 2" xfId="46186"/>
    <cellStyle name="TotRow - Style8 5 7 3" xfId="46187"/>
    <cellStyle name="TotRow - Style8 5 8" xfId="46188"/>
    <cellStyle name="TotRow - Style8 6" xfId="46189"/>
    <cellStyle name="TotRow - Style8 6 2" xfId="46190"/>
    <cellStyle name="TotRow - Style8 7" xfId="46191"/>
    <cellStyle name="TotRow - Style8 7 2" xfId="46192"/>
    <cellStyle name="TotRow - Style8 7 3" xfId="46193"/>
    <cellStyle name="TotRow - Style8 8" xfId="46194"/>
    <cellStyle name="TotRow - Style8 8 2" xfId="46195"/>
    <cellStyle name="TotRow - Style8 8 3" xfId="46196"/>
    <cellStyle name="TotRow - Style8 9" xfId="46197"/>
    <cellStyle name="TotRow - Style8 9 2" xfId="46198"/>
    <cellStyle name="TotRow - Style8 9 3" xfId="46199"/>
    <cellStyle name="Transcript_Date" xfId="46200"/>
    <cellStyle name="Warning Text 2" xfId="46201"/>
    <cellStyle name="Warning Text 2 2" xfId="46202"/>
    <cellStyle name="Warning Text 2 3" xfId="46203"/>
    <cellStyle name="Warning Text 2 4" xfId="46204"/>
    <cellStyle name="Warning Text 3" xfId="46205"/>
    <cellStyle name="Warning Text 3 2" xfId="46206"/>
    <cellStyle name="Warning Text 3 3" xfId="46207"/>
    <cellStyle name="Warning Text 3 4" xfId="46208"/>
    <cellStyle name="Warning Text 4" xfId="46209"/>
    <cellStyle name="Warning Text 4 2" xfId="46210"/>
    <cellStyle name="Warning Text 5" xfId="46211"/>
    <cellStyle name="Warning Text 6" xfId="46212"/>
    <cellStyle name="WM_STANDARD" xfId="462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customXml" Target="../customXml/item2.xml"/><Relationship Id="rId21" Type="http://schemas.openxmlformats.org/officeDocument/2006/relationships/externalLink" Target="externalLinks/externalLink17.xml"/><Relationship Id="rId34" Type="http://schemas.openxmlformats.org/officeDocument/2006/relationships/theme" Target="theme/theme1.xml"/><Relationship Id="rId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styles" Target="styles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customXml" Target="../customXml/item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_db5_srv\SRC\User\REPORTS\STANDARD%20REPORTS\CUSTOM%20REPORTS\PL_RollingTrend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ason/Rate%20Increase%201-1-2013/1%20Filing%2011-14-2012/Revised%202-21-2013/staff%20Mason%20Proforma%209-30-2012-Linked%20Cust%20Count%20Fix%2012-27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istrict\Joe_Garza\mark%20gregg\WUTC%20Files\Eastside\Eastside%20Rate%20Case%202006\Eastside%20RC%202006%20Filing%20Docs\Proforma%20Eastside%202005%204.17.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5\DistShares\WCNX%20Stuff\Excel\Financials\Excel%20Financials\ExcelFinancial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Western%20Region\ControllerDir\Brent_Blair_Kortney\PO%20Report%20by%20Division\PO%20Report_v3b%202013-08-26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ControllerDir/Brent_Blair_Kortney/PO%20Report%20by%20Division/PO%20Report_v3b%202013-08-26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Vashon\Rate%20Incr%201-1-2012\Vashon%20Pro%20Form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195%20Yakima/General%20Rate%20Filings/2017%20Rate%20Filing/.Yakima%20Waste%20Pro%20forma%20YE%206.30.17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Western%20Region\WUTC\WIP%20Files\2010%20Clark%20County-%202009%20Vancouver\Misc%20Analsysis%20Non-Filing\Pro%20froma%208.31.2013%20for%20Budgets\Consolidated%20Pro%20forma%20Year%20201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cinf06\sacshare\Data_Automation\DMS\RouteManagerReports\RM_MM001_Query_v4c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Western%20Region\WUTC\WIP%20Files\2010%20Clark%20County-%202009%20Vancouver\12.31.2010%20Test%20Year\Proforma%20Clark%20County%20101231%20Filing-Draft-FINAL%20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disnap\accounting\MODEST~1\203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Western%20Region/WUTC/WIP%20Files/2010%20Clark%20County-%202009%20Vancouver/12.31.2010%20Test%20Year/Proforma%20Clark%20County%20101231%20Filing-Draft-FINAL%20VERSION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b1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nual%20Reports\2180%20LeMay\2009\LeMay%20Annual%20Report%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Annual%20Reports\2180%20LeMay\2009\LeMay%20Annual%20Report%200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Annual%20Reports/2180%20LeMay/2009/LeMay%20Annual%20Report%2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May\Master%20Truck%20Schedule\South_LeMay%20Master%20Truck%20Schedule-Shared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LeMay\Master%20Truck%20Schedule\South_LeMay%20Master%20Truck%20Schedule-Share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LeMay/Master%20Truck%20Schedule/South_LeMay%20Master%20Truck%20Schedule-Shared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Financials_v3c1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st-file01\DistShare$\2000%20Western%20Region%20Office\WUTC\WIP%20Files\2149%20Mason%20County\2019\Annual%20Report\From%20District\2019%20Mason%20County%20Price%20Out%20Template%20-%20UPDATED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L_WASTE\SYS\ACCOUNT\CV2000\022000\2000_FEBRUARY_%20GL%20REC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RC%20Reports\SRC%20Format\Bonus%20Schedule\PNWR%20SRC%20Bonus%20Schedule%20200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SRC%20Reports\SRC%20Format\Bonus%20Schedule\PNWR%20SRC%20Bonus%20Schedule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RC%20Reports/SRC%20Format/Bonus%20Schedule/PNWR%20SRC%20Bonus%20Schedule%20200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LeMay\2183-1%20Pacific%20Disp,%20Butlers%20Cove\Filing%20Possibly%202012\Filing\Audit\Final%20Outcome%208-14-2012\Pro%20Forma%20Pacific%20Disposal_Staff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LeMay/2183-1%20Pacific%20Disp,%20Butlers%20Cove/Filing%20Possibly%202012/Filing/Audit/Final%20Outcome%208-14-2012/Pro%20Forma%20Pacific%20Disposal_Staff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ient\Mason\Rate%20Increase%201-1-2013\1%20Filing%2011-14-2012\Revised%202-21-2013\staff%20Mason%20Proforma%209-30-2012-Linked%20Cust%20Count%20Fix%2012-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>
        <row r="5">
          <cell r="D5">
            <v>10.71</v>
          </cell>
        </row>
        <row r="14">
          <cell r="C14" t="str">
            <v>dist</v>
          </cell>
          <cell r="E14" t="str">
            <v>=</v>
          </cell>
          <cell r="F14">
            <v>2149</v>
          </cell>
        </row>
      </sheetData>
      <sheetData sheetId="4" refreshError="1">
        <row r="6">
          <cell r="F6" t="str">
            <v>Time Series</v>
          </cell>
        </row>
        <row r="17">
          <cell r="B17" t="str">
            <v>ACCT</v>
          </cell>
          <cell r="C17" t="str">
            <v>-</v>
          </cell>
        </row>
        <row r="22">
          <cell r="C22" t="str">
            <v>Financial</v>
          </cell>
        </row>
        <row r="23">
          <cell r="C23" t="str">
            <v>ALL</v>
          </cell>
        </row>
        <row r="24">
          <cell r="C24" t="str">
            <v>Variable</v>
          </cell>
        </row>
      </sheetData>
      <sheetData sheetId="5" refreshError="1">
        <row r="8">
          <cell r="E8" t="str">
            <v>Report</v>
          </cell>
        </row>
        <row r="12">
          <cell r="B12" t="b">
            <v>0</v>
          </cell>
        </row>
      </sheetData>
      <sheetData sheetId="6" refreshError="1"/>
      <sheetData sheetId="7" refreshError="1">
        <row r="11">
          <cell r="D11">
            <v>10002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Cash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 refreshError="1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3">
          <cell r="L23">
            <v>2329.3388396454475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LG Garbage"/>
      <sheetName val=" LG recycle"/>
      <sheetName val="LG Yardwaste"/>
      <sheetName val="LG MF Recycle"/>
      <sheetName val="Proforma"/>
      <sheetName val="matrix"/>
      <sheetName val="COS"/>
      <sheetName val="Price Out-Reg EASTSIDE-Resi"/>
      <sheetName val="Price Out-Comm MSW"/>
      <sheetName val="Price Out-Drop Box"/>
      <sheetName val="Price Out-MF Recycle 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BS_Close"/>
      <sheetName val="PL_ActTranx"/>
      <sheetName val="JE_Review"/>
      <sheetName val="PL_CloseByDay"/>
      <sheetName val="PL_IS200"/>
      <sheetName val="PL_IS210"/>
      <sheetName val="PL_ActByDistrict"/>
      <sheetName val="PL_ProjReview"/>
    </sheetNames>
    <sheetDataSet>
      <sheetData sheetId="0"/>
      <sheetData sheetId="1" refreshError="1">
        <row r="2">
          <cell r="X2" t="str">
            <v>P&amp;L Close Report</v>
          </cell>
          <cell r="Z2" t="str">
            <v>Consolidated</v>
          </cell>
        </row>
        <row r="3">
          <cell r="Z3" t="str">
            <v>Region</v>
          </cell>
        </row>
        <row r="4">
          <cell r="Z4" t="str">
            <v>District</v>
          </cell>
        </row>
        <row r="5">
          <cell r="Z5" t="str">
            <v>Multiple Districts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 refreshError="1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 refreshError="1">
        <row r="3">
          <cell r="E3" t="str">
            <v>Western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Tables"/>
      <sheetName val="Data"/>
      <sheetName val="By Division"/>
      <sheetName val="&quot;Invioced&quot;"/>
      <sheetName val="Invoice_Drill"/>
      <sheetName val="PO_Drill"/>
      <sheetName val="District-Division Listing"/>
    </sheetNames>
    <sheetDataSet>
      <sheetData sheetId="0">
        <row r="1">
          <cell r="A1" t="str">
            <v>All</v>
          </cell>
        </row>
        <row r="2">
          <cell r="A2" t="str">
            <v>2008-01</v>
          </cell>
        </row>
        <row r="3">
          <cell r="A3" t="str">
            <v>2008-02</v>
          </cell>
        </row>
        <row r="4">
          <cell r="A4" t="str">
            <v>2008-03</v>
          </cell>
        </row>
        <row r="5">
          <cell r="A5" t="str">
            <v>2008-04</v>
          </cell>
        </row>
        <row r="6">
          <cell r="A6" t="str">
            <v>2008-05</v>
          </cell>
        </row>
        <row r="7">
          <cell r="A7" t="str">
            <v>2008-06</v>
          </cell>
        </row>
        <row r="8">
          <cell r="A8" t="str">
            <v>2008-07</v>
          </cell>
        </row>
        <row r="9">
          <cell r="A9" t="str">
            <v>2008-08</v>
          </cell>
        </row>
        <row r="10">
          <cell r="A10" t="str">
            <v>2008-09</v>
          </cell>
        </row>
        <row r="11">
          <cell r="A11" t="str">
            <v>2008-10</v>
          </cell>
        </row>
        <row r="12">
          <cell r="A12" t="str">
            <v>2008-11</v>
          </cell>
        </row>
        <row r="13">
          <cell r="A13" t="str">
            <v>2008-12</v>
          </cell>
        </row>
      </sheetData>
      <sheetData sheetId="1">
        <row r="3">
          <cell r="E3" t="str">
            <v>Western</v>
          </cell>
        </row>
      </sheetData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, IS "/>
      <sheetName val="Vashon BS"/>
      <sheetName val="Vashon IS"/>
      <sheetName val="Consolidated IS"/>
      <sheetName val="Restating Adj"/>
      <sheetName val="Prof Adj"/>
      <sheetName val="Price-out"/>
      <sheetName val="LG-Total Comp"/>
      <sheetName val="LG-Packer Rts"/>
      <sheetName val="LG-RO Rts"/>
      <sheetName val="LG-Recycl"/>
      <sheetName val="DF Schedule"/>
      <sheetName val="Depr-Summary"/>
      <sheetName val="2132 Trks"/>
      <sheetName val="2132 Cont, DB"/>
      <sheetName val="2132 Oth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akima BS"/>
      <sheetName val="Yakima IS"/>
      <sheetName val="References"/>
      <sheetName val="Yakima Consolidated IS"/>
      <sheetName val="Ratios"/>
      <sheetName val="Restating Adj's"/>
      <sheetName val="Pro-forma Adj's"/>
      <sheetName val="LG-Total Reg"/>
      <sheetName val="LG-Garbage"/>
      <sheetName val="LG-Recycle"/>
      <sheetName val="LG-Yardwaste"/>
      <sheetName val="Yakima Regulated Price Out"/>
      <sheetName val="Proposed Rates"/>
      <sheetName val="Revenue Summary"/>
      <sheetName val="Depr Summary"/>
      <sheetName val="Yakima Payroll"/>
      <sheetName val="Disposal"/>
      <sheetName val="Fuel Schedule"/>
      <sheetName val="A-Team Summary"/>
      <sheetName val="Roll Off Cust Count"/>
      <sheetName val="DivCon-DVP Alloc In"/>
      <sheetName val="Region OH Calc"/>
      <sheetName val="WCI P&amp;L"/>
      <sheetName val="WCI BS"/>
      <sheetName val="Corp OH"/>
      <sheetName val="July Fuel"/>
      <sheetName val="70149 Detail"/>
      <sheetName val="70095 Detail"/>
      <sheetName val="70195 Detail"/>
      <sheetName val="70255 Detail"/>
      <sheetName val="6.30.17 BS"/>
    </sheetNames>
    <sheetDataSet>
      <sheetData sheetId="0">
        <row r="30">
          <cell r="AC30">
            <v>749099.65</v>
          </cell>
        </row>
      </sheetData>
      <sheetData sheetId="1"/>
      <sheetData sheetId="2"/>
      <sheetData sheetId="3">
        <row r="1">
          <cell r="A1" t="str">
            <v>Yakima Waste Systems, Inc G-89</v>
          </cell>
        </row>
      </sheetData>
      <sheetData sheetId="4">
        <row r="8">
          <cell r="B8">
            <v>0</v>
          </cell>
        </row>
      </sheetData>
      <sheetData sheetId="5">
        <row r="16">
          <cell r="P16">
            <v>0</v>
          </cell>
        </row>
      </sheetData>
      <sheetData sheetId="6"/>
      <sheetData sheetId="7"/>
      <sheetData sheetId="8">
        <row r="36">
          <cell r="E36">
            <v>8.8546485705000733E-2</v>
          </cell>
        </row>
      </sheetData>
      <sheetData sheetId="9">
        <row r="36">
          <cell r="E36">
            <v>-5.2505146465273579E-2</v>
          </cell>
        </row>
      </sheetData>
      <sheetData sheetId="10">
        <row r="6">
          <cell r="J6">
            <v>-5.3162356997751466E-2</v>
          </cell>
        </row>
      </sheetData>
      <sheetData sheetId="11"/>
      <sheetData sheetId="12"/>
      <sheetData sheetId="13">
        <row r="21">
          <cell r="F21">
            <v>1708297.48</v>
          </cell>
        </row>
      </sheetData>
      <sheetData sheetId="14"/>
      <sheetData sheetId="15">
        <row r="64">
          <cell r="Y64">
            <v>22919.914580870409</v>
          </cell>
        </row>
      </sheetData>
      <sheetData sheetId="16">
        <row r="10">
          <cell r="B10">
            <v>3635.19</v>
          </cell>
        </row>
      </sheetData>
      <sheetData sheetId="17">
        <row r="39">
          <cell r="B39">
            <v>2349.7995013614564</v>
          </cell>
        </row>
      </sheetData>
      <sheetData sheetId="18">
        <row r="13">
          <cell r="L13">
            <v>3949.02</v>
          </cell>
        </row>
      </sheetData>
      <sheetData sheetId="19"/>
      <sheetData sheetId="20">
        <row r="25">
          <cell r="C25">
            <v>22665.762188783203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173">
          <cell r="E173">
            <v>218</v>
          </cell>
        </row>
      </sheetData>
      <sheetData sheetId="28">
        <row r="64">
          <cell r="D64">
            <v>1271</v>
          </cell>
        </row>
      </sheetData>
      <sheetData sheetId="29">
        <row r="128">
          <cell r="E128">
            <v>4587.2300000000005</v>
          </cell>
        </row>
      </sheetData>
      <sheetData sheetId="30">
        <row r="35">
          <cell r="P35">
            <v>655883.93000000005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9 BS"/>
      <sheetName val="2010 BS"/>
      <sheetName val="2009 IS"/>
      <sheetName val="2010 IS"/>
      <sheetName val="Consolidated IS"/>
      <sheetName val="Alloc %"/>
      <sheetName val="Rest Expl"/>
      <sheetName val="Prof Expl"/>
      <sheetName val="2009 Price Out (REG)"/>
      <sheetName val="LG-Total Reg"/>
      <sheetName val="LG-Pckr"/>
      <sheetName val="LG-RO"/>
      <sheetName val="2009-2010"/>
      <sheetName val="2009 Depr Summary"/>
      <sheetName val="2009 Trks"/>
      <sheetName val="2009 Cont, DB"/>
      <sheetName val="2009 Serv, Shop"/>
      <sheetName val="2009 Office"/>
      <sheetName val="2009 Leasehold"/>
      <sheetName val="2010 Deprec Summary"/>
      <sheetName val="2010 Trks"/>
      <sheetName val="2010 Cont, DB"/>
      <sheetName val="2010 Serv, Shop"/>
      <sheetName val="2010 Office"/>
      <sheetName val="2010 Leasehol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M001Tranx"/>
      <sheetName val="JEexport"/>
      <sheetName val="Intro Memo"/>
      <sheetName val="JE_Summary"/>
      <sheetName val="Mth00"/>
      <sheetName val="Mth01"/>
      <sheetName val="Mth02"/>
      <sheetName val="Mth03"/>
      <sheetName val="Mth04"/>
      <sheetName val="Mth05"/>
      <sheetName val="Mth06"/>
      <sheetName val="Mth07"/>
      <sheetName val="Mth08"/>
      <sheetName val="Mth09"/>
      <sheetName val="Mth10"/>
      <sheetName val="Mth11"/>
      <sheetName val="Mth12"/>
      <sheetName val="TEST"/>
      <sheetName val="To Do"/>
      <sheetName val="GLMapping"/>
      <sheetName val="BatchLog"/>
      <sheetName val="Reference"/>
    </sheetNames>
    <sheetDataSet>
      <sheetData sheetId="0"/>
      <sheetData sheetId="1" refreshError="1">
        <row r="9">
          <cell r="L9">
            <v>11501</v>
          </cell>
        </row>
        <row r="10">
          <cell r="L10" t="str">
            <v>11501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320"/>
      <sheetName val="#REF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009 BS"/>
      <sheetName val="2010 BS"/>
      <sheetName val="Combined BS"/>
      <sheetName val="2009 IS"/>
      <sheetName val="2010 IS"/>
      <sheetName val="Combined 12 mo IS"/>
      <sheetName val="Consolidated IS 2009 2010"/>
      <sheetName val="Consolidated IS - IRMGARD"/>
      <sheetName val="Pro forma "/>
      <sheetName val="Pro forma-Line of Service"/>
      <sheetName val="Restatements"/>
      <sheetName val="Proforma Adjusts"/>
      <sheetName val="2009 Price Out (REG)"/>
      <sheetName val="GL Recon"/>
      <sheetName val="Customer Count Summary"/>
      <sheetName val="2009 Payroll"/>
      <sheetName val="2010 Payroll"/>
      <sheetName val="2009,2010 Depr Summary"/>
      <sheetName val="Time Study"/>
      <sheetName val="2009 Insurance"/>
      <sheetName val="2010 Insurance"/>
      <sheetName val="2009 Disposal"/>
      <sheetName val="2010 Disposal"/>
      <sheetName val="2009 Fuel"/>
      <sheetName val="2009 Depr Summary"/>
      <sheetName val="2009 Trks"/>
      <sheetName val="2009 Cont, DB"/>
      <sheetName val="2009 Serv, Shop"/>
      <sheetName val="2009 Office"/>
      <sheetName val="2009 Leasehold"/>
      <sheetName val="2010 Fuel"/>
      <sheetName val="2010 Deprec Summary"/>
      <sheetName val="2010 Trks"/>
      <sheetName val="2010 Cont, DB"/>
      <sheetName val="2010 Serv, Shop"/>
      <sheetName val="2010 Office"/>
      <sheetName val="2010 Leasehold"/>
      <sheetName val="Region Allocation (2)"/>
      <sheetName val="LG-Total Company before DF"/>
      <sheetName val="LG-Packer Rts before DF"/>
      <sheetName val="LG-RO Rts before DF"/>
      <sheetName val="LG-Total Company"/>
      <sheetName val="LG-Packer Rts"/>
      <sheetName val="LG-RO Rts"/>
      <sheetName val="LG-Recycl"/>
      <sheetName val="Scenarios"/>
      <sheetName val="Scenarios (2)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41429.11</v>
          </cell>
          <cell r="F14">
            <v>39826.22</v>
          </cell>
          <cell r="G14">
            <v>49022.75</v>
          </cell>
          <cell r="H14">
            <v>45137.86</v>
          </cell>
          <cell r="I14">
            <v>48263.81</v>
          </cell>
          <cell r="J14">
            <v>55314.5</v>
          </cell>
          <cell r="K14">
            <v>60046.02</v>
          </cell>
          <cell r="L14">
            <v>64582.7</v>
          </cell>
          <cell r="M14">
            <v>55932.07</v>
          </cell>
          <cell r="N14">
            <v>50932.34</v>
          </cell>
          <cell r="O14">
            <v>38587.67</v>
          </cell>
          <cell r="P14">
            <v>43420.76</v>
          </cell>
          <cell r="Q14">
            <v>592495.81000000006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93946.63</v>
          </cell>
          <cell r="F19">
            <v>91101.8</v>
          </cell>
          <cell r="G19">
            <v>108743.12</v>
          </cell>
          <cell r="H19">
            <v>100411.54</v>
          </cell>
          <cell r="I19">
            <v>109421.85</v>
          </cell>
          <cell r="J19">
            <v>119111.11</v>
          </cell>
          <cell r="K19">
            <v>114939.05</v>
          </cell>
          <cell r="L19">
            <v>123201.29</v>
          </cell>
          <cell r="M19">
            <v>128616.56</v>
          </cell>
          <cell r="N19">
            <v>103849.76</v>
          </cell>
          <cell r="O19">
            <v>87162.7</v>
          </cell>
          <cell r="P19">
            <v>101585.44</v>
          </cell>
          <cell r="Q19">
            <v>1282090.8499999999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A22">
            <v>31010</v>
          </cell>
          <cell r="B22" t="str">
            <v>Hauling Revenue - Roll Off Extras</v>
          </cell>
          <cell r="E22">
            <v>16354.41</v>
          </cell>
          <cell r="F22">
            <v>16430.849999999999</v>
          </cell>
          <cell r="G22">
            <v>18226.63</v>
          </cell>
          <cell r="H22">
            <v>17972.400000000001</v>
          </cell>
          <cell r="I22">
            <v>18790.919999999998</v>
          </cell>
          <cell r="J22">
            <v>19705.3</v>
          </cell>
          <cell r="K22">
            <v>21354.080000000002</v>
          </cell>
          <cell r="L22">
            <v>22365.29</v>
          </cell>
          <cell r="M22">
            <v>20804.36</v>
          </cell>
          <cell r="N22">
            <v>18374.21</v>
          </cell>
          <cell r="O22">
            <v>17346.11</v>
          </cell>
          <cell r="P22">
            <v>15627.2</v>
          </cell>
          <cell r="Q22">
            <v>223351.76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754535.74</v>
          </cell>
          <cell r="F26">
            <v>750848.79</v>
          </cell>
          <cell r="G26">
            <v>751484.07</v>
          </cell>
          <cell r="H26">
            <v>759461.88</v>
          </cell>
          <cell r="I26">
            <v>756344.84</v>
          </cell>
          <cell r="J26">
            <v>762351.19</v>
          </cell>
          <cell r="K26">
            <v>763571.04</v>
          </cell>
          <cell r="L26">
            <v>762014.08</v>
          </cell>
          <cell r="M26">
            <v>763381.19</v>
          </cell>
          <cell r="N26">
            <v>760410.82</v>
          </cell>
          <cell r="O26">
            <v>760222.53</v>
          </cell>
          <cell r="P26">
            <v>757663.07</v>
          </cell>
          <cell r="Q26">
            <v>9102289.2400000002</v>
          </cell>
        </row>
        <row r="27">
          <cell r="A27">
            <v>32001</v>
          </cell>
          <cell r="B27" t="str">
            <v>Hauling Revenue - Residential MSW Extras</v>
          </cell>
          <cell r="E27">
            <v>48676.93</v>
          </cell>
          <cell r="F27">
            <v>46005.81</v>
          </cell>
          <cell r="G27">
            <v>44057.39</v>
          </cell>
          <cell r="H27">
            <v>54145.79</v>
          </cell>
          <cell r="I27">
            <v>47089.22</v>
          </cell>
          <cell r="J27">
            <v>62711.39</v>
          </cell>
          <cell r="K27">
            <v>60222.84</v>
          </cell>
          <cell r="L27">
            <v>63321.38</v>
          </cell>
          <cell r="M27">
            <v>48663.92</v>
          </cell>
          <cell r="N27">
            <v>45750.71</v>
          </cell>
          <cell r="O27">
            <v>44578.41</v>
          </cell>
          <cell r="P27">
            <v>66011.64</v>
          </cell>
          <cell r="Q27">
            <v>631235.43000000005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414760.73</v>
          </cell>
          <cell r="F41">
            <v>412841.01</v>
          </cell>
          <cell r="G41">
            <v>416757.93</v>
          </cell>
          <cell r="H41">
            <v>417298.76</v>
          </cell>
          <cell r="I41">
            <v>417121.97</v>
          </cell>
          <cell r="J41">
            <v>421939.51</v>
          </cell>
          <cell r="K41">
            <v>420917.49</v>
          </cell>
          <cell r="L41">
            <v>425821.47</v>
          </cell>
          <cell r="M41">
            <v>424192</v>
          </cell>
          <cell r="N41">
            <v>415412.9</v>
          </cell>
          <cell r="O41">
            <v>413023.47</v>
          </cell>
          <cell r="P41">
            <v>411406.25</v>
          </cell>
          <cell r="Q41">
            <v>5011493.49</v>
          </cell>
        </row>
        <row r="42">
          <cell r="A42">
            <v>33001</v>
          </cell>
          <cell r="B42" t="str">
            <v>Hauling Revenue - Commercial FEL Extras</v>
          </cell>
          <cell r="E42">
            <v>16369.94</v>
          </cell>
          <cell r="F42">
            <v>15223.46</v>
          </cell>
          <cell r="G42">
            <v>18054.59</v>
          </cell>
          <cell r="H42">
            <v>17483.330000000002</v>
          </cell>
          <cell r="I42">
            <v>19168.46</v>
          </cell>
          <cell r="J42">
            <v>18357.68</v>
          </cell>
          <cell r="K42">
            <v>21453.19</v>
          </cell>
          <cell r="L42">
            <v>22591.22</v>
          </cell>
          <cell r="M42">
            <v>16352.74</v>
          </cell>
          <cell r="N42">
            <v>17430.650000000001</v>
          </cell>
          <cell r="O42">
            <v>16278.67</v>
          </cell>
          <cell r="P42">
            <v>16972.88</v>
          </cell>
          <cell r="Q42">
            <v>215736.81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1386073.49</v>
          </cell>
          <cell r="F61">
            <v>1372277.94</v>
          </cell>
          <cell r="G61">
            <v>1406346.48</v>
          </cell>
          <cell r="H61">
            <v>1411911.56</v>
          </cell>
          <cell r="I61">
            <v>1416201.0699999998</v>
          </cell>
          <cell r="J61">
            <v>1459490.68</v>
          </cell>
          <cell r="K61">
            <v>1462503.71</v>
          </cell>
          <cell r="L61">
            <v>1483897.43</v>
          </cell>
          <cell r="M61">
            <v>1457942.84</v>
          </cell>
          <cell r="N61">
            <v>1412161.3899999997</v>
          </cell>
          <cell r="O61">
            <v>1377199.56</v>
          </cell>
          <cell r="P61">
            <v>1412687.2399999998</v>
          </cell>
          <cell r="Q61">
            <v>17058693.389999997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3459.12</v>
          </cell>
          <cell r="F152">
            <v>7799.57</v>
          </cell>
          <cell r="G152">
            <v>2100.42</v>
          </cell>
          <cell r="H152">
            <v>7267.51</v>
          </cell>
          <cell r="I152">
            <v>3376.39</v>
          </cell>
          <cell r="J152">
            <v>7176.57</v>
          </cell>
          <cell r="K152">
            <v>3493.22</v>
          </cell>
          <cell r="L152">
            <v>8060.32</v>
          </cell>
          <cell r="M152">
            <v>2594</v>
          </cell>
          <cell r="N152">
            <v>7784.1</v>
          </cell>
          <cell r="O152">
            <v>6369.79</v>
          </cell>
          <cell r="P152">
            <v>9281.82</v>
          </cell>
          <cell r="Q152">
            <v>68762.829999999987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3459.12</v>
          </cell>
          <cell r="F154">
            <v>7799.57</v>
          </cell>
          <cell r="G154">
            <v>2100.42</v>
          </cell>
          <cell r="H154">
            <v>7267.51</v>
          </cell>
          <cell r="I154">
            <v>3376.39</v>
          </cell>
          <cell r="J154">
            <v>7176.57</v>
          </cell>
          <cell r="K154">
            <v>3493.22</v>
          </cell>
          <cell r="L154">
            <v>8060.32</v>
          </cell>
          <cell r="M154">
            <v>2594</v>
          </cell>
          <cell r="N154">
            <v>7784.1</v>
          </cell>
          <cell r="O154">
            <v>6369.79</v>
          </cell>
          <cell r="P154">
            <v>9281.82</v>
          </cell>
          <cell r="Q154">
            <v>68762.829999999987</v>
          </cell>
        </row>
        <row r="156">
          <cell r="A156" t="str">
            <v>Total Revenue</v>
          </cell>
          <cell r="E156">
            <v>1389532.61</v>
          </cell>
          <cell r="F156">
            <v>1380077.51</v>
          </cell>
          <cell r="G156">
            <v>1408446.9</v>
          </cell>
          <cell r="H156">
            <v>1419179.07</v>
          </cell>
          <cell r="I156">
            <v>1419577.4599999997</v>
          </cell>
          <cell r="J156">
            <v>1466667.25</v>
          </cell>
          <cell r="K156">
            <v>1465996.93</v>
          </cell>
          <cell r="L156">
            <v>1491957.75</v>
          </cell>
          <cell r="M156">
            <v>1460536.84</v>
          </cell>
          <cell r="N156">
            <v>1419945.4899999998</v>
          </cell>
          <cell r="O156">
            <v>1383569.35</v>
          </cell>
          <cell r="P156">
            <v>1421969.0599999998</v>
          </cell>
          <cell r="Q156">
            <v>17127456.219999995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</row>
        <row r="161">
          <cell r="A161">
            <v>40109</v>
          </cell>
          <cell r="B161" t="str">
            <v>Disposal Landfill Intercompany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</row>
        <row r="166">
          <cell r="A166">
            <v>40139</v>
          </cell>
          <cell r="B166" t="str">
            <v>Disposal Transfer Intercompany</v>
          </cell>
          <cell r="E166">
            <v>522940.33</v>
          </cell>
          <cell r="F166">
            <v>473522.39</v>
          </cell>
          <cell r="G166">
            <v>554204.89</v>
          </cell>
          <cell r="H166">
            <v>538277.64</v>
          </cell>
          <cell r="I166">
            <v>535071.71</v>
          </cell>
          <cell r="J166">
            <v>582693.4</v>
          </cell>
          <cell r="K166">
            <v>571614.11</v>
          </cell>
          <cell r="L166">
            <v>571380.55000000005</v>
          </cell>
          <cell r="M166">
            <v>569779.74</v>
          </cell>
          <cell r="N166">
            <v>537814.68999999994</v>
          </cell>
          <cell r="O166">
            <v>530807.82999999996</v>
          </cell>
          <cell r="P166">
            <v>576009.71</v>
          </cell>
          <cell r="Q166">
            <v>6564116.9899999993</v>
          </cell>
        </row>
        <row r="167">
          <cell r="A167" t="str">
            <v>Total Disposal</v>
          </cell>
          <cell r="E167">
            <v>522940.33</v>
          </cell>
          <cell r="F167">
            <v>473522.39</v>
          </cell>
          <cell r="G167">
            <v>554204.89</v>
          </cell>
          <cell r="H167">
            <v>538277.64</v>
          </cell>
          <cell r="I167">
            <v>535071.71</v>
          </cell>
          <cell r="J167">
            <v>582693.4</v>
          </cell>
          <cell r="K167">
            <v>571614.11</v>
          </cell>
          <cell r="L167">
            <v>571380.55000000005</v>
          </cell>
          <cell r="M167">
            <v>569779.74</v>
          </cell>
          <cell r="N167">
            <v>537814.68999999994</v>
          </cell>
          <cell r="O167">
            <v>530807.82999999996</v>
          </cell>
          <cell r="P167">
            <v>576009.71</v>
          </cell>
          <cell r="Q167">
            <v>6564116.9899999993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</row>
        <row r="184">
          <cell r="A184">
            <v>43001</v>
          </cell>
          <cell r="B184" t="str">
            <v>Taxes and Pass Thru Fees</v>
          </cell>
          <cell r="E184">
            <v>21087.73</v>
          </cell>
          <cell r="F184">
            <v>20959.080000000002</v>
          </cell>
          <cell r="G184">
            <v>21310.05</v>
          </cell>
          <cell r="H184">
            <v>15944.56</v>
          </cell>
          <cell r="I184">
            <v>23292.27</v>
          </cell>
          <cell r="J184">
            <v>26639.14</v>
          </cell>
          <cell r="K184">
            <v>26629.39</v>
          </cell>
          <cell r="L184">
            <v>27074.49</v>
          </cell>
          <cell r="M184">
            <v>26539.13</v>
          </cell>
          <cell r="N184">
            <v>25799.21</v>
          </cell>
          <cell r="O184">
            <v>25079.16</v>
          </cell>
          <cell r="P184">
            <v>25860.43</v>
          </cell>
          <cell r="Q184">
            <v>286214.64</v>
          </cell>
        </row>
        <row r="185">
          <cell r="A185">
            <v>43002</v>
          </cell>
          <cell r="B185" t="str">
            <v>WUTC Taxes</v>
          </cell>
          <cell r="E185">
            <v>5546.62</v>
          </cell>
          <cell r="F185">
            <v>5496.04</v>
          </cell>
          <cell r="G185">
            <v>5619.91</v>
          </cell>
          <cell r="H185">
            <v>5691.97</v>
          </cell>
          <cell r="I185">
            <v>5646.5</v>
          </cell>
          <cell r="J185">
            <v>5841.42</v>
          </cell>
          <cell r="K185">
            <v>5857.81</v>
          </cell>
          <cell r="L185">
            <v>5948.97</v>
          </cell>
          <cell r="M185">
            <v>5802.43</v>
          </cell>
          <cell r="N185">
            <v>5678.9</v>
          </cell>
          <cell r="O185">
            <v>5511.15</v>
          </cell>
          <cell r="P185">
            <v>5695</v>
          </cell>
          <cell r="Q185">
            <v>68336.72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26634.35</v>
          </cell>
          <cell r="F188">
            <v>26455.120000000003</v>
          </cell>
          <cell r="G188">
            <v>26929.96</v>
          </cell>
          <cell r="H188">
            <v>21636.53</v>
          </cell>
          <cell r="I188">
            <v>28938.77</v>
          </cell>
          <cell r="J188">
            <v>32480.559999999998</v>
          </cell>
          <cell r="K188">
            <v>32487.200000000001</v>
          </cell>
          <cell r="L188">
            <v>33023.46</v>
          </cell>
          <cell r="M188">
            <v>32341.56</v>
          </cell>
          <cell r="N188">
            <v>31478.11</v>
          </cell>
          <cell r="O188">
            <v>30590.309999999998</v>
          </cell>
          <cell r="P188">
            <v>31555.43</v>
          </cell>
          <cell r="Q188">
            <v>354551.36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</row>
        <row r="199">
          <cell r="A199">
            <v>44169</v>
          </cell>
          <cell r="B199" t="str">
            <v>Cost of Materials - Intercompany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</row>
        <row r="212">
          <cell r="A212" t="str">
            <v>Total Revenue Reductions</v>
          </cell>
          <cell r="E212">
            <v>549574.68000000005</v>
          </cell>
          <cell r="F212">
            <v>499977.51</v>
          </cell>
          <cell r="G212">
            <v>581134.85</v>
          </cell>
          <cell r="H212">
            <v>559914.17000000004</v>
          </cell>
          <cell r="I212">
            <v>564010.48</v>
          </cell>
          <cell r="J212">
            <v>615173.96</v>
          </cell>
          <cell r="K212">
            <v>604101.30999999994</v>
          </cell>
          <cell r="L212">
            <v>604404.01</v>
          </cell>
          <cell r="M212">
            <v>602121.30000000005</v>
          </cell>
          <cell r="N212">
            <v>569292.79999999993</v>
          </cell>
          <cell r="O212">
            <v>561398.1399999999</v>
          </cell>
          <cell r="P212">
            <v>607565.14</v>
          </cell>
          <cell r="Q212">
            <v>6918668.3499999996</v>
          </cell>
        </row>
        <row r="214">
          <cell r="A214" t="str">
            <v>Net Revenue</v>
          </cell>
          <cell r="E214">
            <v>839957.93</v>
          </cell>
          <cell r="F214">
            <v>880100</v>
          </cell>
          <cell r="G214">
            <v>827312.04999999993</v>
          </cell>
          <cell r="H214">
            <v>859264.9</v>
          </cell>
          <cell r="I214">
            <v>855566.97999999975</v>
          </cell>
          <cell r="J214">
            <v>851493.29</v>
          </cell>
          <cell r="K214">
            <v>861895.62</v>
          </cell>
          <cell r="L214">
            <v>887553.74</v>
          </cell>
          <cell r="M214">
            <v>858415.54</v>
          </cell>
          <cell r="N214">
            <v>850652.68999999983</v>
          </cell>
          <cell r="O214">
            <v>822171.2100000002</v>
          </cell>
          <cell r="P214">
            <v>814403.91999999981</v>
          </cell>
          <cell r="Q214">
            <v>10208787.869999995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148506.62</v>
          </cell>
          <cell r="F219">
            <v>147781.52000000002</v>
          </cell>
          <cell r="G219">
            <v>162872.48000000001</v>
          </cell>
          <cell r="H219">
            <v>152426.56</v>
          </cell>
          <cell r="I219">
            <v>133250.6</v>
          </cell>
          <cell r="J219">
            <v>141014.94</v>
          </cell>
          <cell r="K219">
            <v>138800.41999999998</v>
          </cell>
          <cell r="L219">
            <v>144467.28999999998</v>
          </cell>
          <cell r="M219">
            <v>139411.4</v>
          </cell>
          <cell r="N219">
            <v>131255.16</v>
          </cell>
          <cell r="O219">
            <v>135440.33000000002</v>
          </cell>
          <cell r="P219">
            <v>141049.91999999998</v>
          </cell>
          <cell r="Q219">
            <v>1716277.2399999998</v>
          </cell>
        </row>
        <row r="220">
          <cell r="A220">
            <v>50025</v>
          </cell>
          <cell r="B220" t="str">
            <v>Wages O.T.</v>
          </cell>
          <cell r="E220">
            <v>22975.54</v>
          </cell>
          <cell r="F220">
            <v>6810.35</v>
          </cell>
          <cell r="G220">
            <v>14008.81</v>
          </cell>
          <cell r="H220">
            <v>20795.96</v>
          </cell>
          <cell r="I220">
            <v>28625.24</v>
          </cell>
          <cell r="J220">
            <v>22652.750000000004</v>
          </cell>
          <cell r="K220">
            <v>20035.850000000002</v>
          </cell>
          <cell r="L220">
            <v>20754.88</v>
          </cell>
          <cell r="M220">
            <v>29699.32</v>
          </cell>
          <cell r="N220">
            <v>20332.329999999998</v>
          </cell>
          <cell r="O220">
            <v>32459.590000000004</v>
          </cell>
          <cell r="P220">
            <v>20007.580000000002</v>
          </cell>
          <cell r="Q220">
            <v>259158.2</v>
          </cell>
        </row>
        <row r="221">
          <cell r="A221">
            <v>50035</v>
          </cell>
          <cell r="B221" t="str">
            <v>Safety Bonuses</v>
          </cell>
          <cell r="E221">
            <v>3200</v>
          </cell>
          <cell r="F221">
            <v>3200</v>
          </cell>
          <cell r="G221">
            <v>3200</v>
          </cell>
          <cell r="H221">
            <v>3200</v>
          </cell>
          <cell r="I221">
            <v>3950</v>
          </cell>
          <cell r="J221">
            <v>3950</v>
          </cell>
          <cell r="K221">
            <v>3950</v>
          </cell>
          <cell r="L221">
            <v>3950</v>
          </cell>
          <cell r="M221">
            <v>2000</v>
          </cell>
          <cell r="N221">
            <v>2000</v>
          </cell>
          <cell r="O221">
            <v>3200</v>
          </cell>
          <cell r="P221">
            <v>0</v>
          </cell>
          <cell r="Q221">
            <v>35800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1125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1125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</row>
        <row r="224">
          <cell r="A224">
            <v>50050</v>
          </cell>
          <cell r="B224" t="str">
            <v>Payroll Taxes</v>
          </cell>
          <cell r="E224">
            <v>21085.43</v>
          </cell>
          <cell r="F224">
            <v>16517.190000000002</v>
          </cell>
          <cell r="G224">
            <v>17618.89</v>
          </cell>
          <cell r="H224">
            <v>17201.14</v>
          </cell>
          <cell r="I224">
            <v>16035.320000000002</v>
          </cell>
          <cell r="J224">
            <v>17468.87</v>
          </cell>
          <cell r="K224">
            <v>16392.41</v>
          </cell>
          <cell r="L224">
            <v>16351.01</v>
          </cell>
          <cell r="M224">
            <v>17217.28</v>
          </cell>
          <cell r="N224">
            <v>14701.12</v>
          </cell>
          <cell r="O224">
            <v>17942.59</v>
          </cell>
          <cell r="P224">
            <v>10482.15</v>
          </cell>
          <cell r="Q224">
            <v>199013.4</v>
          </cell>
        </row>
        <row r="225">
          <cell r="A225">
            <v>50060</v>
          </cell>
          <cell r="B225" t="str">
            <v>Group Insurance</v>
          </cell>
          <cell r="E225">
            <v>1330</v>
          </cell>
          <cell r="F225">
            <v>1226</v>
          </cell>
          <cell r="G225">
            <v>729.5</v>
          </cell>
          <cell r="H225">
            <v>1026.5</v>
          </cell>
          <cell r="I225">
            <v>878</v>
          </cell>
          <cell r="J225">
            <v>878</v>
          </cell>
          <cell r="K225">
            <v>878.77</v>
          </cell>
          <cell r="L225">
            <v>826</v>
          </cell>
          <cell r="M225">
            <v>1077.5</v>
          </cell>
          <cell r="N225">
            <v>1826.5</v>
          </cell>
          <cell r="O225">
            <v>1678.77</v>
          </cell>
          <cell r="P225">
            <v>1088.4199999999998</v>
          </cell>
          <cell r="Q225">
            <v>13443.960000000001</v>
          </cell>
        </row>
        <row r="226">
          <cell r="A226">
            <v>50065</v>
          </cell>
          <cell r="B226" t="str">
            <v>Vacation Pay</v>
          </cell>
          <cell r="E226">
            <v>13381.59</v>
          </cell>
          <cell r="F226">
            <v>8706.9500000000007</v>
          </cell>
          <cell r="G226">
            <v>9543.1899999999987</v>
          </cell>
          <cell r="H226">
            <v>7013.4</v>
          </cell>
          <cell r="I226">
            <v>14309.95</v>
          </cell>
          <cell r="J226">
            <v>8179.11</v>
          </cell>
          <cell r="K226">
            <v>14227.68</v>
          </cell>
          <cell r="L226">
            <v>7288.4699999999993</v>
          </cell>
          <cell r="M226">
            <v>15009.16</v>
          </cell>
          <cell r="N226">
            <v>10400.879999999999</v>
          </cell>
          <cell r="O226">
            <v>16702.490000000002</v>
          </cell>
          <cell r="P226">
            <v>14167.710000000001</v>
          </cell>
          <cell r="Q226">
            <v>138930.58000000002</v>
          </cell>
        </row>
        <row r="227">
          <cell r="A227">
            <v>50070</v>
          </cell>
          <cell r="B227" t="str">
            <v>Sick Pay</v>
          </cell>
          <cell r="E227">
            <v>510.84</v>
          </cell>
          <cell r="F227">
            <v>-249.9</v>
          </cell>
          <cell r="G227">
            <v>257.39999999999998</v>
          </cell>
          <cell r="H227">
            <v>14.4</v>
          </cell>
          <cell r="I227">
            <v>0</v>
          </cell>
          <cell r="J227">
            <v>722.88</v>
          </cell>
          <cell r="K227">
            <v>80.319999999999993</v>
          </cell>
          <cell r="L227">
            <v>92</v>
          </cell>
          <cell r="M227">
            <v>0</v>
          </cell>
          <cell r="N227">
            <v>200.8</v>
          </cell>
          <cell r="O227">
            <v>156.4</v>
          </cell>
          <cell r="P227">
            <v>27.6</v>
          </cell>
          <cell r="Q227">
            <v>1812.7399999999998</v>
          </cell>
        </row>
        <row r="228">
          <cell r="A228">
            <v>50086</v>
          </cell>
          <cell r="B228" t="str">
            <v>Safety and Training</v>
          </cell>
          <cell r="E228">
            <v>52.5</v>
          </cell>
          <cell r="F228">
            <v>57.5</v>
          </cell>
          <cell r="G228">
            <v>269.42</v>
          </cell>
          <cell r="H228">
            <v>-147.5</v>
          </cell>
          <cell r="I228">
            <v>423.2</v>
          </cell>
          <cell r="J228">
            <v>0</v>
          </cell>
          <cell r="K228">
            <v>0</v>
          </cell>
          <cell r="L228">
            <v>0</v>
          </cell>
          <cell r="M228">
            <v>1724.48</v>
          </cell>
          <cell r="N228">
            <v>1092.78</v>
          </cell>
          <cell r="O228">
            <v>642.78</v>
          </cell>
          <cell r="P228">
            <v>0</v>
          </cell>
          <cell r="Q228">
            <v>4115.16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0</v>
          </cell>
          <cell r="G229">
            <v>0</v>
          </cell>
          <cell r="H229">
            <v>240</v>
          </cell>
          <cell r="I229">
            <v>120</v>
          </cell>
          <cell r="J229">
            <v>240</v>
          </cell>
          <cell r="K229">
            <v>694</v>
          </cell>
          <cell r="L229">
            <v>180</v>
          </cell>
          <cell r="M229">
            <v>420</v>
          </cell>
          <cell r="N229">
            <v>60</v>
          </cell>
          <cell r="O229">
            <v>360</v>
          </cell>
          <cell r="P229">
            <v>60</v>
          </cell>
          <cell r="Q229">
            <v>2434</v>
          </cell>
        </row>
        <row r="230">
          <cell r="A230">
            <v>50090</v>
          </cell>
          <cell r="B230" t="str">
            <v>Uniforms</v>
          </cell>
          <cell r="E230">
            <v>6868.59</v>
          </cell>
          <cell r="F230">
            <v>9292.77</v>
          </cell>
          <cell r="G230">
            <v>8124.38</v>
          </cell>
          <cell r="H230">
            <v>7694.95</v>
          </cell>
          <cell r="I230">
            <v>4128.24</v>
          </cell>
          <cell r="J230">
            <v>12100.73</v>
          </cell>
          <cell r="K230">
            <v>9167.7900000000009</v>
          </cell>
          <cell r="L230">
            <v>12042.49</v>
          </cell>
          <cell r="M230">
            <v>8237.0400000000009</v>
          </cell>
          <cell r="N230">
            <v>8038.55</v>
          </cell>
          <cell r="O230">
            <v>7814.48</v>
          </cell>
          <cell r="P230">
            <v>9358.16</v>
          </cell>
          <cell r="Q230">
            <v>102868.17000000001</v>
          </cell>
        </row>
        <row r="231">
          <cell r="A231">
            <v>50115</v>
          </cell>
          <cell r="B231" t="str">
            <v>Pension and Profit Sharing</v>
          </cell>
          <cell r="E231">
            <v>20881.310000000001</v>
          </cell>
          <cell r="F231">
            <v>19908.310000000001</v>
          </cell>
          <cell r="G231">
            <v>22571.059999999998</v>
          </cell>
          <cell r="H231">
            <v>20908.93</v>
          </cell>
          <cell r="I231">
            <v>20644.87</v>
          </cell>
          <cell r="J231">
            <v>20431.82</v>
          </cell>
          <cell r="K231">
            <v>19793.68</v>
          </cell>
          <cell r="L231">
            <v>25409.94</v>
          </cell>
          <cell r="M231">
            <v>19345.43</v>
          </cell>
          <cell r="N231">
            <v>18963.18</v>
          </cell>
          <cell r="O231">
            <v>19131.61</v>
          </cell>
          <cell r="P231">
            <v>16610.04</v>
          </cell>
          <cell r="Q231">
            <v>244600.17999999996</v>
          </cell>
        </row>
        <row r="232">
          <cell r="A232">
            <v>50116</v>
          </cell>
          <cell r="B232" t="str">
            <v>Union Benefit Expense</v>
          </cell>
          <cell r="E232">
            <v>55955.6</v>
          </cell>
          <cell r="F232">
            <v>54981.08</v>
          </cell>
          <cell r="G232">
            <v>57124.76</v>
          </cell>
          <cell r="H232">
            <v>59521.61</v>
          </cell>
          <cell r="I232">
            <v>55020.61</v>
          </cell>
          <cell r="J232">
            <v>53907.77</v>
          </cell>
          <cell r="K232">
            <v>51487.79</v>
          </cell>
          <cell r="L232">
            <v>50364.490000000005</v>
          </cell>
          <cell r="M232">
            <v>51135.950000000004</v>
          </cell>
          <cell r="N232">
            <v>51271.57</v>
          </cell>
          <cell r="O232">
            <v>52010.640000000007</v>
          </cell>
          <cell r="P232">
            <v>49943.11</v>
          </cell>
          <cell r="Q232">
            <v>642724.98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294808.01999999996</v>
          </cell>
          <cell r="F240">
            <v>268231.77</v>
          </cell>
          <cell r="G240">
            <v>297444.89</v>
          </cell>
          <cell r="H240">
            <v>289895.94999999995</v>
          </cell>
          <cell r="I240">
            <v>277386.03000000003</v>
          </cell>
          <cell r="J240">
            <v>281546.87</v>
          </cell>
          <cell r="K240">
            <v>275508.70999999996</v>
          </cell>
          <cell r="L240">
            <v>281726.57</v>
          </cell>
          <cell r="M240">
            <v>285277.56</v>
          </cell>
          <cell r="N240">
            <v>260142.86999999997</v>
          </cell>
          <cell r="O240">
            <v>287539.68</v>
          </cell>
          <cell r="P240">
            <v>262794.69</v>
          </cell>
          <cell r="Q240">
            <v>3362303.6100000003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2602.56</v>
          </cell>
          <cell r="F247">
            <v>2531.56</v>
          </cell>
          <cell r="G247">
            <v>2595.5500000000002</v>
          </cell>
          <cell r="H247">
            <v>2489.9299999999998</v>
          </cell>
          <cell r="I247">
            <v>2160.58</v>
          </cell>
          <cell r="J247">
            <v>2256.83</v>
          </cell>
          <cell r="K247">
            <v>2128.83</v>
          </cell>
          <cell r="L247">
            <v>2085.83</v>
          </cell>
          <cell r="M247">
            <v>2085.83</v>
          </cell>
          <cell r="N247">
            <v>2190.83</v>
          </cell>
          <cell r="O247">
            <v>2085.83</v>
          </cell>
          <cell r="P247">
            <v>2550.89</v>
          </cell>
          <cell r="Q247">
            <v>27765.050000000003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2602.56</v>
          </cell>
          <cell r="F251">
            <v>2531.56</v>
          </cell>
          <cell r="G251">
            <v>2595.5500000000002</v>
          </cell>
          <cell r="H251">
            <v>2489.9299999999998</v>
          </cell>
          <cell r="I251">
            <v>2160.58</v>
          </cell>
          <cell r="J251">
            <v>2256.83</v>
          </cell>
          <cell r="K251">
            <v>2128.83</v>
          </cell>
          <cell r="L251">
            <v>2085.83</v>
          </cell>
          <cell r="M251">
            <v>2085.83</v>
          </cell>
          <cell r="N251">
            <v>2190.83</v>
          </cell>
          <cell r="O251">
            <v>2085.83</v>
          </cell>
          <cell r="P251">
            <v>2550.89</v>
          </cell>
          <cell r="Q251">
            <v>27765.050000000003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6209.13</v>
          </cell>
          <cell r="F254">
            <v>5913.46</v>
          </cell>
          <cell r="G254">
            <v>6800.48</v>
          </cell>
          <cell r="H254">
            <v>6504.81</v>
          </cell>
          <cell r="I254">
            <v>6209.13</v>
          </cell>
          <cell r="J254">
            <v>6504.8</v>
          </cell>
          <cell r="K254">
            <v>6504.81</v>
          </cell>
          <cell r="L254">
            <v>6504.81</v>
          </cell>
          <cell r="M254">
            <v>6504.8</v>
          </cell>
          <cell r="N254">
            <v>6209.14</v>
          </cell>
          <cell r="O254">
            <v>6504.8</v>
          </cell>
          <cell r="P254">
            <v>6800.48</v>
          </cell>
          <cell r="Q254">
            <v>77170.649999999994</v>
          </cell>
        </row>
        <row r="255">
          <cell r="A255">
            <v>52020</v>
          </cell>
          <cell r="B255" t="str">
            <v>Wages Regular</v>
          </cell>
          <cell r="E255">
            <v>11640.62</v>
          </cell>
          <cell r="F255">
            <v>14929.71</v>
          </cell>
          <cell r="G255">
            <v>14082.73</v>
          </cell>
          <cell r="H255">
            <v>13654.74</v>
          </cell>
          <cell r="I255">
            <v>14918.37</v>
          </cell>
          <cell r="J255">
            <v>14754.95</v>
          </cell>
          <cell r="K255">
            <v>12181.44</v>
          </cell>
          <cell r="L255">
            <v>11315.17</v>
          </cell>
          <cell r="M255">
            <v>11931.83</v>
          </cell>
          <cell r="N255">
            <v>11946.65</v>
          </cell>
          <cell r="O255">
            <v>12371.33</v>
          </cell>
          <cell r="P255">
            <v>15662.7</v>
          </cell>
          <cell r="Q255">
            <v>159390.24</v>
          </cell>
        </row>
        <row r="256">
          <cell r="A256">
            <v>52025</v>
          </cell>
          <cell r="B256" t="str">
            <v>Wages O.T.</v>
          </cell>
          <cell r="E256">
            <v>2614.52</v>
          </cell>
          <cell r="F256">
            <v>2473.63</v>
          </cell>
          <cell r="G256">
            <v>2117.09</v>
          </cell>
          <cell r="H256">
            <v>2164.7199999999998</v>
          </cell>
          <cell r="I256">
            <v>2848.44</v>
          </cell>
          <cell r="J256">
            <v>3075.19</v>
          </cell>
          <cell r="K256">
            <v>3378.52</v>
          </cell>
          <cell r="L256">
            <v>1747.37</v>
          </cell>
          <cell r="M256">
            <v>2402.91</v>
          </cell>
          <cell r="N256">
            <v>2322.34</v>
          </cell>
          <cell r="O256">
            <v>3755.06</v>
          </cell>
          <cell r="P256">
            <v>2288.11</v>
          </cell>
          <cell r="Q256">
            <v>31187.9</v>
          </cell>
        </row>
        <row r="257">
          <cell r="A257">
            <v>52035</v>
          </cell>
          <cell r="B257" t="str">
            <v>Safety Bonuses</v>
          </cell>
          <cell r="E257">
            <v>833</v>
          </cell>
          <cell r="F257">
            <v>833</v>
          </cell>
          <cell r="G257">
            <v>833</v>
          </cell>
          <cell r="H257">
            <v>833</v>
          </cell>
          <cell r="I257">
            <v>1583</v>
          </cell>
          <cell r="J257">
            <v>1583</v>
          </cell>
          <cell r="K257">
            <v>1583</v>
          </cell>
          <cell r="L257">
            <v>1583</v>
          </cell>
          <cell r="M257">
            <v>500</v>
          </cell>
          <cell r="N257">
            <v>500</v>
          </cell>
          <cell r="O257">
            <v>1000</v>
          </cell>
          <cell r="P257">
            <v>0</v>
          </cell>
          <cell r="Q257">
            <v>11664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2869.35</v>
          </cell>
          <cell r="F260">
            <v>2242.16</v>
          </cell>
          <cell r="G260">
            <v>2468.5100000000002</v>
          </cell>
          <cell r="H260">
            <v>2064.63</v>
          </cell>
          <cell r="I260">
            <v>2186.88</v>
          </cell>
          <cell r="J260">
            <v>2344.56</v>
          </cell>
          <cell r="K260">
            <v>1962.2</v>
          </cell>
          <cell r="L260">
            <v>1763.36</v>
          </cell>
          <cell r="M260">
            <v>1881.81</v>
          </cell>
          <cell r="N260">
            <v>1731.74</v>
          </cell>
          <cell r="O260">
            <v>2453.91</v>
          </cell>
          <cell r="P260">
            <v>1757.74</v>
          </cell>
          <cell r="Q260">
            <v>25726.850000000006</v>
          </cell>
        </row>
        <row r="261">
          <cell r="A261">
            <v>52060</v>
          </cell>
          <cell r="B261" t="str">
            <v>Group Insurance</v>
          </cell>
          <cell r="E261">
            <v>1441</v>
          </cell>
          <cell r="F261">
            <v>1441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583.48</v>
          </cell>
          <cell r="Q261">
            <v>9234.48</v>
          </cell>
        </row>
        <row r="262">
          <cell r="A262">
            <v>52065</v>
          </cell>
          <cell r="B262" t="str">
            <v>Vacation Pay</v>
          </cell>
          <cell r="E262">
            <v>1511.38</v>
          </cell>
          <cell r="F262">
            <v>-838.54</v>
          </cell>
          <cell r="G262">
            <v>2800.68</v>
          </cell>
          <cell r="H262">
            <v>381.27</v>
          </cell>
          <cell r="I262">
            <v>800.29</v>
          </cell>
          <cell r="J262">
            <v>1912.65</v>
          </cell>
          <cell r="K262">
            <v>745.69</v>
          </cell>
          <cell r="L262">
            <v>1755.74</v>
          </cell>
          <cell r="M262">
            <v>996.88</v>
          </cell>
          <cell r="N262">
            <v>1492.04</v>
          </cell>
          <cell r="O262">
            <v>2476.17</v>
          </cell>
          <cell r="P262">
            <v>1846.32</v>
          </cell>
          <cell r="Q262">
            <v>15880.569999999998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</row>
        <row r="264">
          <cell r="A264">
            <v>52086</v>
          </cell>
          <cell r="B264" t="str">
            <v>Safety and Training</v>
          </cell>
          <cell r="E264">
            <v>104.55</v>
          </cell>
          <cell r="F264">
            <v>112.64</v>
          </cell>
          <cell r="G264">
            <v>154.71</v>
          </cell>
          <cell r="H264">
            <v>299.60000000000002</v>
          </cell>
          <cell r="I264">
            <v>846.98</v>
          </cell>
          <cell r="J264">
            <v>185.38</v>
          </cell>
          <cell r="K264">
            <v>78.989999999999995</v>
          </cell>
          <cell r="L264">
            <v>145.65</v>
          </cell>
          <cell r="M264">
            <v>0</v>
          </cell>
          <cell r="N264">
            <v>876.33</v>
          </cell>
          <cell r="O264">
            <v>-395.59</v>
          </cell>
          <cell r="P264">
            <v>1720.49</v>
          </cell>
          <cell r="Q264">
            <v>4129.7300000000005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1040.42</v>
          </cell>
          <cell r="F266">
            <v>1033.9000000000001</v>
          </cell>
          <cell r="G266">
            <v>1397.48</v>
          </cell>
          <cell r="H266">
            <v>1377.31</v>
          </cell>
          <cell r="I266">
            <v>475.1</v>
          </cell>
          <cell r="J266">
            <v>1617.7</v>
          </cell>
          <cell r="K266">
            <v>910.5</v>
          </cell>
          <cell r="L266">
            <v>1633.6</v>
          </cell>
          <cell r="M266">
            <v>1021.73</v>
          </cell>
          <cell r="N266">
            <v>756.54</v>
          </cell>
          <cell r="O266">
            <v>828.81</v>
          </cell>
          <cell r="P266">
            <v>987.61</v>
          </cell>
          <cell r="Q266">
            <v>13080.699999999999</v>
          </cell>
        </row>
        <row r="267">
          <cell r="A267">
            <v>52115</v>
          </cell>
          <cell r="B267" t="str">
            <v>Pension and Profit Sharing</v>
          </cell>
          <cell r="E267">
            <v>2995.29</v>
          </cell>
          <cell r="F267">
            <v>2862.61</v>
          </cell>
          <cell r="G267">
            <v>3299.63</v>
          </cell>
          <cell r="H267">
            <v>2999.06</v>
          </cell>
          <cell r="I267">
            <v>2963.05</v>
          </cell>
          <cell r="J267">
            <v>2934</v>
          </cell>
          <cell r="K267">
            <v>2846.98</v>
          </cell>
          <cell r="L267">
            <v>2774.57</v>
          </cell>
          <cell r="M267">
            <v>2785.85</v>
          </cell>
          <cell r="N267">
            <v>2807.65</v>
          </cell>
          <cell r="O267">
            <v>2756.7</v>
          </cell>
          <cell r="P267">
            <v>2412.85</v>
          </cell>
          <cell r="Q267">
            <v>34438.239999999998</v>
          </cell>
        </row>
        <row r="268">
          <cell r="A268">
            <v>52116</v>
          </cell>
          <cell r="B268" t="str">
            <v>Union Benefit Expense</v>
          </cell>
          <cell r="E268">
            <v>7876.76</v>
          </cell>
          <cell r="F268">
            <v>7880.62</v>
          </cell>
          <cell r="G268">
            <v>7872.8</v>
          </cell>
          <cell r="H268">
            <v>7884.58</v>
          </cell>
          <cell r="I268">
            <v>7878.69</v>
          </cell>
          <cell r="J268">
            <v>7878.69</v>
          </cell>
          <cell r="K268">
            <v>7881.97</v>
          </cell>
          <cell r="L268">
            <v>6752.1</v>
          </cell>
          <cell r="M268">
            <v>6747.85</v>
          </cell>
          <cell r="N268">
            <v>6756.35</v>
          </cell>
          <cell r="O268">
            <v>7182.94</v>
          </cell>
          <cell r="P268">
            <v>7779.69</v>
          </cell>
          <cell r="Q268">
            <v>90373.040000000023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13715.59</v>
          </cell>
          <cell r="F270">
            <v>21102.71</v>
          </cell>
          <cell r="G270">
            <v>18678.920000000006</v>
          </cell>
          <cell r="H270">
            <v>30064.99</v>
          </cell>
          <cell r="I270">
            <v>11133.51</v>
          </cell>
          <cell r="J270">
            <v>9706.94</v>
          </cell>
          <cell r="K270">
            <v>12873.069999999998</v>
          </cell>
          <cell r="L270">
            <v>12811.720000000001</v>
          </cell>
          <cell r="M270">
            <v>13514.23</v>
          </cell>
          <cell r="N270">
            <v>8953.7200000000012</v>
          </cell>
          <cell r="O270">
            <v>16547.27</v>
          </cell>
          <cell r="P270">
            <v>15817.25</v>
          </cell>
          <cell r="Q270">
            <v>184919.91999999998</v>
          </cell>
        </row>
        <row r="271">
          <cell r="A271">
            <v>52125</v>
          </cell>
          <cell r="B271" t="str">
            <v>Operating Supplies</v>
          </cell>
          <cell r="E271">
            <v>568.15</v>
          </cell>
          <cell r="F271">
            <v>288.02999999999997</v>
          </cell>
          <cell r="G271">
            <v>385.62</v>
          </cell>
          <cell r="H271">
            <v>179.18</v>
          </cell>
          <cell r="I271">
            <v>339.98</v>
          </cell>
          <cell r="J271">
            <v>264.08</v>
          </cell>
          <cell r="K271">
            <v>131.13</v>
          </cell>
          <cell r="L271">
            <v>13.55</v>
          </cell>
          <cell r="M271">
            <v>9.8699999999999992</v>
          </cell>
          <cell r="N271">
            <v>372.92</v>
          </cell>
          <cell r="O271">
            <v>819.61</v>
          </cell>
          <cell r="P271">
            <v>414.71</v>
          </cell>
          <cell r="Q271">
            <v>3786.8300000000004</v>
          </cell>
        </row>
        <row r="272">
          <cell r="A272">
            <v>52135</v>
          </cell>
          <cell r="B272" t="str">
            <v>Equipment and Maint Repair</v>
          </cell>
          <cell r="E272">
            <v>0</v>
          </cell>
          <cell r="F272">
            <v>0</v>
          </cell>
          <cell r="G272">
            <v>149.16</v>
          </cell>
          <cell r="H272">
            <v>681.98</v>
          </cell>
          <cell r="I272">
            <v>545.25</v>
          </cell>
          <cell r="J272">
            <v>332.59</v>
          </cell>
          <cell r="K272">
            <v>984.37</v>
          </cell>
          <cell r="L272">
            <v>173.37</v>
          </cell>
          <cell r="M272">
            <v>0</v>
          </cell>
          <cell r="N272">
            <v>156.19999999999999</v>
          </cell>
          <cell r="O272">
            <v>-156.19999999999999</v>
          </cell>
          <cell r="P272">
            <v>27.01</v>
          </cell>
          <cell r="Q272">
            <v>2893.73</v>
          </cell>
        </row>
        <row r="273">
          <cell r="A273">
            <v>52140</v>
          </cell>
          <cell r="B273" t="str">
            <v>Tires</v>
          </cell>
          <cell r="E273">
            <v>11282.69</v>
          </cell>
          <cell r="F273">
            <v>1664.63</v>
          </cell>
          <cell r="G273">
            <v>5175.3999999999996</v>
          </cell>
          <cell r="H273">
            <v>8753.43</v>
          </cell>
          <cell r="I273">
            <v>9084.64</v>
          </cell>
          <cell r="J273">
            <v>1370.04</v>
          </cell>
          <cell r="K273">
            <v>8864.5</v>
          </cell>
          <cell r="L273">
            <v>438.2</v>
          </cell>
          <cell r="M273">
            <v>5010.1400000000003</v>
          </cell>
          <cell r="N273">
            <v>1896.06</v>
          </cell>
          <cell r="O273">
            <v>7161.25</v>
          </cell>
          <cell r="P273">
            <v>3395.56</v>
          </cell>
          <cell r="Q273">
            <v>64096.539999999994</v>
          </cell>
        </row>
        <row r="274">
          <cell r="A274">
            <v>52142</v>
          </cell>
          <cell r="B274" t="str">
            <v>Fuel Expense</v>
          </cell>
          <cell r="E274">
            <v>54158.289999999994</v>
          </cell>
          <cell r="F274">
            <v>50956.94</v>
          </cell>
          <cell r="G274">
            <v>60111.49</v>
          </cell>
          <cell r="H274">
            <v>62505</v>
          </cell>
          <cell r="I274">
            <v>58155.18</v>
          </cell>
          <cell r="J274">
            <v>61304.36</v>
          </cell>
          <cell r="K274">
            <v>60908.59</v>
          </cell>
          <cell r="L274">
            <v>64096.240000000005</v>
          </cell>
          <cell r="M274">
            <v>63144.08</v>
          </cell>
          <cell r="N274">
            <v>63868.340000000004</v>
          </cell>
          <cell r="O274">
            <v>56605.93</v>
          </cell>
          <cell r="P274">
            <v>67191.64</v>
          </cell>
          <cell r="Q274">
            <v>723006.08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3179.71</v>
          </cell>
          <cell r="F277">
            <v>7401.66</v>
          </cell>
          <cell r="G277">
            <v>5696.15</v>
          </cell>
          <cell r="H277">
            <v>6990.25</v>
          </cell>
          <cell r="I277">
            <v>4918.58</v>
          </cell>
          <cell r="J277">
            <v>3341.27</v>
          </cell>
          <cell r="K277">
            <v>1599.94</v>
          </cell>
          <cell r="L277">
            <v>9095.31</v>
          </cell>
          <cell r="M277">
            <v>5629.35</v>
          </cell>
          <cell r="N277">
            <v>4937.97</v>
          </cell>
          <cell r="O277">
            <v>5285.37</v>
          </cell>
          <cell r="P277">
            <v>5402.36</v>
          </cell>
          <cell r="Q277">
            <v>63477.919999999998</v>
          </cell>
        </row>
        <row r="278">
          <cell r="A278">
            <v>52147</v>
          </cell>
          <cell r="B278" t="str">
            <v>Outside Repairs</v>
          </cell>
          <cell r="E278">
            <v>2520.1099999999997</v>
          </cell>
          <cell r="F278">
            <v>148.44</v>
          </cell>
          <cell r="G278">
            <v>4753.75</v>
          </cell>
          <cell r="H278">
            <v>2049.4</v>
          </cell>
          <cell r="I278">
            <v>568.04999999999995</v>
          </cell>
          <cell r="J278">
            <v>4319.34</v>
          </cell>
          <cell r="K278">
            <v>3088.65</v>
          </cell>
          <cell r="L278">
            <v>4131.92</v>
          </cell>
          <cell r="M278">
            <v>939.12</v>
          </cell>
          <cell r="N278">
            <v>4227.5600000000004</v>
          </cell>
          <cell r="O278">
            <v>38.909999999999997</v>
          </cell>
          <cell r="P278">
            <v>448.88</v>
          </cell>
          <cell r="Q278">
            <v>27234.129999999997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1060.3800000000001</v>
          </cell>
          <cell r="F281">
            <v>764.22</v>
          </cell>
          <cell r="G281">
            <v>713.08</v>
          </cell>
          <cell r="H281">
            <v>617.6</v>
          </cell>
          <cell r="I281">
            <v>412.22</v>
          </cell>
          <cell r="J281">
            <v>355.41</v>
          </cell>
          <cell r="K281">
            <v>1187.46</v>
          </cell>
          <cell r="L281">
            <v>314.74</v>
          </cell>
          <cell r="M281">
            <v>291.92</v>
          </cell>
          <cell r="N281">
            <v>296.52999999999997</v>
          </cell>
          <cell r="O281">
            <v>545.01</v>
          </cell>
          <cell r="P281">
            <v>997.3</v>
          </cell>
          <cell r="Q281">
            <v>7555.87</v>
          </cell>
        </row>
        <row r="282">
          <cell r="A282">
            <v>52165</v>
          </cell>
          <cell r="B282" t="str">
            <v>Communications</v>
          </cell>
          <cell r="E282">
            <v>497.52</v>
          </cell>
          <cell r="F282">
            <v>509.58</v>
          </cell>
          <cell r="G282">
            <v>521.71</v>
          </cell>
          <cell r="H282">
            <v>497.47</v>
          </cell>
          <cell r="I282">
            <v>622.69000000000005</v>
          </cell>
          <cell r="J282">
            <v>534.09</v>
          </cell>
          <cell r="K282">
            <v>-388.32</v>
          </cell>
          <cell r="L282">
            <v>662.93</v>
          </cell>
          <cell r="M282">
            <v>678.76</v>
          </cell>
          <cell r="N282">
            <v>509.78</v>
          </cell>
          <cell r="O282">
            <v>678.67</v>
          </cell>
          <cell r="P282">
            <v>546.71</v>
          </cell>
          <cell r="Q282">
            <v>5871.59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</row>
        <row r="287">
          <cell r="A287">
            <v>52182</v>
          </cell>
          <cell r="B287" t="str">
            <v>Towing Expense</v>
          </cell>
          <cell r="E287">
            <v>243.9</v>
          </cell>
          <cell r="F287">
            <v>678.32</v>
          </cell>
          <cell r="G287">
            <v>518.41999999999996</v>
          </cell>
          <cell r="H287">
            <v>0</v>
          </cell>
          <cell r="I287">
            <v>0</v>
          </cell>
          <cell r="J287">
            <v>271</v>
          </cell>
          <cell r="K287">
            <v>0</v>
          </cell>
          <cell r="L287">
            <v>211.38</v>
          </cell>
          <cell r="M287">
            <v>563.67999999999995</v>
          </cell>
          <cell r="N287">
            <v>0</v>
          </cell>
          <cell r="O287">
            <v>0</v>
          </cell>
          <cell r="P287">
            <v>243.9</v>
          </cell>
          <cell r="Q287">
            <v>2730.6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397.98</v>
          </cell>
          <cell r="O288">
            <v>-397.98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100.76</v>
          </cell>
          <cell r="F289">
            <v>168.31</v>
          </cell>
          <cell r="G289">
            <v>81.760000000000005</v>
          </cell>
          <cell r="H289">
            <v>538.53</v>
          </cell>
          <cell r="I289">
            <v>50.95</v>
          </cell>
          <cell r="J289">
            <v>51.81</v>
          </cell>
          <cell r="K289">
            <v>0</v>
          </cell>
          <cell r="L289">
            <v>226.01</v>
          </cell>
          <cell r="M289">
            <v>51.5</v>
          </cell>
          <cell r="N289">
            <v>0</v>
          </cell>
          <cell r="O289">
            <v>556.91</v>
          </cell>
          <cell r="P289">
            <v>324.24</v>
          </cell>
          <cell r="Q289">
            <v>2150.7799999999997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9</v>
          </cell>
          <cell r="F291">
            <v>0</v>
          </cell>
          <cell r="G291">
            <v>4.5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13.5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</row>
        <row r="296">
          <cell r="A296" t="str">
            <v>Total Truck Variable</v>
          </cell>
          <cell r="E296">
            <v>126472.12</v>
          </cell>
          <cell r="F296">
            <v>122567.03000000001</v>
          </cell>
          <cell r="G296">
            <v>139178.57</v>
          </cell>
          <cell r="H296">
            <v>151762.04999999999</v>
          </cell>
          <cell r="I296">
            <v>127181.98000000001</v>
          </cell>
          <cell r="J296">
            <v>125282.85</v>
          </cell>
          <cell r="K296">
            <v>127964.48999999999</v>
          </cell>
          <cell r="L296">
            <v>128791.74</v>
          </cell>
          <cell r="M296">
            <v>125167.81</v>
          </cell>
          <cell r="N296">
            <v>121736.34</v>
          </cell>
          <cell r="O296">
            <v>127259.88000000002</v>
          </cell>
          <cell r="P296">
            <v>136649.02999999997</v>
          </cell>
          <cell r="Q296">
            <v>1560013.8900000001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10121.69</v>
          </cell>
          <cell r="F307">
            <v>8242.4699999999993</v>
          </cell>
          <cell r="G307">
            <v>12061.67</v>
          </cell>
          <cell r="H307">
            <v>10915.7</v>
          </cell>
          <cell r="I307">
            <v>8008.44</v>
          </cell>
          <cell r="J307">
            <v>8531.7900000000009</v>
          </cell>
          <cell r="K307">
            <v>9525.08</v>
          </cell>
          <cell r="L307">
            <v>11641.49</v>
          </cell>
          <cell r="M307">
            <v>9358.9</v>
          </cell>
          <cell r="N307">
            <v>9463.3700000000008</v>
          </cell>
          <cell r="O307">
            <v>10355.24</v>
          </cell>
          <cell r="P307">
            <v>9802.01</v>
          </cell>
          <cell r="Q307">
            <v>118027.84999999999</v>
          </cell>
        </row>
        <row r="308">
          <cell r="A308">
            <v>55025</v>
          </cell>
          <cell r="B308" t="str">
            <v>Wages O.T.</v>
          </cell>
          <cell r="E308">
            <v>636.62</v>
          </cell>
          <cell r="F308">
            <v>425.9</v>
          </cell>
          <cell r="G308">
            <v>278.45999999999998</v>
          </cell>
          <cell r="H308">
            <v>1269.6099999999999</v>
          </cell>
          <cell r="I308">
            <v>580.07000000000005</v>
          </cell>
          <cell r="J308">
            <v>803.54</v>
          </cell>
          <cell r="K308">
            <v>467.98</v>
          </cell>
          <cell r="L308">
            <v>832.02</v>
          </cell>
          <cell r="M308">
            <v>17.989999999999998</v>
          </cell>
          <cell r="N308">
            <v>412.16</v>
          </cell>
          <cell r="O308">
            <v>650.38</v>
          </cell>
          <cell r="P308">
            <v>65.599999999999994</v>
          </cell>
          <cell r="Q308">
            <v>6440.3300000000008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1302.32</v>
          </cell>
          <cell r="F312">
            <v>934.4</v>
          </cell>
          <cell r="G312">
            <v>1150.47</v>
          </cell>
          <cell r="H312">
            <v>1167.9000000000001</v>
          </cell>
          <cell r="I312">
            <v>860.19</v>
          </cell>
          <cell r="J312">
            <v>884.97</v>
          </cell>
          <cell r="K312">
            <v>1058.24</v>
          </cell>
          <cell r="L312">
            <v>1180.19</v>
          </cell>
          <cell r="M312">
            <v>1055.3399999999999</v>
          </cell>
          <cell r="N312">
            <v>1038.93</v>
          </cell>
          <cell r="O312">
            <v>1185.43</v>
          </cell>
          <cell r="P312">
            <v>525.12</v>
          </cell>
          <cell r="Q312">
            <v>12343.500000000002</v>
          </cell>
        </row>
        <row r="313">
          <cell r="A313">
            <v>55060</v>
          </cell>
          <cell r="B313" t="str">
            <v>Group Insurance</v>
          </cell>
          <cell r="E313">
            <v>2215</v>
          </cell>
          <cell r="F313">
            <v>2215</v>
          </cell>
          <cell r="G313">
            <v>1935</v>
          </cell>
          <cell r="H313">
            <v>2495</v>
          </cell>
          <cell r="I313">
            <v>2215</v>
          </cell>
          <cell r="J313">
            <v>1919</v>
          </cell>
          <cell r="K313">
            <v>1919</v>
          </cell>
          <cell r="L313">
            <v>1919</v>
          </cell>
          <cell r="M313">
            <v>1691</v>
          </cell>
          <cell r="N313">
            <v>2147</v>
          </cell>
          <cell r="O313">
            <v>1711</v>
          </cell>
          <cell r="P313">
            <v>2215</v>
          </cell>
          <cell r="Q313">
            <v>24596</v>
          </cell>
        </row>
        <row r="314">
          <cell r="A314">
            <v>55065</v>
          </cell>
          <cell r="B314" t="str">
            <v>Vacation Pay</v>
          </cell>
          <cell r="E314">
            <v>303.81</v>
          </cell>
          <cell r="F314">
            <v>1016.29</v>
          </cell>
          <cell r="G314">
            <v>-198.06</v>
          </cell>
          <cell r="H314">
            <v>1145.3599999999999</v>
          </cell>
          <cell r="I314">
            <v>1042.8699999999999</v>
          </cell>
          <cell r="J314">
            <v>-719.54</v>
          </cell>
          <cell r="K314">
            <v>1222.3399999999999</v>
          </cell>
          <cell r="L314">
            <v>925.15</v>
          </cell>
          <cell r="M314">
            <v>1907.53</v>
          </cell>
          <cell r="N314">
            <v>789.75</v>
          </cell>
          <cell r="O314">
            <v>394.38</v>
          </cell>
          <cell r="P314">
            <v>930.27</v>
          </cell>
          <cell r="Q314">
            <v>8760.15</v>
          </cell>
        </row>
        <row r="315">
          <cell r="A315">
            <v>55070</v>
          </cell>
          <cell r="B315" t="str">
            <v>Sick Pay</v>
          </cell>
          <cell r="E315">
            <v>255.74</v>
          </cell>
          <cell r="F315">
            <v>163.92</v>
          </cell>
          <cell r="G315">
            <v>253.25</v>
          </cell>
          <cell r="H315">
            <v>-42.31</v>
          </cell>
          <cell r="I315">
            <v>0</v>
          </cell>
          <cell r="J315">
            <v>317.39999999999998</v>
          </cell>
          <cell r="K315">
            <v>165.6</v>
          </cell>
          <cell r="L315">
            <v>-138</v>
          </cell>
          <cell r="M315">
            <v>138</v>
          </cell>
          <cell r="N315">
            <v>216.36</v>
          </cell>
          <cell r="O315">
            <v>0</v>
          </cell>
          <cell r="P315">
            <v>317.60000000000002</v>
          </cell>
          <cell r="Q315">
            <v>1647.56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34.299999999999997</v>
          </cell>
          <cell r="I316">
            <v>29.01</v>
          </cell>
          <cell r="J316">
            <v>0</v>
          </cell>
          <cell r="K316">
            <v>0</v>
          </cell>
          <cell r="L316">
            <v>1292.83</v>
          </cell>
          <cell r="M316">
            <v>425.23</v>
          </cell>
          <cell r="N316">
            <v>50</v>
          </cell>
          <cell r="O316">
            <v>0</v>
          </cell>
          <cell r="P316">
            <v>0</v>
          </cell>
          <cell r="Q316">
            <v>1831.37</v>
          </cell>
        </row>
        <row r="317">
          <cell r="A317">
            <v>55090</v>
          </cell>
          <cell r="B317" t="str">
            <v>Uniforms</v>
          </cell>
          <cell r="E317">
            <v>711.08</v>
          </cell>
          <cell r="F317">
            <v>516.91999999999996</v>
          </cell>
          <cell r="G317">
            <v>548.66</v>
          </cell>
          <cell r="H317">
            <v>420.37</v>
          </cell>
          <cell r="I317">
            <v>237.53</v>
          </cell>
          <cell r="J317">
            <v>620.41999999999996</v>
          </cell>
          <cell r="K317">
            <v>488.2</v>
          </cell>
          <cell r="L317">
            <v>1071.5999999999999</v>
          </cell>
          <cell r="M317">
            <v>360.8</v>
          </cell>
          <cell r="N317">
            <v>378.21</v>
          </cell>
          <cell r="O317">
            <v>414.33</v>
          </cell>
          <cell r="P317">
            <v>378.31</v>
          </cell>
          <cell r="Q317">
            <v>6146.43</v>
          </cell>
        </row>
        <row r="318">
          <cell r="A318">
            <v>55115</v>
          </cell>
          <cell r="B318" t="str">
            <v>Pension and Profit Sharing</v>
          </cell>
          <cell r="E318">
            <v>75.61</v>
          </cell>
          <cell r="F318">
            <v>80.2</v>
          </cell>
          <cell r="G318">
            <v>115.17</v>
          </cell>
          <cell r="H318">
            <v>81.77</v>
          </cell>
          <cell r="I318">
            <v>90.46</v>
          </cell>
          <cell r="J318">
            <v>86.97</v>
          </cell>
          <cell r="K318">
            <v>86.46</v>
          </cell>
          <cell r="L318">
            <v>85.09</v>
          </cell>
          <cell r="M318">
            <v>75.69</v>
          </cell>
          <cell r="N318">
            <v>120.4</v>
          </cell>
          <cell r="O318">
            <v>78.64</v>
          </cell>
          <cell r="P318">
            <v>73.08</v>
          </cell>
          <cell r="Q318">
            <v>1049.54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6822.4</v>
          </cell>
          <cell r="F321">
            <v>7408.98</v>
          </cell>
          <cell r="G321">
            <v>6676.59</v>
          </cell>
          <cell r="H321">
            <v>10883.54</v>
          </cell>
          <cell r="I321">
            <v>6756.74</v>
          </cell>
          <cell r="J321">
            <v>6992.66</v>
          </cell>
          <cell r="K321">
            <v>7598.15</v>
          </cell>
          <cell r="L321">
            <v>6124.07</v>
          </cell>
          <cell r="M321">
            <v>6075.32</v>
          </cell>
          <cell r="N321">
            <v>1985.95</v>
          </cell>
          <cell r="O321">
            <v>4110.71</v>
          </cell>
          <cell r="P321">
            <v>5007.25</v>
          </cell>
          <cell r="Q321">
            <v>76442.360000000015</v>
          </cell>
        </row>
        <row r="322">
          <cell r="A322">
            <v>55125</v>
          </cell>
          <cell r="B322" t="str">
            <v>Operating Supplies</v>
          </cell>
          <cell r="E322">
            <v>208.43</v>
          </cell>
          <cell r="F322">
            <v>96</v>
          </cell>
          <cell r="G322">
            <v>0</v>
          </cell>
          <cell r="H322">
            <v>269.91000000000003</v>
          </cell>
          <cell r="I322">
            <v>134.9</v>
          </cell>
          <cell r="J322">
            <v>0</v>
          </cell>
          <cell r="K322">
            <v>0</v>
          </cell>
          <cell r="L322">
            <v>242.16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951.4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107.12</v>
          </cell>
          <cell r="G323">
            <v>103.06</v>
          </cell>
          <cell r="H323">
            <v>127.6</v>
          </cell>
          <cell r="I323">
            <v>177.2</v>
          </cell>
          <cell r="J323">
            <v>0</v>
          </cell>
          <cell r="K323">
            <v>402.9</v>
          </cell>
          <cell r="L323">
            <v>0</v>
          </cell>
          <cell r="M323">
            <v>1045.6400000000001</v>
          </cell>
          <cell r="N323">
            <v>613.79999999999995</v>
          </cell>
          <cell r="O323">
            <v>0.01</v>
          </cell>
          <cell r="P323">
            <v>0</v>
          </cell>
          <cell r="Q323">
            <v>2577.33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145.91</v>
          </cell>
          <cell r="F331">
            <v>170</v>
          </cell>
          <cell r="G331">
            <v>160.13999999999999</v>
          </cell>
          <cell r="H331">
            <v>153.57</v>
          </cell>
          <cell r="I331">
            <v>132.77000000000001</v>
          </cell>
          <cell r="J331">
            <v>124.01</v>
          </cell>
          <cell r="K331">
            <v>109.77</v>
          </cell>
          <cell r="L331">
            <v>522.32000000000005</v>
          </cell>
          <cell r="M331">
            <v>123.5</v>
          </cell>
          <cell r="N331">
            <v>114.69</v>
          </cell>
          <cell r="O331">
            <v>122.68</v>
          </cell>
          <cell r="P331">
            <v>122.68</v>
          </cell>
          <cell r="Q331">
            <v>2002.04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</row>
        <row r="337">
          <cell r="A337" t="str">
            <v>Total Container</v>
          </cell>
          <cell r="E337">
            <v>22798.61</v>
          </cell>
          <cell r="F337">
            <v>21377.199999999997</v>
          </cell>
          <cell r="G337">
            <v>23084.41</v>
          </cell>
          <cell r="H337">
            <v>28922.319999999996</v>
          </cell>
          <cell r="I337">
            <v>20265.18</v>
          </cell>
          <cell r="J337">
            <v>19561.219999999998</v>
          </cell>
          <cell r="K337">
            <v>23043.72</v>
          </cell>
          <cell r="L337">
            <v>25697.919999999998</v>
          </cell>
          <cell r="M337">
            <v>22274.94</v>
          </cell>
          <cell r="N337">
            <v>17330.62</v>
          </cell>
          <cell r="O337">
            <v>19022.799999999996</v>
          </cell>
          <cell r="P337">
            <v>19436.920000000002</v>
          </cell>
          <cell r="Q337">
            <v>262815.86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21484.6</v>
          </cell>
          <cell r="F340">
            <v>20461.52</v>
          </cell>
          <cell r="G340">
            <v>23530.74</v>
          </cell>
          <cell r="H340">
            <v>22507.68</v>
          </cell>
          <cell r="I340">
            <v>21484.6</v>
          </cell>
          <cell r="J340">
            <v>22507.66</v>
          </cell>
          <cell r="K340">
            <v>22636.52</v>
          </cell>
          <cell r="L340">
            <v>22649.4</v>
          </cell>
          <cell r="M340">
            <v>22649.39</v>
          </cell>
          <cell r="N340">
            <v>21768.59</v>
          </cell>
          <cell r="O340">
            <v>22733.7</v>
          </cell>
          <cell r="P340">
            <v>23898.34</v>
          </cell>
          <cell r="Q340">
            <v>268312.74</v>
          </cell>
        </row>
        <row r="341">
          <cell r="A341">
            <v>56020</v>
          </cell>
          <cell r="B341" t="str">
            <v>Wages Regular</v>
          </cell>
          <cell r="E341">
            <v>4948.7299999999996</v>
          </cell>
          <cell r="F341">
            <v>4243.8599999999997</v>
          </cell>
          <cell r="G341">
            <v>5249.43</v>
          </cell>
          <cell r="H341">
            <v>5618.66</v>
          </cell>
          <cell r="I341">
            <v>4920.93</v>
          </cell>
          <cell r="J341">
            <v>5799.39</v>
          </cell>
          <cell r="K341">
            <v>5404.71</v>
          </cell>
          <cell r="L341">
            <v>5365.56</v>
          </cell>
          <cell r="M341">
            <v>4903.59</v>
          </cell>
          <cell r="N341">
            <v>5263.01</v>
          </cell>
          <cell r="O341">
            <v>5800.6</v>
          </cell>
          <cell r="P341">
            <v>5428.54</v>
          </cell>
          <cell r="Q341">
            <v>62947.01</v>
          </cell>
        </row>
        <row r="342">
          <cell r="A342">
            <v>56025</v>
          </cell>
          <cell r="B342" t="str">
            <v>Wages O.T.</v>
          </cell>
          <cell r="E342">
            <v>515.38</v>
          </cell>
          <cell r="F342">
            <v>23.34</v>
          </cell>
          <cell r="G342">
            <v>199.47</v>
          </cell>
          <cell r="H342">
            <v>439.74</v>
          </cell>
          <cell r="I342">
            <v>937.69</v>
          </cell>
          <cell r="J342">
            <v>676.04</v>
          </cell>
          <cell r="K342">
            <v>89.23</v>
          </cell>
          <cell r="L342">
            <v>691.05</v>
          </cell>
          <cell r="M342">
            <v>707.32</v>
          </cell>
          <cell r="N342">
            <v>322.20999999999998</v>
          </cell>
          <cell r="O342">
            <v>737.63</v>
          </cell>
          <cell r="P342">
            <v>791.29</v>
          </cell>
          <cell r="Q342">
            <v>6130.3899999999994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A347">
            <v>56050</v>
          </cell>
          <cell r="B347" t="str">
            <v>Payroll Taxes</v>
          </cell>
          <cell r="E347">
            <v>3178.64</v>
          </cell>
          <cell r="F347">
            <v>2251.66</v>
          </cell>
          <cell r="G347">
            <v>2524.9499999999998</v>
          </cell>
          <cell r="H347">
            <v>2497.5100000000002</v>
          </cell>
          <cell r="I347">
            <v>2309.15</v>
          </cell>
          <cell r="J347">
            <v>2588.5</v>
          </cell>
          <cell r="K347">
            <v>2219.94</v>
          </cell>
          <cell r="L347">
            <v>1586.57</v>
          </cell>
          <cell r="M347">
            <v>1804.92</v>
          </cell>
          <cell r="N347">
            <v>1787.26</v>
          </cell>
          <cell r="O347">
            <v>1971.2</v>
          </cell>
          <cell r="P347">
            <v>1725.76</v>
          </cell>
          <cell r="Q347">
            <v>26446.059999999994</v>
          </cell>
        </row>
        <row r="348">
          <cell r="A348">
            <v>56060</v>
          </cell>
          <cell r="B348" t="str">
            <v>Group Insurance</v>
          </cell>
          <cell r="E348">
            <v>2508.5</v>
          </cell>
          <cell r="F348">
            <v>2315.5</v>
          </cell>
          <cell r="G348">
            <v>2043</v>
          </cell>
          <cell r="H348">
            <v>2781</v>
          </cell>
          <cell r="I348">
            <v>2412</v>
          </cell>
          <cell r="J348">
            <v>1237</v>
          </cell>
          <cell r="K348">
            <v>1237</v>
          </cell>
          <cell r="L348">
            <v>1237</v>
          </cell>
          <cell r="M348">
            <v>868</v>
          </cell>
          <cell r="N348">
            <v>1606</v>
          </cell>
          <cell r="O348">
            <v>1237</v>
          </cell>
          <cell r="P348">
            <v>1237</v>
          </cell>
          <cell r="Q348">
            <v>20719</v>
          </cell>
        </row>
        <row r="349">
          <cell r="A349">
            <v>56065</v>
          </cell>
          <cell r="B349" t="str">
            <v>Vacation Pay</v>
          </cell>
          <cell r="E349">
            <v>2015.83</v>
          </cell>
          <cell r="F349">
            <v>1112.7</v>
          </cell>
          <cell r="G349">
            <v>1240.4000000000001</v>
          </cell>
          <cell r="H349">
            <v>1221.3699999999999</v>
          </cell>
          <cell r="I349">
            <v>1789.21</v>
          </cell>
          <cell r="J349">
            <v>2096.9899999999998</v>
          </cell>
          <cell r="K349">
            <v>-3773.2</v>
          </cell>
          <cell r="L349">
            <v>-940.29</v>
          </cell>
          <cell r="M349">
            <v>2549.7399999999998</v>
          </cell>
          <cell r="N349">
            <v>360.95</v>
          </cell>
          <cell r="O349">
            <v>2162.4499999999998</v>
          </cell>
          <cell r="P349">
            <v>2200.5700000000002</v>
          </cell>
          <cell r="Q349">
            <v>12036.72</v>
          </cell>
        </row>
        <row r="350">
          <cell r="A350">
            <v>56070</v>
          </cell>
          <cell r="B350" t="str">
            <v>Sick Pay</v>
          </cell>
          <cell r="E350">
            <v>-88.92</v>
          </cell>
          <cell r="F350">
            <v>208.16</v>
          </cell>
          <cell r="G350">
            <v>-102.08</v>
          </cell>
          <cell r="H350">
            <v>0</v>
          </cell>
          <cell r="I350">
            <v>487.17</v>
          </cell>
          <cell r="J350">
            <v>-182.69</v>
          </cell>
          <cell r="K350">
            <v>304.48</v>
          </cell>
          <cell r="L350">
            <v>182.69</v>
          </cell>
          <cell r="M350">
            <v>124.67</v>
          </cell>
          <cell r="N350">
            <v>66.48</v>
          </cell>
          <cell r="O350">
            <v>0</v>
          </cell>
          <cell r="P350">
            <v>0</v>
          </cell>
          <cell r="Q350">
            <v>999.96000000000015</v>
          </cell>
        </row>
        <row r="351">
          <cell r="A351">
            <v>56086</v>
          </cell>
          <cell r="B351" t="str">
            <v>Safety and Training</v>
          </cell>
          <cell r="E351">
            <v>86.34</v>
          </cell>
          <cell r="F351">
            <v>16.23</v>
          </cell>
          <cell r="G351">
            <v>31.23</v>
          </cell>
          <cell r="H351">
            <v>21.48</v>
          </cell>
          <cell r="I351">
            <v>0</v>
          </cell>
          <cell r="J351">
            <v>64.92</v>
          </cell>
          <cell r="K351">
            <v>0</v>
          </cell>
          <cell r="L351">
            <v>80.650000000000006</v>
          </cell>
          <cell r="M351">
            <v>0</v>
          </cell>
          <cell r="N351">
            <v>121.71</v>
          </cell>
          <cell r="O351">
            <v>0</v>
          </cell>
          <cell r="P351">
            <v>0</v>
          </cell>
          <cell r="Q351">
            <v>422.56</v>
          </cell>
        </row>
        <row r="352">
          <cell r="A352">
            <v>56090</v>
          </cell>
          <cell r="B352" t="str">
            <v>Uniforms</v>
          </cell>
          <cell r="E352">
            <v>356.19</v>
          </cell>
          <cell r="F352">
            <v>519.97</v>
          </cell>
          <cell r="G352">
            <v>1421.43</v>
          </cell>
          <cell r="H352">
            <v>967.63</v>
          </cell>
          <cell r="I352">
            <v>1153.95</v>
          </cell>
          <cell r="J352">
            <v>1314.26</v>
          </cell>
          <cell r="K352">
            <v>1629.69</v>
          </cell>
          <cell r="L352">
            <v>1082.08</v>
          </cell>
          <cell r="M352">
            <v>1087.67</v>
          </cell>
          <cell r="N352">
            <v>1240.51</v>
          </cell>
          <cell r="O352">
            <v>1230.1199999999999</v>
          </cell>
          <cell r="P352">
            <v>1719.85</v>
          </cell>
          <cell r="Q352">
            <v>13723.35</v>
          </cell>
        </row>
        <row r="353">
          <cell r="A353">
            <v>56095</v>
          </cell>
          <cell r="B353" t="str">
            <v>Empl &amp; Commun Activ</v>
          </cell>
          <cell r="E353">
            <v>242.51</v>
          </cell>
          <cell r="F353">
            <v>-88.98</v>
          </cell>
          <cell r="G353">
            <v>0</v>
          </cell>
          <cell r="H353">
            <v>30.82</v>
          </cell>
          <cell r="I353">
            <v>161.91999999999999</v>
          </cell>
          <cell r="J353">
            <v>154.44999999999999</v>
          </cell>
          <cell r="K353">
            <v>0</v>
          </cell>
          <cell r="L353">
            <v>81.739999999999995</v>
          </cell>
          <cell r="M353">
            <v>97.68</v>
          </cell>
          <cell r="N353">
            <v>250.97</v>
          </cell>
          <cell r="O353">
            <v>-60.35</v>
          </cell>
          <cell r="P353">
            <v>0</v>
          </cell>
          <cell r="Q353">
            <v>870.75999999999988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259.32</v>
          </cell>
          <cell r="F356">
            <v>257.68</v>
          </cell>
          <cell r="G356">
            <v>386.43</v>
          </cell>
          <cell r="H356">
            <v>258.10000000000002</v>
          </cell>
          <cell r="I356">
            <v>332.41</v>
          </cell>
          <cell r="J356">
            <v>433.93</v>
          </cell>
          <cell r="K356">
            <v>427.05</v>
          </cell>
          <cell r="L356">
            <v>424.39</v>
          </cell>
          <cell r="M356">
            <v>428.34</v>
          </cell>
          <cell r="N356">
            <v>657.37</v>
          </cell>
          <cell r="O356">
            <v>545.69000000000005</v>
          </cell>
          <cell r="P356">
            <v>433.37</v>
          </cell>
          <cell r="Q356">
            <v>4844.0800000000008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391.66</v>
          </cell>
          <cell r="F359">
            <v>526.79999999999995</v>
          </cell>
          <cell r="G359">
            <v>580.32000000000005</v>
          </cell>
          <cell r="H359">
            <v>1039.98</v>
          </cell>
          <cell r="I359">
            <v>-623.28</v>
          </cell>
          <cell r="J359">
            <v>102.55</v>
          </cell>
          <cell r="K359">
            <v>582.14</v>
          </cell>
          <cell r="L359">
            <v>366.9</v>
          </cell>
          <cell r="M359">
            <v>350.1</v>
          </cell>
          <cell r="N359">
            <v>0</v>
          </cell>
          <cell r="O359">
            <v>255.27</v>
          </cell>
          <cell r="P359">
            <v>127.61</v>
          </cell>
          <cell r="Q359">
            <v>3700.05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1519.45</v>
          </cell>
          <cell r="F364">
            <v>1450.07</v>
          </cell>
          <cell r="G364">
            <v>1554.65</v>
          </cell>
          <cell r="H364">
            <v>4434.3500000000004</v>
          </cell>
          <cell r="I364">
            <v>-1597.73</v>
          </cell>
          <cell r="J364">
            <v>1513.67</v>
          </cell>
          <cell r="K364">
            <v>1505.33</v>
          </cell>
          <cell r="L364">
            <v>5156.7</v>
          </cell>
          <cell r="M364">
            <v>1422.01</v>
          </cell>
          <cell r="N364">
            <v>1404.71</v>
          </cell>
          <cell r="O364">
            <v>4969.07</v>
          </cell>
          <cell r="P364">
            <v>2885.81</v>
          </cell>
          <cell r="Q364">
            <v>26218.09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23</v>
          </cell>
          <cell r="G365">
            <v>32.75</v>
          </cell>
          <cell r="H365">
            <v>17.62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14.84</v>
          </cell>
          <cell r="O365">
            <v>-12.97</v>
          </cell>
          <cell r="P365">
            <v>0</v>
          </cell>
          <cell r="Q365">
            <v>75.240000000000009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34.36</v>
          </cell>
          <cell r="K366">
            <v>0</v>
          </cell>
          <cell r="L366">
            <v>0</v>
          </cell>
          <cell r="M366">
            <v>0</v>
          </cell>
          <cell r="N366">
            <v>348.63</v>
          </cell>
          <cell r="O366">
            <v>-333.79</v>
          </cell>
          <cell r="P366">
            <v>0</v>
          </cell>
          <cell r="Q366">
            <v>49.199999999999989</v>
          </cell>
        </row>
        <row r="367">
          <cell r="A367">
            <v>56210</v>
          </cell>
          <cell r="B367" t="str">
            <v>Office Supply and Equip</v>
          </cell>
          <cell r="E367">
            <v>302.63</v>
          </cell>
          <cell r="F367">
            <v>422.29</v>
          </cell>
          <cell r="G367">
            <v>391.69</v>
          </cell>
          <cell r="H367">
            <v>179.55</v>
          </cell>
          <cell r="I367">
            <v>722.74</v>
          </cell>
          <cell r="J367">
            <v>352.24</v>
          </cell>
          <cell r="K367">
            <v>0</v>
          </cell>
          <cell r="L367">
            <v>741.46</v>
          </cell>
          <cell r="M367">
            <v>364.82</v>
          </cell>
          <cell r="N367">
            <v>0</v>
          </cell>
          <cell r="O367">
            <v>886.4</v>
          </cell>
          <cell r="P367">
            <v>0</v>
          </cell>
          <cell r="Q367">
            <v>4363.8200000000006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37720.86</v>
          </cell>
          <cell r="F371">
            <v>33743.800000000003</v>
          </cell>
          <cell r="G371">
            <v>39084.410000000011</v>
          </cell>
          <cell r="H371">
            <v>42015.490000000013</v>
          </cell>
          <cell r="I371">
            <v>34490.759999999995</v>
          </cell>
          <cell r="J371">
            <v>38693.26999999999</v>
          </cell>
          <cell r="K371">
            <v>32262.889999999992</v>
          </cell>
          <cell r="L371">
            <v>38705.899999999994</v>
          </cell>
          <cell r="M371">
            <v>37358.249999999993</v>
          </cell>
          <cell r="N371">
            <v>35213.239999999991</v>
          </cell>
          <cell r="O371">
            <v>42122.020000000004</v>
          </cell>
          <cell r="P371">
            <v>40448.14</v>
          </cell>
          <cell r="Q371">
            <v>451859.03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142.55000000000001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1177.5899999999999</v>
          </cell>
          <cell r="O376">
            <v>-1102.77</v>
          </cell>
          <cell r="P376">
            <v>0</v>
          </cell>
          <cell r="Q376">
            <v>217.36999999999989</v>
          </cell>
        </row>
        <row r="377">
          <cell r="A377">
            <v>57147</v>
          </cell>
          <cell r="B377" t="str">
            <v>Bldg &amp; Property</v>
          </cell>
          <cell r="E377">
            <v>5273.81</v>
          </cell>
          <cell r="F377">
            <v>1312.43</v>
          </cell>
          <cell r="G377">
            <v>1899.21</v>
          </cell>
          <cell r="H377">
            <v>1309.79</v>
          </cell>
          <cell r="I377">
            <v>1872.61</v>
          </cell>
          <cell r="J377">
            <v>1128</v>
          </cell>
          <cell r="K377">
            <v>1740.26</v>
          </cell>
          <cell r="L377">
            <v>3083.68</v>
          </cell>
          <cell r="M377">
            <v>2114.81</v>
          </cell>
          <cell r="N377">
            <v>1811.92</v>
          </cell>
          <cell r="O377">
            <v>3002.6</v>
          </cell>
          <cell r="P377">
            <v>2169.63</v>
          </cell>
          <cell r="Q377">
            <v>26718.750000000004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461.43</v>
          </cell>
          <cell r="F380">
            <v>96.57</v>
          </cell>
          <cell r="G380">
            <v>117.6</v>
          </cell>
          <cell r="H380">
            <v>83.43</v>
          </cell>
          <cell r="I380">
            <v>90.9</v>
          </cell>
          <cell r="J380">
            <v>57.15</v>
          </cell>
          <cell r="K380">
            <v>89.42</v>
          </cell>
          <cell r="L380">
            <v>52.59</v>
          </cell>
          <cell r="M380">
            <v>307.08</v>
          </cell>
          <cell r="N380">
            <v>59.56</v>
          </cell>
          <cell r="O380">
            <v>541.69000000000005</v>
          </cell>
          <cell r="P380">
            <v>104.21</v>
          </cell>
          <cell r="Q380">
            <v>2061.6299999999997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5891.03</v>
          </cell>
          <cell r="F383">
            <v>6528.62</v>
          </cell>
          <cell r="G383">
            <v>5891.03</v>
          </cell>
          <cell r="H383">
            <v>5800.95</v>
          </cell>
          <cell r="I383">
            <v>5800.95</v>
          </cell>
          <cell r="J383">
            <v>5800.95</v>
          </cell>
          <cell r="K383">
            <v>5800.95</v>
          </cell>
          <cell r="L383">
            <v>5800.95</v>
          </cell>
          <cell r="M383">
            <v>4412</v>
          </cell>
          <cell r="N383">
            <v>4412</v>
          </cell>
          <cell r="O383">
            <v>5800.95</v>
          </cell>
          <cell r="P383">
            <v>13259</v>
          </cell>
          <cell r="Q383">
            <v>75199.37999999999</v>
          </cell>
        </row>
        <row r="384">
          <cell r="A384">
            <v>57175</v>
          </cell>
          <cell r="B384" t="str">
            <v>Equipment Vehicle Rental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1912.5</v>
          </cell>
          <cell r="F387">
            <v>1912.5</v>
          </cell>
          <cell r="G387">
            <v>1912.5</v>
          </cell>
          <cell r="H387">
            <v>1912.5</v>
          </cell>
          <cell r="I387">
            <v>2520</v>
          </cell>
          <cell r="J387">
            <v>2520</v>
          </cell>
          <cell r="K387">
            <v>2678.73</v>
          </cell>
          <cell r="L387">
            <v>2580.4699999999998</v>
          </cell>
          <cell r="M387">
            <v>2576.33</v>
          </cell>
          <cell r="N387">
            <v>2636.37</v>
          </cell>
          <cell r="O387">
            <v>2511.33</v>
          </cell>
          <cell r="P387">
            <v>2531.54</v>
          </cell>
          <cell r="Q387">
            <v>28204.769999999997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4.5</v>
          </cell>
          <cell r="H388">
            <v>4.5</v>
          </cell>
          <cell r="I388">
            <v>4.5</v>
          </cell>
          <cell r="J388">
            <v>4.5</v>
          </cell>
          <cell r="K388">
            <v>18</v>
          </cell>
          <cell r="L388">
            <v>4.5</v>
          </cell>
          <cell r="M388">
            <v>4.5</v>
          </cell>
          <cell r="N388">
            <v>4.5</v>
          </cell>
          <cell r="O388">
            <v>4.5</v>
          </cell>
          <cell r="P388">
            <v>0</v>
          </cell>
          <cell r="Q388">
            <v>54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18100.03</v>
          </cell>
          <cell r="K390">
            <v>1254.3699999999999</v>
          </cell>
          <cell r="L390">
            <v>1448.12</v>
          </cell>
          <cell r="M390">
            <v>-11585</v>
          </cell>
          <cell r="N390">
            <v>0</v>
          </cell>
          <cell r="O390">
            <v>0</v>
          </cell>
          <cell r="P390">
            <v>0</v>
          </cell>
          <cell r="Q390">
            <v>9217.5199999999968</v>
          </cell>
        </row>
        <row r="391">
          <cell r="A391">
            <v>57275</v>
          </cell>
          <cell r="B391" t="str">
            <v>Property Taxes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</row>
        <row r="392">
          <cell r="A392">
            <v>57280</v>
          </cell>
          <cell r="B392" t="str">
            <v>Other Taxes</v>
          </cell>
          <cell r="E392">
            <v>459</v>
          </cell>
          <cell r="F392">
            <v>459</v>
          </cell>
          <cell r="G392">
            <v>459</v>
          </cell>
          <cell r="H392">
            <v>459</v>
          </cell>
          <cell r="I392">
            <v>459</v>
          </cell>
          <cell r="J392">
            <v>459</v>
          </cell>
          <cell r="K392">
            <v>459</v>
          </cell>
          <cell r="L392">
            <v>459</v>
          </cell>
          <cell r="M392">
            <v>459</v>
          </cell>
          <cell r="N392">
            <v>459</v>
          </cell>
          <cell r="O392">
            <v>459</v>
          </cell>
          <cell r="P392">
            <v>459</v>
          </cell>
          <cell r="Q392">
            <v>5508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0</v>
          </cell>
          <cell r="P393">
            <v>631.95000000000005</v>
          </cell>
          <cell r="Q393">
            <v>898.90000000000009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62.5</v>
          </cell>
          <cell r="F395">
            <v>62.5</v>
          </cell>
          <cell r="G395">
            <v>62.5</v>
          </cell>
          <cell r="H395">
            <v>62.5</v>
          </cell>
          <cell r="I395">
            <v>62.5</v>
          </cell>
          <cell r="J395">
            <v>62.5</v>
          </cell>
          <cell r="K395">
            <v>62.5</v>
          </cell>
          <cell r="L395">
            <v>62.5</v>
          </cell>
          <cell r="M395">
            <v>62.5</v>
          </cell>
          <cell r="N395">
            <v>0</v>
          </cell>
          <cell r="O395">
            <v>125</v>
          </cell>
          <cell r="P395">
            <v>0</v>
          </cell>
          <cell r="Q395">
            <v>687.5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15</v>
          </cell>
          <cell r="O398">
            <v>0</v>
          </cell>
          <cell r="P398">
            <v>80</v>
          </cell>
          <cell r="Q398">
            <v>95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79.209999999999994</v>
          </cell>
          <cell r="F400">
            <v>79.209999999999994</v>
          </cell>
          <cell r="G400">
            <v>79.209999999999994</v>
          </cell>
          <cell r="H400">
            <v>129.57</v>
          </cell>
          <cell r="I400">
            <v>342.55</v>
          </cell>
          <cell r="J400">
            <v>129.55000000000001</v>
          </cell>
          <cell r="K400">
            <v>129.55000000000001</v>
          </cell>
          <cell r="L400">
            <v>129.55000000000001</v>
          </cell>
          <cell r="M400">
            <v>129.55000000000001</v>
          </cell>
          <cell r="N400">
            <v>129.55000000000001</v>
          </cell>
          <cell r="O400">
            <v>129.55000000000001</v>
          </cell>
          <cell r="P400">
            <v>39.549999999999997</v>
          </cell>
          <cell r="Q400">
            <v>1526.5999999999997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14139.48</v>
          </cell>
          <cell r="F406">
            <v>10450.829999999998</v>
          </cell>
          <cell r="G406">
            <v>10425.549999999999</v>
          </cell>
          <cell r="H406">
            <v>9904.7899999999991</v>
          </cell>
          <cell r="I406">
            <v>11153.009999999998</v>
          </cell>
          <cell r="J406">
            <v>28261.679999999997</v>
          </cell>
          <cell r="K406">
            <v>12232.779999999999</v>
          </cell>
          <cell r="L406">
            <v>13621.359999999997</v>
          </cell>
          <cell r="M406">
            <v>-1519.2300000000007</v>
          </cell>
          <cell r="N406">
            <v>10972.439999999999</v>
          </cell>
          <cell r="O406">
            <v>11471.849999999999</v>
          </cell>
          <cell r="P406">
            <v>19274.88</v>
          </cell>
          <cell r="Q406">
            <v>150389.41999999998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-2328.46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-2328.46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6884.94</v>
          </cell>
          <cell r="F417">
            <v>6884.94</v>
          </cell>
          <cell r="G417">
            <v>6884.94</v>
          </cell>
          <cell r="H417">
            <v>6884.94</v>
          </cell>
          <cell r="I417">
            <v>6884.94</v>
          </cell>
          <cell r="J417">
            <v>6884.94</v>
          </cell>
          <cell r="K417">
            <v>6884.94</v>
          </cell>
          <cell r="L417">
            <v>6884.94</v>
          </cell>
          <cell r="M417">
            <v>6884.94</v>
          </cell>
          <cell r="N417">
            <v>6884.94</v>
          </cell>
          <cell r="O417">
            <v>6884.94</v>
          </cell>
          <cell r="P417">
            <v>6884.94</v>
          </cell>
          <cell r="Q417">
            <v>82619.280000000013</v>
          </cell>
        </row>
        <row r="418">
          <cell r="A418">
            <v>59341</v>
          </cell>
          <cell r="B418" t="str">
            <v>A&amp;L - Current Year Claims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2600</v>
          </cell>
          <cell r="Q418">
            <v>2600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0.3</v>
          </cell>
          <cell r="J419">
            <v>-0.15</v>
          </cell>
          <cell r="K419">
            <v>1577.07</v>
          </cell>
          <cell r="L419">
            <v>0.05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1577.27</v>
          </cell>
        </row>
        <row r="420">
          <cell r="A420">
            <v>59343</v>
          </cell>
          <cell r="B420" t="str">
            <v>WC - Current Year Claims</v>
          </cell>
          <cell r="E420">
            <v>53330.6</v>
          </cell>
          <cell r="F420">
            <v>13301</v>
          </cell>
          <cell r="G420">
            <v>13532.93</v>
          </cell>
          <cell r="H420">
            <v>-35945.980000000003</v>
          </cell>
          <cell r="I420">
            <v>151.47999999999999</v>
          </cell>
          <cell r="J420">
            <v>0</v>
          </cell>
          <cell r="K420">
            <v>-5630.29</v>
          </cell>
          <cell r="L420">
            <v>19.420000000000002</v>
          </cell>
          <cell r="M420">
            <v>28.64</v>
          </cell>
          <cell r="N420">
            <v>6955.88</v>
          </cell>
          <cell r="O420">
            <v>11900</v>
          </cell>
          <cell r="P420">
            <v>2180.23</v>
          </cell>
          <cell r="Q420">
            <v>59823.909999999996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66006.16</v>
          </cell>
          <cell r="I421">
            <v>2800</v>
          </cell>
          <cell r="J421">
            <v>-3742.81</v>
          </cell>
          <cell r="K421">
            <v>36406.36</v>
          </cell>
          <cell r="L421">
            <v>0</v>
          </cell>
          <cell r="M421">
            <v>28.28</v>
          </cell>
          <cell r="N421">
            <v>4000</v>
          </cell>
          <cell r="O421">
            <v>-547</v>
          </cell>
          <cell r="P421">
            <v>12729.61</v>
          </cell>
          <cell r="Q421">
            <v>117680.6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-3539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2099.67</v>
          </cell>
          <cell r="Q423">
            <v>-1439.33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</row>
        <row r="425">
          <cell r="A425">
            <v>59500</v>
          </cell>
          <cell r="B425" t="str">
            <v>Workers Comp Prem</v>
          </cell>
          <cell r="E425">
            <v>1104</v>
          </cell>
          <cell r="F425">
            <v>4000</v>
          </cell>
          <cell r="G425">
            <v>4000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27104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57780.54</v>
          </cell>
          <cell r="F428">
            <v>24185.94</v>
          </cell>
          <cell r="G428">
            <v>22089.41</v>
          </cell>
          <cell r="H428">
            <v>38945.119999999995</v>
          </cell>
          <cell r="I428">
            <v>10836.72</v>
          </cell>
          <cell r="J428">
            <v>5141.9799999999996</v>
          </cell>
          <cell r="K428">
            <v>41238.080000000002</v>
          </cell>
          <cell r="L428">
            <v>8904.41</v>
          </cell>
          <cell r="M428">
            <v>9941.86</v>
          </cell>
          <cell r="N428">
            <v>20840.82</v>
          </cell>
          <cell r="O428">
            <v>21237.94</v>
          </cell>
          <cell r="P428">
            <v>26494.449999999997</v>
          </cell>
          <cell r="Q428">
            <v>287637.27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145.82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145.82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145.82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145.82</v>
          </cell>
        </row>
        <row r="435">
          <cell r="A435" t="str">
            <v>Total Operating Costs</v>
          </cell>
          <cell r="E435">
            <v>556322.18999999994</v>
          </cell>
          <cell r="F435">
            <v>483088.13</v>
          </cell>
          <cell r="G435">
            <v>533902.79</v>
          </cell>
          <cell r="H435">
            <v>564081.47</v>
          </cell>
          <cell r="I435">
            <v>483474.26</v>
          </cell>
          <cell r="J435">
            <v>500744.69999999995</v>
          </cell>
          <cell r="K435">
            <v>514379.49999999994</v>
          </cell>
          <cell r="L435">
            <v>499533.73</v>
          </cell>
          <cell r="M435">
            <v>480587.02</v>
          </cell>
          <cell r="N435">
            <v>468427.15999999992</v>
          </cell>
          <cell r="O435">
            <v>510740</v>
          </cell>
          <cell r="P435">
            <v>507649</v>
          </cell>
          <cell r="Q435">
            <v>6102929.9500000002</v>
          </cell>
        </row>
        <row r="437">
          <cell r="A437" t="str">
            <v>Gross Profit</v>
          </cell>
          <cell r="E437">
            <v>283635.74000000011</v>
          </cell>
          <cell r="F437">
            <v>397011.87</v>
          </cell>
          <cell r="G437">
            <v>293409.25999999989</v>
          </cell>
          <cell r="H437">
            <v>295183.43000000005</v>
          </cell>
          <cell r="I437">
            <v>372092.71999999974</v>
          </cell>
          <cell r="J437">
            <v>350748.59000000008</v>
          </cell>
          <cell r="K437">
            <v>347516.12000000005</v>
          </cell>
          <cell r="L437">
            <v>388020.01</v>
          </cell>
          <cell r="M437">
            <v>377828.52</v>
          </cell>
          <cell r="N437">
            <v>382225.52999999991</v>
          </cell>
          <cell r="O437">
            <v>311431.2100000002</v>
          </cell>
          <cell r="P437">
            <v>306754.91999999981</v>
          </cell>
          <cell r="Q437">
            <v>4105857.9199999953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3237.6</v>
          </cell>
          <cell r="Q470">
            <v>3237.6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3237.6</v>
          </cell>
          <cell r="Q480">
            <v>3237.6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28808.37</v>
          </cell>
          <cell r="F483">
            <v>29237.93</v>
          </cell>
          <cell r="G483">
            <v>34055.660000000003</v>
          </cell>
          <cell r="H483">
            <v>32303.54</v>
          </cell>
          <cell r="I483">
            <v>32394.99</v>
          </cell>
          <cell r="J483">
            <v>34374</v>
          </cell>
          <cell r="K483">
            <v>35547.46</v>
          </cell>
          <cell r="L483">
            <v>34794.910000000003</v>
          </cell>
          <cell r="M483">
            <v>35448.120000000003</v>
          </cell>
          <cell r="N483">
            <v>34195.99</v>
          </cell>
          <cell r="O483">
            <v>35269.089999999997</v>
          </cell>
          <cell r="P483">
            <v>37099.64</v>
          </cell>
          <cell r="Q483">
            <v>403529.69999999995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28572.240000000002</v>
          </cell>
          <cell r="F485">
            <v>30096.06</v>
          </cell>
          <cell r="G485">
            <v>32883.68</v>
          </cell>
          <cell r="H485">
            <v>33553.279999999999</v>
          </cell>
          <cell r="I485">
            <v>27323.32</v>
          </cell>
          <cell r="J485">
            <v>31281.360000000001</v>
          </cell>
          <cell r="K485">
            <v>28636.82</v>
          </cell>
          <cell r="L485">
            <v>32591.07</v>
          </cell>
          <cell r="M485">
            <v>25152.99</v>
          </cell>
          <cell r="N485">
            <v>26476.49</v>
          </cell>
          <cell r="O485">
            <v>29556.5</v>
          </cell>
          <cell r="P485">
            <v>26409.97</v>
          </cell>
          <cell r="Q485">
            <v>352533.78</v>
          </cell>
        </row>
        <row r="486">
          <cell r="A486">
            <v>70025</v>
          </cell>
          <cell r="B486" t="str">
            <v>Wages O.T.</v>
          </cell>
          <cell r="E486">
            <v>1534.05</v>
          </cell>
          <cell r="F486">
            <v>1546.14</v>
          </cell>
          <cell r="G486">
            <v>1142.1400000000001</v>
          </cell>
          <cell r="H486">
            <v>1991.39</v>
          </cell>
          <cell r="I486">
            <v>1423.14</v>
          </cell>
          <cell r="J486">
            <v>1581.5</v>
          </cell>
          <cell r="K486">
            <v>577.54</v>
          </cell>
          <cell r="L486">
            <v>3583.2</v>
          </cell>
          <cell r="M486">
            <v>1079.97</v>
          </cell>
          <cell r="N486">
            <v>1516.27</v>
          </cell>
          <cell r="O486">
            <v>2000.96</v>
          </cell>
          <cell r="P486">
            <v>1477.46</v>
          </cell>
          <cell r="Q486">
            <v>19453.760000000002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1075</v>
          </cell>
          <cell r="F489">
            <v>1675</v>
          </cell>
          <cell r="G489">
            <v>7455.5</v>
          </cell>
          <cell r="H489">
            <v>3066.38</v>
          </cell>
          <cell r="I489">
            <v>1438.95</v>
          </cell>
          <cell r="J489">
            <v>3016.36</v>
          </cell>
          <cell r="K489">
            <v>2625</v>
          </cell>
          <cell r="L489">
            <v>2678.43</v>
          </cell>
          <cell r="M489">
            <v>2913.79</v>
          </cell>
          <cell r="N489">
            <v>1746.4</v>
          </cell>
          <cell r="O489">
            <v>2652.32</v>
          </cell>
          <cell r="P489">
            <v>5362.05</v>
          </cell>
          <cell r="Q489">
            <v>35705.180000000008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</row>
        <row r="492">
          <cell r="A492">
            <v>70050</v>
          </cell>
          <cell r="B492" t="str">
            <v>Payroll Taxes</v>
          </cell>
          <cell r="E492">
            <v>7335.33</v>
          </cell>
          <cell r="F492">
            <v>5253.85</v>
          </cell>
          <cell r="G492">
            <v>6887.21</v>
          </cell>
          <cell r="H492">
            <v>5839.13</v>
          </cell>
          <cell r="I492">
            <v>4643.53</v>
          </cell>
          <cell r="J492">
            <v>5669.76</v>
          </cell>
          <cell r="K492">
            <v>4555.33</v>
          </cell>
          <cell r="L492">
            <v>5742.05</v>
          </cell>
          <cell r="M492">
            <v>4517.6899999999996</v>
          </cell>
          <cell r="N492">
            <v>4408.2</v>
          </cell>
          <cell r="O492">
            <v>4942.4399999999996</v>
          </cell>
          <cell r="P492">
            <v>5199.09</v>
          </cell>
          <cell r="Q492">
            <v>64993.61</v>
          </cell>
        </row>
        <row r="493">
          <cell r="A493">
            <v>70060</v>
          </cell>
          <cell r="B493" t="str">
            <v>Group Insurance</v>
          </cell>
          <cell r="E493">
            <v>11410.52</v>
          </cell>
          <cell r="F493">
            <v>11524.58</v>
          </cell>
          <cell r="G493">
            <v>10554.24</v>
          </cell>
          <cell r="H493">
            <v>13084.2</v>
          </cell>
          <cell r="I493">
            <v>12115.75</v>
          </cell>
          <cell r="J493">
            <v>12494.37</v>
          </cell>
          <cell r="K493">
            <v>12559.75</v>
          </cell>
          <cell r="L493">
            <v>12415.93</v>
          </cell>
          <cell r="M493">
            <v>11362.28</v>
          </cell>
          <cell r="N493">
            <v>13749.11</v>
          </cell>
          <cell r="O493">
            <v>12593.52</v>
          </cell>
          <cell r="P493">
            <v>12600.59</v>
          </cell>
          <cell r="Q493">
            <v>146464.84</v>
          </cell>
        </row>
        <row r="494">
          <cell r="A494">
            <v>70065</v>
          </cell>
          <cell r="B494" t="str">
            <v>Vacation Pay</v>
          </cell>
          <cell r="E494">
            <v>1582.88</v>
          </cell>
          <cell r="F494">
            <v>4413.99</v>
          </cell>
          <cell r="G494">
            <v>48.78</v>
          </cell>
          <cell r="H494">
            <v>2185.79</v>
          </cell>
          <cell r="I494">
            <v>4000.59</v>
          </cell>
          <cell r="J494">
            <v>-891.88</v>
          </cell>
          <cell r="K494">
            <v>4756.8500000000004</v>
          </cell>
          <cell r="L494">
            <v>2920.08</v>
          </cell>
          <cell r="M494">
            <v>4784.29</v>
          </cell>
          <cell r="N494">
            <v>3124.36</v>
          </cell>
          <cell r="O494">
            <v>2610.1999999999998</v>
          </cell>
          <cell r="P494">
            <v>4173.68</v>
          </cell>
          <cell r="Q494">
            <v>33709.61</v>
          </cell>
        </row>
        <row r="495">
          <cell r="A495">
            <v>70070</v>
          </cell>
          <cell r="B495" t="str">
            <v>Sick Pay</v>
          </cell>
          <cell r="E495">
            <v>396.68</v>
          </cell>
          <cell r="F495">
            <v>680.36</v>
          </cell>
          <cell r="G495">
            <v>1133.57</v>
          </cell>
          <cell r="H495">
            <v>674.93</v>
          </cell>
          <cell r="I495">
            <v>892.47</v>
          </cell>
          <cell r="J495">
            <v>554.58000000000004</v>
          </cell>
          <cell r="K495">
            <v>198.93</v>
          </cell>
          <cell r="L495">
            <v>122.21</v>
          </cell>
          <cell r="M495">
            <v>727.21</v>
          </cell>
          <cell r="N495">
            <v>366.82</v>
          </cell>
          <cell r="O495">
            <v>768.29</v>
          </cell>
          <cell r="P495">
            <v>121.28</v>
          </cell>
          <cell r="Q495">
            <v>6637.329999999999</v>
          </cell>
        </row>
        <row r="496">
          <cell r="A496">
            <v>70086</v>
          </cell>
          <cell r="B496" t="str">
            <v>Safety and Training</v>
          </cell>
          <cell r="E496">
            <v>14.8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35.6</v>
          </cell>
          <cell r="K496">
            <v>0</v>
          </cell>
          <cell r="L496">
            <v>70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120.4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708.81</v>
          </cell>
          <cell r="O497">
            <v>-708.81</v>
          </cell>
          <cell r="P497">
            <v>0</v>
          </cell>
          <cell r="Q497">
            <v>0</v>
          </cell>
        </row>
        <row r="498">
          <cell r="A498">
            <v>70095</v>
          </cell>
          <cell r="B498" t="str">
            <v>Empl &amp; Commun Activ</v>
          </cell>
          <cell r="E498">
            <v>16986.41</v>
          </cell>
          <cell r="F498">
            <v>158.86000000000001</v>
          </cell>
          <cell r="G498">
            <v>1019.92</v>
          </cell>
          <cell r="H498">
            <v>210.51</v>
          </cell>
          <cell r="I498">
            <v>1580.13</v>
          </cell>
          <cell r="J498">
            <v>4162.7</v>
          </cell>
          <cell r="K498">
            <v>660.39</v>
          </cell>
          <cell r="L498">
            <v>2656.19</v>
          </cell>
          <cell r="M498">
            <v>517.80999999999995</v>
          </cell>
          <cell r="N498">
            <v>54.01</v>
          </cell>
          <cell r="O498">
            <v>1519.35</v>
          </cell>
          <cell r="P498">
            <v>3351.61</v>
          </cell>
          <cell r="Q498">
            <v>32877.889999999992</v>
          </cell>
        </row>
        <row r="499">
          <cell r="A499">
            <v>70105</v>
          </cell>
          <cell r="B499" t="str">
            <v>Employee Relocation</v>
          </cell>
          <cell r="E499">
            <v>381.64</v>
          </cell>
          <cell r="F499">
            <v>381.64</v>
          </cell>
          <cell r="G499">
            <v>381.64</v>
          </cell>
          <cell r="H499">
            <v>381.64</v>
          </cell>
          <cell r="I499">
            <v>381.64</v>
          </cell>
          <cell r="J499">
            <v>381.64</v>
          </cell>
          <cell r="K499">
            <v>381.64</v>
          </cell>
          <cell r="L499">
            <v>381.64</v>
          </cell>
          <cell r="M499">
            <v>381.64</v>
          </cell>
          <cell r="N499">
            <v>381.64</v>
          </cell>
          <cell r="O499">
            <v>381.64</v>
          </cell>
          <cell r="P499">
            <v>381.64</v>
          </cell>
          <cell r="Q499">
            <v>4579.6799999999994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312.5</v>
          </cell>
          <cell r="F502">
            <v>5000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1308.46</v>
          </cell>
          <cell r="L502">
            <v>0</v>
          </cell>
          <cell r="M502">
            <v>250</v>
          </cell>
          <cell r="N502">
            <v>0</v>
          </cell>
          <cell r="O502">
            <v>0</v>
          </cell>
          <cell r="P502">
            <v>0</v>
          </cell>
          <cell r="Q502">
            <v>6870.96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</row>
        <row r="505">
          <cell r="A505">
            <v>70116</v>
          </cell>
          <cell r="B505" t="str">
            <v>Pension and Profit Sharing</v>
          </cell>
          <cell r="E505">
            <v>775.31</v>
          </cell>
          <cell r="F505">
            <v>784.92</v>
          </cell>
          <cell r="G505">
            <v>1191.3900000000001</v>
          </cell>
          <cell r="H505">
            <v>882.19</v>
          </cell>
          <cell r="I505">
            <v>848.69</v>
          </cell>
          <cell r="J505">
            <v>942.95</v>
          </cell>
          <cell r="K505">
            <v>949.67</v>
          </cell>
          <cell r="L505">
            <v>1042.08</v>
          </cell>
          <cell r="M505">
            <v>979.97</v>
          </cell>
          <cell r="N505">
            <v>1418.44</v>
          </cell>
          <cell r="O505">
            <v>969.88</v>
          </cell>
          <cell r="P505">
            <v>1066.9100000000001</v>
          </cell>
          <cell r="Q505">
            <v>11852.4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2932.61</v>
          </cell>
          <cell r="F510">
            <v>3215.3</v>
          </cell>
          <cell r="G510">
            <v>3962.99</v>
          </cell>
          <cell r="H510">
            <v>2924.73</v>
          </cell>
          <cell r="I510">
            <v>1275.23</v>
          </cell>
          <cell r="J510">
            <v>4265.58</v>
          </cell>
          <cell r="K510">
            <v>8940.42</v>
          </cell>
          <cell r="L510">
            <v>7247.4</v>
          </cell>
          <cell r="M510">
            <v>-383</v>
          </cell>
          <cell r="N510">
            <v>2709.33</v>
          </cell>
          <cell r="O510">
            <v>3459.2</v>
          </cell>
          <cell r="P510">
            <v>2793.15</v>
          </cell>
          <cell r="Q510">
            <v>43342.94</v>
          </cell>
        </row>
        <row r="511">
          <cell r="A511">
            <v>70150</v>
          </cell>
          <cell r="B511" t="str">
            <v>Utilities</v>
          </cell>
          <cell r="E511">
            <v>380.73</v>
          </cell>
          <cell r="F511">
            <v>364.13</v>
          </cell>
          <cell r="G511">
            <v>364.19</v>
          </cell>
          <cell r="H511">
            <v>352.07</v>
          </cell>
          <cell r="I511">
            <v>323.74</v>
          </cell>
          <cell r="J511">
            <v>309.05</v>
          </cell>
          <cell r="K511">
            <v>1116.01</v>
          </cell>
          <cell r="L511">
            <v>325.92</v>
          </cell>
          <cell r="M511">
            <v>289.63</v>
          </cell>
          <cell r="N511">
            <v>300.67</v>
          </cell>
          <cell r="O511">
            <v>324.64999999999998</v>
          </cell>
          <cell r="P511">
            <v>559.65</v>
          </cell>
          <cell r="Q511">
            <v>5010.4399999999996</v>
          </cell>
        </row>
        <row r="512">
          <cell r="A512">
            <v>70165</v>
          </cell>
          <cell r="B512" t="str">
            <v>Communications</v>
          </cell>
          <cell r="E512">
            <v>471.39</v>
          </cell>
          <cell r="F512">
            <v>299.95</v>
          </cell>
          <cell r="G512">
            <v>548.38</v>
          </cell>
          <cell r="H512">
            <v>403.25</v>
          </cell>
          <cell r="I512">
            <v>472.01</v>
          </cell>
          <cell r="J512">
            <v>532</v>
          </cell>
          <cell r="K512">
            <v>463.52</v>
          </cell>
          <cell r="L512">
            <v>1173.68</v>
          </cell>
          <cell r="M512">
            <v>539.39</v>
          </cell>
          <cell r="N512">
            <v>124.82</v>
          </cell>
          <cell r="O512">
            <v>370.1</v>
          </cell>
          <cell r="P512">
            <v>2409.2399999999998</v>
          </cell>
          <cell r="Q512">
            <v>7807.73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18.989999999999998</v>
          </cell>
          <cell r="F514">
            <v>62.24</v>
          </cell>
          <cell r="G514">
            <v>118.47</v>
          </cell>
          <cell r="H514">
            <v>68.52</v>
          </cell>
          <cell r="I514">
            <v>56.02</v>
          </cell>
          <cell r="J514">
            <v>68.52</v>
          </cell>
          <cell r="K514">
            <v>118.98</v>
          </cell>
          <cell r="L514">
            <v>62.5</v>
          </cell>
          <cell r="M514">
            <v>25</v>
          </cell>
          <cell r="N514">
            <v>-73.709999999999994</v>
          </cell>
          <cell r="O514">
            <v>223.71</v>
          </cell>
          <cell r="P514">
            <v>50</v>
          </cell>
          <cell r="Q514">
            <v>799.24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3168.8</v>
          </cell>
          <cell r="Q515">
            <v>3168.8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554.46</v>
          </cell>
          <cell r="F517">
            <v>488.09</v>
          </cell>
          <cell r="G517">
            <v>167.53</v>
          </cell>
          <cell r="H517">
            <v>594.19000000000005</v>
          </cell>
          <cell r="I517">
            <v>578.76</v>
          </cell>
          <cell r="J517">
            <v>533.45000000000005</v>
          </cell>
          <cell r="K517">
            <v>916.47</v>
          </cell>
          <cell r="L517">
            <v>529.91</v>
          </cell>
          <cell r="M517">
            <v>533.41</v>
          </cell>
          <cell r="N517">
            <v>625</v>
          </cell>
          <cell r="O517">
            <v>547.6</v>
          </cell>
          <cell r="P517">
            <v>547.17999999999995</v>
          </cell>
          <cell r="Q517">
            <v>6616.05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</row>
        <row r="519">
          <cell r="A519">
            <v>70195</v>
          </cell>
          <cell r="B519" t="str">
            <v>Dues and Subscriptions</v>
          </cell>
          <cell r="E519">
            <v>913</v>
          </cell>
          <cell r="F519">
            <v>1939.67</v>
          </cell>
          <cell r="G519">
            <v>663</v>
          </cell>
          <cell r="H519">
            <v>2175.4699999999998</v>
          </cell>
          <cell r="I519">
            <v>775.41</v>
          </cell>
          <cell r="J519">
            <v>1375.47</v>
          </cell>
          <cell r="K519">
            <v>833</v>
          </cell>
          <cell r="L519">
            <v>2029.58</v>
          </cell>
          <cell r="M519">
            <v>672.93</v>
          </cell>
          <cell r="N519">
            <v>1244.56</v>
          </cell>
          <cell r="O519">
            <v>2034.76</v>
          </cell>
          <cell r="P519">
            <v>974.76</v>
          </cell>
          <cell r="Q519">
            <v>15631.61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284.18</v>
          </cell>
          <cell r="F521">
            <v>570.14</v>
          </cell>
          <cell r="G521">
            <v>-220.29</v>
          </cell>
          <cell r="H521">
            <v>1900</v>
          </cell>
          <cell r="I521">
            <v>-1665.7</v>
          </cell>
          <cell r="J521">
            <v>263.64999999999998</v>
          </cell>
          <cell r="K521">
            <v>203.4</v>
          </cell>
          <cell r="L521">
            <v>-15.5</v>
          </cell>
          <cell r="M521">
            <v>340.62</v>
          </cell>
          <cell r="N521">
            <v>348.94</v>
          </cell>
          <cell r="O521">
            <v>14.75</v>
          </cell>
          <cell r="P521">
            <v>68.2</v>
          </cell>
          <cell r="Q521">
            <v>2092.3899999999994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7.85</v>
          </cell>
          <cell r="G522">
            <v>137.01</v>
          </cell>
          <cell r="H522">
            <v>-29.88</v>
          </cell>
          <cell r="I522">
            <v>73.069999999999993</v>
          </cell>
          <cell r="J522">
            <v>428.59</v>
          </cell>
          <cell r="K522">
            <v>-290.98</v>
          </cell>
          <cell r="L522">
            <v>540.96</v>
          </cell>
          <cell r="M522">
            <v>-468.86</v>
          </cell>
          <cell r="N522">
            <v>13.96</v>
          </cell>
          <cell r="O522">
            <v>0</v>
          </cell>
          <cell r="P522">
            <v>0</v>
          </cell>
          <cell r="Q522">
            <v>411.71999999999997</v>
          </cell>
        </row>
        <row r="523">
          <cell r="A523">
            <v>70202</v>
          </cell>
          <cell r="B523" t="str">
            <v>Excursions Meetings</v>
          </cell>
          <cell r="E523">
            <v>0</v>
          </cell>
          <cell r="F523">
            <v>115.17</v>
          </cell>
          <cell r="G523">
            <v>0</v>
          </cell>
          <cell r="H523">
            <v>0</v>
          </cell>
          <cell r="I523">
            <v>0</v>
          </cell>
          <cell r="J523">
            <v>416.25</v>
          </cell>
          <cell r="K523">
            <v>0</v>
          </cell>
          <cell r="L523">
            <v>0</v>
          </cell>
          <cell r="M523">
            <v>0</v>
          </cell>
          <cell r="N523">
            <v>46.73</v>
          </cell>
          <cell r="O523">
            <v>-46.73</v>
          </cell>
          <cell r="P523">
            <v>0</v>
          </cell>
          <cell r="Q523">
            <v>531.41999999999996</v>
          </cell>
        </row>
        <row r="524">
          <cell r="A524">
            <v>70203</v>
          </cell>
          <cell r="B524" t="str">
            <v>Lodging</v>
          </cell>
          <cell r="E524">
            <v>-462.54</v>
          </cell>
          <cell r="F524">
            <v>0</v>
          </cell>
          <cell r="G524">
            <v>0</v>
          </cell>
          <cell r="H524">
            <v>326.7</v>
          </cell>
          <cell r="I524">
            <v>193</v>
          </cell>
          <cell r="J524">
            <v>436.86</v>
          </cell>
          <cell r="K524">
            <v>-170.97</v>
          </cell>
          <cell r="L524">
            <v>841.43</v>
          </cell>
          <cell r="M524">
            <v>127.5</v>
          </cell>
          <cell r="N524">
            <v>159.44</v>
          </cell>
          <cell r="O524">
            <v>-28.18</v>
          </cell>
          <cell r="P524">
            <v>171.48</v>
          </cell>
          <cell r="Q524">
            <v>1594.72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45.73</v>
          </cell>
          <cell r="F526">
            <v>-10.71</v>
          </cell>
          <cell r="G526">
            <v>526.05999999999995</v>
          </cell>
          <cell r="H526">
            <v>861.17</v>
          </cell>
          <cell r="I526">
            <v>156.44999999999999</v>
          </cell>
          <cell r="J526">
            <v>24.24</v>
          </cell>
          <cell r="K526">
            <v>2459.6</v>
          </cell>
          <cell r="L526">
            <v>-623.04</v>
          </cell>
          <cell r="M526">
            <v>1397.2</v>
          </cell>
          <cell r="N526">
            <v>-382.55</v>
          </cell>
          <cell r="O526">
            <v>-70.31</v>
          </cell>
          <cell r="P526">
            <v>-1079.19</v>
          </cell>
          <cell r="Q526">
            <v>3304.6499999999992</v>
          </cell>
        </row>
        <row r="527">
          <cell r="A527">
            <v>70206</v>
          </cell>
          <cell r="B527" t="str">
            <v>Meals</v>
          </cell>
          <cell r="E527">
            <v>-77.31</v>
          </cell>
          <cell r="F527">
            <v>17.46</v>
          </cell>
          <cell r="G527">
            <v>200.29</v>
          </cell>
          <cell r="H527">
            <v>-74.84</v>
          </cell>
          <cell r="I527">
            <v>191.59</v>
          </cell>
          <cell r="J527">
            <v>1.26</v>
          </cell>
          <cell r="K527">
            <v>-7.59</v>
          </cell>
          <cell r="L527">
            <v>350.62</v>
          </cell>
          <cell r="M527">
            <v>-21.04</v>
          </cell>
          <cell r="N527">
            <v>31.96</v>
          </cell>
          <cell r="O527">
            <v>562.61</v>
          </cell>
          <cell r="P527">
            <v>262.97000000000003</v>
          </cell>
          <cell r="Q527">
            <v>1437.9800000000002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5866.86</v>
          </cell>
          <cell r="F530">
            <v>2088.08</v>
          </cell>
          <cell r="G530">
            <v>1297.8399999999999</v>
          </cell>
          <cell r="H530">
            <v>1260.67</v>
          </cell>
          <cell r="I530">
            <v>1042.3699999999999</v>
          </cell>
          <cell r="J530">
            <v>1576.14</v>
          </cell>
          <cell r="K530">
            <v>1736.71</v>
          </cell>
          <cell r="L530">
            <v>1305.27</v>
          </cell>
          <cell r="M530">
            <v>1356.75</v>
          </cell>
          <cell r="N530">
            <v>4188.3100000000004</v>
          </cell>
          <cell r="O530">
            <v>352.32</v>
          </cell>
          <cell r="P530">
            <v>2617.98</v>
          </cell>
          <cell r="Q530">
            <v>24689.3</v>
          </cell>
        </row>
        <row r="531">
          <cell r="A531">
            <v>70213</v>
          </cell>
          <cell r="B531" t="str">
            <v>Pcard Rebate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2484.66</v>
          </cell>
          <cell r="F532">
            <v>2690.82</v>
          </cell>
          <cell r="G532">
            <v>2823.76</v>
          </cell>
          <cell r="H532">
            <v>2495.84</v>
          </cell>
          <cell r="I532">
            <v>2467.4499999999998</v>
          </cell>
          <cell r="J532">
            <v>2868.03</v>
          </cell>
          <cell r="K532">
            <v>2914.02</v>
          </cell>
          <cell r="L532">
            <v>3099.61</v>
          </cell>
          <cell r="M532">
            <v>3243.81</v>
          </cell>
          <cell r="N532">
            <v>129.69</v>
          </cell>
          <cell r="O532">
            <v>6329.67</v>
          </cell>
          <cell r="P532">
            <v>3002.76</v>
          </cell>
          <cell r="Q532">
            <v>34550.120000000003</v>
          </cell>
        </row>
        <row r="533">
          <cell r="A533">
            <v>70215</v>
          </cell>
          <cell r="B533" t="str">
            <v>Bank Charges</v>
          </cell>
          <cell r="E533">
            <v>146.88</v>
          </cell>
          <cell r="F533">
            <v>148.75</v>
          </cell>
          <cell r="G533">
            <v>150.41999999999999</v>
          </cell>
          <cell r="H533">
            <v>150.63</v>
          </cell>
          <cell r="I533">
            <v>131.56</v>
          </cell>
          <cell r="J533">
            <v>137.5</v>
          </cell>
          <cell r="K533">
            <v>0</v>
          </cell>
          <cell r="L533">
            <v>129.06</v>
          </cell>
          <cell r="M533">
            <v>133.75</v>
          </cell>
          <cell r="N533">
            <v>0</v>
          </cell>
          <cell r="O533">
            <v>264.07</v>
          </cell>
          <cell r="P533">
            <v>18.73</v>
          </cell>
          <cell r="Q533">
            <v>1411.35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0</v>
          </cell>
          <cell r="F536">
            <v>473.41</v>
          </cell>
          <cell r="G536">
            <v>0</v>
          </cell>
          <cell r="H536">
            <v>10.55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311.8</v>
          </cell>
          <cell r="P536">
            <v>0</v>
          </cell>
          <cell r="Q536">
            <v>795.76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108.21</v>
          </cell>
          <cell r="N538">
            <v>0</v>
          </cell>
          <cell r="O538">
            <v>0</v>
          </cell>
          <cell r="P538">
            <v>0</v>
          </cell>
          <cell r="Q538">
            <v>108.21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2439.5700000000002</v>
          </cell>
          <cell r="F540">
            <v>2131.5700000000002</v>
          </cell>
          <cell r="G540">
            <v>3481.88</v>
          </cell>
          <cell r="H540">
            <v>-1738.5</v>
          </cell>
          <cell r="I540">
            <v>447.82</v>
          </cell>
          <cell r="J540">
            <v>9856.85</v>
          </cell>
          <cell r="K540">
            <v>1380.87</v>
          </cell>
          <cell r="L540">
            <v>9752.81</v>
          </cell>
          <cell r="M540">
            <v>14711.58</v>
          </cell>
          <cell r="N540">
            <v>-607.33000000000004</v>
          </cell>
          <cell r="O540">
            <v>1378.45</v>
          </cell>
          <cell r="P540">
            <v>10240.9</v>
          </cell>
          <cell r="Q540">
            <v>53476.47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99.03</v>
          </cell>
          <cell r="F542">
            <v>97.9</v>
          </cell>
          <cell r="G542">
            <v>97.9</v>
          </cell>
          <cell r="H542">
            <v>97.9</v>
          </cell>
          <cell r="I542">
            <v>97.9</v>
          </cell>
          <cell r="J542">
            <v>97.9</v>
          </cell>
          <cell r="K542">
            <v>97.9</v>
          </cell>
          <cell r="L542">
            <v>80.55</v>
          </cell>
          <cell r="M542">
            <v>80.55</v>
          </cell>
          <cell r="N542">
            <v>80.55</v>
          </cell>
          <cell r="O542">
            <v>80.680000000000007</v>
          </cell>
          <cell r="P542">
            <v>80.680000000000007</v>
          </cell>
          <cell r="Q542">
            <v>1089.4399999999998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219.75</v>
          </cell>
          <cell r="G545">
            <v>56.21</v>
          </cell>
          <cell r="H545">
            <v>0</v>
          </cell>
          <cell r="I545">
            <v>0</v>
          </cell>
          <cell r="J545">
            <v>56.21</v>
          </cell>
          <cell r="K545">
            <v>0</v>
          </cell>
          <cell r="L545">
            <v>0</v>
          </cell>
          <cell r="M545">
            <v>56.21</v>
          </cell>
          <cell r="N545">
            <v>0</v>
          </cell>
          <cell r="O545">
            <v>-84.14</v>
          </cell>
          <cell r="P545">
            <v>482.7</v>
          </cell>
          <cell r="Q545">
            <v>786.93999999999994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1875</v>
          </cell>
          <cell r="F549">
            <v>1875</v>
          </cell>
          <cell r="G549">
            <v>2015.82</v>
          </cell>
          <cell r="H549">
            <v>2554.7800000000002</v>
          </cell>
          <cell r="I549">
            <v>2554.7800000000002</v>
          </cell>
          <cell r="J549">
            <v>2554.7800000000002</v>
          </cell>
          <cell r="K549">
            <v>3187.6</v>
          </cell>
          <cell r="L549">
            <v>2396.5700000000002</v>
          </cell>
          <cell r="M549">
            <v>2396.5700000000002</v>
          </cell>
          <cell r="N549">
            <v>2449.23</v>
          </cell>
          <cell r="O549">
            <v>2343.73</v>
          </cell>
          <cell r="P549">
            <v>2554.7199999999998</v>
          </cell>
          <cell r="Q549">
            <v>28758.58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24958.15</v>
          </cell>
          <cell r="F551">
            <v>2262.73</v>
          </cell>
          <cell r="G551">
            <v>16300.02</v>
          </cell>
          <cell r="H551">
            <v>2127.0700000000002</v>
          </cell>
          <cell r="I551">
            <v>33912.97</v>
          </cell>
          <cell r="J551">
            <v>1054.05</v>
          </cell>
          <cell r="K551">
            <v>22342.57</v>
          </cell>
          <cell r="L551">
            <v>2410.96</v>
          </cell>
          <cell r="M551">
            <v>22431</v>
          </cell>
          <cell r="N551">
            <v>1947.24</v>
          </cell>
          <cell r="O551">
            <v>21688.02</v>
          </cell>
          <cell r="P551">
            <v>-2059.87</v>
          </cell>
          <cell r="Q551">
            <v>149374.91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145.26</v>
          </cell>
          <cell r="G553">
            <v>231.28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1365.11</v>
          </cell>
          <cell r="O553">
            <v>-1365.11</v>
          </cell>
          <cell r="P553">
            <v>187.29</v>
          </cell>
          <cell r="Q553">
            <v>563.82999999999993</v>
          </cell>
        </row>
        <row r="554">
          <cell r="A554">
            <v>70310</v>
          </cell>
          <cell r="B554" t="str">
            <v>Bad Debt Provision</v>
          </cell>
          <cell r="E554">
            <v>59587.53</v>
          </cell>
          <cell r="F554">
            <v>-42181.27</v>
          </cell>
          <cell r="G554">
            <v>26327.15</v>
          </cell>
          <cell r="H554">
            <v>-23518.21</v>
          </cell>
          <cell r="I554">
            <v>45403.42</v>
          </cell>
          <cell r="J554">
            <v>-30919.22</v>
          </cell>
          <cell r="K554">
            <v>58231.48</v>
          </cell>
          <cell r="L554">
            <v>-42566.26</v>
          </cell>
          <cell r="M554">
            <v>51551.54</v>
          </cell>
          <cell r="N554">
            <v>-30438.81</v>
          </cell>
          <cell r="O554">
            <v>61503.66</v>
          </cell>
          <cell r="P554">
            <v>-32663.45</v>
          </cell>
          <cell r="Q554">
            <v>100317.56000000001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6202.09</v>
          </cell>
          <cell r="F556">
            <v>-976.61</v>
          </cell>
          <cell r="G556">
            <v>5260.16</v>
          </cell>
          <cell r="H556">
            <v>-803.96</v>
          </cell>
          <cell r="I556">
            <v>1871.95</v>
          </cell>
          <cell r="J556">
            <v>1067.25</v>
          </cell>
          <cell r="K556">
            <v>1589.22</v>
          </cell>
          <cell r="L556">
            <v>936.71</v>
          </cell>
          <cell r="M556">
            <v>1051.27</v>
          </cell>
          <cell r="N556">
            <v>482.15</v>
          </cell>
          <cell r="O556">
            <v>1946.37</v>
          </cell>
          <cell r="P556">
            <v>5166.42</v>
          </cell>
          <cell r="Q556">
            <v>23793.020000000004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207906.74000000002</v>
          </cell>
          <cell r="F575">
            <v>66798.010000000024</v>
          </cell>
          <cell r="G575">
            <v>161263.80000000002</v>
          </cell>
          <cell r="H575">
            <v>86311.12999999999</v>
          </cell>
          <cell r="I575">
            <v>177403</v>
          </cell>
          <cell r="J575">
            <v>90607.349999999991</v>
          </cell>
          <cell r="K575">
            <v>198820.07000000004</v>
          </cell>
          <cell r="L575">
            <v>89006.530000000013</v>
          </cell>
          <cell r="M575">
            <v>188289.78000000003</v>
          </cell>
          <cell r="N575">
            <v>72891.83</v>
          </cell>
          <cell r="O575">
            <v>194697.06000000006</v>
          </cell>
          <cell r="P575">
            <v>96799.019999999931</v>
          </cell>
          <cell r="Q575">
            <v>1630794.3199999996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55340.22</v>
          </cell>
          <cell r="F578">
            <v>54315.21</v>
          </cell>
          <cell r="G578">
            <v>54439.91</v>
          </cell>
          <cell r="H578">
            <v>55653.47</v>
          </cell>
          <cell r="I578">
            <v>54826.44</v>
          </cell>
          <cell r="J578">
            <v>55802.53</v>
          </cell>
          <cell r="K578">
            <v>55353.69</v>
          </cell>
          <cell r="L578">
            <v>57179.64</v>
          </cell>
          <cell r="M578">
            <v>55296.08</v>
          </cell>
          <cell r="N578">
            <v>55281.99</v>
          </cell>
          <cell r="O578">
            <v>54995.29</v>
          </cell>
          <cell r="P578">
            <v>55389.94</v>
          </cell>
          <cell r="Q578">
            <v>663874.41000000015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55340.22</v>
          </cell>
          <cell r="F580">
            <v>54315.21</v>
          </cell>
          <cell r="G580">
            <v>54439.91</v>
          </cell>
          <cell r="H580">
            <v>55653.47</v>
          </cell>
          <cell r="I580">
            <v>54826.44</v>
          </cell>
          <cell r="J580">
            <v>55802.53</v>
          </cell>
          <cell r="K580">
            <v>55353.69</v>
          </cell>
          <cell r="L580">
            <v>57179.64</v>
          </cell>
          <cell r="M580">
            <v>55296.08</v>
          </cell>
          <cell r="N580">
            <v>55281.99</v>
          </cell>
          <cell r="O580">
            <v>54995.29</v>
          </cell>
          <cell r="P580">
            <v>55389.94</v>
          </cell>
          <cell r="Q580">
            <v>663874.41000000015</v>
          </cell>
        </row>
        <row r="582">
          <cell r="A582" t="str">
            <v>Total SG&amp;A</v>
          </cell>
          <cell r="E582">
            <v>263246.96000000002</v>
          </cell>
          <cell r="F582">
            <v>121113.22000000003</v>
          </cell>
          <cell r="G582">
            <v>215703.71000000002</v>
          </cell>
          <cell r="H582">
            <v>141964.59999999998</v>
          </cell>
          <cell r="I582">
            <v>232229.44</v>
          </cell>
          <cell r="J582">
            <v>146409.88</v>
          </cell>
          <cell r="K582">
            <v>254173.76000000004</v>
          </cell>
          <cell r="L582">
            <v>146186.17000000001</v>
          </cell>
          <cell r="M582">
            <v>243585.86000000004</v>
          </cell>
          <cell r="N582">
            <v>128173.82</v>
          </cell>
          <cell r="O582">
            <v>249692.35000000006</v>
          </cell>
          <cell r="P582">
            <v>155426.55999999994</v>
          </cell>
          <cell r="Q582">
            <v>2297906.3299999996</v>
          </cell>
        </row>
        <row r="584">
          <cell r="A584" t="str">
            <v>EBITDA</v>
          </cell>
          <cell r="E584">
            <v>20388.780000000086</v>
          </cell>
          <cell r="F584">
            <v>275898.64999999997</v>
          </cell>
          <cell r="G584">
            <v>77705.549999999872</v>
          </cell>
          <cell r="H584">
            <v>153218.83000000007</v>
          </cell>
          <cell r="I584">
            <v>139863.27999999974</v>
          </cell>
          <cell r="J584">
            <v>204338.71000000008</v>
          </cell>
          <cell r="K584">
            <v>93342.360000000015</v>
          </cell>
          <cell r="L584">
            <v>241833.84</v>
          </cell>
          <cell r="M584">
            <v>134242.65999999997</v>
          </cell>
          <cell r="N584">
            <v>254051.7099999999</v>
          </cell>
          <cell r="O584">
            <v>61738.860000000132</v>
          </cell>
          <cell r="P584">
            <v>151328.35999999987</v>
          </cell>
          <cell r="Q584">
            <v>1807951.5899999957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49490.6</v>
          </cell>
          <cell r="F588">
            <v>49625.87</v>
          </cell>
          <cell r="G588">
            <v>49625.95</v>
          </cell>
          <cell r="H588">
            <v>49620.11</v>
          </cell>
          <cell r="I588">
            <v>49620.2</v>
          </cell>
          <cell r="J588">
            <v>48737.05</v>
          </cell>
          <cell r="K588">
            <v>48736.639999999999</v>
          </cell>
          <cell r="L588">
            <v>47681.86</v>
          </cell>
          <cell r="M588">
            <v>47682.18</v>
          </cell>
          <cell r="N588">
            <v>47681.87</v>
          </cell>
          <cell r="O588">
            <v>47328.05</v>
          </cell>
          <cell r="P588">
            <v>47849.53</v>
          </cell>
          <cell r="Q588">
            <v>583679.91</v>
          </cell>
        </row>
        <row r="589">
          <cell r="A589">
            <v>54260</v>
          </cell>
          <cell r="B589" t="str">
            <v>Depreciation</v>
          </cell>
          <cell r="E589">
            <v>11933.53</v>
          </cell>
          <cell r="F589">
            <v>11933.51</v>
          </cell>
          <cell r="G589">
            <v>11933.4</v>
          </cell>
          <cell r="H589">
            <v>11933.26</v>
          </cell>
          <cell r="I589">
            <v>11933.49</v>
          </cell>
          <cell r="J589">
            <v>11933.83</v>
          </cell>
          <cell r="K589">
            <v>11932.86</v>
          </cell>
          <cell r="L589">
            <v>11933.32</v>
          </cell>
          <cell r="M589">
            <v>11933.62</v>
          </cell>
          <cell r="N589">
            <v>11933.41</v>
          </cell>
          <cell r="O589">
            <v>11933.19</v>
          </cell>
          <cell r="P589">
            <v>11933.37</v>
          </cell>
          <cell r="Q589">
            <v>143200.79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2414.64</v>
          </cell>
          <cell r="F591">
            <v>2414.6799999999998</v>
          </cell>
          <cell r="G591">
            <v>2414.64</v>
          </cell>
          <cell r="H591">
            <v>2441.84</v>
          </cell>
          <cell r="I591">
            <v>2441.87</v>
          </cell>
          <cell r="J591">
            <v>2441.86</v>
          </cell>
          <cell r="K591">
            <v>2441.83</v>
          </cell>
          <cell r="L591">
            <v>2503.59</v>
          </cell>
          <cell r="M591">
            <v>2503.59</v>
          </cell>
          <cell r="N591">
            <v>3307.76</v>
          </cell>
          <cell r="O591">
            <v>3318.13</v>
          </cell>
          <cell r="P591">
            <v>3312.93</v>
          </cell>
          <cell r="Q591">
            <v>31957.360000000004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1532.42</v>
          </cell>
          <cell r="F594">
            <v>1532.4</v>
          </cell>
          <cell r="G594">
            <v>1532.42</v>
          </cell>
          <cell r="H594">
            <v>1459.5</v>
          </cell>
          <cell r="I594">
            <v>1459.49</v>
          </cell>
          <cell r="J594">
            <v>1422.66</v>
          </cell>
          <cell r="K594">
            <v>1422.61</v>
          </cell>
          <cell r="L594">
            <v>1422.6</v>
          </cell>
          <cell r="M594">
            <v>1422.64</v>
          </cell>
          <cell r="N594">
            <v>1422.61</v>
          </cell>
          <cell r="O594">
            <v>1422.62</v>
          </cell>
          <cell r="P594">
            <v>1595.38</v>
          </cell>
          <cell r="Q594">
            <v>17647.350000000002</v>
          </cell>
        </row>
        <row r="595">
          <cell r="A595" t="str">
            <v>Total Depreciation</v>
          </cell>
          <cell r="E595">
            <v>65371.189999999995</v>
          </cell>
          <cell r="F595">
            <v>65506.460000000006</v>
          </cell>
          <cell r="G595">
            <v>65506.409999999996</v>
          </cell>
          <cell r="H595">
            <v>65454.710000000006</v>
          </cell>
          <cell r="I595">
            <v>65455.049999999996</v>
          </cell>
          <cell r="J595">
            <v>64535.400000000009</v>
          </cell>
          <cell r="K595">
            <v>64533.94</v>
          </cell>
          <cell r="L595">
            <v>63541.37</v>
          </cell>
          <cell r="M595">
            <v>63542.03</v>
          </cell>
          <cell r="N595">
            <v>64345.65</v>
          </cell>
          <cell r="O595">
            <v>64001.990000000005</v>
          </cell>
          <cell r="P595">
            <v>64691.21</v>
          </cell>
          <cell r="Q595">
            <v>776485.41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</row>
        <row r="611">
          <cell r="A611" t="str">
            <v>Total DDA</v>
          </cell>
          <cell r="E611">
            <v>65371.189999999995</v>
          </cell>
          <cell r="F611">
            <v>65506.460000000006</v>
          </cell>
          <cell r="G611">
            <v>65506.409999999996</v>
          </cell>
          <cell r="H611">
            <v>65454.710000000006</v>
          </cell>
          <cell r="I611">
            <v>65455.049999999996</v>
          </cell>
          <cell r="J611">
            <v>64535.400000000009</v>
          </cell>
          <cell r="K611">
            <v>64533.94</v>
          </cell>
          <cell r="L611">
            <v>63541.37</v>
          </cell>
          <cell r="M611">
            <v>63542.03</v>
          </cell>
          <cell r="N611">
            <v>64345.65</v>
          </cell>
          <cell r="O611">
            <v>64001.990000000005</v>
          </cell>
          <cell r="P611">
            <v>64691.21</v>
          </cell>
          <cell r="Q611">
            <v>776485.41</v>
          </cell>
        </row>
        <row r="613">
          <cell r="A613" t="str">
            <v>EBIT</v>
          </cell>
          <cell r="E613">
            <v>-44982.409999999909</v>
          </cell>
          <cell r="F613">
            <v>210392.18999999994</v>
          </cell>
          <cell r="G613">
            <v>12199.139999999876</v>
          </cell>
          <cell r="H613">
            <v>87764.120000000068</v>
          </cell>
          <cell r="I613">
            <v>74408.229999999749</v>
          </cell>
          <cell r="J613">
            <v>139803.31000000006</v>
          </cell>
          <cell r="K613">
            <v>28808.420000000013</v>
          </cell>
          <cell r="L613">
            <v>178292.47</v>
          </cell>
          <cell r="M613">
            <v>70700.629999999976</v>
          </cell>
          <cell r="N613">
            <v>189706.05999999991</v>
          </cell>
          <cell r="O613">
            <v>-2263.1299999998737</v>
          </cell>
          <cell r="P613">
            <v>86637.149999999878</v>
          </cell>
          <cell r="Q613">
            <v>1031466.1799999956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-44982.409999999909</v>
          </cell>
          <cell r="F633">
            <v>210392.18999999994</v>
          </cell>
          <cell r="G633">
            <v>12199.139999999876</v>
          </cell>
          <cell r="H633">
            <v>87764.120000000068</v>
          </cell>
          <cell r="I633">
            <v>74408.229999999749</v>
          </cell>
          <cell r="J633">
            <v>139803.31000000006</v>
          </cell>
          <cell r="K633">
            <v>28808.420000000013</v>
          </cell>
          <cell r="L633">
            <v>178292.47</v>
          </cell>
          <cell r="M633">
            <v>70700.629999999976</v>
          </cell>
          <cell r="N633">
            <v>189706.05999999991</v>
          </cell>
          <cell r="O633">
            <v>-2263.1299999998737</v>
          </cell>
          <cell r="P633">
            <v>86637.149999999878</v>
          </cell>
          <cell r="Q633">
            <v>1031466.1799999956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-44982.409999999909</v>
          </cell>
          <cell r="F639">
            <v>210392.18999999994</v>
          </cell>
          <cell r="G639">
            <v>12199.139999999876</v>
          </cell>
          <cell r="H639">
            <v>87764.120000000068</v>
          </cell>
          <cell r="I639">
            <v>74408.229999999749</v>
          </cell>
          <cell r="J639">
            <v>139803.31000000006</v>
          </cell>
          <cell r="K639">
            <v>28808.420000000013</v>
          </cell>
          <cell r="L639">
            <v>178292.47</v>
          </cell>
          <cell r="M639">
            <v>70700.629999999976</v>
          </cell>
          <cell r="N639">
            <v>189706.05999999991</v>
          </cell>
          <cell r="O639">
            <v>-2263.1299999998737</v>
          </cell>
          <cell r="P639">
            <v>86637.149999999878</v>
          </cell>
          <cell r="Q639">
            <v>1031466.1799999956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-44982.409999999909</v>
          </cell>
          <cell r="F646">
            <v>210392.18999999994</v>
          </cell>
          <cell r="G646">
            <v>12199.139999999876</v>
          </cell>
          <cell r="H646">
            <v>87764.120000000068</v>
          </cell>
          <cell r="I646">
            <v>74408.229999999749</v>
          </cell>
          <cell r="J646">
            <v>139803.31000000006</v>
          </cell>
          <cell r="K646">
            <v>28808.420000000013</v>
          </cell>
          <cell r="L646">
            <v>178292.47</v>
          </cell>
          <cell r="M646">
            <v>70700.629999999976</v>
          </cell>
          <cell r="N646">
            <v>189706.05999999991</v>
          </cell>
          <cell r="O646">
            <v>-2263.1299999998737</v>
          </cell>
          <cell r="P646">
            <v>86637.149999999878</v>
          </cell>
          <cell r="Q646">
            <v>1031466.1799999956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-44982.409999999909</v>
          </cell>
          <cell r="F652">
            <v>210392.18999999994</v>
          </cell>
          <cell r="G652">
            <v>12199.139999999876</v>
          </cell>
          <cell r="H652">
            <v>87764.120000000068</v>
          </cell>
          <cell r="I652">
            <v>74408.229999999749</v>
          </cell>
          <cell r="J652">
            <v>139803.31000000006</v>
          </cell>
          <cell r="K652">
            <v>28808.420000000013</v>
          </cell>
          <cell r="L652">
            <v>178292.47</v>
          </cell>
          <cell r="M652">
            <v>70700.629999999976</v>
          </cell>
          <cell r="N652">
            <v>189706.05999999991</v>
          </cell>
          <cell r="O652">
            <v>-2263.1299999998737</v>
          </cell>
          <cell r="P652">
            <v>86637.149999999878</v>
          </cell>
          <cell r="Q652">
            <v>1031466.1799999956</v>
          </cell>
        </row>
        <row r="654">
          <cell r="A654" t="str">
            <v>Net Income Attributable to Waste Connections per categories</v>
          </cell>
          <cell r="E654">
            <v>-44982.41</v>
          </cell>
          <cell r="F654">
            <v>210392.19</v>
          </cell>
          <cell r="G654">
            <v>12199.14</v>
          </cell>
          <cell r="H654">
            <v>87764.12</v>
          </cell>
          <cell r="I654">
            <v>74408.23</v>
          </cell>
          <cell r="J654">
            <v>139803.31</v>
          </cell>
          <cell r="K654">
            <v>28808.42</v>
          </cell>
          <cell r="L654">
            <v>178292.47</v>
          </cell>
          <cell r="M654">
            <v>70700.63</v>
          </cell>
          <cell r="N654">
            <v>189706.06</v>
          </cell>
          <cell r="O654">
            <v>-2263.13</v>
          </cell>
          <cell r="P654">
            <v>86637.15</v>
          </cell>
        </row>
      </sheetData>
      <sheetData sheetId="5" refreshError="1">
        <row r="12">
          <cell r="A12" t="str">
            <v>Revenue</v>
          </cell>
        </row>
        <row r="13">
          <cell r="A13" t="str">
            <v>Hauling</v>
          </cell>
        </row>
        <row r="14">
          <cell r="A14">
            <v>31000</v>
          </cell>
          <cell r="B14" t="str">
            <v>Hauling Revenue - Roll Off Permanent</v>
          </cell>
          <cell r="E14">
            <v>102444.08</v>
          </cell>
          <cell r="F14">
            <v>106574.9</v>
          </cell>
          <cell r="G14">
            <v>117486.29</v>
          </cell>
          <cell r="H14">
            <v>113663.22</v>
          </cell>
          <cell r="I14">
            <v>107537.52</v>
          </cell>
          <cell r="J14">
            <v>118709.91</v>
          </cell>
          <cell r="K14">
            <v>120424.95</v>
          </cell>
          <cell r="L14">
            <v>126593.49</v>
          </cell>
          <cell r="M14">
            <v>117849.49</v>
          </cell>
          <cell r="N14">
            <v>117031.26</v>
          </cell>
          <cell r="O14">
            <v>112018.5</v>
          </cell>
          <cell r="P14">
            <v>117369.28</v>
          </cell>
          <cell r="Q14">
            <v>1377702.89</v>
          </cell>
        </row>
        <row r="15">
          <cell r="A15">
            <v>31001</v>
          </cell>
          <cell r="B15" t="str">
            <v>Hauling Revenue - Roll Off Temporary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A16">
            <v>31002</v>
          </cell>
          <cell r="B16" t="str">
            <v>Hauling Revenue - Roll Off Rental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A17">
            <v>31003</v>
          </cell>
          <cell r="B17" t="str">
            <v>Hauling Revenue - Roll Off Compactor Ren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A18">
            <v>31004</v>
          </cell>
          <cell r="B18" t="str">
            <v>Hauling Revenue - Roll Off Recycling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A19">
            <v>31005</v>
          </cell>
          <cell r="B19" t="str">
            <v>Corporate Roll Off Disposal Charge</v>
          </cell>
          <cell r="E19">
            <v>210983.37</v>
          </cell>
          <cell r="F19">
            <v>189715.35</v>
          </cell>
          <cell r="G19">
            <v>221645.6</v>
          </cell>
          <cell r="H19">
            <v>218362.54</v>
          </cell>
          <cell r="I19">
            <v>210236.77</v>
          </cell>
          <cell r="J19">
            <v>240624.92</v>
          </cell>
          <cell r="K19">
            <v>227991.29</v>
          </cell>
          <cell r="L19">
            <v>234898.35</v>
          </cell>
          <cell r="M19">
            <v>229778.1</v>
          </cell>
          <cell r="N19">
            <v>229912.49</v>
          </cell>
          <cell r="O19">
            <v>225521.76</v>
          </cell>
          <cell r="P19">
            <v>242379.21</v>
          </cell>
          <cell r="Q19">
            <v>2682049.75</v>
          </cell>
        </row>
        <row r="20">
          <cell r="A20">
            <v>31008</v>
          </cell>
          <cell r="B20" t="str">
            <v>Hauling Revenue - Roll Off Adjustments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A21">
            <v>31009</v>
          </cell>
          <cell r="B21" t="str">
            <v>Hauling Revenue - Roll Off Intercompany</v>
          </cell>
          <cell r="E21">
            <v>2048.52</v>
          </cell>
          <cell r="F21">
            <v>2727.36</v>
          </cell>
          <cell r="G21">
            <v>2727.36</v>
          </cell>
          <cell r="H21">
            <v>3409.2</v>
          </cell>
          <cell r="I21">
            <v>2727.36</v>
          </cell>
          <cell r="J21">
            <v>2727.36</v>
          </cell>
          <cell r="K21">
            <v>5009.2</v>
          </cell>
          <cell r="L21">
            <v>3527.36</v>
          </cell>
          <cell r="M21">
            <v>3327.36</v>
          </cell>
          <cell r="N21">
            <v>3409.2</v>
          </cell>
          <cell r="O21">
            <v>2727.36</v>
          </cell>
          <cell r="P21">
            <v>3409.2</v>
          </cell>
          <cell r="Q21">
            <v>37776.839999999997</v>
          </cell>
        </row>
        <row r="22">
          <cell r="A22">
            <v>31010</v>
          </cell>
          <cell r="B22" t="str">
            <v>Hauling Revenue - Roll Off Extras</v>
          </cell>
          <cell r="E22">
            <v>27177.39</v>
          </cell>
          <cell r="F22">
            <v>26583.03</v>
          </cell>
          <cell r="G22">
            <v>26586.07</v>
          </cell>
          <cell r="H22">
            <v>27681.49</v>
          </cell>
          <cell r="I22">
            <v>28895.1</v>
          </cell>
          <cell r="J22">
            <v>30218.400000000001</v>
          </cell>
          <cell r="K22">
            <v>29088.41</v>
          </cell>
          <cell r="L22">
            <v>30882.48</v>
          </cell>
          <cell r="M22">
            <v>30023.54</v>
          </cell>
          <cell r="N22">
            <v>28675.83</v>
          </cell>
          <cell r="O22">
            <v>27741.67</v>
          </cell>
          <cell r="P22">
            <v>26907</v>
          </cell>
          <cell r="Q22">
            <v>340460.41</v>
          </cell>
        </row>
        <row r="23">
          <cell r="A23">
            <v>31020</v>
          </cell>
          <cell r="B23" t="str">
            <v>Hauling Revenue - Roll Off Special Waste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A24">
            <v>31021</v>
          </cell>
          <cell r="B24" t="str">
            <v>Hauling Revenue - Roll Off Special Waste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A25">
            <v>31029</v>
          </cell>
          <cell r="B25" t="str">
            <v>Hauling Revenue - Roll Off Special Waste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A26">
            <v>32000</v>
          </cell>
          <cell r="B26" t="str">
            <v>Hauling Revenue - Residential MSW</v>
          </cell>
          <cell r="E26">
            <v>1215495.77</v>
          </cell>
          <cell r="F26">
            <v>1200770.8</v>
          </cell>
          <cell r="G26">
            <v>1215802.44</v>
          </cell>
          <cell r="H26">
            <v>1220176.8500000001</v>
          </cell>
          <cell r="I26">
            <v>1224050.48</v>
          </cell>
          <cell r="J26">
            <v>1230237.8799999999</v>
          </cell>
          <cell r="K26">
            <v>1235768.5</v>
          </cell>
          <cell r="L26">
            <v>1230565.3500000001</v>
          </cell>
          <cell r="M26">
            <v>1233092.93</v>
          </cell>
          <cell r="N26">
            <v>1227440.83</v>
          </cell>
          <cell r="O26">
            <v>1230545.96</v>
          </cell>
          <cell r="P26">
            <v>1228126.99</v>
          </cell>
          <cell r="Q26">
            <v>14692074.779999999</v>
          </cell>
        </row>
        <row r="27">
          <cell r="A27">
            <v>32001</v>
          </cell>
          <cell r="B27" t="str">
            <v>Hauling Revenue - Residential MSW Extras</v>
          </cell>
          <cell r="E27">
            <v>29897.43</v>
          </cell>
          <cell r="F27">
            <v>23606.09</v>
          </cell>
          <cell r="G27">
            <v>37252.050000000003</v>
          </cell>
          <cell r="H27">
            <v>36299.58</v>
          </cell>
          <cell r="I27">
            <v>42698.61</v>
          </cell>
          <cell r="J27">
            <v>50366.1</v>
          </cell>
          <cell r="K27">
            <v>50649.79</v>
          </cell>
          <cell r="L27">
            <v>43300.24</v>
          </cell>
          <cell r="M27">
            <v>44830.46</v>
          </cell>
          <cell r="N27">
            <v>36083.339999999997</v>
          </cell>
          <cell r="O27">
            <v>44102.97</v>
          </cell>
          <cell r="P27">
            <v>42927.11</v>
          </cell>
          <cell r="Q27">
            <v>482013.77</v>
          </cell>
        </row>
        <row r="28">
          <cell r="A28">
            <v>32002</v>
          </cell>
          <cell r="B28" t="str">
            <v>Hauling Revenue - Residential MSW Adjust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A29">
            <v>32003</v>
          </cell>
          <cell r="B29" t="str">
            <v>Hauling Revenue - Residential MSW Specia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A30">
            <v>32009</v>
          </cell>
          <cell r="B30" t="str">
            <v>Hauling Revenue - Residential MSW Interc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A31">
            <v>32100</v>
          </cell>
          <cell r="B31" t="str">
            <v>Hauling Revenue - Residential Recycling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A32">
            <v>32101</v>
          </cell>
          <cell r="B32" t="str">
            <v>Hauling Revenue - Residential Recycling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3">
          <cell r="A33">
            <v>32102</v>
          </cell>
          <cell r="B33" t="str">
            <v>Hauling Revenue - Residential Recycling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4">
          <cell r="A34">
            <v>32103</v>
          </cell>
          <cell r="B34" t="str">
            <v>Hauling Revenue - Residential Recycling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A35">
            <v>32109</v>
          </cell>
          <cell r="B35" t="str">
            <v>Hauling Revenue - Residential Recycling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A36">
            <v>32110</v>
          </cell>
          <cell r="B36" t="str">
            <v>Hauling Revenue - Residential Composting</v>
          </cell>
          <cell r="E36">
            <v>232014.97</v>
          </cell>
          <cell r="F36">
            <v>232365.45</v>
          </cell>
          <cell r="G36">
            <v>257766.36</v>
          </cell>
          <cell r="H36">
            <v>270150.08</v>
          </cell>
          <cell r="I36">
            <v>281923.53999999998</v>
          </cell>
          <cell r="J36">
            <v>287780.03999999998</v>
          </cell>
          <cell r="K36">
            <v>291816.17</v>
          </cell>
          <cell r="L36">
            <v>292493.43</v>
          </cell>
          <cell r="M36">
            <v>290035.87</v>
          </cell>
          <cell r="N36">
            <v>289167.18</v>
          </cell>
          <cell r="O36">
            <v>283845.96999999997</v>
          </cell>
          <cell r="P36">
            <v>275560.67</v>
          </cell>
          <cell r="Q36">
            <v>3284919.7300000004</v>
          </cell>
        </row>
        <row r="37">
          <cell r="A37">
            <v>32111</v>
          </cell>
          <cell r="B37" t="str">
            <v>Hauling Revenue - Residential Composting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A38">
            <v>32112</v>
          </cell>
          <cell r="B38" t="str">
            <v>Hauling Revenue - Residential Composting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A39">
            <v>32113</v>
          </cell>
          <cell r="B39" t="str">
            <v>Hauling Revenue - Residential Composting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A40">
            <v>32119</v>
          </cell>
          <cell r="B40" t="str">
            <v>Hauling Revenue - Residential Composting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A41">
            <v>33000</v>
          </cell>
          <cell r="B41" t="str">
            <v>Hauling Revenue - Commercial FEL</v>
          </cell>
          <cell r="E41">
            <v>785575.03</v>
          </cell>
          <cell r="F41">
            <v>787034.21</v>
          </cell>
          <cell r="G41">
            <v>790933.58</v>
          </cell>
          <cell r="H41">
            <v>778610.72</v>
          </cell>
          <cell r="I41">
            <v>780041.46</v>
          </cell>
          <cell r="J41">
            <v>778320.61</v>
          </cell>
          <cell r="K41">
            <v>768305.23</v>
          </cell>
          <cell r="L41">
            <v>774319.69</v>
          </cell>
          <cell r="M41">
            <v>801901.87</v>
          </cell>
          <cell r="N41">
            <v>774557.42</v>
          </cell>
          <cell r="O41">
            <v>791933.57</v>
          </cell>
          <cell r="P41">
            <v>766346.74</v>
          </cell>
          <cell r="Q41">
            <v>9377880.129999999</v>
          </cell>
        </row>
        <row r="42">
          <cell r="A42">
            <v>33001</v>
          </cell>
          <cell r="B42" t="str">
            <v>Hauling Revenue - Commercial FEL Extras</v>
          </cell>
          <cell r="E42">
            <v>39516.839999999997</v>
          </cell>
          <cell r="F42">
            <v>40932.36</v>
          </cell>
          <cell r="G42">
            <v>42606.080000000002</v>
          </cell>
          <cell r="H42">
            <v>42197.16</v>
          </cell>
          <cell r="I42">
            <v>43036.11</v>
          </cell>
          <cell r="J42">
            <v>44513.7</v>
          </cell>
          <cell r="K42">
            <v>47317.760000000002</v>
          </cell>
          <cell r="L42">
            <v>46590.51</v>
          </cell>
          <cell r="M42">
            <v>43401.91</v>
          </cell>
          <cell r="N42">
            <v>44637.59</v>
          </cell>
          <cell r="O42">
            <v>43797.96</v>
          </cell>
          <cell r="P42">
            <v>45382.02</v>
          </cell>
          <cell r="Q42">
            <v>523930.00000000006</v>
          </cell>
        </row>
        <row r="43">
          <cell r="A43">
            <v>33002</v>
          </cell>
          <cell r="B43" t="str">
            <v>Hauling Revenue - Commercial FEL Adjustm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A44">
            <v>33009</v>
          </cell>
          <cell r="B44" t="str">
            <v>Hauling Revenue - Commercial FEL Interco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A45">
            <v>33010</v>
          </cell>
          <cell r="B45" t="str">
            <v>Hauling Revenue - Commercial REL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A46">
            <v>33011</v>
          </cell>
          <cell r="B46" t="str">
            <v>Hauling Revenue - Commercial REL Extras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7">
          <cell r="A47">
            <v>33012</v>
          </cell>
          <cell r="B47" t="str">
            <v>Hauling Revenue - Commercial REL Adjustm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</row>
        <row r="48">
          <cell r="A48">
            <v>33019</v>
          </cell>
          <cell r="B48" t="str">
            <v>Hauling Revenue - Commercial REL Interco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A49">
            <v>33020</v>
          </cell>
          <cell r="B49" t="str">
            <v>Hauling Revenue - Commercial Recycling F</v>
          </cell>
          <cell r="E49">
            <v>119520.55</v>
          </cell>
          <cell r="F49">
            <v>122687.61</v>
          </cell>
          <cell r="G49">
            <v>123043.3</v>
          </cell>
          <cell r="H49">
            <v>123772.17</v>
          </cell>
          <cell r="I49">
            <v>125625.36</v>
          </cell>
          <cell r="J49">
            <v>127061.96</v>
          </cell>
          <cell r="K49">
            <v>116074.3</v>
          </cell>
          <cell r="L49">
            <v>111337.44</v>
          </cell>
          <cell r="M49">
            <v>128400.61</v>
          </cell>
          <cell r="N49">
            <v>133541.20000000001</v>
          </cell>
          <cell r="O49">
            <v>129324.87</v>
          </cell>
          <cell r="P49">
            <v>130696.08</v>
          </cell>
          <cell r="Q49">
            <v>1491085.4500000002</v>
          </cell>
        </row>
        <row r="50">
          <cell r="A50">
            <v>33021</v>
          </cell>
          <cell r="B50" t="str">
            <v>Hauling Revenue - Commercial Recycling F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A51">
            <v>33022</v>
          </cell>
          <cell r="B51" t="str">
            <v>Hauling Revenue - Commercial Recycling F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A52">
            <v>33029</v>
          </cell>
          <cell r="B52" t="str">
            <v>Hauling Revenue - Commercial Recycling F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A53">
            <v>33030</v>
          </cell>
          <cell r="B53" t="str">
            <v>Hauling Revenue - Commercial Recycling R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A54">
            <v>33031</v>
          </cell>
          <cell r="B54" t="str">
            <v>Hauling Revenue - Commercial Recycling 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A55">
            <v>33032</v>
          </cell>
          <cell r="B55" t="str">
            <v>Hauling Revenue - Commercial Recycling R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A56">
            <v>33039</v>
          </cell>
          <cell r="B56" t="str">
            <v>Hauling Revenue - Commercial Recycling 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A57">
            <v>33500</v>
          </cell>
          <cell r="B57" t="str">
            <v>Portable Toilet Revenue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A58">
            <v>33501</v>
          </cell>
          <cell r="B58" t="str">
            <v>Portable Toilet Extras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A59">
            <v>33502</v>
          </cell>
          <cell r="B59" t="str">
            <v>Portable Toilet Adjustments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A60">
            <v>33509</v>
          </cell>
          <cell r="B60" t="str">
            <v>Portable Toilet Intercompany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1">
          <cell r="A61" t="str">
            <v>Total Hauling</v>
          </cell>
          <cell r="E61">
            <v>2764673.9499999997</v>
          </cell>
          <cell r="F61">
            <v>2732997.1599999997</v>
          </cell>
          <cell r="G61">
            <v>2835849.13</v>
          </cell>
          <cell r="H61">
            <v>2834323.0100000002</v>
          </cell>
          <cell r="I61">
            <v>2846772.3099999996</v>
          </cell>
          <cell r="J61">
            <v>2910560.8800000004</v>
          </cell>
          <cell r="K61">
            <v>2892445.5999999996</v>
          </cell>
          <cell r="L61">
            <v>2894508.3399999994</v>
          </cell>
          <cell r="M61">
            <v>2922642.14</v>
          </cell>
          <cell r="N61">
            <v>2884456.3400000003</v>
          </cell>
          <cell r="O61">
            <v>2891560.59</v>
          </cell>
          <cell r="P61">
            <v>2879104.3000000003</v>
          </cell>
          <cell r="Q61">
            <v>34289893.75</v>
          </cell>
        </row>
        <row r="63">
          <cell r="A63" t="str">
            <v>Transfer</v>
          </cell>
        </row>
        <row r="64">
          <cell r="A64">
            <v>35000</v>
          </cell>
          <cell r="B64" t="str">
            <v>Transfer Station - Third Party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A65">
            <v>35001</v>
          </cell>
          <cell r="B65" t="str">
            <v>Transfer Station - Third Party Adjustmen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A66">
            <v>35009</v>
          </cell>
          <cell r="B66" t="str">
            <v>Transfer Station - Intercompany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A67">
            <v>35500</v>
          </cell>
          <cell r="B67" t="str">
            <v>MRF Processing Charge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A68">
            <v>35501</v>
          </cell>
          <cell r="B68" t="str">
            <v>MRF Processing Charge Adjustments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A69">
            <v>35509</v>
          </cell>
          <cell r="B69" t="str">
            <v>MRF Processing Charge Intercompany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A70" t="str">
            <v>Total Transfer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2">
          <cell r="A72" t="str">
            <v>MRF</v>
          </cell>
        </row>
        <row r="73">
          <cell r="A73">
            <v>35510</v>
          </cell>
          <cell r="B73" t="str">
            <v>Proceeds - OCC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A74">
            <v>35511</v>
          </cell>
          <cell r="B74" t="str">
            <v>Proceeds - ONP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5">
          <cell r="A75">
            <v>35512</v>
          </cell>
          <cell r="B75" t="str">
            <v>Proceeds - Other Paper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</row>
        <row r="76">
          <cell r="A76">
            <v>35513</v>
          </cell>
          <cell r="B76" t="str">
            <v>Proceeds - Aluminum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A77">
            <v>35514</v>
          </cell>
          <cell r="B77" t="str">
            <v>Proceeds - Metal</v>
          </cell>
          <cell r="E77">
            <v>745.55</v>
          </cell>
          <cell r="F77">
            <v>533.20000000000005</v>
          </cell>
          <cell r="G77">
            <v>3342.9</v>
          </cell>
          <cell r="H77">
            <v>13178.15</v>
          </cell>
          <cell r="I77">
            <v>5247</v>
          </cell>
          <cell r="J77">
            <v>16966.05</v>
          </cell>
          <cell r="K77">
            <v>7984.5</v>
          </cell>
          <cell r="L77">
            <v>1463.55</v>
          </cell>
          <cell r="M77">
            <v>-1454.1</v>
          </cell>
          <cell r="N77">
            <v>1425.6</v>
          </cell>
          <cell r="O77">
            <v>1051.75</v>
          </cell>
          <cell r="P77">
            <v>1088</v>
          </cell>
          <cell r="Q77">
            <v>51572.15</v>
          </cell>
        </row>
        <row r="78">
          <cell r="A78">
            <v>35515</v>
          </cell>
          <cell r="B78" t="str">
            <v>Proceeds - Glass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A79">
            <v>35516</v>
          </cell>
          <cell r="B79" t="str">
            <v>Proceeds - Plastic</v>
          </cell>
          <cell r="E79">
            <v>387</v>
          </cell>
          <cell r="F79">
            <v>318.60000000000002</v>
          </cell>
          <cell r="G79">
            <v>0</v>
          </cell>
          <cell r="H79">
            <v>331.2</v>
          </cell>
          <cell r="I79">
            <v>0</v>
          </cell>
          <cell r="J79">
            <v>412.2</v>
          </cell>
          <cell r="K79">
            <v>644.4</v>
          </cell>
          <cell r="L79">
            <v>0</v>
          </cell>
          <cell r="M79">
            <v>0</v>
          </cell>
          <cell r="N79">
            <v>-644.4</v>
          </cell>
          <cell r="O79">
            <v>652</v>
          </cell>
          <cell r="P79">
            <v>0</v>
          </cell>
          <cell r="Q79">
            <v>2101</v>
          </cell>
        </row>
        <row r="80">
          <cell r="A80">
            <v>35517</v>
          </cell>
          <cell r="B80" t="str">
            <v>Proceeds - Other Recyclables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A81">
            <v>35518</v>
          </cell>
          <cell r="B81" t="str">
            <v>Proceeds - Commingled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A82">
            <v>35519</v>
          </cell>
          <cell r="B82" t="str">
            <v>Proceeds - Intercompany Material Sales</v>
          </cell>
          <cell r="E82">
            <v>65030.879999999997</v>
          </cell>
          <cell r="F82">
            <v>76173.81</v>
          </cell>
          <cell r="G82">
            <v>70361.429999999993</v>
          </cell>
          <cell r="H82">
            <v>74831.539999999994</v>
          </cell>
          <cell r="I82">
            <v>73578.62</v>
          </cell>
          <cell r="J82">
            <v>75531.38</v>
          </cell>
          <cell r="K82">
            <v>73771.45</v>
          </cell>
          <cell r="L82">
            <v>57407.56</v>
          </cell>
          <cell r="M82">
            <v>68624.86</v>
          </cell>
          <cell r="N82">
            <v>71603.88</v>
          </cell>
          <cell r="O82">
            <v>84200.36</v>
          </cell>
          <cell r="P82">
            <v>95665.68</v>
          </cell>
          <cell r="Q82">
            <v>886781.45</v>
          </cell>
        </row>
        <row r="83">
          <cell r="A83">
            <v>35520</v>
          </cell>
          <cell r="B83" t="str">
            <v>Support - OCC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A84">
            <v>35521</v>
          </cell>
          <cell r="B84" t="str">
            <v>Support - ONP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A85">
            <v>35522</v>
          </cell>
          <cell r="B85" t="str">
            <v>Support - Other Paper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A86">
            <v>35523</v>
          </cell>
          <cell r="B86" t="str">
            <v>Support - Aluminum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A87">
            <v>35524</v>
          </cell>
          <cell r="B87" t="str">
            <v>Support - Metal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A88">
            <v>35525</v>
          </cell>
          <cell r="B88" t="str">
            <v>Support - Glass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  <row r="89">
          <cell r="A89">
            <v>35526</v>
          </cell>
          <cell r="B89" t="str">
            <v>Support - Plastic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</row>
        <row r="90">
          <cell r="A90">
            <v>35527</v>
          </cell>
          <cell r="B90" t="str">
            <v>Support - Other Recyclables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</row>
        <row r="91">
          <cell r="A91">
            <v>35529</v>
          </cell>
          <cell r="B91" t="str">
            <v>Support - Intercompany Material Sales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</row>
        <row r="92">
          <cell r="A92">
            <v>35551</v>
          </cell>
          <cell r="B92" t="str">
            <v>Proceeds - Compost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</row>
        <row r="93">
          <cell r="A93">
            <v>35552</v>
          </cell>
          <cell r="B93" t="str">
            <v>Proceeds - Fuel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</row>
        <row r="94">
          <cell r="A94">
            <v>35553</v>
          </cell>
          <cell r="B94" t="str">
            <v>Proceeds - Landscape Materials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</row>
        <row r="95">
          <cell r="A95" t="str">
            <v>Total MRF</v>
          </cell>
          <cell r="E95">
            <v>66163.429999999993</v>
          </cell>
          <cell r="F95">
            <v>77025.61</v>
          </cell>
          <cell r="G95">
            <v>73704.329999999987</v>
          </cell>
          <cell r="H95">
            <v>88340.89</v>
          </cell>
          <cell r="I95">
            <v>78825.62</v>
          </cell>
          <cell r="J95">
            <v>92909.63</v>
          </cell>
          <cell r="K95">
            <v>82400.349999999991</v>
          </cell>
          <cell r="L95">
            <v>58871.11</v>
          </cell>
          <cell r="M95">
            <v>67170.759999999995</v>
          </cell>
          <cell r="N95">
            <v>72385.08</v>
          </cell>
          <cell r="O95">
            <v>85904.11</v>
          </cell>
          <cell r="P95">
            <v>96753.68</v>
          </cell>
          <cell r="Q95">
            <v>940454.6</v>
          </cell>
        </row>
        <row r="97">
          <cell r="A97" t="str">
            <v>Landfill</v>
          </cell>
        </row>
        <row r="98">
          <cell r="A98">
            <v>36000</v>
          </cell>
          <cell r="B98" t="str">
            <v>Landfill Revenue - MSW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A99">
            <v>36001</v>
          </cell>
          <cell r="B99" t="str">
            <v>Landfill Revenue - MSW Adjustments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A100">
            <v>36002</v>
          </cell>
          <cell r="B100" t="str">
            <v>Landfill Revenue - Extras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A101">
            <v>36009</v>
          </cell>
          <cell r="B101" t="str">
            <v>Landfill Revenue - MSW Intercompany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A102">
            <v>36010</v>
          </cell>
          <cell r="B102" t="str">
            <v>Landfill Revenue - C&amp;D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A103">
            <v>36011</v>
          </cell>
          <cell r="B103" t="str">
            <v>Landfill Revenue - C&amp;D Adjustments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A104">
            <v>36019</v>
          </cell>
          <cell r="B104" t="str">
            <v>Landfill Revenue - C&amp;D Intercompany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A105">
            <v>36020</v>
          </cell>
          <cell r="B105" t="str">
            <v>Landfill Revenue - Special Waste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A106">
            <v>36021</v>
          </cell>
          <cell r="B106" t="str">
            <v>Landfill Revenue - Special Waste Adjustm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A107">
            <v>36029</v>
          </cell>
          <cell r="B107" t="str">
            <v>Landfill Revenue - Special Waste Interco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</row>
        <row r="108">
          <cell r="A108">
            <v>36030</v>
          </cell>
          <cell r="B108" t="str">
            <v>Landfill Revenue - Asbestos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</row>
        <row r="109">
          <cell r="A109">
            <v>36031</v>
          </cell>
          <cell r="B109" t="str">
            <v>Landfill Revenue - Asbestos Adjustments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</row>
        <row r="110">
          <cell r="A110">
            <v>36039</v>
          </cell>
          <cell r="B110" t="str">
            <v>Landfill Revenue - Asbestos Intercompany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</row>
        <row r="111">
          <cell r="A111">
            <v>36040</v>
          </cell>
          <cell r="B111" t="str">
            <v>Landfill Revenue - Contaminated Soil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</row>
        <row r="112">
          <cell r="A112">
            <v>36041</v>
          </cell>
          <cell r="B112" t="str">
            <v>Landfill Revenue - Contaminated Soil Adj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</row>
        <row r="113">
          <cell r="A113">
            <v>36049</v>
          </cell>
          <cell r="B113" t="str">
            <v>Landfill Revenue - Contaminated Soil Int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</row>
        <row r="114">
          <cell r="A114">
            <v>36050</v>
          </cell>
          <cell r="B114" t="str">
            <v>Landfill Revenue - Yard Waste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</row>
        <row r="115">
          <cell r="A115">
            <v>36051</v>
          </cell>
          <cell r="B115" t="str">
            <v>Landfill Revenue - Yard Waste Adjustment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</row>
        <row r="116">
          <cell r="A116">
            <v>36059</v>
          </cell>
          <cell r="B116" t="str">
            <v>Landfill Revenue - Yard Waste Intercompa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</row>
        <row r="117">
          <cell r="A117">
            <v>36090</v>
          </cell>
          <cell r="B117" t="str">
            <v>Landfill Pass Through Revenue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</row>
        <row r="118">
          <cell r="A118">
            <v>36099</v>
          </cell>
          <cell r="B118" t="str">
            <v>Landfill Pass Through Revenue Intercompany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</row>
        <row r="119">
          <cell r="A119">
            <v>36301</v>
          </cell>
          <cell r="B119" t="str">
            <v>E&amp;P Liquids - Non Count Waste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</row>
        <row r="120">
          <cell r="A120">
            <v>36309</v>
          </cell>
          <cell r="B120" t="str">
            <v>E&amp;P Liquids - Non Count Waste Intercompany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</row>
        <row r="121">
          <cell r="A121">
            <v>36311</v>
          </cell>
          <cell r="B121" t="str">
            <v>E&amp;P Liquids - Count Waste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</row>
        <row r="122">
          <cell r="A122">
            <v>36319</v>
          </cell>
          <cell r="B122" t="str">
            <v>E&amp;P Liquids - Count Waste Intercompany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</row>
        <row r="123">
          <cell r="A123">
            <v>36321</v>
          </cell>
          <cell r="B123" t="str">
            <v>Other Liquids - Non E&amp;P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</row>
        <row r="124">
          <cell r="A124">
            <v>36329</v>
          </cell>
          <cell r="B124" t="str">
            <v>Other Liquids - Non E&amp;P Intercompany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</row>
        <row r="125">
          <cell r="A125">
            <v>36331</v>
          </cell>
          <cell r="B125" t="str">
            <v>E&amp;P Solids - Count Waste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</row>
        <row r="126">
          <cell r="A126">
            <v>36339</v>
          </cell>
          <cell r="B126" t="str">
            <v>E&amp;P Solids - Count Waste Intercompany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</row>
        <row r="127">
          <cell r="A127" t="str">
            <v>Total Landfill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</row>
        <row r="129">
          <cell r="A129" t="str">
            <v>Intermodal</v>
          </cell>
        </row>
        <row r="130">
          <cell r="A130">
            <v>36101</v>
          </cell>
          <cell r="B130" t="str">
            <v>Rail Drayage Revenue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</row>
        <row r="131">
          <cell r="A131">
            <v>36109</v>
          </cell>
          <cell r="B131" t="str">
            <v>Rail Drayage Revenue - Intercompany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</row>
        <row r="132">
          <cell r="A132">
            <v>36111</v>
          </cell>
          <cell r="B132" t="str">
            <v>Truck Drayage Revenue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</row>
        <row r="133">
          <cell r="A133">
            <v>36119</v>
          </cell>
          <cell r="B133" t="str">
            <v>Truck Drayage Revenue - Intercompany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</row>
        <row r="134">
          <cell r="A134">
            <v>36121</v>
          </cell>
          <cell r="B134" t="str">
            <v>Barge Drayage Revenue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</row>
        <row r="135">
          <cell r="A135">
            <v>36131</v>
          </cell>
          <cell r="B135" t="str">
            <v>Service Labor Revenue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</row>
        <row r="136">
          <cell r="A136">
            <v>36141</v>
          </cell>
          <cell r="B136" t="str">
            <v>Refrigeration Labor Revenue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</row>
        <row r="137">
          <cell r="A137">
            <v>36145</v>
          </cell>
          <cell r="B137" t="str">
            <v>Parts Revenue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</row>
        <row r="138">
          <cell r="A138">
            <v>36151</v>
          </cell>
          <cell r="B138" t="str">
            <v>Container Sales Revenue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</row>
        <row r="139">
          <cell r="A139">
            <v>36161</v>
          </cell>
          <cell r="B139" t="str">
            <v>Container Rental Revenue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</row>
        <row r="140">
          <cell r="A140">
            <v>36171</v>
          </cell>
          <cell r="B140" t="str">
            <v>Intermodal Revenue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</row>
        <row r="141">
          <cell r="A141">
            <v>36181</v>
          </cell>
          <cell r="B141" t="str">
            <v>Chassis Lease Revenue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</row>
        <row r="142">
          <cell r="A142">
            <v>36191</v>
          </cell>
          <cell r="B142" t="str">
            <v>Interchanges Revenue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</row>
        <row r="143">
          <cell r="A143">
            <v>36201</v>
          </cell>
          <cell r="B143" t="str">
            <v>Storage Revenue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</row>
        <row r="144">
          <cell r="A144">
            <v>36211</v>
          </cell>
          <cell r="B144" t="str">
            <v>Empty Lifts Revenue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</row>
        <row r="145">
          <cell r="A145">
            <v>36221</v>
          </cell>
          <cell r="B145" t="str">
            <v>Load Lifts Revenue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</row>
        <row r="146">
          <cell r="A146" t="str">
            <v>Total Intermodal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</row>
        <row r="148">
          <cell r="A148" t="str">
            <v>Other Revenue</v>
          </cell>
        </row>
        <row r="149">
          <cell r="A149">
            <v>37001</v>
          </cell>
          <cell r="B149" t="str">
            <v>Sale of Equipment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</row>
        <row r="150">
          <cell r="A150">
            <v>37010</v>
          </cell>
          <cell r="B150" t="str">
            <v>Tire Processing Revenue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</row>
        <row r="151">
          <cell r="A151">
            <v>37019</v>
          </cell>
          <cell r="B151" t="str">
            <v>Tire Processing Revenue - Intercompany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</row>
        <row r="152">
          <cell r="A152">
            <v>38000</v>
          </cell>
          <cell r="B152" t="str">
            <v>Corporate Other Revenue</v>
          </cell>
          <cell r="E152">
            <v>8589.2099999999991</v>
          </cell>
          <cell r="F152">
            <v>1694.09</v>
          </cell>
          <cell r="G152">
            <v>4218.3599999999997</v>
          </cell>
          <cell r="H152">
            <v>1373.97</v>
          </cell>
          <cell r="I152">
            <v>5262.72</v>
          </cell>
          <cell r="J152">
            <v>1769.91</v>
          </cell>
          <cell r="K152">
            <v>5502.45</v>
          </cell>
          <cell r="L152">
            <v>1702.72</v>
          </cell>
          <cell r="M152">
            <v>5805.85</v>
          </cell>
          <cell r="N152">
            <v>2208.19</v>
          </cell>
          <cell r="O152">
            <v>5752.25</v>
          </cell>
          <cell r="P152">
            <v>3433.24</v>
          </cell>
          <cell r="Q152">
            <v>47312.959999999999</v>
          </cell>
        </row>
        <row r="153">
          <cell r="A153">
            <v>38001</v>
          </cell>
          <cell r="B153" t="str">
            <v>P-Card Rebate Revenue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</row>
        <row r="154">
          <cell r="A154" t="str">
            <v>Total Other Revenue</v>
          </cell>
          <cell r="E154">
            <v>8589.2099999999991</v>
          </cell>
          <cell r="F154">
            <v>1694.09</v>
          </cell>
          <cell r="G154">
            <v>4218.3599999999997</v>
          </cell>
          <cell r="H154">
            <v>1373.97</v>
          </cell>
          <cell r="I154">
            <v>5262.72</v>
          </cell>
          <cell r="J154">
            <v>1769.91</v>
          </cell>
          <cell r="K154">
            <v>5502.45</v>
          </cell>
          <cell r="L154">
            <v>1702.72</v>
          </cell>
          <cell r="M154">
            <v>5805.85</v>
          </cell>
          <cell r="N154">
            <v>2208.19</v>
          </cell>
          <cell r="O154">
            <v>5752.25</v>
          </cell>
          <cell r="P154">
            <v>3433.24</v>
          </cell>
          <cell r="Q154">
            <v>47312.959999999999</v>
          </cell>
        </row>
        <row r="156">
          <cell r="A156" t="str">
            <v>Total Revenue</v>
          </cell>
          <cell r="E156">
            <v>2839426.59</v>
          </cell>
          <cell r="F156">
            <v>2811716.86</v>
          </cell>
          <cell r="G156">
            <v>2913771.82</v>
          </cell>
          <cell r="H156">
            <v>2924037.87</v>
          </cell>
          <cell r="I156">
            <v>2930860.6499999994</v>
          </cell>
          <cell r="J156">
            <v>3005240.4200000004</v>
          </cell>
          <cell r="K156">
            <v>2980348.3999999994</v>
          </cell>
          <cell r="L156">
            <v>2955082.1699999995</v>
          </cell>
          <cell r="M156">
            <v>2995618.75</v>
          </cell>
          <cell r="N156">
            <v>2959049.6100000003</v>
          </cell>
          <cell r="O156">
            <v>2983216.9499999997</v>
          </cell>
          <cell r="P156">
            <v>2979291.22</v>
          </cell>
          <cell r="Q156">
            <v>35277661.310000002</v>
          </cell>
        </row>
        <row r="158">
          <cell r="A158" t="str">
            <v>Revenue Reductions</v>
          </cell>
        </row>
        <row r="159">
          <cell r="A159" t="str">
            <v>Disposal</v>
          </cell>
        </row>
        <row r="160">
          <cell r="A160">
            <v>40101</v>
          </cell>
          <cell r="B160" t="str">
            <v>Disposal Landfill</v>
          </cell>
          <cell r="E160">
            <v>23350.03</v>
          </cell>
          <cell r="F160">
            <v>26834.720000000001</v>
          </cell>
          <cell r="G160">
            <v>42381.84</v>
          </cell>
          <cell r="H160">
            <v>36707.01</v>
          </cell>
          <cell r="I160">
            <v>39327.86</v>
          </cell>
          <cell r="J160">
            <v>44813.91</v>
          </cell>
          <cell r="K160">
            <v>45601.91</v>
          </cell>
          <cell r="L160">
            <v>42594.05</v>
          </cell>
          <cell r="M160">
            <v>39719.949999999997</v>
          </cell>
          <cell r="N160">
            <v>37160.81</v>
          </cell>
          <cell r="O160">
            <v>33518.03</v>
          </cell>
          <cell r="P160">
            <v>28405.79</v>
          </cell>
          <cell r="Q160">
            <v>440415.91</v>
          </cell>
        </row>
        <row r="161">
          <cell r="A161">
            <v>40109</v>
          </cell>
          <cell r="B161" t="str">
            <v>Disposal Landfill Intercompany</v>
          </cell>
          <cell r="E161">
            <v>194.6</v>
          </cell>
          <cell r="F161">
            <v>327.96</v>
          </cell>
          <cell r="G161">
            <v>99.4</v>
          </cell>
          <cell r="H161">
            <v>8930.7999999999993</v>
          </cell>
          <cell r="I161">
            <v>8418</v>
          </cell>
          <cell r="J161">
            <v>10225</v>
          </cell>
          <cell r="K161">
            <v>9550</v>
          </cell>
          <cell r="L161">
            <v>8953</v>
          </cell>
          <cell r="M161">
            <v>8660</v>
          </cell>
          <cell r="N161">
            <v>8485</v>
          </cell>
          <cell r="O161">
            <v>8205</v>
          </cell>
          <cell r="P161">
            <v>8111.2</v>
          </cell>
          <cell r="Q161">
            <v>80159.959999999992</v>
          </cell>
        </row>
        <row r="162">
          <cell r="A162">
            <v>40121</v>
          </cell>
          <cell r="B162" t="str">
            <v>Disposal Incineration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</row>
        <row r="163">
          <cell r="A163">
            <v>40122</v>
          </cell>
          <cell r="B163" t="str">
            <v>Disposal Other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</row>
        <row r="164">
          <cell r="A164">
            <v>40129</v>
          </cell>
          <cell r="B164" t="str">
            <v>Disposal Other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</row>
        <row r="165">
          <cell r="A165">
            <v>40131</v>
          </cell>
          <cell r="B165" t="str">
            <v>Disposal Transfer</v>
          </cell>
          <cell r="E165">
            <v>4652.22</v>
          </cell>
          <cell r="F165">
            <v>5422.23</v>
          </cell>
          <cell r="G165">
            <v>6556.26</v>
          </cell>
          <cell r="H165">
            <v>5248.01</v>
          </cell>
          <cell r="I165">
            <v>6285.68</v>
          </cell>
          <cell r="J165">
            <v>5271.25</v>
          </cell>
          <cell r="K165">
            <v>2375.48</v>
          </cell>
          <cell r="L165">
            <v>2345.9499999999998</v>
          </cell>
          <cell r="M165">
            <v>4253.9399999999996</v>
          </cell>
          <cell r="N165">
            <v>5654.19</v>
          </cell>
          <cell r="O165">
            <v>5131.53</v>
          </cell>
          <cell r="P165">
            <v>5010.78</v>
          </cell>
          <cell r="Q165">
            <v>58207.520000000004</v>
          </cell>
        </row>
        <row r="166">
          <cell r="A166">
            <v>40139</v>
          </cell>
          <cell r="B166" t="str">
            <v>Disposal Transfer Intercompany</v>
          </cell>
          <cell r="E166">
            <v>593825.03</v>
          </cell>
          <cell r="F166">
            <v>547142.99</v>
          </cell>
          <cell r="G166">
            <v>630810.36</v>
          </cell>
          <cell r="H166">
            <v>605643.42000000004</v>
          </cell>
          <cell r="I166">
            <v>594549.89</v>
          </cell>
          <cell r="J166">
            <v>658860.29</v>
          </cell>
          <cell r="K166">
            <v>621190.5</v>
          </cell>
          <cell r="L166">
            <v>619548.27</v>
          </cell>
          <cell r="M166">
            <v>634021.85</v>
          </cell>
          <cell r="N166">
            <v>591478.38</v>
          </cell>
          <cell r="O166">
            <v>635582.61</v>
          </cell>
          <cell r="P166">
            <v>652795.86</v>
          </cell>
          <cell r="Q166">
            <v>7385449.4500000002</v>
          </cell>
        </row>
        <row r="167">
          <cell r="A167" t="str">
            <v>Total Disposal</v>
          </cell>
          <cell r="E167">
            <v>622021.88</v>
          </cell>
          <cell r="F167">
            <v>579727.9</v>
          </cell>
          <cell r="G167">
            <v>679847.86</v>
          </cell>
          <cell r="H167">
            <v>656529.24</v>
          </cell>
          <cell r="I167">
            <v>648581.43000000005</v>
          </cell>
          <cell r="J167">
            <v>719170.45000000007</v>
          </cell>
          <cell r="K167">
            <v>678717.89</v>
          </cell>
          <cell r="L167">
            <v>673441.27</v>
          </cell>
          <cell r="M167">
            <v>686655.74</v>
          </cell>
          <cell r="N167">
            <v>642778.38</v>
          </cell>
          <cell r="O167">
            <v>682437.16999999993</v>
          </cell>
          <cell r="P167">
            <v>694323.63</v>
          </cell>
          <cell r="Q167">
            <v>7964232.8399999999</v>
          </cell>
        </row>
        <row r="169">
          <cell r="A169" t="str">
            <v>MRF Processing</v>
          </cell>
        </row>
        <row r="170">
          <cell r="A170">
            <v>40861</v>
          </cell>
          <cell r="B170" t="str">
            <v>Processing Fees MRF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</row>
        <row r="171">
          <cell r="A171">
            <v>40869</v>
          </cell>
          <cell r="B171" t="str">
            <v>Processing Fees MRF Intercompany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</row>
        <row r="172">
          <cell r="A172" t="str">
            <v>Total MRF Processing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</row>
        <row r="174">
          <cell r="A174" t="str">
            <v>Brokerage, Rebates and Taxes</v>
          </cell>
        </row>
        <row r="175">
          <cell r="A175">
            <v>41121</v>
          </cell>
          <cell r="B175" t="str">
            <v>Brokerage Cost</v>
          </cell>
          <cell r="E175">
            <v>0</v>
          </cell>
          <cell r="F175">
            <v>0</v>
          </cell>
          <cell r="G175">
            <v>0</v>
          </cell>
          <cell r="H175">
            <v>178.39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178.39</v>
          </cell>
        </row>
        <row r="176">
          <cell r="A176">
            <v>41129</v>
          </cell>
          <cell r="B176" t="str">
            <v>Brokerage Cost Intercompany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</row>
        <row r="177">
          <cell r="A177">
            <v>41131</v>
          </cell>
          <cell r="B177" t="str">
            <v>Rail Drayage Expenses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</row>
        <row r="178">
          <cell r="A178">
            <v>41135</v>
          </cell>
          <cell r="B178" t="str">
            <v>Resale Parts - Cost of Goods Sold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</row>
        <row r="179">
          <cell r="A179">
            <v>41139</v>
          </cell>
          <cell r="B179" t="str">
            <v>Rail Drayage Expenses - Intercompany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</row>
        <row r="180">
          <cell r="A180">
            <v>41141</v>
          </cell>
          <cell r="B180" t="str">
            <v>Truck Drayage Expenses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</row>
        <row r="181">
          <cell r="A181">
            <v>41149</v>
          </cell>
          <cell r="B181" t="str">
            <v>Truck Drayage Expenses - Intercompany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</row>
        <row r="182">
          <cell r="A182">
            <v>41151</v>
          </cell>
          <cell r="B182" t="str">
            <v>Intermodal Expenses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</row>
        <row r="183">
          <cell r="A183">
            <v>41201</v>
          </cell>
          <cell r="B183" t="str">
            <v>Rebates and Revenue Sharing</v>
          </cell>
          <cell r="E183">
            <v>521936.87</v>
          </cell>
          <cell r="F183">
            <v>516837.5</v>
          </cell>
          <cell r="G183">
            <v>526589.43999999994</v>
          </cell>
          <cell r="H183">
            <v>507133.7</v>
          </cell>
          <cell r="I183">
            <v>514778.73</v>
          </cell>
          <cell r="J183">
            <v>520529.95</v>
          </cell>
          <cell r="K183">
            <v>523325.23</v>
          </cell>
          <cell r="L183">
            <v>525169.91</v>
          </cell>
          <cell r="M183">
            <v>526242.24</v>
          </cell>
          <cell r="N183">
            <v>522492.7</v>
          </cell>
          <cell r="O183">
            <v>519798.37</v>
          </cell>
          <cell r="P183">
            <v>519523.19</v>
          </cell>
          <cell r="Q183">
            <v>6244357.830000001</v>
          </cell>
        </row>
        <row r="184">
          <cell r="A184">
            <v>43001</v>
          </cell>
          <cell r="B184" t="str">
            <v>Taxes and Pass Thru Fees</v>
          </cell>
          <cell r="E184">
            <v>41543.1</v>
          </cell>
          <cell r="F184">
            <v>40952.97</v>
          </cell>
          <cell r="G184">
            <v>42462.54</v>
          </cell>
          <cell r="H184">
            <v>45489.33</v>
          </cell>
          <cell r="I184">
            <v>48581.71</v>
          </cell>
          <cell r="J184">
            <v>53321.59</v>
          </cell>
          <cell r="K184">
            <v>51875.89</v>
          </cell>
          <cell r="L184">
            <v>52096.88</v>
          </cell>
          <cell r="M184">
            <v>52109.83</v>
          </cell>
          <cell r="N184">
            <v>51665.29</v>
          </cell>
          <cell r="O184">
            <v>51559.19</v>
          </cell>
          <cell r="P184">
            <v>51703.040000000001</v>
          </cell>
          <cell r="Q184">
            <v>583361.3600000001</v>
          </cell>
        </row>
        <row r="185">
          <cell r="A185">
            <v>43002</v>
          </cell>
          <cell r="B185" t="str">
            <v>WUTC Taxes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</row>
        <row r="186">
          <cell r="A186">
            <v>43090</v>
          </cell>
          <cell r="B186" t="str">
            <v>Pass Through Expenses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</row>
        <row r="187">
          <cell r="A187">
            <v>43099</v>
          </cell>
          <cell r="B187" t="str">
            <v>Pass Through Expenses Intercompany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</row>
        <row r="188">
          <cell r="A188" t="str">
            <v>Total Brokerage, Rebates and Taxes</v>
          </cell>
          <cell r="E188">
            <v>563479.97</v>
          </cell>
          <cell r="F188">
            <v>557790.47</v>
          </cell>
          <cell r="G188">
            <v>569051.98</v>
          </cell>
          <cell r="H188">
            <v>552801.42000000004</v>
          </cell>
          <cell r="I188">
            <v>563360.43999999994</v>
          </cell>
          <cell r="J188">
            <v>573851.54</v>
          </cell>
          <cell r="K188">
            <v>575201.12</v>
          </cell>
          <cell r="L188">
            <v>577266.79</v>
          </cell>
          <cell r="M188">
            <v>578352.06999999995</v>
          </cell>
          <cell r="N188">
            <v>574157.99</v>
          </cell>
          <cell r="O188">
            <v>571357.56000000006</v>
          </cell>
          <cell r="P188">
            <v>571226.23</v>
          </cell>
          <cell r="Q188">
            <v>6827897.580000001</v>
          </cell>
        </row>
        <row r="190">
          <cell r="A190" t="str">
            <v>Recycling Materials Expense</v>
          </cell>
        </row>
        <row r="191">
          <cell r="A191">
            <v>44161</v>
          </cell>
          <cell r="B191" t="str">
            <v>Cost of Materials - OCC</v>
          </cell>
          <cell r="E191">
            <v>2426.64</v>
          </cell>
          <cell r="F191">
            <v>2389.0700000000002</v>
          </cell>
          <cell r="G191">
            <v>2400.6</v>
          </cell>
          <cell r="H191">
            <v>2445.6799999999998</v>
          </cell>
          <cell r="I191">
            <v>2403.29</v>
          </cell>
          <cell r="J191">
            <v>2402.11</v>
          </cell>
          <cell r="K191">
            <v>437.67</v>
          </cell>
          <cell r="L191">
            <v>1356.93</v>
          </cell>
          <cell r="M191">
            <v>2409.56</v>
          </cell>
          <cell r="N191">
            <v>2530.52</v>
          </cell>
          <cell r="O191">
            <v>2633.11</v>
          </cell>
          <cell r="P191">
            <v>2651.26</v>
          </cell>
          <cell r="Q191">
            <v>26486.440000000002</v>
          </cell>
        </row>
        <row r="192">
          <cell r="A192">
            <v>44162</v>
          </cell>
          <cell r="B192" t="str">
            <v>Cost of Materials - ONP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</row>
        <row r="193">
          <cell r="A193">
            <v>44163</v>
          </cell>
          <cell r="B193" t="str">
            <v>Cost of Materials - Other Paper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</row>
        <row r="194">
          <cell r="A194">
            <v>44164</v>
          </cell>
          <cell r="B194" t="str">
            <v>Cost of Materials - Aluminum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</row>
        <row r="195">
          <cell r="A195">
            <v>44165</v>
          </cell>
          <cell r="B195" t="str">
            <v>Cost of Materials - Metal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</row>
        <row r="196">
          <cell r="A196">
            <v>44166</v>
          </cell>
          <cell r="B196" t="str">
            <v>Cost of Materials - Glass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</row>
        <row r="197">
          <cell r="A197">
            <v>44167</v>
          </cell>
          <cell r="B197" t="str">
            <v>Cost of Materials - Plastic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</row>
        <row r="198">
          <cell r="A198">
            <v>44168</v>
          </cell>
          <cell r="B198" t="str">
            <v>Cost of Materials - Other Recyclables</v>
          </cell>
          <cell r="E198">
            <v>0</v>
          </cell>
          <cell r="F198">
            <v>8</v>
          </cell>
          <cell r="G198">
            <v>8</v>
          </cell>
          <cell r="H198">
            <v>0</v>
          </cell>
          <cell r="I198">
            <v>8</v>
          </cell>
          <cell r="J198">
            <v>0</v>
          </cell>
          <cell r="K198">
            <v>8</v>
          </cell>
          <cell r="L198">
            <v>7</v>
          </cell>
          <cell r="M198">
            <v>0</v>
          </cell>
          <cell r="N198">
            <v>7</v>
          </cell>
          <cell r="O198">
            <v>15</v>
          </cell>
          <cell r="P198">
            <v>8</v>
          </cell>
          <cell r="Q198">
            <v>69</v>
          </cell>
        </row>
        <row r="199">
          <cell r="A199">
            <v>44169</v>
          </cell>
          <cell r="B199" t="str">
            <v>Cost of Materials - Intercompany</v>
          </cell>
          <cell r="E199">
            <v>1793.25</v>
          </cell>
          <cell r="F199">
            <v>1711</v>
          </cell>
          <cell r="G199">
            <v>2209.37</v>
          </cell>
          <cell r="H199">
            <v>2644.25</v>
          </cell>
          <cell r="I199">
            <v>3170</v>
          </cell>
          <cell r="J199">
            <v>2275.25</v>
          </cell>
          <cell r="K199">
            <v>1660.5</v>
          </cell>
          <cell r="L199">
            <v>2033.7</v>
          </cell>
          <cell r="M199">
            <v>1648</v>
          </cell>
          <cell r="N199">
            <v>2091.5500000000002</v>
          </cell>
          <cell r="O199">
            <v>2223.8000000000002</v>
          </cell>
          <cell r="P199">
            <v>2182.25</v>
          </cell>
          <cell r="Q199">
            <v>25642.92</v>
          </cell>
        </row>
        <row r="200">
          <cell r="A200">
            <v>44261</v>
          </cell>
          <cell r="B200" t="str">
            <v>Cost of Materials - Organics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</row>
        <row r="201">
          <cell r="A201">
            <v>44262</v>
          </cell>
          <cell r="B201" t="str">
            <v>Cost of Materials - Clean Wood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</row>
        <row r="202">
          <cell r="A202">
            <v>44263</v>
          </cell>
          <cell r="B202" t="str">
            <v>Cost of Materials - Landscaping Materials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</row>
        <row r="203">
          <cell r="A203" t="str">
            <v>Total Recycling Materials Expense</v>
          </cell>
          <cell r="E203">
            <v>4219.8899999999994</v>
          </cell>
          <cell r="F203">
            <v>4108.07</v>
          </cell>
          <cell r="G203">
            <v>4617.9699999999993</v>
          </cell>
          <cell r="H203">
            <v>5089.93</v>
          </cell>
          <cell r="I203">
            <v>5581.29</v>
          </cell>
          <cell r="J203">
            <v>4677.3600000000006</v>
          </cell>
          <cell r="K203">
            <v>2106.17</v>
          </cell>
          <cell r="L203">
            <v>3397.63</v>
          </cell>
          <cell r="M203">
            <v>4057.56</v>
          </cell>
          <cell r="N203">
            <v>4629.07</v>
          </cell>
          <cell r="O203">
            <v>4871.91</v>
          </cell>
          <cell r="P203">
            <v>4841.51</v>
          </cell>
          <cell r="Q203">
            <v>52198.36</v>
          </cell>
        </row>
        <row r="205">
          <cell r="A205" t="str">
            <v>Other Expense</v>
          </cell>
        </row>
        <row r="206">
          <cell r="A206">
            <v>47000</v>
          </cell>
          <cell r="B206" t="str">
            <v>Cost of Containers Sold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</row>
        <row r="207">
          <cell r="A207">
            <v>47001</v>
          </cell>
          <cell r="B207" t="str">
            <v>Cost of Equipment Sold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</row>
        <row r="208">
          <cell r="A208">
            <v>47010</v>
          </cell>
          <cell r="B208" t="str">
            <v>Tire Processing Expenses</v>
          </cell>
          <cell r="E208">
            <v>0</v>
          </cell>
          <cell r="F208">
            <v>0</v>
          </cell>
          <cell r="G208">
            <v>0</v>
          </cell>
          <cell r="H208">
            <v>205.8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205.8</v>
          </cell>
        </row>
        <row r="209">
          <cell r="A209">
            <v>47019</v>
          </cell>
          <cell r="B209" t="str">
            <v>Tire Processing Expenses - Intercompany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</row>
        <row r="210">
          <cell r="A210" t="str">
            <v>Total Other Expense</v>
          </cell>
          <cell r="E210">
            <v>0</v>
          </cell>
          <cell r="F210">
            <v>0</v>
          </cell>
          <cell r="G210">
            <v>0</v>
          </cell>
          <cell r="H210">
            <v>205.8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205.8</v>
          </cell>
        </row>
        <row r="212">
          <cell r="A212" t="str">
            <v>Total Revenue Reductions</v>
          </cell>
          <cell r="E212">
            <v>1189721.74</v>
          </cell>
          <cell r="F212">
            <v>1141626.44</v>
          </cell>
          <cell r="G212">
            <v>1253517.81</v>
          </cell>
          <cell r="H212">
            <v>1214626.3900000001</v>
          </cell>
          <cell r="I212">
            <v>1217523.1600000001</v>
          </cell>
          <cell r="J212">
            <v>1297699.3500000001</v>
          </cell>
          <cell r="K212">
            <v>1256025.1800000002</v>
          </cell>
          <cell r="L212">
            <v>1254105.69</v>
          </cell>
          <cell r="M212">
            <v>1269065.3700000001</v>
          </cell>
          <cell r="N212">
            <v>1221565.4399999999</v>
          </cell>
          <cell r="O212">
            <v>1258666.6400000001</v>
          </cell>
          <cell r="P212">
            <v>1270391.3700000001</v>
          </cell>
          <cell r="Q212">
            <v>14844534.580000002</v>
          </cell>
        </row>
        <row r="214">
          <cell r="A214" t="str">
            <v>Net Revenue</v>
          </cell>
          <cell r="E214">
            <v>1649704.8499999999</v>
          </cell>
          <cell r="F214">
            <v>1670090.42</v>
          </cell>
          <cell r="G214">
            <v>1660254.0099999998</v>
          </cell>
          <cell r="H214">
            <v>1709411.48</v>
          </cell>
          <cell r="I214">
            <v>1713337.4899999993</v>
          </cell>
          <cell r="J214">
            <v>1707541.0700000003</v>
          </cell>
          <cell r="K214">
            <v>1724323.2199999993</v>
          </cell>
          <cell r="L214">
            <v>1700976.4799999995</v>
          </cell>
          <cell r="M214">
            <v>1726553.38</v>
          </cell>
          <cell r="N214">
            <v>1737484.1700000004</v>
          </cell>
          <cell r="O214">
            <v>1724550.3099999996</v>
          </cell>
          <cell r="P214">
            <v>1708899.85</v>
          </cell>
          <cell r="Q214">
            <v>20433126.73</v>
          </cell>
        </row>
        <row r="216">
          <cell r="A216" t="str">
            <v>Cost of Operations</v>
          </cell>
        </row>
        <row r="217">
          <cell r="A217" t="str">
            <v>Labor</v>
          </cell>
        </row>
        <row r="218">
          <cell r="A218">
            <v>50010</v>
          </cell>
          <cell r="B218" t="str">
            <v>Salaries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</row>
        <row r="219">
          <cell r="A219">
            <v>50020</v>
          </cell>
          <cell r="B219" t="str">
            <v>Wages Regular</v>
          </cell>
          <cell r="E219">
            <v>164883.42000000001</v>
          </cell>
          <cell r="F219">
            <v>163593.57</v>
          </cell>
          <cell r="G219">
            <v>188109.33</v>
          </cell>
          <cell r="H219">
            <v>179849.71</v>
          </cell>
          <cell r="I219">
            <v>172347.9</v>
          </cell>
          <cell r="J219">
            <v>187859.47</v>
          </cell>
          <cell r="K219">
            <v>178348.24</v>
          </cell>
          <cell r="L219">
            <v>182091.36</v>
          </cell>
          <cell r="M219">
            <v>176392.37000000002</v>
          </cell>
          <cell r="N219">
            <v>178231.65999999997</v>
          </cell>
          <cell r="O219">
            <v>171402.89</v>
          </cell>
          <cell r="P219">
            <v>200565.78999999998</v>
          </cell>
          <cell r="Q219">
            <v>2143675.71</v>
          </cell>
        </row>
        <row r="220">
          <cell r="A220">
            <v>50025</v>
          </cell>
          <cell r="B220" t="str">
            <v>Wages O.T.</v>
          </cell>
          <cell r="E220">
            <v>32984.839999999997</v>
          </cell>
          <cell r="F220">
            <v>9544.4</v>
          </cell>
          <cell r="G220">
            <v>22471.78</v>
          </cell>
          <cell r="H220">
            <v>31363.030000000002</v>
          </cell>
          <cell r="I220">
            <v>49805.09</v>
          </cell>
          <cell r="J220">
            <v>35207.21</v>
          </cell>
          <cell r="K220">
            <v>36825.21</v>
          </cell>
          <cell r="L220">
            <v>33200.26</v>
          </cell>
          <cell r="M220">
            <v>40758.67</v>
          </cell>
          <cell r="N220">
            <v>31022.81</v>
          </cell>
          <cell r="O220">
            <v>51285.26</v>
          </cell>
          <cell r="P220">
            <v>33854.409999999996</v>
          </cell>
          <cell r="Q220">
            <v>408322.97</v>
          </cell>
        </row>
        <row r="221">
          <cell r="A221">
            <v>50035</v>
          </cell>
          <cell r="B221" t="str">
            <v>Safety Bonuses</v>
          </cell>
          <cell r="E221">
            <v>4800</v>
          </cell>
          <cell r="F221">
            <v>4800</v>
          </cell>
          <cell r="G221">
            <v>4800</v>
          </cell>
          <cell r="H221">
            <v>4800</v>
          </cell>
          <cell r="I221">
            <v>5550</v>
          </cell>
          <cell r="J221">
            <v>5550</v>
          </cell>
          <cell r="K221">
            <v>5550</v>
          </cell>
          <cell r="L221">
            <v>5550</v>
          </cell>
          <cell r="M221">
            <v>3500</v>
          </cell>
          <cell r="N221">
            <v>3500</v>
          </cell>
          <cell r="O221">
            <v>4800</v>
          </cell>
          <cell r="P221">
            <v>-8000</v>
          </cell>
          <cell r="Q221">
            <v>45200</v>
          </cell>
        </row>
        <row r="222">
          <cell r="A222">
            <v>50036</v>
          </cell>
          <cell r="B222" t="str">
            <v>Other Bonus/Commission - Non-Safety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</row>
        <row r="223">
          <cell r="A223">
            <v>50045</v>
          </cell>
          <cell r="B223" t="str">
            <v>Contract Labor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4788.33</v>
          </cell>
          <cell r="L223">
            <v>3663.38</v>
          </cell>
          <cell r="M223">
            <v>2786.12</v>
          </cell>
          <cell r="N223">
            <v>7835.02</v>
          </cell>
          <cell r="O223">
            <v>2360.66</v>
          </cell>
          <cell r="P223">
            <v>120.48</v>
          </cell>
          <cell r="Q223">
            <v>21553.989999999998</v>
          </cell>
        </row>
        <row r="224">
          <cell r="A224">
            <v>50050</v>
          </cell>
          <cell r="B224" t="str">
            <v>Payroll Taxes</v>
          </cell>
          <cell r="E224">
            <v>25189.960000000003</v>
          </cell>
          <cell r="F224">
            <v>18251.73</v>
          </cell>
          <cell r="G224">
            <v>20679.02</v>
          </cell>
          <cell r="H224">
            <v>21039.350000000002</v>
          </cell>
          <cell r="I224">
            <v>21060.63</v>
          </cell>
          <cell r="J224">
            <v>22770.019999999997</v>
          </cell>
          <cell r="K224">
            <v>23082.989999999998</v>
          </cell>
          <cell r="L224">
            <v>21413.860000000004</v>
          </cell>
          <cell r="M224">
            <v>22297.15</v>
          </cell>
          <cell r="N224">
            <v>19721.989999999998</v>
          </cell>
          <cell r="O224">
            <v>24041.16</v>
          </cell>
          <cell r="P224">
            <v>17044.59</v>
          </cell>
          <cell r="Q224">
            <v>256592.45</v>
          </cell>
        </row>
        <row r="225">
          <cell r="A225">
            <v>50060</v>
          </cell>
          <cell r="B225" t="str">
            <v>Group Insurance</v>
          </cell>
          <cell r="E225">
            <v>-52</v>
          </cell>
          <cell r="F225">
            <v>52</v>
          </cell>
          <cell r="G225">
            <v>400</v>
          </cell>
          <cell r="H225">
            <v>400</v>
          </cell>
          <cell r="I225">
            <v>400</v>
          </cell>
          <cell r="J225">
            <v>400</v>
          </cell>
          <cell r="K225">
            <v>400.77</v>
          </cell>
          <cell r="L225">
            <v>348</v>
          </cell>
          <cell r="M225">
            <v>400</v>
          </cell>
          <cell r="N225">
            <v>400</v>
          </cell>
          <cell r="O225">
            <v>1.54</v>
          </cell>
          <cell r="P225">
            <v>-913.13</v>
          </cell>
          <cell r="Q225">
            <v>2237.1799999999998</v>
          </cell>
        </row>
        <row r="226">
          <cell r="A226">
            <v>50065</v>
          </cell>
          <cell r="B226" t="str">
            <v>Vacation Pay</v>
          </cell>
          <cell r="E226">
            <v>19746.13</v>
          </cell>
          <cell r="F226">
            <v>10715.919999999998</v>
          </cell>
          <cell r="G226">
            <v>10164.220000000001</v>
          </cell>
          <cell r="H226">
            <v>13775.17</v>
          </cell>
          <cell r="I226">
            <v>12214.41</v>
          </cell>
          <cell r="J226">
            <v>9839.7799999999988</v>
          </cell>
          <cell r="K226">
            <v>16829.84</v>
          </cell>
          <cell r="L226">
            <v>10619.08</v>
          </cell>
          <cell r="M226">
            <v>20174.8</v>
          </cell>
          <cell r="N226">
            <v>7964.8900000000012</v>
          </cell>
          <cell r="O226">
            <v>28346.93</v>
          </cell>
          <cell r="P226">
            <v>21322.129999999997</v>
          </cell>
          <cell r="Q226">
            <v>181713.30000000002</v>
          </cell>
        </row>
        <row r="227">
          <cell r="A227">
            <v>50070</v>
          </cell>
          <cell r="B227" t="str">
            <v>Sick Pay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</row>
        <row r="228">
          <cell r="A228">
            <v>50086</v>
          </cell>
          <cell r="B228" t="str">
            <v>Safety and Training</v>
          </cell>
          <cell r="E228">
            <v>157.5</v>
          </cell>
          <cell r="F228">
            <v>172.5</v>
          </cell>
          <cell r="G228">
            <v>808.28</v>
          </cell>
          <cell r="H228">
            <v>-442.5</v>
          </cell>
          <cell r="I228">
            <v>965.32</v>
          </cell>
          <cell r="J228">
            <v>0</v>
          </cell>
          <cell r="K228">
            <v>0</v>
          </cell>
          <cell r="L228">
            <v>0</v>
          </cell>
          <cell r="M228">
            <v>25</v>
          </cell>
          <cell r="N228">
            <v>675</v>
          </cell>
          <cell r="O228">
            <v>0</v>
          </cell>
          <cell r="P228">
            <v>0</v>
          </cell>
          <cell r="Q228">
            <v>2361.1</v>
          </cell>
        </row>
        <row r="229">
          <cell r="A229">
            <v>50087</v>
          </cell>
          <cell r="B229" t="str">
            <v>Drug Testing</v>
          </cell>
          <cell r="E229">
            <v>60</v>
          </cell>
          <cell r="F229">
            <v>294</v>
          </cell>
          <cell r="G229">
            <v>180</v>
          </cell>
          <cell r="H229">
            <v>60</v>
          </cell>
          <cell r="I229">
            <v>180</v>
          </cell>
          <cell r="J229">
            <v>0</v>
          </cell>
          <cell r="K229">
            <v>660</v>
          </cell>
          <cell r="L229">
            <v>180</v>
          </cell>
          <cell r="M229">
            <v>480</v>
          </cell>
          <cell r="N229">
            <v>360</v>
          </cell>
          <cell r="O229">
            <v>180</v>
          </cell>
          <cell r="P229">
            <v>120</v>
          </cell>
          <cell r="Q229">
            <v>2754</v>
          </cell>
        </row>
        <row r="230">
          <cell r="A230">
            <v>50090</v>
          </cell>
          <cell r="B230" t="str">
            <v>Uniforms</v>
          </cell>
          <cell r="E230">
            <v>4074.6600000000003</v>
          </cell>
          <cell r="F230">
            <v>3623.04</v>
          </cell>
          <cell r="G230">
            <v>5198.9500000000007</v>
          </cell>
          <cell r="H230">
            <v>3689.49</v>
          </cell>
          <cell r="I230">
            <v>10448.56</v>
          </cell>
          <cell r="J230">
            <v>4504.9699999999993</v>
          </cell>
          <cell r="K230">
            <v>4758.2000000000007</v>
          </cell>
          <cell r="L230">
            <v>10818.759999999998</v>
          </cell>
          <cell r="M230">
            <v>4750.04</v>
          </cell>
          <cell r="N230">
            <v>7936.8100000000013</v>
          </cell>
          <cell r="O230">
            <v>4016.29</v>
          </cell>
          <cell r="P230">
            <v>3616.1000000000004</v>
          </cell>
          <cell r="Q230">
            <v>67435.87</v>
          </cell>
        </row>
        <row r="231">
          <cell r="A231">
            <v>50115</v>
          </cell>
          <cell r="B231" t="str">
            <v>Pension and Profit Sharing</v>
          </cell>
          <cell r="E231">
            <v>28983.06</v>
          </cell>
          <cell r="F231">
            <v>25738.78</v>
          </cell>
          <cell r="G231">
            <v>27512.51</v>
          </cell>
          <cell r="H231">
            <v>29149.510000000002</v>
          </cell>
          <cell r="I231">
            <v>28747.71</v>
          </cell>
          <cell r="J231">
            <v>30320.410000000003</v>
          </cell>
          <cell r="K231">
            <v>30592.95</v>
          </cell>
          <cell r="L231">
            <v>30361.019999999997</v>
          </cell>
          <cell r="M231">
            <v>30798.07</v>
          </cell>
          <cell r="N231">
            <v>28965.410000000003</v>
          </cell>
          <cell r="O231">
            <v>29195.13</v>
          </cell>
          <cell r="P231">
            <v>27681.32</v>
          </cell>
          <cell r="Q231">
            <v>348045.87999999995</v>
          </cell>
        </row>
        <row r="232">
          <cell r="A232">
            <v>50116</v>
          </cell>
          <cell r="B232" t="str">
            <v>Union Benefit Expense</v>
          </cell>
          <cell r="E232">
            <v>75002.37000000001</v>
          </cell>
          <cell r="F232">
            <v>76004.59</v>
          </cell>
          <cell r="G232">
            <v>72736.17</v>
          </cell>
          <cell r="H232">
            <v>70560.600000000006</v>
          </cell>
          <cell r="I232">
            <v>73715.539999999994</v>
          </cell>
          <cell r="J232">
            <v>76036.11</v>
          </cell>
          <cell r="K232">
            <v>76033.8</v>
          </cell>
          <cell r="L232">
            <v>76047.17</v>
          </cell>
          <cell r="M232">
            <v>75995.589999999982</v>
          </cell>
          <cell r="N232">
            <v>77106.5</v>
          </cell>
          <cell r="O232">
            <v>74405.170000000013</v>
          </cell>
          <cell r="P232">
            <v>74519.92</v>
          </cell>
          <cell r="Q232">
            <v>898163.53</v>
          </cell>
        </row>
        <row r="233">
          <cell r="A233">
            <v>50117</v>
          </cell>
          <cell r="B233" t="str">
            <v>Union Pension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</row>
        <row r="234">
          <cell r="A234">
            <v>50148</v>
          </cell>
          <cell r="B234" t="str">
            <v>Allocated Exp In - District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</row>
        <row r="235">
          <cell r="A235">
            <v>50149</v>
          </cell>
          <cell r="B235" t="str">
            <v>Allocated Exp In Out - District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</row>
        <row r="236">
          <cell r="A236">
            <v>50335</v>
          </cell>
          <cell r="B236" t="str">
            <v>Miscellaneous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</row>
        <row r="237">
          <cell r="A237">
            <v>50900</v>
          </cell>
          <cell r="B237" t="str">
            <v>Capitalized Costs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</row>
        <row r="238">
          <cell r="A238">
            <v>50998</v>
          </cell>
          <cell r="B238" t="str">
            <v>Allocation Out - District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</row>
        <row r="239">
          <cell r="A239">
            <v>50999</v>
          </cell>
          <cell r="B239" t="str">
            <v>Allocation Out - Out District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</row>
        <row r="240">
          <cell r="A240" t="str">
            <v>Total Labor</v>
          </cell>
          <cell r="E240">
            <v>355829.94</v>
          </cell>
          <cell r="F240">
            <v>312790.53000000003</v>
          </cell>
          <cell r="G240">
            <v>353060.25999999995</v>
          </cell>
          <cell r="H240">
            <v>354244.36</v>
          </cell>
          <cell r="I240">
            <v>375435.16</v>
          </cell>
          <cell r="J240">
            <v>372487.97</v>
          </cell>
          <cell r="K240">
            <v>377870.32999999996</v>
          </cell>
          <cell r="L240">
            <v>374292.89</v>
          </cell>
          <cell r="M240">
            <v>378357.81</v>
          </cell>
          <cell r="N240">
            <v>363720.08999999997</v>
          </cell>
          <cell r="O240">
            <v>390035.03</v>
          </cell>
          <cell r="P240">
            <v>369931.60999999993</v>
          </cell>
          <cell r="Q240">
            <v>4378055.9800000004</v>
          </cell>
        </row>
        <row r="242">
          <cell r="A242" t="str">
            <v>Truck Fixed Expenses</v>
          </cell>
        </row>
        <row r="243">
          <cell r="A243">
            <v>51148</v>
          </cell>
          <cell r="B243" t="str">
            <v>Allocation In - District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</row>
        <row r="244">
          <cell r="A244">
            <v>51149</v>
          </cell>
          <cell r="B244" t="str">
            <v>Allocation In - Out District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</row>
        <row r="245">
          <cell r="A245">
            <v>51175</v>
          </cell>
          <cell r="B245" t="str">
            <v>Equipment/Vehicle Rental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</row>
        <row r="246">
          <cell r="A246">
            <v>51275</v>
          </cell>
          <cell r="B246" t="str">
            <v>Property Taxes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A247">
            <v>51295</v>
          </cell>
          <cell r="B247" t="str">
            <v>Licenses</v>
          </cell>
          <cell r="E247">
            <v>7094.03</v>
          </cell>
          <cell r="F247">
            <v>5283.39</v>
          </cell>
          <cell r="G247">
            <v>6038.79</v>
          </cell>
          <cell r="H247">
            <v>6260.76</v>
          </cell>
          <cell r="I247">
            <v>7130.37</v>
          </cell>
          <cell r="J247">
            <v>6495.12</v>
          </cell>
          <cell r="K247">
            <v>7155.12</v>
          </cell>
          <cell r="L247">
            <v>8517.26</v>
          </cell>
          <cell r="M247">
            <v>6025.42</v>
          </cell>
          <cell r="N247">
            <v>6730.71</v>
          </cell>
          <cell r="O247">
            <v>6040.84</v>
          </cell>
          <cell r="P247">
            <v>7017.82</v>
          </cell>
          <cell r="Q247">
            <v>79789.63</v>
          </cell>
        </row>
        <row r="248">
          <cell r="A248">
            <v>51335</v>
          </cell>
          <cell r="B248" t="str">
            <v>Miscellaneous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</row>
        <row r="249">
          <cell r="A249">
            <v>51998</v>
          </cell>
          <cell r="B249" t="str">
            <v>Allocation Out - District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</row>
        <row r="250">
          <cell r="A250">
            <v>51999</v>
          </cell>
          <cell r="B250" t="str">
            <v>Allocation Out - Out District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</row>
        <row r="251">
          <cell r="A251" t="str">
            <v>Total Truck Fixed Expenses</v>
          </cell>
          <cell r="E251">
            <v>7094.03</v>
          </cell>
          <cell r="F251">
            <v>5283.39</v>
          </cell>
          <cell r="G251">
            <v>6038.79</v>
          </cell>
          <cell r="H251">
            <v>6260.76</v>
          </cell>
          <cell r="I251">
            <v>7130.37</v>
          </cell>
          <cell r="J251">
            <v>6495.12</v>
          </cell>
          <cell r="K251">
            <v>7155.12</v>
          </cell>
          <cell r="L251">
            <v>8517.26</v>
          </cell>
          <cell r="M251">
            <v>6025.42</v>
          </cell>
          <cell r="N251">
            <v>6730.71</v>
          </cell>
          <cell r="O251">
            <v>6040.84</v>
          </cell>
          <cell r="P251">
            <v>7017.82</v>
          </cell>
          <cell r="Q251">
            <v>79789.63</v>
          </cell>
        </row>
        <row r="253">
          <cell r="A253" t="str">
            <v>Truck Variable Expenses</v>
          </cell>
        </row>
        <row r="254">
          <cell r="A254">
            <v>52010</v>
          </cell>
          <cell r="B254" t="str">
            <v>Salaries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</row>
        <row r="255">
          <cell r="A255">
            <v>52020</v>
          </cell>
          <cell r="B255" t="str">
            <v>Wages Regular</v>
          </cell>
          <cell r="E255">
            <v>41831.43</v>
          </cell>
          <cell r="F255">
            <v>31547.360000000001</v>
          </cell>
          <cell r="G255">
            <v>41785.230000000003</v>
          </cell>
          <cell r="H255">
            <v>41270.26</v>
          </cell>
          <cell r="I255">
            <v>32339.71</v>
          </cell>
          <cell r="J255">
            <v>31241.200000000001</v>
          </cell>
          <cell r="K255">
            <v>37276.75</v>
          </cell>
          <cell r="L255">
            <v>38079.120000000003</v>
          </cell>
          <cell r="M255">
            <v>35899.410000000003</v>
          </cell>
          <cell r="N255">
            <v>39332.589999999997</v>
          </cell>
          <cell r="O255">
            <v>37890.239999999998</v>
          </cell>
          <cell r="P255">
            <v>44055.94</v>
          </cell>
          <cell r="Q255">
            <v>452549.24000000005</v>
          </cell>
        </row>
        <row r="256">
          <cell r="A256">
            <v>52025</v>
          </cell>
          <cell r="B256" t="str">
            <v>Wages O.T.</v>
          </cell>
          <cell r="E256">
            <v>7524.35</v>
          </cell>
          <cell r="F256">
            <v>4047.27</v>
          </cell>
          <cell r="G256">
            <v>4760.2299999999996</v>
          </cell>
          <cell r="H256">
            <v>4152.5200000000004</v>
          </cell>
          <cell r="I256">
            <v>5808.01</v>
          </cell>
          <cell r="J256">
            <v>4035.92</v>
          </cell>
          <cell r="K256">
            <v>11119.38</v>
          </cell>
          <cell r="L256">
            <v>2971.58</v>
          </cell>
          <cell r="M256">
            <v>6964.42</v>
          </cell>
          <cell r="N256">
            <v>4824.8500000000004</v>
          </cell>
          <cell r="O256">
            <v>7793.34</v>
          </cell>
          <cell r="P256">
            <v>5555.18</v>
          </cell>
          <cell r="Q256">
            <v>69557.049999999988</v>
          </cell>
        </row>
        <row r="257">
          <cell r="A257">
            <v>52035</v>
          </cell>
          <cell r="B257" t="str">
            <v>Safety Bonuses</v>
          </cell>
          <cell r="E257">
            <v>1250</v>
          </cell>
          <cell r="F257">
            <v>1250</v>
          </cell>
          <cell r="G257">
            <v>1250</v>
          </cell>
          <cell r="H257">
            <v>1250</v>
          </cell>
          <cell r="I257">
            <v>2000</v>
          </cell>
          <cell r="J257">
            <v>2000</v>
          </cell>
          <cell r="K257">
            <v>2000</v>
          </cell>
          <cell r="L257">
            <v>2000</v>
          </cell>
          <cell r="M257">
            <v>1000</v>
          </cell>
          <cell r="N257">
            <v>1000</v>
          </cell>
          <cell r="O257">
            <v>1200</v>
          </cell>
          <cell r="P257">
            <v>-2000</v>
          </cell>
          <cell r="Q257">
            <v>14200</v>
          </cell>
        </row>
        <row r="258">
          <cell r="A258">
            <v>52036</v>
          </cell>
          <cell r="B258" t="str">
            <v>Other Bonus/Commission - Non-Safety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</row>
        <row r="259">
          <cell r="A259">
            <v>52045</v>
          </cell>
          <cell r="B259" t="str">
            <v>Contract Labor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</row>
        <row r="260">
          <cell r="A260">
            <v>52050</v>
          </cell>
          <cell r="B260" t="str">
            <v>Payroll Taxes</v>
          </cell>
          <cell r="E260">
            <v>5936.87</v>
          </cell>
          <cell r="F260">
            <v>3515.19</v>
          </cell>
          <cell r="G260">
            <v>4535.6499999999996</v>
          </cell>
          <cell r="H260">
            <v>4653.75</v>
          </cell>
          <cell r="I260">
            <v>4561.24</v>
          </cell>
          <cell r="J260">
            <v>5119.2299999999996</v>
          </cell>
          <cell r="K260">
            <v>5503.32</v>
          </cell>
          <cell r="L260">
            <v>4465.1099999999997</v>
          </cell>
          <cell r="M260">
            <v>4260.3100000000004</v>
          </cell>
          <cell r="N260">
            <v>4002.25</v>
          </cell>
          <cell r="O260">
            <v>5640.4</v>
          </cell>
          <cell r="P260">
            <v>3070</v>
          </cell>
          <cell r="Q260">
            <v>55263.32</v>
          </cell>
        </row>
        <row r="261">
          <cell r="A261">
            <v>52060</v>
          </cell>
          <cell r="B261" t="str">
            <v>Group Insurance</v>
          </cell>
          <cell r="E261">
            <v>-159</v>
          </cell>
          <cell r="F261">
            <v>-159</v>
          </cell>
          <cell r="G261">
            <v>561.5</v>
          </cell>
          <cell r="H261">
            <v>720.5</v>
          </cell>
          <cell r="I261">
            <v>641</v>
          </cell>
          <cell r="J261">
            <v>641</v>
          </cell>
          <cell r="K261">
            <v>641</v>
          </cell>
          <cell r="L261">
            <v>641</v>
          </cell>
          <cell r="M261">
            <v>561.5</v>
          </cell>
          <cell r="N261">
            <v>720.5</v>
          </cell>
          <cell r="O261">
            <v>641</v>
          </cell>
          <cell r="P261">
            <v>511.58</v>
          </cell>
          <cell r="Q261">
            <v>5962.58</v>
          </cell>
        </row>
        <row r="262">
          <cell r="A262">
            <v>52065</v>
          </cell>
          <cell r="B262" t="str">
            <v>Vacation Pay</v>
          </cell>
          <cell r="E262">
            <v>5737.5</v>
          </cell>
          <cell r="F262">
            <v>2090.71</v>
          </cell>
          <cell r="G262">
            <v>1979.73</v>
          </cell>
          <cell r="H262">
            <v>3044.17</v>
          </cell>
          <cell r="I262">
            <v>1571.02</v>
          </cell>
          <cell r="J262">
            <v>4642.26</v>
          </cell>
          <cell r="K262">
            <v>3319.05</v>
          </cell>
          <cell r="L262">
            <v>1557.75</v>
          </cell>
          <cell r="M262">
            <v>5888.63</v>
          </cell>
          <cell r="N262">
            <v>2065.0500000000002</v>
          </cell>
          <cell r="O262">
            <v>3190.34</v>
          </cell>
          <cell r="P262">
            <v>2387</v>
          </cell>
          <cell r="Q262">
            <v>37473.21</v>
          </cell>
        </row>
        <row r="263">
          <cell r="A263">
            <v>52070</v>
          </cell>
          <cell r="B263" t="str">
            <v>Sick Pay</v>
          </cell>
          <cell r="E263">
            <v>0</v>
          </cell>
          <cell r="F263">
            <v>0</v>
          </cell>
          <cell r="G263">
            <v>111.2</v>
          </cell>
          <cell r="H263">
            <v>903.6</v>
          </cell>
          <cell r="I263">
            <v>-301.2</v>
          </cell>
          <cell r="J263">
            <v>114.8</v>
          </cell>
          <cell r="K263">
            <v>229.6</v>
          </cell>
          <cell r="L263">
            <v>-114.8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943.2</v>
          </cell>
        </row>
        <row r="264">
          <cell r="A264">
            <v>52086</v>
          </cell>
          <cell r="B264" t="str">
            <v>Safety and Training</v>
          </cell>
          <cell r="E264">
            <v>313.67</v>
          </cell>
          <cell r="F264">
            <v>337.9</v>
          </cell>
          <cell r="G264">
            <v>464.12</v>
          </cell>
          <cell r="H264">
            <v>898.81</v>
          </cell>
          <cell r="I264">
            <v>1000.19</v>
          </cell>
          <cell r="J264">
            <v>951.13</v>
          </cell>
          <cell r="K264">
            <v>348.03</v>
          </cell>
          <cell r="L264">
            <v>1085.5</v>
          </cell>
          <cell r="M264">
            <v>0</v>
          </cell>
          <cell r="N264">
            <v>252.45</v>
          </cell>
          <cell r="O264">
            <v>0</v>
          </cell>
          <cell r="P264">
            <v>1352.06</v>
          </cell>
          <cell r="Q264">
            <v>7003.8600000000006</v>
          </cell>
        </row>
        <row r="265">
          <cell r="A265">
            <v>52087</v>
          </cell>
          <cell r="B265" t="str">
            <v>Drug Screening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</row>
        <row r="266">
          <cell r="A266">
            <v>52090</v>
          </cell>
          <cell r="B266" t="str">
            <v>Uniforms</v>
          </cell>
          <cell r="E266">
            <v>300.83</v>
          </cell>
          <cell r="F266">
            <v>353.71</v>
          </cell>
          <cell r="G266">
            <v>389.7</v>
          </cell>
          <cell r="H266">
            <v>320.22000000000003</v>
          </cell>
          <cell r="I266">
            <v>296.99</v>
          </cell>
          <cell r="J266">
            <v>450.43</v>
          </cell>
          <cell r="K266">
            <v>428.66</v>
          </cell>
          <cell r="L266">
            <v>1034.03</v>
          </cell>
          <cell r="M266">
            <v>250.15</v>
          </cell>
          <cell r="N266">
            <v>3123.18</v>
          </cell>
          <cell r="O266">
            <v>276.32</v>
          </cell>
          <cell r="P266">
            <v>308.07</v>
          </cell>
          <cell r="Q266">
            <v>7532.2899999999991</v>
          </cell>
        </row>
        <row r="267">
          <cell r="A267">
            <v>52115</v>
          </cell>
          <cell r="B267" t="str">
            <v>Pension and Profit Sharing</v>
          </cell>
          <cell r="E267">
            <v>4010.46</v>
          </cell>
          <cell r="F267">
            <v>3565.56</v>
          </cell>
          <cell r="G267">
            <v>3834.74</v>
          </cell>
          <cell r="H267">
            <v>3873.02</v>
          </cell>
          <cell r="I267">
            <v>3977.37</v>
          </cell>
          <cell r="J267">
            <v>4220.3500000000004</v>
          </cell>
          <cell r="K267">
            <v>4228.8599999999997</v>
          </cell>
          <cell r="L267">
            <v>4197.5600000000004</v>
          </cell>
          <cell r="M267">
            <v>4257.6400000000003</v>
          </cell>
          <cell r="N267">
            <v>4035.58</v>
          </cell>
          <cell r="O267">
            <v>4052.24</v>
          </cell>
          <cell r="P267">
            <v>3832.52</v>
          </cell>
          <cell r="Q267">
            <v>48085.9</v>
          </cell>
        </row>
        <row r="268">
          <cell r="A268">
            <v>52116</v>
          </cell>
          <cell r="B268" t="str">
            <v>Union Benefit Expense</v>
          </cell>
          <cell r="E268">
            <v>11221.99</v>
          </cell>
          <cell r="F268">
            <v>11221.61</v>
          </cell>
          <cell r="G268">
            <v>8963.65</v>
          </cell>
          <cell r="H268">
            <v>10117.1</v>
          </cell>
          <cell r="I268">
            <v>10108.799999999999</v>
          </cell>
          <cell r="J268">
            <v>10108.799999999999</v>
          </cell>
          <cell r="K268">
            <v>10108.799999999999</v>
          </cell>
          <cell r="L268">
            <v>10108.799999999999</v>
          </cell>
          <cell r="M268">
            <v>10102.129999999999</v>
          </cell>
          <cell r="N268">
            <v>10118.73</v>
          </cell>
          <cell r="O268">
            <v>8978.93</v>
          </cell>
          <cell r="P268">
            <v>9916.0499999999993</v>
          </cell>
          <cell r="Q268">
            <v>121075.39</v>
          </cell>
        </row>
        <row r="269">
          <cell r="A269">
            <v>52117</v>
          </cell>
          <cell r="B269" t="str">
            <v>Union Pension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</row>
        <row r="270">
          <cell r="A270">
            <v>52120</v>
          </cell>
          <cell r="B270" t="str">
            <v>Parts and Materials</v>
          </cell>
          <cell r="E270">
            <v>41193.56</v>
          </cell>
          <cell r="F270">
            <v>42024.94</v>
          </cell>
          <cell r="G270">
            <v>38734.660000000003</v>
          </cell>
          <cell r="H270">
            <v>21757.73</v>
          </cell>
          <cell r="I270">
            <v>38676.519999999997</v>
          </cell>
          <cell r="J270">
            <v>21919.95</v>
          </cell>
          <cell r="K270">
            <v>34237.410000000003</v>
          </cell>
          <cell r="L270">
            <v>36723.200000000004</v>
          </cell>
          <cell r="M270">
            <v>30874.03</v>
          </cell>
          <cell r="N270">
            <v>23554.1</v>
          </cell>
          <cell r="O270">
            <v>38660.959999999999</v>
          </cell>
          <cell r="P270">
            <v>71007.829999999987</v>
          </cell>
          <cell r="Q270">
            <v>439364.89</v>
          </cell>
        </row>
        <row r="271">
          <cell r="A271">
            <v>52125</v>
          </cell>
          <cell r="B271" t="str">
            <v>Operating Supplies</v>
          </cell>
          <cell r="E271">
            <v>450.54</v>
          </cell>
          <cell r="F271">
            <v>864.08</v>
          </cell>
          <cell r="G271">
            <v>1556.99</v>
          </cell>
          <cell r="H271">
            <v>537.54</v>
          </cell>
          <cell r="I271">
            <v>1099.93</v>
          </cell>
          <cell r="J271">
            <v>712.27</v>
          </cell>
          <cell r="K271">
            <v>5197.97</v>
          </cell>
          <cell r="L271">
            <v>-137.46</v>
          </cell>
          <cell r="M271">
            <v>1851.48</v>
          </cell>
          <cell r="N271">
            <v>2157.91</v>
          </cell>
          <cell r="O271">
            <v>2427.54</v>
          </cell>
          <cell r="P271">
            <v>1259.3</v>
          </cell>
          <cell r="Q271">
            <v>17978.09</v>
          </cell>
        </row>
        <row r="272">
          <cell r="A272">
            <v>52135</v>
          </cell>
          <cell r="B272" t="str">
            <v>Equipment and Maint Repair</v>
          </cell>
          <cell r="E272">
            <v>1311.54</v>
          </cell>
          <cell r="F272">
            <v>0</v>
          </cell>
          <cell r="G272">
            <v>1331.95</v>
          </cell>
          <cell r="H272">
            <v>2045.95</v>
          </cell>
          <cell r="I272">
            <v>0</v>
          </cell>
          <cell r="J272">
            <v>829.81</v>
          </cell>
          <cell r="K272">
            <v>0</v>
          </cell>
          <cell r="L272">
            <v>606.65</v>
          </cell>
          <cell r="M272">
            <v>0</v>
          </cell>
          <cell r="N272">
            <v>19.89</v>
          </cell>
          <cell r="O272">
            <v>0</v>
          </cell>
          <cell r="P272">
            <v>4997.33</v>
          </cell>
          <cell r="Q272">
            <v>11143.119999999999</v>
          </cell>
        </row>
        <row r="273">
          <cell r="A273">
            <v>52140</v>
          </cell>
          <cell r="B273" t="str">
            <v>Tires</v>
          </cell>
          <cell r="E273">
            <v>10747.01</v>
          </cell>
          <cell r="F273">
            <v>20260.900000000001</v>
          </cell>
          <cell r="G273">
            <v>12967.76</v>
          </cell>
          <cell r="H273">
            <v>15725.04</v>
          </cell>
          <cell r="I273">
            <v>18198.22</v>
          </cell>
          <cell r="J273">
            <v>22108.07</v>
          </cell>
          <cell r="K273">
            <v>15799.4</v>
          </cell>
          <cell r="L273">
            <v>23775.3</v>
          </cell>
          <cell r="M273">
            <v>38329.33</v>
          </cell>
          <cell r="N273">
            <v>6596.26</v>
          </cell>
          <cell r="O273">
            <v>14714.42</v>
          </cell>
          <cell r="P273">
            <v>23906.22</v>
          </cell>
          <cell r="Q273">
            <v>223127.93</v>
          </cell>
        </row>
        <row r="274">
          <cell r="A274">
            <v>52142</v>
          </cell>
          <cell r="B274" t="str">
            <v>Fuel Expense</v>
          </cell>
          <cell r="E274">
            <v>90672.87</v>
          </cell>
          <cell r="F274">
            <v>84188.88</v>
          </cell>
          <cell r="G274">
            <v>96017.58</v>
          </cell>
          <cell r="H274">
            <v>104369.3</v>
          </cell>
          <cell r="I274">
            <v>97844</v>
          </cell>
          <cell r="J274">
            <v>100692.82</v>
          </cell>
          <cell r="K274">
            <v>101529.68</v>
          </cell>
          <cell r="L274">
            <v>100169.49</v>
          </cell>
          <cell r="M274">
            <v>104198.62999999999</v>
          </cell>
          <cell r="N274">
            <v>102536.13</v>
          </cell>
          <cell r="O274">
            <v>101351.78</v>
          </cell>
          <cell r="P274">
            <v>108470.82</v>
          </cell>
          <cell r="Q274">
            <v>1192041.98</v>
          </cell>
        </row>
        <row r="275">
          <cell r="A275">
            <v>52143</v>
          </cell>
          <cell r="B275" t="str">
            <v>Transmontagne Fuel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</row>
        <row r="276">
          <cell r="A276">
            <v>52144</v>
          </cell>
          <cell r="B276" t="str">
            <v>Urea Expense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</row>
        <row r="277">
          <cell r="A277">
            <v>52146</v>
          </cell>
          <cell r="B277" t="str">
            <v>Oil and Grease</v>
          </cell>
          <cell r="E277">
            <v>1875.42</v>
          </cell>
          <cell r="F277">
            <v>3140.6</v>
          </cell>
          <cell r="G277">
            <v>5599.47</v>
          </cell>
          <cell r="H277">
            <v>2698.4</v>
          </cell>
          <cell r="I277">
            <v>3948.29</v>
          </cell>
          <cell r="J277">
            <v>2749.6</v>
          </cell>
          <cell r="K277">
            <v>7146.81</v>
          </cell>
          <cell r="L277">
            <v>2889.82</v>
          </cell>
          <cell r="M277">
            <v>9639.18</v>
          </cell>
          <cell r="N277">
            <v>6672.23</v>
          </cell>
          <cell r="O277">
            <v>11463.27</v>
          </cell>
          <cell r="P277">
            <v>-1288.0899999999999</v>
          </cell>
          <cell r="Q277">
            <v>56535</v>
          </cell>
        </row>
        <row r="278">
          <cell r="A278">
            <v>52147</v>
          </cell>
          <cell r="B278" t="str">
            <v>Outside Repairs</v>
          </cell>
          <cell r="E278">
            <v>8076.3899999999994</v>
          </cell>
          <cell r="F278">
            <v>4057.67</v>
          </cell>
          <cell r="G278">
            <v>2887.37</v>
          </cell>
          <cell r="H278">
            <v>4718.95</v>
          </cell>
          <cell r="I278">
            <v>7256.5</v>
          </cell>
          <cell r="J278">
            <v>4191.84</v>
          </cell>
          <cell r="K278">
            <v>8112.14</v>
          </cell>
          <cell r="L278">
            <v>5106.9299999999994</v>
          </cell>
          <cell r="M278">
            <v>11697.4</v>
          </cell>
          <cell r="N278">
            <v>2871.95</v>
          </cell>
          <cell r="O278">
            <v>2463.9499999999998</v>
          </cell>
          <cell r="P278">
            <v>2818.3500000000004</v>
          </cell>
          <cell r="Q278">
            <v>64259.439999999995</v>
          </cell>
        </row>
        <row r="279">
          <cell r="A279">
            <v>52148</v>
          </cell>
          <cell r="B279" t="str">
            <v>Allocated Exp In - District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</row>
        <row r="280">
          <cell r="A280">
            <v>52149</v>
          </cell>
          <cell r="B280" t="str">
            <v>Allocated Exp In Out - District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</row>
        <row r="281">
          <cell r="A281">
            <v>52150</v>
          </cell>
          <cell r="B281" t="str">
            <v>Utilities</v>
          </cell>
          <cell r="E281">
            <v>3181.16</v>
          </cell>
          <cell r="F281">
            <v>2292.6799999999998</v>
          </cell>
          <cell r="G281">
            <v>2139.2399999999998</v>
          </cell>
          <cell r="H281">
            <v>1852.79</v>
          </cell>
          <cell r="I281">
            <v>1236.6600000000001</v>
          </cell>
          <cell r="J281">
            <v>1066.23</v>
          </cell>
          <cell r="K281">
            <v>890.6</v>
          </cell>
          <cell r="L281">
            <v>864.21</v>
          </cell>
          <cell r="M281">
            <v>875.77</v>
          </cell>
          <cell r="N281">
            <v>889.61</v>
          </cell>
          <cell r="O281">
            <v>1635.02</v>
          </cell>
          <cell r="P281">
            <v>2991.91</v>
          </cell>
          <cell r="Q281">
            <v>19915.88</v>
          </cell>
        </row>
        <row r="282">
          <cell r="A282">
            <v>52165</v>
          </cell>
          <cell r="B282" t="str">
            <v>Communications</v>
          </cell>
          <cell r="E282">
            <v>1324.81</v>
          </cell>
          <cell r="F282">
            <v>1312.75</v>
          </cell>
          <cell r="G282">
            <v>1300.6099999999999</v>
          </cell>
          <cell r="H282">
            <v>1324.91</v>
          </cell>
          <cell r="I282">
            <v>1652.06</v>
          </cell>
          <cell r="J282">
            <v>1336.3</v>
          </cell>
          <cell r="K282">
            <v>1291.19</v>
          </cell>
          <cell r="L282">
            <v>1252.44</v>
          </cell>
          <cell r="M282">
            <v>1871.82</v>
          </cell>
          <cell r="N282">
            <v>1105.6099999999999</v>
          </cell>
          <cell r="O282">
            <v>1351.41</v>
          </cell>
          <cell r="P282">
            <v>1424.14</v>
          </cell>
          <cell r="Q282">
            <v>16548.05</v>
          </cell>
        </row>
        <row r="283">
          <cell r="A283">
            <v>52170</v>
          </cell>
          <cell r="B283" t="str">
            <v>Real Estate Rentals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</row>
        <row r="284">
          <cell r="A284">
            <v>52172</v>
          </cell>
          <cell r="B284" t="str">
            <v>Chassis Lease Expense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</row>
        <row r="285">
          <cell r="A285">
            <v>52175</v>
          </cell>
          <cell r="B285" t="str">
            <v>Equip/Vehicle Rental</v>
          </cell>
          <cell r="E285">
            <v>230.74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230.74</v>
          </cell>
        </row>
        <row r="286">
          <cell r="A286">
            <v>52181</v>
          </cell>
          <cell r="B286" t="str">
            <v>Freight</v>
          </cell>
          <cell r="E286">
            <v>0</v>
          </cell>
          <cell r="F286">
            <v>0</v>
          </cell>
          <cell r="G286">
            <v>0</v>
          </cell>
          <cell r="H286">
            <v>16.23</v>
          </cell>
          <cell r="I286">
            <v>369.59000000000003</v>
          </cell>
          <cell r="J286">
            <v>0</v>
          </cell>
          <cell r="K286">
            <v>0</v>
          </cell>
          <cell r="L286">
            <v>95.38</v>
          </cell>
          <cell r="M286">
            <v>0</v>
          </cell>
          <cell r="N286">
            <v>0</v>
          </cell>
          <cell r="O286">
            <v>0</v>
          </cell>
          <cell r="P286">
            <v>103.97</v>
          </cell>
          <cell r="Q286">
            <v>585.17000000000007</v>
          </cell>
        </row>
        <row r="287">
          <cell r="A287">
            <v>52182</v>
          </cell>
          <cell r="B287" t="str">
            <v>Towing Expense</v>
          </cell>
          <cell r="E287">
            <v>455.28</v>
          </cell>
          <cell r="F287">
            <v>428.18</v>
          </cell>
          <cell r="G287">
            <v>195.12</v>
          </cell>
          <cell r="H287">
            <v>627.72</v>
          </cell>
          <cell r="I287">
            <v>1626</v>
          </cell>
          <cell r="J287">
            <v>0</v>
          </cell>
          <cell r="K287">
            <v>569.1</v>
          </cell>
          <cell r="L287">
            <v>0</v>
          </cell>
          <cell r="M287">
            <v>238.48</v>
          </cell>
          <cell r="N287">
            <v>0</v>
          </cell>
          <cell r="O287">
            <v>661.24</v>
          </cell>
          <cell r="P287">
            <v>514.9</v>
          </cell>
          <cell r="Q287">
            <v>5316.0199999999995</v>
          </cell>
        </row>
        <row r="288">
          <cell r="A288">
            <v>52185</v>
          </cell>
          <cell r="B288" t="str">
            <v>Travel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</row>
        <row r="289">
          <cell r="A289">
            <v>52200</v>
          </cell>
          <cell r="B289" t="str">
            <v>Office Supply and Equip</v>
          </cell>
          <cell r="E289">
            <v>302.27999999999997</v>
          </cell>
          <cell r="F289">
            <v>504.92</v>
          </cell>
          <cell r="G289">
            <v>245.31</v>
          </cell>
          <cell r="H289">
            <v>1615.6</v>
          </cell>
          <cell r="I289">
            <v>152.86000000000001</v>
          </cell>
          <cell r="J289">
            <v>155.44</v>
          </cell>
          <cell r="K289">
            <v>66.27</v>
          </cell>
          <cell r="L289">
            <v>678.01</v>
          </cell>
          <cell r="M289">
            <v>154.47999999999999</v>
          </cell>
          <cell r="N289">
            <v>1193.94</v>
          </cell>
          <cell r="O289">
            <v>147.13</v>
          </cell>
          <cell r="P289">
            <v>809.46</v>
          </cell>
          <cell r="Q289">
            <v>6025.7</v>
          </cell>
        </row>
        <row r="290">
          <cell r="A290">
            <v>52275</v>
          </cell>
          <cell r="B290" t="str">
            <v>Property Taxes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</row>
        <row r="291">
          <cell r="A291">
            <v>52335</v>
          </cell>
          <cell r="B291" t="str">
            <v>Miscellaneous</v>
          </cell>
          <cell r="E291">
            <v>27</v>
          </cell>
          <cell r="F291">
            <v>0</v>
          </cell>
          <cell r="G291">
            <v>13.5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40.5</v>
          </cell>
        </row>
        <row r="292">
          <cell r="A292">
            <v>52900</v>
          </cell>
          <cell r="B292" t="str">
            <v>Capitalized Costs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</row>
        <row r="293">
          <cell r="A293">
            <v>52901</v>
          </cell>
          <cell r="B293" t="str">
            <v>Costs Awaiting Capitilization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</row>
        <row r="294">
          <cell r="A294">
            <v>52998</v>
          </cell>
          <cell r="B294" t="str">
            <v>Allocation Out - District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</row>
        <row r="295">
          <cell r="A295">
            <v>52999</v>
          </cell>
          <cell r="B295" t="str">
            <v>Allocation Out - Out District</v>
          </cell>
          <cell r="E295">
            <v>-8839.42</v>
          </cell>
          <cell r="F295">
            <v>-11223.85</v>
          </cell>
          <cell r="G295">
            <v>-12345.57</v>
          </cell>
          <cell r="H295">
            <v>-17818.71</v>
          </cell>
          <cell r="I295">
            <v>-8260.7000000000007</v>
          </cell>
          <cell r="J295">
            <v>-18104.939999999999</v>
          </cell>
          <cell r="K295">
            <v>-8429.56</v>
          </cell>
          <cell r="L295">
            <v>-12829.3</v>
          </cell>
          <cell r="M295">
            <v>-6149.56</v>
          </cell>
          <cell r="N295">
            <v>-5808.26</v>
          </cell>
          <cell r="O295">
            <v>-5947.92</v>
          </cell>
          <cell r="P295">
            <v>-45343.87</v>
          </cell>
          <cell r="Q295">
            <v>-161101.66</v>
          </cell>
        </row>
        <row r="296">
          <cell r="A296" t="str">
            <v>Total Truck Variable</v>
          </cell>
          <cell r="E296">
            <v>228977.27999999997</v>
          </cell>
          <cell r="F296">
            <v>205622.06000000003</v>
          </cell>
          <cell r="G296">
            <v>219279.73999999996</v>
          </cell>
          <cell r="H296">
            <v>210675.40000000005</v>
          </cell>
          <cell r="I296">
            <v>225803.05999999997</v>
          </cell>
          <cell r="J296">
            <v>201182.51</v>
          </cell>
          <cell r="K296">
            <v>241614.46</v>
          </cell>
          <cell r="L296">
            <v>225220.32000000004</v>
          </cell>
          <cell r="M296">
            <v>262765.23</v>
          </cell>
          <cell r="N296">
            <v>211264.55</v>
          </cell>
          <cell r="O296">
            <v>238591.60999999996</v>
          </cell>
          <cell r="P296">
            <v>240660.66999999993</v>
          </cell>
          <cell r="Q296">
            <v>2711656.8899999997</v>
          </cell>
        </row>
        <row r="298">
          <cell r="A298" t="str">
            <v>Container</v>
          </cell>
        </row>
        <row r="299">
          <cell r="A299">
            <v>54148</v>
          </cell>
          <cell r="B299" t="str">
            <v>Allocation In - District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</row>
        <row r="300">
          <cell r="A300">
            <v>54149</v>
          </cell>
          <cell r="B300" t="str">
            <v>Allocation In - Out District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</row>
        <row r="301">
          <cell r="A301">
            <v>54175</v>
          </cell>
          <cell r="B301" t="str">
            <v>Equipment/Vehicle Rental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</row>
        <row r="302">
          <cell r="A302">
            <v>54275</v>
          </cell>
          <cell r="B302" t="str">
            <v>Property Taxes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</row>
        <row r="303">
          <cell r="A303">
            <v>54335</v>
          </cell>
          <cell r="B303" t="str">
            <v>Miscellaneous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A304">
            <v>54998</v>
          </cell>
          <cell r="B304" t="str">
            <v>Allocation Out - District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</row>
        <row r="305">
          <cell r="A305">
            <v>54999</v>
          </cell>
          <cell r="B305" t="str">
            <v>Allocation Out - Out District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</row>
        <row r="306">
          <cell r="A306">
            <v>55010</v>
          </cell>
          <cell r="B306" t="str">
            <v>Salaries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</row>
        <row r="307">
          <cell r="A307">
            <v>55020</v>
          </cell>
          <cell r="B307" t="str">
            <v>Wages Regular</v>
          </cell>
          <cell r="E307">
            <v>4237.87</v>
          </cell>
          <cell r="F307">
            <v>3645.1</v>
          </cell>
          <cell r="G307">
            <v>5053.71</v>
          </cell>
          <cell r="H307">
            <v>3782.98</v>
          </cell>
          <cell r="I307">
            <v>4116.55</v>
          </cell>
          <cell r="J307">
            <v>4866.5600000000004</v>
          </cell>
          <cell r="K307">
            <v>3450.41</v>
          </cell>
          <cell r="L307">
            <v>-895.79</v>
          </cell>
          <cell r="M307">
            <v>2790.36</v>
          </cell>
          <cell r="N307">
            <v>2211.17</v>
          </cell>
          <cell r="O307">
            <v>1382.48</v>
          </cell>
          <cell r="P307">
            <v>2606.41</v>
          </cell>
          <cell r="Q307">
            <v>37247.81</v>
          </cell>
        </row>
        <row r="308">
          <cell r="A308">
            <v>55025</v>
          </cell>
          <cell r="B308" t="str">
            <v>Wages O.T.</v>
          </cell>
          <cell r="E308">
            <v>207.52</v>
          </cell>
          <cell r="F308">
            <v>12.82</v>
          </cell>
          <cell r="G308">
            <v>38.619999999999997</v>
          </cell>
          <cell r="H308">
            <v>37.99</v>
          </cell>
          <cell r="I308">
            <v>485</v>
          </cell>
          <cell r="J308">
            <v>319.70999999999998</v>
          </cell>
          <cell r="K308">
            <v>215.61</v>
          </cell>
          <cell r="L308">
            <v>-99.64</v>
          </cell>
          <cell r="M308">
            <v>16.27</v>
          </cell>
          <cell r="N308">
            <v>59.9</v>
          </cell>
          <cell r="O308">
            <v>192.29</v>
          </cell>
          <cell r="P308">
            <v>-41.94</v>
          </cell>
          <cell r="Q308">
            <v>1444.1499999999999</v>
          </cell>
        </row>
        <row r="309">
          <cell r="A309">
            <v>55035</v>
          </cell>
          <cell r="B309" t="str">
            <v>Safety Bonuses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</row>
        <row r="310">
          <cell r="A310">
            <v>55036</v>
          </cell>
          <cell r="B310" t="str">
            <v>Other Bonus/Commission - Non-Safety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</row>
        <row r="311">
          <cell r="A311">
            <v>55045</v>
          </cell>
          <cell r="B311" t="str">
            <v>Contract Labor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</row>
        <row r="312">
          <cell r="A312">
            <v>55050</v>
          </cell>
          <cell r="B312" t="str">
            <v>Payroll Taxes</v>
          </cell>
          <cell r="E312">
            <v>526.11</v>
          </cell>
          <cell r="F312">
            <v>376.89</v>
          </cell>
          <cell r="G312">
            <v>487.16</v>
          </cell>
          <cell r="H312">
            <v>433.36</v>
          </cell>
          <cell r="I312">
            <v>441.95</v>
          </cell>
          <cell r="J312">
            <v>479.57</v>
          </cell>
          <cell r="K312">
            <v>386.21</v>
          </cell>
          <cell r="L312">
            <v>296.14999999999998</v>
          </cell>
          <cell r="M312">
            <v>200.44</v>
          </cell>
          <cell r="N312">
            <v>209.02</v>
          </cell>
          <cell r="O312">
            <v>287.25</v>
          </cell>
          <cell r="P312">
            <v>160.52000000000001</v>
          </cell>
          <cell r="Q312">
            <v>4284.630000000001</v>
          </cell>
        </row>
        <row r="313">
          <cell r="A313">
            <v>55060</v>
          </cell>
          <cell r="B313" t="str">
            <v>Group Insurance</v>
          </cell>
          <cell r="E313">
            <v>592</v>
          </cell>
          <cell r="F313">
            <v>592</v>
          </cell>
          <cell r="G313">
            <v>488</v>
          </cell>
          <cell r="H313">
            <v>696</v>
          </cell>
          <cell r="I313">
            <v>592</v>
          </cell>
          <cell r="J313">
            <v>592</v>
          </cell>
          <cell r="K313">
            <v>592</v>
          </cell>
          <cell r="L313">
            <v>592</v>
          </cell>
          <cell r="M313">
            <v>589</v>
          </cell>
          <cell r="N313">
            <v>693</v>
          </cell>
          <cell r="O313">
            <v>641</v>
          </cell>
          <cell r="P313">
            <v>641</v>
          </cell>
          <cell r="Q313">
            <v>7300</v>
          </cell>
        </row>
        <row r="314">
          <cell r="A314">
            <v>55065</v>
          </cell>
          <cell r="B314" t="str">
            <v>Vacation Pay</v>
          </cell>
          <cell r="E314">
            <v>1530.51</v>
          </cell>
          <cell r="F314">
            <v>299.68</v>
          </cell>
          <cell r="G314">
            <v>-333.52</v>
          </cell>
          <cell r="H314">
            <v>791.16</v>
          </cell>
          <cell r="I314">
            <v>342.62</v>
          </cell>
          <cell r="J314">
            <v>95.96</v>
          </cell>
          <cell r="K314">
            <v>412.42</v>
          </cell>
          <cell r="L314">
            <v>663.21</v>
          </cell>
          <cell r="M314">
            <v>-476.38</v>
          </cell>
          <cell r="N314">
            <v>100.96</v>
          </cell>
          <cell r="O314">
            <v>-21.16</v>
          </cell>
          <cell r="P314">
            <v>202.89</v>
          </cell>
          <cell r="Q314">
            <v>3608.35</v>
          </cell>
        </row>
        <row r="315">
          <cell r="A315">
            <v>55070</v>
          </cell>
          <cell r="B315" t="str">
            <v>Sick Pay</v>
          </cell>
          <cell r="E315">
            <v>0</v>
          </cell>
          <cell r="F315">
            <v>106.8</v>
          </cell>
          <cell r="G315">
            <v>0</v>
          </cell>
          <cell r="H315">
            <v>207</v>
          </cell>
          <cell r="I315">
            <v>107.64</v>
          </cell>
          <cell r="J315">
            <v>-66.239999999999995</v>
          </cell>
          <cell r="K315">
            <v>386.4</v>
          </cell>
          <cell r="L315">
            <v>0</v>
          </cell>
          <cell r="M315">
            <v>0</v>
          </cell>
          <cell r="N315">
            <v>0</v>
          </cell>
          <cell r="O315">
            <v>1048.8</v>
          </cell>
          <cell r="P315">
            <v>-386.4</v>
          </cell>
          <cell r="Q315">
            <v>1404</v>
          </cell>
        </row>
        <row r="316">
          <cell r="A316">
            <v>55086</v>
          </cell>
          <cell r="B316" t="str">
            <v>Safety and Training</v>
          </cell>
          <cell r="E316">
            <v>0</v>
          </cell>
          <cell r="F316">
            <v>0</v>
          </cell>
          <cell r="G316">
            <v>0</v>
          </cell>
          <cell r="H316">
            <v>102.92</v>
          </cell>
          <cell r="I316">
            <v>87.01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25</v>
          </cell>
          <cell r="O316">
            <v>0</v>
          </cell>
          <cell r="P316">
            <v>0</v>
          </cell>
          <cell r="Q316">
            <v>214.93</v>
          </cell>
        </row>
        <row r="317">
          <cell r="A317">
            <v>55090</v>
          </cell>
          <cell r="B317" t="str">
            <v>Uniforms</v>
          </cell>
          <cell r="E317">
            <v>150.38</v>
          </cell>
          <cell r="F317">
            <v>176.83</v>
          </cell>
          <cell r="G317">
            <v>194.81</v>
          </cell>
          <cell r="H317">
            <v>160.08000000000001</v>
          </cell>
          <cell r="I317">
            <v>148.47</v>
          </cell>
          <cell r="J317">
            <v>225.16</v>
          </cell>
          <cell r="K317">
            <v>214.31</v>
          </cell>
          <cell r="L317">
            <v>616.44000000000005</v>
          </cell>
          <cell r="M317">
            <v>125.04</v>
          </cell>
          <cell r="N317">
            <v>178.98</v>
          </cell>
          <cell r="O317">
            <v>138.13999999999999</v>
          </cell>
          <cell r="P317">
            <v>154.04</v>
          </cell>
          <cell r="Q317">
            <v>2482.6799999999998</v>
          </cell>
        </row>
        <row r="318">
          <cell r="A318">
            <v>55115</v>
          </cell>
          <cell r="B318" t="str">
            <v>Pension and Profit Sharing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</row>
        <row r="319">
          <cell r="A319">
            <v>55116</v>
          </cell>
          <cell r="B319" t="str">
            <v>Union Benefit Expense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</row>
        <row r="320">
          <cell r="A320">
            <v>55117</v>
          </cell>
          <cell r="B320" t="str">
            <v>Union Pension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</row>
        <row r="321">
          <cell r="A321">
            <v>55120</v>
          </cell>
          <cell r="B321" t="str">
            <v>Parts and Materials</v>
          </cell>
          <cell r="E321">
            <v>8487.7999999999993</v>
          </cell>
          <cell r="F321">
            <v>7446.84</v>
          </cell>
          <cell r="G321">
            <v>15850.27</v>
          </cell>
          <cell r="H321">
            <v>18201.75</v>
          </cell>
          <cell r="I321">
            <v>9184.14</v>
          </cell>
          <cell r="J321">
            <v>13165.81</v>
          </cell>
          <cell r="K321">
            <v>11588.02</v>
          </cell>
          <cell r="L321">
            <v>15366.43</v>
          </cell>
          <cell r="M321">
            <v>-29929.23</v>
          </cell>
          <cell r="N321">
            <v>8572.4699999999993</v>
          </cell>
          <cell r="O321">
            <v>2939.21</v>
          </cell>
          <cell r="P321">
            <v>7744.74</v>
          </cell>
          <cell r="Q321">
            <v>88618.250000000015</v>
          </cell>
        </row>
        <row r="322">
          <cell r="A322">
            <v>55125</v>
          </cell>
          <cell r="B322" t="str">
            <v>Operating Supplies</v>
          </cell>
          <cell r="E322">
            <v>625.29999999999995</v>
          </cell>
          <cell r="F322">
            <v>287.99</v>
          </cell>
          <cell r="G322">
            <v>0</v>
          </cell>
          <cell r="H322">
            <v>809.74</v>
          </cell>
          <cell r="I322">
            <v>404.7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64.819999999999993</v>
          </cell>
          <cell r="P322">
            <v>0</v>
          </cell>
          <cell r="Q322">
            <v>2192.5500000000002</v>
          </cell>
        </row>
        <row r="323">
          <cell r="A323">
            <v>55135</v>
          </cell>
          <cell r="B323" t="str">
            <v>Equipment and Maint Repair</v>
          </cell>
          <cell r="E323">
            <v>0</v>
          </cell>
          <cell r="F323">
            <v>321.35000000000002</v>
          </cell>
          <cell r="G323">
            <v>309.18</v>
          </cell>
          <cell r="H323">
            <v>826.48</v>
          </cell>
          <cell r="I323">
            <v>87.89</v>
          </cell>
          <cell r="J323">
            <v>0</v>
          </cell>
          <cell r="K323">
            <v>0</v>
          </cell>
          <cell r="L323">
            <v>0</v>
          </cell>
          <cell r="M323">
            <v>531.54999999999995</v>
          </cell>
          <cell r="N323">
            <v>172.24</v>
          </cell>
          <cell r="O323">
            <v>0</v>
          </cell>
          <cell r="P323">
            <v>250.34</v>
          </cell>
          <cell r="Q323">
            <v>2499.0299999999997</v>
          </cell>
        </row>
        <row r="324">
          <cell r="A324">
            <v>55140</v>
          </cell>
          <cell r="B324" t="str">
            <v>Tires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</row>
        <row r="325">
          <cell r="A325">
            <v>55142</v>
          </cell>
          <cell r="B325" t="str">
            <v>Fuel Expense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</row>
        <row r="326">
          <cell r="A326">
            <v>55143</v>
          </cell>
          <cell r="B326" t="str">
            <v>Corporate Medical Waste Supplies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</row>
        <row r="327">
          <cell r="A327">
            <v>55146</v>
          </cell>
          <cell r="B327" t="str">
            <v>Oil and Grease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</row>
        <row r="328">
          <cell r="A328">
            <v>55147</v>
          </cell>
          <cell r="B328" t="str">
            <v>Outside Repairs</v>
          </cell>
          <cell r="E328">
            <v>0</v>
          </cell>
          <cell r="F328">
            <v>292.57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292.57</v>
          </cell>
        </row>
        <row r="329">
          <cell r="A329">
            <v>55148</v>
          </cell>
          <cell r="B329" t="str">
            <v>Allocated Exp In - District</v>
          </cell>
          <cell r="E329">
            <v>0</v>
          </cell>
          <cell r="F329">
            <v>116.52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116.52</v>
          </cell>
        </row>
        <row r="330">
          <cell r="A330">
            <v>55149</v>
          </cell>
          <cell r="B330" t="str">
            <v>Allocated Exp In Out - District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</row>
        <row r="331">
          <cell r="A331">
            <v>55150</v>
          </cell>
          <cell r="B331" t="str">
            <v>Utilities</v>
          </cell>
          <cell r="E331">
            <v>437.73</v>
          </cell>
          <cell r="F331">
            <v>510</v>
          </cell>
          <cell r="G331">
            <v>480.44</v>
          </cell>
          <cell r="H331">
            <v>460.73</v>
          </cell>
          <cell r="I331">
            <v>398.31</v>
          </cell>
          <cell r="J331">
            <v>372.03</v>
          </cell>
          <cell r="K331">
            <v>329.33</v>
          </cell>
          <cell r="L331">
            <v>0</v>
          </cell>
          <cell r="M331">
            <v>370.51</v>
          </cell>
          <cell r="N331">
            <v>344.08</v>
          </cell>
          <cell r="O331">
            <v>368.05</v>
          </cell>
          <cell r="P331">
            <v>368.05</v>
          </cell>
          <cell r="Q331">
            <v>4439.26</v>
          </cell>
        </row>
        <row r="332">
          <cell r="A332">
            <v>55181</v>
          </cell>
          <cell r="B332" t="str">
            <v>Freight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</row>
        <row r="333">
          <cell r="A333">
            <v>55335</v>
          </cell>
          <cell r="B333" t="str">
            <v>Miscellaneous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</row>
        <row r="334">
          <cell r="A334">
            <v>55900</v>
          </cell>
          <cell r="B334" t="str">
            <v>Capitalized Costs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</row>
        <row r="335">
          <cell r="A335">
            <v>55998</v>
          </cell>
          <cell r="B335" t="str">
            <v>Allocation Out - District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</row>
        <row r="336">
          <cell r="A336">
            <v>55999</v>
          </cell>
          <cell r="B336" t="str">
            <v>Allocation Out - Out District</v>
          </cell>
          <cell r="E336">
            <v>-3211.72</v>
          </cell>
          <cell r="F336">
            <v>-1377.44</v>
          </cell>
          <cell r="G336">
            <v>-15514.36</v>
          </cell>
          <cell r="H336">
            <v>-20245.62</v>
          </cell>
          <cell r="I336">
            <v>-8044.68</v>
          </cell>
          <cell r="J336">
            <v>-1309.6400000000001</v>
          </cell>
          <cell r="K336">
            <v>-416.83</v>
          </cell>
          <cell r="L336">
            <v>-3864.87</v>
          </cell>
          <cell r="M336">
            <v>-3105</v>
          </cell>
          <cell r="N336">
            <v>-3070</v>
          </cell>
          <cell r="O336">
            <v>-7561.32</v>
          </cell>
          <cell r="P336">
            <v>-4472.33</v>
          </cell>
          <cell r="Q336">
            <v>-72193.810000000012</v>
          </cell>
        </row>
        <row r="337">
          <cell r="A337" t="str">
            <v>Total Container</v>
          </cell>
          <cell r="E337">
            <v>13583.499999999998</v>
          </cell>
          <cell r="F337">
            <v>12807.949999999999</v>
          </cell>
          <cell r="G337">
            <v>7054.3099999999977</v>
          </cell>
          <cell r="H337">
            <v>6264.57</v>
          </cell>
          <cell r="I337">
            <v>8351.6000000000022</v>
          </cell>
          <cell r="J337">
            <v>18740.919999999998</v>
          </cell>
          <cell r="K337">
            <v>17157.88</v>
          </cell>
          <cell r="L337">
            <v>12673.93</v>
          </cell>
          <cell r="M337">
            <v>-28887.440000000002</v>
          </cell>
          <cell r="N337">
            <v>9496.82</v>
          </cell>
          <cell r="O337">
            <v>-520.4399999999996</v>
          </cell>
          <cell r="P337">
            <v>7227.3199999999979</v>
          </cell>
          <cell r="Q337">
            <v>83950.92</v>
          </cell>
        </row>
        <row r="339">
          <cell r="A339" t="str">
            <v>Supervisor</v>
          </cell>
        </row>
        <row r="340">
          <cell r="A340">
            <v>56010</v>
          </cell>
          <cell r="B340" t="str">
            <v>Salaries</v>
          </cell>
          <cell r="E340">
            <v>8076.93</v>
          </cell>
          <cell r="F340">
            <v>7692.32</v>
          </cell>
          <cell r="G340">
            <v>8846.17</v>
          </cell>
          <cell r="H340">
            <v>8461.56</v>
          </cell>
          <cell r="I340">
            <v>8176.05</v>
          </cell>
          <cell r="J340">
            <v>8565.3799999999992</v>
          </cell>
          <cell r="K340">
            <v>8565.39</v>
          </cell>
          <cell r="L340">
            <v>8565.39</v>
          </cell>
          <cell r="M340">
            <v>8565.39</v>
          </cell>
          <cell r="N340">
            <v>8176.07</v>
          </cell>
          <cell r="O340">
            <v>8565.39</v>
          </cell>
          <cell r="P340">
            <v>8954.7199999999993</v>
          </cell>
          <cell r="Q340">
            <v>101210.76</v>
          </cell>
        </row>
        <row r="341">
          <cell r="A341">
            <v>56020</v>
          </cell>
          <cell r="B341" t="str">
            <v>Wages Regular</v>
          </cell>
          <cell r="E341">
            <v>2832.84</v>
          </cell>
          <cell r="F341">
            <v>5053.68</v>
          </cell>
          <cell r="G341">
            <v>4774.8999999999996</v>
          </cell>
          <cell r="H341">
            <v>4762.42</v>
          </cell>
          <cell r="I341">
            <v>2680.17</v>
          </cell>
          <cell r="J341">
            <v>3378.56</v>
          </cell>
          <cell r="K341">
            <v>5325.53</v>
          </cell>
          <cell r="L341">
            <v>3835.06</v>
          </cell>
          <cell r="M341">
            <v>4435.92</v>
          </cell>
          <cell r="N341">
            <v>4522.72</v>
          </cell>
          <cell r="O341">
            <v>4731.6499999999996</v>
          </cell>
          <cell r="P341">
            <v>4844.54</v>
          </cell>
          <cell r="Q341">
            <v>51177.990000000005</v>
          </cell>
        </row>
        <row r="342">
          <cell r="A342">
            <v>56025</v>
          </cell>
          <cell r="B342" t="str">
            <v>Wages O.T.</v>
          </cell>
          <cell r="E342">
            <v>274.88</v>
          </cell>
          <cell r="F342">
            <v>259.24</v>
          </cell>
          <cell r="G342">
            <v>649.44000000000005</v>
          </cell>
          <cell r="H342">
            <v>504.21</v>
          </cell>
          <cell r="I342">
            <v>341.07</v>
          </cell>
          <cell r="J342">
            <v>196.68</v>
          </cell>
          <cell r="K342">
            <v>716.35</v>
          </cell>
          <cell r="L342">
            <v>71.97</v>
          </cell>
          <cell r="M342">
            <v>716.15</v>
          </cell>
          <cell r="N342">
            <v>388.74</v>
          </cell>
          <cell r="O342">
            <v>560.69000000000005</v>
          </cell>
          <cell r="P342">
            <v>692.62</v>
          </cell>
          <cell r="Q342">
            <v>5372.04</v>
          </cell>
        </row>
        <row r="343">
          <cell r="A343">
            <v>56035</v>
          </cell>
          <cell r="B343" t="str">
            <v>Safety Bonuses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</row>
        <row r="344">
          <cell r="A344">
            <v>56036</v>
          </cell>
          <cell r="B344" t="str">
            <v>Other Bonus/Commission - Non-Safety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</row>
        <row r="345">
          <cell r="A345">
            <v>56037</v>
          </cell>
          <cell r="B345" t="str">
            <v>Termination Pay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</row>
        <row r="346">
          <cell r="A346">
            <v>56045</v>
          </cell>
          <cell r="B346" t="str">
            <v>Contract Labor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2127.6</v>
          </cell>
          <cell r="J346">
            <v>283.68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2411.2799999999997</v>
          </cell>
        </row>
        <row r="347">
          <cell r="A347">
            <v>56050</v>
          </cell>
          <cell r="B347" t="str">
            <v>Payroll Taxes</v>
          </cell>
          <cell r="E347">
            <v>1457.13</v>
          </cell>
          <cell r="F347">
            <v>1086.04</v>
          </cell>
          <cell r="G347">
            <v>1432.76</v>
          </cell>
          <cell r="H347">
            <v>1237.58</v>
          </cell>
          <cell r="I347">
            <v>1015.69</v>
          </cell>
          <cell r="J347">
            <v>1252.47</v>
          </cell>
          <cell r="K347">
            <v>1534.22</v>
          </cell>
          <cell r="L347">
            <v>1138.26</v>
          </cell>
          <cell r="M347">
            <v>1122.4100000000001</v>
          </cell>
          <cell r="N347">
            <v>1083.83</v>
          </cell>
          <cell r="O347">
            <v>1262.81</v>
          </cell>
          <cell r="P347">
            <v>1237.03</v>
          </cell>
          <cell r="Q347">
            <v>14860.230000000001</v>
          </cell>
        </row>
        <row r="348">
          <cell r="A348">
            <v>56060</v>
          </cell>
          <cell r="B348" t="str">
            <v>Group Insurance</v>
          </cell>
          <cell r="E348">
            <v>2260</v>
          </cell>
          <cell r="F348">
            <v>2260</v>
          </cell>
          <cell r="G348">
            <v>2015</v>
          </cell>
          <cell r="H348">
            <v>2505</v>
          </cell>
          <cell r="I348">
            <v>2286.75</v>
          </cell>
          <cell r="J348">
            <v>2260</v>
          </cell>
          <cell r="K348">
            <v>2233.2399999999998</v>
          </cell>
          <cell r="L348">
            <v>2260</v>
          </cell>
          <cell r="M348">
            <v>2015</v>
          </cell>
          <cell r="N348">
            <v>2505</v>
          </cell>
          <cell r="O348">
            <v>2260</v>
          </cell>
          <cell r="P348">
            <v>2260</v>
          </cell>
          <cell r="Q348">
            <v>27119.989999999998</v>
          </cell>
        </row>
        <row r="349">
          <cell r="A349">
            <v>56065</v>
          </cell>
          <cell r="B349" t="str">
            <v>Vacation Pay</v>
          </cell>
          <cell r="E349">
            <v>1525.21</v>
          </cell>
          <cell r="F349">
            <v>-107.25</v>
          </cell>
          <cell r="G349">
            <v>686</v>
          </cell>
          <cell r="H349">
            <v>651.78</v>
          </cell>
          <cell r="I349">
            <v>5006.99</v>
          </cell>
          <cell r="J349">
            <v>-77.53</v>
          </cell>
          <cell r="K349">
            <v>1031.8800000000001</v>
          </cell>
          <cell r="L349">
            <v>1229.18</v>
          </cell>
          <cell r="M349">
            <v>-193.57</v>
          </cell>
          <cell r="N349">
            <v>1097.0899999999999</v>
          </cell>
          <cell r="O349">
            <v>647.59</v>
          </cell>
          <cell r="P349">
            <v>92.16</v>
          </cell>
          <cell r="Q349">
            <v>11589.53</v>
          </cell>
        </row>
        <row r="350">
          <cell r="A350">
            <v>56070</v>
          </cell>
          <cell r="B350" t="str">
            <v>Sick Pay</v>
          </cell>
          <cell r="E350">
            <v>197.6</v>
          </cell>
          <cell r="F350">
            <v>-54.84</v>
          </cell>
          <cell r="G350">
            <v>58.3</v>
          </cell>
          <cell r="H350">
            <v>30.87</v>
          </cell>
          <cell r="I350">
            <v>0</v>
          </cell>
          <cell r="J350">
            <v>421.35</v>
          </cell>
          <cell r="K350">
            <v>0</v>
          </cell>
          <cell r="L350">
            <v>0</v>
          </cell>
          <cell r="M350">
            <v>371.67</v>
          </cell>
          <cell r="N350">
            <v>-106.19</v>
          </cell>
          <cell r="O350">
            <v>333.34</v>
          </cell>
          <cell r="P350">
            <v>-137.26</v>
          </cell>
          <cell r="Q350">
            <v>1114.8399999999999</v>
          </cell>
        </row>
        <row r="351">
          <cell r="A351">
            <v>56086</v>
          </cell>
          <cell r="B351" t="str">
            <v>Safety and Training</v>
          </cell>
          <cell r="E351">
            <v>259.02</v>
          </cell>
          <cell r="F351">
            <v>48.7</v>
          </cell>
          <cell r="G351">
            <v>93.68</v>
          </cell>
          <cell r="H351">
            <v>64.45</v>
          </cell>
          <cell r="I351">
            <v>0</v>
          </cell>
          <cell r="J351">
            <v>194.76</v>
          </cell>
          <cell r="K351">
            <v>1077.77</v>
          </cell>
          <cell r="L351">
            <v>241.93</v>
          </cell>
          <cell r="M351">
            <v>798.35</v>
          </cell>
          <cell r="N351">
            <v>821.91</v>
          </cell>
          <cell r="O351">
            <v>200.16</v>
          </cell>
          <cell r="P351">
            <v>135.97999999999999</v>
          </cell>
          <cell r="Q351">
            <v>3936.7099999999996</v>
          </cell>
        </row>
        <row r="352">
          <cell r="A352">
            <v>56090</v>
          </cell>
          <cell r="B352" t="str">
            <v>Uniforms</v>
          </cell>
          <cell r="E352">
            <v>1795.66</v>
          </cell>
          <cell r="F352">
            <v>143.75</v>
          </cell>
          <cell r="G352">
            <v>1117.68</v>
          </cell>
          <cell r="H352">
            <v>663</v>
          </cell>
          <cell r="I352">
            <v>503.29</v>
          </cell>
          <cell r="J352">
            <v>889.18</v>
          </cell>
          <cell r="K352">
            <v>1081.28</v>
          </cell>
          <cell r="L352">
            <v>680.36</v>
          </cell>
          <cell r="M352">
            <v>906.86</v>
          </cell>
          <cell r="N352">
            <v>144.98000000000002</v>
          </cell>
          <cell r="O352">
            <v>1093.78</v>
          </cell>
          <cell r="P352">
            <v>477.8</v>
          </cell>
          <cell r="Q352">
            <v>9497.619999999999</v>
          </cell>
        </row>
        <row r="353">
          <cell r="A353">
            <v>56095</v>
          </cell>
          <cell r="B353" t="str">
            <v>Empl &amp; Commun Activ</v>
          </cell>
          <cell r="E353">
            <v>727.54</v>
          </cell>
          <cell r="F353">
            <v>-266.95</v>
          </cell>
          <cell r="G353">
            <v>0</v>
          </cell>
          <cell r="H353">
            <v>92.48</v>
          </cell>
          <cell r="I353">
            <v>485.76</v>
          </cell>
          <cell r="J353">
            <v>463.36</v>
          </cell>
          <cell r="K353">
            <v>0</v>
          </cell>
          <cell r="L353">
            <v>0</v>
          </cell>
          <cell r="M353">
            <v>293.06</v>
          </cell>
          <cell r="N353">
            <v>28.73</v>
          </cell>
          <cell r="O353">
            <v>-181.04</v>
          </cell>
          <cell r="P353">
            <v>0</v>
          </cell>
          <cell r="Q353">
            <v>1642.94</v>
          </cell>
        </row>
        <row r="354">
          <cell r="A354">
            <v>56105</v>
          </cell>
          <cell r="B354" t="str">
            <v>Employee Relocation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</row>
        <row r="355">
          <cell r="A355">
            <v>56108</v>
          </cell>
          <cell r="B355" t="str">
            <v>School Tuition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A356">
            <v>56115</v>
          </cell>
          <cell r="B356" t="str">
            <v>Pension and Profit Sharing</v>
          </cell>
          <cell r="E356">
            <v>226.28</v>
          </cell>
          <cell r="F356">
            <v>217.62</v>
          </cell>
          <cell r="G356">
            <v>333.09</v>
          </cell>
          <cell r="H356">
            <v>220.44</v>
          </cell>
          <cell r="I356">
            <v>189.47</v>
          </cell>
          <cell r="J356">
            <v>211.84</v>
          </cell>
          <cell r="K356">
            <v>270.73</v>
          </cell>
          <cell r="L356">
            <v>224.38</v>
          </cell>
          <cell r="M356">
            <v>228.09</v>
          </cell>
          <cell r="N356">
            <v>329.68</v>
          </cell>
          <cell r="O356">
            <v>224.86</v>
          </cell>
          <cell r="P356">
            <v>246.21</v>
          </cell>
          <cell r="Q356">
            <v>2922.69</v>
          </cell>
        </row>
        <row r="357">
          <cell r="A357">
            <v>56116</v>
          </cell>
          <cell r="B357" t="str">
            <v>Union Benefit Expense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</row>
        <row r="358">
          <cell r="A358">
            <v>56117</v>
          </cell>
          <cell r="B358" t="str">
            <v>Union Pension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</row>
        <row r="359">
          <cell r="A359">
            <v>56125</v>
          </cell>
          <cell r="B359" t="str">
            <v>Operating Supplies</v>
          </cell>
          <cell r="E359">
            <v>1415.21</v>
          </cell>
          <cell r="F359">
            <v>1483.02</v>
          </cell>
          <cell r="G359">
            <v>1740.94</v>
          </cell>
          <cell r="H359">
            <v>445.37</v>
          </cell>
          <cell r="I359">
            <v>804.72</v>
          </cell>
          <cell r="J359">
            <v>164.82</v>
          </cell>
          <cell r="K359">
            <v>658.52</v>
          </cell>
          <cell r="L359">
            <v>1100.71</v>
          </cell>
          <cell r="M359">
            <v>1250.03</v>
          </cell>
          <cell r="N359">
            <v>1674.36</v>
          </cell>
          <cell r="O359">
            <v>765.8</v>
          </cell>
          <cell r="P359">
            <v>382.82</v>
          </cell>
          <cell r="Q359">
            <v>11886.32</v>
          </cell>
        </row>
        <row r="360">
          <cell r="A360">
            <v>56140</v>
          </cell>
          <cell r="B360" t="str">
            <v>Tires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A361">
            <v>56142</v>
          </cell>
          <cell r="B361" t="str">
            <v>Fuel Expense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20</v>
          </cell>
          <cell r="Q361">
            <v>20</v>
          </cell>
        </row>
        <row r="362">
          <cell r="A362">
            <v>56148</v>
          </cell>
          <cell r="B362" t="str">
            <v>Allocated Exp In - District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</row>
        <row r="363">
          <cell r="A363">
            <v>56149</v>
          </cell>
          <cell r="B363" t="str">
            <v>Allocated Exp In Out - District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</row>
        <row r="364">
          <cell r="A364">
            <v>56165</v>
          </cell>
          <cell r="B364" t="str">
            <v>Communications</v>
          </cell>
          <cell r="E364">
            <v>4606.6000000000004</v>
          </cell>
          <cell r="F364">
            <v>4350.2299999999996</v>
          </cell>
          <cell r="G364">
            <v>4615.41</v>
          </cell>
          <cell r="H364">
            <v>1003.34</v>
          </cell>
          <cell r="I364">
            <v>7555.03</v>
          </cell>
          <cell r="J364">
            <v>4491</v>
          </cell>
          <cell r="K364">
            <v>4590.99</v>
          </cell>
          <cell r="L364">
            <v>470.11</v>
          </cell>
          <cell r="M364">
            <v>4254.96</v>
          </cell>
          <cell r="N364">
            <v>4208.18</v>
          </cell>
          <cell r="O364">
            <v>512.84</v>
          </cell>
          <cell r="P364">
            <v>4070.45</v>
          </cell>
          <cell r="Q364">
            <v>44729.139999999992</v>
          </cell>
        </row>
        <row r="365">
          <cell r="A365">
            <v>56200</v>
          </cell>
          <cell r="B365" t="str">
            <v>Travel</v>
          </cell>
          <cell r="E365">
            <v>0</v>
          </cell>
          <cell r="F365">
            <v>69</v>
          </cell>
          <cell r="G365">
            <v>98.25</v>
          </cell>
          <cell r="H365">
            <v>52.88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5.62</v>
          </cell>
          <cell r="O365">
            <v>0</v>
          </cell>
          <cell r="P365">
            <v>0</v>
          </cell>
          <cell r="Q365">
            <v>225.75</v>
          </cell>
        </row>
        <row r="366">
          <cell r="A366">
            <v>56201</v>
          </cell>
          <cell r="B366" t="str">
            <v>Meal and Entertainment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103.1</v>
          </cell>
          <cell r="K366">
            <v>0</v>
          </cell>
          <cell r="L366">
            <v>0</v>
          </cell>
          <cell r="M366">
            <v>0</v>
          </cell>
          <cell r="N366">
            <v>44.52</v>
          </cell>
          <cell r="O366">
            <v>90.55</v>
          </cell>
          <cell r="P366">
            <v>110.62</v>
          </cell>
          <cell r="Q366">
            <v>348.79</v>
          </cell>
        </row>
        <row r="367">
          <cell r="A367">
            <v>56210</v>
          </cell>
          <cell r="B367" t="str">
            <v>Office Supply and Equip</v>
          </cell>
          <cell r="E367">
            <v>907.9</v>
          </cell>
          <cell r="F367">
            <v>1266.8599999999999</v>
          </cell>
          <cell r="G367">
            <v>1175.05</v>
          </cell>
          <cell r="H367">
            <v>2018.74</v>
          </cell>
          <cell r="I367">
            <v>1340.75</v>
          </cell>
          <cell r="J367">
            <v>1056.72</v>
          </cell>
          <cell r="K367">
            <v>1348.09</v>
          </cell>
          <cell r="L367">
            <v>2224.39</v>
          </cell>
          <cell r="M367">
            <v>1094.46</v>
          </cell>
          <cell r="N367">
            <v>1045.8699999999999</v>
          </cell>
          <cell r="O367">
            <v>1613.32</v>
          </cell>
          <cell r="P367">
            <v>1365.17</v>
          </cell>
          <cell r="Q367">
            <v>16457.32</v>
          </cell>
        </row>
        <row r="368">
          <cell r="A368">
            <v>56335</v>
          </cell>
          <cell r="B368" t="str">
            <v>Miscellaneous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</row>
        <row r="369">
          <cell r="A369">
            <v>56998</v>
          </cell>
          <cell r="B369" t="str">
            <v>Allocation Out - District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</row>
        <row r="370">
          <cell r="A370">
            <v>56999</v>
          </cell>
          <cell r="B370" t="str">
            <v>Allocation Out - Out District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</row>
        <row r="371">
          <cell r="A371" t="str">
            <v>Total Supervisor</v>
          </cell>
          <cell r="E371">
            <v>26562.799999999996</v>
          </cell>
          <cell r="F371">
            <v>23501.42</v>
          </cell>
          <cell r="G371">
            <v>27636.67</v>
          </cell>
          <cell r="H371">
            <v>22714.119999999995</v>
          </cell>
          <cell r="I371">
            <v>32513.34</v>
          </cell>
          <cell r="J371">
            <v>23855.37</v>
          </cell>
          <cell r="K371">
            <v>28433.989999999994</v>
          </cell>
          <cell r="L371">
            <v>22041.739999999998</v>
          </cell>
          <cell r="M371">
            <v>25858.779999999995</v>
          </cell>
          <cell r="N371">
            <v>25971.11</v>
          </cell>
          <cell r="O371">
            <v>22681.739999999998</v>
          </cell>
          <cell r="P371">
            <v>24752.86</v>
          </cell>
          <cell r="Q371">
            <v>306523.94</v>
          </cell>
        </row>
        <row r="373">
          <cell r="A373" t="str">
            <v>Other Operating Expense</v>
          </cell>
        </row>
        <row r="374">
          <cell r="A374">
            <v>46020</v>
          </cell>
          <cell r="B374" t="str">
            <v>Post Closure Amortization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</row>
        <row r="375">
          <cell r="A375">
            <v>57051</v>
          </cell>
          <cell r="B375" t="str">
            <v>AA Premiums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</row>
        <row r="376">
          <cell r="A376">
            <v>57125</v>
          </cell>
          <cell r="B376" t="str">
            <v>Operating Supplies</v>
          </cell>
          <cell r="E376">
            <v>0</v>
          </cell>
          <cell r="F376">
            <v>0</v>
          </cell>
          <cell r="G376">
            <v>0</v>
          </cell>
          <cell r="H376">
            <v>427.66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224.45</v>
          </cell>
          <cell r="O376">
            <v>3002.92</v>
          </cell>
          <cell r="P376">
            <v>0</v>
          </cell>
          <cell r="Q376">
            <v>3655.03</v>
          </cell>
        </row>
        <row r="377">
          <cell r="A377">
            <v>57147</v>
          </cell>
          <cell r="B377" t="str">
            <v>Bldg &amp; Property</v>
          </cell>
          <cell r="E377">
            <v>8063.84</v>
          </cell>
          <cell r="F377">
            <v>8169.88</v>
          </cell>
          <cell r="G377">
            <v>6041.82</v>
          </cell>
          <cell r="H377">
            <v>6588.54</v>
          </cell>
          <cell r="I377">
            <v>4365.71</v>
          </cell>
          <cell r="J377">
            <v>4713.99</v>
          </cell>
          <cell r="K377">
            <v>10806.84</v>
          </cell>
          <cell r="L377">
            <v>9251.0400000000009</v>
          </cell>
          <cell r="M377">
            <v>6193.48</v>
          </cell>
          <cell r="N377">
            <v>8759.64</v>
          </cell>
          <cell r="O377">
            <v>5195.24</v>
          </cell>
          <cell r="P377">
            <v>16632.82</v>
          </cell>
          <cell r="Q377">
            <v>94782.84</v>
          </cell>
        </row>
        <row r="378">
          <cell r="A378">
            <v>57148</v>
          </cell>
          <cell r="B378" t="str">
            <v>Allocated In - District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</row>
        <row r="379">
          <cell r="A379">
            <v>57149</v>
          </cell>
          <cell r="B379" t="str">
            <v>Allocated In - Out District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</row>
        <row r="380">
          <cell r="A380">
            <v>57150</v>
          </cell>
          <cell r="B380" t="str">
            <v>Utilities</v>
          </cell>
          <cell r="E380">
            <v>1384.3</v>
          </cell>
          <cell r="F380">
            <v>289.72000000000003</v>
          </cell>
          <cell r="G380">
            <v>352.8</v>
          </cell>
          <cell r="H380">
            <v>250.3</v>
          </cell>
          <cell r="I380">
            <v>272.69</v>
          </cell>
          <cell r="J380">
            <v>171.46</v>
          </cell>
          <cell r="K380">
            <v>268.27</v>
          </cell>
          <cell r="L380">
            <v>157.77000000000001</v>
          </cell>
          <cell r="M380">
            <v>921.26</v>
          </cell>
          <cell r="N380">
            <v>178.68</v>
          </cell>
          <cell r="O380">
            <v>1625.08</v>
          </cell>
          <cell r="P380">
            <v>312.62</v>
          </cell>
          <cell r="Q380">
            <v>6184.95</v>
          </cell>
        </row>
        <row r="381">
          <cell r="A381">
            <v>57165</v>
          </cell>
          <cell r="B381" t="str">
            <v>Communications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</row>
        <row r="382">
          <cell r="A382">
            <v>57166</v>
          </cell>
          <cell r="B382" t="str">
            <v>Leachate Treatment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</row>
        <row r="383">
          <cell r="A383">
            <v>57170</v>
          </cell>
          <cell r="B383" t="str">
            <v>Real Estate Rentals</v>
          </cell>
          <cell r="E383">
            <v>17643.07</v>
          </cell>
          <cell r="F383">
            <v>17035.48</v>
          </cell>
          <cell r="G383">
            <v>17673.07</v>
          </cell>
          <cell r="H383">
            <v>17402.849999999999</v>
          </cell>
          <cell r="I383">
            <v>17402.849999999999</v>
          </cell>
          <cell r="J383">
            <v>17402.849999999999</v>
          </cell>
          <cell r="K383">
            <v>17402.849999999999</v>
          </cell>
          <cell r="L383">
            <v>17402.849999999999</v>
          </cell>
          <cell r="M383">
            <v>18791.8</v>
          </cell>
          <cell r="N383">
            <v>17402.849999999999</v>
          </cell>
          <cell r="O383">
            <v>18791.8</v>
          </cell>
          <cell r="P383">
            <v>2852.62</v>
          </cell>
          <cell r="Q383">
            <v>197204.94</v>
          </cell>
        </row>
        <row r="384">
          <cell r="A384">
            <v>57175</v>
          </cell>
          <cell r="B384" t="str">
            <v>Equipment Vehicle Rental</v>
          </cell>
          <cell r="E384">
            <v>328.66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2091.2399999999998</v>
          </cell>
          <cell r="P384">
            <v>397.36</v>
          </cell>
          <cell r="Q384">
            <v>2817.2599999999998</v>
          </cell>
        </row>
        <row r="385">
          <cell r="A385">
            <v>57185</v>
          </cell>
          <cell r="B385" t="str">
            <v>Postage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</row>
        <row r="386">
          <cell r="A386">
            <v>57252</v>
          </cell>
          <cell r="B386" t="str">
            <v>Subcontract Expense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A387">
            <v>57254</v>
          </cell>
          <cell r="B387" t="str">
            <v>Drive Cam Fees</v>
          </cell>
          <cell r="E387">
            <v>5737.5</v>
          </cell>
          <cell r="F387">
            <v>5737.5</v>
          </cell>
          <cell r="G387">
            <v>5737.5</v>
          </cell>
          <cell r="H387">
            <v>5737.5</v>
          </cell>
          <cell r="I387">
            <v>3780</v>
          </cell>
          <cell r="J387">
            <v>3780</v>
          </cell>
          <cell r="K387">
            <v>3780</v>
          </cell>
          <cell r="L387">
            <v>3780</v>
          </cell>
          <cell r="M387">
            <v>3780</v>
          </cell>
          <cell r="N387">
            <v>3780</v>
          </cell>
          <cell r="O387">
            <v>3780</v>
          </cell>
          <cell r="P387">
            <v>3780</v>
          </cell>
          <cell r="Q387">
            <v>53190</v>
          </cell>
        </row>
        <row r="388">
          <cell r="A388">
            <v>57255</v>
          </cell>
          <cell r="B388" t="str">
            <v>Other Prof Fees</v>
          </cell>
          <cell r="E388">
            <v>0</v>
          </cell>
          <cell r="F388">
            <v>0</v>
          </cell>
          <cell r="G388">
            <v>13.5</v>
          </cell>
          <cell r="H388">
            <v>13.5</v>
          </cell>
          <cell r="I388">
            <v>13.5</v>
          </cell>
          <cell r="J388">
            <v>13.5</v>
          </cell>
          <cell r="K388">
            <v>0</v>
          </cell>
          <cell r="L388">
            <v>13.5</v>
          </cell>
          <cell r="M388">
            <v>13.5</v>
          </cell>
          <cell r="N388">
            <v>13.5</v>
          </cell>
          <cell r="O388">
            <v>13.5</v>
          </cell>
          <cell r="P388">
            <v>0</v>
          </cell>
          <cell r="Q388">
            <v>108</v>
          </cell>
        </row>
        <row r="389">
          <cell r="A389">
            <v>57256</v>
          </cell>
          <cell r="B389" t="str">
            <v>Laboratory Fees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</row>
        <row r="390">
          <cell r="A390">
            <v>57257</v>
          </cell>
          <cell r="B390" t="str">
            <v>Engineering Fees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54300.08</v>
          </cell>
          <cell r="K390">
            <v>3763.13</v>
          </cell>
          <cell r="L390">
            <v>4344.38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62407.59</v>
          </cell>
        </row>
        <row r="391">
          <cell r="A391">
            <v>57275</v>
          </cell>
          <cell r="B391" t="str">
            <v>Property Taxes</v>
          </cell>
          <cell r="E391">
            <v>648.66999999999996</v>
          </cell>
          <cell r="F391">
            <v>748.26</v>
          </cell>
          <cell r="G391">
            <v>748.26</v>
          </cell>
          <cell r="H391">
            <v>931.59</v>
          </cell>
          <cell r="I391">
            <v>931.59</v>
          </cell>
          <cell r="J391">
            <v>931.61</v>
          </cell>
          <cell r="K391">
            <v>676.33</v>
          </cell>
          <cell r="L391">
            <v>676.33</v>
          </cell>
          <cell r="M391">
            <v>676.33</v>
          </cell>
          <cell r="N391">
            <v>676.33</v>
          </cell>
          <cell r="O391">
            <v>676.33</v>
          </cell>
          <cell r="P391">
            <v>676.33</v>
          </cell>
          <cell r="Q391">
            <v>8997.9599999999991</v>
          </cell>
        </row>
        <row r="392">
          <cell r="A392">
            <v>57280</v>
          </cell>
          <cell r="B392" t="str">
            <v>Other Taxes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</row>
        <row r="393">
          <cell r="A393">
            <v>57324</v>
          </cell>
          <cell r="B393" t="str">
            <v>Penalties and Violations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266.95</v>
          </cell>
          <cell r="O393">
            <v>266.95</v>
          </cell>
          <cell r="P393">
            <v>0</v>
          </cell>
          <cell r="Q393">
            <v>533.9</v>
          </cell>
        </row>
        <row r="394">
          <cell r="A394">
            <v>57335</v>
          </cell>
          <cell r="B394" t="str">
            <v>Miscellaneous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-33322.47</v>
          </cell>
          <cell r="K394">
            <v>33322.47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</row>
        <row r="395">
          <cell r="A395">
            <v>57345</v>
          </cell>
          <cell r="B395" t="str">
            <v>Secruity Services</v>
          </cell>
          <cell r="E395">
            <v>187.5</v>
          </cell>
          <cell r="F395">
            <v>187.5</v>
          </cell>
          <cell r="G395">
            <v>187.5</v>
          </cell>
          <cell r="H395">
            <v>187.5</v>
          </cell>
          <cell r="I395">
            <v>187.5</v>
          </cell>
          <cell r="J395">
            <v>187.5</v>
          </cell>
          <cell r="K395">
            <v>187.5</v>
          </cell>
          <cell r="L395">
            <v>187.5</v>
          </cell>
          <cell r="M395">
            <v>187.5</v>
          </cell>
          <cell r="N395">
            <v>187.5</v>
          </cell>
          <cell r="O395">
            <v>187.5</v>
          </cell>
          <cell r="P395">
            <v>250</v>
          </cell>
          <cell r="Q395">
            <v>2312.5</v>
          </cell>
        </row>
        <row r="396">
          <cell r="A396">
            <v>57353</v>
          </cell>
          <cell r="B396" t="str">
            <v>Monitoring and Maint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</row>
        <row r="397">
          <cell r="A397">
            <v>57356</v>
          </cell>
          <cell r="B397" t="str">
            <v>Cover Cost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</row>
        <row r="398">
          <cell r="A398">
            <v>57357</v>
          </cell>
          <cell r="B398" t="str">
            <v>Permits</v>
          </cell>
          <cell r="E398">
            <v>65</v>
          </cell>
          <cell r="F398">
            <v>0</v>
          </cell>
          <cell r="G398">
            <v>132.5</v>
          </cell>
          <cell r="H398">
            <v>0</v>
          </cell>
          <cell r="I398">
            <v>0</v>
          </cell>
          <cell r="J398">
            <v>132.5</v>
          </cell>
          <cell r="K398">
            <v>0</v>
          </cell>
          <cell r="L398">
            <v>0</v>
          </cell>
          <cell r="M398">
            <v>132.5</v>
          </cell>
          <cell r="N398">
            <v>1975</v>
          </cell>
          <cell r="O398">
            <v>0</v>
          </cell>
          <cell r="P398">
            <v>132.5</v>
          </cell>
          <cell r="Q398">
            <v>2570</v>
          </cell>
        </row>
        <row r="399">
          <cell r="A399">
            <v>57360</v>
          </cell>
          <cell r="B399" t="str">
            <v>Royalties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</row>
        <row r="400">
          <cell r="A400">
            <v>57370</v>
          </cell>
          <cell r="B400" t="str">
            <v>Bonds Expense</v>
          </cell>
          <cell r="E400">
            <v>4619.28</v>
          </cell>
          <cell r="F400">
            <v>6292.28</v>
          </cell>
          <cell r="G400">
            <v>6547.28</v>
          </cell>
          <cell r="H400">
            <v>5761.53</v>
          </cell>
          <cell r="I400">
            <v>5761.53</v>
          </cell>
          <cell r="J400">
            <v>5761.53</v>
          </cell>
          <cell r="K400">
            <v>5761.49</v>
          </cell>
          <cell r="L400">
            <v>5761.53</v>
          </cell>
          <cell r="M400">
            <v>5761.53</v>
          </cell>
          <cell r="N400">
            <v>5761.53</v>
          </cell>
          <cell r="O400">
            <v>6186.53</v>
          </cell>
          <cell r="P400">
            <v>4741.53</v>
          </cell>
          <cell r="Q400">
            <v>68717.569999999992</v>
          </cell>
        </row>
        <row r="401">
          <cell r="A401">
            <v>57900</v>
          </cell>
          <cell r="B401" t="str">
            <v>Capitalized Costs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</row>
        <row r="402">
          <cell r="A402">
            <v>57998</v>
          </cell>
          <cell r="B402" t="str">
            <v>Allocation Out - District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</row>
        <row r="403">
          <cell r="A403">
            <v>57999</v>
          </cell>
          <cell r="B403" t="str">
            <v>Allocation Out - Out District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</row>
        <row r="404">
          <cell r="A404">
            <v>70265</v>
          </cell>
          <cell r="B404" t="str">
            <v>Amortization of Long Term Contracts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</row>
        <row r="405">
          <cell r="A405">
            <v>80050</v>
          </cell>
          <cell r="B405" t="str">
            <v>Interest Expense Closure/Post Closure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</row>
        <row r="406">
          <cell r="A406" t="str">
            <v>Total Other Operating Expense</v>
          </cell>
          <cell r="E406">
            <v>38677.819999999992</v>
          </cell>
          <cell r="F406">
            <v>38460.620000000003</v>
          </cell>
          <cell r="G406">
            <v>37434.229999999996</v>
          </cell>
          <cell r="H406">
            <v>37300.97</v>
          </cell>
          <cell r="I406">
            <v>32715.37</v>
          </cell>
          <cell r="J406">
            <v>54072.55</v>
          </cell>
          <cell r="K406">
            <v>75968.88</v>
          </cell>
          <cell r="L406">
            <v>41574.9</v>
          </cell>
          <cell r="M406">
            <v>36457.9</v>
          </cell>
          <cell r="N406">
            <v>39226.43</v>
          </cell>
          <cell r="O406">
            <v>41817.089999999997</v>
          </cell>
          <cell r="P406">
            <v>29775.78</v>
          </cell>
          <cell r="Q406">
            <v>503482.54000000004</v>
          </cell>
        </row>
        <row r="408">
          <cell r="A408" t="str">
            <v>Insurance</v>
          </cell>
        </row>
        <row r="409">
          <cell r="A409">
            <v>59148</v>
          </cell>
          <cell r="B409" t="str">
            <v>Allocation In - District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</row>
        <row r="410">
          <cell r="A410">
            <v>59149</v>
          </cell>
          <cell r="B410" t="str">
            <v>Allocation In - Out District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</row>
        <row r="411">
          <cell r="A411">
            <v>59271</v>
          </cell>
          <cell r="B411" t="str">
            <v>Property and Liability Insurance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</row>
        <row r="412">
          <cell r="A412">
            <v>59326</v>
          </cell>
          <cell r="B412" t="str">
            <v>Deductible - Current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</row>
        <row r="413">
          <cell r="A413">
            <v>59327</v>
          </cell>
          <cell r="B413" t="str">
            <v>Deductible - Damage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</row>
        <row r="414">
          <cell r="A414">
            <v>59328</v>
          </cell>
          <cell r="B414" t="str">
            <v>Claim Recoveries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</row>
        <row r="415">
          <cell r="A415">
            <v>59330</v>
          </cell>
          <cell r="B415" t="str">
            <v>Deduct - Prior Year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</row>
        <row r="416">
          <cell r="A416">
            <v>59331</v>
          </cell>
          <cell r="B416" t="str">
            <v>RM Fixed Costs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</row>
        <row r="417">
          <cell r="A417">
            <v>59340</v>
          </cell>
          <cell r="B417" t="str">
            <v>Self Insurance Premium</v>
          </cell>
          <cell r="E417">
            <v>10091.379999999999</v>
          </cell>
          <cell r="F417">
            <v>10091.379999999999</v>
          </cell>
          <cell r="G417">
            <v>10091.379999999999</v>
          </cell>
          <cell r="H417">
            <v>10091.379999999999</v>
          </cell>
          <cell r="I417">
            <v>10091.379999999999</v>
          </cell>
          <cell r="J417">
            <v>10091.379999999999</v>
          </cell>
          <cell r="K417">
            <v>10091.379999999999</v>
          </cell>
          <cell r="L417">
            <v>10091.379999999999</v>
          </cell>
          <cell r="M417">
            <v>10091.379999999999</v>
          </cell>
          <cell r="N417">
            <v>10091.379999999999</v>
          </cell>
          <cell r="O417">
            <v>10091.379999999999</v>
          </cell>
          <cell r="P417">
            <v>10091.379999999999</v>
          </cell>
          <cell r="Q417">
            <v>121096.56000000001</v>
          </cell>
        </row>
        <row r="418">
          <cell r="A418">
            <v>59341</v>
          </cell>
          <cell r="B418" t="str">
            <v>A&amp;L - Current Year Claims</v>
          </cell>
          <cell r="E418">
            <v>-6142.07</v>
          </cell>
          <cell r="F418">
            <v>-2400</v>
          </cell>
          <cell r="G418">
            <v>400</v>
          </cell>
          <cell r="H418">
            <v>9853.9</v>
          </cell>
          <cell r="I418">
            <v>0</v>
          </cell>
          <cell r="J418">
            <v>0</v>
          </cell>
          <cell r="K418">
            <v>0</v>
          </cell>
          <cell r="L418">
            <v>4250</v>
          </cell>
          <cell r="M418">
            <v>8924.2000000000007</v>
          </cell>
          <cell r="N418">
            <v>751</v>
          </cell>
          <cell r="O418">
            <v>2071.27</v>
          </cell>
          <cell r="P418">
            <v>24430</v>
          </cell>
          <cell r="Q418">
            <v>42138.3</v>
          </cell>
        </row>
        <row r="419">
          <cell r="A419">
            <v>59342</v>
          </cell>
          <cell r="B419" t="str">
            <v>A&amp;L - Prior Year Claims</v>
          </cell>
          <cell r="E419">
            <v>0</v>
          </cell>
          <cell r="F419">
            <v>0</v>
          </cell>
          <cell r="G419">
            <v>0</v>
          </cell>
          <cell r="H419">
            <v>-10802.07</v>
          </cell>
          <cell r="I419">
            <v>-2004.25</v>
          </cell>
          <cell r="J419">
            <v>1249.05</v>
          </cell>
          <cell r="K419">
            <v>6999.75</v>
          </cell>
          <cell r="L419">
            <v>0</v>
          </cell>
          <cell r="M419">
            <v>0</v>
          </cell>
          <cell r="N419">
            <v>2499.5</v>
          </cell>
          <cell r="O419">
            <v>0</v>
          </cell>
          <cell r="P419">
            <v>0</v>
          </cell>
          <cell r="Q419">
            <v>-2058.0200000000004</v>
          </cell>
        </row>
        <row r="420">
          <cell r="A420">
            <v>59343</v>
          </cell>
          <cell r="B420" t="str">
            <v>WC - Current Year Claims</v>
          </cell>
          <cell r="E420">
            <v>7290.88</v>
          </cell>
          <cell r="F420">
            <v>-17465.98</v>
          </cell>
          <cell r="G420">
            <v>13819.28</v>
          </cell>
          <cell r="H420">
            <v>8553.6</v>
          </cell>
          <cell r="I420">
            <v>5696</v>
          </cell>
          <cell r="J420">
            <v>3275.7</v>
          </cell>
          <cell r="K420">
            <v>6448.16</v>
          </cell>
          <cell r="L420">
            <v>2722</v>
          </cell>
          <cell r="M420">
            <v>820</v>
          </cell>
          <cell r="N420">
            <v>-18388.02</v>
          </cell>
          <cell r="O420">
            <v>-1818.92</v>
          </cell>
          <cell r="P420">
            <v>2266.29</v>
          </cell>
          <cell r="Q420">
            <v>13218.990000000002</v>
          </cell>
        </row>
        <row r="421">
          <cell r="A421">
            <v>59344</v>
          </cell>
          <cell r="B421" t="str">
            <v>WC - Prior Year Claims</v>
          </cell>
          <cell r="E421">
            <v>0</v>
          </cell>
          <cell r="F421">
            <v>0</v>
          </cell>
          <cell r="G421">
            <v>0</v>
          </cell>
          <cell r="H421">
            <v>-9078.02</v>
          </cell>
          <cell r="I421">
            <v>16579.04</v>
          </cell>
          <cell r="J421">
            <v>98644.06</v>
          </cell>
          <cell r="K421">
            <v>-15344.09</v>
          </cell>
          <cell r="L421">
            <v>-28729.19</v>
          </cell>
          <cell r="M421">
            <v>17918.650000000001</v>
          </cell>
          <cell r="N421">
            <v>-103.64</v>
          </cell>
          <cell r="O421">
            <v>1197.08</v>
          </cell>
          <cell r="P421">
            <v>-19684.740000000002</v>
          </cell>
          <cell r="Q421">
            <v>61399.150000000009</v>
          </cell>
        </row>
        <row r="422">
          <cell r="A422">
            <v>59350</v>
          </cell>
          <cell r="B422" t="str">
            <v>Self Isurance IBNR Estimates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</row>
        <row r="423">
          <cell r="A423">
            <v>59400</v>
          </cell>
          <cell r="B423" t="str">
            <v>Damages paid by District</v>
          </cell>
          <cell r="E423">
            <v>5142.99</v>
          </cell>
          <cell r="F423">
            <v>1000</v>
          </cell>
          <cell r="G423">
            <v>2757.56</v>
          </cell>
          <cell r="H423">
            <v>0</v>
          </cell>
          <cell r="I423">
            <v>1701.74</v>
          </cell>
          <cell r="J423">
            <v>6490.95</v>
          </cell>
          <cell r="K423">
            <v>104.97</v>
          </cell>
          <cell r="L423">
            <v>48.7</v>
          </cell>
          <cell r="M423">
            <v>0</v>
          </cell>
          <cell r="N423">
            <v>11054.22</v>
          </cell>
          <cell r="O423">
            <v>655.83</v>
          </cell>
          <cell r="P423">
            <v>11383.6</v>
          </cell>
          <cell r="Q423">
            <v>40340.559999999998</v>
          </cell>
        </row>
        <row r="424">
          <cell r="A424">
            <v>59401</v>
          </cell>
          <cell r="B424" t="str">
            <v>Insurance claim repairs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10000</v>
          </cell>
          <cell r="O424">
            <v>31.43</v>
          </cell>
          <cell r="P424">
            <v>-10904.79</v>
          </cell>
          <cell r="Q424">
            <v>-873.36000000000058</v>
          </cell>
        </row>
        <row r="425">
          <cell r="A425">
            <v>59500</v>
          </cell>
          <cell r="B425" t="str">
            <v>Workers Comp Prem</v>
          </cell>
          <cell r="E425">
            <v>4000</v>
          </cell>
          <cell r="F425">
            <v>2000</v>
          </cell>
          <cell r="G425">
            <v>2000</v>
          </cell>
          <cell r="H425">
            <v>2000</v>
          </cell>
          <cell r="I425">
            <v>1000</v>
          </cell>
          <cell r="J425">
            <v>2000</v>
          </cell>
          <cell r="K425">
            <v>2000</v>
          </cell>
          <cell r="L425">
            <v>2000</v>
          </cell>
          <cell r="M425">
            <v>3000</v>
          </cell>
          <cell r="N425">
            <v>3000</v>
          </cell>
          <cell r="O425">
            <v>3000</v>
          </cell>
          <cell r="P425">
            <v>0</v>
          </cell>
          <cell r="Q425">
            <v>26000</v>
          </cell>
        </row>
        <row r="426">
          <cell r="A426">
            <v>59998</v>
          </cell>
          <cell r="B426" t="str">
            <v>Allocation Out - District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</row>
        <row r="427">
          <cell r="A427">
            <v>59999</v>
          </cell>
          <cell r="B427" t="str">
            <v>Allocation Out - Out District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</row>
        <row r="428">
          <cell r="A428" t="str">
            <v>Total Insurance</v>
          </cell>
          <cell r="E428">
            <v>20383.18</v>
          </cell>
          <cell r="F428">
            <v>-6774.6</v>
          </cell>
          <cell r="G428">
            <v>29068.22</v>
          </cell>
          <cell r="H428">
            <v>10618.789999999997</v>
          </cell>
          <cell r="I428">
            <v>33063.910000000003</v>
          </cell>
          <cell r="J428">
            <v>121751.14</v>
          </cell>
          <cell r="K428">
            <v>10300.169999999996</v>
          </cell>
          <cell r="L428">
            <v>-9617.11</v>
          </cell>
          <cell r="M428">
            <v>40754.230000000003</v>
          </cell>
          <cell r="N428">
            <v>18904.439999999999</v>
          </cell>
          <cell r="O428">
            <v>15228.07</v>
          </cell>
          <cell r="P428">
            <v>17581.739999999998</v>
          </cell>
          <cell r="Q428">
            <v>301262.18000000005</v>
          </cell>
        </row>
        <row r="430">
          <cell r="A430" t="str">
            <v>Disposal of Assets and Operations</v>
          </cell>
        </row>
        <row r="431">
          <cell r="A431">
            <v>72000</v>
          </cell>
          <cell r="B431" t="str">
            <v>Gain/Loss on Disposal of Operations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</row>
        <row r="432">
          <cell r="A432">
            <v>91010</v>
          </cell>
          <cell r="B432" t="str">
            <v>Gain/Loss on Sale of Asset</v>
          </cell>
          <cell r="E432">
            <v>0</v>
          </cell>
          <cell r="F432">
            <v>0</v>
          </cell>
          <cell r="G432">
            <v>0</v>
          </cell>
          <cell r="H432">
            <v>1319.45</v>
          </cell>
          <cell r="I432">
            <v>0</v>
          </cell>
          <cell r="J432">
            <v>24949.35</v>
          </cell>
          <cell r="K432">
            <v>-33354.22</v>
          </cell>
          <cell r="L432">
            <v>-3080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-10165.420000000002</v>
          </cell>
        </row>
        <row r="433">
          <cell r="A433" t="str">
            <v>Total Disposal of Assets and Operations</v>
          </cell>
          <cell r="E433">
            <v>0</v>
          </cell>
          <cell r="F433">
            <v>0</v>
          </cell>
          <cell r="G433">
            <v>0</v>
          </cell>
          <cell r="H433">
            <v>1319.45</v>
          </cell>
          <cell r="I433">
            <v>0</v>
          </cell>
          <cell r="J433">
            <v>24949.35</v>
          </cell>
          <cell r="K433">
            <v>-33354.22</v>
          </cell>
          <cell r="L433">
            <v>-3080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-10165.420000000002</v>
          </cell>
        </row>
        <row r="435">
          <cell r="A435" t="str">
            <v>Total Operating Costs</v>
          </cell>
          <cell r="E435">
            <v>691108.55</v>
          </cell>
          <cell r="F435">
            <v>591691.37000000011</v>
          </cell>
          <cell r="G435">
            <v>679572.21999999986</v>
          </cell>
          <cell r="H435">
            <v>649398.42000000004</v>
          </cell>
          <cell r="I435">
            <v>715012.80999999994</v>
          </cell>
          <cell r="J435">
            <v>823534.92999999993</v>
          </cell>
          <cell r="K435">
            <v>725146.60999999987</v>
          </cell>
          <cell r="L435">
            <v>671623.93</v>
          </cell>
          <cell r="M435">
            <v>721331.92999999993</v>
          </cell>
          <cell r="N435">
            <v>675314.14999999991</v>
          </cell>
          <cell r="O435">
            <v>713873.94</v>
          </cell>
          <cell r="P435">
            <v>696947.79999999981</v>
          </cell>
          <cell r="Q435">
            <v>8354556.6600000001</v>
          </cell>
        </row>
        <row r="437">
          <cell r="A437" t="str">
            <v>Gross Profit</v>
          </cell>
          <cell r="E437">
            <v>958596.29999999981</v>
          </cell>
          <cell r="F437">
            <v>1078399.0499999998</v>
          </cell>
          <cell r="G437">
            <v>980681.78999999992</v>
          </cell>
          <cell r="H437">
            <v>1060013.06</v>
          </cell>
          <cell r="I437">
            <v>998324.67999999935</v>
          </cell>
          <cell r="J437">
            <v>884006.14000000036</v>
          </cell>
          <cell r="K437">
            <v>999176.6099999994</v>
          </cell>
          <cell r="L437">
            <v>1029352.5499999995</v>
          </cell>
          <cell r="M437">
            <v>1005221.45</v>
          </cell>
          <cell r="N437">
            <v>1062170.0200000005</v>
          </cell>
          <cell r="O437">
            <v>1010676.3699999996</v>
          </cell>
          <cell r="P437">
            <v>1011952.0500000003</v>
          </cell>
          <cell r="Q437">
            <v>12078570.07</v>
          </cell>
        </row>
        <row r="439">
          <cell r="A439" t="str">
            <v>SG&amp;A</v>
          </cell>
        </row>
        <row r="440">
          <cell r="A440" t="str">
            <v>Sales</v>
          </cell>
        </row>
        <row r="441">
          <cell r="A441">
            <v>60010</v>
          </cell>
          <cell r="B441" t="str">
            <v>Salaries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</row>
        <row r="442">
          <cell r="A442">
            <v>60020</v>
          </cell>
          <cell r="B442" t="str">
            <v>Wages Regular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</row>
        <row r="443">
          <cell r="A443">
            <v>60025</v>
          </cell>
          <cell r="B443" t="str">
            <v>Wages O.T.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</row>
        <row r="444">
          <cell r="A444">
            <v>60030</v>
          </cell>
          <cell r="B444" t="str">
            <v>Bonuses and Commissions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</row>
        <row r="445">
          <cell r="A445">
            <v>60035</v>
          </cell>
          <cell r="B445" t="str">
            <v>Safety Bonuses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</row>
        <row r="446">
          <cell r="A446">
            <v>60037</v>
          </cell>
          <cell r="B446" t="str">
            <v>Termination Pay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</row>
        <row r="447">
          <cell r="A447">
            <v>60045</v>
          </cell>
          <cell r="B447" t="str">
            <v>Contract Labor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</row>
        <row r="448">
          <cell r="A448">
            <v>60050</v>
          </cell>
          <cell r="B448" t="str">
            <v>Payroll Taxes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</row>
        <row r="449">
          <cell r="A449">
            <v>60060</v>
          </cell>
          <cell r="B449" t="str">
            <v>Group Insurance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</row>
        <row r="450">
          <cell r="A450">
            <v>60065</v>
          </cell>
          <cell r="B450" t="str">
            <v>Vacation Pay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8.23</v>
          </cell>
          <cell r="M450">
            <v>-8.23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</row>
        <row r="451">
          <cell r="A451">
            <v>60070</v>
          </cell>
          <cell r="B451" t="str">
            <v>Sick Pay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</row>
        <row r="452">
          <cell r="A452">
            <v>60086</v>
          </cell>
          <cell r="B452" t="str">
            <v>Safety and Training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</row>
        <row r="453">
          <cell r="A453">
            <v>60095</v>
          </cell>
          <cell r="B453" t="str">
            <v>Empl &amp; Commun Activ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</row>
        <row r="454">
          <cell r="A454">
            <v>60105</v>
          </cell>
          <cell r="B454" t="str">
            <v>Employee Relocation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</row>
        <row r="455">
          <cell r="A455">
            <v>60115</v>
          </cell>
          <cell r="B455" t="str">
            <v>School Tuition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A456">
            <v>60116</v>
          </cell>
          <cell r="B456" t="str">
            <v>Pension and Profit Sharing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</row>
        <row r="457">
          <cell r="A457">
            <v>60117</v>
          </cell>
          <cell r="B457" t="str">
            <v>Union Pension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</row>
        <row r="458">
          <cell r="A458">
            <v>60148</v>
          </cell>
          <cell r="B458" t="str">
            <v>Allocated Exp In - District</v>
          </cell>
          <cell r="E458">
            <v>2300</v>
          </cell>
          <cell r="F458">
            <v>2448</v>
          </cell>
          <cell r="G458">
            <v>2391</v>
          </cell>
          <cell r="H458">
            <v>2584.5</v>
          </cell>
          <cell r="I458">
            <v>2565</v>
          </cell>
          <cell r="J458">
            <v>3535</v>
          </cell>
          <cell r="K458">
            <v>2899</v>
          </cell>
          <cell r="L458">
            <v>2443</v>
          </cell>
          <cell r="M458">
            <v>1800</v>
          </cell>
          <cell r="N458">
            <v>2326</v>
          </cell>
          <cell r="O458">
            <v>2339</v>
          </cell>
          <cell r="P458">
            <v>0</v>
          </cell>
          <cell r="Q458">
            <v>27630.5</v>
          </cell>
        </row>
        <row r="459">
          <cell r="A459">
            <v>60149</v>
          </cell>
          <cell r="B459" t="str">
            <v>Allocated Exp In Out - District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</row>
        <row r="460">
          <cell r="A460">
            <v>60165</v>
          </cell>
          <cell r="B460" t="str">
            <v>Communications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</row>
        <row r="461">
          <cell r="A461">
            <v>60170</v>
          </cell>
          <cell r="B461" t="str">
            <v>Real Estate Rentals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</row>
        <row r="462">
          <cell r="A462">
            <v>60175</v>
          </cell>
          <cell r="B462" t="str">
            <v>Equip/Vehicle Rental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</row>
        <row r="463">
          <cell r="A463">
            <v>60185</v>
          </cell>
          <cell r="B463" t="str">
            <v>Postage</v>
          </cell>
          <cell r="E463">
            <v>198.54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198.54</v>
          </cell>
        </row>
        <row r="464">
          <cell r="A464">
            <v>60195</v>
          </cell>
          <cell r="B464" t="str">
            <v>Dues and Subscriptions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</row>
        <row r="465">
          <cell r="A465">
            <v>60196</v>
          </cell>
          <cell r="B465" t="str">
            <v>Club Dues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</row>
        <row r="466">
          <cell r="A466">
            <v>60200</v>
          </cell>
          <cell r="B466" t="str">
            <v>Travel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</row>
        <row r="467">
          <cell r="A467">
            <v>60201</v>
          </cell>
          <cell r="B467" t="str">
            <v>Entertainment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</row>
        <row r="468">
          <cell r="A468">
            <v>60205</v>
          </cell>
          <cell r="B468" t="str">
            <v>Travel - Auto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58.5</v>
          </cell>
          <cell r="L468">
            <v>177.74</v>
          </cell>
          <cell r="M468">
            <v>-77.739999999999995</v>
          </cell>
          <cell r="N468">
            <v>0</v>
          </cell>
          <cell r="O468">
            <v>75.52</v>
          </cell>
          <cell r="P468">
            <v>23.74</v>
          </cell>
          <cell r="Q468">
            <v>257.76</v>
          </cell>
        </row>
        <row r="469">
          <cell r="A469">
            <v>60210</v>
          </cell>
          <cell r="B469" t="str">
            <v>Office Supplies and Equip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</row>
        <row r="470">
          <cell r="A470">
            <v>60225</v>
          </cell>
          <cell r="B470" t="str">
            <v>Advertising and Promotions</v>
          </cell>
          <cell r="E470">
            <v>12977.33</v>
          </cell>
          <cell r="F470">
            <v>949.64</v>
          </cell>
          <cell r="G470">
            <v>5900.84</v>
          </cell>
          <cell r="H470">
            <v>4161.1099999999997</v>
          </cell>
          <cell r="I470">
            <v>3165.78</v>
          </cell>
          <cell r="J470">
            <v>4520.0600000000004</v>
          </cell>
          <cell r="K470">
            <v>1806.35</v>
          </cell>
          <cell r="L470">
            <v>955.59</v>
          </cell>
          <cell r="M470">
            <v>28827.18</v>
          </cell>
          <cell r="N470">
            <v>25999.119999999999</v>
          </cell>
          <cell r="O470">
            <v>1245.2</v>
          </cell>
          <cell r="P470">
            <v>38523.21</v>
          </cell>
          <cell r="Q470">
            <v>129031.41</v>
          </cell>
        </row>
        <row r="471">
          <cell r="A471">
            <v>60234</v>
          </cell>
          <cell r="B471" t="str">
            <v>O/S Sales Exp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</row>
        <row r="472">
          <cell r="A472">
            <v>60255</v>
          </cell>
          <cell r="B472" t="str">
            <v>Other Prof Fees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A473">
            <v>60326</v>
          </cell>
          <cell r="B473" t="str">
            <v>Deduct - Current Yr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A474">
            <v>60327</v>
          </cell>
          <cell r="B474" t="str">
            <v>Deduct - Damage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</row>
        <row r="475">
          <cell r="A475">
            <v>60328</v>
          </cell>
          <cell r="B475" t="str">
            <v>Claim Recoveries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</row>
        <row r="476">
          <cell r="A476">
            <v>60330</v>
          </cell>
          <cell r="B476" t="str">
            <v>Deduct Prior Year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</row>
        <row r="477">
          <cell r="A477">
            <v>60335</v>
          </cell>
          <cell r="B477" t="str">
            <v>Miscellaneous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</row>
        <row r="478">
          <cell r="A478">
            <v>60998</v>
          </cell>
          <cell r="B478" t="str">
            <v>Allocation Out - District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60999</v>
          </cell>
          <cell r="B479" t="str">
            <v>Allocation Out - Out District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</row>
        <row r="480">
          <cell r="A480" t="str">
            <v>Total Sales</v>
          </cell>
          <cell r="E480">
            <v>15475.869999999999</v>
          </cell>
          <cell r="F480">
            <v>3397.64</v>
          </cell>
          <cell r="G480">
            <v>8291.84</v>
          </cell>
          <cell r="H480">
            <v>6745.61</v>
          </cell>
          <cell r="I480">
            <v>5730.7800000000007</v>
          </cell>
          <cell r="J480">
            <v>8055.06</v>
          </cell>
          <cell r="K480">
            <v>4763.8500000000004</v>
          </cell>
          <cell r="L480">
            <v>3584.5600000000004</v>
          </cell>
          <cell r="M480">
            <v>30541.21</v>
          </cell>
          <cell r="N480">
            <v>28325.119999999999</v>
          </cell>
          <cell r="O480">
            <v>3659.7200000000003</v>
          </cell>
          <cell r="P480">
            <v>38546.949999999997</v>
          </cell>
          <cell r="Q480">
            <v>157118.21</v>
          </cell>
        </row>
        <row r="482">
          <cell r="A482" t="str">
            <v>G&amp;A</v>
          </cell>
        </row>
        <row r="483">
          <cell r="A483">
            <v>70010</v>
          </cell>
          <cell r="B483" t="str">
            <v>Salaries</v>
          </cell>
          <cell r="E483">
            <v>31950.25</v>
          </cell>
          <cell r="F483">
            <v>29217.37</v>
          </cell>
          <cell r="G483">
            <v>34993.21</v>
          </cell>
          <cell r="H483">
            <v>32805.65</v>
          </cell>
          <cell r="I483">
            <v>33117.839999999997</v>
          </cell>
          <cell r="J483">
            <v>36102.11</v>
          </cell>
          <cell r="K483">
            <v>36862.230000000003</v>
          </cell>
          <cell r="L483">
            <v>32246.880000000001</v>
          </cell>
          <cell r="M483">
            <v>35474.660000000003</v>
          </cell>
          <cell r="N483">
            <v>34757.17</v>
          </cell>
          <cell r="O483">
            <v>34601.15</v>
          </cell>
          <cell r="P483">
            <v>36751.879999999997</v>
          </cell>
          <cell r="Q483">
            <v>408880.39999999997</v>
          </cell>
        </row>
        <row r="484">
          <cell r="A484">
            <v>70015</v>
          </cell>
          <cell r="B484" t="str">
            <v>Deferred Comp Earnings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</row>
        <row r="485">
          <cell r="A485">
            <v>70020</v>
          </cell>
          <cell r="B485" t="str">
            <v>Wages Regular</v>
          </cell>
          <cell r="E485">
            <v>39238.25</v>
          </cell>
          <cell r="F485">
            <v>41055.800000000003</v>
          </cell>
          <cell r="G485">
            <v>43441.67</v>
          </cell>
          <cell r="H485">
            <v>43159.68</v>
          </cell>
          <cell r="I485">
            <v>40707.99</v>
          </cell>
          <cell r="J485">
            <v>44340.75</v>
          </cell>
          <cell r="K485">
            <v>44034.15</v>
          </cell>
          <cell r="L485">
            <v>37123.65</v>
          </cell>
          <cell r="M485">
            <v>40606.129999999997</v>
          </cell>
          <cell r="N485">
            <v>42194.06</v>
          </cell>
          <cell r="O485">
            <v>45471.69</v>
          </cell>
          <cell r="P485">
            <v>48949.11</v>
          </cell>
          <cell r="Q485">
            <v>510322.93</v>
          </cell>
        </row>
        <row r="486">
          <cell r="A486">
            <v>70025</v>
          </cell>
          <cell r="B486" t="str">
            <v>Wages O.T.</v>
          </cell>
          <cell r="E486">
            <v>2096.58</v>
          </cell>
          <cell r="F486">
            <v>2256.92</v>
          </cell>
          <cell r="G486">
            <v>520.88</v>
          </cell>
          <cell r="H486">
            <v>1862.34</v>
          </cell>
          <cell r="I486">
            <v>3126.98</v>
          </cell>
          <cell r="J486">
            <v>1540.45</v>
          </cell>
          <cell r="K486">
            <v>2442.46</v>
          </cell>
          <cell r="L486">
            <v>2985.84</v>
          </cell>
          <cell r="M486">
            <v>1455.97</v>
          </cell>
          <cell r="N486">
            <v>1845.98</v>
          </cell>
          <cell r="O486">
            <v>2373.81</v>
          </cell>
          <cell r="P486">
            <v>1626.79</v>
          </cell>
          <cell r="Q486">
            <v>24135.000000000004</v>
          </cell>
        </row>
        <row r="487">
          <cell r="A487">
            <v>70030</v>
          </cell>
          <cell r="B487" t="str">
            <v>Corp Allocated Bonus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</row>
        <row r="488">
          <cell r="A488">
            <v>70035</v>
          </cell>
          <cell r="B488" t="str">
            <v>Safety Bonuses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</row>
        <row r="489">
          <cell r="A489">
            <v>70036</v>
          </cell>
          <cell r="B489" t="str">
            <v>Other Bonus/Commission - Non-Safety</v>
          </cell>
          <cell r="E489">
            <v>4809.7700000000004</v>
          </cell>
          <cell r="F489">
            <v>2140.23</v>
          </cell>
          <cell r="G489">
            <v>5107.6499999999996</v>
          </cell>
          <cell r="H489">
            <v>4226.5600000000004</v>
          </cell>
          <cell r="I489">
            <v>1425.85</v>
          </cell>
          <cell r="J489">
            <v>387.84</v>
          </cell>
          <cell r="K489">
            <v>100</v>
          </cell>
          <cell r="L489">
            <v>3426.61</v>
          </cell>
          <cell r="M489">
            <v>665.4</v>
          </cell>
          <cell r="N489">
            <v>-1015.84</v>
          </cell>
          <cell r="O489">
            <v>581.19000000000005</v>
          </cell>
          <cell r="P489">
            <v>5025.8500000000004</v>
          </cell>
          <cell r="Q489">
            <v>26881.11</v>
          </cell>
        </row>
        <row r="490">
          <cell r="A490">
            <v>70037</v>
          </cell>
          <cell r="B490" t="str">
            <v>Termination Pay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</row>
        <row r="491">
          <cell r="A491">
            <v>70045</v>
          </cell>
          <cell r="B491" t="str">
            <v>Contract Labor</v>
          </cell>
          <cell r="E491">
            <v>6680.67</v>
          </cell>
          <cell r="F491">
            <v>232.03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10440.92</v>
          </cell>
          <cell r="M491">
            <v>7401.37</v>
          </cell>
          <cell r="N491">
            <v>14152.75</v>
          </cell>
          <cell r="O491">
            <v>1820.49</v>
          </cell>
          <cell r="P491">
            <v>6453.68</v>
          </cell>
          <cell r="Q491">
            <v>47181.909999999996</v>
          </cell>
        </row>
        <row r="492">
          <cell r="A492">
            <v>70050</v>
          </cell>
          <cell r="B492" t="str">
            <v>Payroll Taxes</v>
          </cell>
          <cell r="E492">
            <v>9179.65</v>
          </cell>
          <cell r="F492">
            <v>6291.4</v>
          </cell>
          <cell r="G492">
            <v>7661.43</v>
          </cell>
          <cell r="H492">
            <v>6697.51</v>
          </cell>
          <cell r="I492">
            <v>6629.71</v>
          </cell>
          <cell r="J492">
            <v>7324.51</v>
          </cell>
          <cell r="K492">
            <v>5887.85</v>
          </cell>
          <cell r="L492">
            <v>5608.72</v>
          </cell>
          <cell r="M492">
            <v>5768.98</v>
          </cell>
          <cell r="N492">
            <v>5999.27</v>
          </cell>
          <cell r="O492">
            <v>6190.7</v>
          </cell>
          <cell r="P492">
            <v>6776.28</v>
          </cell>
          <cell r="Q492">
            <v>80016.009999999995</v>
          </cell>
        </row>
        <row r="493">
          <cell r="A493">
            <v>70060</v>
          </cell>
          <cell r="B493" t="str">
            <v>Group Insurance</v>
          </cell>
          <cell r="E493">
            <v>10365.61</v>
          </cell>
          <cell r="F493">
            <v>10230.65</v>
          </cell>
          <cell r="G493">
            <v>8851.43</v>
          </cell>
          <cell r="H493">
            <v>12049.32</v>
          </cell>
          <cell r="I493">
            <v>9943.51</v>
          </cell>
          <cell r="J493">
            <v>9742.43</v>
          </cell>
          <cell r="K493">
            <v>9734.74</v>
          </cell>
          <cell r="L493">
            <v>9561.06</v>
          </cell>
          <cell r="M493">
            <v>8494.4699999999993</v>
          </cell>
          <cell r="N493">
            <v>11177.83</v>
          </cell>
          <cell r="O493">
            <v>11411.65</v>
          </cell>
          <cell r="P493">
            <v>11731.69</v>
          </cell>
          <cell r="Q493">
            <v>123294.39</v>
          </cell>
        </row>
        <row r="494">
          <cell r="A494">
            <v>70065</v>
          </cell>
          <cell r="B494" t="str">
            <v>Vacation Pay</v>
          </cell>
          <cell r="E494">
            <v>5445.15</v>
          </cell>
          <cell r="F494">
            <v>2867.53</v>
          </cell>
          <cell r="G494">
            <v>2000.31</v>
          </cell>
          <cell r="H494">
            <v>3981.39</v>
          </cell>
          <cell r="I494">
            <v>4870.18</v>
          </cell>
          <cell r="J494">
            <v>3114.5</v>
          </cell>
          <cell r="K494">
            <v>4765.6099999999997</v>
          </cell>
          <cell r="L494">
            <v>2058.0100000000002</v>
          </cell>
          <cell r="M494">
            <v>3147.12</v>
          </cell>
          <cell r="N494">
            <v>4048.56</v>
          </cell>
          <cell r="O494">
            <v>2256.75</v>
          </cell>
          <cell r="P494">
            <v>3468.68</v>
          </cell>
          <cell r="Q494">
            <v>42023.79</v>
          </cell>
        </row>
        <row r="495">
          <cell r="A495">
            <v>70070</v>
          </cell>
          <cell r="B495" t="str">
            <v>Sick Pay</v>
          </cell>
          <cell r="E495">
            <v>334.55</v>
          </cell>
          <cell r="F495">
            <v>550.89</v>
          </cell>
          <cell r="G495">
            <v>1270.23</v>
          </cell>
          <cell r="H495">
            <v>745.77</v>
          </cell>
          <cell r="I495">
            <v>1246.57</v>
          </cell>
          <cell r="J495">
            <v>334.08</v>
          </cell>
          <cell r="K495">
            <v>365.29</v>
          </cell>
          <cell r="L495">
            <v>1258.6099999999999</v>
          </cell>
          <cell r="M495">
            <v>594.48</v>
          </cell>
          <cell r="N495">
            <v>799.28</v>
          </cell>
          <cell r="O495">
            <v>359.64</v>
          </cell>
          <cell r="P495">
            <v>428.72</v>
          </cell>
          <cell r="Q495">
            <v>8288.1099999999988</v>
          </cell>
        </row>
        <row r="496">
          <cell r="A496">
            <v>70086</v>
          </cell>
          <cell r="B496" t="str">
            <v>Safety and Training</v>
          </cell>
          <cell r="E496">
            <v>307.08999999999997</v>
          </cell>
          <cell r="F496">
            <v>-262.68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146.11000000000001</v>
          </cell>
          <cell r="N496">
            <v>550</v>
          </cell>
          <cell r="O496">
            <v>70</v>
          </cell>
          <cell r="P496">
            <v>2091.2399999999998</v>
          </cell>
          <cell r="Q496">
            <v>2901.7599999999998</v>
          </cell>
        </row>
        <row r="497">
          <cell r="A497">
            <v>70090</v>
          </cell>
          <cell r="B497" t="str">
            <v>WCN Training</v>
          </cell>
          <cell r="E497">
            <v>0</v>
          </cell>
          <cell r="F497">
            <v>912.78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912.78</v>
          </cell>
        </row>
        <row r="498">
          <cell r="A498">
            <v>70095</v>
          </cell>
          <cell r="B498" t="str">
            <v>Empl &amp; Commun Activ</v>
          </cell>
          <cell r="E498">
            <v>14055.36</v>
          </cell>
          <cell r="F498">
            <v>3129.49</v>
          </cell>
          <cell r="G498">
            <v>-8366.42</v>
          </cell>
          <cell r="H498">
            <v>1482.03</v>
          </cell>
          <cell r="I498">
            <v>4740.3999999999996</v>
          </cell>
          <cell r="J498">
            <v>5688.11</v>
          </cell>
          <cell r="K498">
            <v>11283.12</v>
          </cell>
          <cell r="L498">
            <v>21266.09</v>
          </cell>
          <cell r="M498">
            <v>1553.42</v>
          </cell>
          <cell r="N498">
            <v>3453.38</v>
          </cell>
          <cell r="O498">
            <v>4558.05</v>
          </cell>
          <cell r="P498">
            <v>3947.63</v>
          </cell>
          <cell r="Q498">
            <v>66790.659999999989</v>
          </cell>
        </row>
        <row r="499">
          <cell r="A499">
            <v>70105</v>
          </cell>
          <cell r="B499" t="str">
            <v>Employee Relocation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</row>
        <row r="500">
          <cell r="A500">
            <v>70107</v>
          </cell>
          <cell r="B500" t="str">
            <v>Housing Subsidy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</row>
        <row r="501">
          <cell r="A501">
            <v>70108</v>
          </cell>
          <cell r="B501" t="str">
            <v>School Tuition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</row>
        <row r="502">
          <cell r="A502">
            <v>70110</v>
          </cell>
          <cell r="B502" t="str">
            <v>Contributions</v>
          </cell>
          <cell r="E502">
            <v>937.5</v>
          </cell>
          <cell r="F502">
            <v>-1250</v>
          </cell>
          <cell r="G502">
            <v>500</v>
          </cell>
          <cell r="H502">
            <v>2250</v>
          </cell>
          <cell r="I502">
            <v>250</v>
          </cell>
          <cell r="J502">
            <v>500</v>
          </cell>
          <cell r="K502">
            <v>1191.54</v>
          </cell>
          <cell r="L502">
            <v>500</v>
          </cell>
          <cell r="M502">
            <v>0</v>
          </cell>
          <cell r="N502">
            <v>0</v>
          </cell>
          <cell r="O502">
            <v>500</v>
          </cell>
          <cell r="P502">
            <v>0</v>
          </cell>
          <cell r="Q502">
            <v>5379.04</v>
          </cell>
        </row>
        <row r="503">
          <cell r="A503">
            <v>70111</v>
          </cell>
          <cell r="B503" t="str">
            <v>Non Cash Charitable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</row>
        <row r="504">
          <cell r="A504">
            <v>70112</v>
          </cell>
          <cell r="B504" t="str">
            <v>Political Contributions</v>
          </cell>
          <cell r="E504">
            <v>0</v>
          </cell>
          <cell r="F504">
            <v>0</v>
          </cell>
          <cell r="G504">
            <v>0</v>
          </cell>
          <cell r="H504">
            <v>1250</v>
          </cell>
          <cell r="I504">
            <v>0</v>
          </cell>
          <cell r="J504">
            <v>0</v>
          </cell>
          <cell r="K504">
            <v>1250</v>
          </cell>
          <cell r="L504">
            <v>0</v>
          </cell>
          <cell r="M504">
            <v>500</v>
          </cell>
          <cell r="N504">
            <v>250</v>
          </cell>
          <cell r="O504">
            <v>0</v>
          </cell>
          <cell r="P504">
            <v>0</v>
          </cell>
          <cell r="Q504">
            <v>3250</v>
          </cell>
        </row>
        <row r="505">
          <cell r="A505">
            <v>70116</v>
          </cell>
          <cell r="B505" t="str">
            <v>Pension and Profit Sharing</v>
          </cell>
          <cell r="E505">
            <v>991.8</v>
          </cell>
          <cell r="F505">
            <v>1061.8</v>
          </cell>
          <cell r="G505">
            <v>1561.6</v>
          </cell>
          <cell r="H505">
            <v>1001.55</v>
          </cell>
          <cell r="I505">
            <v>1064.48</v>
          </cell>
          <cell r="J505">
            <v>880.04</v>
          </cell>
          <cell r="K505">
            <v>837.46</v>
          </cell>
          <cell r="L505">
            <v>818.44</v>
          </cell>
          <cell r="M505">
            <v>814.08</v>
          </cell>
          <cell r="N505">
            <v>1291.5999999999999</v>
          </cell>
          <cell r="O505">
            <v>832.75</v>
          </cell>
          <cell r="P505">
            <v>978.78</v>
          </cell>
          <cell r="Q505">
            <v>12134.380000000001</v>
          </cell>
        </row>
        <row r="506">
          <cell r="A506">
            <v>70117</v>
          </cell>
          <cell r="B506" t="str">
            <v>Union Pension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</row>
        <row r="507">
          <cell r="A507">
            <v>70142</v>
          </cell>
          <cell r="B507" t="str">
            <v>Fuel Expense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</row>
        <row r="508">
          <cell r="A508">
            <v>70145</v>
          </cell>
          <cell r="B508" t="str">
            <v>Outside Repairs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</row>
        <row r="509">
          <cell r="A509">
            <v>70147</v>
          </cell>
          <cell r="B509" t="str">
            <v>Bldg &amp; Property Maint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</row>
        <row r="510">
          <cell r="A510">
            <v>70148</v>
          </cell>
          <cell r="B510" t="str">
            <v>Allocated Exp In - District</v>
          </cell>
          <cell r="E510">
            <v>9455.33</v>
          </cell>
          <cell r="F510">
            <v>10366.76</v>
          </cell>
          <cell r="G510">
            <v>12777.28</v>
          </cell>
          <cell r="H510">
            <v>9429.9599999999991</v>
          </cell>
          <cell r="I510">
            <v>4111.67</v>
          </cell>
          <cell r="J510">
            <v>13752.97</v>
          </cell>
          <cell r="K510">
            <v>28825.42</v>
          </cell>
          <cell r="L510">
            <v>23366.78</v>
          </cell>
          <cell r="M510">
            <v>-1234.82</v>
          </cell>
          <cell r="N510">
            <v>8735.3799999999992</v>
          </cell>
          <cell r="O510">
            <v>11153.09</v>
          </cell>
          <cell r="P510">
            <v>9005.61</v>
          </cell>
          <cell r="Q510">
            <v>139745.43</v>
          </cell>
        </row>
        <row r="511">
          <cell r="A511">
            <v>70150</v>
          </cell>
          <cell r="B511" t="str">
            <v>Utilities</v>
          </cell>
          <cell r="E511">
            <v>1142.2</v>
          </cell>
          <cell r="F511">
            <v>1092.4000000000001</v>
          </cell>
          <cell r="G511">
            <v>1092.57</v>
          </cell>
          <cell r="H511">
            <v>1056.2</v>
          </cell>
          <cell r="I511">
            <v>971.23</v>
          </cell>
          <cell r="J511">
            <v>927.16</v>
          </cell>
          <cell r="K511">
            <v>0</v>
          </cell>
          <cell r="L511">
            <v>869.77</v>
          </cell>
          <cell r="M511">
            <v>868.91</v>
          </cell>
          <cell r="N511">
            <v>878.75</v>
          </cell>
          <cell r="O511">
            <v>973.97</v>
          </cell>
          <cell r="P511">
            <v>1678.97</v>
          </cell>
          <cell r="Q511">
            <v>11552.13</v>
          </cell>
        </row>
        <row r="512">
          <cell r="A512">
            <v>70165</v>
          </cell>
          <cell r="B512" t="str">
            <v>Communications</v>
          </cell>
          <cell r="E512">
            <v>1837.34</v>
          </cell>
          <cell r="F512">
            <v>1811.33</v>
          </cell>
          <cell r="G512">
            <v>2247.1</v>
          </cell>
          <cell r="H512">
            <v>1908.93</v>
          </cell>
          <cell r="I512">
            <v>2066.65</v>
          </cell>
          <cell r="J512">
            <v>2198.11</v>
          </cell>
          <cell r="K512">
            <v>2042.44</v>
          </cell>
          <cell r="L512">
            <v>2129.4</v>
          </cell>
          <cell r="M512">
            <v>2270.06</v>
          </cell>
          <cell r="N512">
            <v>2682.39</v>
          </cell>
          <cell r="O512">
            <v>1762.11</v>
          </cell>
          <cell r="P512">
            <v>2834.19</v>
          </cell>
          <cell r="Q512">
            <v>25790.05</v>
          </cell>
        </row>
        <row r="513">
          <cell r="A513">
            <v>70166</v>
          </cell>
          <cell r="B513" t="str">
            <v>Office Telephone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</row>
        <row r="514">
          <cell r="A514">
            <v>70167</v>
          </cell>
          <cell r="B514" t="str">
            <v>Cellular Telephone</v>
          </cell>
          <cell r="E514">
            <v>156.94999999999999</v>
          </cell>
          <cell r="F514">
            <v>186.7</v>
          </cell>
          <cell r="G514">
            <v>355.41</v>
          </cell>
          <cell r="H514">
            <v>205.54</v>
          </cell>
          <cell r="I514">
            <v>168.04</v>
          </cell>
          <cell r="J514">
            <v>205.54</v>
          </cell>
          <cell r="K514">
            <v>356.92</v>
          </cell>
          <cell r="L514">
            <v>187.5</v>
          </cell>
          <cell r="M514">
            <v>75</v>
          </cell>
          <cell r="N514">
            <v>223.5</v>
          </cell>
          <cell r="O514">
            <v>226.5</v>
          </cell>
          <cell r="P514">
            <v>150</v>
          </cell>
          <cell r="Q514">
            <v>2497.6</v>
          </cell>
        </row>
        <row r="515">
          <cell r="A515">
            <v>70170</v>
          </cell>
          <cell r="B515" t="str">
            <v>Real Estate Rentals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</row>
        <row r="516">
          <cell r="A516">
            <v>70175</v>
          </cell>
          <cell r="B516" t="str">
            <v>Equip/Vehicle Rental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</row>
        <row r="517">
          <cell r="A517">
            <v>70185</v>
          </cell>
          <cell r="B517" t="str">
            <v>Postage</v>
          </cell>
          <cell r="E517">
            <v>1663.37</v>
          </cell>
          <cell r="F517">
            <v>1464.26</v>
          </cell>
          <cell r="G517">
            <v>492.87</v>
          </cell>
          <cell r="H517">
            <v>1792.31</v>
          </cell>
          <cell r="I517">
            <v>1736.3</v>
          </cell>
          <cell r="J517">
            <v>1600.37</v>
          </cell>
          <cell r="K517">
            <v>417.65</v>
          </cell>
          <cell r="L517">
            <v>1589.73</v>
          </cell>
          <cell r="M517">
            <v>1686.05</v>
          </cell>
          <cell r="N517">
            <v>1653.87</v>
          </cell>
          <cell r="O517">
            <v>1642.82</v>
          </cell>
          <cell r="P517">
            <v>1641.55</v>
          </cell>
          <cell r="Q517">
            <v>17381.149999999998</v>
          </cell>
        </row>
        <row r="518">
          <cell r="A518">
            <v>70190</v>
          </cell>
          <cell r="B518" t="str">
            <v>Registration Fees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244</v>
          </cell>
          <cell r="K518">
            <v>-244</v>
          </cell>
          <cell r="L518">
            <v>0</v>
          </cell>
          <cell r="M518">
            <v>0</v>
          </cell>
          <cell r="N518">
            <v>450</v>
          </cell>
          <cell r="O518">
            <v>80</v>
          </cell>
          <cell r="P518">
            <v>5</v>
          </cell>
          <cell r="Q518">
            <v>535</v>
          </cell>
        </row>
        <row r="519">
          <cell r="A519">
            <v>70195</v>
          </cell>
          <cell r="B519" t="str">
            <v>Dues and Subscriptions</v>
          </cell>
          <cell r="E519">
            <v>734.67</v>
          </cell>
          <cell r="F519">
            <v>3500</v>
          </cell>
          <cell r="G519">
            <v>654.66999999999996</v>
          </cell>
          <cell r="H519">
            <v>3788.33</v>
          </cell>
          <cell r="I519">
            <v>831.17</v>
          </cell>
          <cell r="J519">
            <v>2522.33</v>
          </cell>
          <cell r="K519">
            <v>3255.67</v>
          </cell>
          <cell r="L519">
            <v>3419.03</v>
          </cell>
          <cell r="M519">
            <v>1208.23</v>
          </cell>
          <cell r="N519">
            <v>2099.1799999999998</v>
          </cell>
          <cell r="O519">
            <v>3420.89</v>
          </cell>
          <cell r="P519">
            <v>1716.89</v>
          </cell>
          <cell r="Q519">
            <v>27151.059999999998</v>
          </cell>
        </row>
        <row r="520">
          <cell r="A520">
            <v>70196</v>
          </cell>
          <cell r="B520" t="str">
            <v>Club Dues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</row>
        <row r="521">
          <cell r="A521">
            <v>70200</v>
          </cell>
          <cell r="B521" t="str">
            <v>Travel</v>
          </cell>
          <cell r="E521">
            <v>225.54</v>
          </cell>
          <cell r="F521">
            <v>769.5</v>
          </cell>
          <cell r="G521">
            <v>907.05</v>
          </cell>
          <cell r="H521">
            <v>0</v>
          </cell>
          <cell r="I521">
            <v>627.9</v>
          </cell>
          <cell r="J521">
            <v>18.75</v>
          </cell>
          <cell r="K521">
            <v>51</v>
          </cell>
          <cell r="L521">
            <v>-46.5</v>
          </cell>
          <cell r="M521">
            <v>1021.88</v>
          </cell>
          <cell r="N521">
            <v>876</v>
          </cell>
          <cell r="O521">
            <v>92.25</v>
          </cell>
          <cell r="P521">
            <v>339.6</v>
          </cell>
          <cell r="Q521">
            <v>4882.97</v>
          </cell>
        </row>
        <row r="522">
          <cell r="A522">
            <v>70201</v>
          </cell>
          <cell r="B522" t="str">
            <v>Entertainment</v>
          </cell>
          <cell r="E522">
            <v>0</v>
          </cell>
          <cell r="F522">
            <v>23.53</v>
          </cell>
          <cell r="G522">
            <v>0</v>
          </cell>
          <cell r="H522">
            <v>321.41000000000003</v>
          </cell>
          <cell r="I522">
            <v>0</v>
          </cell>
          <cell r="J522">
            <v>341.1</v>
          </cell>
          <cell r="K522">
            <v>728.42</v>
          </cell>
          <cell r="L522">
            <v>-72.099999999999994</v>
          </cell>
          <cell r="M522">
            <v>0</v>
          </cell>
          <cell r="N522">
            <v>41.89</v>
          </cell>
          <cell r="O522">
            <v>0</v>
          </cell>
          <cell r="P522">
            <v>0</v>
          </cell>
          <cell r="Q522">
            <v>1384.2500000000002</v>
          </cell>
        </row>
        <row r="523">
          <cell r="A523">
            <v>70202</v>
          </cell>
          <cell r="B523" t="str">
            <v>Excursions Meetings</v>
          </cell>
          <cell r="E523">
            <v>300</v>
          </cell>
          <cell r="F523">
            <v>345.51</v>
          </cell>
          <cell r="G523">
            <v>0</v>
          </cell>
          <cell r="H523">
            <v>0</v>
          </cell>
          <cell r="I523">
            <v>485</v>
          </cell>
          <cell r="J523">
            <v>1248.75</v>
          </cell>
          <cell r="K523">
            <v>0</v>
          </cell>
          <cell r="L523">
            <v>288.39999999999998</v>
          </cell>
          <cell r="M523">
            <v>0</v>
          </cell>
          <cell r="N523">
            <v>0</v>
          </cell>
          <cell r="O523">
            <v>279</v>
          </cell>
          <cell r="P523">
            <v>0</v>
          </cell>
          <cell r="Q523">
            <v>2946.6600000000003</v>
          </cell>
        </row>
        <row r="524">
          <cell r="A524">
            <v>70203</v>
          </cell>
          <cell r="B524" t="str">
            <v>Lodging</v>
          </cell>
          <cell r="E524">
            <v>462.54</v>
          </cell>
          <cell r="F524">
            <v>0</v>
          </cell>
          <cell r="G524">
            <v>0</v>
          </cell>
          <cell r="H524">
            <v>653.4</v>
          </cell>
          <cell r="I524">
            <v>579</v>
          </cell>
          <cell r="J524">
            <v>0</v>
          </cell>
          <cell r="K524">
            <v>797.67</v>
          </cell>
          <cell r="L524">
            <v>618.57000000000005</v>
          </cell>
          <cell r="M524">
            <v>382.5</v>
          </cell>
          <cell r="N524">
            <v>140.19999999999999</v>
          </cell>
          <cell r="O524">
            <v>457.4</v>
          </cell>
          <cell r="P524">
            <v>1133.44</v>
          </cell>
          <cell r="Q524">
            <v>5224.72</v>
          </cell>
        </row>
        <row r="525">
          <cell r="A525">
            <v>70204</v>
          </cell>
          <cell r="B525" t="str">
            <v>Gifts to Customers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</row>
        <row r="526">
          <cell r="A526">
            <v>70205</v>
          </cell>
          <cell r="B526" t="str">
            <v>Travel - Auto</v>
          </cell>
          <cell r="E526">
            <v>592.16</v>
          </cell>
          <cell r="F526">
            <v>812.81</v>
          </cell>
          <cell r="G526">
            <v>372.79</v>
          </cell>
          <cell r="H526">
            <v>924.67</v>
          </cell>
          <cell r="I526">
            <v>591.26</v>
          </cell>
          <cell r="J526">
            <v>614.52</v>
          </cell>
          <cell r="K526">
            <v>370.59</v>
          </cell>
          <cell r="L526">
            <v>811.62</v>
          </cell>
          <cell r="M526">
            <v>291.60000000000002</v>
          </cell>
          <cell r="N526">
            <v>789.52</v>
          </cell>
          <cell r="O526">
            <v>730.2</v>
          </cell>
          <cell r="P526">
            <v>523.23</v>
          </cell>
          <cell r="Q526">
            <v>7424.9699999999993</v>
          </cell>
        </row>
        <row r="527">
          <cell r="A527">
            <v>70206</v>
          </cell>
          <cell r="B527" t="str">
            <v>Meals</v>
          </cell>
          <cell r="E527">
            <v>155.22</v>
          </cell>
          <cell r="F527">
            <v>199.8</v>
          </cell>
          <cell r="G527">
            <v>112.98</v>
          </cell>
          <cell r="H527">
            <v>115.92</v>
          </cell>
          <cell r="I527">
            <v>277.83</v>
          </cell>
          <cell r="J527">
            <v>270.38</v>
          </cell>
          <cell r="K527">
            <v>579.17999999999995</v>
          </cell>
          <cell r="L527">
            <v>-136.55000000000001</v>
          </cell>
          <cell r="M527">
            <v>50</v>
          </cell>
          <cell r="N527">
            <v>287</v>
          </cell>
          <cell r="O527">
            <v>150.02000000000001</v>
          </cell>
          <cell r="P527">
            <v>59.7</v>
          </cell>
          <cell r="Q527">
            <v>2121.48</v>
          </cell>
        </row>
        <row r="528">
          <cell r="A528">
            <v>70207</v>
          </cell>
          <cell r="B528" t="str">
            <v>Meals with Customers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3.75</v>
          </cell>
          <cell r="O528">
            <v>0</v>
          </cell>
          <cell r="P528">
            <v>0</v>
          </cell>
          <cell r="Q528">
            <v>3.75</v>
          </cell>
        </row>
        <row r="529">
          <cell r="A529">
            <v>70209</v>
          </cell>
          <cell r="B529" t="str">
            <v>Photo Supplies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</row>
        <row r="530">
          <cell r="A530">
            <v>70210</v>
          </cell>
          <cell r="B530" t="str">
            <v>Office Supplies and Equip</v>
          </cell>
          <cell r="E530">
            <v>7068.1</v>
          </cell>
          <cell r="F530">
            <v>6155.01</v>
          </cell>
          <cell r="G530">
            <v>3868.92</v>
          </cell>
          <cell r="H530">
            <v>3782.02</v>
          </cell>
          <cell r="I530">
            <v>2862.22</v>
          </cell>
          <cell r="J530">
            <v>4721.92</v>
          </cell>
          <cell r="K530">
            <v>5210.1099999999997</v>
          </cell>
          <cell r="L530">
            <v>4854.1400000000003</v>
          </cell>
          <cell r="M530">
            <v>4059.64</v>
          </cell>
          <cell r="N530">
            <v>7017.47</v>
          </cell>
          <cell r="O530">
            <v>1056.94</v>
          </cell>
          <cell r="P530">
            <v>7841.63</v>
          </cell>
          <cell r="Q530">
            <v>58498.12</v>
          </cell>
        </row>
        <row r="531">
          <cell r="A531">
            <v>70213</v>
          </cell>
          <cell r="B531" t="str">
            <v>P-Card Rebate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</row>
        <row r="532">
          <cell r="A532">
            <v>70214</v>
          </cell>
          <cell r="B532" t="str">
            <v>Credit Card Fees</v>
          </cell>
          <cell r="E532">
            <v>7453.96</v>
          </cell>
          <cell r="F532">
            <v>8072.47</v>
          </cell>
          <cell r="G532">
            <v>8471.26</v>
          </cell>
          <cell r="H532">
            <v>7487.53</v>
          </cell>
          <cell r="I532">
            <v>7402.35</v>
          </cell>
          <cell r="J532">
            <v>8604.07</v>
          </cell>
          <cell r="K532">
            <v>8742.07</v>
          </cell>
          <cell r="L532">
            <v>9298.84</v>
          </cell>
          <cell r="M532">
            <v>9731.43</v>
          </cell>
          <cell r="N532">
            <v>9257.65</v>
          </cell>
          <cell r="O532">
            <v>10120.43</v>
          </cell>
          <cell r="P532">
            <v>9008.27</v>
          </cell>
          <cell r="Q532">
            <v>103650.33</v>
          </cell>
        </row>
        <row r="533">
          <cell r="A533">
            <v>70215</v>
          </cell>
          <cell r="B533" t="str">
            <v>Bank Charges</v>
          </cell>
          <cell r="E533">
            <v>520.58000000000004</v>
          </cell>
          <cell r="F533">
            <v>527.17999999999995</v>
          </cell>
          <cell r="G533">
            <v>539.19000000000005</v>
          </cell>
          <cell r="H533">
            <v>530.33000000000004</v>
          </cell>
          <cell r="I533">
            <v>471.57</v>
          </cell>
          <cell r="J533">
            <v>491.42</v>
          </cell>
          <cell r="K533">
            <v>465.31</v>
          </cell>
          <cell r="L533">
            <v>559.30999999999995</v>
          </cell>
          <cell r="M533">
            <v>476.99</v>
          </cell>
          <cell r="N533">
            <v>385.37</v>
          </cell>
          <cell r="O533">
            <v>367.56</v>
          </cell>
          <cell r="P533">
            <v>638.20000000000005</v>
          </cell>
          <cell r="Q533">
            <v>5973.01</v>
          </cell>
        </row>
        <row r="534">
          <cell r="A534">
            <v>70216</v>
          </cell>
          <cell r="B534" t="str">
            <v>Outside Storages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</row>
        <row r="535">
          <cell r="A535">
            <v>70217</v>
          </cell>
          <cell r="B535" t="str">
            <v>Invoice Printing Costs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</row>
        <row r="536">
          <cell r="A536">
            <v>70225</v>
          </cell>
          <cell r="B536" t="str">
            <v>Advertising and Promotions</v>
          </cell>
          <cell r="E536">
            <v>2100</v>
          </cell>
          <cell r="F536">
            <v>-679.79</v>
          </cell>
          <cell r="G536">
            <v>0</v>
          </cell>
          <cell r="H536">
            <v>31.64</v>
          </cell>
          <cell r="I536">
            <v>0</v>
          </cell>
          <cell r="J536">
            <v>0</v>
          </cell>
          <cell r="K536">
            <v>500</v>
          </cell>
          <cell r="L536">
            <v>710.94</v>
          </cell>
          <cell r="M536">
            <v>0</v>
          </cell>
          <cell r="N536">
            <v>3049.29</v>
          </cell>
          <cell r="O536">
            <v>5336.83</v>
          </cell>
          <cell r="P536">
            <v>0</v>
          </cell>
          <cell r="Q536">
            <v>11048.91</v>
          </cell>
        </row>
        <row r="537">
          <cell r="A537">
            <v>70230</v>
          </cell>
          <cell r="B537" t="str">
            <v>External Recruiter Fees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</row>
        <row r="538">
          <cell r="A538">
            <v>70231</v>
          </cell>
          <cell r="B538" t="str">
            <v>Recruitment Advertising &amp; Expenses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25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25</v>
          </cell>
        </row>
        <row r="539">
          <cell r="A539">
            <v>70232</v>
          </cell>
          <cell r="B539" t="str">
            <v>Recruitment Travel Expenses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</row>
        <row r="540">
          <cell r="A540">
            <v>70235</v>
          </cell>
          <cell r="B540" t="str">
            <v>Legal</v>
          </cell>
          <cell r="E540">
            <v>134.16</v>
          </cell>
          <cell r="F540">
            <v>0</v>
          </cell>
          <cell r="G540">
            <v>198.36</v>
          </cell>
          <cell r="H540">
            <v>3699.71</v>
          </cell>
          <cell r="I540">
            <v>1056.02</v>
          </cell>
          <cell r="J540">
            <v>682.19</v>
          </cell>
          <cell r="K540">
            <v>3008.78</v>
          </cell>
          <cell r="L540">
            <v>-2300.2800000000002</v>
          </cell>
          <cell r="M540">
            <v>3301.28</v>
          </cell>
          <cell r="N540">
            <v>0.2</v>
          </cell>
          <cell r="O540">
            <v>-0.2</v>
          </cell>
          <cell r="P540">
            <v>1207.32</v>
          </cell>
          <cell r="Q540">
            <v>10987.54</v>
          </cell>
        </row>
        <row r="541">
          <cell r="A541">
            <v>70240</v>
          </cell>
          <cell r="B541" t="str">
            <v>Accounting Professional Fees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</row>
        <row r="542">
          <cell r="A542">
            <v>70245</v>
          </cell>
          <cell r="B542" t="str">
            <v>Payroll Processing Fees</v>
          </cell>
          <cell r="E542">
            <v>324.20999999999998</v>
          </cell>
          <cell r="F542">
            <v>333.23</v>
          </cell>
          <cell r="G542">
            <v>333.23</v>
          </cell>
          <cell r="H542">
            <v>333.23</v>
          </cell>
          <cell r="I542">
            <v>333.23</v>
          </cell>
          <cell r="J542">
            <v>333.23</v>
          </cell>
          <cell r="K542">
            <v>333.23</v>
          </cell>
          <cell r="L542">
            <v>300.73</v>
          </cell>
          <cell r="M542">
            <v>300.73</v>
          </cell>
          <cell r="N542">
            <v>300.73</v>
          </cell>
          <cell r="O542">
            <v>300.86</v>
          </cell>
          <cell r="P542">
            <v>300.86</v>
          </cell>
          <cell r="Q542">
            <v>3827.5000000000005</v>
          </cell>
        </row>
        <row r="543">
          <cell r="A543">
            <v>70250</v>
          </cell>
          <cell r="B543" t="str">
            <v>Acquisition Cost Write Off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</row>
        <row r="544">
          <cell r="A544">
            <v>70254</v>
          </cell>
          <cell r="B544" t="str">
            <v>Corporate Capitalized Expenses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</row>
        <row r="545">
          <cell r="A545">
            <v>70255</v>
          </cell>
          <cell r="B545" t="str">
            <v>Other Prof Fees</v>
          </cell>
          <cell r="E545">
            <v>0</v>
          </cell>
          <cell r="F545">
            <v>659.25</v>
          </cell>
          <cell r="G545">
            <v>168.64</v>
          </cell>
          <cell r="H545">
            <v>0</v>
          </cell>
          <cell r="I545">
            <v>900</v>
          </cell>
          <cell r="J545">
            <v>168.64</v>
          </cell>
          <cell r="K545">
            <v>-900</v>
          </cell>
          <cell r="L545">
            <v>0</v>
          </cell>
          <cell r="M545">
            <v>168.64</v>
          </cell>
          <cell r="N545">
            <v>0</v>
          </cell>
          <cell r="O545">
            <v>548.44000000000005</v>
          </cell>
          <cell r="P545">
            <v>243.29</v>
          </cell>
          <cell r="Q545">
            <v>1956.8999999999996</v>
          </cell>
        </row>
        <row r="546">
          <cell r="A546">
            <v>70271</v>
          </cell>
          <cell r="B546" t="str">
            <v>Property and Liability Insurance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</row>
        <row r="547">
          <cell r="A547">
            <v>70272</v>
          </cell>
          <cell r="B547" t="str">
            <v>Keyman Life Insurance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</row>
        <row r="548">
          <cell r="A548">
            <v>70273</v>
          </cell>
          <cell r="B548" t="str">
            <v>Directors and Officers Insurance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</row>
        <row r="549">
          <cell r="A549">
            <v>70275</v>
          </cell>
          <cell r="B549" t="str">
            <v>Property Taxes</v>
          </cell>
          <cell r="E549">
            <v>3633</v>
          </cell>
          <cell r="F549">
            <v>3633</v>
          </cell>
          <cell r="G549">
            <v>4280.66</v>
          </cell>
          <cell r="H549">
            <v>5100.2</v>
          </cell>
          <cell r="I549">
            <v>5100.2</v>
          </cell>
          <cell r="J549">
            <v>5100.2</v>
          </cell>
          <cell r="K549">
            <v>6353.54</v>
          </cell>
          <cell r="L549">
            <v>4787.74</v>
          </cell>
          <cell r="M549">
            <v>4507.07</v>
          </cell>
          <cell r="N549">
            <v>4985.55</v>
          </cell>
          <cell r="O549">
            <v>5021.75</v>
          </cell>
          <cell r="P549">
            <v>4949.34</v>
          </cell>
          <cell r="Q549">
            <v>57452.25</v>
          </cell>
        </row>
        <row r="550">
          <cell r="A550">
            <v>70280</v>
          </cell>
          <cell r="B550" t="str">
            <v>Other Taxes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</row>
        <row r="551">
          <cell r="A551">
            <v>70300</v>
          </cell>
          <cell r="B551" t="str">
            <v>Data Processing</v>
          </cell>
          <cell r="E551">
            <v>3053.24</v>
          </cell>
          <cell r="F551">
            <v>27123.4</v>
          </cell>
          <cell r="G551">
            <v>1994.05</v>
          </cell>
          <cell r="H551">
            <v>25497.25</v>
          </cell>
          <cell r="I551">
            <v>4148.7299999999996</v>
          </cell>
          <cell r="J551">
            <v>12634.95</v>
          </cell>
          <cell r="K551">
            <v>2733.27</v>
          </cell>
          <cell r="L551">
            <v>28900.27</v>
          </cell>
          <cell r="M551">
            <v>2744.08</v>
          </cell>
          <cell r="N551">
            <v>23341.62</v>
          </cell>
          <cell r="O551">
            <v>2653.19</v>
          </cell>
          <cell r="P551">
            <v>25630.6</v>
          </cell>
          <cell r="Q551">
            <v>160454.65000000002</v>
          </cell>
        </row>
        <row r="552">
          <cell r="A552">
            <v>70301</v>
          </cell>
          <cell r="B552" t="str">
            <v>Computer Software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</row>
        <row r="553">
          <cell r="A553">
            <v>70302</v>
          </cell>
          <cell r="B553" t="str">
            <v>Computer Supplies</v>
          </cell>
          <cell r="E553">
            <v>0</v>
          </cell>
          <cell r="F553">
            <v>435.77</v>
          </cell>
          <cell r="G553">
            <v>693.82</v>
          </cell>
          <cell r="H553">
            <v>0</v>
          </cell>
          <cell r="I553">
            <v>0</v>
          </cell>
          <cell r="J553">
            <v>0</v>
          </cell>
          <cell r="K553">
            <v>71.819999999999993</v>
          </cell>
          <cell r="L553">
            <v>73.77</v>
          </cell>
          <cell r="M553">
            <v>0</v>
          </cell>
          <cell r="N553">
            <v>0</v>
          </cell>
          <cell r="O553">
            <v>0</v>
          </cell>
          <cell r="P553">
            <v>561.86</v>
          </cell>
          <cell r="Q553">
            <v>1837.04</v>
          </cell>
        </row>
        <row r="554">
          <cell r="A554">
            <v>70310</v>
          </cell>
          <cell r="B554" t="str">
            <v>Bad Debt Provision</v>
          </cell>
          <cell r="E554">
            <v>-38144.620000000003</v>
          </cell>
          <cell r="F554">
            <v>34133.97</v>
          </cell>
          <cell r="G554">
            <v>-43595.040000000001</v>
          </cell>
          <cell r="H554">
            <v>39178.03</v>
          </cell>
          <cell r="I554">
            <v>-23435.439999999999</v>
          </cell>
          <cell r="J554">
            <v>54303.69</v>
          </cell>
          <cell r="K554">
            <v>-33171.480000000003</v>
          </cell>
          <cell r="L554">
            <v>54213.2</v>
          </cell>
          <cell r="M554">
            <v>-34096.239999999998</v>
          </cell>
          <cell r="N554">
            <v>57772.45</v>
          </cell>
          <cell r="O554">
            <v>-39518.949999999997</v>
          </cell>
          <cell r="P554">
            <v>53267.67</v>
          </cell>
          <cell r="Q554">
            <v>80907.239999999991</v>
          </cell>
        </row>
        <row r="555">
          <cell r="A555">
            <v>70315</v>
          </cell>
          <cell r="B555" t="str">
            <v>Bad Debt Recoveries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</row>
        <row r="556">
          <cell r="A556">
            <v>70320</v>
          </cell>
          <cell r="B556" t="str">
            <v>Credit and Collection</v>
          </cell>
          <cell r="E556">
            <v>6198.28</v>
          </cell>
          <cell r="F556">
            <v>9319.4599999999991</v>
          </cell>
          <cell r="G556">
            <v>5273.3</v>
          </cell>
          <cell r="H556">
            <v>8215.32</v>
          </cell>
          <cell r="I556">
            <v>5615.84</v>
          </cell>
          <cell r="J556">
            <v>3201.73</v>
          </cell>
          <cell r="K556">
            <v>4767.67</v>
          </cell>
          <cell r="L556">
            <v>2810.14</v>
          </cell>
          <cell r="M556">
            <v>5490.95</v>
          </cell>
          <cell r="N556">
            <v>4968.87</v>
          </cell>
          <cell r="O556">
            <v>5918.1</v>
          </cell>
          <cell r="P556">
            <v>0</v>
          </cell>
          <cell r="Q556">
            <v>61779.659999999996</v>
          </cell>
        </row>
        <row r="557">
          <cell r="A557">
            <v>70324</v>
          </cell>
          <cell r="B557" t="str">
            <v>Penalties and Violations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</row>
        <row r="558">
          <cell r="A558">
            <v>70325</v>
          </cell>
          <cell r="B558" t="str">
            <v>Legal Settlement Payments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</row>
        <row r="559">
          <cell r="A559">
            <v>70326</v>
          </cell>
          <cell r="B559" t="str">
            <v>Deductible Current Year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</row>
        <row r="560">
          <cell r="A560">
            <v>70327</v>
          </cell>
          <cell r="B560" t="str">
            <v>Deductible Dammage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</row>
        <row r="561">
          <cell r="A561">
            <v>70328</v>
          </cell>
          <cell r="B561" t="str">
            <v>Claim Recoveries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</row>
        <row r="562">
          <cell r="A562">
            <v>70330</v>
          </cell>
          <cell r="B562" t="str">
            <v>Deductible Prior Year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</row>
        <row r="563">
          <cell r="A563">
            <v>70335</v>
          </cell>
          <cell r="B563" t="str">
            <v>Miscellaneous</v>
          </cell>
          <cell r="E563">
            <v>0</v>
          </cell>
          <cell r="F563">
            <v>-78.28</v>
          </cell>
          <cell r="G563">
            <v>0</v>
          </cell>
          <cell r="H563">
            <v>-123.75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-202.03</v>
          </cell>
        </row>
        <row r="564">
          <cell r="A564">
            <v>70336</v>
          </cell>
          <cell r="B564" t="str">
            <v>Coffe Bar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38.020000000000003</v>
          </cell>
          <cell r="M564">
            <v>0</v>
          </cell>
          <cell r="N564">
            <v>-38.020000000000003</v>
          </cell>
          <cell r="O564">
            <v>0</v>
          </cell>
          <cell r="P564">
            <v>0</v>
          </cell>
          <cell r="Q564">
            <v>0</v>
          </cell>
        </row>
        <row r="565">
          <cell r="A565">
            <v>70345</v>
          </cell>
          <cell r="B565" t="str">
            <v>Security Services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</row>
        <row r="566">
          <cell r="A566">
            <v>70357</v>
          </cell>
          <cell r="B566" t="str">
            <v>Permits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</row>
        <row r="567">
          <cell r="A567">
            <v>70370</v>
          </cell>
          <cell r="B567" t="str">
            <v>Bonds Expense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</row>
        <row r="568">
          <cell r="A568">
            <v>70371</v>
          </cell>
          <cell r="B568" t="str">
            <v>Board of Directors Fees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</row>
        <row r="569">
          <cell r="A569">
            <v>70372</v>
          </cell>
          <cell r="B569" t="str">
            <v>Board of Directors Expense Report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</row>
        <row r="570">
          <cell r="A570">
            <v>70475</v>
          </cell>
          <cell r="B570" t="str">
            <v>Trade Shows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</row>
        <row r="571">
          <cell r="A571">
            <v>70900</v>
          </cell>
          <cell r="B571" t="str">
            <v>Entitiy Formation Costs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</row>
        <row r="572">
          <cell r="A572">
            <v>70998</v>
          </cell>
          <cell r="B572" t="str">
            <v>Allocation Out - District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</row>
        <row r="573">
          <cell r="A573">
            <v>70999</v>
          </cell>
          <cell r="B573" t="str">
            <v>Allocation Out - Out District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</row>
        <row r="574">
          <cell r="A574">
            <v>71000</v>
          </cell>
          <cell r="B574" t="str">
            <v>Stock Comp Expense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</row>
        <row r="575">
          <cell r="A575" t="str">
            <v>Total G&amp;A</v>
          </cell>
          <cell r="E575">
            <v>135458.46000000002</v>
          </cell>
          <cell r="F575">
            <v>208641.47999999992</v>
          </cell>
          <cell r="G575">
            <v>98781.099999999962</v>
          </cell>
          <cell r="H575">
            <v>225439.98</v>
          </cell>
          <cell r="I575">
            <v>124024.28</v>
          </cell>
          <cell r="J575">
            <v>224140.84000000008</v>
          </cell>
          <cell r="K575">
            <v>154049.73000000004</v>
          </cell>
          <cell r="L575">
            <v>264592.3</v>
          </cell>
          <cell r="M575">
            <v>109926.17</v>
          </cell>
          <cell r="N575">
            <v>249406.65000000005</v>
          </cell>
          <cell r="O575">
            <v>123801.06999999996</v>
          </cell>
          <cell r="P575">
            <v>250967.55000000005</v>
          </cell>
          <cell r="Q575">
            <v>2169229.61</v>
          </cell>
        </row>
        <row r="577">
          <cell r="A577" t="str">
            <v>Overhead</v>
          </cell>
        </row>
        <row r="578">
          <cell r="A578">
            <v>70149</v>
          </cell>
          <cell r="B578" t="str">
            <v>Corporate Overhead Allocation In</v>
          </cell>
          <cell r="E578">
            <v>95576.95</v>
          </cell>
          <cell r="F578">
            <v>93754.57</v>
          </cell>
          <cell r="G578">
            <v>96892.32</v>
          </cell>
          <cell r="H578">
            <v>96287.7</v>
          </cell>
          <cell r="I578">
            <v>98950.95</v>
          </cell>
          <cell r="J578">
            <v>99254.64</v>
          </cell>
          <cell r="K578">
            <v>97352.26</v>
          </cell>
          <cell r="L578">
            <v>97777.96</v>
          </cell>
          <cell r="M578">
            <v>98592.93</v>
          </cell>
          <cell r="N578">
            <v>101400.48</v>
          </cell>
          <cell r="O578">
            <v>100544.01</v>
          </cell>
          <cell r="P578">
            <v>100617.72</v>
          </cell>
          <cell r="Q578">
            <v>1177002.49</v>
          </cell>
        </row>
        <row r="579">
          <cell r="A579">
            <v>70159</v>
          </cell>
          <cell r="B579" t="str">
            <v>Region Overhead Allocation In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</row>
        <row r="580">
          <cell r="A580" t="str">
            <v>Total Overhead</v>
          </cell>
          <cell r="E580">
            <v>95576.95</v>
          </cell>
          <cell r="F580">
            <v>93754.57</v>
          </cell>
          <cell r="G580">
            <v>96892.32</v>
          </cell>
          <cell r="H580">
            <v>96287.7</v>
          </cell>
          <cell r="I580">
            <v>98950.95</v>
          </cell>
          <cell r="J580">
            <v>99254.64</v>
          </cell>
          <cell r="K580">
            <v>97352.26</v>
          </cell>
          <cell r="L580">
            <v>97777.96</v>
          </cell>
          <cell r="M580">
            <v>98592.93</v>
          </cell>
          <cell r="N580">
            <v>101400.48</v>
          </cell>
          <cell r="O580">
            <v>100544.01</v>
          </cell>
          <cell r="P580">
            <v>100617.72</v>
          </cell>
          <cell r="Q580">
            <v>1177002.49</v>
          </cell>
        </row>
        <row r="582">
          <cell r="A582" t="str">
            <v>Total SG&amp;A</v>
          </cell>
          <cell r="E582">
            <v>246511.28000000003</v>
          </cell>
          <cell r="F582">
            <v>305793.68999999994</v>
          </cell>
          <cell r="G582">
            <v>203965.25999999998</v>
          </cell>
          <cell r="H582">
            <v>328473.28999999998</v>
          </cell>
          <cell r="I582">
            <v>228706.00999999998</v>
          </cell>
          <cell r="J582">
            <v>331450.5400000001</v>
          </cell>
          <cell r="K582">
            <v>256165.84000000005</v>
          </cell>
          <cell r="L582">
            <v>365954.82</v>
          </cell>
          <cell r="M582">
            <v>239060.30999999997</v>
          </cell>
          <cell r="N582">
            <v>379132.25000000006</v>
          </cell>
          <cell r="O582">
            <v>228004.79999999996</v>
          </cell>
          <cell r="P582">
            <v>390132.22000000003</v>
          </cell>
          <cell r="Q582">
            <v>3503350.3099999996</v>
          </cell>
        </row>
        <row r="584">
          <cell r="A584" t="str">
            <v>EBITDA</v>
          </cell>
          <cell r="E584">
            <v>712085.01999999979</v>
          </cell>
          <cell r="F584">
            <v>772605.35999999987</v>
          </cell>
          <cell r="G584">
            <v>776716.52999999991</v>
          </cell>
          <cell r="H584">
            <v>731539.77</v>
          </cell>
          <cell r="I584">
            <v>769618.66999999934</v>
          </cell>
          <cell r="J584">
            <v>552555.60000000033</v>
          </cell>
          <cell r="K584">
            <v>743010.76999999932</v>
          </cell>
          <cell r="L584">
            <v>663397.72999999952</v>
          </cell>
          <cell r="M584">
            <v>766161.14</v>
          </cell>
          <cell r="N584">
            <v>683037.77000000048</v>
          </cell>
          <cell r="O584">
            <v>782671.56999999972</v>
          </cell>
          <cell r="P584">
            <v>621819.83000000031</v>
          </cell>
          <cell r="Q584">
            <v>8575219.7600000016</v>
          </cell>
        </row>
        <row r="586">
          <cell r="A586" t="str">
            <v>DD&amp;A</v>
          </cell>
        </row>
        <row r="587">
          <cell r="A587" t="str">
            <v>Depreciation</v>
          </cell>
        </row>
        <row r="588">
          <cell r="A588">
            <v>51260</v>
          </cell>
          <cell r="B588" t="str">
            <v>Depreciation</v>
          </cell>
          <cell r="E588">
            <v>128653.02</v>
          </cell>
          <cell r="F588">
            <v>131370.81</v>
          </cell>
          <cell r="G588">
            <v>131344.75</v>
          </cell>
          <cell r="H588">
            <v>130833.62</v>
          </cell>
          <cell r="I588">
            <v>128898.54</v>
          </cell>
          <cell r="J588">
            <v>124756.98</v>
          </cell>
          <cell r="K588">
            <v>129780.01</v>
          </cell>
          <cell r="L588">
            <v>124499.33</v>
          </cell>
          <cell r="M588">
            <v>116250.86</v>
          </cell>
          <cell r="N588">
            <v>116469.34</v>
          </cell>
          <cell r="O588">
            <v>115552.67</v>
          </cell>
          <cell r="P588">
            <v>115400.84</v>
          </cell>
          <cell r="Q588">
            <v>1493810.77</v>
          </cell>
        </row>
        <row r="589">
          <cell r="A589">
            <v>54260</v>
          </cell>
          <cell r="B589" t="str">
            <v>Depreciation</v>
          </cell>
          <cell r="E589">
            <v>44644.21</v>
          </cell>
          <cell r="F589">
            <v>45130.14</v>
          </cell>
          <cell r="G589">
            <v>45176.2</v>
          </cell>
          <cell r="H589">
            <v>45736.24</v>
          </cell>
          <cell r="I589">
            <v>45872.49</v>
          </cell>
          <cell r="J589">
            <v>46097.22</v>
          </cell>
          <cell r="K589">
            <v>46974.19</v>
          </cell>
          <cell r="L589">
            <v>47668</v>
          </cell>
          <cell r="M589">
            <v>47777.17</v>
          </cell>
          <cell r="N589">
            <v>47529.919999999998</v>
          </cell>
          <cell r="O589">
            <v>47583.6</v>
          </cell>
          <cell r="P589">
            <v>47682.03</v>
          </cell>
          <cell r="Q589">
            <v>557871.40999999992</v>
          </cell>
        </row>
        <row r="590">
          <cell r="A590">
            <v>56260</v>
          </cell>
          <cell r="B590" t="str">
            <v>Depreciation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</row>
        <row r="591">
          <cell r="A591">
            <v>57260</v>
          </cell>
          <cell r="B591" t="str">
            <v>Depreciation</v>
          </cell>
          <cell r="E591">
            <v>5579.13</v>
          </cell>
          <cell r="F591">
            <v>5579.15</v>
          </cell>
          <cell r="G591">
            <v>5579.14</v>
          </cell>
          <cell r="H591">
            <v>5579.12</v>
          </cell>
          <cell r="I591">
            <v>5579.14</v>
          </cell>
          <cell r="J591">
            <v>5579.19</v>
          </cell>
          <cell r="K591">
            <v>5579.09</v>
          </cell>
          <cell r="L591">
            <v>5579.1</v>
          </cell>
          <cell r="M591">
            <v>5521.44</v>
          </cell>
          <cell r="N591">
            <v>5521.33</v>
          </cell>
          <cell r="O591">
            <v>5521.37</v>
          </cell>
          <cell r="P591">
            <v>5521.3</v>
          </cell>
          <cell r="Q591">
            <v>66718.5</v>
          </cell>
        </row>
        <row r="592">
          <cell r="A592">
            <v>60260</v>
          </cell>
          <cell r="B592" t="str">
            <v>Depreciation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</row>
        <row r="593">
          <cell r="A593">
            <v>70257</v>
          </cell>
          <cell r="B593" t="str">
            <v>Depreciation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</row>
        <row r="594">
          <cell r="A594">
            <v>70260</v>
          </cell>
          <cell r="B594" t="str">
            <v>Depreciation</v>
          </cell>
          <cell r="E594">
            <v>819.53</v>
          </cell>
          <cell r="F594">
            <v>819.52</v>
          </cell>
          <cell r="G594">
            <v>819.52</v>
          </cell>
          <cell r="H594">
            <v>819.45</v>
          </cell>
          <cell r="I594">
            <v>622.97</v>
          </cell>
          <cell r="J594">
            <v>622.99</v>
          </cell>
          <cell r="K594">
            <v>622.98</v>
          </cell>
          <cell r="L594">
            <v>622.91</v>
          </cell>
          <cell r="M594">
            <v>451.09</v>
          </cell>
          <cell r="N594">
            <v>451.1</v>
          </cell>
          <cell r="O594">
            <v>430.18</v>
          </cell>
          <cell r="P594">
            <v>386.57</v>
          </cell>
          <cell r="Q594">
            <v>7488.8099999999995</v>
          </cell>
        </row>
        <row r="595">
          <cell r="A595" t="str">
            <v>Total Depreciation</v>
          </cell>
          <cell r="E595">
            <v>179695.89</v>
          </cell>
          <cell r="F595">
            <v>182899.62</v>
          </cell>
          <cell r="G595">
            <v>182919.61000000002</v>
          </cell>
          <cell r="H595">
            <v>182968.43</v>
          </cell>
          <cell r="I595">
            <v>180973.14</v>
          </cell>
          <cell r="J595">
            <v>177056.38</v>
          </cell>
          <cell r="K595">
            <v>182956.27000000002</v>
          </cell>
          <cell r="L595">
            <v>178369.34000000003</v>
          </cell>
          <cell r="M595">
            <v>170000.56</v>
          </cell>
          <cell r="N595">
            <v>169971.69</v>
          </cell>
          <cell r="O595">
            <v>169087.81999999998</v>
          </cell>
          <cell r="P595">
            <v>168990.74</v>
          </cell>
          <cell r="Q595">
            <v>2125889.4899999998</v>
          </cell>
        </row>
        <row r="597">
          <cell r="A597" t="str">
            <v>Depletion</v>
          </cell>
        </row>
        <row r="598">
          <cell r="A598">
            <v>46000</v>
          </cell>
          <cell r="B598" t="str">
            <v>Depletion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</row>
        <row r="599">
          <cell r="A599">
            <v>46010</v>
          </cell>
          <cell r="B599" t="str">
            <v>Closure Amortization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</row>
        <row r="600">
          <cell r="A600">
            <v>57261</v>
          </cell>
          <cell r="B600" t="str">
            <v>Airspace Amortization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</row>
        <row r="601">
          <cell r="A601" t="str">
            <v>Total Depletion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</row>
        <row r="603">
          <cell r="A603" t="str">
            <v>Amortization</v>
          </cell>
        </row>
        <row r="604">
          <cell r="A604">
            <v>70264</v>
          </cell>
          <cell r="B604" t="str">
            <v>Amortization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</row>
        <row r="605">
          <cell r="A605">
            <v>70266</v>
          </cell>
          <cell r="B605" t="str">
            <v>Cov. Not to Compete</v>
          </cell>
          <cell r="E605">
            <v>1987.84</v>
          </cell>
          <cell r="F605">
            <v>1987.84</v>
          </cell>
          <cell r="G605">
            <v>1987.83</v>
          </cell>
          <cell r="H605">
            <v>1987.84</v>
          </cell>
          <cell r="I605">
            <v>1987.83</v>
          </cell>
          <cell r="J605">
            <v>1987.83</v>
          </cell>
          <cell r="K605">
            <v>1987.84</v>
          </cell>
          <cell r="L605">
            <v>1987.8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15902.65</v>
          </cell>
        </row>
        <row r="606">
          <cell r="A606">
            <v>70267</v>
          </cell>
          <cell r="B606" t="str">
            <v>Amortization of Goodwill - Taxable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</row>
        <row r="607">
          <cell r="A607">
            <v>70268</v>
          </cell>
          <cell r="B607" t="str">
            <v>Amortization of Goodwill - Non-Taxable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</row>
        <row r="608">
          <cell r="A608">
            <v>70269</v>
          </cell>
          <cell r="B608" t="str">
            <v>Long Term Contract Amort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</row>
        <row r="609">
          <cell r="A609" t="str">
            <v>Total Amortization</v>
          </cell>
          <cell r="E609">
            <v>1987.84</v>
          </cell>
          <cell r="F609">
            <v>1987.84</v>
          </cell>
          <cell r="G609">
            <v>1987.83</v>
          </cell>
          <cell r="H609">
            <v>1987.84</v>
          </cell>
          <cell r="I609">
            <v>1987.83</v>
          </cell>
          <cell r="J609">
            <v>1987.83</v>
          </cell>
          <cell r="K609">
            <v>1987.84</v>
          </cell>
          <cell r="L609">
            <v>1987.8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15902.65</v>
          </cell>
        </row>
        <row r="611">
          <cell r="A611" t="str">
            <v>Total DDA</v>
          </cell>
          <cell r="E611">
            <v>181683.73</v>
          </cell>
          <cell r="F611">
            <v>184887.46</v>
          </cell>
          <cell r="G611">
            <v>184907.44</v>
          </cell>
          <cell r="H611">
            <v>184956.27</v>
          </cell>
          <cell r="I611">
            <v>182960.97</v>
          </cell>
          <cell r="J611">
            <v>179044.21</v>
          </cell>
          <cell r="K611">
            <v>184944.11000000002</v>
          </cell>
          <cell r="L611">
            <v>180357.14</v>
          </cell>
          <cell r="M611">
            <v>170000.56</v>
          </cell>
          <cell r="N611">
            <v>169971.69</v>
          </cell>
          <cell r="O611">
            <v>169087.81999999998</v>
          </cell>
          <cell r="P611">
            <v>168990.74</v>
          </cell>
          <cell r="Q611">
            <v>2141792.1399999997</v>
          </cell>
        </row>
        <row r="613">
          <cell r="A613" t="str">
            <v>EBIT</v>
          </cell>
          <cell r="E613">
            <v>530401.2899999998</v>
          </cell>
          <cell r="F613">
            <v>587717.89999999991</v>
          </cell>
          <cell r="G613">
            <v>591809.08999999985</v>
          </cell>
          <cell r="H613">
            <v>546583.5</v>
          </cell>
          <cell r="I613">
            <v>586657.69999999937</v>
          </cell>
          <cell r="J613">
            <v>373511.39000000036</v>
          </cell>
          <cell r="K613">
            <v>558066.65999999933</v>
          </cell>
          <cell r="L613">
            <v>483040.5899999995</v>
          </cell>
          <cell r="M613">
            <v>596160.58000000007</v>
          </cell>
          <cell r="N613">
            <v>513066.08000000048</v>
          </cell>
          <cell r="O613">
            <v>613583.74999999977</v>
          </cell>
          <cell r="P613">
            <v>452829.09000000032</v>
          </cell>
          <cell r="Q613">
            <v>6433427.620000002</v>
          </cell>
        </row>
        <row r="615">
          <cell r="A615" t="str">
            <v>Interest Expense</v>
          </cell>
        </row>
        <row r="616">
          <cell r="A616">
            <v>80000</v>
          </cell>
          <cell r="B616" t="str">
            <v>Interest Expense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</row>
        <row r="617">
          <cell r="A617">
            <v>80001</v>
          </cell>
          <cell r="B617" t="str">
            <v>Debt Accretion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</row>
        <row r="618">
          <cell r="A618">
            <v>80009</v>
          </cell>
          <cell r="B618" t="str">
            <v>Capitalized Interest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</row>
        <row r="619">
          <cell r="A619">
            <v>80099</v>
          </cell>
          <cell r="B619" t="str">
            <v>Interest Allocation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</row>
        <row r="620">
          <cell r="A620" t="str">
            <v>Total Interest Expense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</row>
        <row r="622">
          <cell r="A622" t="str">
            <v>Interest Income</v>
          </cell>
        </row>
        <row r="623">
          <cell r="A623">
            <v>80010</v>
          </cell>
          <cell r="B623" t="str">
            <v>Interest Income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</row>
        <row r="624">
          <cell r="A624" t="str">
            <v>Total Interest Income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</row>
        <row r="626">
          <cell r="A626" t="str">
            <v>Other (Income) and Expense</v>
          </cell>
        </row>
        <row r="627">
          <cell r="A627">
            <v>70901</v>
          </cell>
          <cell r="B627" t="str">
            <v>Pooling Costs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</row>
        <row r="628">
          <cell r="A628">
            <v>91000</v>
          </cell>
          <cell r="B628" t="str">
            <v>Unusual Gain/Loss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</row>
        <row r="629">
          <cell r="A629">
            <v>91001</v>
          </cell>
          <cell r="B629" t="str">
            <v>Investment Distribution Income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</row>
        <row r="630">
          <cell r="A630">
            <v>91002</v>
          </cell>
          <cell r="B630" t="str">
            <v>NSF Fees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</row>
        <row r="631">
          <cell r="A631" t="str">
            <v>Total Other (Income) and Expense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</row>
        <row r="633">
          <cell r="A633" t="str">
            <v>Income Before Taxes and Extraordinary Items</v>
          </cell>
          <cell r="E633">
            <v>530401.2899999998</v>
          </cell>
          <cell r="F633">
            <v>587717.89999999991</v>
          </cell>
          <cell r="G633">
            <v>591809.08999999985</v>
          </cell>
          <cell r="H633">
            <v>546583.5</v>
          </cell>
          <cell r="I633">
            <v>586657.69999999937</v>
          </cell>
          <cell r="J633">
            <v>373511.39000000036</v>
          </cell>
          <cell r="K633">
            <v>558066.65999999933</v>
          </cell>
          <cell r="L633">
            <v>483040.5899999995</v>
          </cell>
          <cell r="M633">
            <v>596160.58000000007</v>
          </cell>
          <cell r="N633">
            <v>513066.08000000048</v>
          </cell>
          <cell r="O633">
            <v>613583.74999999977</v>
          </cell>
          <cell r="P633">
            <v>452829.09000000032</v>
          </cell>
          <cell r="Q633">
            <v>6433427.620000002</v>
          </cell>
        </row>
        <row r="635">
          <cell r="A635" t="str">
            <v>Extraordinary Income and Expense</v>
          </cell>
        </row>
        <row r="636">
          <cell r="A636">
            <v>92999</v>
          </cell>
          <cell r="B636" t="str">
            <v>Extraordinary Gain/Loss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</row>
        <row r="637">
          <cell r="A637" t="str">
            <v>Total Extraordinary Income and Expense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</row>
        <row r="639">
          <cell r="A639" t="str">
            <v>Net Income Before Taxes</v>
          </cell>
          <cell r="E639">
            <v>530401.2899999998</v>
          </cell>
          <cell r="F639">
            <v>587717.89999999991</v>
          </cell>
          <cell r="G639">
            <v>591809.08999999985</v>
          </cell>
          <cell r="H639">
            <v>546583.5</v>
          </cell>
          <cell r="I639">
            <v>586657.69999999937</v>
          </cell>
          <cell r="J639">
            <v>373511.39000000036</v>
          </cell>
          <cell r="K639">
            <v>558066.65999999933</v>
          </cell>
          <cell r="L639">
            <v>483040.5899999995</v>
          </cell>
          <cell r="M639">
            <v>596160.58000000007</v>
          </cell>
          <cell r="N639">
            <v>513066.08000000048</v>
          </cell>
          <cell r="O639">
            <v>613583.74999999977</v>
          </cell>
          <cell r="P639">
            <v>452829.09000000032</v>
          </cell>
          <cell r="Q639">
            <v>6433427.620000002</v>
          </cell>
        </row>
        <row r="641">
          <cell r="A641" t="str">
            <v>Income Taxes</v>
          </cell>
        </row>
        <row r="642">
          <cell r="A642">
            <v>90000</v>
          </cell>
          <cell r="B642" t="str">
            <v>Taxes -Federal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</row>
        <row r="643">
          <cell r="A643">
            <v>90010</v>
          </cell>
          <cell r="B643" t="str">
            <v>Taxes - State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</row>
        <row r="644">
          <cell r="A644" t="str">
            <v>Total Income Taxes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</row>
        <row r="646">
          <cell r="A646" t="str">
            <v>Net Income</v>
          </cell>
          <cell r="E646">
            <v>530401.2899999998</v>
          </cell>
          <cell r="F646">
            <v>587717.89999999991</v>
          </cell>
          <cell r="G646">
            <v>591809.08999999985</v>
          </cell>
          <cell r="H646">
            <v>546583.5</v>
          </cell>
          <cell r="I646">
            <v>586657.69999999937</v>
          </cell>
          <cell r="J646">
            <v>373511.39000000036</v>
          </cell>
          <cell r="K646">
            <v>558066.65999999933</v>
          </cell>
          <cell r="L646">
            <v>483040.5899999995</v>
          </cell>
          <cell r="M646">
            <v>596160.58000000007</v>
          </cell>
          <cell r="N646">
            <v>513066.08000000048</v>
          </cell>
          <cell r="O646">
            <v>613583.74999999977</v>
          </cell>
          <cell r="P646">
            <v>452829.09000000032</v>
          </cell>
          <cell r="Q646">
            <v>6433427.620000002</v>
          </cell>
        </row>
        <row r="648">
          <cell r="A648" t="str">
            <v>Noncontrolling Interests Expense</v>
          </cell>
        </row>
        <row r="649">
          <cell r="A649">
            <v>92000</v>
          </cell>
          <cell r="B649" t="str">
            <v>Noncontrolling interests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</row>
        <row r="650">
          <cell r="A650" t="str">
            <v>Total Noncontrolling Interests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</row>
        <row r="652">
          <cell r="A652" t="str">
            <v>Net Income Attributable to Waste Connections</v>
          </cell>
          <cell r="E652">
            <v>530401.2899999998</v>
          </cell>
          <cell r="F652">
            <v>587717.89999999991</v>
          </cell>
          <cell r="G652">
            <v>591809.08999999985</v>
          </cell>
          <cell r="H652">
            <v>546583.5</v>
          </cell>
          <cell r="I652">
            <v>586657.69999999937</v>
          </cell>
          <cell r="J652">
            <v>373511.39000000036</v>
          </cell>
          <cell r="K652">
            <v>558066.65999999933</v>
          </cell>
          <cell r="L652">
            <v>483040.5899999995</v>
          </cell>
          <cell r="M652">
            <v>596160.58000000007</v>
          </cell>
          <cell r="N652">
            <v>513066.08000000048</v>
          </cell>
          <cell r="O652">
            <v>613583.74999999977</v>
          </cell>
          <cell r="P652">
            <v>452829.09000000032</v>
          </cell>
          <cell r="Q652">
            <v>6433427.620000002</v>
          </cell>
        </row>
        <row r="654">
          <cell r="A654" t="str">
            <v>Net Income Attributable to Waste Connections per categories</v>
          </cell>
          <cell r="E654">
            <v>530401.29</v>
          </cell>
          <cell r="F654">
            <v>587717.9</v>
          </cell>
          <cell r="G654">
            <v>591809.09</v>
          </cell>
          <cell r="H654">
            <v>546583.5</v>
          </cell>
          <cell r="I654">
            <v>586657.69999999995</v>
          </cell>
          <cell r="J654">
            <v>373511.39</v>
          </cell>
          <cell r="K654">
            <v>558066.66</v>
          </cell>
          <cell r="L654">
            <v>483040.59</v>
          </cell>
          <cell r="M654">
            <v>596160.57999999996</v>
          </cell>
          <cell r="N654">
            <v>513066.08</v>
          </cell>
          <cell r="O654">
            <v>613583.75</v>
          </cell>
          <cell r="P654">
            <v>452829.09</v>
          </cell>
        </row>
      </sheetData>
      <sheetData sheetId="6" refreshError="1"/>
      <sheetData sheetId="7" refreshError="1">
        <row r="18">
          <cell r="Z18">
            <v>0.33073677436726834</v>
          </cell>
        </row>
        <row r="20">
          <cell r="AC20">
            <v>0.2095860832011289</v>
          </cell>
          <cell r="AK20">
            <v>0.43549015768657823</v>
          </cell>
        </row>
        <row r="39">
          <cell r="AC39">
            <v>0.37964780853584096</v>
          </cell>
        </row>
        <row r="40">
          <cell r="AC40">
            <v>0.36547527560558957</v>
          </cell>
        </row>
        <row r="120">
          <cell r="AE120">
            <v>0.43886061148837213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PL_ActReview"/>
      <sheetName val="PL_ActReview2"/>
      <sheetName val="BS_Close"/>
      <sheetName val="PL_ActTranx"/>
      <sheetName val="IS200PL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  <row r="3">
          <cell r="S3" t="str">
            <v>P&amp;L Close Report 2</v>
          </cell>
        </row>
        <row r="4">
          <cell r="S4" t="str">
            <v>BS Close Report</v>
          </cell>
        </row>
        <row r="5">
          <cell r="S5" t="str">
            <v>IS 200 - PL Review</v>
          </cell>
        </row>
        <row r="6">
          <cell r="S6" t="str">
            <v>IS 210 - PL Review</v>
          </cell>
        </row>
        <row r="7">
          <cell r="S7" t="str">
            <v>P&amp;L Tranx Report</v>
          </cell>
        </row>
        <row r="8">
          <cell r="S8" t="str">
            <v>JE Review Report</v>
          </cell>
        </row>
        <row r="9">
          <cell r="S9" t="str">
            <v>Corp: Rev/Proj Check</v>
          </cell>
        </row>
        <row r="10">
          <cell r="S10" t="str">
            <v>Corp: 52901 Check</v>
          </cell>
        </row>
        <row r="11">
          <cell r="S11" t="str">
            <v>Corp: BS Check</v>
          </cell>
        </row>
        <row r="12">
          <cell r="S12" t="str">
            <v>Corp: Bad Debt Check</v>
          </cell>
        </row>
        <row r="13">
          <cell r="S13" t="str">
            <v>Corp: IC Check</v>
          </cell>
        </row>
        <row r="14">
          <cell r="S14" t="str">
            <v>Corp: JE Neg Check</v>
          </cell>
        </row>
        <row r="15">
          <cell r="S15" t="str">
            <v>Proj Review Report</v>
          </cell>
        </row>
        <row r="16">
          <cell r="S16" t="str">
            <v>Proj Review Report 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A, Certification"/>
      <sheetName val="OrgControl"/>
      <sheetName val="InsuranceAccident"/>
      <sheetName val="bsasset"/>
      <sheetName val="bsliab"/>
      <sheetName val="FixedAssets"/>
      <sheetName val="RetainedEarnings"/>
      <sheetName val="Income Statement"/>
      <sheetName val="RevenuesCust"/>
      <sheetName val="Recycle"/>
      <sheetName val="contracts"/>
      <sheetName val="GarbageDisp"/>
      <sheetName val="RecycleProcessing"/>
      <sheetName val="Payroll"/>
      <sheetName val="Fee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Truck Schedule"/>
      <sheetName val="Jun 2011 FAR"/>
      <sheetName val="Scrap List"/>
      <sheetName val="Sheet1"/>
      <sheetName val="Sheet2"/>
      <sheetName val="Sheet3"/>
      <sheetName val="Sheet4"/>
      <sheetName val="Feb'12 FAR Data"/>
      <sheetName val="Sheet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rorNote"/>
      <sheetName val="ControlPanel"/>
      <sheetName val="4MthProj1"/>
      <sheetName val="4MthProj2"/>
      <sheetName val="PL_ActReview"/>
      <sheetName val="PL_ActReview2"/>
      <sheetName val="BS_Close"/>
      <sheetName val="IS200PL"/>
      <sheetName val="PL_ActTranx"/>
      <sheetName val="IS210PL"/>
      <sheetName val="ProjRevCheck"/>
      <sheetName val="BDebtCheck"/>
      <sheetName val="52901Check"/>
      <sheetName val="ICCheck"/>
      <sheetName val="BSCheck"/>
      <sheetName val="BadJECheck"/>
      <sheetName val="JE_Review"/>
      <sheetName val="Proj1"/>
      <sheetName val="Proj2"/>
    </sheetNames>
    <sheetDataSet>
      <sheetData sheetId="0"/>
      <sheetData sheetId="1">
        <row r="2">
          <cell r="S2" t="str">
            <v>P&amp;L Close Report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AR Customer Count"/>
      <sheetName val="Revenue Summary"/>
      <sheetName val="Dec '18 DO025 Entry"/>
      <sheetName val="P&amp;L Close Report"/>
      <sheetName val="RM Pivot"/>
      <sheetName val="RM Revenue"/>
      <sheetName val="Add Service Codes"/>
      <sheetName val="Mason Co. Regulated - Price Out"/>
      <sheetName val="Kitsap Regulated - Price Out"/>
      <sheetName val="Shelton Regulated - Price Out"/>
      <sheetName val="Comm Recycling- Reg Areas"/>
      <sheetName val="Mason Non-Reg - Price Out "/>
      <sheetName val="Kitsap Non-Reg - Price Out "/>
      <sheetName val="Shelton Non-Reg - Price Out "/>
      <sheetName val="Shelton-Contract"/>
      <sheetName val="DO028 RO Customer Count"/>
      <sheetName val="Key"/>
      <sheetName val="Bill Area Lay Out"/>
      <sheetName val="Kits Reg Svc Codes Jan-Jun"/>
      <sheetName val="Service Codes"/>
      <sheetName val="Service Codes (Old)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B1" t="str">
            <v>Concatenate</v>
          </cell>
          <cell r="J1" t="str">
            <v>SERVICE CODE</v>
          </cell>
          <cell r="K1" t="str">
            <v>SERVICE CODE DESCRIPTION</v>
          </cell>
          <cell r="S1" t="str">
            <v>1</v>
          </cell>
          <cell r="T1" t="str">
            <v>2</v>
          </cell>
          <cell r="U1" t="str">
            <v>3</v>
          </cell>
          <cell r="V1" t="str">
            <v>4</v>
          </cell>
          <cell r="W1" t="str">
            <v>5</v>
          </cell>
          <cell r="X1" t="str">
            <v>6</v>
          </cell>
          <cell r="Y1" t="str">
            <v>7</v>
          </cell>
          <cell r="Z1" t="str">
            <v>8</v>
          </cell>
          <cell r="AA1" t="str">
            <v>9</v>
          </cell>
          <cell r="AB1" t="str">
            <v>10</v>
          </cell>
          <cell r="AC1" t="str">
            <v>11</v>
          </cell>
          <cell r="AD1" t="str">
            <v>12</v>
          </cell>
        </row>
        <row r="2">
          <cell r="B2" t="str">
            <v>CITY OF SHELTON-CONTRACTACCOUNTING ADJUSTMENTSFINCHG</v>
          </cell>
          <cell r="J2" t="str">
            <v>FINCHG</v>
          </cell>
          <cell r="K2" t="str">
            <v>LATE FEE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</row>
        <row r="3">
          <cell r="B3" t="str">
            <v>CITY OF SHELTON-CONTRACTACCOUNTING ADJUSTMENTSFINCHG</v>
          </cell>
          <cell r="J3" t="str">
            <v>FINCHG</v>
          </cell>
          <cell r="K3" t="str">
            <v>LATE FEE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</row>
        <row r="4">
          <cell r="B4" t="str">
            <v>CITY OF SHELTON-CONTRACTACCOUNTING ADJUSTMENTSMM</v>
          </cell>
          <cell r="J4" t="str">
            <v>MM</v>
          </cell>
          <cell r="K4" t="str">
            <v>MOVE MONEY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B5" t="str">
            <v>CITY OF SHELTON-CONTRACTACCOUNTING ADJUSTMENTSREFUND</v>
          </cell>
          <cell r="J5" t="str">
            <v>REFUND</v>
          </cell>
          <cell r="K5" t="str">
            <v>REFUND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 t="str">
            <v>CITY OF SHELTON-CONTRACTCOMMERCIAL  FRONTLOADLOOSE-COMM</v>
          </cell>
          <cell r="J6" t="str">
            <v>LOOSE-COMM</v>
          </cell>
          <cell r="K6" t="str">
            <v>LOOSE MATERIAL - COMM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 t="str">
            <v>CITY OF SHELTON-CONTRACTCOMMERCIAL - REARLOAD300CW1</v>
          </cell>
          <cell r="J7" t="str">
            <v>300CW1</v>
          </cell>
          <cell r="K7" t="str">
            <v>1-300 GL CART WEEKLY SVC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 t="str">
            <v>CITY OF SHELTON-CONTRACTCOMMERCIAL - REARLOAD64CW1</v>
          </cell>
          <cell r="J8" t="str">
            <v>64CW1</v>
          </cell>
          <cell r="K8" t="str">
            <v>1-64 GL CART WEEKLY SVC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B9" t="str">
            <v>CITY OF SHELTON-CONTRACTCOMMERCIAL - REARLOAD96CW1</v>
          </cell>
          <cell r="J9" t="str">
            <v>96CW1</v>
          </cell>
          <cell r="K9" t="str">
            <v>1-96 GL CART WEEKLY SVC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 t="str">
            <v>CITY OF SHELTON-CONTRACTCOMMERCIAL - REARLOADSL096.0GEO001CGW</v>
          </cell>
          <cell r="J10" t="str">
            <v>SL096.0GEO001CGW</v>
          </cell>
          <cell r="K10" t="str">
            <v>96 GL EOW COM GREENWASTE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B11" t="str">
            <v>CITY OF SHELTON-CONTRACTCOMMERCIAL - REARLOADUNLOCKREF</v>
          </cell>
          <cell r="J11" t="str">
            <v>UNLOCKREF</v>
          </cell>
          <cell r="K11" t="str">
            <v>UNLOCK / UNLATCH REFUSE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 t="str">
            <v>CITY OF SHELTON-CONTRACTCOMMERCIAL - REARLOADEP300-COM</v>
          </cell>
          <cell r="J12" t="str">
            <v>EP300-COM</v>
          </cell>
          <cell r="K12" t="str">
            <v>EXTRA PICKUP 300 GL - COM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 t="str">
            <v>CITY OF SHELTON-CONTRACTCOMMERCIAL - REARLOADEP64-COM</v>
          </cell>
          <cell r="J13" t="str">
            <v>EP64-COM</v>
          </cell>
          <cell r="K13" t="str">
            <v>EXTRA PICKUP 64 GL - COM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B14" t="str">
            <v>CITY OF SHELTON-CONTRACTCOMMERCIAL - REARLOADEP96-COM</v>
          </cell>
          <cell r="J14" t="str">
            <v>EP96-COM</v>
          </cell>
          <cell r="K14" t="str">
            <v>EXTRA PICKUP 96 GL - COM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B15" t="str">
            <v>CITY OF SHELTON-CONTRACTCOMMERCIAL - REARLOADR2YDPU</v>
          </cell>
          <cell r="J15" t="str">
            <v>R2YDPU</v>
          </cell>
          <cell r="K15" t="str">
            <v>2YD CONTAINER PICKUP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B16" t="str">
            <v>CITY OF SHELTON-CONTRACTCOMMERCIAL - REARLOADUNLOCKREF</v>
          </cell>
          <cell r="J16" t="str">
            <v>UNLOCKREF</v>
          </cell>
          <cell r="K16" t="str">
            <v>UNLOCK / UNLATCH REFUSE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B17" t="str">
            <v>CITY OF SHELTON-CONTRACTPAYMENTSCC-KOL</v>
          </cell>
          <cell r="J17" t="str">
            <v>CC-KOL</v>
          </cell>
          <cell r="K17" t="str">
            <v>ONLINE PAYMENT-CC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B18" t="str">
            <v>CITY OF SHELTON-CONTRACTPAYMENTSPAY</v>
          </cell>
          <cell r="J18" t="str">
            <v>PAY</v>
          </cell>
          <cell r="K18" t="str">
            <v>PAYMENT-THANK YOU!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B19" t="str">
            <v>CITY OF SHELTON-CONTRACTPAYMENTSPAY EFT</v>
          </cell>
          <cell r="J19" t="str">
            <v>PAY EFT</v>
          </cell>
          <cell r="K19" t="str">
            <v>ELECTRONIC PAYMENT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B20" t="str">
            <v>CITY OF SHELTON-CONTRACTPAYMENTSPAY ICT</v>
          </cell>
          <cell r="J20" t="str">
            <v>PAY ICT</v>
          </cell>
          <cell r="K20" t="str">
            <v>I/C PAYMENT THANK YOU!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B21" t="str">
            <v>CITY OF SHELTON-CONTRACTPAYMENTSPAY-CFREE</v>
          </cell>
          <cell r="J21" t="str">
            <v>PAY-CFREE</v>
          </cell>
          <cell r="K21" t="str">
            <v>PAYMENT-THANK YOU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 t="str">
            <v>CITY OF SHELTON-CONTRACTPAYMENTSPAY-KOL</v>
          </cell>
          <cell r="J22" t="str">
            <v>PAY-KOL</v>
          </cell>
          <cell r="K22" t="str">
            <v>PAYMENT-THANK YOU - OL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 t="str">
            <v>CITY OF SHELTON-CONTRACTPAYMENTSPAY-NATL</v>
          </cell>
          <cell r="J23" t="str">
            <v>PAY-NATL</v>
          </cell>
          <cell r="K23" t="str">
            <v>PAYMENT THANK YOU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B24" t="str">
            <v>CITY OF SHELTON-CONTRACTPAYMENTSPAY-OAK</v>
          </cell>
          <cell r="J24" t="str">
            <v>PAY-OAK</v>
          </cell>
          <cell r="K24" t="str">
            <v>OAKLEAF PAYMENT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 t="str">
            <v>CITY OF SHELTON-CONTRACTPAYMENTSPAY-ORCC</v>
          </cell>
          <cell r="J25" t="str">
            <v>PAY-ORCC</v>
          </cell>
          <cell r="K25" t="str">
            <v>ORCC PAYMENT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B26" t="str">
            <v>CITY OF SHELTON-CONTRACTPAYMENTSPAY-RPPS</v>
          </cell>
          <cell r="J26" t="str">
            <v>PAY-RPPS</v>
          </cell>
          <cell r="K26" t="str">
            <v>RPSS PAYMENT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 t="str">
            <v>CITY OF SHELTON-CONTRACTPAYMENTSPAYL</v>
          </cell>
          <cell r="J27" t="str">
            <v>PAYL</v>
          </cell>
          <cell r="K27" t="str">
            <v>PAYMENT-THANK YOU!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B28" t="str">
            <v>CITY OF SHELTON-CONTRACTPAYMENTSPAYMET</v>
          </cell>
          <cell r="J28" t="str">
            <v>PAYMET</v>
          </cell>
          <cell r="K28" t="str">
            <v>METAVANTE ONLINE PAYMENT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B29" t="str">
            <v>CITY OF SHELTON-CONTRACTPAYMENTSPAYUSBL</v>
          </cell>
          <cell r="J29" t="str">
            <v>PAYUSBL</v>
          </cell>
          <cell r="K29" t="str">
            <v>PAYMENT THANK YOU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B30" t="str">
            <v>CITY OF SHELTON-CONTRACTPAYMENTSRET-KOL</v>
          </cell>
          <cell r="J30" t="str">
            <v>RET-KOL</v>
          </cell>
          <cell r="K30" t="str">
            <v>ONLINE PAYMENT RETURN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B31" t="str">
            <v>CITY OF SHELTON-CONTRACTRESIDENTIAL300RW1</v>
          </cell>
          <cell r="J31" t="str">
            <v>300RW1</v>
          </cell>
          <cell r="K31" t="str">
            <v>1-300 GL CART WEEKLY SVC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B32" t="str">
            <v>CITY OF SHELTON-CONTRACTRESIDENTIAL35RE1</v>
          </cell>
          <cell r="J32" t="str">
            <v>35RE1</v>
          </cell>
          <cell r="K32" t="str">
            <v>1-35 GAL CART EOW SVC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B33" t="str">
            <v>CITY OF SHELTON-CONTRACTRESIDENTIAL35RE1RR</v>
          </cell>
          <cell r="J33" t="str">
            <v>35RE1RR</v>
          </cell>
          <cell r="K33" t="str">
            <v>1-35 GL CART EOW REDUCED RATE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B34" t="str">
            <v>CITY OF SHELTON-CONTRACTRESIDENTIAL64RE1</v>
          </cell>
          <cell r="J34" t="str">
            <v>64RE1</v>
          </cell>
          <cell r="K34" t="str">
            <v>1-64 GAL EOW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B35" t="str">
            <v>CITY OF SHELTON-CONTRACTRESIDENTIAL64RE1RR</v>
          </cell>
          <cell r="J35" t="str">
            <v>64RE1RR</v>
          </cell>
          <cell r="K35" t="str">
            <v>1-64 GL CART EOW REDUCED RATE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B36" t="str">
            <v>CITY OF SHELTON-CONTRACTRESIDENTIAL64RW1</v>
          </cell>
          <cell r="J36" t="str">
            <v>64RW1</v>
          </cell>
          <cell r="K36" t="str">
            <v>1-64 GAL CART WEEKLY SVC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B37" t="str">
            <v>CITY OF SHELTON-CONTRACTRESIDENTIAL64RW1RR</v>
          </cell>
          <cell r="J37" t="str">
            <v>64RW1RR</v>
          </cell>
          <cell r="K37" t="str">
            <v>1-64 GL CART WKLY REDUCED RATE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B38" t="str">
            <v>CITY OF SHELTON-CONTRACTRESIDENTIAL96RE1</v>
          </cell>
          <cell r="J38" t="str">
            <v>96RE1</v>
          </cell>
          <cell r="K38" t="str">
            <v>1-96 GAL EOW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B39" t="str">
            <v>CITY OF SHELTON-CONTRACTRESIDENTIAL96RE1RR</v>
          </cell>
          <cell r="J39" t="str">
            <v>96RE1RR</v>
          </cell>
          <cell r="K39" t="str">
            <v>1-96 GL CART EOW REDUCED RATE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B40" t="str">
            <v>CITY OF SHELTON-CONTRACTRESIDENTIAL96RW1</v>
          </cell>
          <cell r="J40" t="str">
            <v>96RW1</v>
          </cell>
          <cell r="K40" t="str">
            <v>1-96 GAL CART WEEKLY SVC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B41" t="str">
            <v>CITY OF SHELTON-CONTRACTRESIDENTIAL96RW1RR</v>
          </cell>
          <cell r="J41" t="str">
            <v>96RW1RR</v>
          </cell>
          <cell r="K41" t="str">
            <v>1-96 GL CART WKLY REDUCED RATE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 t="str">
            <v>CITY OF SHELTON-CONTRACTRESIDENTIALMINSVC-RESI</v>
          </cell>
          <cell r="J42" t="str">
            <v>MINSVC-RESI</v>
          </cell>
          <cell r="K42" t="str">
            <v>MINIMUM SERVICE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 t="str">
            <v>CITY OF SHELTON-CONTRACTRESIDENTIALROLLOUT 5-25</v>
          </cell>
          <cell r="J43" t="str">
            <v>ROLLOUT 5-25</v>
          </cell>
          <cell r="K43" t="str">
            <v>ROLL OUT FEE 5 - 25 FT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B44" t="str">
            <v>CITY OF SHELTON-CONTRACTRESIDENTIALSL096.0GEO001GW</v>
          </cell>
          <cell r="J44" t="str">
            <v>SL096.0GEO001GW</v>
          </cell>
          <cell r="K44" t="str">
            <v>SL 96 GL EOW GREENWASTE 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B45" t="str">
            <v>CITY OF SHELTON-CONTRACTRESIDENTIAL35RE1</v>
          </cell>
          <cell r="J45" t="str">
            <v>35RE1</v>
          </cell>
          <cell r="K45" t="str">
            <v>1-35 GAL CART EOW SVC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B46" t="str">
            <v>CITY OF SHELTON-CONTRACTRESIDENTIAL35RW1</v>
          </cell>
          <cell r="J46" t="str">
            <v>35RW1</v>
          </cell>
          <cell r="K46" t="str">
            <v>1-35 GAL CART WEEKLY SVC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B47" t="str">
            <v>CITY OF SHELTON-CONTRACTRESIDENTIAL64RE1</v>
          </cell>
          <cell r="J47" t="str">
            <v>64RE1</v>
          </cell>
          <cell r="K47" t="str">
            <v>1-64 GAL EOW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B48" t="str">
            <v>CITY OF SHELTON-CONTRACTRESIDENTIAL64RW1</v>
          </cell>
          <cell r="J48" t="str">
            <v>64RW1</v>
          </cell>
          <cell r="K48" t="str">
            <v>1-64 GAL CART WEEKLY SVC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B49" t="str">
            <v>CITY OF SHELTON-CONTRACTRESIDENTIAL96RE1</v>
          </cell>
          <cell r="J49" t="str">
            <v>96RE1</v>
          </cell>
          <cell r="K49" t="str">
            <v>1-96 GAL EOW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B50" t="str">
            <v>CITY OF SHELTON-CONTRACTRESIDENTIALADJOTHR</v>
          </cell>
          <cell r="J50" t="str">
            <v>ADJOTHR</v>
          </cell>
          <cell r="K50" t="str">
            <v>ADJUSTMENT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B51" t="str">
            <v>CITY OF SHELTON-CONTRACTRESIDENTIALADMINFEE-RES</v>
          </cell>
          <cell r="J51" t="str">
            <v>ADMINFEE-RES</v>
          </cell>
          <cell r="K51" t="str">
            <v>NEW ACCT / VACANCY FEE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B52" t="str">
            <v>CITY OF SHELTON-CONTRACTRESIDENTIALEP300-RES</v>
          </cell>
          <cell r="J52" t="str">
            <v>EP300-RES</v>
          </cell>
          <cell r="K52" t="str">
            <v>EXTRA PICKUP 300 GL - RES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B53" t="str">
            <v>CITY OF SHELTON-CONTRACTRESIDENTIALEP35-RES</v>
          </cell>
          <cell r="J53" t="str">
            <v>EP35-RES</v>
          </cell>
          <cell r="K53" t="str">
            <v>EXTRA PICKUP 35 GL - RES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B54" t="str">
            <v>CITY OF SHELTON-CONTRACTRESIDENTIALEP64-RES</v>
          </cell>
          <cell r="J54" t="str">
            <v>EP64-RES</v>
          </cell>
          <cell r="K54" t="str">
            <v>EXTRA PICKUP 64 GL - RES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B55" t="str">
            <v>CITY OF SHELTON-CONTRACTRESIDENTIALEP96-RES</v>
          </cell>
          <cell r="J55" t="str">
            <v>EP96-RES</v>
          </cell>
          <cell r="K55" t="str">
            <v>EXTRA PICKUP 96 GL - RES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B56" t="str">
            <v>CITY OF SHELTON-CONTRACTRESIDENTIALREDELIVER</v>
          </cell>
          <cell r="J56" t="str">
            <v>REDELIVER</v>
          </cell>
          <cell r="K56" t="str">
            <v>DELIVERY CHARGE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B57" t="str">
            <v>CITY OF SHELTON-CONTRACTRESIDENTIALRTRNCART64-RES</v>
          </cell>
          <cell r="J57" t="str">
            <v>RTRNCART64-RES</v>
          </cell>
          <cell r="K57" t="str">
            <v>RETURN TRIP 64 GL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B58" t="str">
            <v>CITY OF SHELTON-CONTRACTRESIDENTIALSL096.0GEO001GW</v>
          </cell>
          <cell r="J58" t="str">
            <v>SL096.0GEO001GW</v>
          </cell>
          <cell r="K58" t="str">
            <v>SL 96 GL EOW GREENWASTE 1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B59" t="str">
            <v>CITY OF SHELTON-CONTRACTSURCFUEL-COM MASON</v>
          </cell>
          <cell r="J59" t="str">
            <v>FUEL-COM MASON</v>
          </cell>
          <cell r="K59" t="str">
            <v>FUEL &amp; MATERIAL SURCHARGE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B60" t="str">
            <v>CITY OF SHELTON-CONTRACTSURCFUEL-RES MASON</v>
          </cell>
          <cell r="J60" t="str">
            <v>FUEL-RES MASON</v>
          </cell>
          <cell r="K60" t="str">
            <v>FUEL &amp; MATERIAL SURCHARGE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B61" t="str">
            <v>CITY OF SHELTON-CONTRACTSURCFUEL-RES MASON</v>
          </cell>
          <cell r="J61" t="str">
            <v>FUEL-RES MASON</v>
          </cell>
          <cell r="K61" t="str">
            <v>FUEL &amp; MATERIAL SURCHARGE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B62" t="str">
            <v>CITY OF SHELTON-CONTRACTSURCFUEL-RES MASON</v>
          </cell>
          <cell r="J62" t="str">
            <v>FUEL-RES MASON</v>
          </cell>
          <cell r="K62" t="str">
            <v>FUEL &amp; MATERIAL SURCHARGE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B63" t="str">
            <v>CITY OF SHELTON-CONTRACTTAXESCITY OF SHELTON</v>
          </cell>
          <cell r="J63" t="str">
            <v>CITY OF SHELTON</v>
          </cell>
          <cell r="K63" t="str">
            <v>41.9% CITY UTILITY TAX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B64" t="str">
            <v>CITY OF SHELTON-CONTRACTTAXESCITY OF SHELTON UTILITY</v>
          </cell>
          <cell r="J64" t="str">
            <v>CITY OF SHELTON UTILITY</v>
          </cell>
          <cell r="K64" t="str">
            <v>CONTRACT UTILITY ONLY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B65" t="str">
            <v>CITY OF SHELTON-CONTRACTTAXESSHELTON SALES TAX</v>
          </cell>
          <cell r="J65" t="str">
            <v>SHELTON SALES TAX</v>
          </cell>
          <cell r="K65" t="str">
            <v>8.8% Sales Tax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B66" t="str">
            <v>CITY OF SHELTON-CONTRACTTAXESSHELTON WA REFUSE</v>
          </cell>
          <cell r="J66" t="str">
            <v>SHELTON WA REFUSE</v>
          </cell>
          <cell r="K66" t="str">
            <v>3.6% WA Refuse Tax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B67" t="str">
            <v>CITY OF SHELTON-CONTRACTTAXESCITY OF SHELTON</v>
          </cell>
          <cell r="J67" t="str">
            <v>CITY OF SHELTON</v>
          </cell>
          <cell r="K67" t="str">
            <v>41.9% CITY UTILITY TAX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B68" t="str">
            <v>CITY OF SHELTON-CONTRACTTAXESREF</v>
          </cell>
          <cell r="J68" t="str">
            <v>REF</v>
          </cell>
          <cell r="K68" t="str">
            <v>3.6% WA Refuse Tax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B69" t="str">
            <v>CITY OF SHELTON-CONTRACTTAXESSHELTON SALES TAX</v>
          </cell>
          <cell r="J69" t="str">
            <v>SHELTON SALES TAX</v>
          </cell>
          <cell r="K69" t="str">
            <v>8.8% Sales Tax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B70" t="str">
            <v>CITY OF SHELTON-CONTRACTTAXESSHELTON WA REFUSE</v>
          </cell>
          <cell r="J70" t="str">
            <v>SHELTON WA REFUSE</v>
          </cell>
          <cell r="K70" t="str">
            <v>3.6% WA Refuse Tax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B71" t="str">
            <v>CITY OF SHELTON-CONTRACTTAXESCITY OF SHELTON</v>
          </cell>
          <cell r="J71" t="str">
            <v>CITY OF SHELTON</v>
          </cell>
          <cell r="K71" t="str">
            <v>41.9% CITY UTILITY TAX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B72" t="str">
            <v>CITY OF SHELTON-CONTRACTTAXESSHELTON WA REFUSE</v>
          </cell>
          <cell r="J72" t="str">
            <v>SHELTON WA REFUSE</v>
          </cell>
          <cell r="K72" t="str">
            <v>3.6% WA Refuse Tax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B73" t="str">
            <v>CITY of SHELTON-REGULATEDACCOUNTING ADJUSTMENTSFINCHG</v>
          </cell>
          <cell r="J73" t="str">
            <v>FINCHG</v>
          </cell>
          <cell r="K73" t="str">
            <v>LATE FEE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B74" t="str">
            <v>CITY of SHELTON-REGULATEDACCOUNTING ADJUSTMENTSMM</v>
          </cell>
          <cell r="J74" t="str">
            <v>MM</v>
          </cell>
          <cell r="K74" t="str">
            <v>MOVE MONEY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B75" t="str">
            <v>CITY of SHELTON-REGULATEDCOMMERCIAL - REARLOADR1.5YDRENTM</v>
          </cell>
          <cell r="J75" t="str">
            <v>R1.5YDRENTM</v>
          </cell>
          <cell r="K75" t="str">
            <v>1.5YD CONTAINER RENT-MTH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B76" t="str">
            <v>CITY of SHELTON-REGULATEDCOMMERCIAL - REARLOADR1.5YDW</v>
          </cell>
          <cell r="J76" t="str">
            <v>R1.5YDW</v>
          </cell>
          <cell r="K76" t="str">
            <v>1.5 YD 1X WEEKLY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B77" t="str">
            <v>CITY of SHELTON-REGULATEDCOMMERCIAL - REARLOADUNLOCKREF</v>
          </cell>
          <cell r="J77" t="str">
            <v>UNLOCKREF</v>
          </cell>
          <cell r="K77" t="str">
            <v>UNLOCK / UNLATCH REFUSE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B78" t="str">
            <v>CITY of SHELTON-REGULATEDPAYMENTSCC-KOL</v>
          </cell>
          <cell r="J78" t="str">
            <v>CC-KOL</v>
          </cell>
          <cell r="K78" t="str">
            <v>ONLINE PAYMENT-CC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B79" t="str">
            <v>CITY of SHELTON-REGULATEDPAYMENTSCCREF-KOL</v>
          </cell>
          <cell r="J79" t="str">
            <v>CCREF-KOL</v>
          </cell>
          <cell r="K79" t="str">
            <v>CREDIT CARD REFUND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B80" t="str">
            <v>CITY of SHELTON-REGULATEDPAYMENTSPAY</v>
          </cell>
          <cell r="J80" t="str">
            <v>PAY</v>
          </cell>
          <cell r="K80" t="str">
            <v>PAYMENT-THANK YOU!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B81" t="str">
            <v>CITY of SHELTON-REGULATEDPAYMENTSPAY-KOL</v>
          </cell>
          <cell r="J81" t="str">
            <v>PAY-KOL</v>
          </cell>
          <cell r="K81" t="str">
            <v>PAYMENT-THANK YOU - OL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B82" t="str">
            <v>CITY of SHELTON-REGULATEDPAYMENTSPAY-NATL</v>
          </cell>
          <cell r="J82" t="str">
            <v>PAY-NATL</v>
          </cell>
          <cell r="K82" t="str">
            <v>PAYMENT THANK YOU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B83" t="str">
            <v>CITY of SHELTON-REGULATEDPAYMENTSPAYL</v>
          </cell>
          <cell r="J83" t="str">
            <v>PAYL</v>
          </cell>
          <cell r="K83" t="str">
            <v>PAYMENT-THANK YOU!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B84" t="str">
            <v>CITY of SHELTON-REGULATEDPAYMENTSPAYUSBL</v>
          </cell>
          <cell r="J84" t="str">
            <v>PAYUSBL</v>
          </cell>
          <cell r="K84" t="str">
            <v>PAYMENT THANK YOU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B85" t="str">
            <v>CITY of SHELTON-REGULATEDROLLOFFROLID</v>
          </cell>
          <cell r="J85" t="str">
            <v>ROLID</v>
          </cell>
          <cell r="K85" t="str">
            <v>ROLL OFF-LID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B86" t="str">
            <v>CITY of SHELTON-REGULATEDROLLOFFRORENT10M</v>
          </cell>
          <cell r="J86" t="str">
            <v>RORENT10M</v>
          </cell>
          <cell r="K86" t="str">
            <v>10YD ROLL OFF MTHLY RENT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B87" t="str">
            <v>CITY of SHELTON-REGULATEDROLLOFFRORENT20D</v>
          </cell>
          <cell r="J87" t="str">
            <v>RORENT20D</v>
          </cell>
          <cell r="K87" t="str">
            <v>20YD ROLL OFF-DAILY RENT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B88" t="str">
            <v>CITY of SHELTON-REGULATEDROLLOFFRORENT20M</v>
          </cell>
          <cell r="J88" t="str">
            <v>RORENT20M</v>
          </cell>
          <cell r="K88" t="str">
            <v>20YD ROLL OFF-MNTHLY RENT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B89" t="str">
            <v>CITY of SHELTON-REGULATEDROLLOFFRORENT40D</v>
          </cell>
          <cell r="J89" t="str">
            <v>RORENT40D</v>
          </cell>
          <cell r="K89" t="str">
            <v>40YD ROLL OFF-DAILY RENT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B90" t="str">
            <v>CITY of SHELTON-REGULATEDROLLOFFRORENT40M</v>
          </cell>
          <cell r="J90" t="str">
            <v>RORENT40M</v>
          </cell>
          <cell r="K90" t="str">
            <v>40YD ROLL OFF-MNTHLY RENT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B91" t="str">
            <v>CITY of SHELTON-REGULATEDROLLOFFCPHAUL20</v>
          </cell>
          <cell r="J91" t="str">
            <v>CPHAUL20</v>
          </cell>
          <cell r="K91" t="str">
            <v>20YD COMPACTOR-HAUL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B92" t="str">
            <v>CITY of SHELTON-REGULATEDROLLOFFCPHAUL35</v>
          </cell>
          <cell r="J92" t="str">
            <v>CPHAUL35</v>
          </cell>
          <cell r="K92" t="str">
            <v>35YD COMPACTOR-HAUL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B93" t="str">
            <v>CITY of SHELTON-REGULATEDROLLOFFDISPMC-TON</v>
          </cell>
          <cell r="J93" t="str">
            <v>DISPMC-TON</v>
          </cell>
          <cell r="K93" t="str">
            <v>MC LANDFILL PER TON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B94" t="str">
            <v>CITY of SHELTON-REGULATEDROLLOFFDISPMCMISC</v>
          </cell>
          <cell r="J94" t="str">
            <v>DISPMCMISC</v>
          </cell>
          <cell r="K94" t="str">
            <v>DISPOSAL MISCELLANOUS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B95" t="str">
            <v>CITY of SHELTON-REGULATEDROLLOFFRODEL</v>
          </cell>
          <cell r="J95" t="str">
            <v>RODEL</v>
          </cell>
          <cell r="K95" t="str">
            <v>ROLL OFF-DELIVERY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B96" t="str">
            <v>CITY of SHELTON-REGULATEDROLLOFFROHAUL20</v>
          </cell>
          <cell r="J96" t="str">
            <v>ROHAUL20</v>
          </cell>
          <cell r="K96" t="str">
            <v>20YD ROLL OFF-HAUL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B97" t="str">
            <v>CITY of SHELTON-REGULATEDROLLOFFROHAUL20T</v>
          </cell>
          <cell r="J97" t="str">
            <v>ROHAUL20T</v>
          </cell>
          <cell r="K97" t="str">
            <v>20YD ROLL OFF TEMP HAUL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B98" t="str">
            <v>CITY of SHELTON-REGULATEDROLLOFFROHAUL40</v>
          </cell>
          <cell r="J98" t="str">
            <v>ROHAUL40</v>
          </cell>
          <cell r="K98" t="str">
            <v>40YD ROLL OFF-HAUL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B99" t="str">
            <v>CITY of SHELTON-REGULATEDROLLOFFROHAUL40T</v>
          </cell>
          <cell r="J99" t="str">
            <v>ROHAUL40T</v>
          </cell>
          <cell r="K99" t="str">
            <v>40YD ROLL OFF TEMP HAUL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B100" t="str">
            <v>CITY of SHELTON-REGULATEDROLLOFFRORENT20D</v>
          </cell>
          <cell r="J100" t="str">
            <v>RORENT20D</v>
          </cell>
          <cell r="K100" t="str">
            <v>20YD ROLL OFF-DAILY RENT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B101" t="str">
            <v>CITY of SHELTON-REGULATEDROLLOFFRORENT40D</v>
          </cell>
          <cell r="J101" t="str">
            <v>RORENT40D</v>
          </cell>
          <cell r="K101" t="str">
            <v>40YD ROLL OFF-DAILY RENT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B102" t="str">
            <v>CITY of SHELTON-REGULATEDSURCFUEL-COM MASON</v>
          </cell>
          <cell r="J102" t="str">
            <v>FUEL-COM MASON</v>
          </cell>
          <cell r="K102" t="str">
            <v>FUEL &amp; MATERIAL SURCHARGE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B103" t="str">
            <v>CITY of SHELTON-REGULATEDSURCFUEL-RO MASON</v>
          </cell>
          <cell r="J103" t="str">
            <v>FUEL-RO MASON</v>
          </cell>
          <cell r="K103" t="str">
            <v>FUEL &amp; MATERIAL SURCHARGE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B104" t="str">
            <v>CITY of SHELTON-REGULATEDTAXESSHELTON SALES TAX</v>
          </cell>
          <cell r="J104" t="str">
            <v>SHELTON SALES TAX</v>
          </cell>
          <cell r="K104" t="str">
            <v>8.8% Sales Tax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B105" t="str">
            <v>CITY of SHELTON-REGULATEDTAXESSHELTON UNREG REFUSE</v>
          </cell>
          <cell r="J105" t="str">
            <v>SHELTON UNREG REFUSE</v>
          </cell>
          <cell r="K105" t="str">
            <v>3.6% WA STATE REFUSE TAX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B106" t="str">
            <v>CITY of SHELTON-REGULATEDTAXESSHELTON UNREG SALES</v>
          </cell>
          <cell r="J106" t="str">
            <v>SHELTON UNREG SALES</v>
          </cell>
          <cell r="K106" t="str">
            <v>WA STATE SALES TAX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B107" t="str">
            <v>CITY of SHELTON-REGULATEDTAXESSHELTON UNREG REFUSE</v>
          </cell>
          <cell r="J107" t="str">
            <v>SHELTON UNREG REFUSE</v>
          </cell>
          <cell r="K107" t="str">
            <v>3.6% WA STATE REFUSE TAX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B108" t="str">
            <v>CITY of SHELTON-REGULATEDTAXESSHELTON UNREG SALES</v>
          </cell>
          <cell r="J108" t="str">
            <v>SHELTON UNREG SALES</v>
          </cell>
          <cell r="K108" t="str">
            <v>WA STATE SALES TAX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B109" t="str">
            <v>CITY OF SHELTON-UNREGULATEDACCOUNTING ADJUSTMENTSFINCHG</v>
          </cell>
          <cell r="J109" t="str">
            <v>FINCHG</v>
          </cell>
          <cell r="K109" t="str">
            <v>LATE FEE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B110" t="str">
            <v>CITY OF SHELTON-UNREGULATEDCOMMERCIAL - REARLOADUNLOCKRECY</v>
          </cell>
          <cell r="J110" t="str">
            <v>UNLOCKRECY</v>
          </cell>
          <cell r="K110" t="str">
            <v>UNLOCK / UNLATCH RECY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B111" t="str">
            <v>CITY OF SHELTON-UNREGULATEDCOMMERCIAL RECYCLE96CRCOGE1</v>
          </cell>
          <cell r="J111" t="str">
            <v>96CRCOGE1</v>
          </cell>
          <cell r="K111" t="str">
            <v>96 COMMINGLE WG-EOW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B112" t="str">
            <v>CITY OF SHELTON-UNREGULATEDCOMMERCIAL RECYCLE96CRCOGM1</v>
          </cell>
          <cell r="J112" t="str">
            <v>96CRCOGM1</v>
          </cell>
          <cell r="K112" t="str">
            <v>96 COMMINGLE WGMNTHLY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B113" t="str">
            <v>CITY OF SHELTON-UNREGULATEDCOMMERCIAL RECYCLE96CRCOGW1</v>
          </cell>
          <cell r="J113" t="str">
            <v>96CRCOGW1</v>
          </cell>
          <cell r="K113" t="str">
            <v>96 COMMINGLE WG-WEEKLY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B114" t="str">
            <v>CITY OF SHELTON-UNREGULATEDCOMMERCIAL RECYCLE96CRCONGE1</v>
          </cell>
          <cell r="J114" t="str">
            <v>96CRCONGE1</v>
          </cell>
          <cell r="K114" t="str">
            <v>96 COMMINGLE NG-EOW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B115" t="str">
            <v>CITY OF SHELTON-UNREGULATEDCOMMERCIAL RECYCLE96CRCONGM1</v>
          </cell>
          <cell r="J115" t="str">
            <v>96CRCONGM1</v>
          </cell>
          <cell r="K115" t="str">
            <v>96 COMMINGLE NG-MNTHLY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B116" t="str">
            <v>CITY OF SHELTON-UNREGULATEDCOMMERCIAL RECYCLE96CRCONGW1</v>
          </cell>
          <cell r="J116" t="str">
            <v>96CRCONGW1</v>
          </cell>
          <cell r="K116" t="str">
            <v>96 COMMINGLE NG-WEEKLY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B117" t="str">
            <v xml:space="preserve">CITY OF SHELTON-UNREGULATEDCOMMERCIAL RECYCLER2YDOCCE </v>
          </cell>
          <cell r="J117" t="str">
            <v xml:space="preserve">R2YDOCCE </v>
          </cell>
          <cell r="K117" t="str">
            <v>2YD OCC-EOW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B118" t="str">
            <v>CITY OF SHELTON-UNREGULATEDCOMMERCIAL RECYCLER2YDOCCEX</v>
          </cell>
          <cell r="J118" t="str">
            <v>R2YDOCCEX</v>
          </cell>
          <cell r="K118" t="str">
            <v>2YD OCC-EXTRA CONTAINER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B119" t="str">
            <v>CITY OF SHELTON-UNREGULATEDCOMMERCIAL RECYCLER2YDOCCM</v>
          </cell>
          <cell r="J119" t="str">
            <v>R2YDOCCM</v>
          </cell>
          <cell r="K119" t="str">
            <v>2YD OCC-MNTHLY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B120" t="str">
            <v>CITY OF SHELTON-UNREGULATEDCOMMERCIAL RECYCLER2YDOCCW</v>
          </cell>
          <cell r="J120" t="str">
            <v>R2YDOCCW</v>
          </cell>
          <cell r="K120" t="str">
            <v>2YD OCC-WEEKLY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B121" t="str">
            <v>CITY OF SHELTON-UNREGULATEDCOMMERCIAL RECYCLERECYLOCK</v>
          </cell>
          <cell r="J121" t="str">
            <v>RECYLOCK</v>
          </cell>
          <cell r="K121" t="str">
            <v>LOCK/UNLOCK RECYCLING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B122" t="str">
            <v>CITY OF SHELTON-UNREGULATEDCOMMERCIAL RECYCLEWLKNRECY</v>
          </cell>
          <cell r="J122" t="str">
            <v>WLKNRECY</v>
          </cell>
          <cell r="K122" t="str">
            <v>WALK IN RECYCLE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B123" t="str">
            <v>CITY OF SHELTON-UNREGULATEDCOMMERCIAL RECYCLECDELOCC</v>
          </cell>
          <cell r="J123" t="str">
            <v>CDELOCC</v>
          </cell>
          <cell r="K123" t="str">
            <v>CARDBOARD DELIVERY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B124" t="str">
            <v>CITY OF SHELTON-UNREGULATEDCOMMERCIAL RECYCLEDEL-REC</v>
          </cell>
          <cell r="J124" t="str">
            <v>DEL-REC</v>
          </cell>
          <cell r="K124" t="str">
            <v>DELIVER RECYCLE BIN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B125" t="str">
            <v>CITY OF SHELTON-UNREGULATEDCOMMERCIAL RECYCLER2YDOCCOC</v>
          </cell>
          <cell r="J125" t="str">
            <v>R2YDOCCOC</v>
          </cell>
          <cell r="K125" t="str">
            <v>2YD OCC-ON CALL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B126" t="str">
            <v>CITY OF SHELTON-UNREGULATEDCOMMERCIAL RECYCLERECYLOCK</v>
          </cell>
          <cell r="J126" t="str">
            <v>RECYLOCK</v>
          </cell>
          <cell r="K126" t="str">
            <v>LOCK/UNLOCK RECYCLING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B127" t="str">
            <v>CITY OF SHELTON-UNREGULATEDCOMMERCIAL RECYCLEROLLOUTOCC</v>
          </cell>
          <cell r="J127" t="str">
            <v>ROLLOUTOCC</v>
          </cell>
          <cell r="K127" t="str">
            <v>ROLL OUT FEE - RECYCLE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B128" t="str">
            <v>CITY OF SHELTON-UNREGULATEDCOMMERCIAL RECYCLEWLKNRECY</v>
          </cell>
          <cell r="J128" t="str">
            <v>WLKNRECY</v>
          </cell>
          <cell r="K128" t="str">
            <v>WALK IN RECYCLE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B129" t="str">
            <v>CITY OF SHELTON-UNREGULATEDPAYMENTSCC-KOL</v>
          </cell>
          <cell r="J129" t="str">
            <v>CC-KOL</v>
          </cell>
          <cell r="K129" t="str">
            <v>ONLINE PAYMENT-CC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B130" t="str">
            <v>CITY OF SHELTON-UNREGULATEDPAYMENTSPAY</v>
          </cell>
          <cell r="J130" t="str">
            <v>PAY</v>
          </cell>
          <cell r="K130" t="str">
            <v>PAYMENT-THANK YOU!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B131" t="str">
            <v>CITY OF SHELTON-UNREGULATEDPAYMENTSPAY EFT</v>
          </cell>
          <cell r="J131" t="str">
            <v>PAY EFT</v>
          </cell>
          <cell r="K131" t="str">
            <v>ELECTRONIC PAYMENT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B132" t="str">
            <v>CITY OF SHELTON-UNREGULATEDPAYMENTSPAY-CFREE</v>
          </cell>
          <cell r="J132" t="str">
            <v>PAY-CFREE</v>
          </cell>
          <cell r="K132" t="str">
            <v>PAYMENT-THANK YOU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B133" t="str">
            <v>CITY OF SHELTON-UNREGULATEDPAYMENTSPAY-KOL</v>
          </cell>
          <cell r="J133" t="str">
            <v>PAY-KOL</v>
          </cell>
          <cell r="K133" t="str">
            <v>PAYMENT-THANK YOU - OL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B134" t="str">
            <v>CITY OF SHELTON-UNREGULATEDPAYMENTSPAY-NATL</v>
          </cell>
          <cell r="J134" t="str">
            <v>PAY-NATL</v>
          </cell>
          <cell r="K134" t="str">
            <v>PAYMENT THANK YOU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B135" t="str">
            <v>CITY OF SHELTON-UNREGULATEDPAYMENTSPAY-OAK</v>
          </cell>
          <cell r="J135" t="str">
            <v>PAY-OAK</v>
          </cell>
          <cell r="K135" t="str">
            <v>OAKLEAF PAYMENT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B136" t="str">
            <v>CITY OF SHELTON-UNREGULATEDPAYMENTSPAY-RPPS</v>
          </cell>
          <cell r="J136" t="str">
            <v>PAY-RPPS</v>
          </cell>
          <cell r="K136" t="str">
            <v>RPSS PAYMENT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B137" t="str">
            <v>CITY OF SHELTON-UNREGULATEDPAYMENTSPAYL</v>
          </cell>
          <cell r="J137" t="str">
            <v>PAYL</v>
          </cell>
          <cell r="K137" t="str">
            <v>PAYMENT-THANK YOU!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B138" t="str">
            <v>CITY OF SHELTON-UNREGULATEDPAYMENTSPAYMET</v>
          </cell>
          <cell r="J138" t="str">
            <v>PAYMET</v>
          </cell>
          <cell r="K138" t="str">
            <v>METAVANTE ONLINE PAYMENT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B139" t="str">
            <v>CITY OF SHELTON-UNREGULATEDPAYMENTSPAYUSBL</v>
          </cell>
          <cell r="J139" t="str">
            <v>PAYUSBL</v>
          </cell>
          <cell r="K139" t="str">
            <v>PAYMENT THANK YOU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B140" t="str">
            <v>CITY OF SHELTON-UNREGULATEDRESIDENTIALRESTART</v>
          </cell>
          <cell r="J140" t="str">
            <v>RESTART</v>
          </cell>
          <cell r="K140" t="str">
            <v>SERVICE RESTART FEE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B141" t="str">
            <v>CITY OF SHELTON-UNREGULATEDROLLOFFDISPORGANIC</v>
          </cell>
          <cell r="J141" t="str">
            <v>DISPORGANIC</v>
          </cell>
          <cell r="K141" t="str">
            <v xml:space="preserve">DISPOSAL ORGANIC 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B142" t="str">
            <v>CITY OF SHELTON-UNREGULATEDROLLOFFRECYHAUL</v>
          </cell>
          <cell r="J142" t="str">
            <v>RECYHAUL</v>
          </cell>
          <cell r="K142" t="str">
            <v>ROLL OFF RECYCLE HAUL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B143" t="str">
            <v>CITY OF SHELTON-UNREGULATEDROLLOFFROMILERECY</v>
          </cell>
          <cell r="J143" t="str">
            <v>ROMILERECY</v>
          </cell>
          <cell r="K143" t="str">
            <v>ROLL OFF MILEAGE RECYCLE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B144" t="str">
            <v>CITY OF SHELTON-UNREGULATEDSURCFUEL-RECY MASON</v>
          </cell>
          <cell r="J144" t="str">
            <v>FUEL-RECY MASON</v>
          </cell>
          <cell r="K144" t="str">
            <v>FUEL &amp; MATERIAL SURCHARGE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B145" t="str">
            <v>CITY OF SHELTON-UNREGULATEDSURCFUEL-RES MASON</v>
          </cell>
          <cell r="J145" t="str">
            <v>FUEL-RES MASON</v>
          </cell>
          <cell r="K145" t="str">
            <v>FUEL &amp; MATERIAL SURCHARGE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B146" t="str">
            <v>CITY OF SHELTON-UNREGULATEDSURCFUEL-RECY MASON</v>
          </cell>
          <cell r="J146" t="str">
            <v>FUEL-RECY MASON</v>
          </cell>
          <cell r="K146" t="str">
            <v>FUEL &amp; MATERIAL SURCHARGE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B147" t="str">
            <v>CITY OF SHELTON-UNREGULATEDSURCFUEL-RO MASON</v>
          </cell>
          <cell r="J147" t="str">
            <v>FUEL-RO MASON</v>
          </cell>
          <cell r="K147" t="str">
            <v>FUEL &amp; MATERIAL SURCHARGE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B148" t="str">
            <v>CITY OF SHELTON-UNREGULATEDTAXESSHELTON UNREG SALES</v>
          </cell>
          <cell r="J148" t="str">
            <v>SHELTON UNREG SALES</v>
          </cell>
          <cell r="K148" t="str">
            <v>WA STATE SALES TAX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B149" t="str">
            <v>KITSAP CO -REGULATEDACCOUNTING ADJUSTMENTSFINCHG</v>
          </cell>
          <cell r="J149" t="str">
            <v>FINCHG</v>
          </cell>
          <cell r="K149" t="str">
            <v>LATE FEE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B150" t="str">
            <v>KITSAP CO -REGULATEDCOMMERCIAL  FRONTLOADWLKNRE1RECYMA</v>
          </cell>
          <cell r="J150" t="str">
            <v>WLKNRE1RECYMA</v>
          </cell>
          <cell r="K150" t="str">
            <v>WALK IN 5-25FT EOW-RECYCL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B151" t="str">
            <v>KITSAP CO -REGULATEDCOMMERCIAL  FRONTLOADWLKNRW2RECYMA</v>
          </cell>
          <cell r="J151" t="str">
            <v>WLKNRW2RECYMA</v>
          </cell>
          <cell r="K151" t="str">
            <v>WALK IN OVER 25 ADDITIONA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B152" t="str">
            <v>KITSAP CO -REGULATEDCOMMERCIAL - REARLOADCEXYD</v>
          </cell>
          <cell r="J152" t="str">
            <v>CEXYD</v>
          </cell>
          <cell r="K152" t="str">
            <v>CMML EXTRA YARDAGE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B153" t="str">
            <v>KITSAP CO -REGULATEDCOMMERCIAL - REARLOADR1.5YDEK</v>
          </cell>
          <cell r="J153" t="str">
            <v>R1.5YDEK</v>
          </cell>
          <cell r="K153" t="str">
            <v>1.5 YD 1X EOW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B154" t="str">
            <v>KITSAP CO -REGULATEDCOMMERCIAL - REARLOADR1.5YDRENTM</v>
          </cell>
          <cell r="J154" t="str">
            <v>R1.5YDRENTM</v>
          </cell>
          <cell r="K154" t="str">
            <v>1.5YD CONTAINER RENT-MTH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B155" t="str">
            <v>KITSAP CO -REGULATEDCOMMERCIAL - REARLOADR1.5YDRENTT</v>
          </cell>
          <cell r="J155" t="str">
            <v>R1.5YDRENTT</v>
          </cell>
          <cell r="K155" t="str">
            <v>1.5YD TEMP CONTAINER RENT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B156" t="str">
            <v>KITSAP CO -REGULATEDCOMMERCIAL - REARLOADR1.5YDWK</v>
          </cell>
          <cell r="J156" t="str">
            <v>R1.5YDWK</v>
          </cell>
          <cell r="K156" t="str">
            <v>1.5 YD 1X WEEKLY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B157" t="str">
            <v>KITSAP CO -REGULATEDCOMMERCIAL - REARLOADR1YDEK</v>
          </cell>
          <cell r="J157" t="str">
            <v>R1YDEK</v>
          </cell>
          <cell r="K157" t="str">
            <v>1 YD 1X EOW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B158" t="str">
            <v>KITSAP CO -REGULATEDCOMMERCIAL - REARLOADR1YDRENTM</v>
          </cell>
          <cell r="J158" t="str">
            <v>R1YDRENTM</v>
          </cell>
          <cell r="K158" t="str">
            <v>1YD CONTAINER RENT-MTHLY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B159" t="str">
            <v>KITSAP CO -REGULATEDCOMMERCIAL - REARLOADR1YDWK</v>
          </cell>
          <cell r="J159" t="str">
            <v>R1YDWK</v>
          </cell>
          <cell r="K159" t="str">
            <v>1 YD 1X WEEKLY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B160" t="str">
            <v>KITSAP CO -REGULATEDCOMMERCIAL - REARLOADR2YDEK</v>
          </cell>
          <cell r="J160" t="str">
            <v>R2YDEK</v>
          </cell>
          <cell r="K160" t="str">
            <v>2 YD 1X EOW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B161" t="str">
            <v>KITSAP CO -REGULATEDCOMMERCIAL - REARLOADR2YDRENTM</v>
          </cell>
          <cell r="J161" t="str">
            <v>R2YDRENTM</v>
          </cell>
          <cell r="K161" t="str">
            <v>2YD CONTAINER RENT-MTHLY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B162" t="str">
            <v>KITSAP CO -REGULATEDCOMMERCIAL - REARLOADR2YDRENTTM</v>
          </cell>
          <cell r="J162" t="str">
            <v>R2YDRENTTM</v>
          </cell>
          <cell r="K162" t="str">
            <v>2 YD TEMP CONT RENT MONTH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B163" t="str">
            <v>KITSAP CO -REGULATEDCOMMERCIAL - REARLOADR2YDWK</v>
          </cell>
          <cell r="J163" t="str">
            <v>R2YDWK</v>
          </cell>
          <cell r="K163" t="str">
            <v>2 YD 1X WEEKLY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B164" t="str">
            <v>KITSAP CO -REGULATEDCOMMERCIAL - REARLOADUNLOCKREF</v>
          </cell>
          <cell r="J164" t="str">
            <v>UNLOCKREF</v>
          </cell>
          <cell r="K164" t="str">
            <v>UNLOCK / UNLATCH REFUSE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B165" t="str">
            <v>KITSAP CO -REGULATEDCOMMERCIAL - REARLOADCDELC</v>
          </cell>
          <cell r="J165" t="str">
            <v>CDELC</v>
          </cell>
          <cell r="K165" t="str">
            <v>CONTAINER DELIVERY CHARGE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B166" t="str">
            <v>KITSAP CO -REGULATEDCOMMERCIAL - REARLOADCEXYD</v>
          </cell>
          <cell r="J166" t="str">
            <v>CEXYD</v>
          </cell>
          <cell r="K166" t="str">
            <v>CMML EXTRA YARDAGE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B167" t="str">
            <v>KITSAP CO -REGULATEDCOMMERCIAL - REARLOADCLSECOL</v>
          </cell>
          <cell r="J167" t="str">
            <v>CLSECOL</v>
          </cell>
          <cell r="K167" t="str">
            <v>LOOSE MATERIAL-COLLECTOR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B168" t="str">
            <v>KITSAP CO -REGULATEDCOMMERCIAL - REARLOADCOMCAN</v>
          </cell>
          <cell r="J168" t="str">
            <v>COMCAN</v>
          </cell>
          <cell r="K168" t="str">
            <v>COMMERCIAL CAN EXTRA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B169" t="str">
            <v>KITSAP CO -REGULATEDCOMMERCIAL - REARLOADR1.5YDPU</v>
          </cell>
          <cell r="J169" t="str">
            <v>R1.5YDPU</v>
          </cell>
          <cell r="K169" t="str">
            <v>1.5YD CONTAINER PICKUP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B170" t="str">
            <v>KITSAP CO -REGULATEDCOMMERCIAL - REARLOADR2YDPU</v>
          </cell>
          <cell r="J170" t="str">
            <v>R2YDPU</v>
          </cell>
          <cell r="K170" t="str">
            <v>2YD CONTAINER PICKUP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B171" t="str">
            <v>KITSAP CO -REGULATEDCOMMERCIAL - REARLOADROLLOUTOC</v>
          </cell>
          <cell r="J171" t="str">
            <v>ROLLOUTOC</v>
          </cell>
          <cell r="K171" t="str">
            <v>ROLL OUT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B172" t="str">
            <v>KITSAP CO -REGULATEDCOMMERCIAL - REARLOADUNLOCKREF</v>
          </cell>
          <cell r="J172" t="str">
            <v>UNLOCKREF</v>
          </cell>
          <cell r="K172" t="str">
            <v>UNLOCK / UNLATCH REFUSE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B173" t="str">
            <v>KITSAP CO -REGULATEDCOMMERCIAL RECYCLERECYCLERMA</v>
          </cell>
          <cell r="J173" t="str">
            <v>RECYCLERMA</v>
          </cell>
          <cell r="K173" t="str">
            <v>VALUE OF RECYCLEABLES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B174" t="str">
            <v>KITSAP CO -REGULATEDCOMMERCIAL RECYCLERECYCRMA</v>
          </cell>
          <cell r="J174" t="str">
            <v>RECYCRMA</v>
          </cell>
          <cell r="K174" t="str">
            <v>RECYCLE MONTHLY ARREARS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B175" t="str">
            <v>KITSAP CO -REGULATEDPAYMENTSCC-KOL</v>
          </cell>
          <cell r="J175" t="str">
            <v>CC-KOL</v>
          </cell>
          <cell r="K175" t="str">
            <v>ONLINE PAYMENT-CC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B176" t="str">
            <v>KITSAP CO -REGULATEDPAYMENTSCCREF-KOL</v>
          </cell>
          <cell r="J176" t="str">
            <v>CCREF-KOL</v>
          </cell>
          <cell r="K176" t="str">
            <v>CREDIT CARD REFUND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B177" t="str">
            <v>KITSAP CO -REGULATEDPAYMENTSPAY</v>
          </cell>
          <cell r="J177" t="str">
            <v>PAY</v>
          </cell>
          <cell r="K177" t="str">
            <v>PAYMENT-THANK YOU!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B178" t="str">
            <v>KITSAP CO -REGULATEDPAYMENTSPAY-CFREE</v>
          </cell>
          <cell r="J178" t="str">
            <v>PAY-CFREE</v>
          </cell>
          <cell r="K178" t="str">
            <v>PAYMENT-THANK YOU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B179" t="str">
            <v>KITSAP CO -REGULATEDPAYMENTSPAY-KOL</v>
          </cell>
          <cell r="J179" t="str">
            <v>PAY-KOL</v>
          </cell>
          <cell r="K179" t="str">
            <v>PAYMENT-THANK YOU - OL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B180" t="str">
            <v>KITSAP CO -REGULATEDPAYMENTSPAY-ORCC</v>
          </cell>
          <cell r="J180" t="str">
            <v>PAY-ORCC</v>
          </cell>
          <cell r="K180" t="str">
            <v>ORCC PAYMENT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B181" t="str">
            <v>KITSAP CO -REGULATEDPAYMENTSPAY-RPPS</v>
          </cell>
          <cell r="J181" t="str">
            <v>PAY-RPPS</v>
          </cell>
          <cell r="K181" t="str">
            <v>RPSS PAYMENT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B182" t="str">
            <v>KITSAP CO -REGULATEDPAYMENTSPAYMET</v>
          </cell>
          <cell r="J182" t="str">
            <v>PAYMET</v>
          </cell>
          <cell r="K182" t="str">
            <v>METAVANTE ONLINE PAYMENT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B183" t="str">
            <v>KITSAP CO -REGULATEDPAYMENTSPAYUSBL</v>
          </cell>
          <cell r="J183" t="str">
            <v>PAYUSBL</v>
          </cell>
          <cell r="K183" t="str">
            <v>PAYMENT THANK YOU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B184" t="str">
            <v>KITSAP CO -REGULATEDPAYMENTSRET-KOL</v>
          </cell>
          <cell r="J184" t="str">
            <v>RET-KOL</v>
          </cell>
          <cell r="K184" t="str">
            <v>ONLINE PAYMENT RETURN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B185" t="str">
            <v>KITSAP CO -REGULATEDPAYMENTSCC-KOL</v>
          </cell>
          <cell r="J185" t="str">
            <v>CC-KOL</v>
          </cell>
          <cell r="K185" t="str">
            <v>ONLINE PAYMENT-CC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B186" t="str">
            <v>KITSAP CO -REGULATEDPAYMENTSCCREF-KOL</v>
          </cell>
          <cell r="J186" t="str">
            <v>CCREF-KOL</v>
          </cell>
          <cell r="K186" t="str">
            <v>CREDIT CARD REFUND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B187" t="str">
            <v>KITSAP CO -REGULATEDPAYMENTSPAY</v>
          </cell>
          <cell r="J187" t="str">
            <v>PAY</v>
          </cell>
          <cell r="K187" t="str">
            <v>PAYMENT-THANK YOU!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B188" t="str">
            <v>KITSAP CO -REGULATEDPAYMENTSPAY-CFREE</v>
          </cell>
          <cell r="J188" t="str">
            <v>PAY-CFREE</v>
          </cell>
          <cell r="K188" t="str">
            <v>PAYMENT-THANK YOU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B189" t="str">
            <v>KITSAP CO -REGULATEDPAYMENTSPAY-KOL</v>
          </cell>
          <cell r="J189" t="str">
            <v>PAY-KOL</v>
          </cell>
          <cell r="K189" t="str">
            <v>PAYMENT-THANK YOU - OL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B190" t="str">
            <v>KITSAP CO -REGULATEDPAYMENTSPAY-NATL</v>
          </cell>
          <cell r="J190" t="str">
            <v>PAY-NATL</v>
          </cell>
          <cell r="K190" t="str">
            <v>PAYMENT THANK YOU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B191" t="str">
            <v>KITSAP CO -REGULATEDPAYMENTSPAY-OAK</v>
          </cell>
          <cell r="J191" t="str">
            <v>PAY-OAK</v>
          </cell>
          <cell r="K191" t="str">
            <v>OAKLEAF PAYMENT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B192" t="str">
            <v>KITSAP CO -REGULATEDPAYMENTSPAY-ORCC</v>
          </cell>
          <cell r="J192" t="str">
            <v>PAY-ORCC</v>
          </cell>
          <cell r="K192" t="str">
            <v>ORCC PAYMENT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B193" t="str">
            <v>KITSAP CO -REGULATEDPAYMENTSPAY-RPPS</v>
          </cell>
          <cell r="J193" t="str">
            <v>PAY-RPPS</v>
          </cell>
          <cell r="K193" t="str">
            <v>RPSS PAYMENT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B194" t="str">
            <v>KITSAP CO -REGULATEDPAYMENTSPAYL</v>
          </cell>
          <cell r="J194" t="str">
            <v>PAYL</v>
          </cell>
          <cell r="K194" t="str">
            <v>PAYMENT-THANK YOU!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B195" t="str">
            <v>KITSAP CO -REGULATEDPAYMENTSPAYMET</v>
          </cell>
          <cell r="J195" t="str">
            <v>PAYMET</v>
          </cell>
          <cell r="K195" t="str">
            <v>METAVANTE ONLINE PAYMENT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B196" t="str">
            <v>KITSAP CO -REGULATEDPAYMENTSPAYUSBL</v>
          </cell>
          <cell r="J196" t="str">
            <v>PAYUSBL</v>
          </cell>
          <cell r="K196" t="str">
            <v>PAYMENT THANK YOU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B197" t="str">
            <v>KITSAP CO -REGULATEDPAYMENTSRET-KOL</v>
          </cell>
          <cell r="J197" t="str">
            <v>RET-KOL</v>
          </cell>
          <cell r="K197" t="str">
            <v>ONLINE PAYMENT RETURN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B198" t="str">
            <v>KITSAP CO -REGULATEDRESIDENTIAL35RE1</v>
          </cell>
          <cell r="J198" t="str">
            <v>35RE1</v>
          </cell>
          <cell r="K198" t="str">
            <v>1-35 GAL CART EOW SVC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B199" t="str">
            <v>KITSAP CO -REGULATEDRESIDENTIAL35RW1</v>
          </cell>
          <cell r="J199" t="str">
            <v>35RW1</v>
          </cell>
          <cell r="K199" t="str">
            <v>1-35 GAL CART WEEKLY SVC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B200" t="str">
            <v>KITSAP CO -REGULATEDRESIDENTIAL48RE1</v>
          </cell>
          <cell r="J200" t="str">
            <v>48RE1</v>
          </cell>
          <cell r="K200" t="str">
            <v>1-48 GAL EOW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B201" t="str">
            <v>KITSAP CO -REGULATEDRESIDENTIAL48RW1</v>
          </cell>
          <cell r="J201" t="str">
            <v>48RW1</v>
          </cell>
          <cell r="K201" t="str">
            <v>1-48 GAL WEEKLY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B202" t="str">
            <v>KITSAP CO -REGULATEDRESIDENTIAL64RE1</v>
          </cell>
          <cell r="J202" t="str">
            <v>64RE1</v>
          </cell>
          <cell r="K202" t="str">
            <v>1-64 GAL EOW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B203" t="str">
            <v>KITSAP CO -REGULATEDRESIDENTIAL64RW1</v>
          </cell>
          <cell r="J203" t="str">
            <v>64RW1</v>
          </cell>
          <cell r="K203" t="str">
            <v>1-64 GAL CART WEEKLY SVC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B204" t="str">
            <v>KITSAP CO -REGULATEDRESIDENTIAL96RE1</v>
          </cell>
          <cell r="J204" t="str">
            <v>96RE1</v>
          </cell>
          <cell r="K204" t="str">
            <v>1-96 GAL EOW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B205" t="str">
            <v>KITSAP CO -REGULATEDRESIDENTIAL96RW1</v>
          </cell>
          <cell r="J205" t="str">
            <v>96RW1</v>
          </cell>
          <cell r="K205" t="str">
            <v>1-96 GAL CART WEEKLY SVC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B206" t="str">
            <v>KITSAP CO -REGULATEDRESIDENTIALRECYCLECR</v>
          </cell>
          <cell r="J206" t="str">
            <v>RECYCLECR</v>
          </cell>
          <cell r="K206" t="str">
            <v>VALUE OF RECYCLABLES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B207" t="str">
            <v>KITSAP CO -REGULATEDRESIDENTIALRECYR</v>
          </cell>
          <cell r="J207" t="str">
            <v>RECYR</v>
          </cell>
          <cell r="K207" t="str">
            <v>RESIDENTIAL RECYCLE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B208" t="str">
            <v>KITSAP CO -REGULATEDRESIDENTIAL35RE1</v>
          </cell>
          <cell r="J208" t="str">
            <v>35RE1</v>
          </cell>
          <cell r="K208" t="str">
            <v>1-35 GAL CART EOW SVC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B209" t="str">
            <v>KITSAP CO -REGULATEDRESIDENTIAL35ROCC1</v>
          </cell>
          <cell r="J209" t="str">
            <v>35ROCC1</v>
          </cell>
          <cell r="K209" t="str">
            <v>1-35 GAL ON CALL PICKUP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B210" t="str">
            <v>KITSAP CO -REGULATEDRESIDENTIAL35RW1</v>
          </cell>
          <cell r="J210" t="str">
            <v>35RW1</v>
          </cell>
          <cell r="K210" t="str">
            <v>1-35 GAL CART WEEKLY SVC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B211" t="str">
            <v>KITSAP CO -REGULATEDRESIDENTIAL48RW1</v>
          </cell>
          <cell r="J211" t="str">
            <v>48RW1</v>
          </cell>
          <cell r="K211" t="str">
            <v>1-48 GAL WEEKLY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B212" t="str">
            <v>KITSAP CO -REGULATEDRESIDENTIAL64RE1</v>
          </cell>
          <cell r="J212" t="str">
            <v>64RE1</v>
          </cell>
          <cell r="K212" t="str">
            <v>1-64 GAL EOW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B213" t="str">
            <v>KITSAP CO -REGULATEDRESIDENTIAL64ROCC1</v>
          </cell>
          <cell r="J213" t="str">
            <v>64ROCC1</v>
          </cell>
          <cell r="K213" t="str">
            <v>1-64 GAL ON CALL PICKUP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B214" t="str">
            <v>KITSAP CO -REGULATEDRESIDENTIAL64RW1</v>
          </cell>
          <cell r="J214" t="str">
            <v>64RW1</v>
          </cell>
          <cell r="K214" t="str">
            <v>1-64 GAL CART WEEKLY SVC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B215" t="str">
            <v>KITSAP CO -REGULATEDRESIDENTIAL96ROCC1</v>
          </cell>
          <cell r="J215" t="str">
            <v>96ROCC1</v>
          </cell>
          <cell r="K215" t="str">
            <v>1-96 GAL ON CALL PICKUP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B216" t="str">
            <v>KITSAP CO -REGULATEDRESIDENTIAL96RW1</v>
          </cell>
          <cell r="J216" t="str">
            <v>96RW1</v>
          </cell>
          <cell r="K216" t="str">
            <v>1-96 GAL CART WEEKLY SVC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B217" t="str">
            <v>KITSAP CO -REGULATEDRESIDENTIALEXPUR</v>
          </cell>
          <cell r="J217" t="str">
            <v>EXPUR</v>
          </cell>
          <cell r="K217" t="str">
            <v>EXTRA PICKUP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B218" t="str">
            <v>KITSAP CO -REGULATEDRESIDENTIALEXTRAR</v>
          </cell>
          <cell r="J218" t="str">
            <v>EXTRAR</v>
          </cell>
          <cell r="K218" t="str">
            <v>EXTRA CAN/BAGS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B219" t="str">
            <v>KITSAP CO -REGULATEDRESIDENTIALOFOWR</v>
          </cell>
          <cell r="J219" t="str">
            <v>OFOWR</v>
          </cell>
          <cell r="K219" t="str">
            <v>OVERFILL/OVERWEIGHT CHG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B220" t="str">
            <v>KITSAP CO -REGULATEDRESIDENTIALRECYCLECR</v>
          </cell>
          <cell r="J220" t="str">
            <v>RECYCLECR</v>
          </cell>
          <cell r="K220" t="str">
            <v>VALUE OF RECYCLABLES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B221" t="str">
            <v>KITSAP CO -REGULATEDRESIDENTIALRECYR</v>
          </cell>
          <cell r="J221" t="str">
            <v>RECYR</v>
          </cell>
          <cell r="K221" t="str">
            <v>RESIDENTIAL RECYCLE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B222" t="str">
            <v>KITSAP CO -REGULATEDRESIDENTIALREDELIVER</v>
          </cell>
          <cell r="J222" t="str">
            <v>REDELIVER</v>
          </cell>
          <cell r="K222" t="str">
            <v>DELIVERY CHARGE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B223" t="str">
            <v>KITSAP CO -REGULATEDRESIDENTIALRESTART</v>
          </cell>
          <cell r="J223" t="str">
            <v>RESTART</v>
          </cell>
          <cell r="K223" t="str">
            <v>SERVICE RESTART FEE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B224" t="str">
            <v>KITSAP CO -REGULATEDRESIDENTIALDRVNRE1RECYMA</v>
          </cell>
          <cell r="J224" t="str">
            <v>DRVNRE1RECYMA</v>
          </cell>
          <cell r="K224" t="str">
            <v>DRIVE IN UP TO 250 EOW-RE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B225" t="str">
            <v>KITSAP CO -REGULATEDRESIDENTIAL35ROCC1</v>
          </cell>
          <cell r="J225" t="str">
            <v>35ROCC1</v>
          </cell>
          <cell r="K225" t="str">
            <v>1-35 GAL ON CALL PICKUP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B226" t="str">
            <v>KITSAP CO -REGULATEDRESIDENTIAL48ROCC1</v>
          </cell>
          <cell r="J226" t="str">
            <v>48ROCC1</v>
          </cell>
          <cell r="K226" t="str">
            <v>1-48 GAL ON CALL PICKUP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B227" t="str">
            <v>KITSAP CO -REGULATEDRESIDENTIAL64ROCC1</v>
          </cell>
          <cell r="J227" t="str">
            <v>64ROCC1</v>
          </cell>
          <cell r="K227" t="str">
            <v>1-64 GAL ON CALL PICKUP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B228" t="str">
            <v>KITSAP CO -REGULATEDRESIDENTIAL96ROCC1</v>
          </cell>
          <cell r="J228" t="str">
            <v>96ROCC1</v>
          </cell>
          <cell r="K228" t="str">
            <v>1-96 GAL ON CALL PICKUP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B229" t="str">
            <v>KITSAP CO -REGULATEDRESIDENTIALOFOWR</v>
          </cell>
          <cell r="J229" t="str">
            <v>OFOWR</v>
          </cell>
          <cell r="K229" t="str">
            <v>OVERFILL/OVERWEIGHT CHG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B230" t="str">
            <v>KITSAP CO -REGULATEDROLLOFFROLID</v>
          </cell>
          <cell r="J230" t="str">
            <v>ROLID</v>
          </cell>
          <cell r="K230" t="str">
            <v>ROLL OFF-LID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B231" t="str">
            <v>KITSAP CO -REGULATEDROLLOFFRORENT10D</v>
          </cell>
          <cell r="J231" t="str">
            <v>RORENT10D</v>
          </cell>
          <cell r="K231" t="str">
            <v>10YD ROLL OFF DAILY RENT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B232" t="str">
            <v>KITSAP CO -REGULATEDROLLOFFRORENT20D</v>
          </cell>
          <cell r="J232" t="str">
            <v>RORENT20D</v>
          </cell>
          <cell r="K232" t="str">
            <v>20YD ROLL OFF-DAILY RENT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B233" t="str">
            <v>KITSAP CO -REGULATEDROLLOFFRORENT20M</v>
          </cell>
          <cell r="J233" t="str">
            <v>RORENT20M</v>
          </cell>
          <cell r="K233" t="str">
            <v>20YD ROLL OFF-MNTHLY RENT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B234" t="str">
            <v>KITSAP CO -REGULATEDROLLOFFRORENT40D</v>
          </cell>
          <cell r="J234" t="str">
            <v>RORENT40D</v>
          </cell>
          <cell r="K234" t="str">
            <v>40YD ROLL OFF-DAILY RENT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B235" t="str">
            <v>KITSAP CO -REGULATEDROLLOFFRORENT40M</v>
          </cell>
          <cell r="J235" t="str">
            <v>RORENT40M</v>
          </cell>
          <cell r="K235" t="str">
            <v>40YD ROLL OFF-MNTHLY RENT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B236" t="str">
            <v>KITSAP CO -REGULATEDROLLOFFCPHAUL15</v>
          </cell>
          <cell r="J236" t="str">
            <v>CPHAUL15</v>
          </cell>
          <cell r="K236" t="str">
            <v>15YD COMPACTOR-HAUL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B237" t="str">
            <v>KITSAP CO -REGULATEDROLLOFFCPHAUL20</v>
          </cell>
          <cell r="J237" t="str">
            <v>CPHAUL20</v>
          </cell>
          <cell r="K237" t="str">
            <v>20YD COMPACTOR-HAUL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B238" t="str">
            <v>KITSAP CO -REGULATEDROLLOFFCPHAUL25</v>
          </cell>
          <cell r="J238" t="str">
            <v>CPHAUL25</v>
          </cell>
          <cell r="K238" t="str">
            <v>25YD COMPACTOR-HAUL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B239" t="str">
            <v>KITSAP CO -REGULATEDROLLOFFCPHAUL30</v>
          </cell>
          <cell r="J239" t="str">
            <v>CPHAUL30</v>
          </cell>
          <cell r="K239" t="str">
            <v>30YD COMPACTOR-HAUL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B240" t="str">
            <v>KITSAP CO -REGULATEDROLLOFFCPHAUL35</v>
          </cell>
          <cell r="J240" t="str">
            <v>CPHAUL35</v>
          </cell>
          <cell r="K240" t="str">
            <v>35YD COMPACTOR-HAUL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B241" t="str">
            <v>KITSAP CO -REGULATEDROLLOFFDISPOLY-TON</v>
          </cell>
          <cell r="J241" t="str">
            <v>DISPOLY-TON</v>
          </cell>
          <cell r="K241" t="str">
            <v>OLYMPIC LANDFILL PER TON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B242" t="str">
            <v>KITSAP CO -REGULATEDROLLOFFRODEL</v>
          </cell>
          <cell r="J242" t="str">
            <v>RODEL</v>
          </cell>
          <cell r="K242" t="str">
            <v>ROLL OFF-DELIVERY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B243" t="str">
            <v>KITSAP CO -REGULATEDROLLOFFROHAUL10</v>
          </cell>
          <cell r="J243" t="str">
            <v>ROHAUL10</v>
          </cell>
          <cell r="K243" t="str">
            <v>10YD ROLL OFF HAUL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B244" t="str">
            <v>KITSAP CO -REGULATEDROLLOFFROHAUL20</v>
          </cell>
          <cell r="J244" t="str">
            <v>ROHAUL20</v>
          </cell>
          <cell r="K244" t="str">
            <v>20YD ROLL OFF-HAUL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B245" t="str">
            <v>KITSAP CO -REGULATEDROLLOFFROHAUL20T</v>
          </cell>
          <cell r="J245" t="str">
            <v>ROHAUL20T</v>
          </cell>
          <cell r="K245" t="str">
            <v>20YD ROLL OFF TEMP HAUL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B246" t="str">
            <v>KITSAP CO -REGULATEDROLLOFFROHAUL30</v>
          </cell>
          <cell r="J246" t="str">
            <v>ROHAUL30</v>
          </cell>
          <cell r="K246" t="str">
            <v>30YD ROLL OFF-HAUL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B247" t="str">
            <v>KITSAP CO -REGULATEDROLLOFFROMILE</v>
          </cell>
          <cell r="J247" t="str">
            <v>ROMILE</v>
          </cell>
          <cell r="K247" t="str">
            <v>ROLL OFF-MILEAGE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B248" t="str">
            <v>KITSAP CO -REGULATEDROLLOFFRORENT20D</v>
          </cell>
          <cell r="J248" t="str">
            <v>RORENT20D</v>
          </cell>
          <cell r="K248" t="str">
            <v>20YD ROLL OFF-DAILY RENT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B249" t="str">
            <v>KITSAP CO -REGULATEDSURCFUEL-RES MASON</v>
          </cell>
          <cell r="J249" t="str">
            <v>FUEL-RES MASON</v>
          </cell>
          <cell r="K249" t="str">
            <v>FUEL &amp; MATERIAL SURCHARGE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B250" t="str">
            <v>KITSAP CO -REGULATEDSURCFUEL-COM MASON</v>
          </cell>
          <cell r="J250" t="str">
            <v>FUEL-COM MASON</v>
          </cell>
          <cell r="K250" t="str">
            <v>FUEL &amp; MATERIAL SURCHARGE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B251" t="str">
            <v>KITSAP CO -REGULATEDSURCFUEL-RECY MASON</v>
          </cell>
          <cell r="J251" t="str">
            <v>FUEL-RECY MASON</v>
          </cell>
          <cell r="K251" t="str">
            <v>FUEL &amp; MATERIAL SURCHARGE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B252" t="str">
            <v>KITSAP CO -REGULATEDSURCFUEL-RES MASON</v>
          </cell>
          <cell r="J252" t="str">
            <v>FUEL-RES MASON</v>
          </cell>
          <cell r="K252" t="str">
            <v>FUEL &amp; MATERIAL SURCHARGE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B253" t="str">
            <v>KITSAP CO -REGULATEDSURCFUEL-RO MASON</v>
          </cell>
          <cell r="J253" t="str">
            <v>FUEL-RO MASON</v>
          </cell>
          <cell r="K253" t="str">
            <v>FUEL &amp; MATERIAL SURCHARGE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B254" t="str">
            <v>KITSAP CO -REGULATEDSURCFUEL-RECY MASON</v>
          </cell>
          <cell r="J254" t="str">
            <v>FUEL-RECY MASON</v>
          </cell>
          <cell r="K254" t="str">
            <v>FUEL &amp; MATERIAL SURCHARGE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B255" t="str">
            <v>KITSAP CO -REGULATEDSURCFUEL-RES MASON</v>
          </cell>
          <cell r="J255" t="str">
            <v>FUEL-RES MASON</v>
          </cell>
          <cell r="K255" t="str">
            <v>FUEL &amp; MATERIAL SURCHARGE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B256" t="str">
            <v>KITSAP CO -REGULATEDSURCFUEL-COM MASON</v>
          </cell>
          <cell r="J256" t="str">
            <v>FUEL-COM MASON</v>
          </cell>
          <cell r="K256" t="str">
            <v>FUEL &amp; MATERIAL SURCHARGE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B257" t="str">
            <v>KITSAP CO -REGULATEDSURCFUEL-RECY MASON</v>
          </cell>
          <cell r="J257" t="str">
            <v>FUEL-RECY MASON</v>
          </cell>
          <cell r="K257" t="str">
            <v>FUEL &amp; MATERIAL SURCHARGE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B258" t="str">
            <v>KITSAP CO -REGULATEDSURCFUEL-RES MASON</v>
          </cell>
          <cell r="J258" t="str">
            <v>FUEL-RES MASON</v>
          </cell>
          <cell r="K258" t="str">
            <v>FUEL &amp; MATERIAL SURCHARGE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B259" t="str">
            <v>KITSAP CO -REGULATEDSURCFUEL-RO MASON</v>
          </cell>
          <cell r="J259" t="str">
            <v>FUEL-RO MASON</v>
          </cell>
          <cell r="K259" t="str">
            <v>FUEL &amp; MATERIAL SURCHARGE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B260" t="str">
            <v>KITSAP CO -REGULATEDTAXESREF</v>
          </cell>
          <cell r="J260" t="str">
            <v>REF</v>
          </cell>
          <cell r="K260" t="str">
            <v>3.6% WA Refuse Tax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B261" t="str">
            <v>KITSAP CO -REGULATEDTAXESREF</v>
          </cell>
          <cell r="J261" t="str">
            <v>REF</v>
          </cell>
          <cell r="K261" t="str">
            <v>3.6% WA Refuse Tax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B262" t="str">
            <v>KITSAP CO -REGULATEDTAXESSALES TAX</v>
          </cell>
          <cell r="J262" t="str">
            <v>SALES TAX</v>
          </cell>
          <cell r="K262" t="str">
            <v>8.5% Sales Tax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B263" t="str">
            <v>KITSAP CO -REGULATEDTAXESREF</v>
          </cell>
          <cell r="J263" t="str">
            <v>REF</v>
          </cell>
          <cell r="K263" t="str">
            <v>3.6% WA Refuse Tax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B264" t="str">
            <v>KITSAP CO -REGULATEDTAXESREF</v>
          </cell>
          <cell r="J264" t="str">
            <v>REF</v>
          </cell>
          <cell r="K264" t="str">
            <v>3.6% WA Refuse Tax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B265" t="str">
            <v>KITSAP CO -REGULATEDTAXESSALES TAX</v>
          </cell>
          <cell r="J265" t="str">
            <v>SALES TAX</v>
          </cell>
          <cell r="K265" t="str">
            <v>8.5% Sales Tax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B266" t="str">
            <v>KITSAP CO -REGULATEDTAXESREF</v>
          </cell>
          <cell r="J266" t="str">
            <v>REF</v>
          </cell>
          <cell r="K266" t="str">
            <v>3.6% WA Refuse Tax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B267" t="str">
            <v>KITSAP CO -REGULATEDTAXESSALES TAX</v>
          </cell>
          <cell r="J267" t="str">
            <v>SALES TAX</v>
          </cell>
          <cell r="K267" t="str">
            <v>8.5% Sales Tax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B268" t="str">
            <v>KITSAP CO-UNREGULATEDACCOUNTING ADJUSTMENTSFINCHG</v>
          </cell>
          <cell r="J268" t="str">
            <v>FINCHG</v>
          </cell>
          <cell r="K268" t="str">
            <v>LATE FEE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B269" t="str">
            <v>KITSAP CO-UNREGULATEDACCOUNTING ADJUSTMENTSMM</v>
          </cell>
          <cell r="J269" t="str">
            <v>MM</v>
          </cell>
          <cell r="K269" t="str">
            <v>MOVE MONEY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B270" t="str">
            <v>KITSAP CO-UNREGULATEDCOMMERCIAL - REARLOADUNLOCKRECY</v>
          </cell>
          <cell r="J270" t="str">
            <v>UNLOCKRECY</v>
          </cell>
          <cell r="K270" t="str">
            <v>UNLOCK / UNLATCH RECY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B271" t="str">
            <v>KITSAP CO-UNREGULATEDCOMMERCIAL RECYCLE96CRCOGE1</v>
          </cell>
          <cell r="J271" t="str">
            <v>96CRCOGE1</v>
          </cell>
          <cell r="K271" t="str">
            <v>96 COMMINGLE WG-EOW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B272" t="str">
            <v>KITSAP CO-UNREGULATEDCOMMERCIAL RECYCLE96CRCOGM1</v>
          </cell>
          <cell r="J272" t="str">
            <v>96CRCOGM1</v>
          </cell>
          <cell r="K272" t="str">
            <v>96 COMMINGLE WGMNTHLY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B273" t="str">
            <v>KITSAP CO-UNREGULATEDCOMMERCIAL RECYCLE96CRCOGW1</v>
          </cell>
          <cell r="J273" t="str">
            <v>96CRCOGW1</v>
          </cell>
          <cell r="K273" t="str">
            <v>96 COMMINGLE WG-WEEKLY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B274" t="str">
            <v>KITSAP CO-UNREGULATEDCOMMERCIAL RECYCLE96CRCONGE1</v>
          </cell>
          <cell r="J274" t="str">
            <v>96CRCONGE1</v>
          </cell>
          <cell r="K274" t="str">
            <v>96 COMMINGLE NG-EOW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B275" t="str">
            <v>KITSAP CO-UNREGULATEDCOMMERCIAL RECYCLE96CRCONGM1</v>
          </cell>
          <cell r="J275" t="str">
            <v>96CRCONGM1</v>
          </cell>
          <cell r="K275" t="str">
            <v>96 COMMINGLE NG-MNTHLY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B276" t="str">
            <v>KITSAP CO-UNREGULATEDCOMMERCIAL RECYCLE96CRCONGW1</v>
          </cell>
          <cell r="J276" t="str">
            <v>96CRCONGW1</v>
          </cell>
          <cell r="K276" t="str">
            <v>96 COMMINGLE NG-WEEKLY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B277" t="str">
            <v xml:space="preserve">KITSAP CO-UNREGULATEDCOMMERCIAL RECYCLER2YDOCCE </v>
          </cell>
          <cell r="J277" t="str">
            <v xml:space="preserve">R2YDOCCE </v>
          </cell>
          <cell r="K277" t="str">
            <v>2YD OCC-EOW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B278" t="str">
            <v>KITSAP CO-UNREGULATEDCOMMERCIAL RECYCLER2YDOCCEX</v>
          </cell>
          <cell r="J278" t="str">
            <v>R2YDOCCEX</v>
          </cell>
          <cell r="K278" t="str">
            <v>2YD OCC-EXTRA CONTAINER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B279" t="str">
            <v>KITSAP CO-UNREGULATEDCOMMERCIAL RECYCLER2YDOCCM</v>
          </cell>
          <cell r="J279" t="str">
            <v>R2YDOCCM</v>
          </cell>
          <cell r="K279" t="str">
            <v>2YD OCC-MNTHLY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B280" t="str">
            <v>KITSAP CO-UNREGULATEDCOMMERCIAL RECYCLER2YDOCCW</v>
          </cell>
          <cell r="J280" t="str">
            <v>R2YDOCCW</v>
          </cell>
          <cell r="K280" t="str">
            <v>2YD OCC-WEEKLY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B281" t="str">
            <v>KITSAP CO-UNREGULATEDCOMMERCIAL RECYCLERECYLOCK</v>
          </cell>
          <cell r="J281" t="str">
            <v>RECYLOCK</v>
          </cell>
          <cell r="K281" t="str">
            <v>LOCK/UNLOCK RECYCLING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B282" t="str">
            <v>KITSAP CO-UNREGULATEDCOMMERCIAL RECYCLE96CRCONGOC</v>
          </cell>
          <cell r="J282" t="str">
            <v>96CRCONGOC</v>
          </cell>
          <cell r="K282" t="str">
            <v>96 COMMINGLE NGON CALL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B283" t="str">
            <v>KITSAP CO-UNREGULATEDCOMMERCIAL RECYCLEDEL-REC</v>
          </cell>
          <cell r="J283" t="str">
            <v>DEL-REC</v>
          </cell>
          <cell r="K283" t="str">
            <v>DELIVER RECYCLE BIN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B284" t="str">
            <v>KITSAP CO-UNREGULATEDCOMMERCIAL RECYCLERECYLOCK</v>
          </cell>
          <cell r="J284" t="str">
            <v>RECYLOCK</v>
          </cell>
          <cell r="K284" t="str">
            <v>LOCK/UNLOCK RECYCLING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B285" t="str">
            <v>KITSAP CO-UNREGULATEDCOMMERCIAL RECYCLEROLLOUTOCC</v>
          </cell>
          <cell r="J285" t="str">
            <v>ROLLOUTOCC</v>
          </cell>
          <cell r="K285" t="str">
            <v>ROLL OUT FEE - RECYCLE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B286" t="str">
            <v>KITSAP CO-UNREGULATEDCOMMERCIAL RECYCLEWLKNRECY</v>
          </cell>
          <cell r="J286" t="str">
            <v>WLKNRECY</v>
          </cell>
          <cell r="K286" t="str">
            <v>WALK IN RECYCLE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B287" t="str">
            <v>KITSAP CO-UNREGULATEDPAYMENTSCC-KOL</v>
          </cell>
          <cell r="J287" t="str">
            <v>CC-KOL</v>
          </cell>
          <cell r="K287" t="str">
            <v>ONLINE PAYMENT-CC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B288" t="str">
            <v>KITSAP CO-UNREGULATEDPAYMENTSPAY</v>
          </cell>
          <cell r="J288" t="str">
            <v>PAY</v>
          </cell>
          <cell r="K288" t="str">
            <v>PAYMENT-THANK YOU!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B289" t="str">
            <v>KITSAP CO-UNREGULATEDPAYMENTSPAY-CFREE</v>
          </cell>
          <cell r="J289" t="str">
            <v>PAY-CFREE</v>
          </cell>
          <cell r="K289" t="str">
            <v>PAYMENT-THANK YOU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B290" t="str">
            <v>KITSAP CO-UNREGULATEDPAYMENTSPAY-KOL</v>
          </cell>
          <cell r="J290" t="str">
            <v>PAY-KOL</v>
          </cell>
          <cell r="K290" t="str">
            <v>PAYMENT-THANK YOU - OL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B291" t="str">
            <v>KITSAP CO-UNREGULATEDPAYMENTSPAY-OAK</v>
          </cell>
          <cell r="J291" t="str">
            <v>PAY-OAK</v>
          </cell>
          <cell r="K291" t="str">
            <v>OAKLEAF PAYMENT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B292" t="str">
            <v>KITSAP CO-UNREGULATEDPAYMENTSPAY-RPPS</v>
          </cell>
          <cell r="J292" t="str">
            <v>PAY-RPPS</v>
          </cell>
          <cell r="K292" t="str">
            <v>RPSS PAYMENT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B293" t="str">
            <v>KITSAP CO-UNREGULATEDPAYMENTSPAYL</v>
          </cell>
          <cell r="J293" t="str">
            <v>PAYL</v>
          </cell>
          <cell r="K293" t="str">
            <v>PAYMENT-THANK YOU!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B294" t="str">
            <v>KITSAP CO-UNREGULATEDPAYMENTSPAYUSBL</v>
          </cell>
          <cell r="J294" t="str">
            <v>PAYUSBL</v>
          </cell>
          <cell r="K294" t="str">
            <v>PAYMENT THANK YOU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B295" t="str">
            <v>KITSAP CO-UNREGULATEDROLLOFFROLIDRECY</v>
          </cell>
          <cell r="J295" t="str">
            <v>ROLIDRECY</v>
          </cell>
          <cell r="K295" t="str">
            <v>ROLL OFF LID-RECYCLE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B296" t="str">
            <v>KITSAP CO-UNREGULATEDROLLOFFRORENT20DRECY</v>
          </cell>
          <cell r="J296" t="str">
            <v>RORENT20DRECY</v>
          </cell>
          <cell r="K296" t="str">
            <v>ROLL OFF RENT DAILY-RECYL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B297" t="str">
            <v>KITSAP CO-UNREGULATEDROLLOFFRORENT40DRECY</v>
          </cell>
          <cell r="J297" t="str">
            <v>RORENT40DRECY</v>
          </cell>
          <cell r="K297" t="str">
            <v>ROLL OFF RENT DAILY-RECYL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B298" t="str">
            <v>KITSAP CO-UNREGULATEDROLLOFFRECYHAUL</v>
          </cell>
          <cell r="J298" t="str">
            <v>RECYHAUL</v>
          </cell>
          <cell r="K298" t="str">
            <v>ROLL OFF RECYCLE HAUL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B299" t="str">
            <v>KITSAP CO-UNREGULATEDROLLOFFRODELRECY</v>
          </cell>
          <cell r="J299" t="str">
            <v>RODELRECY</v>
          </cell>
          <cell r="K299" t="str">
            <v>ROLL OFF DELIVER-RECYCLE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B300" t="str">
            <v>KITSAP CO-UNREGULATEDSURCFUEL-RECY MASON</v>
          </cell>
          <cell r="J300" t="str">
            <v>FUEL-RECY MASON</v>
          </cell>
          <cell r="K300" t="str">
            <v>FUEL &amp; MATERIAL SURCHARGE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B301" t="str">
            <v>KITSAP CO-UNREGULATEDSURCFUEL-RECY MASON</v>
          </cell>
          <cell r="J301" t="str">
            <v>FUEL-RECY MASON</v>
          </cell>
          <cell r="K301" t="str">
            <v>FUEL &amp; MATERIAL SURCHARGE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B302" t="str">
            <v>KITSAP CO-UNREGULATEDTAXESSALES TAX</v>
          </cell>
          <cell r="J302" t="str">
            <v>SALES TAX</v>
          </cell>
          <cell r="K302" t="str">
            <v>8.5% Sales Tax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B303" t="str">
            <v>MASON CO-REGULATEDACCOUNTING ADJUSTMENTSBDR</v>
          </cell>
          <cell r="J303" t="str">
            <v>BDR</v>
          </cell>
          <cell r="K303" t="str">
            <v>BAD DEBT RECOVERY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B304" t="str">
            <v>MASON CO-REGULATEDACCOUNTING ADJUSTMENTSFINCHG</v>
          </cell>
          <cell r="J304" t="str">
            <v>FINCHG</v>
          </cell>
          <cell r="K304" t="str">
            <v>LATE FEE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B305" t="str">
            <v>MASON CO-REGULATEDACCOUNTING ADJUSTMENTSMM</v>
          </cell>
          <cell r="J305" t="str">
            <v>MM</v>
          </cell>
          <cell r="K305" t="str">
            <v>MOVE MONEY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B306" t="str">
            <v>MASON CO-REGULATEDACCOUNTING ADJUSTMENTSREFUND</v>
          </cell>
          <cell r="J306" t="str">
            <v>REFUND</v>
          </cell>
          <cell r="K306" t="str">
            <v>REFUND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B307" t="str">
            <v>MASON CO-REGULATEDACCOUNTING ADJUSTMENTSFINCHG</v>
          </cell>
          <cell r="J307" t="str">
            <v>FINCHG</v>
          </cell>
          <cell r="K307" t="str">
            <v>LATE FEE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B308" t="str">
            <v>MASON CO-REGULATEDACCOUNTING ADJUSTMENTSBDR</v>
          </cell>
          <cell r="J308" t="str">
            <v>BDR</v>
          </cell>
          <cell r="K308" t="str">
            <v>BAD DEBT RECOVERY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B309" t="str">
            <v>MASON CO-REGULATEDACCOUNTING ADJUSTMENTSFINCHG</v>
          </cell>
          <cell r="J309" t="str">
            <v>FINCHG</v>
          </cell>
          <cell r="K309" t="str">
            <v>LATE FEE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B310" t="str">
            <v>MASON CO-REGULATEDACCOUNTING ADJUSTMENTSMM</v>
          </cell>
          <cell r="J310" t="str">
            <v>MM</v>
          </cell>
          <cell r="K310" t="str">
            <v>MOVE MONEY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B311" t="str">
            <v>MASON CO-REGULATEDACCOUNTING ADJUSTMENTSNSF FEES</v>
          </cell>
          <cell r="J311" t="str">
            <v>NSF FEES</v>
          </cell>
          <cell r="K311" t="str">
            <v>RETURNED CHECK FEE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B312" t="str">
            <v>MASON CO-REGULATEDACCOUNTING ADJUSTMENTSREFUND</v>
          </cell>
          <cell r="J312" t="str">
            <v>REFUND</v>
          </cell>
          <cell r="K312" t="str">
            <v>REFUND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B313" t="str">
            <v>MASON CO-REGULATEDACCOUNTING ADJUSTMENTSRETCK</v>
          </cell>
          <cell r="J313" t="str">
            <v>RETCK</v>
          </cell>
          <cell r="K313" t="str">
            <v>RETURNED CHECK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B314" t="str">
            <v>MASON CO-REGULATEDCOMMERCIAL  FRONTLOADWLKNRE1RECYMA</v>
          </cell>
          <cell r="J314" t="str">
            <v>WLKNRE1RECYMA</v>
          </cell>
          <cell r="K314" t="str">
            <v>WALK IN 5-25FT EOW-RECYCL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B315" t="str">
            <v>MASON CO-REGULATEDCOMMERCIAL  FRONTLOADWLKNRW2RECYMA</v>
          </cell>
          <cell r="J315" t="str">
            <v>WLKNRW2RECYMA</v>
          </cell>
          <cell r="K315" t="str">
            <v>WALK IN OVER 25 ADDITIONA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B316" t="str">
            <v>MASON CO-REGULATEDCOMMERCIAL - REARLOADCEXYD</v>
          </cell>
          <cell r="J316" t="str">
            <v>CEXYD</v>
          </cell>
          <cell r="K316" t="str">
            <v>CMML EXTRA YARDAGE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B317" t="str">
            <v>MASON CO-REGULATEDCOMMERCIAL - REARLOADCOMCAN</v>
          </cell>
          <cell r="J317" t="str">
            <v>COMCAN</v>
          </cell>
          <cell r="K317" t="str">
            <v>COMMERCIAL CAN EXTRA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B318" t="str">
            <v>MASON CO-REGULATEDCOMMERCIAL - REARLOADR1.5YDEM</v>
          </cell>
          <cell r="J318" t="str">
            <v>R1.5YDEM</v>
          </cell>
          <cell r="K318" t="str">
            <v>1.5 YD 1X EOW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B319" t="str">
            <v>MASON CO-REGULATEDCOMMERCIAL - REARLOADR1.5YDRENTM</v>
          </cell>
          <cell r="J319" t="str">
            <v>R1.5YDRENTM</v>
          </cell>
          <cell r="K319" t="str">
            <v>1.5YD CONTAINER RENT-MTH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B320" t="str">
            <v>MASON CO-REGULATEDCOMMERCIAL - REARLOADR1.5YDRENTTM</v>
          </cell>
          <cell r="J320" t="str">
            <v>R1.5YDRENTTM</v>
          </cell>
          <cell r="K320" t="str">
            <v>1.5 YD TEMP CONT RENT MON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B321" t="str">
            <v>MASON CO-REGULATEDCOMMERCIAL - REARLOADR1.5YDWM</v>
          </cell>
          <cell r="J321" t="str">
            <v>R1.5YDWM</v>
          </cell>
          <cell r="K321" t="str">
            <v>1.5 YD 1X WEEKLY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B322" t="str">
            <v>MASON CO-REGULATEDCOMMERCIAL - REARLOADR1YDEM</v>
          </cell>
          <cell r="J322" t="str">
            <v>R1YDEM</v>
          </cell>
          <cell r="K322" t="str">
            <v>1 YD 1X EOW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B323" t="str">
            <v>MASON CO-REGULATEDCOMMERCIAL - REARLOADR1YDRENTM</v>
          </cell>
          <cell r="J323" t="str">
            <v>R1YDRENTM</v>
          </cell>
          <cell r="K323" t="str">
            <v>1YD CONTAINER RENT-MTHLY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B324" t="str">
            <v>MASON CO-REGULATEDCOMMERCIAL - REARLOADR1YDWM</v>
          </cell>
          <cell r="J324" t="str">
            <v>R1YDWM</v>
          </cell>
          <cell r="K324" t="str">
            <v>1 YD 1X WEEKLY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B325" t="str">
            <v>MASON CO-REGULATEDCOMMERCIAL - REARLOADR2YDEM</v>
          </cell>
          <cell r="J325" t="str">
            <v>R2YDEM</v>
          </cell>
          <cell r="K325" t="str">
            <v>2 YD 1X EOW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B326" t="str">
            <v>MASON CO-REGULATEDCOMMERCIAL - REARLOADR2YDRENTM</v>
          </cell>
          <cell r="J326" t="str">
            <v>R2YDRENTM</v>
          </cell>
          <cell r="K326" t="str">
            <v>2YD CONTAINER RENT-MTHLY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B327" t="str">
            <v>MASON CO-REGULATEDCOMMERCIAL - REARLOADR2YDRENTT</v>
          </cell>
          <cell r="J327" t="str">
            <v>R2YDRENTT</v>
          </cell>
          <cell r="K327" t="str">
            <v>2YD TEMP CONTAINER RENT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B328" t="str">
            <v>MASON CO-REGULATEDCOMMERCIAL - REARLOADR2YDRENTTM</v>
          </cell>
          <cell r="J328" t="str">
            <v>R2YDRENTTM</v>
          </cell>
          <cell r="K328" t="str">
            <v>2 YD TEMP CONT RENT MONTH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B329" t="str">
            <v>MASON CO-REGULATEDCOMMERCIAL - REARLOADR2YDWM</v>
          </cell>
          <cell r="J329" t="str">
            <v>R2YDWM</v>
          </cell>
          <cell r="K329" t="str">
            <v>2 YD 1X WEEKLY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B330" t="str">
            <v>MASON CO-REGULATEDCOMMERCIAL - REARLOADUNLOCKREF</v>
          </cell>
          <cell r="J330" t="str">
            <v>UNLOCKREF</v>
          </cell>
          <cell r="K330" t="str">
            <v>UNLOCK / UNLATCH REFUSE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B331" t="str">
            <v>MASON CO-REGULATEDCOMMERCIAL - REARLOADCDELC</v>
          </cell>
          <cell r="J331" t="str">
            <v>CDELC</v>
          </cell>
          <cell r="K331" t="str">
            <v>CONTAINER DELIVERY CHARGE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B332" t="str">
            <v>MASON CO-REGULATEDCOMMERCIAL - REARLOADCEXYD</v>
          </cell>
          <cell r="J332" t="str">
            <v>CEXYD</v>
          </cell>
          <cell r="K332" t="str">
            <v>CMML EXTRA YARDAGE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B333" t="str">
            <v>MASON CO-REGULATEDCOMMERCIAL - REARLOADCOMCAN</v>
          </cell>
          <cell r="J333" t="str">
            <v>COMCAN</v>
          </cell>
          <cell r="K333" t="str">
            <v>COMMERCIAL CAN EXTRA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B334" t="str">
            <v>MASON CO-REGULATEDCOMMERCIAL - REARLOADR1.5YDEM</v>
          </cell>
          <cell r="J334" t="str">
            <v>R1.5YDEM</v>
          </cell>
          <cell r="K334" t="str">
            <v>1.5 YD 1X EOW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B335" t="str">
            <v>MASON CO-REGULATEDCOMMERCIAL - REARLOADR1.5YDPU</v>
          </cell>
          <cell r="J335" t="str">
            <v>R1.5YDPU</v>
          </cell>
          <cell r="K335" t="str">
            <v>1.5YD CONTAINER PICKUP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B336" t="str">
            <v>MASON CO-REGULATEDCOMMERCIAL - REARLOADR1.5YDRENTM</v>
          </cell>
          <cell r="J336" t="str">
            <v>R1.5YDRENTM</v>
          </cell>
          <cell r="K336" t="str">
            <v>1.5YD CONTAINER RENT-MTH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B337" t="str">
            <v>MASON CO-REGULATEDCOMMERCIAL - REARLOADR2YDPU</v>
          </cell>
          <cell r="J337" t="str">
            <v>R2YDPU</v>
          </cell>
          <cell r="K337" t="str">
            <v>2YD CONTAINER PICKUP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B338" t="str">
            <v>MASON CO-REGULATEDCOMMERCIAL - REARLOADROLLOUTOC</v>
          </cell>
          <cell r="J338" t="str">
            <v>ROLLOUTOC</v>
          </cell>
          <cell r="K338" t="str">
            <v>ROLL OUT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B339" t="str">
            <v>MASON CO-REGULATEDCOMMERCIAL - REARLOADUNLOCKREF</v>
          </cell>
          <cell r="J339" t="str">
            <v>UNLOCKREF</v>
          </cell>
          <cell r="K339" t="str">
            <v>UNLOCK / UNLATCH REFUSE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B340" t="str">
            <v>MASON CO-REGULATEDCOMMERCIAL RECYCLERECYCLERMA</v>
          </cell>
          <cell r="J340" t="str">
            <v>RECYCLERMA</v>
          </cell>
          <cell r="K340" t="str">
            <v>VALUE OF RECYCLEABLES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B341" t="str">
            <v>MASON CO-REGULATEDCOMMERCIAL RECYCLEWLKNRE1RECY</v>
          </cell>
          <cell r="J341" t="str">
            <v>WLKNRE1RECY</v>
          </cell>
          <cell r="K341" t="str">
            <v>WALK IN 5-25FT EOW-RECYCL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B342" t="str">
            <v>MASON CO-REGULATEDCOMMERCIAL RECYCLE96CRCOGW1</v>
          </cell>
          <cell r="J342" t="str">
            <v>96CRCOGW1</v>
          </cell>
          <cell r="K342" t="str">
            <v>96 COMMINGLE WG-WEEKLY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B343" t="str">
            <v>MASON CO-REGULATEDCOMMERCIAL RECYCLE96CRCONGE1</v>
          </cell>
          <cell r="J343" t="str">
            <v>96CRCONGE1</v>
          </cell>
          <cell r="K343" t="str">
            <v>96 COMMINGLE NG-EOW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B344" t="str">
            <v>MASON CO-REGULATEDCOMMERCIAL RECYCLE96CRCONGM1</v>
          </cell>
          <cell r="J344" t="str">
            <v>96CRCONGM1</v>
          </cell>
          <cell r="K344" t="str">
            <v>96 COMMINGLE NG-MNTHLY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B345" t="str">
            <v>MASON CO-REGULATEDCOMMERCIAL RECYCLE96CRCONGW1</v>
          </cell>
          <cell r="J345" t="str">
            <v>96CRCONGW1</v>
          </cell>
          <cell r="K345" t="str">
            <v>96 COMMINGLE NG-WEEKLY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B346" t="str">
            <v>MASON CO-REGULATEDCOMMERCIAL RECYCLERECYCLERMA</v>
          </cell>
          <cell r="J346" t="str">
            <v>RECYCLERMA</v>
          </cell>
          <cell r="K346" t="str">
            <v>VALUE OF RECYCLEABLES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B347" t="str">
            <v>MASON CO-REGULATEDCOMMERCIAL RECYCLERECYCRMA</v>
          </cell>
          <cell r="J347" t="str">
            <v>RECYCRMA</v>
          </cell>
          <cell r="K347" t="str">
            <v>RECYCLE MONTHLY ARREARS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B348" t="str">
            <v>MASON CO-REGULATEDCOMMERCIAL RECYCLERECYRNBMA</v>
          </cell>
          <cell r="J348" t="str">
            <v>RECYRNBMA</v>
          </cell>
          <cell r="K348" t="str">
            <v>RECYCLE NO BIN MONTHLY AR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B349" t="str">
            <v>MASON CO-REGULATEDCOMMERCIAL RECYCLERECYCRMA</v>
          </cell>
          <cell r="J349" t="str">
            <v>RECYCRMA</v>
          </cell>
          <cell r="K349" t="str">
            <v>RECYCLE MONTHLY ARREARS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B350" t="str">
            <v>MASON CO-REGULATEDPAYMENTSCC-KOL</v>
          </cell>
          <cell r="J350" t="str">
            <v>CC-KOL</v>
          </cell>
          <cell r="K350" t="str">
            <v>ONLINE PAYMENT-CC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B351" t="str">
            <v>MASON CO-REGULATEDPAYMENTSCCREF-KOL</v>
          </cell>
          <cell r="J351" t="str">
            <v>CCREF-KOL</v>
          </cell>
          <cell r="K351" t="str">
            <v>CREDIT CARD REFUND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B352" t="str">
            <v>MASON CO-REGULATEDPAYMENTSPAY</v>
          </cell>
          <cell r="J352" t="str">
            <v>PAY</v>
          </cell>
          <cell r="K352" t="str">
            <v>PAYMENT-THANK YOU!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B353" t="str">
            <v>MASON CO-REGULATEDPAYMENTSPAY-CFREE</v>
          </cell>
          <cell r="J353" t="str">
            <v>PAY-CFREE</v>
          </cell>
          <cell r="K353" t="str">
            <v>PAYMENT-THANK YOU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B354" t="str">
            <v>MASON CO-REGULATEDPAYMENTSPAY-KOL</v>
          </cell>
          <cell r="J354" t="str">
            <v>PAY-KOL</v>
          </cell>
          <cell r="K354" t="str">
            <v>PAYMENT-THANK YOU - OL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B355" t="str">
            <v>MASON CO-REGULATEDPAYMENTSPAY-ORCC</v>
          </cell>
          <cell r="J355" t="str">
            <v>PAY-ORCC</v>
          </cell>
          <cell r="K355" t="str">
            <v>ORCC PAYMENT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B356" t="str">
            <v>MASON CO-REGULATEDPAYMENTSPAY-RPPS</v>
          </cell>
          <cell r="J356" t="str">
            <v>PAY-RPPS</v>
          </cell>
          <cell r="K356" t="str">
            <v>RPSS PAYMENT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B357" t="str">
            <v>MASON CO-REGULATEDPAYMENTSPAYL</v>
          </cell>
          <cell r="J357" t="str">
            <v>PAYL</v>
          </cell>
          <cell r="K357" t="str">
            <v>PAYMENT-THANK YOU!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B358" t="str">
            <v>MASON CO-REGULATEDPAYMENTSPAYMET</v>
          </cell>
          <cell r="J358" t="str">
            <v>PAYMET</v>
          </cell>
          <cell r="K358" t="str">
            <v>METAVANTE ONLINE PAYMENT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B359" t="str">
            <v>MASON CO-REGULATEDPAYMENTSPAYUSBL</v>
          </cell>
          <cell r="J359" t="str">
            <v>PAYUSBL</v>
          </cell>
          <cell r="K359" t="str">
            <v>PAYMENT THANK YOU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B360" t="str">
            <v>MASON CO-REGULATEDPAYMENTSRET-KOL</v>
          </cell>
          <cell r="J360" t="str">
            <v>RET-KOL</v>
          </cell>
          <cell r="K360" t="str">
            <v>ONLINE PAYMENT RETURN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B361" t="str">
            <v>MASON CO-REGULATEDPAYMENTSCC-KOL</v>
          </cell>
          <cell r="J361" t="str">
            <v>CC-KOL</v>
          </cell>
          <cell r="K361" t="str">
            <v>ONLINE PAYMENT-CC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B362" t="str">
            <v>MASON CO-REGULATEDPAYMENTSCCREF-KOL</v>
          </cell>
          <cell r="J362" t="str">
            <v>CCREF-KOL</v>
          </cell>
          <cell r="K362" t="str">
            <v>CREDIT CARD REFUND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B363" t="str">
            <v>MASON CO-REGULATEDPAYMENTSPAY</v>
          </cell>
          <cell r="J363" t="str">
            <v>PAY</v>
          </cell>
          <cell r="K363" t="str">
            <v>PAYMENT-THANK YOU!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B364" t="str">
            <v>MASON CO-REGULATEDPAYMENTSPAY EFT</v>
          </cell>
          <cell r="J364" t="str">
            <v>PAY EFT</v>
          </cell>
          <cell r="K364" t="str">
            <v>ELECTRONIC PAYMENT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B365" t="str">
            <v>MASON CO-REGULATEDPAYMENTSPAY-CFREE</v>
          </cell>
          <cell r="J365" t="str">
            <v>PAY-CFREE</v>
          </cell>
          <cell r="K365" t="str">
            <v>PAYMENT-THANK YOU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B366" t="str">
            <v>MASON CO-REGULATEDPAYMENTSPAY-KOL</v>
          </cell>
          <cell r="J366" t="str">
            <v>PAY-KOL</v>
          </cell>
          <cell r="K366" t="str">
            <v>PAYMENT-THANK YOU - OL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B367" t="str">
            <v>MASON CO-REGULATEDPAYMENTSPAY-ORCC</v>
          </cell>
          <cell r="J367" t="str">
            <v>PAY-ORCC</v>
          </cell>
          <cell r="K367" t="str">
            <v>ORCC PAYMENT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B368" t="str">
            <v>MASON CO-REGULATEDPAYMENTSPAY-RPPS</v>
          </cell>
          <cell r="J368" t="str">
            <v>PAY-RPPS</v>
          </cell>
          <cell r="K368" t="str">
            <v>RPSS PAYMENT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B369" t="str">
            <v>MASON CO-REGULATEDPAYMENTSPAYL</v>
          </cell>
          <cell r="J369" t="str">
            <v>PAYL</v>
          </cell>
          <cell r="K369" t="str">
            <v>PAYMENT-THANK YOU!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B370" t="str">
            <v>MASON CO-REGULATEDPAYMENTSPAYMET</v>
          </cell>
          <cell r="J370" t="str">
            <v>PAYMET</v>
          </cell>
          <cell r="K370" t="str">
            <v>METAVANTE ONLINE PAYMENT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B371" t="str">
            <v>MASON CO-REGULATEDPAYMENTSPAYUSBL</v>
          </cell>
          <cell r="J371" t="str">
            <v>PAYUSBL</v>
          </cell>
          <cell r="K371" t="str">
            <v>PAYMENT THANK YOU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B372" t="str">
            <v>MASON CO-REGULATEDPAYMENTSRET-KOL</v>
          </cell>
          <cell r="J372" t="str">
            <v>RET-KOL</v>
          </cell>
          <cell r="K372" t="str">
            <v>ONLINE PAYMENT RETURN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B373" t="str">
            <v>MASON CO-REGULATEDRESIDENTIAL35RE1</v>
          </cell>
          <cell r="J373" t="str">
            <v>35RE1</v>
          </cell>
          <cell r="K373" t="str">
            <v>1-35 GAL CART EOW SVC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B374" t="str">
            <v>MASON CO-REGULATEDRESIDENTIAL35RM1</v>
          </cell>
          <cell r="J374" t="str">
            <v>35RM1</v>
          </cell>
          <cell r="K374" t="str">
            <v>1-35 GAL CART MONTHLY SVC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B375" t="str">
            <v>MASON CO-REGULATEDRESIDENTIAL35RW1</v>
          </cell>
          <cell r="J375" t="str">
            <v>35RW1</v>
          </cell>
          <cell r="K375" t="str">
            <v>1-35 GAL CART WEEKLY SVC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B376" t="str">
            <v>MASON CO-REGULATEDRESIDENTIAL48RE1</v>
          </cell>
          <cell r="J376" t="str">
            <v>48RE1</v>
          </cell>
          <cell r="K376" t="str">
            <v>1-48 GAL EOW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B377" t="str">
            <v>MASON CO-REGULATEDRESIDENTIAL48RM1</v>
          </cell>
          <cell r="J377" t="str">
            <v>48RM1</v>
          </cell>
          <cell r="K377" t="str">
            <v>1-48 GAL MONTHLY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B378" t="str">
            <v>MASON CO-REGULATEDRESIDENTIAL48RW1</v>
          </cell>
          <cell r="J378" t="str">
            <v>48RW1</v>
          </cell>
          <cell r="K378" t="str">
            <v>1-48 GAL WEEKLY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B379" t="str">
            <v>MASON CO-REGULATEDRESIDENTIAL64RE1</v>
          </cell>
          <cell r="J379" t="str">
            <v>64RE1</v>
          </cell>
          <cell r="K379" t="str">
            <v>1-64 GAL EOW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B380" t="str">
            <v>MASON CO-REGULATEDRESIDENTIAL64RM1</v>
          </cell>
          <cell r="J380" t="str">
            <v>64RM1</v>
          </cell>
          <cell r="K380" t="str">
            <v>1-64 GAL MONTHLY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B381" t="str">
            <v>MASON CO-REGULATEDRESIDENTIAL64RW1</v>
          </cell>
          <cell r="J381" t="str">
            <v>64RW1</v>
          </cell>
          <cell r="K381" t="str">
            <v>1-64 GAL CART WEEKLY SVC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B382" t="str">
            <v>MASON CO-REGULATEDRESIDENTIAL96RE1</v>
          </cell>
          <cell r="J382" t="str">
            <v>96RE1</v>
          </cell>
          <cell r="K382" t="str">
            <v>1-96 GAL EOW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B383" t="str">
            <v>MASON CO-REGULATEDRESIDENTIAL96RM1</v>
          </cell>
          <cell r="J383" t="str">
            <v>96RM1</v>
          </cell>
          <cell r="K383" t="str">
            <v>1-96 GAL MONTHLY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B384" t="str">
            <v>MASON CO-REGULATEDRESIDENTIAL96RW1</v>
          </cell>
          <cell r="J384" t="str">
            <v>96RW1</v>
          </cell>
          <cell r="K384" t="str">
            <v>1-96 GAL CART WEEKLY SVC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B385" t="str">
            <v>MASON CO-REGULATEDRESIDENTIALDRVNRE1</v>
          </cell>
          <cell r="J385" t="str">
            <v>DRVNRE1</v>
          </cell>
          <cell r="K385" t="str">
            <v>DRIVE IN UP TO 250'-EOW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B386" t="str">
            <v>MASON CO-REGULATEDRESIDENTIALDRVNRE1RECY</v>
          </cell>
          <cell r="J386" t="str">
            <v>DRVNRE1RECY</v>
          </cell>
          <cell r="K386" t="str">
            <v>DRIVE IN UP TO 250 EOW-RE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B387" t="str">
            <v>MASON CO-REGULATEDRESIDENTIALDRVNRE2</v>
          </cell>
          <cell r="J387" t="str">
            <v>DRVNRE2</v>
          </cell>
          <cell r="K387" t="str">
            <v>DRIVE IN OVER 250'-EOW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B388" t="str">
            <v>MASON CO-REGULATEDRESIDENTIALDRVNRE2RECY</v>
          </cell>
          <cell r="J388" t="str">
            <v>DRVNRE2RECY</v>
          </cell>
          <cell r="K388" t="str">
            <v>DRIVE IN OVER 250 EOW-REC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B389" t="str">
            <v>MASON CO-REGULATEDRESIDENTIALDRVNRW1</v>
          </cell>
          <cell r="J389" t="str">
            <v>DRVNRW1</v>
          </cell>
          <cell r="K389" t="str">
            <v>DRIVE IN UP TO 250'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B390" t="str">
            <v>MASON CO-REGULATEDRESIDENTIALRECYCLECR</v>
          </cell>
          <cell r="J390" t="str">
            <v>RECYCLECR</v>
          </cell>
          <cell r="K390" t="str">
            <v>VALUE OF RECYCLABLES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B391" t="str">
            <v>MASON CO-REGULATEDRESIDENTIALRECYONLY</v>
          </cell>
          <cell r="J391" t="str">
            <v>RECYONLY</v>
          </cell>
          <cell r="K391" t="str">
            <v>RECYCLE SERVICE ONLY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B392" t="str">
            <v>MASON CO-REGULATEDRESIDENTIALRECYR</v>
          </cell>
          <cell r="J392" t="str">
            <v>RECYR</v>
          </cell>
          <cell r="K392" t="str">
            <v>RESIDENTIAL RECYCLE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B393" t="str">
            <v>MASON CO-REGULATEDRESIDENTIALRECYRNB</v>
          </cell>
          <cell r="J393" t="str">
            <v>RECYRNB</v>
          </cell>
          <cell r="K393" t="str">
            <v>RECYCLE PROGRAM W/O BINS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B394" t="str">
            <v>MASON CO-REGULATEDRESIDENTIALWLKNRE1</v>
          </cell>
          <cell r="J394" t="str">
            <v>WLKNRE1</v>
          </cell>
          <cell r="K394" t="str">
            <v>WALK IN 5'-25'-EOW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B395" t="str">
            <v>MASON CO-REGULATEDRESIDENTIALWLKNRW1</v>
          </cell>
          <cell r="J395" t="str">
            <v>WLKNRW1</v>
          </cell>
          <cell r="K395" t="str">
            <v>WALK IN 5'-25'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B396" t="str">
            <v>MASON CO-REGULATEDRESIDENTIAL20RW1</v>
          </cell>
          <cell r="J396" t="str">
            <v>20RW1</v>
          </cell>
          <cell r="K396" t="str">
            <v>1-20 GAL CAN WEEKLY SVC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B397" t="str">
            <v>MASON CO-REGULATEDRESIDENTIAL32RW1</v>
          </cell>
          <cell r="J397" t="str">
            <v>32RW1</v>
          </cell>
          <cell r="K397" t="str">
            <v>1-32 GAL CAN-WEEKLY SVC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B398" t="str">
            <v>MASON CO-REGULATEDRESIDENTIAL35RE1</v>
          </cell>
          <cell r="J398" t="str">
            <v>35RE1</v>
          </cell>
          <cell r="K398" t="str">
            <v>1-35 GAL CART EOW SVC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B399" t="str">
            <v>MASON CO-REGULATEDRESIDENTIAL35RM1</v>
          </cell>
          <cell r="J399" t="str">
            <v>35RM1</v>
          </cell>
          <cell r="K399" t="str">
            <v>1-35 GAL CART MONTHLY SVC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B400" t="str">
            <v>MASON CO-REGULATEDRESIDENTIAL35ROCC1</v>
          </cell>
          <cell r="J400" t="str">
            <v>35ROCC1</v>
          </cell>
          <cell r="K400" t="str">
            <v>1-35 GAL ON CALL PICKUP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B401" t="str">
            <v>MASON CO-REGULATEDRESIDENTIAL35RW1</v>
          </cell>
          <cell r="J401" t="str">
            <v>35RW1</v>
          </cell>
          <cell r="K401" t="str">
            <v>1-35 GAL CART WEEKLY SVC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B402" t="str">
            <v>MASON CO-REGULATEDRESIDENTIAL48RE1</v>
          </cell>
          <cell r="J402" t="str">
            <v>48RE1</v>
          </cell>
          <cell r="K402" t="str">
            <v>1-48 GAL EOW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B403" t="str">
            <v>MASON CO-REGULATEDRESIDENTIAL48ROCC1</v>
          </cell>
          <cell r="J403" t="str">
            <v>48ROCC1</v>
          </cell>
          <cell r="K403" t="str">
            <v>1-48 GAL ON CALL PICKUP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B404" t="str">
            <v>MASON CO-REGULATEDRESIDENTIAL48RW1</v>
          </cell>
          <cell r="J404" t="str">
            <v>48RW1</v>
          </cell>
          <cell r="K404" t="str">
            <v>1-48 GAL WEEKLY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B405" t="str">
            <v>MASON CO-REGULATEDRESIDENTIAL64RE1</v>
          </cell>
          <cell r="J405" t="str">
            <v>64RE1</v>
          </cell>
          <cell r="K405" t="str">
            <v>1-64 GAL EOW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B406" t="str">
            <v>MASON CO-REGULATEDRESIDENTIAL64RW1</v>
          </cell>
          <cell r="J406" t="str">
            <v>64RW1</v>
          </cell>
          <cell r="K406" t="str">
            <v>1-64 GAL CART WEEKLY SVC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B407" t="str">
            <v>MASON CO-REGULATEDRESIDENTIAL96RE1</v>
          </cell>
          <cell r="J407" t="str">
            <v>96RE1</v>
          </cell>
          <cell r="K407" t="str">
            <v>1-96 GAL EOW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B408" t="str">
            <v>MASON CO-REGULATEDRESIDENTIAL96ROCC1</v>
          </cell>
          <cell r="J408" t="str">
            <v>96ROCC1</v>
          </cell>
          <cell r="K408" t="str">
            <v>1-96 GAL ON CALL PICKUP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B409" t="str">
            <v>MASON CO-REGULATEDRESIDENTIAL96RW1</v>
          </cell>
          <cell r="J409" t="str">
            <v>96RW1</v>
          </cell>
          <cell r="K409" t="str">
            <v>1-96 GAL CART WEEKLY SVC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B410" t="str">
            <v>MASON CO-REGULATEDRESIDENTIALADJOTHR</v>
          </cell>
          <cell r="J410" t="str">
            <v>ADJOTHR</v>
          </cell>
          <cell r="K410" t="str">
            <v>ADJUSTMENT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B411" t="str">
            <v>MASON CO-REGULATEDRESIDENTIALDRVNRE1</v>
          </cell>
          <cell r="J411" t="str">
            <v>DRVNRE1</v>
          </cell>
          <cell r="K411" t="str">
            <v>DRIVE IN UP TO 250'-EOW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B412" t="str">
            <v>MASON CO-REGULATEDRESIDENTIALDRVNRE1RECY</v>
          </cell>
          <cell r="J412" t="str">
            <v>DRVNRE1RECY</v>
          </cell>
          <cell r="K412" t="str">
            <v>DRIVE IN UP TO 250 EOW-RE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B413" t="str">
            <v>MASON CO-REGULATEDRESIDENTIALDRVNRE2</v>
          </cell>
          <cell r="J413" t="str">
            <v>DRVNRE2</v>
          </cell>
          <cell r="K413" t="str">
            <v>DRIVE IN OVER 250'-EOW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B414" t="str">
            <v>MASON CO-REGULATEDRESIDENTIALDRVNRM1</v>
          </cell>
          <cell r="J414" t="str">
            <v>DRVNRM1</v>
          </cell>
          <cell r="K414" t="str">
            <v>DRIVE IN UP TO 250'-MTHLY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B415" t="str">
            <v>MASON CO-REGULATEDRESIDENTIALDRVNRW1</v>
          </cell>
          <cell r="J415" t="str">
            <v>DRVNRW1</v>
          </cell>
          <cell r="K415" t="str">
            <v>DRIVE IN UP TO 250'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B416" t="str">
            <v>MASON CO-REGULATEDRESIDENTIALEXPUR</v>
          </cell>
          <cell r="J416" t="str">
            <v>EXPUR</v>
          </cell>
          <cell r="K416" t="str">
            <v>EXTRA PICKUP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B417" t="str">
            <v>MASON CO-REGULATEDRESIDENTIALEXTRAR</v>
          </cell>
          <cell r="J417" t="str">
            <v>EXTRAR</v>
          </cell>
          <cell r="K417" t="str">
            <v>EXTRA CAN/BAGS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B418" t="str">
            <v>MASON CO-REGULATEDRESIDENTIALOFOWR</v>
          </cell>
          <cell r="J418" t="str">
            <v>OFOWR</v>
          </cell>
          <cell r="K418" t="str">
            <v>OVERFILL/OVERWEIGHT CHG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B419" t="str">
            <v>MASON CO-REGULATEDRESIDENTIALRECYCLECR</v>
          </cell>
          <cell r="J419" t="str">
            <v>RECYCLECR</v>
          </cell>
          <cell r="K419" t="str">
            <v>VALUE OF RECYCLABLES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B420" t="str">
            <v>MASON CO-REGULATEDRESIDENTIALRECYR</v>
          </cell>
          <cell r="J420" t="str">
            <v>RECYR</v>
          </cell>
          <cell r="K420" t="str">
            <v>RESIDENTIAL RECYCLE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B421" t="str">
            <v>MASON CO-REGULATEDRESIDENTIALREDELIVER</v>
          </cell>
          <cell r="J421" t="str">
            <v>REDELIVER</v>
          </cell>
          <cell r="K421" t="str">
            <v>DELIVERY CHARGE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B422" t="str">
            <v>MASON CO-REGULATEDRESIDENTIALRESTART</v>
          </cell>
          <cell r="J422" t="str">
            <v>RESTART</v>
          </cell>
          <cell r="K422" t="str">
            <v>SERVICE RESTART FEE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B423" t="str">
            <v>MASON CO-REGULATEDRESIDENTIALWLKNRE1</v>
          </cell>
          <cell r="J423" t="str">
            <v>WLKNRE1</v>
          </cell>
          <cell r="K423" t="str">
            <v>WALK IN 5'-25'-EOW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B424" t="str">
            <v>MASON CO-REGULATEDRESIDENTIALWLKNRM1</v>
          </cell>
          <cell r="J424" t="str">
            <v>WLKNRM1</v>
          </cell>
          <cell r="K424" t="str">
            <v>WALK IN 5'-25'-MTHLY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B425" t="str">
            <v>MASON CO-REGULATEDRESIDENTIAL35ROCC1</v>
          </cell>
          <cell r="J425" t="str">
            <v>35ROCC1</v>
          </cell>
          <cell r="K425" t="str">
            <v>1-35 GAL ON CALL PICKUP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B426" t="str">
            <v>MASON CO-REGULATEDRESIDENTIAL48ROCC1</v>
          </cell>
          <cell r="J426" t="str">
            <v>48ROCC1</v>
          </cell>
          <cell r="K426" t="str">
            <v>1-48 GAL ON CALL PICKUP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B427" t="str">
            <v>MASON CO-REGULATEDRESIDENTIAL64ROCC1</v>
          </cell>
          <cell r="J427" t="str">
            <v>64ROCC1</v>
          </cell>
          <cell r="K427" t="str">
            <v>1-64 GAL ON CALL PICKUP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B428" t="str">
            <v>MASON CO-REGULATEDRESIDENTIAL96ROCC1</v>
          </cell>
          <cell r="J428" t="str">
            <v>96ROCC1</v>
          </cell>
          <cell r="K428" t="str">
            <v>1-96 GAL ON CALL PICKUP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B429" t="str">
            <v>MASON CO-REGULATEDRESIDENTIALDRVNRE1RECYMA</v>
          </cell>
          <cell r="J429" t="str">
            <v>DRVNRE1RECYMA</v>
          </cell>
          <cell r="K429" t="str">
            <v>DRIVE IN UP TO 250 EOW-RE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B430" t="str">
            <v>MASON CO-REGULATEDRESIDENTIALDRVNRE2RECYMA</v>
          </cell>
          <cell r="J430" t="str">
            <v>DRVNRE2RECYMA</v>
          </cell>
          <cell r="K430" t="str">
            <v>DRIVE IN OVER 250 EOW-REC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B431" t="str">
            <v>MASON CO-REGULATEDRESIDENTIALDRVNRM1RECYMA</v>
          </cell>
          <cell r="J431" t="str">
            <v>DRVNRM1RECYMA</v>
          </cell>
          <cell r="K431" t="str">
            <v>DRIVE IN UP TO 125 MONTHL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B432" t="str">
            <v>MASON CO-REGULATEDRESIDENTIALRECYCLECR</v>
          </cell>
          <cell r="J432" t="str">
            <v>RECYCLECR</v>
          </cell>
          <cell r="K432" t="str">
            <v>VALUE OF RECYCLABLES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B433" t="str">
            <v>MASON CO-REGULATEDRESIDENTIALRECYR</v>
          </cell>
          <cell r="J433" t="str">
            <v>RECYR</v>
          </cell>
          <cell r="K433" t="str">
            <v>RESIDENTIAL RECYCLE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B434" t="str">
            <v>MASON CO-REGULATEDRESIDENTIAL35RE1</v>
          </cell>
          <cell r="J434" t="str">
            <v>35RE1</v>
          </cell>
          <cell r="K434" t="str">
            <v>1-35 GAL CART EOW SVC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B435" t="str">
            <v>MASON CO-REGULATEDRESIDENTIAL35ROCC1</v>
          </cell>
          <cell r="J435" t="str">
            <v>35ROCC1</v>
          </cell>
          <cell r="K435" t="str">
            <v>1-35 GAL ON CALL PICKUP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B436" t="str">
            <v>MASON CO-REGULATEDRESIDENTIAL48ROCC1</v>
          </cell>
          <cell r="J436" t="str">
            <v>48ROCC1</v>
          </cell>
          <cell r="K436" t="str">
            <v>1-48 GAL ON CALL PICKUP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B437" t="str">
            <v>MASON CO-REGULATEDRESIDENTIAL64ROCC1</v>
          </cell>
          <cell r="J437" t="str">
            <v>64ROCC1</v>
          </cell>
          <cell r="K437" t="str">
            <v>1-64 GAL ON CALL PICKUP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B438" t="str">
            <v>MASON CO-REGULATEDRESIDENTIAL96ROCC1</v>
          </cell>
          <cell r="J438" t="str">
            <v>96ROCC1</v>
          </cell>
          <cell r="K438" t="str">
            <v>1-96 GAL ON CALL PICKUP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B439" t="str">
            <v>MASON CO-REGULATEDRESIDENTIALADJOTHR</v>
          </cell>
          <cell r="J439" t="str">
            <v>ADJOTHR</v>
          </cell>
          <cell r="K439" t="str">
            <v>ADJUSTMENT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B440" t="str">
            <v>MASON CO-REGULATEDRESIDENTIALDRVNRM1</v>
          </cell>
          <cell r="J440" t="str">
            <v>DRVNRM1</v>
          </cell>
          <cell r="K440" t="str">
            <v>DRIVE IN UP TO 250'-MTHLY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B441" t="str">
            <v>MASON CO-REGULATEDRESIDENTIALEXTRAR</v>
          </cell>
          <cell r="J441" t="str">
            <v>EXTRAR</v>
          </cell>
          <cell r="K441" t="str">
            <v>EXTRA CAN/BAGS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B442" t="str">
            <v>MASON CO-REGULATEDRESIDENTIALOFOWR</v>
          </cell>
          <cell r="J442" t="str">
            <v>OFOWR</v>
          </cell>
          <cell r="K442" t="str">
            <v>OVERFILL/OVERWEIGHT CHG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B443" t="str">
            <v>MASON CO-REGULATEDRESIDENTIALRECYCLECR</v>
          </cell>
          <cell r="J443" t="str">
            <v>RECYCLECR</v>
          </cell>
          <cell r="K443" t="str">
            <v>VALUE OF RECYCLABLES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B444" t="str">
            <v>MASON CO-REGULATEDRESIDENTIALRECYR</v>
          </cell>
          <cell r="J444" t="str">
            <v>RECYR</v>
          </cell>
          <cell r="K444" t="str">
            <v>RESIDENTIAL RECYCLE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B445" t="str">
            <v>MASON CO-REGULATEDRESIDENTIALRESTART</v>
          </cell>
          <cell r="J445" t="str">
            <v>RESTART</v>
          </cell>
          <cell r="K445" t="str">
            <v>SERVICE RESTART FEE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B446" t="str">
            <v>MASON CO-REGULATEDRESIDENTIALWLKNRM1</v>
          </cell>
          <cell r="J446" t="str">
            <v>WLKNRM1</v>
          </cell>
          <cell r="K446" t="str">
            <v>WALK IN 5'-25'-MTHLY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B447" t="str">
            <v>MASON CO-REGULATEDROLLOFFDISPMC-TON</v>
          </cell>
          <cell r="J447" t="str">
            <v>DISPMC-TON</v>
          </cell>
          <cell r="K447" t="str">
            <v>MC LANDFILL PER TON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B448" t="str">
            <v>MASON CO-REGULATEDROLLOFFROHAUL20T</v>
          </cell>
          <cell r="J448" t="str">
            <v>ROHAUL20T</v>
          </cell>
          <cell r="K448" t="str">
            <v>20YD ROLL OFF TEMP HAUL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B449" t="str">
            <v>MASON CO-REGULATEDROLLOFFROMILE</v>
          </cell>
          <cell r="J449" t="str">
            <v>ROMILE</v>
          </cell>
          <cell r="K449" t="str">
            <v>ROLL OFF-MILEAGE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B450" t="str">
            <v>MASON CO-REGULATEDROLLOFFRORENT20D</v>
          </cell>
          <cell r="J450" t="str">
            <v>RORENT20D</v>
          </cell>
          <cell r="K450" t="str">
            <v>20YD ROLL OFF-DAILY RENT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B451" t="str">
            <v>MASON CO-REGULATEDROLLOFFSP</v>
          </cell>
          <cell r="J451" t="str">
            <v>SP</v>
          </cell>
          <cell r="K451" t="str">
            <v>SPECIAL PICKUP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B452" t="str">
            <v>MASON CO-REGULATEDROLLOFFROLID</v>
          </cell>
          <cell r="J452" t="str">
            <v>ROLID</v>
          </cell>
          <cell r="K452" t="str">
            <v>ROLL OFF-LID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B453" t="str">
            <v>MASON CO-REGULATEDROLLOFFRORENT10D</v>
          </cell>
          <cell r="J453" t="str">
            <v>RORENT10D</v>
          </cell>
          <cell r="K453" t="str">
            <v>10YD ROLL OFF DAILY RENT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B454" t="str">
            <v>MASON CO-REGULATEDROLLOFFRORENT10M</v>
          </cell>
          <cell r="J454" t="str">
            <v>RORENT10M</v>
          </cell>
          <cell r="K454" t="str">
            <v>10YD ROLL OFF MTHLY RENT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B455" t="str">
            <v>MASON CO-REGULATEDROLLOFFRORENT20D</v>
          </cell>
          <cell r="J455" t="str">
            <v>RORENT20D</v>
          </cell>
          <cell r="K455" t="str">
            <v>20YD ROLL OFF-DAILY RENT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B456" t="str">
            <v>MASON CO-REGULATEDROLLOFFRORENT20M</v>
          </cell>
          <cell r="J456" t="str">
            <v>RORENT20M</v>
          </cell>
          <cell r="K456" t="str">
            <v>20YD ROLL OFF-MNTHLY RENT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B457" t="str">
            <v>MASON CO-REGULATEDROLLOFFRORENT40D</v>
          </cell>
          <cell r="J457" t="str">
            <v>RORENT40D</v>
          </cell>
          <cell r="K457" t="str">
            <v>40YD ROLL OFF-DAILY RENT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B458" t="str">
            <v>MASON CO-REGULATEDROLLOFFRORENT40M</v>
          </cell>
          <cell r="J458" t="str">
            <v>RORENT40M</v>
          </cell>
          <cell r="K458" t="str">
            <v>40YD ROLL OFF-MNTHLY RENT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B459" t="str">
            <v>MASON CO-REGULATEDROLLOFFCPHAUL10</v>
          </cell>
          <cell r="J459" t="str">
            <v>CPHAUL10</v>
          </cell>
          <cell r="K459" t="str">
            <v>10YD COMPACTOR-HAUL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B460" t="str">
            <v>MASON CO-REGULATEDROLLOFFCPHAUL15</v>
          </cell>
          <cell r="J460" t="str">
            <v>CPHAUL15</v>
          </cell>
          <cell r="K460" t="str">
            <v>15YD COMPACTOR-HAUL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B461" t="str">
            <v>MASON CO-REGULATEDROLLOFFCPHAUL25</v>
          </cell>
          <cell r="J461" t="str">
            <v>CPHAUL25</v>
          </cell>
          <cell r="K461" t="str">
            <v>25YD COMPACTOR-HAUL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B462" t="str">
            <v>MASON CO-REGULATEDROLLOFFDISPMC-TON</v>
          </cell>
          <cell r="J462" t="str">
            <v>DISPMC-TON</v>
          </cell>
          <cell r="K462" t="str">
            <v>MC LANDFILL PER TON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B463" t="str">
            <v>MASON CO-REGULATEDROLLOFFDISPMCMISC</v>
          </cell>
          <cell r="J463" t="str">
            <v>DISPMCMISC</v>
          </cell>
          <cell r="K463" t="str">
            <v>DISPOSAL MISCELLANOUS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B464" t="str">
            <v>MASON CO-REGULATEDROLLOFFRODEL</v>
          </cell>
          <cell r="J464" t="str">
            <v>RODEL</v>
          </cell>
          <cell r="K464" t="str">
            <v>ROLL OFF-DELIVERY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B465" t="str">
            <v>MASON CO-REGULATEDROLLOFFROHAUL10</v>
          </cell>
          <cell r="J465" t="str">
            <v>ROHAUL10</v>
          </cell>
          <cell r="K465" t="str">
            <v>10YD ROLL OFF HAUL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B466" t="str">
            <v>MASON CO-REGULATEDROLLOFFROHAUL10T</v>
          </cell>
          <cell r="J466" t="str">
            <v>ROHAUL10T</v>
          </cell>
          <cell r="K466" t="str">
            <v>ROHAUL10T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B467" t="str">
            <v>MASON CO-REGULATEDROLLOFFROHAUL20</v>
          </cell>
          <cell r="J467" t="str">
            <v>ROHAUL20</v>
          </cell>
          <cell r="K467" t="str">
            <v>20YD ROLL OFF-HAUL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B468" t="str">
            <v>MASON CO-REGULATEDROLLOFFROHAUL20T</v>
          </cell>
          <cell r="J468" t="str">
            <v>ROHAUL20T</v>
          </cell>
          <cell r="K468" t="str">
            <v>20YD ROLL OFF TEMP HAUL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B469" t="str">
            <v>MASON CO-REGULATEDROLLOFFROHAUL30</v>
          </cell>
          <cell r="J469" t="str">
            <v>ROHAUL30</v>
          </cell>
          <cell r="K469" t="str">
            <v>30YD ROLL OFF-HAUL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B470" t="str">
            <v>MASON CO-REGULATEDROLLOFFROHAUL40</v>
          </cell>
          <cell r="J470" t="str">
            <v>ROHAUL40</v>
          </cell>
          <cell r="K470" t="str">
            <v>40YD ROLL OFF-HAUL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B471" t="str">
            <v>MASON CO-REGULATEDROLLOFFROHAUL40T</v>
          </cell>
          <cell r="J471" t="str">
            <v>ROHAUL40T</v>
          </cell>
          <cell r="K471" t="str">
            <v>40YD ROLL OFF TEMP HAUL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B472" t="str">
            <v>MASON CO-REGULATEDROLLOFFROMILE</v>
          </cell>
          <cell r="J472" t="str">
            <v>ROMILE</v>
          </cell>
          <cell r="K472" t="str">
            <v>ROLL OFF-MILEAGE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B473" t="str">
            <v>MASON CO-REGULATEDROLLOFFRORENT10D</v>
          </cell>
          <cell r="J473" t="str">
            <v>RORENT10D</v>
          </cell>
          <cell r="K473" t="str">
            <v>10YD ROLL OFF DAILY RENT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B474" t="str">
            <v>MASON CO-REGULATEDROLLOFFRORENT20D</v>
          </cell>
          <cell r="J474" t="str">
            <v>RORENT20D</v>
          </cell>
          <cell r="K474" t="str">
            <v>20YD ROLL OFF-DAILY RENT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B475" t="str">
            <v>MASON CO-REGULATEDROLLOFFRORENT40D</v>
          </cell>
          <cell r="J475" t="str">
            <v>RORENT40D</v>
          </cell>
          <cell r="K475" t="str">
            <v>40YD ROLL OFF-DAILY RENT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B476" t="str">
            <v>MASON CO-REGULATEDSURCFUEL-COM MASON</v>
          </cell>
          <cell r="J476" t="str">
            <v>FUEL-COM MASON</v>
          </cell>
          <cell r="K476" t="str">
            <v>FUEL &amp; MATERIAL SURCHARGE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B477" t="str">
            <v>MASON CO-REGULATEDSURCFUEL-RES MASON</v>
          </cell>
          <cell r="J477" t="str">
            <v>FUEL-RES MASON</v>
          </cell>
          <cell r="K477" t="str">
            <v>FUEL &amp; MATERIAL SURCHARGE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B478" t="str">
            <v>MASON CO-REGULATEDSURCFUEL-ACCTG MASON</v>
          </cell>
          <cell r="J478" t="str">
            <v>FUEL-ACCTG MASON</v>
          </cell>
          <cell r="K478" t="str">
            <v>FUEL &amp; MATERIAL SURCHARGE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B479" t="str">
            <v>MASON CO-REGULATEDSURCFUEL-COM MASON</v>
          </cell>
          <cell r="J479" t="str">
            <v>FUEL-COM MASON</v>
          </cell>
          <cell r="K479" t="str">
            <v>FUEL &amp; MATERIAL SURCHARGE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B480" t="str">
            <v>MASON CO-REGULATEDSURCFUEL-RECY MASON</v>
          </cell>
          <cell r="J480" t="str">
            <v>FUEL-RECY MASON</v>
          </cell>
          <cell r="K480" t="str">
            <v>FUEL &amp; MATERIAL SURCHARGE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B481" t="str">
            <v>MASON CO-REGULATEDSURCFUEL-RES MASON</v>
          </cell>
          <cell r="J481" t="str">
            <v>FUEL-RES MASON</v>
          </cell>
          <cell r="K481" t="str">
            <v>FUEL &amp; MATERIAL SURCHARGE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B482" t="str">
            <v>MASON CO-REGULATEDSURCFUEL-RECY MASON</v>
          </cell>
          <cell r="J482" t="str">
            <v>FUEL-RECY MASON</v>
          </cell>
          <cell r="K482" t="str">
            <v>FUEL &amp; MATERIAL SURCHARGE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B483" t="str">
            <v>MASON CO-REGULATEDSURCFUEL-RES MASON</v>
          </cell>
          <cell r="J483" t="str">
            <v>FUEL-RES MASON</v>
          </cell>
          <cell r="K483" t="str">
            <v>FUEL &amp; MATERIAL SURCHARGE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B484" t="str">
            <v>MASON CO-REGULATEDSURCFUEL-COM MASON</v>
          </cell>
          <cell r="J484" t="str">
            <v>FUEL-COM MASON</v>
          </cell>
          <cell r="K484" t="str">
            <v>FUEL &amp; MATERIAL SURCHARGE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B485" t="str">
            <v>MASON CO-REGULATEDSURCFUEL-RECY MASON</v>
          </cell>
          <cell r="J485" t="str">
            <v>FUEL-RECY MASON</v>
          </cell>
          <cell r="K485" t="str">
            <v>FUEL &amp; MATERIAL SURCHARGE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B486" t="str">
            <v>MASON CO-REGULATEDSURCFUEL-RES MASON</v>
          </cell>
          <cell r="J486" t="str">
            <v>FUEL-RES MASON</v>
          </cell>
          <cell r="K486" t="str">
            <v>FUEL &amp; MATERIAL SURCHARGE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B487" t="str">
            <v>MASON CO-REGULATEDSURCFUEL-RO MASON</v>
          </cell>
          <cell r="J487" t="str">
            <v>FUEL-RO MASON</v>
          </cell>
          <cell r="K487" t="str">
            <v>FUEL &amp; MATERIAL SURCHARGE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B488" t="str">
            <v>MASON CO-REGULATEDSURCFUEL-RO MASON</v>
          </cell>
          <cell r="J488" t="str">
            <v>FUEL-RO MASON</v>
          </cell>
          <cell r="K488" t="str">
            <v>FUEL &amp; MATERIAL SURCHARGE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B489" t="str">
            <v>MASON CO-REGULATEDSURCFUEL-COM MASON</v>
          </cell>
          <cell r="J489" t="str">
            <v>FUEL-COM MASON</v>
          </cell>
          <cell r="K489" t="str">
            <v>FUEL &amp; MATERIAL SURCHARGE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B490" t="str">
            <v>MASON CO-REGULATEDSURCFUEL-RO MASON</v>
          </cell>
          <cell r="J490" t="str">
            <v>FUEL-RO MASON</v>
          </cell>
          <cell r="K490" t="str">
            <v>FUEL &amp; MATERIAL SURCHARGE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B491" t="str">
            <v>MASON CO-REGULATEDTAXESREF</v>
          </cell>
          <cell r="J491" t="str">
            <v>REF</v>
          </cell>
          <cell r="K491" t="str">
            <v>3.6% WA Refuse Tax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B492" t="str">
            <v>MASON CO-REGULATEDTAXESREF</v>
          </cell>
          <cell r="J492" t="str">
            <v>REF</v>
          </cell>
          <cell r="K492" t="str">
            <v>3.6% WA Refuse Tax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B493" t="str">
            <v>MASON CO-REGULATEDTAXESSALES TAX</v>
          </cell>
          <cell r="J493" t="str">
            <v>SALES TAX</v>
          </cell>
          <cell r="K493" t="str">
            <v>8.5% Sales Tax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B494" t="str">
            <v>MASON CO-REGULATEDTAXESSHELTON UNREG REFUSE</v>
          </cell>
          <cell r="J494" t="str">
            <v>SHELTON UNREG REFUSE</v>
          </cell>
          <cell r="K494" t="str">
            <v>3.6% WA STATE REFUSE TAX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B495" t="str">
            <v>MASON CO-REGULATEDTAXESSHELTON UNREG SALES</v>
          </cell>
          <cell r="J495" t="str">
            <v>SHELTON UNREG SALES</v>
          </cell>
          <cell r="K495" t="str">
            <v>WA STATE SALES TAX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B496" t="str">
            <v>MASON CO-REGULATEDTAXESREF</v>
          </cell>
          <cell r="J496" t="str">
            <v>REF</v>
          </cell>
          <cell r="K496" t="str">
            <v>3.6% WA Refuse Tax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B497" t="str">
            <v>MASON CO-REGULATEDTAXESREF</v>
          </cell>
          <cell r="J497" t="str">
            <v>REF</v>
          </cell>
          <cell r="K497" t="str">
            <v>3.6% WA Refuse Tax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B498" t="str">
            <v>MASON CO-REGULATEDTAXESSALES TAX</v>
          </cell>
          <cell r="J498" t="str">
            <v>SALES TAX</v>
          </cell>
          <cell r="K498" t="str">
            <v>8.5% Sales Tax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B499" t="str">
            <v>MASON CO-REGULATEDTAXESREF</v>
          </cell>
          <cell r="J499" t="str">
            <v>REF</v>
          </cell>
          <cell r="K499" t="str">
            <v>3.6% WA Refuse Tax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B500" t="str">
            <v>MASON CO-REGULATEDTAXESSALES TAX</v>
          </cell>
          <cell r="J500" t="str">
            <v>SALES TAX</v>
          </cell>
          <cell r="K500" t="str">
            <v>8.5% Sales Tax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B501" t="str">
            <v>MASON CO-REGULATEDTAXESREF</v>
          </cell>
          <cell r="J501" t="str">
            <v>REF</v>
          </cell>
          <cell r="K501" t="str">
            <v>3.6% WA Refuse Tax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B502" t="str">
            <v>MASON CO-REGULATEDTAXESSALES TAX</v>
          </cell>
          <cell r="J502" t="str">
            <v>SALES TAX</v>
          </cell>
          <cell r="K502" t="str">
            <v>8.5% Sales Tax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B503" t="str">
            <v>MASON CO-UNREGULATEDACCOUNTING ADJUSTMENTSFINCHG</v>
          </cell>
          <cell r="J503" t="str">
            <v>FINCHG</v>
          </cell>
          <cell r="K503" t="str">
            <v>LATE FEE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B504" t="str">
            <v>MASON CO-UNREGULATEDACCOUNTING ADJUSTMENTSMM</v>
          </cell>
          <cell r="J504" t="str">
            <v>MM</v>
          </cell>
          <cell r="K504" t="str">
            <v>MOVE MONEY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B505" t="str">
            <v>MASON CO-UNREGULATEDCOMMERCIAL - REARLOADUNLOCKRECY</v>
          </cell>
          <cell r="J505" t="str">
            <v>UNLOCKRECY</v>
          </cell>
          <cell r="K505" t="str">
            <v>UNLOCK / UNLATCH RECY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B506" t="str">
            <v>MASON CO-UNREGULATEDCOMMERCIAL - REARLOADSCI</v>
          </cell>
          <cell r="J506" t="str">
            <v>SCI</v>
          </cell>
          <cell r="K506" t="str">
            <v>SHRED CALL IN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B507" t="str">
            <v>MASON CO-UNREGULATEDCOMMERCIAL - REARLOADSQUAX</v>
          </cell>
          <cell r="J507" t="str">
            <v>SQUAX</v>
          </cell>
          <cell r="K507" t="str">
            <v>SQUAXIN ISLAND CONTRACT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B508" t="str">
            <v>MASON CO-UNREGULATEDCOMMERCIAL RECYCLE96CRCOGE1</v>
          </cell>
          <cell r="J508" t="str">
            <v>96CRCOGE1</v>
          </cell>
          <cell r="K508" t="str">
            <v>96 COMMINGLE WG-EOW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B509" t="str">
            <v>MASON CO-UNREGULATEDCOMMERCIAL RECYCLE96CRCOGM1</v>
          </cell>
          <cell r="J509" t="str">
            <v>96CRCOGM1</v>
          </cell>
          <cell r="K509" t="str">
            <v>96 COMMINGLE WGMNTHLY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B510" t="str">
            <v>MASON CO-UNREGULATEDCOMMERCIAL RECYCLE96CRCOGW1</v>
          </cell>
          <cell r="J510" t="str">
            <v>96CRCOGW1</v>
          </cell>
          <cell r="K510" t="str">
            <v>96 COMMINGLE WG-WEEKLY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B511" t="str">
            <v>MASON CO-UNREGULATEDCOMMERCIAL RECYCLE96CRCONGE1</v>
          </cell>
          <cell r="J511" t="str">
            <v>96CRCONGE1</v>
          </cell>
          <cell r="K511" t="str">
            <v>96 COMMINGLE NG-EOW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B512" t="str">
            <v>MASON CO-UNREGULATEDCOMMERCIAL RECYCLE96CRCONGM1</v>
          </cell>
          <cell r="J512" t="str">
            <v>96CRCONGM1</v>
          </cell>
          <cell r="K512" t="str">
            <v>96 COMMINGLE NG-MNTHLY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B513" t="str">
            <v>MASON CO-UNREGULATEDCOMMERCIAL RECYCLE96CRCONGW1</v>
          </cell>
          <cell r="J513" t="str">
            <v>96CRCONGW1</v>
          </cell>
          <cell r="K513" t="str">
            <v>96 COMMINGLE NG-WEEKLY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B514" t="str">
            <v xml:space="preserve">MASON CO-UNREGULATEDCOMMERCIAL RECYCLER2YDOCCE </v>
          </cell>
          <cell r="J514" t="str">
            <v xml:space="preserve">R2YDOCCE </v>
          </cell>
          <cell r="K514" t="str">
            <v>2YD OCC-EOW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B515" t="str">
            <v>MASON CO-UNREGULATEDCOMMERCIAL RECYCLER2YDOCCEX</v>
          </cell>
          <cell r="J515" t="str">
            <v>R2YDOCCEX</v>
          </cell>
          <cell r="K515" t="str">
            <v>2YD OCC-EXTRA CONTAINER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B516" t="str">
            <v>MASON CO-UNREGULATEDCOMMERCIAL RECYCLER2YDOCCM</v>
          </cell>
          <cell r="J516" t="str">
            <v>R2YDOCCM</v>
          </cell>
          <cell r="K516" t="str">
            <v>2YD OCC-MNTHLY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B517" t="str">
            <v>MASON CO-UNREGULATEDCOMMERCIAL RECYCLER2YDOCCOC</v>
          </cell>
          <cell r="J517" t="str">
            <v>R2YDOCCOC</v>
          </cell>
          <cell r="K517" t="str">
            <v>2YD OCC-ON CALL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B518" t="str">
            <v>MASON CO-UNREGULATEDCOMMERCIAL RECYCLER2YDOCCW</v>
          </cell>
          <cell r="J518" t="str">
            <v>R2YDOCCW</v>
          </cell>
          <cell r="K518" t="str">
            <v>2YD OCC-WEEKLY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B519" t="str">
            <v>MASON CO-UNREGULATEDCOMMERCIAL RECYCLERECYLOCK</v>
          </cell>
          <cell r="J519" t="str">
            <v>RECYLOCK</v>
          </cell>
          <cell r="K519" t="str">
            <v>LOCK/UNLOCK RECYCLING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B520" t="str">
            <v>MASON CO-UNREGULATEDCOMMERCIAL RECYCLEWLKNRECY</v>
          </cell>
          <cell r="J520" t="str">
            <v>WLKNRECY</v>
          </cell>
          <cell r="K520" t="str">
            <v>WALK IN RECYCLE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B521" t="str">
            <v>MASON CO-UNREGULATEDCOMMERCIAL RECYCLE96CRCOGOC</v>
          </cell>
          <cell r="J521" t="str">
            <v>96CRCOGOC</v>
          </cell>
          <cell r="K521" t="str">
            <v>96 COMMINGLE WGON CALL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B522" t="str">
            <v>MASON CO-UNREGULATEDCOMMERCIAL RECYCLE96CRCONGOC</v>
          </cell>
          <cell r="J522" t="str">
            <v>96CRCONGOC</v>
          </cell>
          <cell r="K522" t="str">
            <v>96 COMMINGLE NGON CALL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B523" t="str">
            <v>MASON CO-UNREGULATEDCOMMERCIAL RECYCLER2YDOCCOC</v>
          </cell>
          <cell r="J523" t="str">
            <v>R2YDOCCOC</v>
          </cell>
          <cell r="K523" t="str">
            <v>2YD OCC-ON CALL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B524" t="str">
            <v>MASON CO-UNREGULATEDCOMMERCIAL RECYCLERECYLOCK</v>
          </cell>
          <cell r="J524" t="str">
            <v>RECYLOCK</v>
          </cell>
          <cell r="K524" t="str">
            <v>LOCK/UNLOCK RECYCLING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B525" t="str">
            <v>MASON CO-UNREGULATEDCOMMERCIAL RECYCLEROLLOUTOCC</v>
          </cell>
          <cell r="J525" t="str">
            <v>ROLLOUTOCC</v>
          </cell>
          <cell r="K525" t="str">
            <v>ROLL OUT FEE - RECYCLE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B526" t="str">
            <v>MASON CO-UNREGULATEDCOMMERCIAL RECYCLEWLKNRECY</v>
          </cell>
          <cell r="J526" t="str">
            <v>WLKNRECY</v>
          </cell>
          <cell r="K526" t="str">
            <v>WALK IN RECYCLE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B527" t="str">
            <v>MASON CO-UNREGULATEDPAYMENTSCC-KOL</v>
          </cell>
          <cell r="J527" t="str">
            <v>CC-KOL</v>
          </cell>
          <cell r="K527" t="str">
            <v>ONLINE PAYMENT-CC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B528" t="str">
            <v>MASON CO-UNREGULATEDPAYMENTSCCREF-KOL</v>
          </cell>
          <cell r="J528" t="str">
            <v>CCREF-KOL</v>
          </cell>
          <cell r="K528" t="str">
            <v>CREDIT CARD REFUND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B529" t="str">
            <v>MASON CO-UNREGULATEDPAYMENTSPAY</v>
          </cell>
          <cell r="J529" t="str">
            <v>PAY</v>
          </cell>
          <cell r="K529" t="str">
            <v>PAYMENT-THANK YOU!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B530" t="str">
            <v>MASON CO-UNREGULATEDPAYMENTSPAY-CFREE</v>
          </cell>
          <cell r="J530" t="str">
            <v>PAY-CFREE</v>
          </cell>
          <cell r="K530" t="str">
            <v>PAYMENT-THANK YOU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B531" t="str">
            <v>MASON CO-UNREGULATEDPAYMENTSPAY-KOL</v>
          </cell>
          <cell r="J531" t="str">
            <v>PAY-KOL</v>
          </cell>
          <cell r="K531" t="str">
            <v>PAYMENT-THANK YOU - OL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B532" t="str">
            <v>MASON CO-UNREGULATEDPAYMENTSPAY-NATL</v>
          </cell>
          <cell r="J532" t="str">
            <v>PAY-NATL</v>
          </cell>
          <cell r="K532" t="str">
            <v>PAYMENT THANK YOU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B533" t="str">
            <v>MASON CO-UNREGULATEDPAYMENTSPAY-OAK</v>
          </cell>
          <cell r="J533" t="str">
            <v>PAY-OAK</v>
          </cell>
          <cell r="K533" t="str">
            <v>OAKLEAF PAYMENT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B534" t="str">
            <v>MASON CO-UNREGULATEDPAYMENTSPAY-RPPS</v>
          </cell>
          <cell r="J534" t="str">
            <v>PAY-RPPS</v>
          </cell>
          <cell r="K534" t="str">
            <v>RPSS PAYMENT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B535" t="str">
            <v>MASON CO-UNREGULATEDPAYMENTSPAYL</v>
          </cell>
          <cell r="J535" t="str">
            <v>PAYL</v>
          </cell>
          <cell r="K535" t="str">
            <v>PAYMENT-THANK YOU!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B536" t="str">
            <v>MASON CO-UNREGULATEDPAYMENTSPAYMET</v>
          </cell>
          <cell r="J536" t="str">
            <v>PAYMET</v>
          </cell>
          <cell r="K536" t="str">
            <v>METAVANTE ONLINE PAYMENT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B537" t="str">
            <v>MASON CO-UNREGULATEDPAYMENTSPAYUSBL</v>
          </cell>
          <cell r="J537" t="str">
            <v>PAYUSBL</v>
          </cell>
          <cell r="K537" t="str">
            <v>PAYMENT THANK YOU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B538" t="str">
            <v>MASON CO-UNREGULATEDROLLOFFROLID</v>
          </cell>
          <cell r="J538" t="str">
            <v>ROLID</v>
          </cell>
          <cell r="K538" t="str">
            <v>ROLL OFF-LID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B539" t="str">
            <v>MASON CO-UNREGULATEDROLLOFFROLIDRECY</v>
          </cell>
          <cell r="J539" t="str">
            <v>ROLIDRECY</v>
          </cell>
          <cell r="K539" t="str">
            <v>ROLL OFF LID-RECYCLE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B540" t="str">
            <v>MASON CO-UNREGULATEDROLLOFFRORENT10MRECY</v>
          </cell>
          <cell r="J540" t="str">
            <v>RORENT10MRECY</v>
          </cell>
          <cell r="K540" t="str">
            <v>ROLL OFF RENT MONTHLY-REC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B541" t="str">
            <v>MASON CO-UNREGULATEDROLLOFFRORENT20DRECY</v>
          </cell>
          <cell r="J541" t="str">
            <v>RORENT20DRECY</v>
          </cell>
          <cell r="K541" t="str">
            <v>ROLL OFF RENT DAILY-RECYL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B542" t="str">
            <v>MASON CO-UNREGULATEDROLLOFFRORENT20MRECY</v>
          </cell>
          <cell r="J542" t="str">
            <v>RORENT20MRECY</v>
          </cell>
          <cell r="K542" t="str">
            <v>ROLL OFF RENT MONTHLY-REC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B543" t="str">
            <v>MASON CO-UNREGULATEDROLLOFFRORENT40DRECY</v>
          </cell>
          <cell r="J543" t="str">
            <v>RORENT40DRECY</v>
          </cell>
          <cell r="K543" t="str">
            <v>ROLL OFF RENT DAILY-RECYL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B544" t="str">
            <v>MASON CO-UNREGULATEDROLLOFFRORENT40M</v>
          </cell>
          <cell r="J544" t="str">
            <v>RORENT40M</v>
          </cell>
          <cell r="K544" t="str">
            <v>40YD ROLL OFF-MNTHLY RENT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B545" t="str">
            <v>MASON CO-UNREGULATEDROLLOFFBELFAIR</v>
          </cell>
          <cell r="J545" t="str">
            <v>BELFAIR</v>
          </cell>
          <cell r="K545" t="str">
            <v>BELFAIR TRANSFER BOX HAUL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B546" t="str">
            <v>MASON CO-UNREGULATEDROLLOFFBLUEBOX</v>
          </cell>
          <cell r="J546" t="str">
            <v>BLUEBOX</v>
          </cell>
          <cell r="K546" t="str">
            <v>RECYCLING BLUE BOX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B547" t="str">
            <v>MASON CO-UNREGULATEDROLLOFFRECYHAUL</v>
          </cell>
          <cell r="J547" t="str">
            <v>RECYHAUL</v>
          </cell>
          <cell r="K547" t="str">
            <v>ROLL OFF RECYCLE HAUL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B548" t="str">
            <v>MASON CO-UNREGULATEDROLLOFFROMILERECY</v>
          </cell>
          <cell r="J548" t="str">
            <v>ROMILERECY</v>
          </cell>
          <cell r="K548" t="str">
            <v>ROLL OFF MILEAGE RECYCLE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B549" t="str">
            <v>MASON CO-UNREGULATEDROLLOFFRORENT20DRECY</v>
          </cell>
          <cell r="J549" t="str">
            <v>RORENT20DRECY</v>
          </cell>
          <cell r="K549" t="str">
            <v>ROLL OFF RENT DAILY-RECYL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B550" t="str">
            <v>MASON CO-UNREGULATEDSTORAGESTORENT22</v>
          </cell>
          <cell r="J550" t="str">
            <v>STORENT22</v>
          </cell>
          <cell r="K550" t="str">
            <v>PORTABLE STORAGE RENT 22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B551" t="str">
            <v>MASON CO-UNREGULATEDSURCFUEL-RECY MASON</v>
          </cell>
          <cell r="J551" t="str">
            <v>FUEL-RECY MASON</v>
          </cell>
          <cell r="K551" t="str">
            <v>FUEL &amp; MATERIAL SURCHARGE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B552" t="str">
            <v>MASON CO-UNREGULATEDSURCFUEL-RECY MASON</v>
          </cell>
          <cell r="J552" t="str">
            <v>FUEL-RECY MASON</v>
          </cell>
          <cell r="K552" t="str">
            <v>FUEL &amp; MATERIAL SURCHARGE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B553" t="str">
            <v>MASON CO-UNREGULATEDSURCFUEL-RO MASON</v>
          </cell>
          <cell r="J553" t="str">
            <v>FUEL-RO MASON</v>
          </cell>
          <cell r="K553" t="str">
            <v>FUEL &amp; MATERIAL SURCHARGE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B554" t="str">
            <v>MASON CO-UNREGULATEDTAXESSALES TAX</v>
          </cell>
          <cell r="J554" t="str">
            <v>SALES TAX</v>
          </cell>
          <cell r="K554" t="str">
            <v>8.5% Sales Tax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B555" t="str">
            <v>MASON CO-UNREGULATEDTAXESSALES TAX</v>
          </cell>
          <cell r="J555" t="str">
            <v>SALES TAX</v>
          </cell>
          <cell r="K555" t="str">
            <v>8.5% Sales Tax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B556" t="str">
            <v>MASON CO-UNREGULATEDTAXESSHELTON UNREG SALES</v>
          </cell>
          <cell r="J556" t="str">
            <v>SHELTON UNREG SALES</v>
          </cell>
          <cell r="K556" t="str">
            <v>WA STATE SALES TAX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B557" t="str">
            <v>CITY OF SHELTON-CONTRACTACCOUNTING ADJUSTMENTSFINCHG</v>
          </cell>
          <cell r="J557" t="str">
            <v>FINCHG</v>
          </cell>
          <cell r="K557" t="str">
            <v>LATE FEE</v>
          </cell>
          <cell r="S557">
            <v>601.96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B558" t="str">
            <v xml:space="preserve">CITY OF SHELTON-CONTRACTACCOUNTING ADJUSTMENTSBD </v>
          </cell>
          <cell r="J558" t="str">
            <v xml:space="preserve">BD </v>
          </cell>
          <cell r="K558" t="str">
            <v>W\O BAD DEBT</v>
          </cell>
          <cell r="S558">
            <v>-539.57000000000005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B559" t="str">
            <v>CITY OF SHELTON-CONTRACTACCOUNTING ADJUSTMENTSFINCHG</v>
          </cell>
          <cell r="J559" t="str">
            <v>FINCHG</v>
          </cell>
          <cell r="K559" t="str">
            <v>LATE FEE</v>
          </cell>
          <cell r="S559">
            <v>-14.63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B560" t="str">
            <v>CITY OF SHELTON-CONTRACTACCOUNTING ADJUSTMENTSMM</v>
          </cell>
          <cell r="J560" t="str">
            <v>MM</v>
          </cell>
          <cell r="K560" t="str">
            <v>MOVE MONEY</v>
          </cell>
          <cell r="S560">
            <v>-22.64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B561" t="str">
            <v>CITY OF SHELTON-CONTRACTACCOUNTING ADJUSTMENTSNSF FEES</v>
          </cell>
          <cell r="J561" t="str">
            <v>NSF FEES</v>
          </cell>
          <cell r="K561" t="str">
            <v>RETURNED CHECK FEE</v>
          </cell>
          <cell r="S561">
            <v>50.77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B562" t="str">
            <v>CITY OF SHELTON-CONTRACTACCOUNTING ADJUSTMENTSREFUND</v>
          </cell>
          <cell r="J562" t="str">
            <v>REFUND</v>
          </cell>
          <cell r="K562" t="str">
            <v>REFUND</v>
          </cell>
          <cell r="S562">
            <v>131.31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B563" t="str">
            <v>CITY OF SHELTON-CONTRACTACCOUNTING ADJUSTMENTSRETCK</v>
          </cell>
          <cell r="J563" t="str">
            <v>RETCK</v>
          </cell>
          <cell r="K563" t="str">
            <v>RETURNED CHECK</v>
          </cell>
          <cell r="S563">
            <v>15.91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B564" t="str">
            <v>CITY OF SHELTON-CONTRACTCOMMERCIAL  FRONTLOADLOOSE-COMM</v>
          </cell>
          <cell r="J564" t="str">
            <v>LOOSE-COMM</v>
          </cell>
          <cell r="K564" t="str">
            <v>LOOSE MATERIAL - COMM</v>
          </cell>
          <cell r="S564">
            <v>453.12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B565" t="str">
            <v>CITY OF SHELTON-CONTRACTCOMMERCIAL - REARLOAD300CW1</v>
          </cell>
          <cell r="J565" t="str">
            <v>300CW1</v>
          </cell>
          <cell r="K565" t="str">
            <v>1-300 GL CART WEEKLY SVC</v>
          </cell>
          <cell r="S565">
            <v>44094.93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B566" t="str">
            <v>CITY OF SHELTON-CONTRACTCOMMERCIAL - REARLOAD64CW1</v>
          </cell>
          <cell r="J566" t="str">
            <v>64CW1</v>
          </cell>
          <cell r="K566" t="str">
            <v>1-64 GL CART WEEKLY SVC</v>
          </cell>
          <cell r="S566">
            <v>1463.93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B567" t="str">
            <v>CITY OF SHELTON-CONTRACTCOMMERCIAL - REARLOAD96CW1</v>
          </cell>
          <cell r="J567" t="str">
            <v>96CW1</v>
          </cell>
          <cell r="K567" t="str">
            <v>1-96 GL CART WEEKLY SVC</v>
          </cell>
          <cell r="S567">
            <v>4173.01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B568" t="str">
            <v>CITY OF SHELTON-CONTRACTCOMMERCIAL - REARLOADSL096.0GEO001CGW</v>
          </cell>
          <cell r="J568" t="str">
            <v>SL096.0GEO001CGW</v>
          </cell>
          <cell r="K568" t="str">
            <v>96 GL EOW COM GREENWASTE</v>
          </cell>
          <cell r="S568">
            <v>99.36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B569" t="str">
            <v>CITY OF SHELTON-CONTRACTCOMMERCIAL - REARLOADUNLOCKREF</v>
          </cell>
          <cell r="J569" t="str">
            <v>UNLOCKREF</v>
          </cell>
          <cell r="K569" t="str">
            <v>UNLOCK / UNLATCH REFUSE</v>
          </cell>
          <cell r="S569">
            <v>329.22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B570" t="str">
            <v>CITY OF SHELTON-CONTRACTCOMMERCIAL - REARLOAD300CW1</v>
          </cell>
          <cell r="J570" t="str">
            <v>300CW1</v>
          </cell>
          <cell r="K570" t="str">
            <v>1-300 GL CART WEEKLY SVC</v>
          </cell>
          <cell r="S570">
            <v>-3374.1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B571" t="str">
            <v>CITY OF SHELTON-CONTRACTCOMMERCIAL - REARLOAD96CW1</v>
          </cell>
          <cell r="J571" t="str">
            <v>96CW1</v>
          </cell>
          <cell r="K571" t="str">
            <v>1-96 GL CART WEEKLY SVC</v>
          </cell>
          <cell r="S571">
            <v>-337.44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B572" t="str">
            <v>CITY OF SHELTON-CONTRACTCOMMERCIAL - REARLOADEP300-COM</v>
          </cell>
          <cell r="J572" t="str">
            <v>EP300-COM</v>
          </cell>
          <cell r="K572" t="str">
            <v>EXTRA PICKUP 300 GL - COM</v>
          </cell>
          <cell r="S572">
            <v>52.48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B573" t="str">
            <v>CITY OF SHELTON-CONTRACTCOMMERCIAL - REARLOADEP64-COM</v>
          </cell>
          <cell r="J573" t="str">
            <v>EP64-COM</v>
          </cell>
          <cell r="K573" t="str">
            <v>EXTRA PICKUP 64 GL - COM</v>
          </cell>
          <cell r="S573">
            <v>535.5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B574" t="str">
            <v>CITY OF SHELTON-CONTRACTCOMMERCIAL - REARLOADEP96-COM</v>
          </cell>
          <cell r="J574" t="str">
            <v>EP96-COM</v>
          </cell>
          <cell r="K574" t="str">
            <v>EXTRA PICKUP 96 GL - COM</v>
          </cell>
          <cell r="S574">
            <v>12.47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B575" t="str">
            <v>CITY OF SHELTON-CONTRACTCOMMERCIAL - REARLOADUNLOCKREF</v>
          </cell>
          <cell r="J575" t="str">
            <v>UNLOCKREF</v>
          </cell>
          <cell r="K575" t="str">
            <v>UNLOCK / UNLATCH REFUSE</v>
          </cell>
          <cell r="S575">
            <v>46.02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B576" t="str">
            <v>CITY OF SHELTON-CONTRACTPAYMENTSRETCK-USBL</v>
          </cell>
          <cell r="J576" t="str">
            <v>RETCK-USBL</v>
          </cell>
          <cell r="K576" t="str">
            <v>RETURNED CHECK - US BANK LOCKBOX</v>
          </cell>
          <cell r="S576">
            <v>18.8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B577" t="str">
            <v>CITY OF SHELTON-CONTRACTPAYMENTSCC-KOL</v>
          </cell>
          <cell r="J577" t="str">
            <v>CC-KOL</v>
          </cell>
          <cell r="K577" t="str">
            <v>ONLINE PAYMENT-CC</v>
          </cell>
          <cell r="S577">
            <v>-56395.99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B578" t="str">
            <v>CITY OF SHELTON-CONTRACTPAYMENTSCCREF-KOL</v>
          </cell>
          <cell r="J578" t="str">
            <v>CCREF-KOL</v>
          </cell>
          <cell r="K578" t="str">
            <v>CREDIT CARD REFUND</v>
          </cell>
          <cell r="S578">
            <v>195.11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B579" t="str">
            <v>CITY OF SHELTON-CONTRACTPAYMENTSPAY</v>
          </cell>
          <cell r="J579" t="str">
            <v>PAY</v>
          </cell>
          <cell r="K579" t="str">
            <v>PAYMENT-THANK YOU!</v>
          </cell>
          <cell r="S579">
            <v>-44974.3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B580" t="str">
            <v>CITY OF SHELTON-CONTRACTPAYMENTSPAY EFT</v>
          </cell>
          <cell r="J580" t="str">
            <v>PAY EFT</v>
          </cell>
          <cell r="K580" t="str">
            <v>ELECTRONIC PAYMENT</v>
          </cell>
          <cell r="S580">
            <v>-379.29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B581" t="str">
            <v>CITY OF SHELTON-CONTRACTPAYMENTSPAY ICT</v>
          </cell>
          <cell r="J581" t="str">
            <v>PAY ICT</v>
          </cell>
          <cell r="K581" t="str">
            <v>I/C PAYMENT THANK YOU!</v>
          </cell>
          <cell r="S581">
            <v>-2551.09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B582" t="str">
            <v>CITY OF SHELTON-CONTRACTPAYMENTSPAY-CFREE</v>
          </cell>
          <cell r="J582" t="str">
            <v>PAY-CFREE</v>
          </cell>
          <cell r="K582" t="str">
            <v>PAYMENT-THANK YOU</v>
          </cell>
          <cell r="S582">
            <v>-6026.24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B583" t="str">
            <v>CITY OF SHELTON-CONTRACTPAYMENTSPAY-KOL</v>
          </cell>
          <cell r="J583" t="str">
            <v>PAY-KOL</v>
          </cell>
          <cell r="K583" t="str">
            <v>PAYMENT-THANK YOU - OL</v>
          </cell>
          <cell r="S583">
            <v>-14563.61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B584" t="str">
            <v>CITY OF SHELTON-CONTRACTPAYMENTSPAY-NATL</v>
          </cell>
          <cell r="J584" t="str">
            <v>PAY-NATL</v>
          </cell>
          <cell r="K584" t="str">
            <v>PAYMENT THANK YOU</v>
          </cell>
          <cell r="S584">
            <v>-1.1399999999999999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B585" t="str">
            <v>CITY OF SHELTON-CONTRACTPAYMENTSPAY-OAK</v>
          </cell>
          <cell r="J585" t="str">
            <v>PAY-OAK</v>
          </cell>
          <cell r="K585" t="str">
            <v>OAKLEAF PAYMENT</v>
          </cell>
          <cell r="S585">
            <v>-413.77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B586" t="str">
            <v>CITY OF SHELTON-CONTRACTPAYMENTSPAY-ORCC</v>
          </cell>
          <cell r="J586" t="str">
            <v>PAY-ORCC</v>
          </cell>
          <cell r="K586" t="str">
            <v>ORCC PAYMENT</v>
          </cell>
          <cell r="S586">
            <v>-15.91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B587" t="str">
            <v>CITY OF SHELTON-CONTRACTPAYMENTSPAY-RPPS</v>
          </cell>
          <cell r="J587" t="str">
            <v>PAY-RPPS</v>
          </cell>
          <cell r="K587" t="str">
            <v>RPSS PAYMENT</v>
          </cell>
          <cell r="S587">
            <v>-513.71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B588" t="str">
            <v>CITY OF SHELTON-CONTRACTPAYMENTSPAYL</v>
          </cell>
          <cell r="J588" t="str">
            <v>PAYL</v>
          </cell>
          <cell r="K588" t="str">
            <v>PAYMENT-THANK YOU!</v>
          </cell>
          <cell r="S588">
            <v>-395.97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B589" t="str">
            <v>CITY OF SHELTON-CONTRACTPAYMENTSPAYMET</v>
          </cell>
          <cell r="J589" t="str">
            <v>PAYMET</v>
          </cell>
          <cell r="K589" t="str">
            <v>METAVANTE ONLINE PAYMENT</v>
          </cell>
          <cell r="S589">
            <v>-3748.62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B590" t="str">
            <v>CITY OF SHELTON-CONTRACTPAYMENTSPAYUSBL</v>
          </cell>
          <cell r="J590" t="str">
            <v>PAYUSBL</v>
          </cell>
          <cell r="K590" t="str">
            <v>PAYMENT THANK YOU</v>
          </cell>
          <cell r="S590">
            <v>-66305.45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B591" t="str">
            <v>CITY OF SHELTON-CONTRACTPAYMENTSRET-KOL</v>
          </cell>
          <cell r="J591" t="str">
            <v>RET-KOL</v>
          </cell>
          <cell r="K591" t="str">
            <v>ONLINE PAYMENT RETURN</v>
          </cell>
          <cell r="S591">
            <v>108.87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B592" t="str">
            <v>CITY OF SHELTON-CONTRACTRESIDENTIAL300RW1</v>
          </cell>
          <cell r="J592" t="str">
            <v>300RW1</v>
          </cell>
          <cell r="K592" t="str">
            <v>1-300 GL CART WEEKLY SVC</v>
          </cell>
          <cell r="S592">
            <v>10439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B593" t="str">
            <v>CITY OF SHELTON-CONTRACTRESIDENTIAL35RE1</v>
          </cell>
          <cell r="J593" t="str">
            <v>35RE1</v>
          </cell>
          <cell r="K593" t="str">
            <v>1-35 GAL CART EOW SVC</v>
          </cell>
          <cell r="S593">
            <v>6192.18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B594" t="str">
            <v>CITY OF SHELTON-CONTRACTRESIDENTIAL35RE1RR</v>
          </cell>
          <cell r="J594" t="str">
            <v>35RE1RR</v>
          </cell>
          <cell r="K594" t="str">
            <v>1-35 GL CART EOW REDUCED RATE</v>
          </cell>
          <cell r="S594">
            <v>896.8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B595" t="str">
            <v>CITY OF SHELTON-CONTRACTRESIDENTIAL64RE1</v>
          </cell>
          <cell r="J595" t="str">
            <v>64RE1</v>
          </cell>
          <cell r="K595" t="str">
            <v>1-64 GAL EOW</v>
          </cell>
          <cell r="S595">
            <v>23051.25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B596" t="str">
            <v>CITY OF SHELTON-CONTRACTRESIDENTIAL64RE1RR</v>
          </cell>
          <cell r="J596" t="str">
            <v>64RE1RR</v>
          </cell>
          <cell r="K596" t="str">
            <v>1-64 GL CART EOW REDUCED RATE</v>
          </cell>
          <cell r="S596">
            <v>1538.14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B597" t="str">
            <v>CITY OF SHELTON-CONTRACTRESIDENTIAL64RW1</v>
          </cell>
          <cell r="J597" t="str">
            <v>64RW1</v>
          </cell>
          <cell r="K597" t="str">
            <v>1-64 GAL CART WEEKLY SVC</v>
          </cell>
          <cell r="S597">
            <v>2965.26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B598" t="str">
            <v>CITY OF SHELTON-CONTRACTRESIDENTIAL64RW1RR</v>
          </cell>
          <cell r="J598" t="str">
            <v>64RW1RR</v>
          </cell>
          <cell r="K598" t="str">
            <v>1-64 GL CART WKLY REDUCED RATE</v>
          </cell>
          <cell r="S598">
            <v>153.6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B599" t="str">
            <v>CITY OF SHELTON-CONTRACTRESIDENTIAL96RE1</v>
          </cell>
          <cell r="J599" t="str">
            <v>96RE1</v>
          </cell>
          <cell r="K599" t="str">
            <v>1-96 GAL EOW</v>
          </cell>
          <cell r="S599">
            <v>14029.94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B600" t="str">
            <v>CITY OF SHELTON-CONTRACTRESIDENTIAL96RE1RR</v>
          </cell>
          <cell r="J600" t="str">
            <v>96RE1RR</v>
          </cell>
          <cell r="K600" t="str">
            <v>1-96 GL CART EOW REDUCED RATE</v>
          </cell>
          <cell r="S600">
            <v>741.48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B601" t="str">
            <v>CITY OF SHELTON-CONTRACTRESIDENTIAL96RW1</v>
          </cell>
          <cell r="J601" t="str">
            <v>96RW1</v>
          </cell>
          <cell r="K601" t="str">
            <v>1-96 GAL CART WEEKLY SVC</v>
          </cell>
          <cell r="S601">
            <v>2222.94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B602" t="str">
            <v>CITY OF SHELTON-CONTRACTRESIDENTIAL96RW1RR</v>
          </cell>
          <cell r="J602" t="str">
            <v>96RW1RR</v>
          </cell>
          <cell r="K602" t="str">
            <v>1-96 GL CART WKLY REDUCED RATE</v>
          </cell>
          <cell r="S602">
            <v>71.88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B603" t="str">
            <v>CITY OF SHELTON-CONTRACTRESIDENTIALEMPLOYEER</v>
          </cell>
          <cell r="J603" t="str">
            <v>EMPLOYEER</v>
          </cell>
          <cell r="K603" t="str">
            <v>EMPLOYEE SERVICE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B604" t="str">
            <v>CITY OF SHELTON-CONTRACTRESIDENTIALMINSVC-RESI</v>
          </cell>
          <cell r="J604" t="str">
            <v>MINSVC-RESI</v>
          </cell>
          <cell r="K604" t="str">
            <v>MINIMUM SERVICE</v>
          </cell>
          <cell r="S604">
            <v>312.87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B605" t="str">
            <v>CITY OF SHELTON-CONTRACTRESIDENTIALROLLOUT 5-25</v>
          </cell>
          <cell r="J605" t="str">
            <v>ROLLOUT 5-25</v>
          </cell>
          <cell r="K605" t="str">
            <v>ROLL OUT FEE 5 - 25 FT</v>
          </cell>
          <cell r="S605">
            <v>14.16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B606" t="str">
            <v>CITY OF SHELTON-CONTRACTRESIDENTIALSL096.0GEO001GW</v>
          </cell>
          <cell r="J606" t="str">
            <v>SL096.0GEO001GW</v>
          </cell>
          <cell r="K606" t="str">
            <v>SL 96 GL EOW GREENWASTE 1</v>
          </cell>
          <cell r="S606">
            <v>2833.92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B607" t="str">
            <v>CITY OF SHELTON-CONTRACTRESIDENTIAL35RE1</v>
          </cell>
          <cell r="J607" t="str">
            <v>35RE1</v>
          </cell>
          <cell r="K607" t="str">
            <v>1-35 GAL CART EOW SVC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B608" t="str">
            <v>CITY OF SHELTON-CONTRACTRESIDENTIAL64RE1</v>
          </cell>
          <cell r="J608" t="str">
            <v>64RE1</v>
          </cell>
          <cell r="K608" t="str">
            <v>1-64 GAL EOW</v>
          </cell>
          <cell r="S608">
            <v>-48.82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B609" t="str">
            <v>CITY OF SHELTON-CONTRACTRESIDENTIAL64RE1RR</v>
          </cell>
          <cell r="J609" t="str">
            <v>64RE1RR</v>
          </cell>
          <cell r="K609" t="str">
            <v>1-64 GL CART EOW REDUCED RATE</v>
          </cell>
          <cell r="S609">
            <v>-6.46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B610" t="str">
            <v>CITY OF SHELTON-CONTRACTRESIDENTIALADJOTHR</v>
          </cell>
          <cell r="J610" t="str">
            <v>ADJOTHR</v>
          </cell>
          <cell r="K610" t="str">
            <v>ADJUSTMENT</v>
          </cell>
          <cell r="S610">
            <v>-1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B611" t="str">
            <v>CITY OF SHELTON-CONTRACTRESIDENTIALADMINFEE-RES</v>
          </cell>
          <cell r="J611" t="str">
            <v>ADMINFEE-RES</v>
          </cell>
          <cell r="K611" t="str">
            <v>NEW ACCT / VACANCY FEE</v>
          </cell>
          <cell r="S611">
            <v>453.64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B612" t="str">
            <v>CITY OF SHELTON-CONTRACTRESIDENTIALEP300-RES</v>
          </cell>
          <cell r="J612" t="str">
            <v>EP300-RES</v>
          </cell>
          <cell r="K612" t="str">
            <v>EXTRA PICKUP 300 GL - RES</v>
          </cell>
          <cell r="S612">
            <v>387.79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B613" t="str">
            <v>CITY OF SHELTON-CONTRACTRESIDENTIALEP35-RES</v>
          </cell>
          <cell r="J613" t="str">
            <v>EP35-RES</v>
          </cell>
          <cell r="K613" t="str">
            <v>EXTRA PICKUP 35 GL - RES</v>
          </cell>
          <cell r="S613">
            <v>5222.28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B614" t="str">
            <v>CITY OF SHELTON-CONTRACTRESIDENTIALEP64-RES</v>
          </cell>
          <cell r="J614" t="str">
            <v>EP64-RES</v>
          </cell>
          <cell r="K614" t="str">
            <v>EXTRA PICKUP 64 GL - RES</v>
          </cell>
          <cell r="S614">
            <v>208.2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B615" t="str">
            <v>CITY OF SHELTON-CONTRACTRESIDENTIALEP96-RES</v>
          </cell>
          <cell r="J615" t="str">
            <v>EP96-RES</v>
          </cell>
          <cell r="K615" t="str">
            <v>EXTRA PICKUP 96 GL - RES</v>
          </cell>
          <cell r="S615">
            <v>86.52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B616" t="str">
            <v>CITY OF SHELTON-CONTRACTRESIDENTIALREDELIVER</v>
          </cell>
          <cell r="J616" t="str">
            <v>REDELIVER</v>
          </cell>
          <cell r="K616" t="str">
            <v>DELIVERY CHARGE</v>
          </cell>
          <cell r="S616">
            <v>53.04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B617" t="str">
            <v>CITY OF SHELTON-CONTRACTRESIDENTIALRTRNCART64-RES</v>
          </cell>
          <cell r="J617" t="str">
            <v>RTRNCART64-RES</v>
          </cell>
          <cell r="K617" t="str">
            <v>RETURN TRIP 64 GL</v>
          </cell>
          <cell r="S617">
            <v>13.01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B618" t="str">
            <v>CITY OF SHELTON-CONTRACTRESIDENTIALRTRNCART96-RES</v>
          </cell>
          <cell r="J618" t="str">
            <v>RTRNCART96-RES</v>
          </cell>
          <cell r="K618" t="str">
            <v>RETURN TRIP 96 GL</v>
          </cell>
          <cell r="S618">
            <v>15.63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B619" t="str">
            <v>CITY OF SHELTON-CONTRACTRESIDENTIALSL096.0GEO001GW</v>
          </cell>
          <cell r="J619" t="str">
            <v>SL096.0GEO001GW</v>
          </cell>
          <cell r="K619" t="str">
            <v>SL 96 GL EOW GREENWASTE 1</v>
          </cell>
          <cell r="S619">
            <v>-2.1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B620" t="str">
            <v>CITY OF SHELTON-CONTRACTRESIDENTIALTRIPRCARTS</v>
          </cell>
          <cell r="J620" t="str">
            <v>TRIPRCARTS</v>
          </cell>
          <cell r="K620" t="str">
            <v>RESI TRIP CHARGE - CARTS</v>
          </cell>
          <cell r="S620">
            <v>10.59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B621" t="str">
            <v>CITY OF SHELTON-CONTRACTSURCFUEL-RES MASON</v>
          </cell>
          <cell r="J621" t="str">
            <v>FUEL-RES MASON</v>
          </cell>
          <cell r="K621" t="str">
            <v>FUEL &amp; MATERIAL SURCHARGE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B622" t="str">
            <v>CITY OF SHELTON-CONTRACTSURCFUEL-RES MASON</v>
          </cell>
          <cell r="J622" t="str">
            <v>FUEL-RES MASON</v>
          </cell>
          <cell r="K622" t="str">
            <v>FUEL &amp; MATERIAL SURCHARGE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B623" t="str">
            <v>CITY OF SHELTON-CONTRACTSURCFUEL-RES MASON</v>
          </cell>
          <cell r="J623" t="str">
            <v>FUEL-RES MASON</v>
          </cell>
          <cell r="K623" t="str">
            <v>FUEL &amp; MATERIAL SURCHARGE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B624" t="str">
            <v>CITY OF SHELTON-CONTRACTTAXESCITY OF SHELTON</v>
          </cell>
          <cell r="J624" t="str">
            <v>CITY OF SHELTON</v>
          </cell>
          <cell r="K624" t="str">
            <v>41.9% CITY UTILITY TAX</v>
          </cell>
          <cell r="S624">
            <v>25473.51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B625" t="str">
            <v>CITY OF SHELTON-CONTRACTTAXESCITY OF SHELTON UTILITY</v>
          </cell>
          <cell r="J625" t="str">
            <v>CITY OF SHELTON UTILITY</v>
          </cell>
          <cell r="K625" t="str">
            <v>CONTRACT UTILITY ONLY</v>
          </cell>
          <cell r="S625">
            <v>241.18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B626" t="str">
            <v>CITY OF SHELTON-CONTRACTTAXESSHELTON SALES TAX</v>
          </cell>
          <cell r="J626" t="str">
            <v>SHELTON SALES TAX</v>
          </cell>
          <cell r="K626" t="str">
            <v>8.8% Sales Tax</v>
          </cell>
          <cell r="S626">
            <v>0.78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B627" t="str">
            <v>CITY OF SHELTON-CONTRACTTAXESSHELTON WA REFUSE</v>
          </cell>
          <cell r="J627" t="str">
            <v>SHELTON WA REFUSE</v>
          </cell>
          <cell r="K627" t="str">
            <v>3.6% WA Refuse Tax</v>
          </cell>
          <cell r="S627">
            <v>2186.98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B628" t="str">
            <v>CITY OF SHELTON-CONTRACTTAXESCITY OF SHELTON</v>
          </cell>
          <cell r="J628" t="str">
            <v>CITY OF SHELTON</v>
          </cell>
          <cell r="K628" t="str">
            <v>41.9% CITY UTILITY TAX</v>
          </cell>
          <cell r="S628">
            <v>24212.880000000001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B629" t="str">
            <v>CITY OF SHELTON-CONTRACTTAXESREF</v>
          </cell>
          <cell r="J629" t="str">
            <v>REF</v>
          </cell>
          <cell r="K629" t="str">
            <v>3.6% WA Refuse Tax</v>
          </cell>
          <cell r="S629">
            <v>5.47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B630" t="str">
            <v>CITY OF SHELTON-CONTRACTTAXESSHELTON SALES TAX</v>
          </cell>
          <cell r="J630" t="str">
            <v>SHELTON SALES TAX</v>
          </cell>
          <cell r="K630" t="str">
            <v>8.8% Sales Tax</v>
          </cell>
          <cell r="S630">
            <v>3.9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B631" t="str">
            <v>CITY OF SHELTON-CONTRACTTAXESSHELTON WA REFUSE</v>
          </cell>
          <cell r="J631" t="str">
            <v>SHELTON WA REFUSE</v>
          </cell>
          <cell r="K631" t="str">
            <v>3.6% WA Refuse Tax</v>
          </cell>
          <cell r="S631">
            <v>1961.47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B632" t="str">
            <v>CITY OF SHELTON-CONTRACTTAXESCITY OF SHELTON</v>
          </cell>
          <cell r="J632" t="str">
            <v>CITY OF SHELTON</v>
          </cell>
          <cell r="K632" t="str">
            <v>41.9% CITY UTILITY TAX</v>
          </cell>
          <cell r="S632">
            <v>16.95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B633" t="str">
            <v>CITY OF SHELTON-CONTRACTTAXESSHELTON WA REFUSE</v>
          </cell>
          <cell r="J633" t="str">
            <v>SHELTON WA REFUSE</v>
          </cell>
          <cell r="K633" t="str">
            <v>3.6% WA Refuse Tax</v>
          </cell>
          <cell r="S633">
            <v>1.46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B634" t="str">
            <v>CITY of SHELTON-REGULATEDACCOUNTING ADJUSTMENTSFINCHG</v>
          </cell>
          <cell r="J634" t="str">
            <v>FINCHG</v>
          </cell>
          <cell r="K634" t="str">
            <v>LATE FEE</v>
          </cell>
          <cell r="S634">
            <v>7.57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B635" t="str">
            <v>CITY of SHELTON-REGULATEDACCOUNTING ADJUSTMENTSFINCHG</v>
          </cell>
          <cell r="J635" t="str">
            <v>FINCHG</v>
          </cell>
          <cell r="K635" t="str">
            <v>LATE FEE</v>
          </cell>
          <cell r="S635">
            <v>-6.57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B636" t="str">
            <v>CITY of SHELTON-REGULATEDACCOUNTING ADJUSTMENTSMM</v>
          </cell>
          <cell r="J636" t="str">
            <v>MM</v>
          </cell>
          <cell r="K636" t="str">
            <v>MOVE MONEY</v>
          </cell>
          <cell r="S636">
            <v>22.64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B637" t="str">
            <v>CITY of SHELTON-REGULATEDACCOUNTING ADJUSTMENTSREFUND</v>
          </cell>
          <cell r="J637" t="str">
            <v>REFUND</v>
          </cell>
          <cell r="K637" t="str">
            <v>REFUND</v>
          </cell>
          <cell r="S637">
            <v>7.01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B638" t="str">
            <v>CITY of SHELTON-REGULATEDCOMMERCIAL - REARLOADR1.5YDE</v>
          </cell>
          <cell r="J638" t="str">
            <v>R1.5YDE</v>
          </cell>
          <cell r="K638" t="str">
            <v>1.5 YD 1X EOW</v>
          </cell>
          <cell r="S638">
            <v>41.6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B639" t="str">
            <v>CITY of SHELTON-REGULATEDCOMMERCIAL - REARLOADR1.5YDRENTM</v>
          </cell>
          <cell r="J639" t="str">
            <v>R1.5YDRENTM</v>
          </cell>
          <cell r="K639" t="str">
            <v>1.5YD CONTAINER RENT-MTH</v>
          </cell>
          <cell r="S639">
            <v>19.079999999999998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B640" t="str">
            <v>CITY of SHELTON-REGULATEDCOMMERCIAL - REARLOADR1.5YDW</v>
          </cell>
          <cell r="J640" t="str">
            <v>R1.5YDW</v>
          </cell>
          <cell r="K640" t="str">
            <v>1.5 YD 1X WEEKLY</v>
          </cell>
          <cell r="S640">
            <v>83.01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B641" t="str">
            <v>CITY of SHELTON-REGULATEDCOMMERCIAL - REARLOADUNLOCKREF</v>
          </cell>
          <cell r="J641" t="str">
            <v>UNLOCKREF</v>
          </cell>
          <cell r="K641" t="str">
            <v>UNLOCK / UNLATCH REFUSE</v>
          </cell>
          <cell r="S641">
            <v>10.119999999999999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B642" t="str">
            <v>CITY of SHELTON-REGULATEDPAYMENTSCC-KOL</v>
          </cell>
          <cell r="J642" t="str">
            <v>CC-KOL</v>
          </cell>
          <cell r="K642" t="str">
            <v>ONLINE PAYMENT-CC</v>
          </cell>
          <cell r="S642">
            <v>-2411.6799999999998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B643" t="str">
            <v>CITY of SHELTON-REGULATEDPAYMENTSPAY</v>
          </cell>
          <cell r="J643" t="str">
            <v>PAY</v>
          </cell>
          <cell r="K643" t="str">
            <v>PAYMENT-THANK YOU!</v>
          </cell>
          <cell r="S643">
            <v>-11369.09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B644" t="str">
            <v>CITY of SHELTON-REGULATEDPAYMENTSPAY-KOL</v>
          </cell>
          <cell r="J644" t="str">
            <v>PAY-KOL</v>
          </cell>
          <cell r="K644" t="str">
            <v>PAYMENT-THANK YOU - OL</v>
          </cell>
          <cell r="S644">
            <v>-672.15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B645" t="str">
            <v>CITY of SHELTON-REGULATEDPAYMENTSPAY-NATL</v>
          </cell>
          <cell r="J645" t="str">
            <v>PAY-NATL</v>
          </cell>
          <cell r="K645" t="str">
            <v>PAYMENT THANK YOU</v>
          </cell>
          <cell r="S645">
            <v>-2836.84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B646" t="str">
            <v>CITY of SHELTON-REGULATEDPAYMENTSPAYUSBL</v>
          </cell>
          <cell r="J646" t="str">
            <v>PAYUSBL</v>
          </cell>
          <cell r="K646" t="str">
            <v>PAYMENT THANK YOU</v>
          </cell>
          <cell r="S646">
            <v>-11103.8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B647" t="str">
            <v>CITY of SHELTON-REGULATEDROLLOFFROLID</v>
          </cell>
          <cell r="J647" t="str">
            <v>ROLID</v>
          </cell>
          <cell r="K647" t="str">
            <v>ROLL OFF-LID</v>
          </cell>
          <cell r="S647">
            <v>145.6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B648" t="str">
            <v>CITY of SHELTON-REGULATEDROLLOFFRORENT10D</v>
          </cell>
          <cell r="J648" t="str">
            <v>RORENT10D</v>
          </cell>
          <cell r="K648" t="str">
            <v>10YD ROLL OFF DAILY RENT</v>
          </cell>
          <cell r="S648">
            <v>83.7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B649" t="str">
            <v>CITY of SHELTON-REGULATEDROLLOFFRORENT10M</v>
          </cell>
          <cell r="J649" t="str">
            <v>RORENT10M</v>
          </cell>
          <cell r="K649" t="str">
            <v>10YD ROLL OFF MTHLY RENT</v>
          </cell>
          <cell r="S649">
            <v>83.93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B650" t="str">
            <v>CITY of SHELTON-REGULATEDROLLOFFRORENT20D</v>
          </cell>
          <cell r="J650" t="str">
            <v>RORENT20D</v>
          </cell>
          <cell r="K650" t="str">
            <v>20YD ROLL OFF-DAILY RENT</v>
          </cell>
          <cell r="S650">
            <v>150.25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B651" t="str">
            <v>CITY of SHELTON-REGULATEDROLLOFFRORENT20M</v>
          </cell>
          <cell r="J651" t="str">
            <v>RORENT20M</v>
          </cell>
          <cell r="K651" t="str">
            <v>20YD ROLL OFF-MNTHLY RENT</v>
          </cell>
          <cell r="S651">
            <v>877.32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B652" t="str">
            <v>CITY of SHELTON-REGULATEDROLLOFFRORENT40D</v>
          </cell>
          <cell r="J652" t="str">
            <v>RORENT40D</v>
          </cell>
          <cell r="K652" t="str">
            <v>40YD ROLL OFF-DAILY RENT</v>
          </cell>
          <cell r="S652">
            <v>501.38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B653" t="str">
            <v>CITY of SHELTON-REGULATEDROLLOFFRORENT40M</v>
          </cell>
          <cell r="J653" t="str">
            <v>RORENT40M</v>
          </cell>
          <cell r="K653" t="str">
            <v>40YD ROLL OFF-MNTHLY RENT</v>
          </cell>
          <cell r="S653">
            <v>331.48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B654" t="str">
            <v>CITY of SHELTON-REGULATEDROLLOFFCPHAUL20</v>
          </cell>
          <cell r="J654" t="str">
            <v>CPHAUL20</v>
          </cell>
          <cell r="K654" t="str">
            <v>20YD COMPACTOR-HAUL</v>
          </cell>
          <cell r="S654">
            <v>1715.23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B655" t="str">
            <v>CITY of SHELTON-REGULATEDROLLOFFCPHAUL35</v>
          </cell>
          <cell r="J655" t="str">
            <v>CPHAUL35</v>
          </cell>
          <cell r="K655" t="str">
            <v>35YD COMPACTOR-HAUL</v>
          </cell>
          <cell r="S655">
            <v>448.18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B656" t="str">
            <v>CITY of SHELTON-REGULATEDROLLOFFDISPMC-TON</v>
          </cell>
          <cell r="J656" t="str">
            <v>DISPMC-TON</v>
          </cell>
          <cell r="K656" t="str">
            <v>MC LANDFILL PER TON</v>
          </cell>
          <cell r="S656">
            <v>17124.45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B657" t="str">
            <v>CITY of SHELTON-REGULATEDROLLOFFDISPMCMISC</v>
          </cell>
          <cell r="J657" t="str">
            <v>DISPMCMISC</v>
          </cell>
          <cell r="K657" t="str">
            <v>DISPOSAL MISCELLANOUS</v>
          </cell>
          <cell r="S657">
            <v>46.27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B658" t="str">
            <v>CITY of SHELTON-REGULATEDROLLOFFRODEL</v>
          </cell>
          <cell r="J658" t="str">
            <v>RODEL</v>
          </cell>
          <cell r="K658" t="str">
            <v>ROLL OFF-DELIVERY</v>
          </cell>
          <cell r="S658">
            <v>233.88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B659" t="str">
            <v>CITY of SHELTON-REGULATEDROLLOFFROHAUL10</v>
          </cell>
          <cell r="J659" t="str">
            <v>ROHAUL10</v>
          </cell>
          <cell r="K659" t="str">
            <v>10YD ROLL OFF HAUL</v>
          </cell>
          <cell r="S659">
            <v>419.65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B660" t="str">
            <v>CITY of SHELTON-REGULATEDROLLOFFROHAUL20</v>
          </cell>
          <cell r="J660" t="str">
            <v>ROHAUL20</v>
          </cell>
          <cell r="K660" t="str">
            <v>20YD ROLL OFF-HAUL</v>
          </cell>
          <cell r="S660">
            <v>1852.12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B661" t="str">
            <v>CITY of SHELTON-REGULATEDROLLOFFROHAUL20T</v>
          </cell>
          <cell r="J661" t="str">
            <v>ROHAUL20T</v>
          </cell>
          <cell r="K661" t="str">
            <v>20YD ROLL OFF TEMP HAUL</v>
          </cell>
          <cell r="S661">
            <v>97.48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B662" t="str">
            <v>CITY of SHELTON-REGULATEDROLLOFFROHAUL40</v>
          </cell>
          <cell r="J662" t="str">
            <v>ROHAUL40</v>
          </cell>
          <cell r="K662" t="str">
            <v>40YD ROLL OFF-HAUL</v>
          </cell>
          <cell r="S662">
            <v>2486.1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B663" t="str">
            <v>CITY of SHELTON-REGULATEDROLLOFFROHAUL40T</v>
          </cell>
          <cell r="J663" t="str">
            <v>ROHAUL40T</v>
          </cell>
          <cell r="K663" t="str">
            <v>40YD ROLL OFF TEMP HAUL</v>
          </cell>
          <cell r="S663">
            <v>331.48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B664" t="str">
            <v>CITY of SHELTON-REGULATEDROLLOFFRORENT20D</v>
          </cell>
          <cell r="J664" t="str">
            <v>RORENT20D</v>
          </cell>
          <cell r="K664" t="str">
            <v>20YD ROLL OFF-DAILY RENT</v>
          </cell>
          <cell r="S664">
            <v>12.02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B665" t="str">
            <v>CITY of SHELTON-REGULATEDROLLOFFRORENT40D</v>
          </cell>
          <cell r="J665" t="str">
            <v>RORENT40D</v>
          </cell>
          <cell r="K665" t="str">
            <v>40YD ROLL OFF-DAILY RENT</v>
          </cell>
          <cell r="S665">
            <v>28.38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B666" t="str">
            <v>CITY of SHELTON-REGULATEDROLLOFFRORENT40M</v>
          </cell>
          <cell r="J666" t="str">
            <v>RORENT40M</v>
          </cell>
          <cell r="K666" t="str">
            <v>40YD ROLL OFF-MNTHLY RENT</v>
          </cell>
          <cell r="S666">
            <v>165.74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B667" t="str">
            <v>CITY of SHELTON-REGULATEDSURCFUEL-COM MASON</v>
          </cell>
          <cell r="J667" t="str">
            <v>FUEL-COM MASON</v>
          </cell>
          <cell r="K667" t="str">
            <v>FUEL &amp; MATERIAL SURCHARGE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B668" t="str">
            <v>CITY of SHELTON-REGULATEDSURCFUEL-RO MASON</v>
          </cell>
          <cell r="J668" t="str">
            <v>FUEL-RO MASON</v>
          </cell>
          <cell r="K668" t="str">
            <v>FUEL &amp; MATERIAL SURCHARGE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B669" t="str">
            <v>CITY of SHELTON-REGULATEDTAXESSHELTON SALES TAX</v>
          </cell>
          <cell r="J669" t="str">
            <v>SHELTON SALES TAX</v>
          </cell>
          <cell r="K669" t="str">
            <v>8.8% Sales Tax</v>
          </cell>
          <cell r="S669">
            <v>0.84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B670" t="str">
            <v>CITY of SHELTON-REGULATEDTAXESSHELTON UNREG REFUSE</v>
          </cell>
          <cell r="J670" t="str">
            <v>SHELTON UNREG REFUSE</v>
          </cell>
          <cell r="K670" t="str">
            <v>3.6% WA STATE REFUSE TAX</v>
          </cell>
          <cell r="S670">
            <v>3.35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B671" t="str">
            <v>CITY of SHELTON-REGULATEDTAXESSHELTON UNREG SALES</v>
          </cell>
          <cell r="J671" t="str">
            <v>SHELTON UNREG SALES</v>
          </cell>
          <cell r="K671" t="str">
            <v>WA STATE SALES TAX</v>
          </cell>
          <cell r="S671">
            <v>0.84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B672" t="str">
            <v>CITY of SHELTON-REGULATEDTAXESSHELTON WA REFUSE</v>
          </cell>
          <cell r="J672" t="str">
            <v>SHELTON WA REFUSE</v>
          </cell>
          <cell r="K672" t="str">
            <v>3.6% WA Refuse Tax</v>
          </cell>
          <cell r="S672">
            <v>1.5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B673" t="str">
            <v>CITY of SHELTON-REGULATEDTAXESSHELTON UNREG REFUSE</v>
          </cell>
          <cell r="J673" t="str">
            <v>SHELTON UNREG REFUSE</v>
          </cell>
          <cell r="K673" t="str">
            <v>3.6% WA STATE REFUSE TAX</v>
          </cell>
          <cell r="S673">
            <v>790.21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B674" t="str">
            <v>CITY of SHELTON-REGULATEDTAXESSHELTON UNREG SALES</v>
          </cell>
          <cell r="J674" t="str">
            <v>SHELTON UNREG SALES</v>
          </cell>
          <cell r="K674" t="str">
            <v>WA STATE SALES TAX</v>
          </cell>
          <cell r="S674">
            <v>214.74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B675" t="str">
            <v>CITY OF SHELTON-UNREGULATEDACCOUNTING ADJUSTMENTSFINCHG</v>
          </cell>
          <cell r="J675" t="str">
            <v>FINCHG</v>
          </cell>
          <cell r="K675" t="str">
            <v>LATE FEE</v>
          </cell>
          <cell r="S675">
            <v>11.63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B676" t="str">
            <v>CITY OF SHELTON-UNREGULATEDACCOUNTING ADJUSTMENTSFINCHG</v>
          </cell>
          <cell r="J676" t="str">
            <v>FINCHG</v>
          </cell>
          <cell r="K676" t="str">
            <v>LATE FEE</v>
          </cell>
          <cell r="S676">
            <v>-2.5099999999999998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B677" t="str">
            <v>CITY OF SHELTON-UNREGULATEDCOMMERCIAL - REARLOADUNLOCKRECY</v>
          </cell>
          <cell r="J677" t="str">
            <v>UNLOCKRECY</v>
          </cell>
          <cell r="K677" t="str">
            <v>UNLOCK / UNLATCH RECY</v>
          </cell>
          <cell r="S677">
            <v>10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B678" t="str">
            <v>CITY OF SHELTON-UNREGULATEDCOMMERCIAL - REARLOADUNLOCKRECY</v>
          </cell>
          <cell r="J678" t="str">
            <v>UNLOCKRECY</v>
          </cell>
          <cell r="K678" t="str">
            <v>UNLOCK / UNLATCH RECY</v>
          </cell>
          <cell r="S678">
            <v>7.5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B679" t="str">
            <v>CITY OF SHELTON-UNREGULATEDCOMMERCIAL RECYCLE96CRCOGE1</v>
          </cell>
          <cell r="J679" t="str">
            <v>96CRCOGE1</v>
          </cell>
          <cell r="K679" t="str">
            <v>96 COMMINGLE WG-EOW</v>
          </cell>
          <cell r="S679">
            <v>285.83999999999997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B680" t="str">
            <v>CITY OF SHELTON-UNREGULATEDCOMMERCIAL RECYCLE96CRCOGM1</v>
          </cell>
          <cell r="J680" t="str">
            <v>96CRCOGM1</v>
          </cell>
          <cell r="K680" t="str">
            <v>96 COMMINGLE WGMNTHLY</v>
          </cell>
          <cell r="S680">
            <v>110.04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B681" t="str">
            <v>CITY OF SHELTON-UNREGULATEDCOMMERCIAL RECYCLE96CRCOGW1</v>
          </cell>
          <cell r="J681" t="str">
            <v>96CRCOGW1</v>
          </cell>
          <cell r="K681" t="str">
            <v>96 COMMINGLE WG-WEEKLY</v>
          </cell>
          <cell r="S681">
            <v>1117.8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B682" t="str">
            <v>CITY OF SHELTON-UNREGULATEDCOMMERCIAL RECYCLE96CRCONGE1</v>
          </cell>
          <cell r="J682" t="str">
            <v>96CRCONGE1</v>
          </cell>
          <cell r="K682" t="str">
            <v>96 COMMINGLE NG-EOW</v>
          </cell>
          <cell r="S682">
            <v>807.7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B683" t="str">
            <v>CITY OF SHELTON-UNREGULATEDCOMMERCIAL RECYCLE96CRCONGM1</v>
          </cell>
          <cell r="J683" t="str">
            <v>96CRCONGM1</v>
          </cell>
          <cell r="K683" t="str">
            <v>96 COMMINGLE NG-MNTHLY</v>
          </cell>
          <cell r="S683">
            <v>256.76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B684" t="str">
            <v>CITY OF SHELTON-UNREGULATEDCOMMERCIAL RECYCLE96CRCONGW1</v>
          </cell>
          <cell r="J684" t="str">
            <v>96CRCONGW1</v>
          </cell>
          <cell r="K684" t="str">
            <v>96 COMMINGLE NG-WEEKLY</v>
          </cell>
          <cell r="S684">
            <v>1769.85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B685" t="str">
            <v xml:space="preserve">CITY OF SHELTON-UNREGULATEDCOMMERCIAL RECYCLER2YDOCCE </v>
          </cell>
          <cell r="J685" t="str">
            <v xml:space="preserve">R2YDOCCE </v>
          </cell>
          <cell r="K685" t="str">
            <v>2YD OCC-EOW</v>
          </cell>
          <cell r="S685">
            <v>1626.57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B686" t="str">
            <v>CITY OF SHELTON-UNREGULATEDCOMMERCIAL RECYCLER2YDOCCEX</v>
          </cell>
          <cell r="J686" t="str">
            <v>R2YDOCCEX</v>
          </cell>
          <cell r="K686" t="str">
            <v>2YD OCC-EXTRA CONTAINER</v>
          </cell>
          <cell r="S686">
            <v>404.17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B687" t="str">
            <v>CITY OF SHELTON-UNREGULATEDCOMMERCIAL RECYCLER2YDOCCM</v>
          </cell>
          <cell r="J687" t="str">
            <v>R2YDOCCM</v>
          </cell>
          <cell r="K687" t="str">
            <v>2YD OCC-MNTHLY</v>
          </cell>
          <cell r="S687">
            <v>530.32000000000005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B688" t="str">
            <v>CITY OF SHELTON-UNREGULATEDCOMMERCIAL RECYCLER2YDOCCW</v>
          </cell>
          <cell r="J688" t="str">
            <v>R2YDOCCW</v>
          </cell>
          <cell r="K688" t="str">
            <v>2YD OCC-WEEKLY</v>
          </cell>
          <cell r="S688">
            <v>5539.51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B689" t="str">
            <v>CITY OF SHELTON-UNREGULATEDCOMMERCIAL RECYCLERECYLOCK</v>
          </cell>
          <cell r="J689" t="str">
            <v>RECYLOCK</v>
          </cell>
          <cell r="K689" t="str">
            <v>LOCK/UNLOCK RECYCLING</v>
          </cell>
          <cell r="S689">
            <v>58.52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B690" t="str">
            <v>CITY OF SHELTON-UNREGULATEDCOMMERCIAL RECYCLEWLKNRECY</v>
          </cell>
          <cell r="J690" t="str">
            <v>WLKNRECY</v>
          </cell>
          <cell r="K690" t="str">
            <v>WALK IN RECYCLE</v>
          </cell>
          <cell r="S690">
            <v>5.86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B691" t="str">
            <v>CITY OF SHELTON-UNREGULATEDCOMMERCIAL RECYCLE96CRCOGOC</v>
          </cell>
          <cell r="J691" t="str">
            <v>96CRCOGOC</v>
          </cell>
          <cell r="K691" t="str">
            <v>96 COMMINGLE WGON CALL</v>
          </cell>
          <cell r="S691">
            <v>18.34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B692" t="str">
            <v>CITY OF SHELTON-UNREGULATEDCOMMERCIAL RECYCLE96CRCONGOC</v>
          </cell>
          <cell r="J692" t="str">
            <v>96CRCONGOC</v>
          </cell>
          <cell r="K692" t="str">
            <v>96 COMMINGLE NGON CALL</v>
          </cell>
          <cell r="S692">
            <v>18.34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B693" t="str">
            <v>CITY OF SHELTON-UNREGULATEDCOMMERCIAL RECYCLECDELOCC</v>
          </cell>
          <cell r="J693" t="str">
            <v>CDELOCC</v>
          </cell>
          <cell r="K693" t="str">
            <v>CARDBOARD DELIVERY</v>
          </cell>
          <cell r="S693">
            <v>85.05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B694" t="str">
            <v>CITY OF SHELTON-UNREGULATEDCOMMERCIAL RECYCLEDEL-REC</v>
          </cell>
          <cell r="J694" t="str">
            <v>DEL-REC</v>
          </cell>
          <cell r="K694" t="str">
            <v>DELIVER RECYCLE BIN</v>
          </cell>
          <cell r="S694">
            <v>11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B695" t="str">
            <v>CITY OF SHELTON-UNREGULATEDCOMMERCIAL RECYCLERECYLOCK</v>
          </cell>
          <cell r="J695" t="str">
            <v>RECYLOCK</v>
          </cell>
          <cell r="K695" t="str">
            <v>LOCK/UNLOCK RECYCLING</v>
          </cell>
          <cell r="S695">
            <v>13.3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B696" t="str">
            <v>CITY OF SHELTON-UNREGULATEDCOMMERCIAL RECYCLEROLLOUTOCC</v>
          </cell>
          <cell r="J696" t="str">
            <v>ROLLOUTOCC</v>
          </cell>
          <cell r="K696" t="str">
            <v>ROLL OUT FEE - RECYCLE</v>
          </cell>
          <cell r="S696">
            <v>238.14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B697" t="str">
            <v>CITY OF SHELTON-UNREGULATEDCOMMERCIAL RECYCLEWLKNRECY</v>
          </cell>
          <cell r="J697" t="str">
            <v>WLKNRECY</v>
          </cell>
          <cell r="K697" t="str">
            <v>WALK IN RECYCLE</v>
          </cell>
          <cell r="S697">
            <v>99.62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B698" t="str">
            <v>CITY OF SHELTON-UNREGULATEDPAYMENTSCC-KOL</v>
          </cell>
          <cell r="J698" t="str">
            <v>CC-KOL</v>
          </cell>
          <cell r="K698" t="str">
            <v>ONLINE PAYMENT-CC</v>
          </cell>
          <cell r="S698">
            <v>-1964.6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B699" t="str">
            <v>CITY OF SHELTON-UNREGULATEDPAYMENTSCCREF-KOL</v>
          </cell>
          <cell r="J699" t="str">
            <v>CCREF-KOL</v>
          </cell>
          <cell r="K699" t="str">
            <v>CREDIT CARD REFUND</v>
          </cell>
          <cell r="S699">
            <v>211.73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B700" t="str">
            <v>CITY OF SHELTON-UNREGULATEDPAYMENTSPAY</v>
          </cell>
          <cell r="J700" t="str">
            <v>PAY</v>
          </cell>
          <cell r="K700" t="str">
            <v>PAYMENT-THANK YOU!</v>
          </cell>
          <cell r="S700">
            <v>-5597.76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B701" t="str">
            <v>CITY OF SHELTON-UNREGULATEDPAYMENTSPAY EFT</v>
          </cell>
          <cell r="J701" t="str">
            <v>PAY EFT</v>
          </cell>
          <cell r="K701" t="str">
            <v>ELECTRONIC PAYMENT</v>
          </cell>
          <cell r="S701">
            <v>-145.87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B702" t="str">
            <v>CITY OF SHELTON-UNREGULATEDPAYMENTSPAY ICT</v>
          </cell>
          <cell r="J702" t="str">
            <v>PAY ICT</v>
          </cell>
          <cell r="K702" t="str">
            <v>I/C PAYMENT THANK YOU!</v>
          </cell>
          <cell r="S702">
            <v>-494.22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B703" t="str">
            <v>CITY OF SHELTON-UNREGULATEDPAYMENTSPAY-CFREE</v>
          </cell>
          <cell r="J703" t="str">
            <v>PAY-CFREE</v>
          </cell>
          <cell r="K703" t="str">
            <v>PAYMENT-THANK YOU</v>
          </cell>
          <cell r="S703">
            <v>-180.07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B704" t="str">
            <v>CITY OF SHELTON-UNREGULATEDPAYMENTSPAY-KOL</v>
          </cell>
          <cell r="J704" t="str">
            <v>PAY-KOL</v>
          </cell>
          <cell r="K704" t="str">
            <v>PAYMENT-THANK YOU - OL</v>
          </cell>
          <cell r="S704">
            <v>-783.89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B705" t="str">
            <v>CITY OF SHELTON-UNREGULATEDPAYMENTSPAY-NATL</v>
          </cell>
          <cell r="J705" t="str">
            <v>PAY-NATL</v>
          </cell>
          <cell r="K705" t="str">
            <v>PAYMENT THANK YOU</v>
          </cell>
          <cell r="S705">
            <v>-55.92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B706" t="str">
            <v>CITY OF SHELTON-UNREGULATEDPAYMENTSPAY-OAK</v>
          </cell>
          <cell r="J706" t="str">
            <v>PAY-OAK</v>
          </cell>
          <cell r="K706" t="str">
            <v>OAKLEAF PAYMENT</v>
          </cell>
          <cell r="S706">
            <v>-56.29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B707" t="str">
            <v>CITY OF SHELTON-UNREGULATEDPAYMENTSPAY-RPPS</v>
          </cell>
          <cell r="J707" t="str">
            <v>PAY-RPPS</v>
          </cell>
          <cell r="K707" t="str">
            <v>RPSS PAYMENT</v>
          </cell>
          <cell r="S707">
            <v>-21.65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B708" t="str">
            <v>CITY OF SHELTON-UNREGULATEDPAYMENTSPAYL</v>
          </cell>
          <cell r="J708" t="str">
            <v>PAYL</v>
          </cell>
          <cell r="K708" t="str">
            <v>PAYMENT-THANK YOU!</v>
          </cell>
          <cell r="S708">
            <v>-75.17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B709" t="str">
            <v>CITY OF SHELTON-UNREGULATEDPAYMENTSPAYMET</v>
          </cell>
          <cell r="J709" t="str">
            <v>PAYMET</v>
          </cell>
          <cell r="K709" t="str">
            <v>METAVANTE ONLINE PAYMENT</v>
          </cell>
          <cell r="S709">
            <v>-472.34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B710" t="str">
            <v>CITY OF SHELTON-UNREGULATEDPAYMENTSPAYUSBL</v>
          </cell>
          <cell r="J710" t="str">
            <v>PAYUSBL</v>
          </cell>
          <cell r="K710" t="str">
            <v>PAYMENT THANK YOU</v>
          </cell>
          <cell r="S710">
            <v>-6276.15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B711" t="str">
            <v>CITY OF SHELTON-UNREGULATEDROLLOFFDISPORGANIC</v>
          </cell>
          <cell r="J711" t="str">
            <v>DISPORGANIC</v>
          </cell>
          <cell r="K711" t="str">
            <v xml:space="preserve">DISPOSAL ORGANIC </v>
          </cell>
          <cell r="S711">
            <v>385.27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B712" t="str">
            <v>CITY OF SHELTON-UNREGULATEDROLLOFFRECYHAUL</v>
          </cell>
          <cell r="J712" t="str">
            <v>RECYHAUL</v>
          </cell>
          <cell r="K712" t="str">
            <v>ROLL OFF RECYCLE HAUL</v>
          </cell>
          <cell r="S712">
            <v>969.4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B713" t="str">
            <v>CITY OF SHELTON-UNREGULATEDROLLOFFROMILERECY</v>
          </cell>
          <cell r="J713" t="str">
            <v>ROMILERECY</v>
          </cell>
          <cell r="K713" t="str">
            <v>ROLL OFF MILEAGE RECYCLE</v>
          </cell>
          <cell r="S713">
            <v>874.8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B714" t="str">
            <v>CITY OF SHELTON-UNREGULATEDSURCFUEL-RECY MASON</v>
          </cell>
          <cell r="J714" t="str">
            <v>FUEL-RECY MASON</v>
          </cell>
          <cell r="K714" t="str">
            <v>FUEL &amp; MATERIAL SURCHARGE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B715" t="str">
            <v>CITY OF SHELTON-UNREGULATEDSURCFUEL-RECY MASON</v>
          </cell>
          <cell r="J715" t="str">
            <v>FUEL-RECY MASON</v>
          </cell>
          <cell r="K715" t="str">
            <v>FUEL &amp; MATERIAL SURCHARGE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B716" t="str">
            <v>CITY OF SHELTON-UNREGULATEDSURCFUEL-RO MASON</v>
          </cell>
          <cell r="J716" t="str">
            <v>FUEL-RO MASON</v>
          </cell>
          <cell r="K716" t="str">
            <v>FUEL &amp; MATERIAL SURCHARGE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B717" t="str">
            <v>CITY OF SHELTON-UNREGULATEDTAXESSALES TAX</v>
          </cell>
          <cell r="J717" t="str">
            <v>SALES TAX</v>
          </cell>
          <cell r="K717" t="str">
            <v>8.5% Sales Tax</v>
          </cell>
          <cell r="S717">
            <v>2.41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B718" t="str">
            <v>CITY OF SHELTON-UNREGULATEDTAXESSHELTON UNREG SALES</v>
          </cell>
          <cell r="J718" t="str">
            <v>SHELTON UNREG SALES</v>
          </cell>
          <cell r="K718" t="str">
            <v>WA STATE SALES TAX</v>
          </cell>
          <cell r="S718">
            <v>5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B719" t="str">
            <v>KITSAP CO -REGULATEDACCOUNTING ADJUSTMENTSFINCHG</v>
          </cell>
          <cell r="J719" t="str">
            <v>FINCHG</v>
          </cell>
          <cell r="K719" t="str">
            <v>LATE FEE</v>
          </cell>
          <cell r="S719">
            <v>112.12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B720" t="str">
            <v xml:space="preserve">KITSAP CO -REGULATEDACCOUNTING ADJUSTMENTSBD </v>
          </cell>
          <cell r="J720" t="str">
            <v xml:space="preserve">BD </v>
          </cell>
          <cell r="K720" t="str">
            <v>W\O BAD DEBT</v>
          </cell>
          <cell r="S720">
            <v>-579.46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B721" t="str">
            <v>KITSAP CO -REGULATEDACCOUNTING ADJUSTMENTSMM</v>
          </cell>
          <cell r="J721" t="str">
            <v>MM</v>
          </cell>
          <cell r="K721" t="str">
            <v>MOVE MONEY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B722" t="str">
            <v>KITSAP CO -REGULATEDACCOUNTING ADJUSTMENTSNSF FEES</v>
          </cell>
          <cell r="J722" t="str">
            <v>NSF FEES</v>
          </cell>
          <cell r="K722" t="str">
            <v>RETURNED CHECK FEE</v>
          </cell>
          <cell r="S722">
            <v>64.650000000000006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B723" t="str">
            <v>KITSAP CO -REGULATEDACCOUNTING ADJUSTMENTSREFUND</v>
          </cell>
          <cell r="J723" t="str">
            <v>REFUND</v>
          </cell>
          <cell r="K723" t="str">
            <v>REFUND</v>
          </cell>
          <cell r="S723">
            <v>15.32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B724" t="str">
            <v>KITSAP CO -REGULATEDACCOUNTING ADJUSTMENTSRETCK</v>
          </cell>
          <cell r="J724" t="str">
            <v>RETCK</v>
          </cell>
          <cell r="K724" t="str">
            <v>RETURNED CHECK</v>
          </cell>
          <cell r="S724">
            <v>83.93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B725" t="str">
            <v>KITSAP CO -REGULATEDACCOUNTING ADJUSTMENTSFINCHG</v>
          </cell>
          <cell r="J725" t="str">
            <v>FINCHG</v>
          </cell>
          <cell r="K725" t="str">
            <v>LATE FEE</v>
          </cell>
          <cell r="S725">
            <v>72.73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B726" t="str">
            <v>KITSAP CO -REGULATEDACCOUNTING ADJUSTMENTSFINCHG</v>
          </cell>
          <cell r="J726" t="str">
            <v>FINCHG</v>
          </cell>
          <cell r="K726" t="str">
            <v>LATE FEE</v>
          </cell>
          <cell r="S726">
            <v>-2.14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B727" t="str">
            <v>KITSAP CO -REGULATEDACCOUNTING ADJUSTMENTSMM</v>
          </cell>
          <cell r="J727" t="str">
            <v>MM</v>
          </cell>
          <cell r="K727" t="str">
            <v>MOVE MONEY</v>
          </cell>
          <cell r="S727">
            <v>-96.82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B728" t="str">
            <v>KITSAP CO -REGULATEDCOMMERCIAL  FRONTLOADWLKNRW2RECY</v>
          </cell>
          <cell r="J728" t="str">
            <v>WLKNRW2RECY</v>
          </cell>
          <cell r="K728" t="str">
            <v>WALK IN OVER 25 ADDITIONA</v>
          </cell>
          <cell r="S728">
            <v>10.88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B729" t="str">
            <v>KITSAP CO -REGULATEDCOMMERCIAL  FRONTLOADWLKNRE1RECYMA</v>
          </cell>
          <cell r="J729" t="str">
            <v>WLKNRE1RECYMA</v>
          </cell>
          <cell r="K729" t="str">
            <v>WALK IN 5-25FT EOW-RECYCL</v>
          </cell>
          <cell r="S729">
            <v>1.26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B730" t="str">
            <v>KITSAP CO -REGULATEDCOMMERCIAL  FRONTLOADWLKNRW2RECYMA</v>
          </cell>
          <cell r="J730" t="str">
            <v>WLKNRW2RECYMA</v>
          </cell>
          <cell r="K730" t="str">
            <v>WALK IN OVER 25 ADDITIONA</v>
          </cell>
          <cell r="S730">
            <v>1.36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B731" t="str">
            <v>KITSAP CO -REGULATEDCOMMERCIAL - REARLOADUNLOCKREF</v>
          </cell>
          <cell r="J731" t="str">
            <v>UNLOCKREF</v>
          </cell>
          <cell r="K731" t="str">
            <v>UNLOCK / UNLATCH REFUSE</v>
          </cell>
          <cell r="S731">
            <v>20.239999999999998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B732" t="str">
            <v>KITSAP CO -REGULATEDCOMMERCIAL - REARLOADR1.5YDEK</v>
          </cell>
          <cell r="J732" t="str">
            <v>R1.5YDEK</v>
          </cell>
          <cell r="K732" t="str">
            <v>1.5 YD 1X EOW</v>
          </cell>
          <cell r="S732">
            <v>2536.44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B733" t="str">
            <v>KITSAP CO -REGULATEDCOMMERCIAL - REARLOADR1.5YDRENTM</v>
          </cell>
          <cell r="J733" t="str">
            <v>R1.5YDRENTM</v>
          </cell>
          <cell r="K733" t="str">
            <v>1.5YD CONTAINER RENT-MTH</v>
          </cell>
          <cell r="S733">
            <v>1015.69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B734" t="str">
            <v>KITSAP CO -REGULATEDCOMMERCIAL - REARLOADR1.5YDRENTT</v>
          </cell>
          <cell r="J734" t="str">
            <v>R1.5YDRENTT</v>
          </cell>
          <cell r="K734" t="str">
            <v>1.5YD TEMP CONTAINER RENT</v>
          </cell>
          <cell r="S734">
            <v>15.9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B735" t="str">
            <v>KITSAP CO -REGULATEDCOMMERCIAL - REARLOADR1.5YDWK</v>
          </cell>
          <cell r="J735" t="str">
            <v>R1.5YDWK</v>
          </cell>
          <cell r="K735" t="str">
            <v>1.5 YD 1X WEEKLY</v>
          </cell>
          <cell r="S735">
            <v>2934.01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B736" t="str">
            <v>KITSAP CO -REGULATEDCOMMERCIAL - REARLOADR1YDEK</v>
          </cell>
          <cell r="J736" t="str">
            <v>R1YDEK</v>
          </cell>
          <cell r="K736" t="str">
            <v>1 YD 1X EOW</v>
          </cell>
          <cell r="S736">
            <v>203.4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B737" t="str">
            <v>KITSAP CO -REGULATEDCOMMERCIAL - REARLOADR1YDRENTM</v>
          </cell>
          <cell r="J737" t="str">
            <v>R1YDRENTM</v>
          </cell>
          <cell r="K737" t="str">
            <v>1YD CONTAINER RENT-MTHLY</v>
          </cell>
          <cell r="S737">
            <v>59.29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B738" t="str">
            <v>KITSAP CO -REGULATEDCOMMERCIAL - REARLOADR1YDWK</v>
          </cell>
          <cell r="J738" t="str">
            <v>R1YDWK</v>
          </cell>
          <cell r="K738" t="str">
            <v>1 YD 1X WEEKLY</v>
          </cell>
          <cell r="S738">
            <v>67.63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B739" t="str">
            <v>KITSAP CO -REGULATEDCOMMERCIAL - REARLOADR2YDEK</v>
          </cell>
          <cell r="J739" t="str">
            <v>R2YDEK</v>
          </cell>
          <cell r="K739" t="str">
            <v>2 YD 1X EOW</v>
          </cell>
          <cell r="S739">
            <v>2791.54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B740" t="str">
            <v>KITSAP CO -REGULATEDCOMMERCIAL - REARLOADR2YDRENTM</v>
          </cell>
          <cell r="J740" t="str">
            <v>R2YDRENTM</v>
          </cell>
          <cell r="K740" t="str">
            <v>2YD CONTAINER RENT-MTHLY</v>
          </cell>
          <cell r="S740">
            <v>2435.0100000000002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B741" t="str">
            <v>KITSAP CO -REGULATEDCOMMERCIAL - REARLOADR2YDRENTTM</v>
          </cell>
          <cell r="J741" t="str">
            <v>R2YDRENTTM</v>
          </cell>
          <cell r="K741" t="str">
            <v>2 YD TEMP CONT RENT MONTH</v>
          </cell>
          <cell r="S741">
            <v>20.63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B742" t="str">
            <v>KITSAP CO -REGULATEDCOMMERCIAL - REARLOADR2YDWK</v>
          </cell>
          <cell r="J742" t="str">
            <v>R2YDWK</v>
          </cell>
          <cell r="K742" t="str">
            <v>2 YD 1X WEEKLY</v>
          </cell>
          <cell r="S742">
            <v>15999.69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B743" t="str">
            <v>KITSAP CO -REGULATEDCOMMERCIAL - REARLOADUNLOCKREF</v>
          </cell>
          <cell r="J743" t="str">
            <v>UNLOCKREF</v>
          </cell>
          <cell r="K743" t="str">
            <v>UNLOCK / UNLATCH REFUSE</v>
          </cell>
          <cell r="S743">
            <v>263.12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B744" t="str">
            <v>KITSAP CO -REGULATEDCOMMERCIAL - REARLOADCDELC</v>
          </cell>
          <cell r="J744" t="str">
            <v>CDELC</v>
          </cell>
          <cell r="K744" t="str">
            <v>CONTAINER DELIVERY CHARGE</v>
          </cell>
          <cell r="S744">
            <v>54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B745" t="str">
            <v>KITSAP CO -REGULATEDCOMMERCIAL - REARLOADCEXYD</v>
          </cell>
          <cell r="J745" t="str">
            <v>CEXYD</v>
          </cell>
          <cell r="K745" t="str">
            <v>CMML EXTRA YARDAGE</v>
          </cell>
          <cell r="S745">
            <v>1018.5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B746" t="str">
            <v>KITSAP CO -REGULATEDCOMMERCIAL - REARLOADCOMCAN</v>
          </cell>
          <cell r="J746" t="str">
            <v>COMCAN</v>
          </cell>
          <cell r="K746" t="str">
            <v>COMMERCIAL CAN EXTRA</v>
          </cell>
          <cell r="S746">
            <v>177.6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B747" t="str">
            <v>KITSAP CO -REGULATEDCOMMERCIAL - REARLOADR1.5YDPU</v>
          </cell>
          <cell r="J747" t="str">
            <v>R1.5YDPU</v>
          </cell>
          <cell r="K747" t="str">
            <v>1.5YD CONTAINER PICKUP</v>
          </cell>
          <cell r="S747">
            <v>16.940000000000001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B748" t="str">
            <v>KITSAP CO -REGULATEDCOMMERCIAL - REARLOADR2YDPU</v>
          </cell>
          <cell r="J748" t="str">
            <v>R2YDPU</v>
          </cell>
          <cell r="K748" t="str">
            <v>2YD CONTAINER PICKUP</v>
          </cell>
          <cell r="S748">
            <v>66.540000000000006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B749" t="str">
            <v>KITSAP CO -REGULATEDCOMMERCIAL - REARLOADR2YDRENTM</v>
          </cell>
          <cell r="J749" t="str">
            <v>R2YDRENTM</v>
          </cell>
          <cell r="K749" t="str">
            <v>2YD CONTAINER RENT-MTHLY</v>
          </cell>
          <cell r="S749">
            <v>-55.08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B750" t="str">
            <v>KITSAP CO -REGULATEDCOMMERCIAL - REARLOADR2YDWK</v>
          </cell>
          <cell r="J750" t="str">
            <v>R2YDWK</v>
          </cell>
          <cell r="K750" t="str">
            <v>2 YD 1X WEEKLY</v>
          </cell>
          <cell r="S750">
            <v>-384.16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B751" t="str">
            <v>KITSAP CO -REGULATEDCOMMERCIAL - REARLOADROLLOUTOC</v>
          </cell>
          <cell r="J751" t="str">
            <v>ROLLOUTOC</v>
          </cell>
          <cell r="K751" t="str">
            <v>ROLL OUT</v>
          </cell>
          <cell r="S751">
            <v>316.8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B752" t="str">
            <v>KITSAP CO -REGULATEDCOMMERCIAL - REARLOADUNLOCKREF</v>
          </cell>
          <cell r="J752" t="str">
            <v>UNLOCKREF</v>
          </cell>
          <cell r="K752" t="str">
            <v>UNLOCK / UNLATCH REFUSE</v>
          </cell>
          <cell r="S752">
            <v>2.5299999999999998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B753" t="str">
            <v>KITSAP CO -REGULATEDCOMMERCIAL RECYCLEWLKNRE1RECY</v>
          </cell>
          <cell r="J753" t="str">
            <v>WLKNRE1RECY</v>
          </cell>
          <cell r="K753" t="str">
            <v>WALK IN 5-25FT EOW-RECYCL</v>
          </cell>
          <cell r="S753">
            <v>25.1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B754" t="str">
            <v>KITSAP CO -REGULATEDCOMMERCIAL RECYCLERECYCLERMA</v>
          </cell>
          <cell r="J754" t="str">
            <v>RECYCLERMA</v>
          </cell>
          <cell r="K754" t="str">
            <v>VALUE OF RECYCLEABLES</v>
          </cell>
          <cell r="S754">
            <v>344.28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B755" t="str">
            <v>KITSAP CO -REGULATEDCOMMERCIAL RECYCLERECYCRMA</v>
          </cell>
          <cell r="J755" t="str">
            <v>RECYCRMA</v>
          </cell>
          <cell r="K755" t="str">
            <v>RECYCLE MONTHLY ARREARS</v>
          </cell>
          <cell r="S755">
            <v>978.78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B756" t="str">
            <v>KITSAP CO -REGULATEDPAYMENTSRETCK-USBL</v>
          </cell>
          <cell r="J756" t="str">
            <v>RETCK-USBL</v>
          </cell>
          <cell r="K756" t="str">
            <v>RETURNED CHECK - US BANK LOCKBOX</v>
          </cell>
          <cell r="S756">
            <v>63.38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B757" t="str">
            <v>KITSAP CO -REGULATEDPAYMENTSCC-KOL</v>
          </cell>
          <cell r="J757" t="str">
            <v>CC-KOL</v>
          </cell>
          <cell r="K757" t="str">
            <v>ONLINE PAYMENT-CC</v>
          </cell>
          <cell r="S757">
            <v>-21212.44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B758" t="str">
            <v>KITSAP CO -REGULATEDPAYMENTSPAY</v>
          </cell>
          <cell r="J758" t="str">
            <v>PAY</v>
          </cell>
          <cell r="K758" t="str">
            <v>PAYMENT-THANK YOU!</v>
          </cell>
          <cell r="S758">
            <v>-591.80999999999995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B759" t="str">
            <v>KITSAP CO -REGULATEDPAYMENTSPAY-CFREE</v>
          </cell>
          <cell r="J759" t="str">
            <v>PAY-CFREE</v>
          </cell>
          <cell r="K759" t="str">
            <v>PAYMENT-THANK YOU</v>
          </cell>
          <cell r="S759">
            <v>-4004.53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B760" t="str">
            <v>KITSAP CO -REGULATEDPAYMENTSPAY-KOL</v>
          </cell>
          <cell r="J760" t="str">
            <v>PAY-KOL</v>
          </cell>
          <cell r="K760" t="str">
            <v>PAYMENT-THANK YOU - OL</v>
          </cell>
          <cell r="S760">
            <v>-5836.3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B761" t="str">
            <v>KITSAP CO -REGULATEDPAYMENTSPAY-ORCC</v>
          </cell>
          <cell r="J761" t="str">
            <v>PAY-ORCC</v>
          </cell>
          <cell r="K761" t="str">
            <v>ORCC PAYMENT</v>
          </cell>
          <cell r="S761">
            <v>-176.51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B762" t="str">
            <v>KITSAP CO -REGULATEDPAYMENTSPAY-RPPS</v>
          </cell>
          <cell r="J762" t="str">
            <v>PAY-RPPS</v>
          </cell>
          <cell r="K762" t="str">
            <v>RPSS PAYMENT</v>
          </cell>
          <cell r="S762">
            <v>-710.87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B763" t="str">
            <v>KITSAP CO -REGULATEDPAYMENTSPAYMET</v>
          </cell>
          <cell r="J763" t="str">
            <v>PAYMET</v>
          </cell>
          <cell r="K763" t="str">
            <v>METAVANTE ONLINE PAYMENT</v>
          </cell>
          <cell r="S763">
            <v>-305.47000000000003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B764" t="str">
            <v>KITSAP CO -REGULATEDPAYMENTSPAYUSBL</v>
          </cell>
          <cell r="J764" t="str">
            <v>PAYUSBL</v>
          </cell>
          <cell r="K764" t="str">
            <v>PAYMENT THANK YOU</v>
          </cell>
          <cell r="S764">
            <v>-4295.03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B765" t="str">
            <v>KITSAP CO -REGULATEDPAYMENTSRET-KOL</v>
          </cell>
          <cell r="J765" t="str">
            <v>RET-KOL</v>
          </cell>
          <cell r="K765" t="str">
            <v>ONLINE PAYMENT RETURN</v>
          </cell>
          <cell r="S765">
            <v>106.72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B766" t="str">
            <v>KITSAP CO -REGULATEDPAYMENTSCC-KOL</v>
          </cell>
          <cell r="J766" t="str">
            <v>CC-KOL</v>
          </cell>
          <cell r="K766" t="str">
            <v>ONLINE PAYMENT-CC</v>
          </cell>
          <cell r="S766">
            <v>-10791.06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B767" t="str">
            <v>KITSAP CO -REGULATEDPAYMENTSCCREF-KOL</v>
          </cell>
          <cell r="J767" t="str">
            <v>CCREF-KOL</v>
          </cell>
          <cell r="K767" t="str">
            <v>CREDIT CARD REFUND</v>
          </cell>
          <cell r="S767">
            <v>636.41999999999996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B768" t="str">
            <v>KITSAP CO -REGULATEDPAYMENTSPAY</v>
          </cell>
          <cell r="J768" t="str">
            <v>PAY</v>
          </cell>
          <cell r="K768" t="str">
            <v>PAYMENT-THANK YOU!</v>
          </cell>
          <cell r="S768">
            <v>-9765.92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B769" t="str">
            <v>KITSAP CO -REGULATEDPAYMENTSPAY ICT</v>
          </cell>
          <cell r="J769" t="str">
            <v>PAY ICT</v>
          </cell>
          <cell r="K769" t="str">
            <v>I/C PAYMENT THANK YOU!</v>
          </cell>
          <cell r="S769">
            <v>-114.44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B770" t="str">
            <v>KITSAP CO -REGULATEDPAYMENTSPAY-CFREE</v>
          </cell>
          <cell r="J770" t="str">
            <v>PAY-CFREE</v>
          </cell>
          <cell r="K770" t="str">
            <v>PAYMENT-THANK YOU</v>
          </cell>
          <cell r="S770">
            <v>-1130.53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B771" t="str">
            <v>KITSAP CO -REGULATEDPAYMENTSPAY-KOL</v>
          </cell>
          <cell r="J771" t="str">
            <v>PAY-KOL</v>
          </cell>
          <cell r="K771" t="str">
            <v>PAYMENT-THANK YOU - OL</v>
          </cell>
          <cell r="S771">
            <v>-7078.83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B772" t="str">
            <v>KITSAP CO -REGULATEDPAYMENTSPAY-NATL</v>
          </cell>
          <cell r="J772" t="str">
            <v>PAY-NATL</v>
          </cell>
          <cell r="K772" t="str">
            <v>PAYMENT THANK YOU</v>
          </cell>
          <cell r="S772">
            <v>-761.72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B773" t="str">
            <v>KITSAP CO -REGULATEDPAYMENTSPAY-OAK</v>
          </cell>
          <cell r="J773" t="str">
            <v>PAY-OAK</v>
          </cell>
          <cell r="K773" t="str">
            <v>OAKLEAF PAYMENT</v>
          </cell>
          <cell r="S773">
            <v>-944.4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B774" t="str">
            <v>KITSAP CO -REGULATEDPAYMENTSPAY-ORCC</v>
          </cell>
          <cell r="J774" t="str">
            <v>PAY-ORCC</v>
          </cell>
          <cell r="K774" t="str">
            <v>ORCC PAYMENT</v>
          </cell>
          <cell r="S774">
            <v>-134.80000000000001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B775" t="str">
            <v>KITSAP CO -REGULATEDPAYMENTSPAY-RPPS</v>
          </cell>
          <cell r="J775" t="str">
            <v>PAY-RPPS</v>
          </cell>
          <cell r="K775" t="str">
            <v>RPSS PAYMENT</v>
          </cell>
          <cell r="S775">
            <v>-1388.93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B776" t="str">
            <v>KITSAP CO -REGULATEDPAYMENTSPAYL</v>
          </cell>
          <cell r="J776" t="str">
            <v>PAYL</v>
          </cell>
          <cell r="K776" t="str">
            <v>PAYMENT-THANK YOU!</v>
          </cell>
          <cell r="S776">
            <v>-114.44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B777" t="str">
            <v>KITSAP CO -REGULATEDPAYMENTSPAYMET</v>
          </cell>
          <cell r="J777" t="str">
            <v>PAYMET</v>
          </cell>
          <cell r="K777" t="str">
            <v>METAVANTE ONLINE PAYMENT</v>
          </cell>
          <cell r="S777">
            <v>-71.459999999999994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B778" t="str">
            <v>KITSAP CO -REGULATEDPAYMENTSPAYUSBL</v>
          </cell>
          <cell r="J778" t="str">
            <v>PAYUSBL</v>
          </cell>
          <cell r="K778" t="str">
            <v>PAYMENT THANK YOU</v>
          </cell>
          <cell r="S778">
            <v>-17878.5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B779" t="str">
            <v>KITSAP CO -REGULATEDPAYMENTSRET-KOL</v>
          </cell>
          <cell r="J779" t="str">
            <v>RET-KOL</v>
          </cell>
          <cell r="K779" t="str">
            <v>ONLINE PAYMENT RETURN</v>
          </cell>
          <cell r="S779">
            <v>234.9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B780" t="str">
            <v>KITSAP CO -REGULATEDRESIDENTIAL35RE1</v>
          </cell>
          <cell r="J780" t="str">
            <v>35RE1</v>
          </cell>
          <cell r="K780" t="str">
            <v>1-35 GAL CART EOW SVC</v>
          </cell>
          <cell r="S780">
            <v>3221.5650000000001</v>
          </cell>
          <cell r="T780">
            <v>3221.5650000000001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B781" t="str">
            <v>KITSAP CO -REGULATEDRESIDENTIAL35RM1</v>
          </cell>
          <cell r="J781" t="str">
            <v>35RM1</v>
          </cell>
          <cell r="K781" t="str">
            <v>1-35 GAL CART MONTHLY SVC</v>
          </cell>
          <cell r="S781">
            <v>234.85</v>
          </cell>
          <cell r="T781">
            <v>234.85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B782" t="str">
            <v>KITSAP CO -REGULATEDRESIDENTIAL35RW1</v>
          </cell>
          <cell r="J782" t="str">
            <v>35RW1</v>
          </cell>
          <cell r="K782" t="str">
            <v>1-35 GAL CART WEEKLY SVC</v>
          </cell>
          <cell r="S782">
            <v>11376.62</v>
          </cell>
          <cell r="T782">
            <v>11376.62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B783" t="str">
            <v>KITSAP CO -REGULATEDRESIDENTIAL48RE1</v>
          </cell>
          <cell r="J783" t="str">
            <v>48RE1</v>
          </cell>
          <cell r="K783" t="str">
            <v>1-48 GAL EOW</v>
          </cell>
          <cell r="S783">
            <v>1170.1600000000001</v>
          </cell>
          <cell r="T783">
            <v>1170.1600000000001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B784" t="str">
            <v>KITSAP CO -REGULATEDRESIDENTIAL48RM1</v>
          </cell>
          <cell r="J784" t="str">
            <v>48RM1</v>
          </cell>
          <cell r="K784" t="str">
            <v>1-48 GAL MONTHLY</v>
          </cell>
          <cell r="S784">
            <v>34.380000000000003</v>
          </cell>
          <cell r="T784">
            <v>34.380000000000003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B785" t="str">
            <v>KITSAP CO -REGULATEDRESIDENTIAL48RW1</v>
          </cell>
          <cell r="J785" t="str">
            <v>48RW1</v>
          </cell>
          <cell r="K785" t="str">
            <v>1-48 GAL WEEKLY</v>
          </cell>
          <cell r="S785">
            <v>6968.84</v>
          </cell>
          <cell r="T785">
            <v>6968.84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B786" t="str">
            <v>KITSAP CO -REGULATEDRESIDENTIAL64RE1</v>
          </cell>
          <cell r="J786" t="str">
            <v>64RE1</v>
          </cell>
          <cell r="K786" t="str">
            <v>1-64 GAL EOW</v>
          </cell>
          <cell r="S786">
            <v>1903.57</v>
          </cell>
          <cell r="T786">
            <v>1903.57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B787" t="str">
            <v>KITSAP CO -REGULATEDRESIDENTIAL64RM1</v>
          </cell>
          <cell r="J787" t="str">
            <v>64RM1</v>
          </cell>
          <cell r="K787" t="str">
            <v>1-64 GAL MONTHLY</v>
          </cell>
          <cell r="S787">
            <v>62.86</v>
          </cell>
          <cell r="T787">
            <v>62.86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B788" t="str">
            <v>KITSAP CO -REGULATEDRESIDENTIAL64RW1</v>
          </cell>
          <cell r="J788" t="str">
            <v>64RW1</v>
          </cell>
          <cell r="K788" t="str">
            <v>1-64 GAL CART WEEKLY SVC</v>
          </cell>
          <cell r="S788">
            <v>8364.5849999999991</v>
          </cell>
          <cell r="T788">
            <v>8364.5849999999991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B789" t="str">
            <v>KITSAP CO -REGULATEDRESIDENTIAL96RE1</v>
          </cell>
          <cell r="J789" t="str">
            <v>96RE1</v>
          </cell>
          <cell r="K789" t="str">
            <v>1-96 GAL EOW</v>
          </cell>
          <cell r="S789">
            <v>1321.24</v>
          </cell>
          <cell r="T789">
            <v>1321.24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B790" t="str">
            <v>KITSAP CO -REGULATEDRESIDENTIAL96RM1</v>
          </cell>
          <cell r="J790" t="str">
            <v>96RM1</v>
          </cell>
          <cell r="K790" t="str">
            <v>1-96 GAL MONTHLY</v>
          </cell>
          <cell r="S790">
            <v>43.92</v>
          </cell>
          <cell r="T790">
            <v>43.92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B791" t="str">
            <v>KITSAP CO -REGULATEDRESIDENTIAL96RW1</v>
          </cell>
          <cell r="J791" t="str">
            <v>96RW1</v>
          </cell>
          <cell r="K791" t="str">
            <v>1-96 GAL CART WEEKLY SVC</v>
          </cell>
          <cell r="S791">
            <v>5292.8649999999998</v>
          </cell>
          <cell r="T791">
            <v>5292.8649999999998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B792" t="str">
            <v>KITSAP CO -REGULATEDRESIDENTIALDRVNRE1</v>
          </cell>
          <cell r="J792" t="str">
            <v>DRVNRE1</v>
          </cell>
          <cell r="K792" t="str">
            <v>DRIVE IN UP TO 250'-EOW</v>
          </cell>
          <cell r="S792">
            <v>28.26</v>
          </cell>
          <cell r="T792">
            <v>28.26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B793" t="str">
            <v>KITSAP CO -REGULATEDRESIDENTIALDRVNRE1RECY</v>
          </cell>
          <cell r="J793" t="str">
            <v>DRVNRE1RECY</v>
          </cell>
          <cell r="K793" t="str">
            <v>DRIVE IN UP TO 250 EOW-RE</v>
          </cell>
          <cell r="S793">
            <v>46.505000000000003</v>
          </cell>
          <cell r="T793">
            <v>46.505000000000003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B794" t="str">
            <v>KITSAP CO -REGULATEDRESIDENTIALDRVNRE2</v>
          </cell>
          <cell r="J794" t="str">
            <v>DRVNRE2</v>
          </cell>
          <cell r="K794" t="str">
            <v>DRIVE IN OVER 250'-EOW</v>
          </cell>
          <cell r="S794">
            <v>6.06</v>
          </cell>
          <cell r="T794">
            <v>6.06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B795" t="str">
            <v>KITSAP CO -REGULATEDRESIDENTIALDRVNRE2RECY</v>
          </cell>
          <cell r="J795" t="str">
            <v>DRVNRE2RECY</v>
          </cell>
          <cell r="K795" t="str">
            <v>DRIVE IN OVER 250 EOW-REC</v>
          </cell>
          <cell r="S795">
            <v>9.8699999999999992</v>
          </cell>
          <cell r="T795">
            <v>9.8699999999999992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B796" t="str">
            <v>KITSAP CO -REGULATEDRESIDENTIALDRVNRW1</v>
          </cell>
          <cell r="J796" t="str">
            <v>DRVNRW1</v>
          </cell>
          <cell r="K796" t="str">
            <v>DRIVE IN UP TO 250'</v>
          </cell>
          <cell r="S796">
            <v>108.22499999999999</v>
          </cell>
          <cell r="T796">
            <v>108.22499999999999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B797" t="str">
            <v>KITSAP CO -REGULATEDRESIDENTIALDRVNRW2</v>
          </cell>
          <cell r="J797" t="str">
            <v>DRVNRW2</v>
          </cell>
          <cell r="K797" t="str">
            <v>DRIVE IN OVER 250'</v>
          </cell>
          <cell r="S797">
            <v>6.06</v>
          </cell>
          <cell r="T797">
            <v>6.06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B798" t="str">
            <v>KITSAP CO -REGULATEDRESIDENTIALRECYCLECR</v>
          </cell>
          <cell r="J798" t="str">
            <v>RECYCLECR</v>
          </cell>
          <cell r="K798" t="str">
            <v>VALUE OF RECYCLABLES</v>
          </cell>
          <cell r="S798">
            <v>6251.99</v>
          </cell>
          <cell r="T798">
            <v>6251.99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B799" t="str">
            <v>KITSAP CO -REGULATEDRESIDENTIALRECYONLY</v>
          </cell>
          <cell r="J799" t="str">
            <v>RECYONLY</v>
          </cell>
          <cell r="K799" t="str">
            <v>RECYCLE SERVICE ONLY</v>
          </cell>
          <cell r="S799">
            <v>105.96</v>
          </cell>
          <cell r="T799">
            <v>105.96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B800" t="str">
            <v>KITSAP CO -REGULATEDRESIDENTIALRECYR</v>
          </cell>
          <cell r="J800" t="str">
            <v>RECYR</v>
          </cell>
          <cell r="K800" t="str">
            <v>RESIDENTIAL RECYCLE</v>
          </cell>
          <cell r="S800">
            <v>17668.035</v>
          </cell>
          <cell r="T800">
            <v>17668.035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B801" t="str">
            <v>KITSAP CO -REGULATEDRESIDENTIALRECYRNB</v>
          </cell>
          <cell r="J801" t="str">
            <v>RECYRNB</v>
          </cell>
          <cell r="K801" t="str">
            <v>RECYCLE PROGRAM W/O BINS</v>
          </cell>
          <cell r="S801">
            <v>16.66</v>
          </cell>
          <cell r="T801">
            <v>16.66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B802" t="str">
            <v>KITSAP CO -REGULATEDRESIDENTIALWLKNRE1</v>
          </cell>
          <cell r="J802" t="str">
            <v>WLKNRE1</v>
          </cell>
          <cell r="K802" t="str">
            <v>WALK IN 5'-25'-EOW</v>
          </cell>
          <cell r="S802">
            <v>3.8250000000000002</v>
          </cell>
          <cell r="T802">
            <v>3.8250000000000002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B803" t="str">
            <v>KITSAP CO -REGULATEDRESIDENTIALWLKNRM1</v>
          </cell>
          <cell r="J803" t="str">
            <v>WLKNRM1</v>
          </cell>
          <cell r="K803" t="str">
            <v>WALK IN 5'-25'-MTHLY</v>
          </cell>
          <cell r="S803">
            <v>0.64</v>
          </cell>
          <cell r="T803">
            <v>0.64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B804" t="str">
            <v>KITSAP CO -REGULATEDRESIDENTIALWLKNRW1</v>
          </cell>
          <cell r="J804" t="str">
            <v>WLKNRW1</v>
          </cell>
          <cell r="K804" t="str">
            <v>WALK IN 5'-25'</v>
          </cell>
          <cell r="S804">
            <v>21.995000000000001</v>
          </cell>
          <cell r="T804">
            <v>21.995000000000001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B805" t="str">
            <v>KITSAP CO -REGULATEDRESIDENTIALWLKNRW2</v>
          </cell>
          <cell r="J805" t="str">
            <v>WLKNRW2</v>
          </cell>
          <cell r="K805" t="str">
            <v>WALK IN OVER 25'</v>
          </cell>
          <cell r="S805">
            <v>11.56</v>
          </cell>
          <cell r="T805">
            <v>11.56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B806" t="str">
            <v>KITSAP CO -REGULATEDRESIDENTIAL35ROCC1</v>
          </cell>
          <cell r="J806" t="str">
            <v>35ROCC1</v>
          </cell>
          <cell r="K806" t="str">
            <v>1-35 GAL ON CALL PICKUP</v>
          </cell>
          <cell r="S806">
            <v>6.1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B807" t="str">
            <v>KITSAP CO -REGULATEDRESIDENTIAL96ROCC1</v>
          </cell>
          <cell r="J807" t="str">
            <v>96ROCC1</v>
          </cell>
          <cell r="K807" t="str">
            <v>1-96 GAL ON CALL PICKUP</v>
          </cell>
          <cell r="S807">
            <v>32.94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B808" t="str">
            <v>KITSAP CO -REGULATEDRESIDENTIALADJOTHR</v>
          </cell>
          <cell r="J808" t="str">
            <v>ADJOTHR</v>
          </cell>
          <cell r="K808" t="str">
            <v>ADJUSTMENT</v>
          </cell>
          <cell r="S808">
            <v>-0.56000000000000005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B809" t="str">
            <v>KITSAP CO -REGULATEDRESIDENTIALEXPUR</v>
          </cell>
          <cell r="J809" t="str">
            <v>EXPUR</v>
          </cell>
          <cell r="K809" t="str">
            <v>EXTRA PICKUP</v>
          </cell>
          <cell r="S809">
            <v>230.49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B810" t="str">
            <v>KITSAP CO -REGULATEDRESIDENTIALEXTRAR</v>
          </cell>
          <cell r="J810" t="str">
            <v>EXTRAR</v>
          </cell>
          <cell r="K810" t="str">
            <v>EXTRA CAN/BAGS</v>
          </cell>
          <cell r="S810">
            <v>716.49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B811" t="str">
            <v>KITSAP CO -REGULATEDRESIDENTIALOFOWR</v>
          </cell>
          <cell r="J811" t="str">
            <v>OFOWR</v>
          </cell>
          <cell r="K811" t="str">
            <v>OVERFILL/OVERWEIGHT CHG</v>
          </cell>
          <cell r="S811">
            <v>506.99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B812" t="str">
            <v>KITSAP CO -REGULATEDRESIDENTIALREDELIVER</v>
          </cell>
          <cell r="J812" t="str">
            <v>REDELIVER</v>
          </cell>
          <cell r="K812" t="str">
            <v>DELIVERY CHARGE</v>
          </cell>
          <cell r="S812">
            <v>35.380000000000003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B813" t="str">
            <v>KITSAP CO -REGULATEDRESIDENTIALRESTART</v>
          </cell>
          <cell r="J813" t="str">
            <v>RESTART</v>
          </cell>
          <cell r="K813" t="str">
            <v>SERVICE RESTART FEE</v>
          </cell>
          <cell r="S813">
            <v>11.09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B814" t="str">
            <v>KITSAP CO -REGULATEDRESIDENTIALDRVNRE1RECYMA</v>
          </cell>
          <cell r="J814" t="str">
            <v>DRVNRE1RECYMA</v>
          </cell>
          <cell r="K814" t="str">
            <v>DRIVE IN UP TO 250 EOW-RE</v>
          </cell>
          <cell r="S814">
            <v>36.82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B815" t="str">
            <v>KITSAP CO -REGULATEDRESIDENTIAL35ROCC1</v>
          </cell>
          <cell r="J815" t="str">
            <v>35ROCC1</v>
          </cell>
          <cell r="K815" t="str">
            <v>1-35 GAL ON CALL PICKUP</v>
          </cell>
          <cell r="S815">
            <v>225.7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B816" t="str">
            <v>KITSAP CO -REGULATEDRESIDENTIAL48ROCC1</v>
          </cell>
          <cell r="J816" t="str">
            <v>48ROCC1</v>
          </cell>
          <cell r="K816" t="str">
            <v>1-48 GAL ON CALL PICKUP</v>
          </cell>
          <cell r="S816">
            <v>38.200000000000003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B817" t="str">
            <v>KITSAP CO -REGULATEDRESIDENTIAL64ROCC1</v>
          </cell>
          <cell r="J817" t="str">
            <v>64ROCC1</v>
          </cell>
          <cell r="K817" t="str">
            <v>1-64 GAL ON CALL PICKUP</v>
          </cell>
          <cell r="S817">
            <v>26.94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B818" t="str">
            <v>KITSAP CO -REGULATEDRESIDENTIAL96ROCC1</v>
          </cell>
          <cell r="J818" t="str">
            <v>96ROCC1</v>
          </cell>
          <cell r="K818" t="str">
            <v>1-96 GAL ON CALL PICKUP</v>
          </cell>
          <cell r="S818">
            <v>54.9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B819" t="str">
            <v>KITSAP CO -REGULATEDRESIDENTIALOFOWR</v>
          </cell>
          <cell r="J819" t="str">
            <v>OFOWR</v>
          </cell>
          <cell r="K819" t="str">
            <v>OVERFILL/OVERWEIGHT CHG</v>
          </cell>
          <cell r="S819">
            <v>-4.1900000000000004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B820" t="str">
            <v>KITSAP CO -REGULATEDROLLOFFROLID</v>
          </cell>
          <cell r="J820" t="str">
            <v>ROLID</v>
          </cell>
          <cell r="K820" t="str">
            <v>ROLL OFF-LID</v>
          </cell>
          <cell r="S820">
            <v>43.68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B821" t="str">
            <v>KITSAP CO -REGULATEDROLLOFFRORENT10D</v>
          </cell>
          <cell r="J821" t="str">
            <v>RORENT10D</v>
          </cell>
          <cell r="K821" t="str">
            <v>10YD ROLL OFF DAILY RENT</v>
          </cell>
          <cell r="S821">
            <v>139.5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B822" t="str">
            <v>KITSAP CO -REGULATEDROLLOFFRORENT20D</v>
          </cell>
          <cell r="J822" t="str">
            <v>RORENT20D</v>
          </cell>
          <cell r="K822" t="str">
            <v>20YD ROLL OFF-DAILY RENT</v>
          </cell>
          <cell r="S822">
            <v>1670.78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B823" t="str">
            <v>KITSAP CO -REGULATEDROLLOFFRORENT20M</v>
          </cell>
          <cell r="J823" t="str">
            <v>RORENT20M</v>
          </cell>
          <cell r="K823" t="str">
            <v>20YD ROLL OFF-MNTHLY RENT</v>
          </cell>
          <cell r="S823">
            <v>97.48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B824" t="str">
            <v>KITSAP CO -REGULATEDROLLOFFRORENT40D</v>
          </cell>
          <cell r="J824" t="str">
            <v>RORENT40D</v>
          </cell>
          <cell r="K824" t="str">
            <v>40YD ROLL OFF-DAILY RENT</v>
          </cell>
          <cell r="S824">
            <v>283.8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B825" t="str">
            <v>KITSAP CO -REGULATEDROLLOFFRORENT40M</v>
          </cell>
          <cell r="J825" t="str">
            <v>RORENT40M</v>
          </cell>
          <cell r="K825" t="str">
            <v>40YD ROLL OFF-MNTHLY RENT</v>
          </cell>
          <cell r="S825">
            <v>165.74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B826" t="str">
            <v>KITSAP CO -REGULATEDROLLOFFCPHAUL15</v>
          </cell>
          <cell r="J826" t="str">
            <v>CPHAUL15</v>
          </cell>
          <cell r="K826" t="str">
            <v>15YD COMPACTOR-HAUL</v>
          </cell>
          <cell r="S826">
            <v>146.16999999999999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B827" t="str">
            <v>KITSAP CO -REGULATEDROLLOFFCPHAUL20</v>
          </cell>
          <cell r="J827" t="str">
            <v>CPHAUL20</v>
          </cell>
          <cell r="K827" t="str">
            <v>20YD COMPACTOR-HAUL</v>
          </cell>
          <cell r="S827">
            <v>311.86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B828" t="str">
            <v>KITSAP CO -REGULATEDROLLOFFCPHAUL25</v>
          </cell>
          <cell r="J828" t="str">
            <v>CPHAUL25</v>
          </cell>
          <cell r="K828" t="str">
            <v>25YD COMPACTOR-HAUL</v>
          </cell>
          <cell r="S828">
            <v>170.69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B829" t="str">
            <v>KITSAP CO -REGULATEDROLLOFFCPHAUL30</v>
          </cell>
          <cell r="J829" t="str">
            <v>CPHAUL30</v>
          </cell>
          <cell r="K829" t="str">
            <v>30YD COMPACTOR-HAUL</v>
          </cell>
          <cell r="S829">
            <v>194.6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B830" t="str">
            <v>KITSAP CO -REGULATEDROLLOFFCPHAUL35</v>
          </cell>
          <cell r="J830" t="str">
            <v>CPHAUL35</v>
          </cell>
          <cell r="K830" t="str">
            <v>35YD COMPACTOR-HAUL</v>
          </cell>
          <cell r="S830">
            <v>224.09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B831" t="str">
            <v>KITSAP CO -REGULATEDROLLOFFDISPOLY-TON</v>
          </cell>
          <cell r="J831" t="str">
            <v>DISPOLY-TON</v>
          </cell>
          <cell r="K831" t="str">
            <v>OLYMPIC LANDFILL PER TON</v>
          </cell>
          <cell r="S831">
            <v>4704.24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B832" t="str">
            <v>KITSAP CO -REGULATEDROLLOFFDISPOLYMISC</v>
          </cell>
          <cell r="J832" t="str">
            <v>DISPOLYMISC</v>
          </cell>
          <cell r="K832" t="str">
            <v>DISPOSAL MISCELLANOUS</v>
          </cell>
          <cell r="S832">
            <v>60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B833" t="str">
            <v>KITSAP CO -REGULATEDROLLOFFRODEL</v>
          </cell>
          <cell r="J833" t="str">
            <v>RODEL</v>
          </cell>
          <cell r="K833" t="str">
            <v>ROLL OFF-DELIVERY</v>
          </cell>
          <cell r="S833">
            <v>545.72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B834" t="str">
            <v>KITSAP CO -REGULATEDROLLOFFROHAUL10</v>
          </cell>
          <cell r="J834" t="str">
            <v>ROHAUL10</v>
          </cell>
          <cell r="K834" t="str">
            <v>10YD ROLL OFF HAUL</v>
          </cell>
          <cell r="S834">
            <v>83.93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B835" t="str">
            <v>KITSAP CO -REGULATEDROLLOFFROHAUL20</v>
          </cell>
          <cell r="J835" t="str">
            <v>ROHAUL20</v>
          </cell>
          <cell r="K835" t="str">
            <v>20YD ROLL OFF-HAUL</v>
          </cell>
          <cell r="S835">
            <v>292.44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B836" t="str">
            <v>KITSAP CO -REGULATEDROLLOFFROHAUL20T</v>
          </cell>
          <cell r="J836" t="str">
            <v>ROHAUL20T</v>
          </cell>
          <cell r="K836" t="str">
            <v>20YD ROLL OFF TEMP HAUL</v>
          </cell>
          <cell r="S836">
            <v>1657.16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B837" t="str">
            <v>KITSAP CO -REGULATEDROLLOFFROMILE</v>
          </cell>
          <cell r="J837" t="str">
            <v>ROMILE</v>
          </cell>
          <cell r="K837" t="str">
            <v>ROLL OFF-MILEAGE</v>
          </cell>
          <cell r="S837">
            <v>60.75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B838" t="str">
            <v>KITSAP CO -REGULATEDROLLOFFRORENT20D</v>
          </cell>
          <cell r="J838" t="str">
            <v>RORENT20D</v>
          </cell>
          <cell r="K838" t="str">
            <v>20YD ROLL OFF-DAILY RENT</v>
          </cell>
          <cell r="S838">
            <v>348.58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B839" t="str">
            <v>KITSAP CO -REGULATEDSURCFUEL-COM MASON</v>
          </cell>
          <cell r="J839" t="str">
            <v>FUEL-COM MASON</v>
          </cell>
          <cell r="K839" t="str">
            <v>FUEL &amp; MATERIAL SURCHARGE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B840" t="str">
            <v>KITSAP CO -REGULATEDSURCFUEL-RECY MASON</v>
          </cell>
          <cell r="J840" t="str">
            <v>FUEL-RECY MASON</v>
          </cell>
          <cell r="K840" t="str">
            <v>FUEL &amp; MATERIAL SURCHARGE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B841" t="str">
            <v>KITSAP CO -REGULATEDSURCFUEL-RES MASON</v>
          </cell>
          <cell r="J841" t="str">
            <v>FUEL-RES MASON</v>
          </cell>
          <cell r="K841" t="str">
            <v>FUEL &amp; MATERIAL SURCHARGE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B842" t="str">
            <v>KITSAP CO -REGULATEDSURCFUEL-COM MASON</v>
          </cell>
          <cell r="J842" t="str">
            <v>FUEL-COM MASON</v>
          </cell>
          <cell r="K842" t="str">
            <v>FUEL &amp; MATERIAL SURCHARGE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B843" t="str">
            <v>KITSAP CO -REGULATEDSURCFUEL-RECY MASON</v>
          </cell>
          <cell r="J843" t="str">
            <v>FUEL-RECY MASON</v>
          </cell>
          <cell r="K843" t="str">
            <v>FUEL &amp; MATERIAL SURCHARGE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B844" t="str">
            <v>KITSAP CO -REGULATEDSURCFUEL-RES MASON</v>
          </cell>
          <cell r="J844" t="str">
            <v>FUEL-RES MASON</v>
          </cell>
          <cell r="K844" t="str">
            <v>FUEL &amp; MATERIAL SURCHARGE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B845" t="str">
            <v>KITSAP CO -REGULATEDSURCFUEL-RO MASON</v>
          </cell>
          <cell r="J845" t="str">
            <v>FUEL-RO MASON</v>
          </cell>
          <cell r="K845" t="str">
            <v>FUEL &amp; MATERIAL SURCHARGE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B846" t="str">
            <v>KITSAP CO -REGULATEDSURCFUEL-ACCTG MASON</v>
          </cell>
          <cell r="J846" t="str">
            <v>FUEL-ACCTG MASON</v>
          </cell>
          <cell r="K846" t="str">
            <v>FUEL &amp; MATERIAL SURCHARGE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B847" t="str">
            <v>KITSAP CO -REGULATEDSURCFUEL-RECY MASON</v>
          </cell>
          <cell r="J847" t="str">
            <v>FUEL-RECY MASON</v>
          </cell>
          <cell r="K847" t="str">
            <v>FUEL &amp; MATERIAL SURCHARGE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B848" t="str">
            <v>KITSAP CO -REGULATEDSURCFUEL-RES MASON</v>
          </cell>
          <cell r="J848" t="str">
            <v>FUEL-RES MASON</v>
          </cell>
          <cell r="K848" t="str">
            <v>FUEL &amp; MATERIAL SURCHARGE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B849" t="str">
            <v>KITSAP CO -REGULATEDSURCFUEL-COM MASON</v>
          </cell>
          <cell r="J849" t="str">
            <v>FUEL-COM MASON</v>
          </cell>
          <cell r="K849" t="str">
            <v>FUEL &amp; MATERIAL SURCHARGE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B850" t="str">
            <v>KITSAP CO -REGULATEDSURCFUEL-RECY MASON</v>
          </cell>
          <cell r="J850" t="str">
            <v>FUEL-RECY MASON</v>
          </cell>
          <cell r="K850" t="str">
            <v>FUEL &amp; MATERIAL SURCHARGE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B851" t="str">
            <v>KITSAP CO -REGULATEDSURCFUEL-RES MASON</v>
          </cell>
          <cell r="J851" t="str">
            <v>FUEL-RES MASON</v>
          </cell>
          <cell r="K851" t="str">
            <v>FUEL &amp; MATERIAL SURCHARGE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B852" t="str">
            <v>KITSAP CO -REGULATEDSURCFUEL-RO MASON</v>
          </cell>
          <cell r="J852" t="str">
            <v>FUEL-RO MASON</v>
          </cell>
          <cell r="K852" t="str">
            <v>FUEL &amp; MATERIAL SURCHARGE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B853" t="str">
            <v>KITSAP CO -REGULATEDTAXESREF</v>
          </cell>
          <cell r="J853" t="str">
            <v>REF</v>
          </cell>
          <cell r="K853" t="str">
            <v>3.6% WA Refuse Tax</v>
          </cell>
          <cell r="S853">
            <v>33.6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B854" t="str">
            <v>KITSAP CO -REGULATEDTAXESREF</v>
          </cell>
          <cell r="J854" t="str">
            <v>REF</v>
          </cell>
          <cell r="K854" t="str">
            <v>3.6% WA Refuse Tax</v>
          </cell>
          <cell r="S854">
            <v>931.02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B855" t="str">
            <v>KITSAP CO -REGULATEDTAXESSALES TAX</v>
          </cell>
          <cell r="J855" t="str">
            <v>SALES TAX</v>
          </cell>
          <cell r="K855" t="str">
            <v>8.5% Sales Tax</v>
          </cell>
          <cell r="S855">
            <v>309.60000000000002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B856" t="str">
            <v>KITSAP CO -REGULATEDTAXESREF</v>
          </cell>
          <cell r="J856" t="str">
            <v>REF</v>
          </cell>
          <cell r="K856" t="str">
            <v>3.6% WA Refuse Tax</v>
          </cell>
          <cell r="S856">
            <v>2910.78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B857" t="str">
            <v>KITSAP CO -REGULATEDTAXESREF</v>
          </cell>
          <cell r="J857" t="str">
            <v>REF</v>
          </cell>
          <cell r="K857" t="str">
            <v>3.6% WA Refuse Tax</v>
          </cell>
          <cell r="S857">
            <v>14.41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B858" t="str">
            <v>KITSAP CO -REGULATEDTAXESSALES TAX</v>
          </cell>
          <cell r="J858" t="str">
            <v>SALES TAX</v>
          </cell>
          <cell r="K858" t="str">
            <v>8.5% Sales Tax</v>
          </cell>
          <cell r="S858">
            <v>1.62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B859" t="str">
            <v>KITSAP CO -REGULATEDTAXESREF</v>
          </cell>
          <cell r="J859" t="str">
            <v>REF</v>
          </cell>
          <cell r="K859" t="str">
            <v>3.6% WA Refuse Tax</v>
          </cell>
          <cell r="S859">
            <v>227.74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B860" t="str">
            <v>KITSAP CO -REGULATEDTAXESSALES TAX</v>
          </cell>
          <cell r="J860" t="str">
            <v>SALES TAX</v>
          </cell>
          <cell r="K860" t="str">
            <v>8.5% Sales Tax</v>
          </cell>
          <cell r="S860">
            <v>255.01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B861" t="str">
            <v>KITSAP CO-UNREGULATEDACCOUNTING ADJUSTMENTSFINCHG</v>
          </cell>
          <cell r="J861" t="str">
            <v>FINCHG</v>
          </cell>
          <cell r="K861" t="str">
            <v>LATE FEE</v>
          </cell>
          <cell r="S861">
            <v>11.44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B862" t="str">
            <v>KITSAP CO-UNREGULATEDCOMMERCIAL - REARLOADUNLOCKRECY</v>
          </cell>
          <cell r="J862" t="str">
            <v>UNLOCKRECY</v>
          </cell>
          <cell r="K862" t="str">
            <v>UNLOCK / UNLATCH RECY</v>
          </cell>
          <cell r="S862">
            <v>10.119999999999999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B863" t="str">
            <v>KITSAP CO-UNREGULATEDCOMMERCIAL RECYCLE96CRCOGE1</v>
          </cell>
          <cell r="J863" t="str">
            <v>96CRCOGE1</v>
          </cell>
          <cell r="K863" t="str">
            <v>96 COMMINGLE WG-EOW</v>
          </cell>
          <cell r="S863">
            <v>119.1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B864" t="str">
            <v>KITSAP CO-UNREGULATEDCOMMERCIAL RECYCLE96CRCOGM1</v>
          </cell>
          <cell r="J864" t="str">
            <v>96CRCOGM1</v>
          </cell>
          <cell r="K864" t="str">
            <v>96 COMMINGLE WGMNTHLY</v>
          </cell>
          <cell r="S864">
            <v>110.04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B865" t="str">
            <v>KITSAP CO-UNREGULATEDCOMMERCIAL RECYCLE96CRCOGW1</v>
          </cell>
          <cell r="J865" t="str">
            <v>96CRCOGW1</v>
          </cell>
          <cell r="K865" t="str">
            <v>96 COMMINGLE WG-WEEKLY</v>
          </cell>
          <cell r="S865">
            <v>522.41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B866" t="str">
            <v>KITSAP CO-UNREGULATEDCOMMERCIAL RECYCLE96CRCONGE1</v>
          </cell>
          <cell r="J866" t="str">
            <v>96CRCONGE1</v>
          </cell>
          <cell r="K866" t="str">
            <v>96 COMMINGLE NG-EOW</v>
          </cell>
          <cell r="S866">
            <v>473.2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B867" t="str">
            <v>KITSAP CO-UNREGULATEDCOMMERCIAL RECYCLE96CRCONGM1</v>
          </cell>
          <cell r="J867" t="str">
            <v>96CRCONGM1</v>
          </cell>
          <cell r="K867" t="str">
            <v>96 COMMINGLE NG-MNTHLY</v>
          </cell>
          <cell r="S867">
            <v>165.06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B868" t="str">
            <v>KITSAP CO-UNREGULATEDCOMMERCIAL RECYCLE96CRCONGW1</v>
          </cell>
          <cell r="J868" t="str">
            <v>96CRCONGW1</v>
          </cell>
          <cell r="K868" t="str">
            <v>96 COMMINGLE NG-WEEKLY</v>
          </cell>
          <cell r="S868">
            <v>714.15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B869" t="str">
            <v xml:space="preserve">KITSAP CO-UNREGULATEDCOMMERCIAL RECYCLER2YDOCCE </v>
          </cell>
          <cell r="J869" t="str">
            <v xml:space="preserve">R2YDOCCE </v>
          </cell>
          <cell r="K869" t="str">
            <v>2YD OCC-EOW</v>
          </cell>
          <cell r="S869">
            <v>638.41999999999996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B870" t="str">
            <v>KITSAP CO-UNREGULATEDCOMMERCIAL RECYCLER2YDOCCEX</v>
          </cell>
          <cell r="J870" t="str">
            <v>R2YDOCCEX</v>
          </cell>
          <cell r="K870" t="str">
            <v>2YD OCC-EXTRA CONTAINER</v>
          </cell>
          <cell r="S870">
            <v>172.18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B871" t="str">
            <v>KITSAP CO-UNREGULATEDCOMMERCIAL RECYCLER2YDOCCM</v>
          </cell>
          <cell r="J871" t="str">
            <v>R2YDOCCM</v>
          </cell>
          <cell r="K871" t="str">
            <v>2YD OCC-MNTHLY</v>
          </cell>
          <cell r="S871">
            <v>265.16000000000003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B872" t="str">
            <v>KITSAP CO-UNREGULATEDCOMMERCIAL RECYCLER2YDOCCW</v>
          </cell>
          <cell r="J872" t="str">
            <v>R2YDOCCW</v>
          </cell>
          <cell r="K872" t="str">
            <v>2YD OCC-WEEKLY</v>
          </cell>
          <cell r="S872">
            <v>1553.77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B873" t="str">
            <v>KITSAP CO-UNREGULATEDCOMMERCIAL RECYCLERECYLOCK</v>
          </cell>
          <cell r="J873" t="str">
            <v>RECYLOCK</v>
          </cell>
          <cell r="K873" t="str">
            <v>LOCK/UNLOCK RECYCLING</v>
          </cell>
          <cell r="S873">
            <v>23.94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B874" t="str">
            <v>KITSAP CO-UNREGULATEDCOMMERCIAL RECYCLE96CRCONGOC</v>
          </cell>
          <cell r="J874" t="str">
            <v>96CRCONGOC</v>
          </cell>
          <cell r="K874" t="str">
            <v>96 COMMINGLE NGON CALL</v>
          </cell>
          <cell r="S874">
            <v>18.34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B875" t="str">
            <v>KITSAP CO-UNREGULATEDCOMMERCIAL RECYCLECDELOCC</v>
          </cell>
          <cell r="J875" t="str">
            <v>CDELOCC</v>
          </cell>
          <cell r="K875" t="str">
            <v>CARDBOARD DELIVERY</v>
          </cell>
          <cell r="S875">
            <v>28.35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B876" t="str">
            <v>KITSAP CO-UNREGULATEDCOMMERCIAL RECYCLER2YDOCCOC</v>
          </cell>
          <cell r="J876" t="str">
            <v>R2YDOCCOC</v>
          </cell>
          <cell r="K876" t="str">
            <v>2YD OCC-ON CALL</v>
          </cell>
          <cell r="S876">
            <v>37.880000000000003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B877" t="str">
            <v>KITSAP CO-UNREGULATEDCOMMERCIAL RECYCLERECYLOCK</v>
          </cell>
          <cell r="J877" t="str">
            <v>RECYLOCK</v>
          </cell>
          <cell r="K877" t="str">
            <v>LOCK/UNLOCK RECYCLING</v>
          </cell>
          <cell r="S877">
            <v>2.66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B878" t="str">
            <v>KITSAP CO-UNREGULATEDCOMMERCIAL RECYCLEROLLOUTOCC</v>
          </cell>
          <cell r="J878" t="str">
            <v>ROLLOUTOCC</v>
          </cell>
          <cell r="K878" t="str">
            <v>ROLL OUT FEE - RECYCLE</v>
          </cell>
          <cell r="S878">
            <v>151.19999999999999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B879" t="str">
            <v>KITSAP CO-UNREGULATEDCOMMERCIAL RECYCLEWLKNRECY</v>
          </cell>
          <cell r="J879" t="str">
            <v>WLKNRECY</v>
          </cell>
          <cell r="K879" t="str">
            <v>WALK IN RECYCLE</v>
          </cell>
          <cell r="S879">
            <v>137.71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B880" t="str">
            <v>KITSAP CO-UNREGULATEDPAYMENTSCC-KOL</v>
          </cell>
          <cell r="J880" t="str">
            <v>CC-KOL</v>
          </cell>
          <cell r="K880" t="str">
            <v>ONLINE PAYMENT-CC</v>
          </cell>
          <cell r="S880">
            <v>-1419.03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B881" t="str">
            <v>KITSAP CO-UNREGULATEDPAYMENTSPAY</v>
          </cell>
          <cell r="J881" t="str">
            <v>PAY</v>
          </cell>
          <cell r="K881" t="str">
            <v>PAYMENT-THANK YOU!</v>
          </cell>
          <cell r="S881">
            <v>-1606.8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B882" t="str">
            <v>KITSAP CO-UNREGULATEDPAYMENTSPAY-CFREE</v>
          </cell>
          <cell r="J882" t="str">
            <v>PAY-CFREE</v>
          </cell>
          <cell r="K882" t="str">
            <v>PAYMENT-THANK YOU</v>
          </cell>
          <cell r="S882">
            <v>-185.15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B883" t="str">
            <v>KITSAP CO-UNREGULATEDPAYMENTSPAY-KOL</v>
          </cell>
          <cell r="J883" t="str">
            <v>PAY-KOL</v>
          </cell>
          <cell r="K883" t="str">
            <v>PAYMENT-THANK YOU - OL</v>
          </cell>
          <cell r="S883">
            <v>-1185.2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B884" t="str">
            <v>KITSAP CO-UNREGULATEDPAYMENTSPAY-OAK</v>
          </cell>
          <cell r="J884" t="str">
            <v>PAY-OAK</v>
          </cell>
          <cell r="K884" t="str">
            <v>OAKLEAF PAYMENT</v>
          </cell>
          <cell r="S884">
            <v>-301.43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B885" t="str">
            <v>KITSAP CO-UNREGULATEDPAYMENTSPAY-RPPS</v>
          </cell>
          <cell r="J885" t="str">
            <v>PAY-RPPS</v>
          </cell>
          <cell r="K885" t="str">
            <v>RPSS PAYMENT</v>
          </cell>
          <cell r="S885">
            <v>-112.87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B886" t="str">
            <v>KITSAP CO-UNREGULATEDPAYMENTSPAYUSBL</v>
          </cell>
          <cell r="J886" t="str">
            <v>PAYUSBL</v>
          </cell>
          <cell r="K886" t="str">
            <v>PAYMENT THANK YOU</v>
          </cell>
          <cell r="S886">
            <v>-1550.87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B887" t="str">
            <v>KITSAP CO-UNREGULATEDRESIDENTIALRESTART</v>
          </cell>
          <cell r="J887" t="str">
            <v>RESTART</v>
          </cell>
          <cell r="K887" t="str">
            <v>SERVICE RESTART FEE</v>
          </cell>
          <cell r="S887">
            <v>5.78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B888" t="str">
            <v>KITSAP CO-UNREGULATEDROLLOFFROLIDRECY</v>
          </cell>
          <cell r="J888" t="str">
            <v>ROLIDRECY</v>
          </cell>
          <cell r="K888" t="str">
            <v>ROLL OFF LID-RECYCLE</v>
          </cell>
          <cell r="S888">
            <v>14.56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B889" t="str">
            <v>KITSAP CO-UNREGULATEDROLLOFFRORENT20DRECY</v>
          </cell>
          <cell r="J889" t="str">
            <v>RORENT20DRECY</v>
          </cell>
          <cell r="K889" t="str">
            <v>ROLL OFF RENT DAILY-RECYL</v>
          </cell>
          <cell r="S889">
            <v>180.3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B890" t="str">
            <v>KITSAP CO-UNREGULATEDROLLOFFRORENT40DRECY</v>
          </cell>
          <cell r="J890" t="str">
            <v>RORENT40DRECY</v>
          </cell>
          <cell r="K890" t="str">
            <v>ROLL OFF RENT DAILY-RECYL</v>
          </cell>
          <cell r="S890">
            <v>283.8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B891" t="str">
            <v>KITSAP CO-UNREGULATEDROLLOFFRECYHAUL</v>
          </cell>
          <cell r="J891" t="str">
            <v>RECYHAUL</v>
          </cell>
          <cell r="K891" t="str">
            <v>ROLL OFF RECYCLE HAUL</v>
          </cell>
          <cell r="S891">
            <v>584.88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B892" t="str">
            <v>KITSAP CO-UNREGULATEDROLLOFFRORENT20DRECY</v>
          </cell>
          <cell r="J892" t="str">
            <v>RORENT20DRECY</v>
          </cell>
          <cell r="K892" t="str">
            <v>ROLL OFF RENT DAILY-RECYL</v>
          </cell>
          <cell r="S892">
            <v>96.16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B893" t="str">
            <v>KITSAP CO-UNREGULATEDSURCFUEL-RECY MASON</v>
          </cell>
          <cell r="J893" t="str">
            <v>FUEL-RECY MASON</v>
          </cell>
          <cell r="K893" t="str">
            <v>FUEL &amp; MATERIAL SURCHARGE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B894" t="str">
            <v>KITSAP CO-UNREGULATEDSURCFUEL-RES MASON</v>
          </cell>
          <cell r="J894" t="str">
            <v>FUEL-RES MASON</v>
          </cell>
          <cell r="K894" t="str">
            <v>FUEL &amp; MATERIAL SURCHARGE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B895" t="str">
            <v>KITSAP CO-UNREGULATEDSURCFUEL-RECY MASON</v>
          </cell>
          <cell r="J895" t="str">
            <v>FUEL-RECY MASON</v>
          </cell>
          <cell r="K895" t="str">
            <v>FUEL &amp; MATERIAL SURCHARGE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B896" t="str">
            <v>KITSAP CO-UNREGULATEDTAXESSALES TAX</v>
          </cell>
          <cell r="J896" t="str">
            <v>SALES TAX</v>
          </cell>
          <cell r="K896" t="str">
            <v>8.5% Sales Tax</v>
          </cell>
          <cell r="S896">
            <v>2.41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B897" t="str">
            <v>KITSAP CO-UNREGULATEDTAXESSALES TAX</v>
          </cell>
          <cell r="J897" t="str">
            <v>SALES TAX</v>
          </cell>
          <cell r="K897" t="str">
            <v>8.5% Sales Tax</v>
          </cell>
          <cell r="S897">
            <v>23.5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B898" t="str">
            <v>MASON CO-REGULATEDACCOUNTING ADJUSTMENTSFINCHG</v>
          </cell>
          <cell r="J898" t="str">
            <v>FINCHG</v>
          </cell>
          <cell r="K898" t="str">
            <v>LATE FEE</v>
          </cell>
          <cell r="S898">
            <v>401.94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B899" t="str">
            <v xml:space="preserve">MASON CO-REGULATEDACCOUNTING ADJUSTMENTSBD </v>
          </cell>
          <cell r="J899" t="str">
            <v xml:space="preserve">BD </v>
          </cell>
          <cell r="K899" t="str">
            <v>W\O BAD DEBT</v>
          </cell>
          <cell r="S899">
            <v>-2385.94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B900" t="str">
            <v>MASON CO-REGULATEDACCOUNTING ADJUSTMENTSBDR</v>
          </cell>
          <cell r="J900" t="str">
            <v>BDR</v>
          </cell>
          <cell r="K900" t="str">
            <v>BAD DEBT RECOVERY</v>
          </cell>
          <cell r="S900">
            <v>147.74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B901" t="str">
            <v>MASON CO-REGULATEDACCOUNTING ADJUSTMENTSFINCHG</v>
          </cell>
          <cell r="J901" t="str">
            <v>FINCHG</v>
          </cell>
          <cell r="K901" t="str">
            <v>LATE FEE</v>
          </cell>
          <cell r="S901">
            <v>-6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B902" t="str">
            <v>MASON CO-REGULATEDACCOUNTING ADJUSTMENTSMM</v>
          </cell>
          <cell r="J902" t="str">
            <v>MM</v>
          </cell>
          <cell r="K902" t="str">
            <v>MOVE MONEY</v>
          </cell>
          <cell r="S902">
            <v>-225.15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B903" t="str">
            <v>MASON CO-REGULATEDACCOUNTING ADJUSTMENTSREFUND</v>
          </cell>
          <cell r="J903" t="str">
            <v>REFUND</v>
          </cell>
          <cell r="K903" t="str">
            <v>REFUND</v>
          </cell>
          <cell r="S903">
            <v>458.1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B904" t="str">
            <v>MASON CO-REGULATEDACCOUNTING ADJUSTMENTSFINCHG</v>
          </cell>
          <cell r="J904" t="str">
            <v>FINCHG</v>
          </cell>
          <cell r="K904" t="str">
            <v>LATE FEE</v>
          </cell>
          <cell r="S904">
            <v>151.25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B905" t="str">
            <v xml:space="preserve">MASON CO-REGULATEDACCOUNTING ADJUSTMENTSBD </v>
          </cell>
          <cell r="J905" t="str">
            <v xml:space="preserve">BD </v>
          </cell>
          <cell r="K905" t="str">
            <v>W\O BAD DEBT</v>
          </cell>
          <cell r="S905">
            <v>-783.49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B906" t="str">
            <v>MASON CO-REGULATEDACCOUNTING ADJUSTMENTSFINCHG</v>
          </cell>
          <cell r="J906" t="str">
            <v>FINCHG</v>
          </cell>
          <cell r="K906" t="str">
            <v>LATE FEE</v>
          </cell>
          <cell r="S906">
            <v>-2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B907" t="str">
            <v>MASON CO-REGULATEDACCOUNTING ADJUSTMENTSMM</v>
          </cell>
          <cell r="J907" t="str">
            <v>MM</v>
          </cell>
          <cell r="K907" t="str">
            <v>MOVE MONEY</v>
          </cell>
          <cell r="S907">
            <v>631.11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B908" t="str">
            <v>MASON CO-REGULATEDACCOUNTING ADJUSTMENTSNSF FEES</v>
          </cell>
          <cell r="J908" t="str">
            <v>NSF FEES</v>
          </cell>
          <cell r="K908" t="str">
            <v>RETURNED CHECK FEE</v>
          </cell>
          <cell r="S908">
            <v>43.1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B909" t="str">
            <v>MASON CO-REGULATEDACCOUNTING ADJUSTMENTSREFUND</v>
          </cell>
          <cell r="J909" t="str">
            <v>REFUND</v>
          </cell>
          <cell r="K909" t="str">
            <v>REFUND</v>
          </cell>
          <cell r="S909">
            <v>4482.87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B910" t="str">
            <v>MASON CO-REGULATEDACCOUNTING ADJUSTMENTSRETCK</v>
          </cell>
          <cell r="J910" t="str">
            <v>RETCK</v>
          </cell>
          <cell r="K910" t="str">
            <v>RETURNED CHECK</v>
          </cell>
          <cell r="S910">
            <v>55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B911" t="str">
            <v>MASON CO-REGULATEDCOMMERCIAL  FRONTLOADWLKNRW2RECY</v>
          </cell>
          <cell r="J911" t="str">
            <v>WLKNRW2RECY</v>
          </cell>
          <cell r="K911" t="str">
            <v>WALK IN OVER 25 ADDITIONA</v>
          </cell>
          <cell r="S911">
            <v>42.16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B912" t="str">
            <v>MASON CO-REGULATEDCOMMERCIAL  FRONTLOADWLKNRE1RECYMA</v>
          </cell>
          <cell r="J912" t="str">
            <v>WLKNRE1RECYMA</v>
          </cell>
          <cell r="K912" t="str">
            <v>WALK IN 5-25FT EOW-RECYCL</v>
          </cell>
          <cell r="S912">
            <v>6.3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B913" t="str">
            <v>MASON CO-REGULATEDCOMMERCIAL  FRONTLOADWLKNRW2RECYMA</v>
          </cell>
          <cell r="J913" t="str">
            <v>WLKNRW2RECYMA</v>
          </cell>
          <cell r="K913" t="str">
            <v>WALK IN OVER 25 ADDITIONA</v>
          </cell>
          <cell r="S913">
            <v>0.34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B914" t="str">
            <v>MASON CO-REGULATEDCOMMERCIAL  FRONTLOADWLKNRE1RECYMA</v>
          </cell>
          <cell r="J914" t="str">
            <v>WLKNRE1RECYMA</v>
          </cell>
          <cell r="K914" t="str">
            <v>WALK IN 5-25FT EOW-RECYCL</v>
          </cell>
          <cell r="S914">
            <v>0.63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B915" t="str">
            <v>MASON CO-REGULATEDCOMMERCIAL - REARLOADROLLOUTOC</v>
          </cell>
          <cell r="J915" t="str">
            <v>ROLLOUTOC</v>
          </cell>
          <cell r="K915" t="str">
            <v>ROLL OUT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B916" t="str">
            <v>MASON CO-REGULATEDCOMMERCIAL - REARLOADR1.5YDEM</v>
          </cell>
          <cell r="J916" t="str">
            <v>R1.5YDEM</v>
          </cell>
          <cell r="K916" t="str">
            <v>1.5 YD 1X EOW</v>
          </cell>
          <cell r="S916">
            <v>8042.66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B917" t="str">
            <v>MASON CO-REGULATEDCOMMERCIAL - REARLOADR1.5YDRENTM</v>
          </cell>
          <cell r="J917" t="str">
            <v>R1.5YDRENTM</v>
          </cell>
          <cell r="K917" t="str">
            <v>1.5YD CONTAINER RENT-MTH</v>
          </cell>
          <cell r="S917">
            <v>2400.58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B918" t="str">
            <v>MASON CO-REGULATEDCOMMERCIAL - REARLOADR1.5YDRENTTM</v>
          </cell>
          <cell r="J918" t="str">
            <v>R1.5YDRENTTM</v>
          </cell>
          <cell r="K918" t="str">
            <v>1.5 YD TEMP CONT RENT MON</v>
          </cell>
          <cell r="S918">
            <v>15.77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B919" t="str">
            <v>MASON CO-REGULATEDCOMMERCIAL - REARLOADR1.5YDWM</v>
          </cell>
          <cell r="J919" t="str">
            <v>R1.5YDWM</v>
          </cell>
          <cell r="K919" t="str">
            <v>1.5 YD 1X WEEKLY</v>
          </cell>
          <cell r="S919">
            <v>4947.3999999999996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B920" t="str">
            <v>MASON CO-REGULATEDCOMMERCIAL - REARLOADR1YDEM</v>
          </cell>
          <cell r="J920" t="str">
            <v>R1YDEM</v>
          </cell>
          <cell r="K920" t="str">
            <v>1 YD 1X EOW</v>
          </cell>
          <cell r="S920">
            <v>750.4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B921" t="str">
            <v>MASON CO-REGULATEDCOMMERCIAL - REARLOADR1YDRENTM</v>
          </cell>
          <cell r="J921" t="str">
            <v>R1YDRENTM</v>
          </cell>
          <cell r="K921" t="str">
            <v>1YD CONTAINER RENT-MTHLY</v>
          </cell>
          <cell r="S921">
            <v>186.34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B922" t="str">
            <v>MASON CO-REGULATEDCOMMERCIAL - REARLOADR1YDWM</v>
          </cell>
          <cell r="J922" t="str">
            <v>R1YDWM</v>
          </cell>
          <cell r="K922" t="str">
            <v>1 YD 1X WEEKLY</v>
          </cell>
          <cell r="S922">
            <v>149.74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B923" t="str">
            <v>MASON CO-REGULATEDCOMMERCIAL - REARLOADR2YDEM</v>
          </cell>
          <cell r="J923" t="str">
            <v>R2YDEM</v>
          </cell>
          <cell r="K923" t="str">
            <v>2 YD 1X EOW</v>
          </cell>
          <cell r="S923">
            <v>6229.93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B924" t="str">
            <v>MASON CO-REGULATEDCOMMERCIAL - REARLOADR2YDRENTM</v>
          </cell>
          <cell r="J924" t="str">
            <v>R2YDRENTM</v>
          </cell>
          <cell r="K924" t="str">
            <v>2YD CONTAINER RENT-MTHLY</v>
          </cell>
          <cell r="S924">
            <v>4529.42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B925" t="str">
            <v>MASON CO-REGULATEDCOMMERCIAL - REARLOADR2YDRENTT</v>
          </cell>
          <cell r="J925" t="str">
            <v>R2YDRENTT</v>
          </cell>
          <cell r="K925" t="str">
            <v>2YD TEMP CONTAINER RENT</v>
          </cell>
          <cell r="S925">
            <v>4.8099999999999996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B926" t="str">
            <v>MASON CO-REGULATEDCOMMERCIAL - REARLOADR2YDRENTTM</v>
          </cell>
          <cell r="J926" t="str">
            <v>R2YDRENTTM</v>
          </cell>
          <cell r="K926" t="str">
            <v>2 YD TEMP CONT RENT MONTH</v>
          </cell>
          <cell r="S926">
            <v>52.95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B927" t="str">
            <v>MASON CO-REGULATEDCOMMERCIAL - REARLOADR2YDWM</v>
          </cell>
          <cell r="J927" t="str">
            <v>R2YDWM</v>
          </cell>
          <cell r="K927" t="str">
            <v>2 YD 1X WEEKLY</v>
          </cell>
          <cell r="S927">
            <v>27622.91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B928" t="str">
            <v>MASON CO-REGULATEDCOMMERCIAL - REARLOADUNLOCKREF</v>
          </cell>
          <cell r="J928" t="str">
            <v>UNLOCKREF</v>
          </cell>
          <cell r="K928" t="str">
            <v>UNLOCK / UNLATCH REFUSE</v>
          </cell>
          <cell r="S928">
            <v>242.88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B929" t="str">
            <v>MASON CO-REGULATEDCOMMERCIAL - REARLOADCDELC</v>
          </cell>
          <cell r="J929" t="str">
            <v>CDELC</v>
          </cell>
          <cell r="K929" t="str">
            <v>CONTAINER DELIVERY CHARGE</v>
          </cell>
          <cell r="S929">
            <v>270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B930" t="str">
            <v>MASON CO-REGULATEDCOMMERCIAL - REARLOADCEXYD</v>
          </cell>
          <cell r="J930" t="str">
            <v>CEXYD</v>
          </cell>
          <cell r="K930" t="str">
            <v>CMML EXTRA YARDAGE</v>
          </cell>
          <cell r="S930">
            <v>1621.97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B931" t="str">
            <v>MASON CO-REGULATEDCOMMERCIAL - REARLOADCOMCAN</v>
          </cell>
          <cell r="J931" t="str">
            <v>COMCAN</v>
          </cell>
          <cell r="K931" t="str">
            <v>COMMERCIAL CAN EXTRA</v>
          </cell>
          <cell r="S931">
            <v>179.36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B932" t="str">
            <v>MASON CO-REGULATEDCOMMERCIAL - REARLOADR1.5YDPU</v>
          </cell>
          <cell r="J932" t="str">
            <v>R1.5YDPU</v>
          </cell>
          <cell r="K932" t="str">
            <v>1.5YD CONTAINER PICKUP</v>
          </cell>
          <cell r="S932">
            <v>134.19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B933" t="str">
            <v>MASON CO-REGULATEDCOMMERCIAL - REARLOADR1YDRENTM</v>
          </cell>
          <cell r="J933" t="str">
            <v>R1YDRENTM</v>
          </cell>
          <cell r="K933" t="str">
            <v>1YD CONTAINER RENT-MTHLY</v>
          </cell>
          <cell r="S933">
            <v>-0.56999999999999995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B934" t="str">
            <v>MASON CO-REGULATEDCOMMERCIAL - REARLOADR2YDPU</v>
          </cell>
          <cell r="J934" t="str">
            <v>R2YDPU</v>
          </cell>
          <cell r="K934" t="str">
            <v>2YD CONTAINER PICKUP</v>
          </cell>
          <cell r="S934">
            <v>202.64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B935" t="str">
            <v>MASON CO-REGULATEDCOMMERCIAL - REARLOADROLLOUTOC</v>
          </cell>
          <cell r="J935" t="str">
            <v>ROLLOUTOC</v>
          </cell>
          <cell r="K935" t="str">
            <v>ROLL OUT</v>
          </cell>
          <cell r="S935">
            <v>363.6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B936" t="str">
            <v>MASON CO-REGULATEDCOMMERCIAL RECYCLERECYCLERMA</v>
          </cell>
          <cell r="J936" t="str">
            <v>RECYCLERMA</v>
          </cell>
          <cell r="K936" t="str">
            <v>VALUE OF RECYCLEABLES</v>
          </cell>
          <cell r="S936">
            <v>1.4650000000000001</v>
          </cell>
          <cell r="T936">
            <v>1.4650000000000001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B937" t="str">
            <v>MASON CO-REGULATEDCOMMERCIAL RECYCLEWLKNRE1RECY</v>
          </cell>
          <cell r="J937" t="str">
            <v>WLKNRE1RECY</v>
          </cell>
          <cell r="K937" t="str">
            <v>WALK IN 5-25FT EOW-RECYCL</v>
          </cell>
          <cell r="S937">
            <v>198.29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B938" t="str">
            <v>MASON CO-REGULATEDCOMMERCIAL RECYCLERECYCLERMA</v>
          </cell>
          <cell r="J938" t="str">
            <v>RECYCLERMA</v>
          </cell>
          <cell r="K938" t="str">
            <v>VALUE OF RECYCLEABLES</v>
          </cell>
          <cell r="S938">
            <v>1473.81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B939" t="str">
            <v>MASON CO-REGULATEDCOMMERCIAL RECYCLERECYCRMA</v>
          </cell>
          <cell r="J939" t="str">
            <v>RECYCRMA</v>
          </cell>
          <cell r="K939" t="str">
            <v>RECYCLE MONTHLY ARREARS</v>
          </cell>
          <cell r="S939">
            <v>4198.34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B940" t="str">
            <v>MASON CO-REGULATEDCOMMERCIAL RECYCLERECYRNBMA</v>
          </cell>
          <cell r="J940" t="str">
            <v>RECYRNBMA</v>
          </cell>
          <cell r="K940" t="str">
            <v>RECYCLE NO BIN MONTHLY AR</v>
          </cell>
          <cell r="S940">
            <v>16.66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B941" t="str">
            <v>MASON CO-REGULATEDCOMMERCIAL RECYCLERECYCLERMA</v>
          </cell>
          <cell r="J941" t="str">
            <v>RECYCLERMA</v>
          </cell>
          <cell r="K941" t="str">
            <v>VALUE OF RECYCLEABLES</v>
          </cell>
          <cell r="S941">
            <v>0.93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B942" t="str">
            <v>MASON CO-REGULATEDCOMMERCIAL RECYCLERECYCRMA</v>
          </cell>
          <cell r="J942" t="str">
            <v>RECYCRMA</v>
          </cell>
          <cell r="K942" t="str">
            <v>RECYCLE MONTHLY ARREARS</v>
          </cell>
          <cell r="S942">
            <v>-49.17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B943" t="str">
            <v>MASON CO-REGULATEDPAYMENTSCC-KOL</v>
          </cell>
          <cell r="J943" t="str">
            <v>CC-KOL</v>
          </cell>
          <cell r="K943" t="str">
            <v>ONLINE PAYMENT-CC</v>
          </cell>
          <cell r="S943">
            <v>-92845.89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B944" t="str">
            <v>MASON CO-REGULATEDPAYMENTSCCREF-KOL</v>
          </cell>
          <cell r="J944" t="str">
            <v>CCREF-KOL</v>
          </cell>
          <cell r="K944" t="str">
            <v>CREDIT CARD REFUND</v>
          </cell>
          <cell r="S944">
            <v>238.62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B945" t="str">
            <v>MASON CO-REGULATEDPAYMENTSPAY</v>
          </cell>
          <cell r="J945" t="str">
            <v>PAY</v>
          </cell>
          <cell r="K945" t="str">
            <v>PAYMENT-THANK YOU!</v>
          </cell>
          <cell r="S945">
            <v>-9456.17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B946" t="str">
            <v>MASON CO-REGULATEDPAYMENTSPAY ICT</v>
          </cell>
          <cell r="J946" t="str">
            <v>PAY ICT</v>
          </cell>
          <cell r="K946" t="str">
            <v>I/C PAYMENT THANK YOU!</v>
          </cell>
          <cell r="S946">
            <v>780.89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B947" t="str">
            <v>MASON CO-REGULATEDPAYMENTSPAY-CFREE</v>
          </cell>
          <cell r="J947" t="str">
            <v>PAY-CFREE</v>
          </cell>
          <cell r="K947" t="str">
            <v>PAYMENT-THANK YOU</v>
          </cell>
          <cell r="S947">
            <v>-14474.85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B948" t="str">
            <v>MASON CO-REGULATEDPAYMENTSPAY-KOL</v>
          </cell>
          <cell r="J948" t="str">
            <v>PAY-KOL</v>
          </cell>
          <cell r="K948" t="str">
            <v>PAYMENT-THANK YOU - OL</v>
          </cell>
          <cell r="S948">
            <v>-21989.09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B949" t="str">
            <v>MASON CO-REGULATEDPAYMENTSPAY-ORCC</v>
          </cell>
          <cell r="J949" t="str">
            <v>PAY-ORCC</v>
          </cell>
          <cell r="K949" t="str">
            <v>ORCC PAYMENT</v>
          </cell>
          <cell r="S949">
            <v>-496.98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B950" t="str">
            <v>MASON CO-REGULATEDPAYMENTSPAY-RPPS</v>
          </cell>
          <cell r="J950" t="str">
            <v>PAY-RPPS</v>
          </cell>
          <cell r="K950" t="str">
            <v>RPSS PAYMENT</v>
          </cell>
          <cell r="S950">
            <v>-2731.56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B951" t="str">
            <v>MASON CO-REGULATEDPAYMENTSPAYL</v>
          </cell>
          <cell r="J951" t="str">
            <v>PAYL</v>
          </cell>
          <cell r="K951" t="str">
            <v>PAYMENT-THANK YOU!</v>
          </cell>
          <cell r="S951">
            <v>-127.37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B952" t="str">
            <v>MASON CO-REGULATEDPAYMENTSPAYMET</v>
          </cell>
          <cell r="J952" t="str">
            <v>PAYMET</v>
          </cell>
          <cell r="K952" t="str">
            <v>METAVANTE ONLINE PAYMENT</v>
          </cell>
          <cell r="S952">
            <v>-2683.34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B953" t="str">
            <v>MASON CO-REGULATEDPAYMENTSPAYUSBL</v>
          </cell>
          <cell r="J953" t="str">
            <v>PAYUSBL</v>
          </cell>
          <cell r="K953" t="str">
            <v>PAYMENT THANK YOU</v>
          </cell>
          <cell r="S953">
            <v>-14256.89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B954" t="str">
            <v>MASON CO-REGULATEDPAYMENTSRET-KOL</v>
          </cell>
          <cell r="J954" t="str">
            <v>RET-KOL</v>
          </cell>
          <cell r="K954" t="str">
            <v>ONLINE PAYMENT RETURN</v>
          </cell>
          <cell r="S954">
            <v>383.19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B955" t="str">
            <v>MASON CO-REGULATEDPAYMENTSRETCK-USBL</v>
          </cell>
          <cell r="J955" t="str">
            <v>RETCK-USBL</v>
          </cell>
          <cell r="K955" t="str">
            <v>RETURNED CHECK - US BANK LOCKBOX</v>
          </cell>
          <cell r="S955">
            <v>2424.2800000000002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B956" t="str">
            <v>MASON CO-REGULATEDPAYMENTSCC-KOL</v>
          </cell>
          <cell r="J956" t="str">
            <v>CC-KOL</v>
          </cell>
          <cell r="K956" t="str">
            <v>ONLINE PAYMENT-CC</v>
          </cell>
          <cell r="S956">
            <v>-42698.19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B957" t="str">
            <v>MASON CO-REGULATEDPAYMENTSCCREF-KOL</v>
          </cell>
          <cell r="J957" t="str">
            <v>CCREF-KOL</v>
          </cell>
          <cell r="K957" t="str">
            <v>CREDIT CARD REFUND</v>
          </cell>
          <cell r="S957">
            <v>1968.58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B958" t="str">
            <v>MASON CO-REGULATEDPAYMENTSPAY</v>
          </cell>
          <cell r="J958" t="str">
            <v>PAY</v>
          </cell>
          <cell r="K958" t="str">
            <v>PAYMENT-THANK YOU!</v>
          </cell>
          <cell r="S958">
            <v>-18813.84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B959" t="str">
            <v>MASON CO-REGULATEDPAYMENTSPAY EFT</v>
          </cell>
          <cell r="J959" t="str">
            <v>PAY EFT</v>
          </cell>
          <cell r="K959" t="str">
            <v>ELECTRONIC PAYMENT</v>
          </cell>
          <cell r="S959">
            <v>-815.92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B960" t="str">
            <v>MASON CO-REGULATEDPAYMENTSPAY ICT</v>
          </cell>
          <cell r="J960" t="str">
            <v>PAY ICT</v>
          </cell>
          <cell r="K960" t="str">
            <v>I/C PAYMENT THANK YOU!</v>
          </cell>
          <cell r="S960">
            <v>-774.56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B961" t="str">
            <v>MASON CO-REGULATEDPAYMENTSPAY-CFREE</v>
          </cell>
          <cell r="J961" t="str">
            <v>PAY-CFREE</v>
          </cell>
          <cell r="K961" t="str">
            <v>PAYMENT-THANK YOU</v>
          </cell>
          <cell r="S961">
            <v>-3482.13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B962" t="str">
            <v>MASON CO-REGULATEDPAYMENTSPAY-KOL</v>
          </cell>
          <cell r="J962" t="str">
            <v>PAY-KOL</v>
          </cell>
          <cell r="K962" t="str">
            <v>PAYMENT-THANK YOU - OL</v>
          </cell>
          <cell r="S962">
            <v>-10764.72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B963" t="str">
            <v>MASON CO-REGULATEDPAYMENTSPAY-ORCC</v>
          </cell>
          <cell r="J963" t="str">
            <v>PAY-ORCC</v>
          </cell>
          <cell r="K963" t="str">
            <v>ORCC PAYMENT</v>
          </cell>
          <cell r="S963">
            <v>-113.37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B964" t="str">
            <v>MASON CO-REGULATEDPAYMENTSPAY-RPPS</v>
          </cell>
          <cell r="J964" t="str">
            <v>PAY-RPPS</v>
          </cell>
          <cell r="K964" t="str">
            <v>RPSS PAYMENT</v>
          </cell>
          <cell r="S964">
            <v>-810.92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B965" t="str">
            <v>MASON CO-REGULATEDPAYMENTSPAYL</v>
          </cell>
          <cell r="J965" t="str">
            <v>PAYL</v>
          </cell>
          <cell r="K965" t="str">
            <v>PAYMENT-THANK YOU!</v>
          </cell>
          <cell r="S965">
            <v>-137.12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B966" t="str">
            <v>MASON CO-REGULATEDPAYMENTSPAYMET</v>
          </cell>
          <cell r="J966" t="str">
            <v>PAYMET</v>
          </cell>
          <cell r="K966" t="str">
            <v>METAVANTE ONLINE PAYMENT</v>
          </cell>
          <cell r="S966">
            <v>-771.72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B967" t="str">
            <v>MASON CO-REGULATEDPAYMENTSPAYUSBL</v>
          </cell>
          <cell r="J967" t="str">
            <v>PAYUSBL</v>
          </cell>
          <cell r="K967" t="str">
            <v>PAYMENT THANK YOU</v>
          </cell>
          <cell r="S967">
            <v>-54115.59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B968" t="str">
            <v>MASON CO-REGULATEDPAYMENTSRET-KOL</v>
          </cell>
          <cell r="J968" t="str">
            <v>RET-KOL</v>
          </cell>
          <cell r="K968" t="str">
            <v>ONLINE PAYMENT RETURN</v>
          </cell>
          <cell r="S968">
            <v>21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B969" t="str">
            <v>MASON CO-REGULATEDRESIDENTIAL20RW1</v>
          </cell>
          <cell r="J969" t="str">
            <v>20RW1</v>
          </cell>
          <cell r="K969" t="str">
            <v>1-20 GAL CAN WEEKLY SVC</v>
          </cell>
          <cell r="S969">
            <v>106.88</v>
          </cell>
          <cell r="T969">
            <v>106.88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B970" t="str">
            <v>MASON CO-REGULATEDRESIDENTIAL32RE2</v>
          </cell>
          <cell r="J970" t="str">
            <v>32RE2</v>
          </cell>
          <cell r="K970" t="str">
            <v>2-32 GAL CAN-EOW SVC</v>
          </cell>
          <cell r="S970">
            <v>14.63</v>
          </cell>
          <cell r="T970">
            <v>14.63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B971" t="str">
            <v>MASON CO-REGULATEDRESIDENTIAL35RE1</v>
          </cell>
          <cell r="J971" t="str">
            <v>35RE1</v>
          </cell>
          <cell r="K971" t="str">
            <v>1-35 GAL CART EOW SVC</v>
          </cell>
          <cell r="S971">
            <v>22491.525000000001</v>
          </cell>
          <cell r="T971">
            <v>22491.525000000001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B972" t="str">
            <v>MASON CO-REGULATEDRESIDENTIAL35RM1</v>
          </cell>
          <cell r="J972" t="str">
            <v>35RM1</v>
          </cell>
          <cell r="K972" t="str">
            <v>1-35 GAL CART MONTHLY SVC</v>
          </cell>
          <cell r="S972">
            <v>1699.575</v>
          </cell>
          <cell r="T972">
            <v>1699.575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B973" t="str">
            <v>MASON CO-REGULATEDRESIDENTIAL35RW1</v>
          </cell>
          <cell r="J973" t="str">
            <v>35RW1</v>
          </cell>
          <cell r="K973" t="str">
            <v>1-35 GAL CART WEEKLY SVC</v>
          </cell>
          <cell r="S973">
            <v>50272.654999999999</v>
          </cell>
          <cell r="T973">
            <v>50272.654999999999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B974" t="str">
            <v>MASON CO-REGULATEDRESIDENTIAL45RW1</v>
          </cell>
          <cell r="J974" t="str">
            <v>45RW1</v>
          </cell>
          <cell r="K974" t="str">
            <v>1-45 GAL CAN-WEEKLY SVC</v>
          </cell>
          <cell r="S974">
            <v>21.49</v>
          </cell>
          <cell r="T974">
            <v>21.49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B975" t="str">
            <v>MASON CO-REGULATEDRESIDENTIAL48RE1</v>
          </cell>
          <cell r="J975" t="str">
            <v>48RE1</v>
          </cell>
          <cell r="K975" t="str">
            <v>1-48 GAL EOW</v>
          </cell>
          <cell r="S975">
            <v>7687.86</v>
          </cell>
          <cell r="T975">
            <v>7687.86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B976" t="str">
            <v>MASON CO-REGULATEDRESIDENTIAL48RM1</v>
          </cell>
          <cell r="J976" t="str">
            <v>48RM1</v>
          </cell>
          <cell r="K976" t="str">
            <v>1-48 GAL MONTHLY</v>
          </cell>
          <cell r="S976">
            <v>327.24</v>
          </cell>
          <cell r="T976">
            <v>327.24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B977" t="str">
            <v>MASON CO-REGULATEDRESIDENTIAL48RW1</v>
          </cell>
          <cell r="J977" t="str">
            <v>48RW1</v>
          </cell>
          <cell r="K977" t="str">
            <v>1-48 GAL WEEKLY</v>
          </cell>
          <cell r="S977">
            <v>30847.355</v>
          </cell>
          <cell r="T977">
            <v>30847.355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B978" t="str">
            <v>MASON CO-REGULATEDRESIDENTIAL64RE1</v>
          </cell>
          <cell r="J978" t="str">
            <v>64RE1</v>
          </cell>
          <cell r="K978" t="str">
            <v>1-64 GAL EOW</v>
          </cell>
          <cell r="S978">
            <v>10541.1</v>
          </cell>
          <cell r="T978">
            <v>10541.1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B979" t="str">
            <v>MASON CO-REGULATEDRESIDENTIAL64RM1</v>
          </cell>
          <cell r="J979" t="str">
            <v>64RM1</v>
          </cell>
          <cell r="K979" t="str">
            <v>1-64 GAL MONTHLY</v>
          </cell>
          <cell r="S979">
            <v>329.13</v>
          </cell>
          <cell r="T979">
            <v>329.13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B980" t="str">
            <v>MASON CO-REGULATEDRESIDENTIAL64RW1</v>
          </cell>
          <cell r="J980" t="str">
            <v>64RW1</v>
          </cell>
          <cell r="K980" t="str">
            <v>1-64 GAL CART WEEKLY SVC</v>
          </cell>
          <cell r="S980">
            <v>31298.785</v>
          </cell>
          <cell r="T980">
            <v>31298.785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B981" t="str">
            <v>MASON CO-REGULATEDRESIDENTIAL96RE1</v>
          </cell>
          <cell r="J981" t="str">
            <v>96RE1</v>
          </cell>
          <cell r="K981" t="str">
            <v>1-96 GAL EOW</v>
          </cell>
          <cell r="S981">
            <v>5947.81</v>
          </cell>
          <cell r="T981">
            <v>5947.81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B982" t="str">
            <v>MASON CO-REGULATEDRESIDENTIAL96RM1</v>
          </cell>
          <cell r="J982" t="str">
            <v>96RM1</v>
          </cell>
          <cell r="K982" t="str">
            <v>1-96 GAL MONTHLY</v>
          </cell>
          <cell r="S982">
            <v>306.02</v>
          </cell>
          <cell r="T982">
            <v>306.02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B983" t="str">
            <v>MASON CO-REGULATEDRESIDENTIAL96RW1</v>
          </cell>
          <cell r="J983" t="str">
            <v>96RW1</v>
          </cell>
          <cell r="K983" t="str">
            <v>1-96 GAL CART WEEKLY SVC</v>
          </cell>
          <cell r="S983">
            <v>19435.384999999998</v>
          </cell>
          <cell r="T983">
            <v>19435.384999999998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B984" t="str">
            <v>MASON CO-REGULATEDRESIDENTIALDRVNRE1</v>
          </cell>
          <cell r="J984" t="str">
            <v>DRVNRE1</v>
          </cell>
          <cell r="K984" t="str">
            <v>DRIVE IN UP TO 250'-EOW</v>
          </cell>
          <cell r="S984">
            <v>217.26499999999999</v>
          </cell>
          <cell r="T984">
            <v>217.26499999999999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B985" t="str">
            <v>MASON CO-REGULATEDRESIDENTIALDRVNRE1RECY</v>
          </cell>
          <cell r="J985" t="str">
            <v>DRVNRE1RECY</v>
          </cell>
          <cell r="K985" t="str">
            <v>DRIVE IN UP TO 250 EOW-RE</v>
          </cell>
          <cell r="S985">
            <v>282.73</v>
          </cell>
          <cell r="T985">
            <v>282.73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B986" t="str">
            <v>MASON CO-REGULATEDRESIDENTIALDRVNRE2</v>
          </cell>
          <cell r="J986" t="str">
            <v>DRVNRE2</v>
          </cell>
          <cell r="K986" t="str">
            <v>DRIVE IN OVER 250'-EOW</v>
          </cell>
          <cell r="S986">
            <v>51.68</v>
          </cell>
          <cell r="T986">
            <v>51.68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B987" t="str">
            <v>MASON CO-REGULATEDRESIDENTIALDRVNRE2RECY</v>
          </cell>
          <cell r="J987" t="str">
            <v>DRVNRE2RECY</v>
          </cell>
          <cell r="K987" t="str">
            <v>DRIVE IN OVER 250 EOW-REC</v>
          </cell>
          <cell r="S987">
            <v>79.2</v>
          </cell>
          <cell r="T987">
            <v>79.2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B988" t="str">
            <v>MASON CO-REGULATEDRESIDENTIALDRVNRM1</v>
          </cell>
          <cell r="J988" t="str">
            <v>DRVNRM1</v>
          </cell>
          <cell r="K988" t="str">
            <v>DRIVE IN UP TO 250'-MTHLY</v>
          </cell>
          <cell r="S988">
            <v>13.32</v>
          </cell>
          <cell r="T988">
            <v>13.32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B989" t="str">
            <v>MASON CO-REGULATEDRESIDENTIALDRVNRM2</v>
          </cell>
          <cell r="J989" t="str">
            <v>DRVNRM2</v>
          </cell>
          <cell r="K989" t="str">
            <v>DRIVE IN OVER 250'-MTHLY</v>
          </cell>
          <cell r="S989">
            <v>1.4</v>
          </cell>
          <cell r="T989">
            <v>1.4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B990" t="str">
            <v>MASON CO-REGULATEDRESIDENTIALDRVNRW1</v>
          </cell>
          <cell r="J990" t="str">
            <v>DRVNRW1</v>
          </cell>
          <cell r="K990" t="str">
            <v>DRIVE IN UP TO 250'</v>
          </cell>
          <cell r="S990">
            <v>380.39499999999998</v>
          </cell>
          <cell r="T990">
            <v>380.39499999999998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B991" t="str">
            <v>MASON CO-REGULATEDRESIDENTIALDRVNRW2</v>
          </cell>
          <cell r="J991" t="str">
            <v>DRVNRW2</v>
          </cell>
          <cell r="K991" t="str">
            <v>DRIVE IN OVER 250'</v>
          </cell>
          <cell r="S991">
            <v>72.385000000000005</v>
          </cell>
          <cell r="T991">
            <v>72.385000000000005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B992" t="str">
            <v>MASON CO-REGULATEDRESIDENTIALEMPLOYEER</v>
          </cell>
          <cell r="J992" t="str">
            <v>EMPLOYEER</v>
          </cell>
          <cell r="K992" t="str">
            <v>EMPLOYEE SERVICE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B993" t="str">
            <v>MASON CO-REGULATEDRESIDENTIALRECYCLECR</v>
          </cell>
          <cell r="J993" t="str">
            <v>RECYCLECR</v>
          </cell>
          <cell r="K993" t="str">
            <v>VALUE OF RECYCLABLES</v>
          </cell>
          <cell r="S993">
            <v>28107.1</v>
          </cell>
          <cell r="T993">
            <v>28107.1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B994" t="str">
            <v>MASON CO-REGULATEDRESIDENTIALRECYONLY</v>
          </cell>
          <cell r="J994" t="str">
            <v>RECYONLY</v>
          </cell>
          <cell r="K994" t="str">
            <v>RECYCLE SERVICE ONLY</v>
          </cell>
          <cell r="S994">
            <v>472.40499999999997</v>
          </cell>
          <cell r="T994">
            <v>472.40499999999997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B995" t="str">
            <v>MASON CO-REGULATEDRESIDENTIALRECYR</v>
          </cell>
          <cell r="J995" t="str">
            <v>RECYR</v>
          </cell>
          <cell r="K995" t="str">
            <v>RESIDENTIAL RECYCLE</v>
          </cell>
          <cell r="S995">
            <v>79491.45</v>
          </cell>
          <cell r="T995">
            <v>79491.45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B996" t="str">
            <v>MASON CO-REGULATEDRESIDENTIALRECYRNB</v>
          </cell>
          <cell r="J996" t="str">
            <v>RECYRNB</v>
          </cell>
          <cell r="K996" t="str">
            <v>RECYCLE PROGRAM W/O BINS</v>
          </cell>
          <cell r="S996">
            <v>66.64</v>
          </cell>
          <cell r="T996">
            <v>66.64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B997" t="str">
            <v>MASON CO-REGULATEDRESIDENTIALSTAIR-RES</v>
          </cell>
          <cell r="J997" t="str">
            <v>STAIR-RES</v>
          </cell>
          <cell r="K997" t="str">
            <v>PER STAIR - RES</v>
          </cell>
          <cell r="S997">
            <v>7.2</v>
          </cell>
          <cell r="T997">
            <v>7.2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B998" t="str">
            <v>MASON CO-REGULATEDRESIDENTIALWLKNRE1</v>
          </cell>
          <cell r="J998" t="str">
            <v>WLKNRE1</v>
          </cell>
          <cell r="K998" t="str">
            <v>WALK IN 5'-25'-EOW</v>
          </cell>
          <cell r="S998">
            <v>56.064999999999998</v>
          </cell>
          <cell r="T998">
            <v>56.064999999999998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B999" t="str">
            <v>MASON CO-REGULATEDRESIDENTIALWLKNRM1</v>
          </cell>
          <cell r="J999" t="str">
            <v>WLKNRM1</v>
          </cell>
          <cell r="K999" t="str">
            <v>WALK IN 5'-25'-MTHLY</v>
          </cell>
          <cell r="S999">
            <v>3.54</v>
          </cell>
          <cell r="T999">
            <v>3.54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B1000" t="str">
            <v>MASON CO-REGULATEDRESIDENTIALWLKNRW1</v>
          </cell>
          <cell r="J1000" t="str">
            <v>WLKNRW1</v>
          </cell>
          <cell r="K1000" t="str">
            <v>WALK IN 5'-25'</v>
          </cell>
          <cell r="S1000">
            <v>99.734999999999999</v>
          </cell>
          <cell r="T1000">
            <v>99.734999999999999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B1001" t="str">
            <v>MASON CO-REGULATEDRESIDENTIALWLKNRW2</v>
          </cell>
          <cell r="J1001" t="str">
            <v>WLKNRW2</v>
          </cell>
          <cell r="K1001" t="str">
            <v>WALK IN OVER 25'</v>
          </cell>
          <cell r="S1001">
            <v>23.12</v>
          </cell>
          <cell r="T1001">
            <v>23.12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  <row r="1002">
          <cell r="B1002" t="str">
            <v>MASON CO-REGULATEDRESIDENTIAL35RE1</v>
          </cell>
          <cell r="J1002" t="str">
            <v>35RE1</v>
          </cell>
          <cell r="K1002" t="str">
            <v>1-35 GAL CART EOW SVC</v>
          </cell>
          <cell r="S1002">
            <v>-75.38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</row>
        <row r="1003">
          <cell r="B1003" t="str">
            <v>MASON CO-REGULATEDRESIDENTIAL35ROCC1</v>
          </cell>
          <cell r="J1003" t="str">
            <v>35ROCC1</v>
          </cell>
          <cell r="K1003" t="str">
            <v>1-35 GAL ON CALL PICKUP</v>
          </cell>
          <cell r="S1003">
            <v>141.55000000000001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B1004" t="str">
            <v>MASON CO-REGULATEDRESIDENTIAL35RW1</v>
          </cell>
          <cell r="J1004" t="str">
            <v>35RW1</v>
          </cell>
          <cell r="K1004" t="str">
            <v>1-35 GAL CART WEEKLY SVC</v>
          </cell>
          <cell r="S1004">
            <v>-4.07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B1005" t="str">
            <v>MASON CO-REGULATEDRESIDENTIAL45RW1</v>
          </cell>
          <cell r="J1005" t="str">
            <v>45RW1</v>
          </cell>
          <cell r="K1005" t="str">
            <v>1-45 GAL CAN-WEEKLY SVC</v>
          </cell>
          <cell r="S1005">
            <v>-148.74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</row>
        <row r="1006">
          <cell r="B1006" t="str">
            <v>MASON CO-REGULATEDRESIDENTIAL48ROCC1</v>
          </cell>
          <cell r="J1006" t="str">
            <v>48ROCC1</v>
          </cell>
          <cell r="K1006" t="str">
            <v>1-48 GAL ON CALL PICKUP</v>
          </cell>
          <cell r="S1006">
            <v>24.24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B1007" t="str">
            <v>MASON CO-REGULATEDRESIDENTIAL64ROCC1</v>
          </cell>
          <cell r="J1007" t="str">
            <v>64ROCC1</v>
          </cell>
          <cell r="K1007" t="str">
            <v>1-64 GAL ON CALL PICKUP</v>
          </cell>
          <cell r="S1007">
            <v>19.079999999999998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B1008" t="str">
            <v>MASON CO-REGULATEDRESIDENTIAL64RW1</v>
          </cell>
          <cell r="J1008" t="str">
            <v>64RW1</v>
          </cell>
          <cell r="K1008" t="str">
            <v>1-64 GAL CART WEEKLY SVC</v>
          </cell>
          <cell r="S1008">
            <v>-7.02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B1009" t="str">
            <v>MASON CO-REGULATEDRESIDENTIAL96ROCC1</v>
          </cell>
          <cell r="J1009" t="str">
            <v>96ROCC1</v>
          </cell>
          <cell r="K1009" t="str">
            <v>1-96 GAL ON CALL PICKUP</v>
          </cell>
          <cell r="S1009">
            <v>153.01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B1010" t="str">
            <v>MASON CO-REGULATEDRESIDENTIALADJOTHR</v>
          </cell>
          <cell r="J1010" t="str">
            <v>ADJOTHR</v>
          </cell>
          <cell r="K1010" t="str">
            <v>ADJUSTMENT</v>
          </cell>
          <cell r="S1010">
            <v>-74.66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B1011" t="str">
            <v>MASON CO-REGULATEDRESIDENTIALDRVNRE2RECY</v>
          </cell>
          <cell r="J1011" t="str">
            <v>DRVNRE2RECY</v>
          </cell>
          <cell r="K1011" t="str">
            <v>DRIVE IN OVER 250 EOW-REC</v>
          </cell>
          <cell r="S1011">
            <v>-3.3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B1012" t="str">
            <v>MASON CO-REGULATEDRESIDENTIALDRVNRW2</v>
          </cell>
          <cell r="J1012" t="str">
            <v>DRVNRW2</v>
          </cell>
          <cell r="K1012" t="str">
            <v>DRIVE IN OVER 250'</v>
          </cell>
          <cell r="S1012">
            <v>-6.06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</row>
        <row r="1013">
          <cell r="B1013" t="str">
            <v>MASON CO-REGULATEDRESIDENTIALEXPUR</v>
          </cell>
          <cell r="J1013" t="str">
            <v>EXPUR</v>
          </cell>
          <cell r="K1013" t="str">
            <v>EXTRA PICKUP</v>
          </cell>
          <cell r="S1013">
            <v>827.79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B1014" t="str">
            <v>MASON CO-REGULATEDRESIDENTIALEXTRAR</v>
          </cell>
          <cell r="J1014" t="str">
            <v>EXTRAR</v>
          </cell>
          <cell r="K1014" t="str">
            <v>EXTRA CAN/BAGS</v>
          </cell>
          <cell r="S1014">
            <v>2381.4299999999998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</row>
        <row r="1015">
          <cell r="B1015" t="str">
            <v>MASON CO-REGULATEDRESIDENTIALOFOWR</v>
          </cell>
          <cell r="J1015" t="str">
            <v>OFOWR</v>
          </cell>
          <cell r="K1015" t="str">
            <v>OVERFILL/OVERWEIGHT CHG</v>
          </cell>
          <cell r="S1015">
            <v>1853.66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B1016" t="str">
            <v>MASON CO-REGULATEDRESIDENTIALRECYCLECR</v>
          </cell>
          <cell r="J1016" t="str">
            <v>RECYCLECR</v>
          </cell>
          <cell r="K1016" t="str">
            <v>VALUE OF RECYCLABLES</v>
          </cell>
          <cell r="S1016">
            <v>-47.76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B1017" t="str">
            <v>MASON CO-REGULATEDRESIDENTIALRECYR</v>
          </cell>
          <cell r="J1017" t="str">
            <v>RECYR</v>
          </cell>
          <cell r="K1017" t="str">
            <v>RESIDENTIAL RECYCLE</v>
          </cell>
          <cell r="S1017">
            <v>-64.14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B1018" t="str">
            <v>MASON CO-REGULATEDRESIDENTIALREDELIVER</v>
          </cell>
          <cell r="J1018" t="str">
            <v>REDELIVER</v>
          </cell>
          <cell r="K1018" t="str">
            <v>DELIVERY CHARGE</v>
          </cell>
          <cell r="S1018">
            <v>195.34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B1019" t="str">
            <v>MASON CO-REGULATEDRESIDENTIALRESTART</v>
          </cell>
          <cell r="J1019" t="str">
            <v>RESTART</v>
          </cell>
          <cell r="K1019" t="str">
            <v>SERVICE RESTART FEE</v>
          </cell>
          <cell r="S1019">
            <v>11.09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B1020" t="str">
            <v>MASON CO-REGULATEDRESIDENTIALWLKNRE1</v>
          </cell>
          <cell r="J1020" t="str">
            <v>WLKNRE1</v>
          </cell>
          <cell r="K1020" t="str">
            <v>WALK IN 5'-25'-EOW</v>
          </cell>
          <cell r="S1020">
            <v>-0.64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B1021" t="str">
            <v>MASON CO-REGULATEDRESIDENTIALWLKNRM1</v>
          </cell>
          <cell r="J1021" t="str">
            <v>WLKNRM1</v>
          </cell>
          <cell r="K1021" t="str">
            <v>WALK IN 5'-25'-MTHLY</v>
          </cell>
          <cell r="S1021">
            <v>0.64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B1022" t="str">
            <v>MASON CO-REGULATEDRESIDENTIAL35RM1</v>
          </cell>
          <cell r="J1022" t="str">
            <v>35RM1</v>
          </cell>
          <cell r="K1022" t="str">
            <v>1-35 GAL CART MONTHLY SVC</v>
          </cell>
          <cell r="S1022">
            <v>6.45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B1023" t="str">
            <v>MASON CO-REGULATEDRESIDENTIAL35ROCC1</v>
          </cell>
          <cell r="J1023" t="str">
            <v>35ROCC1</v>
          </cell>
          <cell r="K1023" t="str">
            <v>1-35 GAL ON CALL PICKUP</v>
          </cell>
          <cell r="S1023">
            <v>12.9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B1024" t="str">
            <v>MASON CO-REGULATEDRESIDENTIAL35RW1</v>
          </cell>
          <cell r="J1024" t="str">
            <v>35RW1</v>
          </cell>
          <cell r="K1024" t="str">
            <v>1-35 GAL CART WEEKLY SVC</v>
          </cell>
          <cell r="S1024">
            <v>32.299999999999997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B1025" t="str">
            <v>MASON CO-REGULATEDRESIDENTIAL48ROCC1</v>
          </cell>
          <cell r="J1025" t="str">
            <v>48ROCC1</v>
          </cell>
          <cell r="K1025" t="str">
            <v>1-48 GAL ON CALL PICKUP</v>
          </cell>
          <cell r="S1025">
            <v>16.16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B1026" t="str">
            <v>MASON CO-REGULATEDRESIDENTIAL64ROCC1</v>
          </cell>
          <cell r="J1026" t="str">
            <v>64ROCC1</v>
          </cell>
          <cell r="K1026" t="str">
            <v>1-64 GAL ON CALL PICKUP</v>
          </cell>
          <cell r="S1026">
            <v>9.5399999999999991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</row>
        <row r="1027">
          <cell r="B1027" t="str">
            <v>MASON CO-REGULATEDRESIDENTIAL96ROCC1</v>
          </cell>
          <cell r="J1027" t="str">
            <v>96ROCC1</v>
          </cell>
          <cell r="K1027" t="str">
            <v>1-96 GAL ON CALL PICKUP</v>
          </cell>
          <cell r="S1027">
            <v>11.77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</row>
        <row r="1028">
          <cell r="B1028" t="str">
            <v>MASON CO-REGULATEDRESIDENTIAL96RW1</v>
          </cell>
          <cell r="J1028" t="str">
            <v>96RW1</v>
          </cell>
          <cell r="K1028" t="str">
            <v>1-96 GAL CART WEEKLY SVC</v>
          </cell>
          <cell r="S1028">
            <v>126.6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</row>
        <row r="1029">
          <cell r="B1029" t="str">
            <v>MASON CO-REGULATEDRESIDENTIALDRVNRE1RECYMA</v>
          </cell>
          <cell r="J1029" t="str">
            <v>DRVNRE1RECYMA</v>
          </cell>
          <cell r="K1029" t="str">
            <v>DRIVE IN UP TO 250 EOW-RE</v>
          </cell>
          <cell r="S1029">
            <v>61.81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</row>
        <row r="1030">
          <cell r="B1030" t="str">
            <v>MASON CO-REGULATEDRESIDENTIALDRVNRE2RECYMA</v>
          </cell>
          <cell r="J1030" t="str">
            <v>DRVNRE2RECYMA</v>
          </cell>
          <cell r="K1030" t="str">
            <v>DRIVE IN OVER 250 EOW-REC</v>
          </cell>
          <cell r="S1030">
            <v>13.2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</row>
        <row r="1031">
          <cell r="B1031" t="str">
            <v>MASON CO-REGULATEDRESIDENTIALDRVNRM1RECYMA</v>
          </cell>
          <cell r="J1031" t="str">
            <v>DRVNRM1RECYMA</v>
          </cell>
          <cell r="K1031" t="str">
            <v>DRIVE IN UP TO 125 MONTHL</v>
          </cell>
          <cell r="S1031">
            <v>1.1000000000000001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B1032" t="str">
            <v>MASON CO-REGULATEDRESIDENTIALEMPLOYEER</v>
          </cell>
          <cell r="J1032" t="str">
            <v>EMPLOYEER</v>
          </cell>
          <cell r="K1032" t="str">
            <v>EMPLOYEE SERVICE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B1033" t="str">
            <v>MASON CO-REGULATEDRESIDENTIALRECYCLECR</v>
          </cell>
          <cell r="J1033" t="str">
            <v>RECYCLECR</v>
          </cell>
          <cell r="K1033" t="str">
            <v>VALUE OF RECYCLABLES</v>
          </cell>
          <cell r="S1033">
            <v>17.579999999999998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</row>
        <row r="1034">
          <cell r="B1034" t="str">
            <v>MASON CO-REGULATEDRESIDENTIALRECYR</v>
          </cell>
          <cell r="J1034" t="str">
            <v>RECYR</v>
          </cell>
          <cell r="K1034" t="str">
            <v>RESIDENTIAL RECYCLE</v>
          </cell>
          <cell r="S1034">
            <v>49.98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</row>
        <row r="1035">
          <cell r="B1035" t="str">
            <v>MASON CO-REGULATEDRESIDENTIAL35ROCC1</v>
          </cell>
          <cell r="J1035" t="str">
            <v>35ROCC1</v>
          </cell>
          <cell r="K1035" t="str">
            <v>1-35 GAL ON CALL PICKUP</v>
          </cell>
          <cell r="S1035">
            <v>1657.7</v>
          </cell>
          <cell r="T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</row>
        <row r="1036">
          <cell r="B1036" t="str">
            <v>MASON CO-REGULATEDRESIDENTIAL48ROCC1</v>
          </cell>
          <cell r="J1036" t="str">
            <v>48ROCC1</v>
          </cell>
          <cell r="K1036" t="str">
            <v>1-48 GAL ON CALL PICKUP</v>
          </cell>
          <cell r="S1036">
            <v>64.64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B1037" t="str">
            <v>MASON CO-REGULATEDRESIDENTIAL64ROCC1</v>
          </cell>
          <cell r="J1037" t="str">
            <v>64ROCC1</v>
          </cell>
          <cell r="K1037" t="str">
            <v>1-64 GAL ON CALL PICKUP</v>
          </cell>
          <cell r="S1037">
            <v>133.56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B1038" t="str">
            <v>MASON CO-REGULATEDRESIDENTIAL96ROCC1</v>
          </cell>
          <cell r="J1038" t="str">
            <v>96ROCC1</v>
          </cell>
          <cell r="K1038" t="str">
            <v>1-96 GAL ON CALL PICKUP</v>
          </cell>
          <cell r="S1038">
            <v>235.4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</row>
        <row r="1039">
          <cell r="B1039" t="str">
            <v>MASON CO-REGULATEDRESIDENTIALDRVNRM1</v>
          </cell>
          <cell r="J1039" t="str">
            <v>DRVNRM1</v>
          </cell>
          <cell r="K1039" t="str">
            <v>DRIVE IN UP TO 250'-MTHLY</v>
          </cell>
          <cell r="S1039">
            <v>1.1100000000000001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</row>
        <row r="1040">
          <cell r="B1040" t="str">
            <v>MASON CO-REGULATEDRESIDENTIALEXTRAR</v>
          </cell>
          <cell r="J1040" t="str">
            <v>EXTRAR</v>
          </cell>
          <cell r="K1040" t="str">
            <v>EXTRA CAN/BAGS</v>
          </cell>
          <cell r="S1040">
            <v>81.180000000000007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B1041" t="str">
            <v>MASON CO-REGULATEDRESIDENTIALOFOWR</v>
          </cell>
          <cell r="J1041" t="str">
            <v>OFOWR</v>
          </cell>
          <cell r="K1041" t="str">
            <v>OVERFILL/OVERWEIGHT CHG</v>
          </cell>
          <cell r="S1041">
            <v>27.06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</row>
        <row r="1042">
          <cell r="B1042" t="str">
            <v>MASON CO-REGULATEDRESIDENTIALRESTART</v>
          </cell>
          <cell r="J1042" t="str">
            <v>RESTART</v>
          </cell>
          <cell r="K1042" t="str">
            <v>SERVICE RESTART FEE</v>
          </cell>
          <cell r="S1042">
            <v>21.71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</row>
        <row r="1043">
          <cell r="B1043" t="str">
            <v>MASON CO-REGULATEDRESIDENTIALWLKNRM1</v>
          </cell>
          <cell r="J1043" t="str">
            <v>WLKNRM1</v>
          </cell>
          <cell r="K1043" t="str">
            <v>WALK IN 5'-25'-MTHLY</v>
          </cell>
          <cell r="S1043">
            <v>1.77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</row>
        <row r="1044">
          <cell r="B1044" t="str">
            <v>MASON CO-REGULATEDROLLOFFROLID</v>
          </cell>
          <cell r="J1044" t="str">
            <v>ROLID</v>
          </cell>
          <cell r="K1044" t="str">
            <v>ROLL OFF-LID</v>
          </cell>
          <cell r="S1044">
            <v>262.08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B1045" t="str">
            <v>MASON CO-REGULATEDROLLOFFRORENT10D</v>
          </cell>
          <cell r="J1045" t="str">
            <v>RORENT10D</v>
          </cell>
          <cell r="K1045" t="str">
            <v>10YD ROLL OFF DAILY RENT</v>
          </cell>
          <cell r="S1045">
            <v>279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</row>
        <row r="1046">
          <cell r="B1046" t="str">
            <v>MASON CO-REGULATEDROLLOFFRORENT10M</v>
          </cell>
          <cell r="J1046" t="str">
            <v>RORENT10M</v>
          </cell>
          <cell r="K1046" t="str">
            <v>10YD ROLL OFF MTHLY RENT</v>
          </cell>
          <cell r="S1046">
            <v>83.93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B1047" t="str">
            <v>MASON CO-REGULATEDROLLOFFRORENT20D</v>
          </cell>
          <cell r="J1047" t="str">
            <v>RORENT20D</v>
          </cell>
          <cell r="K1047" t="str">
            <v>20YD ROLL OFF-DAILY RENT</v>
          </cell>
          <cell r="S1047">
            <v>2902.83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</row>
        <row r="1048">
          <cell r="B1048" t="str">
            <v>MASON CO-REGULATEDROLLOFFRORENT20M</v>
          </cell>
          <cell r="J1048" t="str">
            <v>RORENT20M</v>
          </cell>
          <cell r="K1048" t="str">
            <v>20YD ROLL OFF-MNTHLY RENT</v>
          </cell>
          <cell r="S1048">
            <v>1949.6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B1049" t="str">
            <v>MASON CO-REGULATEDROLLOFFRORENT40D</v>
          </cell>
          <cell r="J1049" t="str">
            <v>RORENT40D</v>
          </cell>
          <cell r="K1049" t="str">
            <v>40YD ROLL OFF-DAILY RENT</v>
          </cell>
          <cell r="S1049">
            <v>889.24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B1050" t="str">
            <v>MASON CO-REGULATEDROLLOFFRORENT40M</v>
          </cell>
          <cell r="J1050" t="str">
            <v>RORENT40M</v>
          </cell>
          <cell r="K1050" t="str">
            <v>40YD ROLL OFF-MNTHLY RENT</v>
          </cell>
          <cell r="S1050">
            <v>331.48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B1051" t="str">
            <v>MASON CO-REGULATEDROLLOFFCPHAUL10</v>
          </cell>
          <cell r="J1051" t="str">
            <v>CPHAUL10</v>
          </cell>
          <cell r="K1051" t="str">
            <v>10YD COMPACTOR-HAUL</v>
          </cell>
          <cell r="S1051">
            <v>253.42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B1052" t="str">
            <v>MASON CO-REGULATEDROLLOFFCPHAUL15</v>
          </cell>
          <cell r="J1052" t="str">
            <v>CPHAUL15</v>
          </cell>
          <cell r="K1052" t="str">
            <v>15YD COMPACTOR-HAUL</v>
          </cell>
          <cell r="S1052">
            <v>584.67999999999995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</row>
        <row r="1053">
          <cell r="B1053" t="str">
            <v>MASON CO-REGULATEDROLLOFFCPHAUL20</v>
          </cell>
          <cell r="J1053" t="str">
            <v>CPHAUL20</v>
          </cell>
          <cell r="K1053" t="str">
            <v>20YD COMPACTOR-HAUL</v>
          </cell>
          <cell r="S1053">
            <v>155.93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</row>
        <row r="1054">
          <cell r="B1054" t="str">
            <v>MASON CO-REGULATEDROLLOFFCPHAUL25</v>
          </cell>
          <cell r="J1054" t="str">
            <v>CPHAUL25</v>
          </cell>
          <cell r="K1054" t="str">
            <v>25YD COMPACTOR-HAUL</v>
          </cell>
          <cell r="S1054">
            <v>2218.9699999999998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</row>
        <row r="1055">
          <cell r="B1055" t="str">
            <v>MASON CO-REGULATEDROLLOFFDISPMC-TON</v>
          </cell>
          <cell r="J1055" t="str">
            <v>DISPMC-TON</v>
          </cell>
          <cell r="K1055" t="str">
            <v>MC LANDFILL PER TON</v>
          </cell>
          <cell r="S1055">
            <v>38132.120000000003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</row>
        <row r="1056">
          <cell r="B1056" t="str">
            <v>MASON CO-REGULATEDROLLOFFDISPMCMISC</v>
          </cell>
          <cell r="J1056" t="str">
            <v>DISPMCMISC</v>
          </cell>
          <cell r="K1056" t="str">
            <v>DISPOSAL MISCELLANOUS</v>
          </cell>
          <cell r="S1056">
            <v>367.41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</row>
        <row r="1057">
          <cell r="B1057" t="str">
            <v>MASON CO-REGULATEDROLLOFFRODEL</v>
          </cell>
          <cell r="J1057" t="str">
            <v>RODEL</v>
          </cell>
          <cell r="K1057" t="str">
            <v>ROLL OFF-DELIVERY</v>
          </cell>
          <cell r="S1057">
            <v>2026.96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B1058" t="str">
            <v>MASON CO-REGULATEDROLLOFFROHAUL10</v>
          </cell>
          <cell r="J1058" t="str">
            <v>ROHAUL10</v>
          </cell>
          <cell r="K1058" t="str">
            <v>10YD ROLL OFF HAUL</v>
          </cell>
          <cell r="S1058">
            <v>83.93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B1059" t="str">
            <v>MASON CO-REGULATEDROLLOFFROHAUL10T</v>
          </cell>
          <cell r="J1059" t="str">
            <v>ROHAUL10T</v>
          </cell>
          <cell r="K1059" t="str">
            <v>ROHAUL10T</v>
          </cell>
          <cell r="S1059">
            <v>251.79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B1060" t="str">
            <v>MASON CO-REGULATEDROLLOFFROHAUL20</v>
          </cell>
          <cell r="J1060" t="str">
            <v>ROHAUL20</v>
          </cell>
          <cell r="K1060" t="str">
            <v>20YD ROLL OFF-HAUL</v>
          </cell>
          <cell r="S1060">
            <v>4581.5600000000004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B1061" t="str">
            <v>MASON CO-REGULATEDROLLOFFROHAUL20T</v>
          </cell>
          <cell r="J1061" t="str">
            <v>ROHAUL20T</v>
          </cell>
          <cell r="K1061" t="str">
            <v>20YD ROLL OFF TEMP HAUL</v>
          </cell>
          <cell r="S1061">
            <v>2047.08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</row>
        <row r="1062">
          <cell r="B1062" t="str">
            <v>MASON CO-REGULATEDROLLOFFROHAUL30</v>
          </cell>
          <cell r="J1062" t="str">
            <v>ROHAUL30</v>
          </cell>
          <cell r="K1062" t="str">
            <v>30YD ROLL OFF-HAUL</v>
          </cell>
          <cell r="S1062">
            <v>252.8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B1063" t="str">
            <v>MASON CO-REGULATEDROLLOFFROHAUL40</v>
          </cell>
          <cell r="J1063" t="str">
            <v>ROHAUL40</v>
          </cell>
          <cell r="K1063" t="str">
            <v>40YD ROLL OFF-HAUL</v>
          </cell>
          <cell r="S1063">
            <v>1823.14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B1064" t="str">
            <v>MASON CO-REGULATEDROLLOFFROHAUL40T</v>
          </cell>
          <cell r="J1064" t="str">
            <v>ROHAUL40T</v>
          </cell>
          <cell r="K1064" t="str">
            <v>40YD ROLL OFF TEMP HAUL</v>
          </cell>
          <cell r="S1064">
            <v>2154.62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</row>
        <row r="1065">
          <cell r="B1065" t="str">
            <v>MASON CO-REGULATEDROLLOFFROLID</v>
          </cell>
          <cell r="J1065" t="str">
            <v>ROLID</v>
          </cell>
          <cell r="K1065" t="str">
            <v>ROLL OFF-LID</v>
          </cell>
          <cell r="S1065">
            <v>0.97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</row>
        <row r="1066">
          <cell r="B1066" t="str">
            <v>MASON CO-REGULATEDROLLOFFROMILE</v>
          </cell>
          <cell r="J1066" t="str">
            <v>ROMILE</v>
          </cell>
          <cell r="K1066" t="str">
            <v>ROLL OFF-MILEAGE</v>
          </cell>
          <cell r="S1066">
            <v>772.74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</row>
        <row r="1067">
          <cell r="B1067" t="str">
            <v>MASON CO-REGULATEDROLLOFFRORENT10D</v>
          </cell>
          <cell r="J1067" t="str">
            <v>RORENT10D</v>
          </cell>
          <cell r="K1067" t="str">
            <v>10YD ROLL OFF DAILY RENT</v>
          </cell>
          <cell r="S1067">
            <v>130.19999999999999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B1068" t="str">
            <v>MASON CO-REGULATEDROLLOFFRORENT20D</v>
          </cell>
          <cell r="J1068" t="str">
            <v>RORENT20D</v>
          </cell>
          <cell r="K1068" t="str">
            <v>20YD ROLL OFF-DAILY RENT</v>
          </cell>
          <cell r="S1068">
            <v>607.01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B1069" t="str">
            <v>MASON CO-REGULATEDROLLOFFRORENT40D</v>
          </cell>
          <cell r="J1069" t="str">
            <v>RORENT40D</v>
          </cell>
          <cell r="K1069" t="str">
            <v>40YD ROLL OFF-DAILY RENT</v>
          </cell>
          <cell r="S1069">
            <v>-5798.98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</row>
        <row r="1070">
          <cell r="B1070" t="str">
            <v>MASON CO-REGULATEDROLLOFFSP</v>
          </cell>
          <cell r="J1070" t="str">
            <v>SP</v>
          </cell>
          <cell r="K1070" t="str">
            <v>SPECIAL PICKUP</v>
          </cell>
          <cell r="S1070">
            <v>151.68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</row>
        <row r="1071">
          <cell r="B1071" t="str">
            <v>MASON CO-REGULATEDSTORAGESTO22</v>
          </cell>
          <cell r="J1071" t="str">
            <v>STO22</v>
          </cell>
          <cell r="K1071" t="str">
            <v>22FT STORAGE CONT PU</v>
          </cell>
          <cell r="S1071">
            <v>77.959999999999994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B1072" t="str">
            <v>MASON CO-REGULATEDSTORAGESTORENT22</v>
          </cell>
          <cell r="J1072" t="str">
            <v>STORENT22</v>
          </cell>
          <cell r="K1072" t="str">
            <v>PORTABLE STORAGE RENT 22</v>
          </cell>
          <cell r="S1072">
            <v>69.930000000000007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</row>
        <row r="1073">
          <cell r="B1073" t="str">
            <v>MASON CO-REGULATEDSURCFUEL-RECY MASON</v>
          </cell>
          <cell r="J1073" t="str">
            <v>FUEL-RECY MASON</v>
          </cell>
          <cell r="K1073" t="str">
            <v>FUEL &amp; MATERIAL SURCHARGE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</row>
        <row r="1074">
          <cell r="B1074" t="str">
            <v>MASON CO-REGULATEDSURCFUEL-RES MASON</v>
          </cell>
          <cell r="J1074" t="str">
            <v>FUEL-RES MASON</v>
          </cell>
          <cell r="K1074" t="str">
            <v>FUEL &amp; MATERIAL SURCHARGE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B1075" t="str">
            <v>MASON CO-REGULATEDSURCFUEL-ACCTG MASON</v>
          </cell>
          <cell r="J1075" t="str">
            <v>FUEL-ACCTG MASON</v>
          </cell>
          <cell r="K1075" t="str">
            <v>FUEL &amp; MATERIAL SURCHARGE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</row>
        <row r="1076">
          <cell r="B1076" t="str">
            <v>MASON CO-REGULATEDSURCFUEL-COM MASON</v>
          </cell>
          <cell r="J1076" t="str">
            <v>FUEL-COM MASON</v>
          </cell>
          <cell r="K1076" t="str">
            <v>FUEL &amp; MATERIAL SURCHARGE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</row>
        <row r="1077">
          <cell r="B1077" t="str">
            <v>MASON CO-REGULATEDSURCFUEL-RECY MASON</v>
          </cell>
          <cell r="J1077" t="str">
            <v>FUEL-RECY MASON</v>
          </cell>
          <cell r="K1077" t="str">
            <v>FUEL &amp; MATERIAL SURCHARGE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B1078" t="str">
            <v>MASON CO-REGULATEDSURCFUEL-RES MASON</v>
          </cell>
          <cell r="J1078" t="str">
            <v>FUEL-RES MASON</v>
          </cell>
          <cell r="K1078" t="str">
            <v>FUEL &amp; MATERIAL SURCHARGE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B1079" t="str">
            <v>MASON CO-REGULATEDSURCFUEL-COM MASON</v>
          </cell>
          <cell r="J1079" t="str">
            <v>FUEL-COM MASON</v>
          </cell>
          <cell r="K1079" t="str">
            <v>FUEL &amp; MATERIAL SURCHARGE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B1080" t="str">
            <v>MASON CO-REGULATEDSURCFUEL-RECY MASON</v>
          </cell>
          <cell r="J1080" t="str">
            <v>FUEL-RECY MASON</v>
          </cell>
          <cell r="K1080" t="str">
            <v>FUEL &amp; MATERIAL SURCHARGE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B1081" t="str">
            <v>MASON CO-REGULATEDSURCFUEL-RES MASON</v>
          </cell>
          <cell r="J1081" t="str">
            <v>FUEL-RES MASON</v>
          </cell>
          <cell r="K1081" t="str">
            <v>FUEL &amp; MATERIAL SURCHARGE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B1082" t="str">
            <v>MASON CO-REGULATEDSURCFUEL-COM MASON</v>
          </cell>
          <cell r="J1082" t="str">
            <v>FUEL-COM MASON</v>
          </cell>
          <cell r="K1082" t="str">
            <v>FUEL &amp; MATERIAL SURCHARGE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B1083" t="str">
            <v>MASON CO-REGULATEDSURCFUEL-RECY MASON</v>
          </cell>
          <cell r="J1083" t="str">
            <v>FUEL-RECY MASON</v>
          </cell>
          <cell r="K1083" t="str">
            <v>FUEL &amp; MATERIAL SURCHARGE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B1084" t="str">
            <v>MASON CO-REGULATEDSURCFUEL-RES MASON</v>
          </cell>
          <cell r="J1084" t="str">
            <v>FUEL-RES MASON</v>
          </cell>
          <cell r="K1084" t="str">
            <v>FUEL &amp; MATERIAL SURCHARGE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B1085" t="str">
            <v>MASON CO-REGULATEDSURCFUEL-RO MASON</v>
          </cell>
          <cell r="J1085" t="str">
            <v>FUEL-RO MASON</v>
          </cell>
          <cell r="K1085" t="str">
            <v>FUEL &amp; MATERIAL SURCHARGE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</row>
        <row r="1086">
          <cell r="B1086" t="str">
            <v>MASON CO-REGULATEDSURCFUEL-RECY MASON</v>
          </cell>
          <cell r="J1086" t="str">
            <v>FUEL-RECY MASON</v>
          </cell>
          <cell r="K1086" t="str">
            <v>FUEL &amp; MATERIAL SURCHARGE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B1087" t="str">
            <v>MASON CO-REGULATEDSURCFUEL-RES MASON</v>
          </cell>
          <cell r="J1087" t="str">
            <v>FUEL-RES MASON</v>
          </cell>
          <cell r="K1087" t="str">
            <v>FUEL &amp; MATERIAL SURCHARGE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B1088" t="str">
            <v>MASON CO-REGULATEDSURCFUEL-ACCTG MASON</v>
          </cell>
          <cell r="J1088" t="str">
            <v>FUEL-ACCTG MASON</v>
          </cell>
          <cell r="K1088" t="str">
            <v>FUEL &amp; MATERIAL SURCHARGE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B1089" t="str">
            <v>MASON CO-REGULATEDSURCFUEL-COM MASON</v>
          </cell>
          <cell r="J1089" t="str">
            <v>FUEL-COM MASON</v>
          </cell>
          <cell r="K1089" t="str">
            <v>FUEL &amp; MATERIAL SURCHARGE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</row>
        <row r="1090">
          <cell r="B1090" t="str">
            <v>MASON CO-REGULATEDSURCFUEL-RO MASON</v>
          </cell>
          <cell r="J1090" t="str">
            <v>FUEL-RO MASON</v>
          </cell>
          <cell r="K1090" t="str">
            <v>FUEL &amp; MATERIAL SURCHARGE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B1091" t="str">
            <v>MASON CO-REGULATEDTAXESREF</v>
          </cell>
          <cell r="J1091" t="str">
            <v>REF</v>
          </cell>
          <cell r="K1091" t="str">
            <v>3.6% WA Refuse Tax</v>
          </cell>
          <cell r="S1091">
            <v>67.23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B1092" t="str">
            <v>MASON CO-REGULATEDTAXESREF</v>
          </cell>
          <cell r="J1092" t="str">
            <v>REF</v>
          </cell>
          <cell r="K1092" t="str">
            <v>3.6% WA Refuse Tax</v>
          </cell>
          <cell r="S1092">
            <v>1577.82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</row>
        <row r="1093">
          <cell r="B1093" t="str">
            <v>MASON CO-REGULATEDTAXESSALES TAX</v>
          </cell>
          <cell r="J1093" t="str">
            <v>SALES TAX</v>
          </cell>
          <cell r="K1093" t="str">
            <v>8.5% Sales Tax</v>
          </cell>
          <cell r="S1093">
            <v>573.67999999999995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B1094" t="str">
            <v>MASON CO-REGULATEDTAXESSHELTON UNREG REFUSE</v>
          </cell>
          <cell r="J1094" t="str">
            <v>SHELTON UNREG REFUSE</v>
          </cell>
          <cell r="K1094" t="str">
            <v>3.6% WA STATE REFUSE TAX</v>
          </cell>
          <cell r="S1094">
            <v>7.9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B1095" t="str">
            <v>MASON CO-REGULATEDTAXESSHELTON UNREG SALES</v>
          </cell>
          <cell r="J1095" t="str">
            <v>SHELTON UNREG SALES</v>
          </cell>
          <cell r="K1095" t="str">
            <v>WA STATE SALES TAX</v>
          </cell>
          <cell r="S1095">
            <v>2.42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B1096" t="str">
            <v>MASON CO-REGULATEDTAXESREF</v>
          </cell>
          <cell r="J1096" t="str">
            <v>REF</v>
          </cell>
          <cell r="K1096" t="str">
            <v>3.6% WA Refuse Tax</v>
          </cell>
          <cell r="S1096">
            <v>13149.72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B1097" t="str">
            <v>MASON CO-REGULATEDTAXESREF</v>
          </cell>
          <cell r="J1097" t="str">
            <v>REF</v>
          </cell>
          <cell r="K1097" t="str">
            <v>3.6% WA Refuse Tax</v>
          </cell>
          <cell r="S1097">
            <v>102.26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B1098" t="str">
            <v>MASON CO-REGULATEDTAXESSALES TAX</v>
          </cell>
          <cell r="J1098" t="str">
            <v>SALES TAX</v>
          </cell>
          <cell r="K1098" t="str">
            <v>8.5% Sales Tax</v>
          </cell>
          <cell r="S1098">
            <v>28.05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B1099" t="str">
            <v>MASON CO-REGULATEDTAXESREF</v>
          </cell>
          <cell r="J1099" t="str">
            <v>REF</v>
          </cell>
          <cell r="K1099" t="str">
            <v>3.6% WA Refuse Tax</v>
          </cell>
          <cell r="S1099">
            <v>1.98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B1100" t="str">
            <v>MASON CO-REGULATEDTAXESREF</v>
          </cell>
          <cell r="J1100" t="str">
            <v>REF</v>
          </cell>
          <cell r="K1100" t="str">
            <v>3.6% WA Refuse Tax</v>
          </cell>
          <cell r="S1100">
            <v>1321.1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B1101" t="str">
            <v>MASON CO-REGULATEDTAXESSALES TAX</v>
          </cell>
          <cell r="J1101" t="str">
            <v>SALES TAX</v>
          </cell>
          <cell r="K1101" t="str">
            <v>8.5% Sales Tax</v>
          </cell>
          <cell r="S1101">
            <v>170.99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</row>
        <row r="1102">
          <cell r="B1102" t="str">
            <v>MASON CO-UNREGULATEDACCOUNTING ADJUSTMENTSFINCHG</v>
          </cell>
          <cell r="J1102" t="str">
            <v>FINCHG</v>
          </cell>
          <cell r="K1102" t="str">
            <v>LATE FEE</v>
          </cell>
          <cell r="S1102">
            <v>15.83</v>
          </cell>
          <cell r="T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B1103" t="str">
            <v>MASON CO-UNREGULATEDACCOUNTING ADJUSTMENTSFINCHG</v>
          </cell>
          <cell r="J1103" t="str">
            <v>FINCHG</v>
          </cell>
          <cell r="K1103" t="str">
            <v>LATE FEE</v>
          </cell>
          <cell r="S1103">
            <v>-3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B1104" t="str">
            <v>MASON CO-UNREGULATEDACCOUNTING ADJUSTMENTSMM</v>
          </cell>
          <cell r="J1104" t="str">
            <v>MM</v>
          </cell>
          <cell r="K1104" t="str">
            <v>MOVE MONEY</v>
          </cell>
          <cell r="S1104">
            <v>-309.14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B1105" t="str">
            <v>MASON CO-UNREGULATEDACCOUNTING ADJUSTMENTSREFUND</v>
          </cell>
          <cell r="J1105" t="str">
            <v>REFUND</v>
          </cell>
          <cell r="K1105" t="str">
            <v>REFUND</v>
          </cell>
          <cell r="S1105">
            <v>8.76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B1106" t="str">
            <v>MASON CO-UNREGULATEDCOMMERCIAL - REARLOADUNLOCKRECY</v>
          </cell>
          <cell r="J1106" t="str">
            <v>UNLOCKRECY</v>
          </cell>
          <cell r="K1106" t="str">
            <v>UNLOCK / UNLATCH RECY</v>
          </cell>
          <cell r="S1106">
            <v>35.42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B1107" t="str">
            <v>MASON CO-UNREGULATEDCOMMERCIAL - REARLOADSCI</v>
          </cell>
          <cell r="J1107" t="str">
            <v>SCI</v>
          </cell>
          <cell r="K1107" t="str">
            <v>SHRED CALL IN</v>
          </cell>
          <cell r="S1107">
            <v>80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B1108" t="str">
            <v>MASON CO-UNREGULATEDCOMMERCIAL - REARLOADSQUAX</v>
          </cell>
          <cell r="J1108" t="str">
            <v>SQUAX</v>
          </cell>
          <cell r="K1108" t="str">
            <v>SQUAXIN ISLAND CONTRACT</v>
          </cell>
          <cell r="S1108">
            <v>4395.8599999999997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B1109" t="str">
            <v>MASON CO-UNREGULATEDCOMMERCIAL - REARLOADUNLOCKRECY</v>
          </cell>
          <cell r="J1109" t="str">
            <v>UNLOCKRECY</v>
          </cell>
          <cell r="K1109" t="str">
            <v>UNLOCK / UNLATCH RECY</v>
          </cell>
          <cell r="S1109">
            <v>5.0599999999999996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B1110" t="str">
            <v>MASON CO-UNREGULATEDCOMMERCIAL RECYCLE96CRCOGE1</v>
          </cell>
          <cell r="J1110" t="str">
            <v>96CRCOGE1</v>
          </cell>
          <cell r="K1110" t="str">
            <v>96 COMMINGLE WG-EOW</v>
          </cell>
          <cell r="S1110">
            <v>976.62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B1111" t="str">
            <v>MASON CO-UNREGULATEDCOMMERCIAL RECYCLE96CRCOGM1</v>
          </cell>
          <cell r="J1111" t="str">
            <v>96CRCOGM1</v>
          </cell>
          <cell r="K1111" t="str">
            <v>96 COMMINGLE WGMNTHLY</v>
          </cell>
          <cell r="S1111">
            <v>201.74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B1112" t="str">
            <v>MASON CO-UNREGULATEDCOMMERCIAL RECYCLE96CRCOGW1</v>
          </cell>
          <cell r="J1112" t="str">
            <v>96CRCOGW1</v>
          </cell>
          <cell r="K1112" t="str">
            <v>96 COMMINGLE WG-WEEKLY</v>
          </cell>
          <cell r="S1112">
            <v>807.3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B1113" t="str">
            <v>MASON CO-UNREGULATEDCOMMERCIAL RECYCLE96CRCONGE1</v>
          </cell>
          <cell r="J1113" t="str">
            <v>96CRCONGE1</v>
          </cell>
          <cell r="K1113" t="str">
            <v>96 COMMINGLE NG-EOW</v>
          </cell>
          <cell r="S1113">
            <v>1834.14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B1114" t="str">
            <v>MASON CO-UNREGULATEDCOMMERCIAL RECYCLE96CRCONGM1</v>
          </cell>
          <cell r="J1114" t="str">
            <v>96CRCONGM1</v>
          </cell>
          <cell r="K1114" t="str">
            <v>96 COMMINGLE NG-MNTHLY</v>
          </cell>
          <cell r="S1114">
            <v>586.88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B1115" t="str">
            <v>MASON CO-UNREGULATEDCOMMERCIAL RECYCLE96CRCONGW1</v>
          </cell>
          <cell r="J1115" t="str">
            <v>96CRCONGW1</v>
          </cell>
          <cell r="K1115" t="str">
            <v>96 COMMINGLE NG-WEEKLY</v>
          </cell>
          <cell r="S1115">
            <v>1834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</row>
        <row r="1116">
          <cell r="B1116" t="str">
            <v xml:space="preserve">MASON CO-UNREGULATEDCOMMERCIAL RECYCLER2YDOCCE </v>
          </cell>
          <cell r="J1116" t="str">
            <v xml:space="preserve">R2YDOCCE </v>
          </cell>
          <cell r="K1116" t="str">
            <v>2YD OCC-EOW</v>
          </cell>
          <cell r="S1116">
            <v>2193.41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</row>
        <row r="1117">
          <cell r="B1117" t="str">
            <v>MASON CO-UNREGULATEDCOMMERCIAL RECYCLER2YDOCCEX</v>
          </cell>
          <cell r="J1117" t="str">
            <v>R2YDOCCEX</v>
          </cell>
          <cell r="K1117" t="str">
            <v>2YD OCC-EXTRA CONTAINER</v>
          </cell>
          <cell r="S1117">
            <v>888.47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B1118" t="str">
            <v>MASON CO-UNREGULATEDCOMMERCIAL RECYCLER2YDOCCM</v>
          </cell>
          <cell r="J1118" t="str">
            <v>R2YDOCCM</v>
          </cell>
          <cell r="K1118" t="str">
            <v>2YD OCC-MNTHLY</v>
          </cell>
          <cell r="S1118">
            <v>909.12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B1119" t="str">
            <v>MASON CO-UNREGULATEDCOMMERCIAL RECYCLER2YDOCCOC</v>
          </cell>
          <cell r="J1119" t="str">
            <v>R2YDOCCOC</v>
          </cell>
          <cell r="K1119" t="str">
            <v>2YD OCC-ON CALL</v>
          </cell>
          <cell r="S1119">
            <v>37.880000000000003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</row>
        <row r="1120">
          <cell r="B1120" t="str">
            <v>MASON CO-UNREGULATEDCOMMERCIAL RECYCLER2YDOCCW</v>
          </cell>
          <cell r="J1120" t="str">
            <v>R2YDOCCW</v>
          </cell>
          <cell r="K1120" t="str">
            <v>2YD OCC-WEEKLY</v>
          </cell>
          <cell r="S1120">
            <v>3208.53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B1121" t="str">
            <v>MASON CO-UNREGULATEDCOMMERCIAL RECYCLERECYLOCK</v>
          </cell>
          <cell r="J1121" t="str">
            <v>RECYLOCK</v>
          </cell>
          <cell r="K1121" t="str">
            <v>LOCK/UNLOCK RECYCLING</v>
          </cell>
          <cell r="S1121">
            <v>63.84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B1122" t="str">
            <v>MASON CO-UNREGULATEDCOMMERCIAL RECYCLEROLLOUTOCC</v>
          </cell>
          <cell r="J1122" t="str">
            <v>ROLLOUTOCC</v>
          </cell>
          <cell r="K1122" t="str">
            <v>ROLL OUT FEE - RECYCLE</v>
          </cell>
          <cell r="S1122">
            <v>3.78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B1123" t="str">
            <v>MASON CO-UNREGULATEDCOMMERCIAL RECYCLEWLKNRECY</v>
          </cell>
          <cell r="J1123" t="str">
            <v>WLKNRECY</v>
          </cell>
          <cell r="K1123" t="str">
            <v>WALK IN RECYCLE</v>
          </cell>
          <cell r="S1123">
            <v>5.86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</row>
        <row r="1124">
          <cell r="B1124" t="str">
            <v>MASON CO-UNREGULATEDCOMMERCIAL RECYCLE96CRCOGOC</v>
          </cell>
          <cell r="J1124" t="str">
            <v>96CRCOGOC</v>
          </cell>
          <cell r="K1124" t="str">
            <v>96 COMMINGLE WGON CALL</v>
          </cell>
          <cell r="S1124">
            <v>18.34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</row>
        <row r="1125">
          <cell r="B1125" t="str">
            <v>MASON CO-UNREGULATEDCOMMERCIAL RECYCLE96CRCONGOC</v>
          </cell>
          <cell r="J1125" t="str">
            <v>96CRCONGOC</v>
          </cell>
          <cell r="K1125" t="str">
            <v>96 COMMINGLE NGON CALL</v>
          </cell>
          <cell r="S1125">
            <v>73.36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B1126" t="str">
            <v>MASON CO-UNREGULATEDCOMMERCIAL RECYCLECDELOCC</v>
          </cell>
          <cell r="J1126" t="str">
            <v>CDELOCC</v>
          </cell>
          <cell r="K1126" t="str">
            <v>CARDBOARD DELIVERY</v>
          </cell>
          <cell r="S1126">
            <v>56.7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</row>
        <row r="1127">
          <cell r="B1127" t="str">
            <v>MASON CO-UNREGULATEDCOMMERCIAL RECYCLER2YDOCCOC</v>
          </cell>
          <cell r="J1127" t="str">
            <v>R2YDOCCOC</v>
          </cell>
          <cell r="K1127" t="str">
            <v>2YD OCC-ON CALL</v>
          </cell>
          <cell r="S1127">
            <v>265.16000000000003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B1128" t="str">
            <v>MASON CO-UNREGULATEDCOMMERCIAL RECYCLERECYLOCK</v>
          </cell>
          <cell r="J1128" t="str">
            <v>RECYLOCK</v>
          </cell>
          <cell r="K1128" t="str">
            <v>LOCK/UNLOCK RECYCLING</v>
          </cell>
          <cell r="S1128">
            <v>2.66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B1129" t="str">
            <v>MASON CO-UNREGULATEDCOMMERCIAL RECYCLEROLLOUTOCC</v>
          </cell>
          <cell r="J1129" t="str">
            <v>ROLLOUTOCC</v>
          </cell>
          <cell r="K1129" t="str">
            <v>ROLL OUT FEE - RECYCLE</v>
          </cell>
          <cell r="S1129">
            <v>257.04000000000002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B1130" t="str">
            <v>MASON CO-UNREGULATEDCOMMERCIAL RECYCLEWLKNRECY</v>
          </cell>
          <cell r="J1130" t="str">
            <v>WLKNRECY</v>
          </cell>
          <cell r="K1130" t="str">
            <v>WALK IN RECYCLE</v>
          </cell>
          <cell r="S1130">
            <v>269.56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B1131" t="str">
            <v>MASON CO-UNREGULATEDPAYMENTSRETCK-USBL</v>
          </cell>
          <cell r="J1131" t="str">
            <v>RETCK-USBL</v>
          </cell>
          <cell r="K1131" t="str">
            <v>RETURNED CHECK - US BANK LOCKBOX</v>
          </cell>
          <cell r="S1131">
            <v>83.35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B1132" t="str">
            <v>MASON CO-UNREGULATEDPAYMENTSCC-KOL</v>
          </cell>
          <cell r="J1132" t="str">
            <v>CC-KOL</v>
          </cell>
          <cell r="K1132" t="str">
            <v>ONLINE PAYMENT-CC</v>
          </cell>
          <cell r="S1132">
            <v>-3764.62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B1133" t="str">
            <v>MASON CO-UNREGULATEDPAYMENTSPAY</v>
          </cell>
          <cell r="J1133" t="str">
            <v>PAY</v>
          </cell>
          <cell r="K1133" t="str">
            <v>PAYMENT-THANK YOU!</v>
          </cell>
          <cell r="S1133">
            <v>-7059.41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</row>
        <row r="1134">
          <cell r="B1134" t="str">
            <v>MASON CO-UNREGULATEDPAYMENTSPAY ICT</v>
          </cell>
          <cell r="J1134" t="str">
            <v>PAY ICT</v>
          </cell>
          <cell r="K1134" t="str">
            <v>I/C PAYMENT THANK YOU!</v>
          </cell>
          <cell r="S1134">
            <v>-46.94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</row>
        <row r="1135">
          <cell r="B1135" t="str">
            <v>MASON CO-UNREGULATEDPAYMENTSPAY-CFREE</v>
          </cell>
          <cell r="J1135" t="str">
            <v>PAY-CFREE</v>
          </cell>
          <cell r="K1135" t="str">
            <v>PAYMENT-THANK YOU</v>
          </cell>
          <cell r="S1135">
            <v>-162.6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B1136" t="str">
            <v>MASON CO-UNREGULATEDPAYMENTSPAY-KOL</v>
          </cell>
          <cell r="J1136" t="str">
            <v>PAY-KOL</v>
          </cell>
          <cell r="K1136" t="str">
            <v>PAYMENT-THANK YOU - OL</v>
          </cell>
          <cell r="S1136">
            <v>-2152.4699999999998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B1137" t="str">
            <v>MASON CO-UNREGULATEDPAYMENTSPAY-NATL</v>
          </cell>
          <cell r="J1137" t="str">
            <v>PAY-NATL</v>
          </cell>
          <cell r="K1137" t="str">
            <v>PAYMENT THANK YOU</v>
          </cell>
          <cell r="S1137">
            <v>-255.19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B1138" t="str">
            <v>MASON CO-UNREGULATEDPAYMENTSPAY-OAK</v>
          </cell>
          <cell r="J1138" t="str">
            <v>PAY-OAK</v>
          </cell>
          <cell r="K1138" t="str">
            <v>OAKLEAF PAYMENT</v>
          </cell>
          <cell r="S1138">
            <v>-200.1</v>
          </cell>
          <cell r="T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B1139" t="str">
            <v>MASON CO-UNREGULATEDPAYMENTSPAY-RPPS</v>
          </cell>
          <cell r="J1139" t="str">
            <v>PAY-RPPS</v>
          </cell>
          <cell r="K1139" t="str">
            <v>RPSS PAYMENT</v>
          </cell>
          <cell r="S1139">
            <v>-62.63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0">
          <cell r="B1140" t="str">
            <v>MASON CO-UNREGULATEDPAYMENTSPAYMET</v>
          </cell>
          <cell r="J1140" t="str">
            <v>PAYMET</v>
          </cell>
          <cell r="K1140" t="str">
            <v>METAVANTE ONLINE PAYMENT</v>
          </cell>
          <cell r="S1140">
            <v>-200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B1141" t="str">
            <v>MASON CO-UNREGULATEDPAYMENTSPAYUSBL</v>
          </cell>
          <cell r="J1141" t="str">
            <v>PAYUSBL</v>
          </cell>
          <cell r="K1141" t="str">
            <v>PAYMENT THANK YOU</v>
          </cell>
          <cell r="S1141">
            <v>-24112.22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</row>
        <row r="1142">
          <cell r="B1142" t="str">
            <v>MASON CO-UNREGULATEDROLLOFFROLID</v>
          </cell>
          <cell r="J1142" t="str">
            <v>ROLID</v>
          </cell>
          <cell r="K1142" t="str">
            <v>ROLL OFF-LID</v>
          </cell>
          <cell r="S1142">
            <v>58.24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</row>
        <row r="1143">
          <cell r="B1143" t="str">
            <v>MASON CO-UNREGULATEDROLLOFFROLIDRECY</v>
          </cell>
          <cell r="J1143" t="str">
            <v>ROLIDRECY</v>
          </cell>
          <cell r="K1143" t="str">
            <v>ROLL OFF LID-RECYCLE</v>
          </cell>
          <cell r="S1143">
            <v>72.8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B1144" t="str">
            <v>MASON CO-UNREGULATEDROLLOFFRORENT10MRECY</v>
          </cell>
          <cell r="J1144" t="str">
            <v>RORENT10MRECY</v>
          </cell>
          <cell r="K1144" t="str">
            <v>ROLL OFF RENT MONTHLY-REC</v>
          </cell>
          <cell r="S1144">
            <v>83.93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B1145" t="str">
            <v>MASON CO-UNREGULATEDROLLOFFRORENT20DRECY</v>
          </cell>
          <cell r="J1145" t="str">
            <v>RORENT20DRECY</v>
          </cell>
          <cell r="K1145" t="str">
            <v>ROLL OFF RENT DAILY-RECYL</v>
          </cell>
          <cell r="S1145">
            <v>204.34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</row>
        <row r="1146">
          <cell r="B1146" t="str">
            <v>MASON CO-UNREGULATEDROLLOFFRORENT20MRECY</v>
          </cell>
          <cell r="J1146" t="str">
            <v>RORENT20MRECY</v>
          </cell>
          <cell r="K1146" t="str">
            <v>ROLL OFF RENT MONTHLY-REC</v>
          </cell>
          <cell r="S1146">
            <v>3498.82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</row>
        <row r="1147">
          <cell r="B1147" t="str">
            <v>MASON CO-UNREGULATEDROLLOFFRORENT40DRECY</v>
          </cell>
          <cell r="J1147" t="str">
            <v>RORENT40DRECY</v>
          </cell>
          <cell r="K1147" t="str">
            <v>ROLL OFF RENT DAILY-RECYL</v>
          </cell>
          <cell r="S1147">
            <v>283.8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B1148" t="str">
            <v>MASON CO-UNREGULATEDROLLOFFRORENT40M</v>
          </cell>
          <cell r="J1148" t="str">
            <v>RORENT40M</v>
          </cell>
          <cell r="K1148" t="str">
            <v>40YD ROLL OFF-MNTHLY RENT</v>
          </cell>
          <cell r="S1148">
            <v>1160.18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B1149" t="str">
            <v>MASON CO-UNREGULATEDROLLOFFBELFAIR</v>
          </cell>
          <cell r="J1149" t="str">
            <v>BELFAIR</v>
          </cell>
          <cell r="K1149" t="str">
            <v>BELFAIR TRANSFER BOX HAUL</v>
          </cell>
          <cell r="S1149">
            <v>4601.16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B1150" t="str">
            <v>MASON CO-UNREGULATEDROLLOFFBLUEBOX</v>
          </cell>
          <cell r="J1150" t="str">
            <v>BLUEBOX</v>
          </cell>
          <cell r="K1150" t="str">
            <v>RECYCLING BLUE BOX</v>
          </cell>
          <cell r="S1150">
            <v>9326.7000000000007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</row>
        <row r="1151">
          <cell r="B1151" t="str">
            <v>MASON CO-UNREGULATEDROLLOFFHOODSPORT</v>
          </cell>
          <cell r="J1151" t="str">
            <v>HOODSPORT</v>
          </cell>
          <cell r="K1151" t="str">
            <v>HOODSPORT TRANSFER HAUL</v>
          </cell>
          <cell r="S1151">
            <v>367.62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</row>
        <row r="1152">
          <cell r="B1152" t="str">
            <v>MASON CO-UNREGULATEDROLLOFFRECYHAUL</v>
          </cell>
          <cell r="J1152" t="str">
            <v>RECYHAUL</v>
          </cell>
          <cell r="K1152" t="str">
            <v>ROLL OFF RECYCLE HAUL</v>
          </cell>
          <cell r="S1152">
            <v>1821.29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B1153" t="str">
            <v>MASON CO-UNREGULATEDROLLOFFRODELRECY</v>
          </cell>
          <cell r="J1153" t="str">
            <v>RODELRECY</v>
          </cell>
          <cell r="K1153" t="str">
            <v>ROLL OFF DELIVER-RECYCLE</v>
          </cell>
          <cell r="S1153">
            <v>155.91999999999999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B1154" t="str">
            <v>MASON CO-UNREGULATEDROLLOFFROMILERECY</v>
          </cell>
          <cell r="J1154" t="str">
            <v>ROMILERECY</v>
          </cell>
          <cell r="K1154" t="str">
            <v>ROLL OFF MILEAGE RECYCLE</v>
          </cell>
          <cell r="S1154">
            <v>1071.6300000000001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B1155" t="str">
            <v>MASON CO-UNREGULATEDROLLOFFRORENT20DRECY</v>
          </cell>
          <cell r="J1155" t="str">
            <v>RORENT20DRECY</v>
          </cell>
          <cell r="K1155" t="str">
            <v>ROLL OFF RENT DAILY-RECYL</v>
          </cell>
          <cell r="S1155">
            <v>30.05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B1156" t="str">
            <v>MASON CO-UNREGULATEDROLLOFFUNION</v>
          </cell>
          <cell r="J1156" t="str">
            <v>UNION</v>
          </cell>
          <cell r="K1156" t="str">
            <v>UNION TRANSFER BOX HAUL</v>
          </cell>
          <cell r="S1156">
            <v>551.42999999999995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B1157" t="str">
            <v>MASON CO-UNREGULATEDSTORAGESTORENT22</v>
          </cell>
          <cell r="J1157" t="str">
            <v>STORENT22</v>
          </cell>
          <cell r="K1157" t="str">
            <v>PORTABLE STORAGE RENT 22</v>
          </cell>
          <cell r="S1157">
            <v>400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B1158" t="str">
            <v>MASON CO-UNREGULATEDSURCFUEL-RECY MASON</v>
          </cell>
          <cell r="J1158" t="str">
            <v>FUEL-RECY MASON</v>
          </cell>
          <cell r="K1158" t="str">
            <v>FUEL &amp; MATERIAL SURCHARGE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B1159" t="str">
            <v>MASON CO-UNREGULATEDSURCFUEL-RECY MASON</v>
          </cell>
          <cell r="J1159" t="str">
            <v>FUEL-RECY MASON</v>
          </cell>
          <cell r="K1159" t="str">
            <v>FUEL &amp; MATERIAL SURCHARGE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B1160" t="str">
            <v>MASON CO-UNREGULATEDSURCFUEL-RO MASON</v>
          </cell>
          <cell r="J1160" t="str">
            <v>FUEL-RO MASON</v>
          </cell>
          <cell r="K1160" t="str">
            <v>FUEL &amp; MATERIAL SURCHARGE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B1161" t="str">
            <v>MASON CO-UNREGULATEDTAXESSALES TAX</v>
          </cell>
          <cell r="J1161" t="str">
            <v>SALES TAX</v>
          </cell>
          <cell r="K1161" t="str">
            <v>8.5% Sales Tax</v>
          </cell>
          <cell r="S1161">
            <v>13.11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</row>
        <row r="1162">
          <cell r="B1162" t="str">
            <v>MASON CO-UNREGULATEDTAXESSALES TAX</v>
          </cell>
          <cell r="J1162" t="str">
            <v>SALES TAX</v>
          </cell>
          <cell r="K1162" t="str">
            <v>8.5% Sales Tax</v>
          </cell>
          <cell r="S1162">
            <v>204.97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B1163" t="str">
            <v>MASON CO-UNREGULATEDTAXESSHELTON UNREG SALES</v>
          </cell>
          <cell r="J1163" t="str">
            <v>SHELTON UNREG SALES</v>
          </cell>
          <cell r="K1163" t="str">
            <v>WA STATE SALES TAX</v>
          </cell>
          <cell r="S1163">
            <v>2.12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</row>
        <row r="1164">
          <cell r="B1164" t="str">
            <v>CITY OF SHELTON-CONTRACTACCOUNTING ADJUSTMENTSFINCHG</v>
          </cell>
          <cell r="J1164" t="str">
            <v>FINCHG</v>
          </cell>
          <cell r="K1164" t="str">
            <v>LATE FEE</v>
          </cell>
          <cell r="S1164">
            <v>0</v>
          </cell>
          <cell r="T1164">
            <v>661.91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B1165" t="str">
            <v>CITY OF SHELTON-CONTRACTACCOUNTING ADJUSTMENTSFINCHG</v>
          </cell>
          <cell r="J1165" t="str">
            <v>FINCHG</v>
          </cell>
          <cell r="K1165" t="str">
            <v>LATE FEE</v>
          </cell>
          <cell r="S1165">
            <v>0</v>
          </cell>
          <cell r="T1165">
            <v>-3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B1166" t="str">
            <v>CITY OF SHELTON-CONTRACTACCOUNTING ADJUSTMENTSMM</v>
          </cell>
          <cell r="J1166" t="str">
            <v>MM</v>
          </cell>
          <cell r="K1166" t="str">
            <v>MOVE MONEY</v>
          </cell>
          <cell r="S1166">
            <v>0</v>
          </cell>
          <cell r="T1166">
            <v>-16.52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</row>
        <row r="1167">
          <cell r="B1167" t="str">
            <v>CITY OF SHELTON-CONTRACTACCOUNTING ADJUSTMENTSREFUND</v>
          </cell>
          <cell r="J1167" t="str">
            <v>REFUND</v>
          </cell>
          <cell r="K1167" t="str">
            <v>REFUND</v>
          </cell>
          <cell r="S1167">
            <v>0</v>
          </cell>
          <cell r="T1167">
            <v>5941.34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</row>
        <row r="1168">
          <cell r="B1168" t="str">
            <v>CITY OF SHELTON-CONTRACTCOMMERCIAL  FRONTLOADLOOSE-COMM</v>
          </cell>
          <cell r="J1168" t="str">
            <v>LOOSE-COMM</v>
          </cell>
          <cell r="K1168" t="str">
            <v>LOOSE MATERIAL - COMM</v>
          </cell>
          <cell r="S1168">
            <v>0</v>
          </cell>
          <cell r="T1168">
            <v>371.7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B1169" t="str">
            <v>CITY OF SHELTON-CONTRACTCOMMERCIAL - REARLOAD300CW1</v>
          </cell>
          <cell r="J1169" t="str">
            <v>300CW1</v>
          </cell>
          <cell r="K1169" t="str">
            <v>1-300 GL CART WEEKLY SVC</v>
          </cell>
          <cell r="S1169">
            <v>0</v>
          </cell>
          <cell r="T1169">
            <v>44149.55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B1170" t="str">
            <v>CITY OF SHELTON-CONTRACTCOMMERCIAL - REARLOAD64CW1</v>
          </cell>
          <cell r="J1170" t="str">
            <v>64CW1</v>
          </cell>
          <cell r="K1170" t="str">
            <v>1-64 GL CART WEEKLY SVC</v>
          </cell>
          <cell r="S1170">
            <v>0</v>
          </cell>
          <cell r="T1170">
            <v>1454.1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</row>
        <row r="1171">
          <cell r="B1171" t="str">
            <v>CITY OF SHELTON-CONTRACTCOMMERCIAL - REARLOAD96CW1</v>
          </cell>
          <cell r="J1171" t="str">
            <v>96CW1</v>
          </cell>
          <cell r="K1171" t="str">
            <v>1-96 GL CART WEEKLY SVC</v>
          </cell>
          <cell r="S1171">
            <v>0</v>
          </cell>
          <cell r="T1171">
            <v>4198.05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</row>
        <row r="1172">
          <cell r="B1172" t="str">
            <v>CITY OF SHELTON-CONTRACTCOMMERCIAL - REARLOADSL096.0GEO001CGW</v>
          </cell>
          <cell r="J1172" t="str">
            <v>SL096.0GEO001CGW</v>
          </cell>
          <cell r="K1172" t="str">
            <v>96 GL EOW COM GREENWASTE</v>
          </cell>
          <cell r="S1172">
            <v>0</v>
          </cell>
          <cell r="T1172">
            <v>138.24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B1173" t="str">
            <v>CITY OF SHELTON-CONTRACTCOMMERCIAL - REARLOADUNLOCKREF</v>
          </cell>
          <cell r="J1173" t="str">
            <v>UNLOCKREF</v>
          </cell>
          <cell r="K1173" t="str">
            <v>UNLOCK / UNLATCH REFUSE</v>
          </cell>
          <cell r="S1173">
            <v>0</v>
          </cell>
          <cell r="T1173">
            <v>354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B1174" t="str">
            <v>CITY OF SHELTON-CONTRACTCOMMERCIAL - REARLOADEP300-COM</v>
          </cell>
          <cell r="J1174" t="str">
            <v>EP300-COM</v>
          </cell>
          <cell r="K1174" t="str">
            <v>EXTRA PICKUP 300 GL - COM</v>
          </cell>
          <cell r="S1174">
            <v>0</v>
          </cell>
          <cell r="T1174">
            <v>209.92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</row>
        <row r="1175">
          <cell r="B1175" t="str">
            <v>CITY OF SHELTON-CONTRACTCOMMERCIAL - REARLOADEP64-COM</v>
          </cell>
          <cell r="J1175" t="str">
            <v>EP64-COM</v>
          </cell>
          <cell r="K1175" t="str">
            <v>EXTRA PICKUP 64 GL - COM</v>
          </cell>
          <cell r="S1175">
            <v>0</v>
          </cell>
          <cell r="T1175">
            <v>115.5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B1176" t="str">
            <v>CITY OF SHELTON-CONTRACTCOMMERCIAL - REARLOADUNLOCKREF</v>
          </cell>
          <cell r="J1176" t="str">
            <v>UNLOCKREF</v>
          </cell>
          <cell r="K1176" t="str">
            <v>UNLOCK / UNLATCH REFUSE</v>
          </cell>
          <cell r="S1176">
            <v>0</v>
          </cell>
          <cell r="T1176">
            <v>63.72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</row>
        <row r="1177">
          <cell r="B1177" t="str">
            <v>CITY OF SHELTON-CONTRACTPAYMENTSCC-KOL</v>
          </cell>
          <cell r="J1177" t="str">
            <v>CC-KOL</v>
          </cell>
          <cell r="K1177" t="str">
            <v>ONLINE PAYMENT-CC</v>
          </cell>
          <cell r="S1177">
            <v>0</v>
          </cell>
          <cell r="T1177">
            <v>-52893.04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B1178" t="str">
            <v>CITY OF SHELTON-CONTRACTPAYMENTSCCREF-KOL</v>
          </cell>
          <cell r="J1178" t="str">
            <v>CCREF-KOL</v>
          </cell>
          <cell r="K1178" t="str">
            <v>CREDIT CARD REFUND</v>
          </cell>
          <cell r="S1178">
            <v>0</v>
          </cell>
          <cell r="T1178">
            <v>181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B1179" t="str">
            <v>CITY OF SHELTON-CONTRACTPAYMENTSPAY</v>
          </cell>
          <cell r="J1179" t="str">
            <v>PAY</v>
          </cell>
          <cell r="K1179" t="str">
            <v>PAYMENT-THANK YOU!</v>
          </cell>
          <cell r="S1179">
            <v>0</v>
          </cell>
          <cell r="T1179">
            <v>-39447.980000000003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B1180" t="str">
            <v>CITY OF SHELTON-CONTRACTPAYMENTSPAY EFT</v>
          </cell>
          <cell r="J1180" t="str">
            <v>PAY EFT</v>
          </cell>
          <cell r="K1180" t="str">
            <v>ELECTRONIC PAYMENT</v>
          </cell>
          <cell r="S1180">
            <v>0</v>
          </cell>
          <cell r="T1180">
            <v>-397.35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</row>
        <row r="1181">
          <cell r="B1181" t="str">
            <v>CITY OF SHELTON-CONTRACTPAYMENTSPAY ICT</v>
          </cell>
          <cell r="J1181" t="str">
            <v>PAY ICT</v>
          </cell>
          <cell r="K1181" t="str">
            <v>I/C PAYMENT THANK YOU!</v>
          </cell>
          <cell r="S1181">
            <v>0</v>
          </cell>
          <cell r="T1181">
            <v>-1320.76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B1182" t="str">
            <v>CITY OF SHELTON-CONTRACTPAYMENTSPAY-CFREE</v>
          </cell>
          <cell r="J1182" t="str">
            <v>PAY-CFREE</v>
          </cell>
          <cell r="K1182" t="str">
            <v>PAYMENT-THANK YOU</v>
          </cell>
          <cell r="S1182">
            <v>0</v>
          </cell>
          <cell r="T1182">
            <v>-6400.14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</row>
        <row r="1183">
          <cell r="B1183" t="str">
            <v>CITY OF SHELTON-CONTRACTPAYMENTSPAY-KOL</v>
          </cell>
          <cell r="J1183" t="str">
            <v>PAY-KOL</v>
          </cell>
          <cell r="K1183" t="str">
            <v>PAYMENT-THANK YOU - OL</v>
          </cell>
          <cell r="S1183">
            <v>0</v>
          </cell>
          <cell r="T1183">
            <v>-14604.31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B1184" t="str">
            <v>CITY OF SHELTON-CONTRACTPAYMENTSPAY-OAK</v>
          </cell>
          <cell r="J1184" t="str">
            <v>PAY-OAK</v>
          </cell>
          <cell r="K1184" t="str">
            <v>OAKLEAF PAYMENT</v>
          </cell>
          <cell r="S1184">
            <v>0</v>
          </cell>
          <cell r="T1184">
            <v>-387.51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B1185" t="str">
            <v>CITY OF SHELTON-CONTRACTPAYMENTSPAY-ORCC</v>
          </cell>
          <cell r="J1185" t="str">
            <v>PAY-ORCC</v>
          </cell>
          <cell r="K1185" t="str">
            <v>ORCC PAYMENT</v>
          </cell>
          <cell r="S1185">
            <v>0</v>
          </cell>
          <cell r="T1185">
            <v>-29.9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</row>
        <row r="1186">
          <cell r="B1186" t="str">
            <v>CITY OF SHELTON-CONTRACTPAYMENTSPAY-RPPS</v>
          </cell>
          <cell r="J1186" t="str">
            <v>PAY-RPPS</v>
          </cell>
          <cell r="K1186" t="str">
            <v>RPSS PAYMENT</v>
          </cell>
          <cell r="S1186">
            <v>0</v>
          </cell>
          <cell r="T1186">
            <v>-726.1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B1187" t="str">
            <v>CITY OF SHELTON-CONTRACTPAYMENTSPAYMET</v>
          </cell>
          <cell r="J1187" t="str">
            <v>PAYMET</v>
          </cell>
          <cell r="K1187" t="str">
            <v>METAVANTE ONLINE PAYMENT</v>
          </cell>
          <cell r="S1187">
            <v>0</v>
          </cell>
          <cell r="T1187">
            <v>-3502.93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</row>
        <row r="1188">
          <cell r="B1188" t="str">
            <v>CITY OF SHELTON-CONTRACTPAYMENTSPAYUSBL</v>
          </cell>
          <cell r="J1188" t="str">
            <v>PAYUSBL</v>
          </cell>
          <cell r="K1188" t="str">
            <v>PAYMENT THANK YOU</v>
          </cell>
          <cell r="S1188">
            <v>0</v>
          </cell>
          <cell r="T1188">
            <v>-56298.16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</row>
        <row r="1189">
          <cell r="B1189" t="str">
            <v>CITY OF SHELTON-CONTRACTPAYMENTSRET-KOL</v>
          </cell>
          <cell r="J1189" t="str">
            <v>RET-KOL</v>
          </cell>
          <cell r="K1189" t="str">
            <v>ONLINE PAYMENT RETURN</v>
          </cell>
          <cell r="S1189">
            <v>0</v>
          </cell>
          <cell r="T1189">
            <v>58.44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</row>
        <row r="1190">
          <cell r="B1190" t="str">
            <v>CITY OF SHELTON-CONTRACTRESIDENTIAL300RW1</v>
          </cell>
          <cell r="J1190" t="str">
            <v>300RW1</v>
          </cell>
          <cell r="K1190" t="str">
            <v>1-300 GL CART WEEKLY SVC</v>
          </cell>
          <cell r="S1190">
            <v>0</v>
          </cell>
          <cell r="T1190">
            <v>10439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B1191" t="str">
            <v>CITY OF SHELTON-CONTRACTRESIDENTIAL32RE1</v>
          </cell>
          <cell r="J1191" t="str">
            <v>32RE1</v>
          </cell>
          <cell r="K1191" t="str">
            <v>1-32 GAL CAN-EOW SVC</v>
          </cell>
          <cell r="S1191">
            <v>0</v>
          </cell>
          <cell r="T1191">
            <v>15.3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B1192" t="str">
            <v>CITY OF SHELTON-CONTRACTRESIDENTIAL35RE1</v>
          </cell>
          <cell r="J1192" t="str">
            <v>35RE1</v>
          </cell>
          <cell r="K1192" t="str">
            <v>1-35 GAL CART EOW SVC</v>
          </cell>
          <cell r="S1192">
            <v>0</v>
          </cell>
          <cell r="T1192">
            <v>6131.14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</row>
        <row r="1193">
          <cell r="B1193" t="str">
            <v>CITY OF SHELTON-CONTRACTRESIDENTIAL35RE1RR</v>
          </cell>
          <cell r="J1193" t="str">
            <v>35RE1RR</v>
          </cell>
          <cell r="K1193" t="str">
            <v>1-35 GL CART EOW REDUCED RATE</v>
          </cell>
          <cell r="S1193">
            <v>0</v>
          </cell>
          <cell r="T1193">
            <v>893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</row>
        <row r="1194">
          <cell r="B1194" t="str">
            <v>CITY OF SHELTON-CONTRACTRESIDENTIAL64RE1</v>
          </cell>
          <cell r="J1194" t="str">
            <v>64RE1</v>
          </cell>
          <cell r="K1194" t="str">
            <v>1-64 GAL EOW</v>
          </cell>
          <cell r="S1194">
            <v>0</v>
          </cell>
          <cell r="T1194">
            <v>22999.35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B1195" t="str">
            <v>CITY OF SHELTON-CONTRACTRESIDENTIAL64RE1RR</v>
          </cell>
          <cell r="J1195" t="str">
            <v>64RE1RR</v>
          </cell>
          <cell r="K1195" t="str">
            <v>1-64 GL CART EOW REDUCED RATE</v>
          </cell>
          <cell r="S1195">
            <v>0</v>
          </cell>
          <cell r="T1195">
            <v>1557.1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</row>
        <row r="1196">
          <cell r="B1196" t="str">
            <v>CITY OF SHELTON-CONTRACTRESIDENTIAL64RW1</v>
          </cell>
          <cell r="J1196" t="str">
            <v>64RW1</v>
          </cell>
          <cell r="K1196" t="str">
            <v>1-64 GAL CART WEEKLY SVC</v>
          </cell>
          <cell r="S1196">
            <v>0</v>
          </cell>
          <cell r="T1196">
            <v>2960.64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</row>
        <row r="1197">
          <cell r="B1197" t="str">
            <v>CITY OF SHELTON-CONTRACTRESIDENTIAL64RW1RR</v>
          </cell>
          <cell r="J1197" t="str">
            <v>64RW1RR</v>
          </cell>
          <cell r="K1197" t="str">
            <v>1-64 GL CART WKLY REDUCED RATE</v>
          </cell>
          <cell r="S1197">
            <v>0</v>
          </cell>
          <cell r="T1197">
            <v>153.6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B1198" t="str">
            <v>CITY OF SHELTON-CONTRACTRESIDENTIAL96RE1</v>
          </cell>
          <cell r="J1198" t="str">
            <v>96RE1</v>
          </cell>
          <cell r="K1198" t="str">
            <v>1-96 GAL EOW</v>
          </cell>
          <cell r="S1198">
            <v>0</v>
          </cell>
          <cell r="T1198">
            <v>13994.95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</row>
        <row r="1199">
          <cell r="B1199" t="str">
            <v>CITY OF SHELTON-CONTRACTRESIDENTIAL96RE1RR</v>
          </cell>
          <cell r="J1199" t="str">
            <v>96RE1RR</v>
          </cell>
          <cell r="K1199" t="str">
            <v>1-96 GL CART EOW REDUCED RATE</v>
          </cell>
          <cell r="S1199">
            <v>0</v>
          </cell>
          <cell r="T1199">
            <v>721.44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B1200" t="str">
            <v>CITY OF SHELTON-CONTRACTRESIDENTIAL96RW1</v>
          </cell>
          <cell r="J1200" t="str">
            <v>96RW1</v>
          </cell>
          <cell r="K1200" t="str">
            <v>1-96 GAL CART WEEKLY SVC</v>
          </cell>
          <cell r="S1200">
            <v>0</v>
          </cell>
          <cell r="T1200">
            <v>2294.37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B1201" t="str">
            <v>CITY OF SHELTON-CONTRACTRESIDENTIAL96RW1RR</v>
          </cell>
          <cell r="J1201" t="str">
            <v>96RW1RR</v>
          </cell>
          <cell r="K1201" t="str">
            <v>1-96 GL CART WKLY REDUCED RATE</v>
          </cell>
          <cell r="S1201">
            <v>0</v>
          </cell>
          <cell r="T1201">
            <v>71.88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</row>
        <row r="1202">
          <cell r="B1202" t="str">
            <v>CITY OF SHELTON-CONTRACTRESIDENTIALEMPLOYEER</v>
          </cell>
          <cell r="J1202" t="str">
            <v>EMPLOYEER</v>
          </cell>
          <cell r="K1202" t="str">
            <v>EMPLOYEE SERVICE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B1203" t="str">
            <v>CITY OF SHELTON-CONTRACTRESIDENTIALMINSVC-RESI</v>
          </cell>
          <cell r="J1203" t="str">
            <v>MINSVC-RESI</v>
          </cell>
          <cell r="K1203" t="str">
            <v>MINIMUM SERVICE</v>
          </cell>
          <cell r="S1203">
            <v>0</v>
          </cell>
          <cell r="T1203">
            <v>286.5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B1204" t="str">
            <v>CITY OF SHELTON-CONTRACTRESIDENTIALROLLOUT 5-25</v>
          </cell>
          <cell r="J1204" t="str">
            <v>ROLLOUT 5-25</v>
          </cell>
          <cell r="K1204" t="str">
            <v>ROLL OUT FEE 5 - 25 FT</v>
          </cell>
          <cell r="S1204">
            <v>0</v>
          </cell>
          <cell r="T1204">
            <v>14.16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B1205" t="str">
            <v>CITY OF SHELTON-CONTRACTRESIDENTIALSL096.0GEO001GW</v>
          </cell>
          <cell r="J1205" t="str">
            <v>SL096.0GEO001GW</v>
          </cell>
          <cell r="K1205" t="str">
            <v>SL 96 GL EOW GREENWASTE 1</v>
          </cell>
          <cell r="S1205">
            <v>0</v>
          </cell>
          <cell r="T1205">
            <v>2795.04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B1206" t="str">
            <v>CITY OF SHELTON-CONTRACTRESIDENTIAL35RE1</v>
          </cell>
          <cell r="J1206" t="str">
            <v>35RE1</v>
          </cell>
          <cell r="K1206" t="str">
            <v>1-35 GAL CART EOW SVC</v>
          </cell>
          <cell r="S1206">
            <v>0</v>
          </cell>
          <cell r="T1206">
            <v>-11.46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B1207" t="str">
            <v>CITY OF SHELTON-CONTRACTRESIDENTIAL64RE1</v>
          </cell>
          <cell r="J1207" t="str">
            <v>64RE1</v>
          </cell>
          <cell r="K1207" t="str">
            <v>1-64 GAL EOW</v>
          </cell>
          <cell r="S1207">
            <v>0</v>
          </cell>
          <cell r="T1207">
            <v>-17.98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B1208" t="str">
            <v>CITY OF SHELTON-CONTRACTRESIDENTIALADJOTHR</v>
          </cell>
          <cell r="J1208" t="str">
            <v>ADJOTHR</v>
          </cell>
          <cell r="K1208" t="str">
            <v>ADJUSTMENT</v>
          </cell>
          <cell r="S1208">
            <v>0</v>
          </cell>
          <cell r="T1208">
            <v>0.57999999999999996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B1209" t="str">
            <v>CITY OF SHELTON-CONTRACTRESIDENTIALADMINFEE-RES</v>
          </cell>
          <cell r="J1209" t="str">
            <v>ADMINFEE-RES</v>
          </cell>
          <cell r="K1209" t="str">
            <v>NEW ACCT / VACANCY FEE</v>
          </cell>
          <cell r="S1209">
            <v>0</v>
          </cell>
          <cell r="T1209">
            <v>1670.22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</row>
        <row r="1210">
          <cell r="B1210" t="str">
            <v>CITY OF SHELTON-CONTRACTRESIDENTIALEP300-RES</v>
          </cell>
          <cell r="J1210" t="str">
            <v>EP300-RES</v>
          </cell>
          <cell r="K1210" t="str">
            <v>EXTRA PICKUP 300 GL - RES</v>
          </cell>
          <cell r="S1210">
            <v>0</v>
          </cell>
          <cell r="T1210">
            <v>104.04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B1211" t="str">
            <v>CITY OF SHELTON-CONTRACTRESIDENTIALEP35-RES</v>
          </cell>
          <cell r="J1211" t="str">
            <v>EP35-RES</v>
          </cell>
          <cell r="K1211" t="str">
            <v>EXTRA PICKUP 35 GL - RES</v>
          </cell>
          <cell r="S1211">
            <v>0</v>
          </cell>
          <cell r="T1211">
            <v>4305.28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B1212" t="str">
            <v>CITY OF SHELTON-CONTRACTRESIDENTIALEP64-RES</v>
          </cell>
          <cell r="J1212" t="str">
            <v>EP64-RES</v>
          </cell>
          <cell r="K1212" t="str">
            <v>EXTRA PICKUP 64 GL - RES</v>
          </cell>
          <cell r="S1212">
            <v>0</v>
          </cell>
          <cell r="T1212">
            <v>176.97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B1213" t="str">
            <v>CITY OF SHELTON-CONTRACTRESIDENTIALEP96-RES</v>
          </cell>
          <cell r="J1213" t="str">
            <v>EP96-RES</v>
          </cell>
          <cell r="K1213" t="str">
            <v>EXTRA PICKUP 96 GL - RES</v>
          </cell>
          <cell r="S1213">
            <v>0</v>
          </cell>
          <cell r="T1213">
            <v>74.16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B1214" t="str">
            <v>CITY OF SHELTON-CONTRACTRESIDENTIALREDELIVER</v>
          </cell>
          <cell r="J1214" t="str">
            <v>REDELIVER</v>
          </cell>
          <cell r="K1214" t="str">
            <v>DELIVERY CHARGE</v>
          </cell>
          <cell r="S1214">
            <v>0</v>
          </cell>
          <cell r="T1214">
            <v>79.56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B1215" t="str">
            <v>CITY OF SHELTON-CONTRACTSURCFUEL-RES MASON</v>
          </cell>
          <cell r="J1215" t="str">
            <v>FUEL-RES MASON</v>
          </cell>
          <cell r="K1215" t="str">
            <v>FUEL &amp; MATERIAL SURCHARGE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</row>
        <row r="1216">
          <cell r="B1216" t="str">
            <v>CITY OF SHELTON-CONTRACTSURCFUEL-RES MASON</v>
          </cell>
          <cell r="J1216" t="str">
            <v>FUEL-RES MASON</v>
          </cell>
          <cell r="K1216" t="str">
            <v>FUEL &amp; MATERIAL SURCHARGE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</row>
        <row r="1217">
          <cell r="B1217" t="str">
            <v>CITY OF SHELTON-CONTRACTSURCFUEL-RES MASON</v>
          </cell>
          <cell r="J1217" t="str">
            <v>FUEL-RES MASON</v>
          </cell>
          <cell r="K1217" t="str">
            <v>FUEL &amp; MATERIAL SURCHARGE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B1218" t="str">
            <v>CITY OF SHELTON-CONTRACTTAXESCITY OF SHELTON</v>
          </cell>
          <cell r="J1218" t="str">
            <v>CITY OF SHELTON</v>
          </cell>
          <cell r="K1218" t="str">
            <v>41.9% CITY UTILITY TAX</v>
          </cell>
          <cell r="S1218">
            <v>0</v>
          </cell>
          <cell r="T1218">
            <v>26886.32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B1219" t="str">
            <v>CITY OF SHELTON-CONTRACTTAXESCITY OF SHELTON UTILITY</v>
          </cell>
          <cell r="J1219" t="str">
            <v>CITY OF SHELTON UTILITY</v>
          </cell>
          <cell r="K1219" t="str">
            <v>CONTRACT UTILITY ONLY</v>
          </cell>
          <cell r="S1219">
            <v>0</v>
          </cell>
          <cell r="T1219">
            <v>241.18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B1220" t="str">
            <v>CITY OF SHELTON-CONTRACTTAXESSHELTON WA REFUSE</v>
          </cell>
          <cell r="J1220" t="str">
            <v>SHELTON WA REFUSE</v>
          </cell>
          <cell r="K1220" t="str">
            <v>3.6% WA Refuse Tax</v>
          </cell>
          <cell r="S1220">
            <v>0</v>
          </cell>
          <cell r="T1220">
            <v>2304.69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B1221" t="str">
            <v>CITY OF SHELTON-CONTRACTTAXESCITY OF SHELTON</v>
          </cell>
          <cell r="J1221" t="str">
            <v>CITY OF SHELTON</v>
          </cell>
          <cell r="K1221" t="str">
            <v>41.9% CITY UTILITY TAX</v>
          </cell>
          <cell r="S1221">
            <v>0</v>
          </cell>
          <cell r="T1221">
            <v>24186.17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B1222" t="str">
            <v>CITY OF SHELTON-CONTRACTTAXESREF</v>
          </cell>
          <cell r="J1222" t="str">
            <v>REF</v>
          </cell>
          <cell r="K1222" t="str">
            <v>3.6% WA Refuse Tax</v>
          </cell>
          <cell r="S1222">
            <v>0</v>
          </cell>
          <cell r="T1222">
            <v>5.88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B1223" t="str">
            <v>CITY OF SHELTON-CONTRACTTAXESSHELTON SALES TAX</v>
          </cell>
          <cell r="J1223" t="str">
            <v>SHELTON SALES TAX</v>
          </cell>
          <cell r="K1223" t="str">
            <v>8.8% Sales Tax</v>
          </cell>
          <cell r="S1223">
            <v>0</v>
          </cell>
          <cell r="T1223">
            <v>7.02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B1224" t="str">
            <v>CITY OF SHELTON-CONTRACTTAXESSHELTON WA REFUSE</v>
          </cell>
          <cell r="J1224" t="str">
            <v>SHELTON WA REFUSE</v>
          </cell>
          <cell r="K1224" t="str">
            <v>3.6% WA Refuse Tax</v>
          </cell>
          <cell r="S1224">
            <v>0</v>
          </cell>
          <cell r="T1224">
            <v>1920.4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B1225" t="str">
            <v>CITY OF SHELTON-CONTRACTTAXESCITY OF SHELTON</v>
          </cell>
          <cell r="J1225" t="str">
            <v>CITY OF SHELTON</v>
          </cell>
          <cell r="K1225" t="str">
            <v>41.9% CITY UTILITY TAX</v>
          </cell>
          <cell r="S1225">
            <v>0</v>
          </cell>
          <cell r="T1225">
            <v>16.95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B1226" t="str">
            <v>CITY OF SHELTON-CONTRACTTAXESSHELTON WA REFUSE</v>
          </cell>
          <cell r="J1226" t="str">
            <v>SHELTON WA REFUSE</v>
          </cell>
          <cell r="K1226" t="str">
            <v>3.6% WA Refuse Tax</v>
          </cell>
          <cell r="S1226">
            <v>0</v>
          </cell>
          <cell r="T1226">
            <v>1.46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B1227" t="str">
            <v>CITY of SHELTON-REGULATEDACCOUNTING ADJUSTMENTSFINCHG</v>
          </cell>
          <cell r="J1227" t="str">
            <v>FINCHG</v>
          </cell>
          <cell r="K1227" t="str">
            <v>LATE FEE</v>
          </cell>
          <cell r="S1227">
            <v>0</v>
          </cell>
          <cell r="T1227">
            <v>121.17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</row>
        <row r="1228">
          <cell r="B1228" t="str">
            <v>CITY of SHELTON-REGULATEDACCOUNTING ADJUSTMENTSMM</v>
          </cell>
          <cell r="J1228" t="str">
            <v>MM</v>
          </cell>
          <cell r="K1228" t="str">
            <v>MOVE MONEY</v>
          </cell>
          <cell r="S1228">
            <v>0</v>
          </cell>
          <cell r="T1228">
            <v>16.52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</row>
        <row r="1229">
          <cell r="B1229" t="str">
            <v>CITY of SHELTON-REGULATEDCOMMERCIAL - REARLOADR1.5YDE</v>
          </cell>
          <cell r="J1229" t="str">
            <v>R1.5YDE</v>
          </cell>
          <cell r="K1229" t="str">
            <v>1.5 YD 1X EOW</v>
          </cell>
          <cell r="S1229">
            <v>0</v>
          </cell>
          <cell r="T1229">
            <v>41.6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B1230" t="str">
            <v>CITY of SHELTON-REGULATEDCOMMERCIAL - REARLOADR1.5YDRENTM</v>
          </cell>
          <cell r="J1230" t="str">
            <v>R1.5YDRENTM</v>
          </cell>
          <cell r="K1230" t="str">
            <v>1.5YD CONTAINER RENT-MTH</v>
          </cell>
          <cell r="S1230">
            <v>0</v>
          </cell>
          <cell r="T1230">
            <v>19.079999999999998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</row>
        <row r="1231">
          <cell r="B1231" t="str">
            <v>CITY of SHELTON-REGULATEDCOMMERCIAL - REARLOADR1.5YDW</v>
          </cell>
          <cell r="J1231" t="str">
            <v>R1.5YDW</v>
          </cell>
          <cell r="K1231" t="str">
            <v>1.5 YD 1X WEEKLY</v>
          </cell>
          <cell r="S1231">
            <v>0</v>
          </cell>
          <cell r="T1231">
            <v>83.01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B1232" t="str">
            <v>CITY of SHELTON-REGULATEDCOMMERCIAL - REARLOADUNLOCKREF</v>
          </cell>
          <cell r="J1232" t="str">
            <v>UNLOCKREF</v>
          </cell>
          <cell r="K1232" t="str">
            <v>UNLOCK / UNLATCH REFUSE</v>
          </cell>
          <cell r="S1232">
            <v>0</v>
          </cell>
          <cell r="T1232">
            <v>10.119999999999999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B1233" t="str">
            <v>CITY of SHELTON-REGULATEDPAYMENTSCC-KOL</v>
          </cell>
          <cell r="J1233" t="str">
            <v>CC-KOL</v>
          </cell>
          <cell r="K1233" t="str">
            <v>ONLINE PAYMENT-CC</v>
          </cell>
          <cell r="S1233">
            <v>0</v>
          </cell>
          <cell r="T1233">
            <v>-4367.5600000000004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B1234" t="str">
            <v>CITY of SHELTON-REGULATEDPAYMENTSCCREF-KOL</v>
          </cell>
          <cell r="J1234" t="str">
            <v>CCREF-KOL</v>
          </cell>
          <cell r="K1234" t="str">
            <v>CREDIT CARD REFUND</v>
          </cell>
          <cell r="S1234">
            <v>0</v>
          </cell>
          <cell r="T1234">
            <v>145.49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B1235" t="str">
            <v>CITY of SHELTON-REGULATEDPAYMENTSPAY</v>
          </cell>
          <cell r="J1235" t="str">
            <v>PAY</v>
          </cell>
          <cell r="K1235" t="str">
            <v>PAYMENT-THANK YOU!</v>
          </cell>
          <cell r="S1235">
            <v>0</v>
          </cell>
          <cell r="T1235">
            <v>-4337.09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B1236" t="str">
            <v>CITY of SHELTON-REGULATEDPAYMENTSPAY-KOL</v>
          </cell>
          <cell r="J1236" t="str">
            <v>PAY-KOL</v>
          </cell>
          <cell r="K1236" t="str">
            <v>PAYMENT-THANK YOU - OL</v>
          </cell>
          <cell r="S1236">
            <v>0</v>
          </cell>
          <cell r="T1236">
            <v>-2096.1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</row>
        <row r="1237">
          <cell r="B1237" t="str">
            <v>CITY of SHELTON-REGULATEDPAYMENTSPAY-NATL</v>
          </cell>
          <cell r="J1237" t="str">
            <v>PAY-NATL</v>
          </cell>
          <cell r="K1237" t="str">
            <v>PAYMENT THANK YOU</v>
          </cell>
          <cell r="S1237">
            <v>0</v>
          </cell>
          <cell r="T1237">
            <v>-2067.37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B1238" t="str">
            <v>CITY of SHELTON-REGULATEDPAYMENTSPAYUSBL</v>
          </cell>
          <cell r="J1238" t="str">
            <v>PAYUSBL</v>
          </cell>
          <cell r="K1238" t="str">
            <v>PAYMENT THANK YOU</v>
          </cell>
          <cell r="S1238">
            <v>0</v>
          </cell>
          <cell r="T1238">
            <v>-6390.07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</row>
        <row r="1239">
          <cell r="B1239" t="str">
            <v>CITY of SHELTON-REGULATEDROLLOFFROLID</v>
          </cell>
          <cell r="J1239" t="str">
            <v>ROLID</v>
          </cell>
          <cell r="K1239" t="str">
            <v>ROLL OFF-LID</v>
          </cell>
          <cell r="S1239">
            <v>0</v>
          </cell>
          <cell r="T1239">
            <v>145.6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B1240" t="str">
            <v>CITY of SHELTON-REGULATEDROLLOFFRORENT10M</v>
          </cell>
          <cell r="J1240" t="str">
            <v>RORENT10M</v>
          </cell>
          <cell r="K1240" t="str">
            <v>10YD ROLL OFF MTHLY RENT</v>
          </cell>
          <cell r="S1240">
            <v>0</v>
          </cell>
          <cell r="T1240">
            <v>83.93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B1241" t="str">
            <v>CITY of SHELTON-REGULATEDROLLOFFRORENT20D</v>
          </cell>
          <cell r="J1241" t="str">
            <v>RORENT20D</v>
          </cell>
          <cell r="K1241" t="str">
            <v>20YD ROLL OFF-DAILY RENT</v>
          </cell>
          <cell r="S1241">
            <v>0</v>
          </cell>
          <cell r="T1241">
            <v>192.32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B1242" t="str">
            <v>CITY of SHELTON-REGULATEDROLLOFFRORENT20M</v>
          </cell>
          <cell r="J1242" t="str">
            <v>RORENT20M</v>
          </cell>
          <cell r="K1242" t="str">
            <v>20YD ROLL OFF-MNTHLY RENT</v>
          </cell>
          <cell r="S1242">
            <v>0</v>
          </cell>
          <cell r="T1242">
            <v>877.32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</row>
        <row r="1243">
          <cell r="B1243" t="str">
            <v>CITY of SHELTON-REGULATEDROLLOFFRORENT40D</v>
          </cell>
          <cell r="J1243" t="str">
            <v>RORENT40D</v>
          </cell>
          <cell r="K1243" t="str">
            <v>40YD ROLL OFF-DAILY RENT</v>
          </cell>
          <cell r="S1243">
            <v>0</v>
          </cell>
          <cell r="T1243">
            <v>312.18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B1244" t="str">
            <v>CITY of SHELTON-REGULATEDROLLOFFRORENT40M</v>
          </cell>
          <cell r="J1244" t="str">
            <v>RORENT40M</v>
          </cell>
          <cell r="K1244" t="str">
            <v>40YD ROLL OFF-MNTHLY RENT</v>
          </cell>
          <cell r="S1244">
            <v>0</v>
          </cell>
          <cell r="T1244">
            <v>331.48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</row>
        <row r="1245">
          <cell r="B1245" t="str">
            <v>CITY of SHELTON-REGULATEDROLLOFFCPHAUL20</v>
          </cell>
          <cell r="J1245" t="str">
            <v>CPHAUL20</v>
          </cell>
          <cell r="K1245" t="str">
            <v>20YD COMPACTOR-HAUL</v>
          </cell>
          <cell r="S1245">
            <v>0</v>
          </cell>
          <cell r="T1245">
            <v>1403.37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B1246" t="str">
            <v>CITY of SHELTON-REGULATEDROLLOFFCPHAUL35</v>
          </cell>
          <cell r="J1246" t="str">
            <v>CPHAUL35</v>
          </cell>
          <cell r="K1246" t="str">
            <v>35YD COMPACTOR-HAUL</v>
          </cell>
          <cell r="S1246">
            <v>0</v>
          </cell>
          <cell r="T1246">
            <v>672.27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B1247" t="str">
            <v>CITY of SHELTON-REGULATEDROLLOFFDISPMC-TON</v>
          </cell>
          <cell r="J1247" t="str">
            <v>DISPMC-TON</v>
          </cell>
          <cell r="K1247" t="str">
            <v>MC LANDFILL PER TON</v>
          </cell>
          <cell r="S1247">
            <v>0</v>
          </cell>
          <cell r="T1247">
            <v>12705.75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B1248" t="str">
            <v>CITY of SHELTON-REGULATEDROLLOFFDISPMCMISC</v>
          </cell>
          <cell r="J1248" t="str">
            <v>DISPMCMISC</v>
          </cell>
          <cell r="K1248" t="str">
            <v>DISPOSAL MISCELLANOUS</v>
          </cell>
          <cell r="S1248">
            <v>0</v>
          </cell>
          <cell r="T1248">
            <v>10.78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B1249" t="str">
            <v>CITY of SHELTON-REGULATEDROLLOFFRODEL</v>
          </cell>
          <cell r="J1249" t="str">
            <v>RODEL</v>
          </cell>
          <cell r="K1249" t="str">
            <v>ROLL OFF-DELIVERY</v>
          </cell>
          <cell r="S1249">
            <v>0</v>
          </cell>
          <cell r="T1249">
            <v>233.88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B1250" t="str">
            <v>CITY of SHELTON-REGULATEDROLLOFFROHAUL10</v>
          </cell>
          <cell r="J1250" t="str">
            <v>ROHAUL10</v>
          </cell>
          <cell r="K1250" t="str">
            <v>10YD ROLL OFF HAUL</v>
          </cell>
          <cell r="S1250">
            <v>0</v>
          </cell>
          <cell r="T1250">
            <v>167.86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</row>
        <row r="1251">
          <cell r="B1251" t="str">
            <v>CITY of SHELTON-REGULATEDROLLOFFROHAUL10T</v>
          </cell>
          <cell r="J1251" t="str">
            <v>ROHAUL10T</v>
          </cell>
          <cell r="K1251" t="str">
            <v>ROHAUL10T</v>
          </cell>
          <cell r="S1251">
            <v>0</v>
          </cell>
          <cell r="T1251">
            <v>83.93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B1252" t="str">
            <v>CITY of SHELTON-REGULATEDROLLOFFROHAUL20</v>
          </cell>
          <cell r="J1252" t="str">
            <v>ROHAUL20</v>
          </cell>
          <cell r="K1252" t="str">
            <v>20YD ROLL OFF-HAUL</v>
          </cell>
          <cell r="S1252">
            <v>0</v>
          </cell>
          <cell r="T1252">
            <v>1169.76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B1253" t="str">
            <v>CITY of SHELTON-REGULATEDROLLOFFROHAUL20T</v>
          </cell>
          <cell r="J1253" t="str">
            <v>ROHAUL20T</v>
          </cell>
          <cell r="K1253" t="str">
            <v>20YD ROLL OFF TEMP HAUL</v>
          </cell>
          <cell r="S1253">
            <v>0</v>
          </cell>
          <cell r="T1253">
            <v>194.96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B1254" t="str">
            <v>CITY of SHELTON-REGULATEDROLLOFFROHAUL40</v>
          </cell>
          <cell r="J1254" t="str">
            <v>ROHAUL40</v>
          </cell>
          <cell r="K1254" t="str">
            <v>40YD ROLL OFF-HAUL</v>
          </cell>
          <cell r="S1254">
            <v>0</v>
          </cell>
          <cell r="T1254">
            <v>1657.4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B1255" t="str">
            <v>CITY of SHELTON-REGULATEDROLLOFFROHAUL40T</v>
          </cell>
          <cell r="J1255" t="str">
            <v>ROHAUL40T</v>
          </cell>
          <cell r="K1255" t="str">
            <v>40YD ROLL OFF TEMP HAUL</v>
          </cell>
          <cell r="S1255">
            <v>0</v>
          </cell>
          <cell r="T1255">
            <v>331.48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B1256" t="str">
            <v>CITY of SHELTON-REGULATEDROLLOFFRORENT10D</v>
          </cell>
          <cell r="J1256" t="str">
            <v>RORENT10D</v>
          </cell>
          <cell r="K1256" t="str">
            <v>10YD ROLL OFF DAILY RENT</v>
          </cell>
          <cell r="S1256">
            <v>0</v>
          </cell>
          <cell r="T1256">
            <v>4.6500000000000004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B1257" t="str">
            <v>CITY of SHELTON-REGULATEDROLLOFFRORENT20D</v>
          </cell>
          <cell r="J1257" t="str">
            <v>RORENT20D</v>
          </cell>
          <cell r="K1257" t="str">
            <v>20YD ROLL OFF-DAILY RENT</v>
          </cell>
          <cell r="S1257">
            <v>0</v>
          </cell>
          <cell r="T1257">
            <v>30.05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B1258" t="str">
            <v>CITY of SHELTON-REGULATEDROLLOFFRORENT40D</v>
          </cell>
          <cell r="J1258" t="str">
            <v>RORENT40D</v>
          </cell>
          <cell r="K1258" t="str">
            <v>40YD ROLL OFF-DAILY RENT</v>
          </cell>
          <cell r="S1258">
            <v>0</v>
          </cell>
          <cell r="T1258">
            <v>255.42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B1259" t="str">
            <v>CITY of SHELTON-REGULATEDROLLOFFSP</v>
          </cell>
          <cell r="J1259" t="str">
            <v>SP</v>
          </cell>
          <cell r="K1259" t="str">
            <v>SPECIAL PICKUP</v>
          </cell>
          <cell r="S1259">
            <v>0</v>
          </cell>
          <cell r="T1259">
            <v>151.68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B1260" t="str">
            <v>CITY of SHELTON-REGULATEDSURCFUEL-COM MASON</v>
          </cell>
          <cell r="J1260" t="str">
            <v>FUEL-COM MASON</v>
          </cell>
          <cell r="K1260" t="str">
            <v>FUEL &amp; MATERIAL SURCHARGE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</row>
        <row r="1261">
          <cell r="B1261" t="str">
            <v>CITY of SHELTON-REGULATEDSURCFUEL-RO MASON</v>
          </cell>
          <cell r="J1261" t="str">
            <v>FUEL-RO MASON</v>
          </cell>
          <cell r="K1261" t="str">
            <v>FUEL &amp; MATERIAL SURCHARGE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B1262" t="str">
            <v>CITY of SHELTON-REGULATEDTAXESSHELTON SALES TAX</v>
          </cell>
          <cell r="J1262" t="str">
            <v>SHELTON SALES TAX</v>
          </cell>
          <cell r="K1262" t="str">
            <v>8.8% Sales Tax</v>
          </cell>
          <cell r="S1262">
            <v>0</v>
          </cell>
          <cell r="T1262">
            <v>0.84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</row>
        <row r="1263">
          <cell r="B1263" t="str">
            <v>CITY of SHELTON-REGULATEDTAXESSHELTON UNREG REFUSE</v>
          </cell>
          <cell r="J1263" t="str">
            <v>SHELTON UNREG REFUSE</v>
          </cell>
          <cell r="K1263" t="str">
            <v>3.6% WA STATE REFUSE TAX</v>
          </cell>
          <cell r="S1263">
            <v>0</v>
          </cell>
          <cell r="T1263">
            <v>3.35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B1264" t="str">
            <v>CITY of SHELTON-REGULATEDTAXESSHELTON UNREG SALES</v>
          </cell>
          <cell r="J1264" t="str">
            <v>SHELTON UNREG SALES</v>
          </cell>
          <cell r="K1264" t="str">
            <v>WA STATE SALES TAX</v>
          </cell>
          <cell r="S1264">
            <v>0</v>
          </cell>
          <cell r="T1264">
            <v>0.84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</row>
        <row r="1265">
          <cell r="B1265" t="str">
            <v>CITY of SHELTON-REGULATEDTAXESSHELTON WA REFUSE</v>
          </cell>
          <cell r="J1265" t="str">
            <v>SHELTON WA REFUSE</v>
          </cell>
          <cell r="K1265" t="str">
            <v>3.6% WA Refuse Tax</v>
          </cell>
          <cell r="S1265">
            <v>0</v>
          </cell>
          <cell r="T1265">
            <v>1.5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B1266" t="str">
            <v>CITY of SHELTON-REGULATEDTAXESSALES TAX</v>
          </cell>
          <cell r="J1266" t="str">
            <v>SALES TAX</v>
          </cell>
          <cell r="K1266" t="str">
            <v>8.5% Sales Tax</v>
          </cell>
          <cell r="S1266">
            <v>0</v>
          </cell>
          <cell r="T1266">
            <v>7.43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B1267" t="str">
            <v>CITY of SHELTON-REGULATEDTAXESSHELTON UNREG REFUSE</v>
          </cell>
          <cell r="J1267" t="str">
            <v>SHELTON UNREG REFUSE</v>
          </cell>
          <cell r="K1267" t="str">
            <v>3.6% WA STATE REFUSE TAX</v>
          </cell>
          <cell r="S1267">
            <v>0</v>
          </cell>
          <cell r="T1267">
            <v>562.21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B1268" t="str">
            <v>CITY of SHELTON-REGULATEDTAXESSHELTON UNREG SALES</v>
          </cell>
          <cell r="J1268" t="str">
            <v>SHELTON UNREG SALES</v>
          </cell>
          <cell r="K1268" t="str">
            <v>WA STATE SALES TAX</v>
          </cell>
          <cell r="S1268">
            <v>0</v>
          </cell>
          <cell r="T1268">
            <v>196.6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</row>
        <row r="1269">
          <cell r="B1269" t="str">
            <v>CITY OF SHELTON-UNREGULATEDACCOUNTING ADJUSTMENTSFINCHG</v>
          </cell>
          <cell r="J1269" t="str">
            <v>FINCHG</v>
          </cell>
          <cell r="K1269" t="str">
            <v>LATE FEE</v>
          </cell>
          <cell r="S1269">
            <v>0</v>
          </cell>
          <cell r="T1269">
            <v>13.08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</row>
        <row r="1270">
          <cell r="B1270" t="str">
            <v>CITY OF SHELTON-UNREGULATEDCOMMERCIAL - REARLOADUNLOCKRECY</v>
          </cell>
          <cell r="J1270" t="str">
            <v>UNLOCKRECY</v>
          </cell>
          <cell r="K1270" t="str">
            <v>UNLOCK / UNLATCH RECY</v>
          </cell>
          <cell r="S1270">
            <v>0</v>
          </cell>
          <cell r="T1270">
            <v>5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</row>
        <row r="1271">
          <cell r="B1271" t="str">
            <v>CITY OF SHELTON-UNREGULATEDCOMMERCIAL - REARLOADUNLOCKRECY</v>
          </cell>
          <cell r="J1271" t="str">
            <v>UNLOCKRECY</v>
          </cell>
          <cell r="K1271" t="str">
            <v>UNLOCK / UNLATCH RECY</v>
          </cell>
          <cell r="S1271">
            <v>0</v>
          </cell>
          <cell r="T1271">
            <v>10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</row>
        <row r="1272">
          <cell r="B1272" t="str">
            <v>CITY OF SHELTON-UNREGULATEDCOMMERCIAL RECYCLE96CRCOGE1</v>
          </cell>
          <cell r="J1272" t="str">
            <v>96CRCOGE1</v>
          </cell>
          <cell r="K1272" t="str">
            <v>96 COMMINGLE WG-EOW</v>
          </cell>
          <cell r="S1272">
            <v>0</v>
          </cell>
          <cell r="T1272">
            <v>285.83999999999997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B1273" t="str">
            <v>CITY OF SHELTON-UNREGULATEDCOMMERCIAL RECYCLE96CRCOGM1</v>
          </cell>
          <cell r="J1273" t="str">
            <v>96CRCOGM1</v>
          </cell>
          <cell r="K1273" t="str">
            <v>96 COMMINGLE WGMNTHLY</v>
          </cell>
          <cell r="S1273">
            <v>0</v>
          </cell>
          <cell r="T1273">
            <v>110.04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B1274" t="str">
            <v>CITY OF SHELTON-UNREGULATEDCOMMERCIAL RECYCLE96CRCOGW1</v>
          </cell>
          <cell r="J1274" t="str">
            <v>96CRCOGW1</v>
          </cell>
          <cell r="K1274" t="str">
            <v>96 COMMINGLE WG-WEEKLY</v>
          </cell>
          <cell r="S1274">
            <v>0</v>
          </cell>
          <cell r="T1274">
            <v>1117.8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</row>
        <row r="1275">
          <cell r="B1275" t="str">
            <v>CITY OF SHELTON-UNREGULATEDCOMMERCIAL RECYCLE96CRCONGE1</v>
          </cell>
          <cell r="J1275" t="str">
            <v>96CRCONGE1</v>
          </cell>
          <cell r="K1275" t="str">
            <v>96 COMMINGLE NG-EOW</v>
          </cell>
          <cell r="S1275">
            <v>0</v>
          </cell>
          <cell r="T1275">
            <v>831.52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</row>
        <row r="1276">
          <cell r="B1276" t="str">
            <v>CITY OF SHELTON-UNREGULATEDCOMMERCIAL RECYCLE96CRCONGM1</v>
          </cell>
          <cell r="J1276" t="str">
            <v>96CRCONGM1</v>
          </cell>
          <cell r="K1276" t="str">
            <v>96 COMMINGLE NG-MNTHLY</v>
          </cell>
          <cell r="S1276">
            <v>0</v>
          </cell>
          <cell r="T1276">
            <v>256.76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</row>
        <row r="1277">
          <cell r="B1277" t="str">
            <v>CITY OF SHELTON-UNREGULATEDCOMMERCIAL RECYCLE96CRCONGW1</v>
          </cell>
          <cell r="J1277" t="str">
            <v>96CRCONGW1</v>
          </cell>
          <cell r="K1277" t="str">
            <v>96 COMMINGLE NG-WEEKLY</v>
          </cell>
          <cell r="S1277">
            <v>0</v>
          </cell>
          <cell r="T1277">
            <v>1769.85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</row>
        <row r="1278">
          <cell r="B1278" t="str">
            <v xml:space="preserve">CITY OF SHELTON-UNREGULATEDCOMMERCIAL RECYCLER2YDOCCE </v>
          </cell>
          <cell r="J1278" t="str">
            <v xml:space="preserve">R2YDOCCE </v>
          </cell>
          <cell r="K1278" t="str">
            <v>2YD OCC-EOW</v>
          </cell>
          <cell r="S1278">
            <v>0</v>
          </cell>
          <cell r="T1278">
            <v>1675.86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</row>
        <row r="1279">
          <cell r="B1279" t="str">
            <v>CITY OF SHELTON-UNREGULATEDCOMMERCIAL RECYCLER2YDOCCEX</v>
          </cell>
          <cell r="J1279" t="str">
            <v>R2YDOCCEX</v>
          </cell>
          <cell r="K1279" t="str">
            <v>2YD OCC-EXTRA CONTAINER</v>
          </cell>
          <cell r="S1279">
            <v>0</v>
          </cell>
          <cell r="T1279">
            <v>404.17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</row>
        <row r="1280">
          <cell r="B1280" t="str">
            <v>CITY OF SHELTON-UNREGULATEDCOMMERCIAL RECYCLER2YDOCCM</v>
          </cell>
          <cell r="J1280" t="str">
            <v>R2YDOCCM</v>
          </cell>
          <cell r="K1280" t="str">
            <v>2YD OCC-MNTHLY</v>
          </cell>
          <cell r="S1280">
            <v>0</v>
          </cell>
          <cell r="T1280">
            <v>530.32000000000005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</row>
        <row r="1281">
          <cell r="B1281" t="str">
            <v>CITY OF SHELTON-UNREGULATEDCOMMERCIAL RECYCLER2YDOCCW</v>
          </cell>
          <cell r="J1281" t="str">
            <v>R2YDOCCW</v>
          </cell>
          <cell r="K1281" t="str">
            <v>2YD OCC-WEEKLY</v>
          </cell>
          <cell r="S1281">
            <v>0</v>
          </cell>
          <cell r="T1281">
            <v>5468.14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B1282" t="str">
            <v>CITY OF SHELTON-UNREGULATEDCOMMERCIAL RECYCLERECYLOCK</v>
          </cell>
          <cell r="J1282" t="str">
            <v>RECYLOCK</v>
          </cell>
          <cell r="K1282" t="str">
            <v>LOCK/UNLOCK RECYCLING</v>
          </cell>
          <cell r="S1282">
            <v>0</v>
          </cell>
          <cell r="T1282">
            <v>58.52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</row>
        <row r="1283">
          <cell r="B1283" t="str">
            <v>CITY OF SHELTON-UNREGULATEDCOMMERCIAL RECYCLEWLKNRECY</v>
          </cell>
          <cell r="J1283" t="str">
            <v>WLKNRECY</v>
          </cell>
          <cell r="K1283" t="str">
            <v>WALK IN RECYCLE</v>
          </cell>
          <cell r="S1283">
            <v>0</v>
          </cell>
          <cell r="T1283">
            <v>5.86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B1284" t="str">
            <v>CITY OF SHELTON-UNREGULATEDCOMMERCIAL RECYCLEROLLOUTOCC</v>
          </cell>
          <cell r="J1284" t="str">
            <v>ROLLOUTOCC</v>
          </cell>
          <cell r="K1284" t="str">
            <v>ROLL OUT FEE - RECYCLE</v>
          </cell>
          <cell r="S1284">
            <v>0</v>
          </cell>
          <cell r="T1284">
            <v>170.1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</row>
        <row r="1285">
          <cell r="B1285" t="str">
            <v>CITY OF SHELTON-UNREGULATEDCOMMERCIAL RECYCLEWLKNRECY</v>
          </cell>
          <cell r="J1285" t="str">
            <v>WLKNRECY</v>
          </cell>
          <cell r="K1285" t="str">
            <v>WALK IN RECYCLE</v>
          </cell>
          <cell r="S1285">
            <v>0</v>
          </cell>
          <cell r="T1285">
            <v>79.11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B1286" t="str">
            <v>CITY OF SHELTON-UNREGULATEDPAYMENTSCC-KOL</v>
          </cell>
          <cell r="J1286" t="str">
            <v>CC-KOL</v>
          </cell>
          <cell r="K1286" t="str">
            <v>ONLINE PAYMENT-CC</v>
          </cell>
          <cell r="S1286">
            <v>0</v>
          </cell>
          <cell r="T1286">
            <v>-2218.23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</row>
        <row r="1287">
          <cell r="B1287" t="str">
            <v>CITY OF SHELTON-UNREGULATEDPAYMENTSPAY</v>
          </cell>
          <cell r="J1287" t="str">
            <v>PAY</v>
          </cell>
          <cell r="K1287" t="str">
            <v>PAYMENT-THANK YOU!</v>
          </cell>
          <cell r="S1287">
            <v>0</v>
          </cell>
          <cell r="T1287">
            <v>-6888.52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</row>
        <row r="1288">
          <cell r="B1288" t="str">
            <v>CITY OF SHELTON-UNREGULATEDPAYMENTSPAY EFT</v>
          </cell>
          <cell r="J1288" t="str">
            <v>PAY EFT</v>
          </cell>
          <cell r="K1288" t="str">
            <v>ELECTRONIC PAYMENT</v>
          </cell>
          <cell r="S1288">
            <v>0</v>
          </cell>
          <cell r="T1288">
            <v>-161.72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</row>
        <row r="1289">
          <cell r="B1289" t="str">
            <v>CITY OF SHELTON-UNREGULATEDPAYMENTSPAY ICT</v>
          </cell>
          <cell r="J1289" t="str">
            <v>PAY ICT</v>
          </cell>
          <cell r="K1289" t="str">
            <v>I/C PAYMENT THANK YOU!</v>
          </cell>
          <cell r="S1289">
            <v>0</v>
          </cell>
          <cell r="T1289">
            <v>-255.69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</row>
        <row r="1290">
          <cell r="B1290" t="str">
            <v>CITY OF SHELTON-UNREGULATEDPAYMENTSPAY-CFREE</v>
          </cell>
          <cell r="J1290" t="str">
            <v>PAY-CFREE</v>
          </cell>
          <cell r="K1290" t="str">
            <v>PAYMENT-THANK YOU</v>
          </cell>
          <cell r="S1290">
            <v>0</v>
          </cell>
          <cell r="T1290">
            <v>-162.28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</row>
        <row r="1291">
          <cell r="B1291" t="str">
            <v>CITY OF SHELTON-UNREGULATEDPAYMENTSPAY-KOL</v>
          </cell>
          <cell r="J1291" t="str">
            <v>PAY-KOL</v>
          </cell>
          <cell r="K1291" t="str">
            <v>PAYMENT-THANK YOU - OL</v>
          </cell>
          <cell r="S1291">
            <v>0</v>
          </cell>
          <cell r="T1291">
            <v>-1112.78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</row>
        <row r="1292">
          <cell r="B1292" t="str">
            <v>CITY OF SHELTON-UNREGULATEDPAYMENTSPAY-NATL</v>
          </cell>
          <cell r="J1292" t="str">
            <v>PAY-NATL</v>
          </cell>
          <cell r="K1292" t="str">
            <v>PAYMENT THANK YOU</v>
          </cell>
          <cell r="S1292">
            <v>0</v>
          </cell>
          <cell r="T1292">
            <v>-55.92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B1293" t="str">
            <v>CITY OF SHELTON-UNREGULATEDPAYMENTSPAY-OAK</v>
          </cell>
          <cell r="J1293" t="str">
            <v>PAY-OAK</v>
          </cell>
          <cell r="K1293" t="str">
            <v>OAKLEAF PAYMENT</v>
          </cell>
          <cell r="S1293">
            <v>0</v>
          </cell>
          <cell r="T1293">
            <v>-56.29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B1294" t="str">
            <v>CITY OF SHELTON-UNREGULATEDPAYMENTSPAYMET</v>
          </cell>
          <cell r="J1294" t="str">
            <v>PAYMET</v>
          </cell>
          <cell r="K1294" t="str">
            <v>METAVANTE ONLINE PAYMENT</v>
          </cell>
          <cell r="S1294">
            <v>0</v>
          </cell>
          <cell r="T1294">
            <v>-343.74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</row>
        <row r="1295">
          <cell r="B1295" t="str">
            <v>CITY OF SHELTON-UNREGULATEDPAYMENTSPAYUSBL</v>
          </cell>
          <cell r="J1295" t="str">
            <v>PAYUSBL</v>
          </cell>
          <cell r="K1295" t="str">
            <v>PAYMENT THANK YOU</v>
          </cell>
          <cell r="S1295">
            <v>0</v>
          </cell>
          <cell r="T1295">
            <v>-5296.74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</row>
        <row r="1296">
          <cell r="B1296" t="str">
            <v>CITY OF SHELTON-UNREGULATEDROLLOFFDISPORGANIC</v>
          </cell>
          <cell r="J1296" t="str">
            <v>DISPORGANIC</v>
          </cell>
          <cell r="K1296" t="str">
            <v xml:space="preserve">DISPOSAL ORGANIC </v>
          </cell>
          <cell r="S1296">
            <v>0</v>
          </cell>
          <cell r="T1296">
            <v>159.91999999999999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</row>
        <row r="1297">
          <cell r="B1297" t="str">
            <v>CITY OF SHELTON-UNREGULATEDROLLOFFRECYHAUL</v>
          </cell>
          <cell r="J1297" t="str">
            <v>RECYHAUL</v>
          </cell>
          <cell r="K1297" t="str">
            <v>ROLL OFF RECYCLE HAUL</v>
          </cell>
          <cell r="S1297">
            <v>0</v>
          </cell>
          <cell r="T1297">
            <v>389.92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</row>
        <row r="1298">
          <cell r="B1298" t="str">
            <v>CITY OF SHELTON-UNREGULATEDROLLOFFROMILERECY</v>
          </cell>
          <cell r="J1298" t="str">
            <v>ROMILERECY</v>
          </cell>
          <cell r="K1298" t="str">
            <v>ROLL OFF MILEAGE RECYCLE</v>
          </cell>
          <cell r="S1298">
            <v>0</v>
          </cell>
          <cell r="T1298">
            <v>349.92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</row>
        <row r="1299">
          <cell r="B1299" t="str">
            <v>CITY OF SHELTON-UNREGULATEDSURCFUEL-RECY MASON</v>
          </cell>
          <cell r="J1299" t="str">
            <v>FUEL-RECY MASON</v>
          </cell>
          <cell r="K1299" t="str">
            <v>FUEL &amp; MATERIAL SURCHARGE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B1300" t="str">
            <v>CITY OF SHELTON-UNREGULATEDSURCFUEL-RECY MASON</v>
          </cell>
          <cell r="J1300" t="str">
            <v>FUEL-RECY MASON</v>
          </cell>
          <cell r="K1300" t="str">
            <v>FUEL &amp; MATERIAL SURCHARGE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</row>
        <row r="1301">
          <cell r="B1301" t="str">
            <v>CITY OF SHELTON-UNREGULATEDSURCFUEL-RO MASON</v>
          </cell>
          <cell r="J1301" t="str">
            <v>FUEL-RO MASON</v>
          </cell>
          <cell r="K1301" t="str">
            <v>FUEL &amp; MATERIAL SURCHARGE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</row>
        <row r="1302">
          <cell r="B1302" t="str">
            <v>KITSAP CO -REGULATEDACCOUNTING ADJUSTMENTSBDR</v>
          </cell>
          <cell r="J1302" t="str">
            <v>BDR</v>
          </cell>
          <cell r="K1302" t="str">
            <v>BAD DEBT RECOVERY</v>
          </cell>
          <cell r="S1302">
            <v>0</v>
          </cell>
          <cell r="T1302">
            <v>110.41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</row>
        <row r="1303">
          <cell r="B1303" t="str">
            <v>KITSAP CO -REGULATEDACCOUNTING ADJUSTMENTSMM</v>
          </cell>
          <cell r="J1303" t="str">
            <v>MM</v>
          </cell>
          <cell r="K1303" t="str">
            <v>MOVE MONEY</v>
          </cell>
          <cell r="S1303">
            <v>0</v>
          </cell>
          <cell r="T1303">
            <v>68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B1304" t="str">
            <v>KITSAP CO -REGULATEDACCOUNTING ADJUSTMENTSFINCHG</v>
          </cell>
          <cell r="J1304" t="str">
            <v>FINCHG</v>
          </cell>
          <cell r="K1304" t="str">
            <v>LATE FEE</v>
          </cell>
          <cell r="S1304">
            <v>0</v>
          </cell>
          <cell r="T1304">
            <v>88.16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B1305" t="str">
            <v>KITSAP CO -REGULATEDACCOUNTING ADJUSTMENTSREFUND</v>
          </cell>
          <cell r="J1305" t="str">
            <v>REFUND</v>
          </cell>
          <cell r="K1305" t="str">
            <v>REFUND</v>
          </cell>
          <cell r="S1305">
            <v>0</v>
          </cell>
          <cell r="T1305">
            <v>343.31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</row>
        <row r="1306">
          <cell r="B1306" t="str">
            <v>KITSAP CO -REGULATEDCOMMERCIAL  FRONTLOADWLKNRE1RECYMA</v>
          </cell>
          <cell r="J1306" t="str">
            <v>WLKNRE1RECYMA</v>
          </cell>
          <cell r="K1306" t="str">
            <v>WALK IN 5-25FT EOW-RECYCL</v>
          </cell>
          <cell r="S1306">
            <v>0</v>
          </cell>
          <cell r="T1306">
            <v>1.26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B1307" t="str">
            <v>KITSAP CO -REGULATEDCOMMERCIAL  FRONTLOADWLKNRW2RECYMA</v>
          </cell>
          <cell r="J1307" t="str">
            <v>WLKNRW2RECYMA</v>
          </cell>
          <cell r="K1307" t="str">
            <v>WALK IN OVER 25 ADDITIONA</v>
          </cell>
          <cell r="S1307">
            <v>0</v>
          </cell>
          <cell r="T1307">
            <v>1.36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B1308" t="str">
            <v>KITSAP CO -REGULATEDCOMMERCIAL - REARLOADR1.5YDEK</v>
          </cell>
          <cell r="J1308" t="str">
            <v>R1.5YDEK</v>
          </cell>
          <cell r="K1308" t="str">
            <v>1.5 YD 1X EOW</v>
          </cell>
          <cell r="S1308">
            <v>0</v>
          </cell>
          <cell r="T1308">
            <v>2536.44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B1309" t="str">
            <v>KITSAP CO -REGULATEDCOMMERCIAL - REARLOADR1.5YDRENTM</v>
          </cell>
          <cell r="J1309" t="str">
            <v>R1.5YDRENTM</v>
          </cell>
          <cell r="K1309" t="str">
            <v>1.5YD CONTAINER RENT-MTH</v>
          </cell>
          <cell r="S1309">
            <v>0</v>
          </cell>
          <cell r="T1309">
            <v>1017.29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B1310" t="str">
            <v>KITSAP CO -REGULATEDCOMMERCIAL - REARLOADR1.5YDRENTT</v>
          </cell>
          <cell r="J1310" t="str">
            <v>R1.5YDRENTT</v>
          </cell>
          <cell r="K1310" t="str">
            <v>1.5YD TEMP CONTAINER RENT</v>
          </cell>
          <cell r="S1310">
            <v>0</v>
          </cell>
          <cell r="T1310">
            <v>15.9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</row>
        <row r="1311">
          <cell r="B1311" t="str">
            <v>KITSAP CO -REGULATEDCOMMERCIAL - REARLOADR1.5YDWK</v>
          </cell>
          <cell r="J1311" t="str">
            <v>R1.5YDWK</v>
          </cell>
          <cell r="K1311" t="str">
            <v>1.5 YD 1X WEEKLY</v>
          </cell>
          <cell r="S1311">
            <v>0</v>
          </cell>
          <cell r="T1311">
            <v>2897.32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B1312" t="str">
            <v>KITSAP CO -REGULATEDCOMMERCIAL - REARLOADR1YDEK</v>
          </cell>
          <cell r="J1312" t="str">
            <v>R1YDEK</v>
          </cell>
          <cell r="K1312" t="str">
            <v>1 YD 1X EOW</v>
          </cell>
          <cell r="S1312">
            <v>0</v>
          </cell>
          <cell r="T1312">
            <v>203.4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B1313" t="str">
            <v>KITSAP CO -REGULATEDCOMMERCIAL - REARLOADR1YDRENTM</v>
          </cell>
          <cell r="J1313" t="str">
            <v>R1YDRENTM</v>
          </cell>
          <cell r="K1313" t="str">
            <v>1YD CONTAINER RENT-MTHLY</v>
          </cell>
          <cell r="S1313">
            <v>0</v>
          </cell>
          <cell r="T1313">
            <v>59.29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B1314" t="str">
            <v>KITSAP CO -REGULATEDCOMMERCIAL - REARLOADR1YDWK</v>
          </cell>
          <cell r="J1314" t="str">
            <v>R1YDWK</v>
          </cell>
          <cell r="K1314" t="str">
            <v>1 YD 1X WEEKLY</v>
          </cell>
          <cell r="S1314">
            <v>0</v>
          </cell>
          <cell r="T1314">
            <v>67.63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</row>
        <row r="1315">
          <cell r="B1315" t="str">
            <v>KITSAP CO -REGULATEDCOMMERCIAL - REARLOADR2YDEK</v>
          </cell>
          <cell r="J1315" t="str">
            <v>R2YDEK</v>
          </cell>
          <cell r="K1315" t="str">
            <v>2 YD 1X EOW</v>
          </cell>
          <cell r="S1315">
            <v>0</v>
          </cell>
          <cell r="T1315">
            <v>2743.42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B1316" t="str">
            <v>KITSAP CO -REGULATEDCOMMERCIAL - REARLOADR2YDRENTM</v>
          </cell>
          <cell r="J1316" t="str">
            <v>R2YDRENTM</v>
          </cell>
          <cell r="K1316" t="str">
            <v>2YD CONTAINER RENT-MTHLY</v>
          </cell>
          <cell r="S1316">
            <v>0</v>
          </cell>
          <cell r="T1316">
            <v>2423.52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B1317" t="str">
            <v>KITSAP CO -REGULATEDCOMMERCIAL - REARLOADR2YDRENTTM</v>
          </cell>
          <cell r="J1317" t="str">
            <v>R2YDRENTTM</v>
          </cell>
          <cell r="K1317" t="str">
            <v>2 YD TEMP CONT RENT MONTH</v>
          </cell>
          <cell r="S1317">
            <v>0</v>
          </cell>
          <cell r="T1317">
            <v>20.63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B1318" t="str">
            <v>KITSAP CO -REGULATEDCOMMERCIAL - REARLOADR2YDWK</v>
          </cell>
          <cell r="J1318" t="str">
            <v>R2YDWK</v>
          </cell>
          <cell r="K1318" t="str">
            <v>2 YD 1X WEEKLY</v>
          </cell>
          <cell r="S1318">
            <v>0</v>
          </cell>
          <cell r="T1318">
            <v>16023.7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B1319" t="str">
            <v>KITSAP CO -REGULATEDCOMMERCIAL - REARLOADUNLOCKREF</v>
          </cell>
          <cell r="J1319" t="str">
            <v>UNLOCKREF</v>
          </cell>
          <cell r="K1319" t="str">
            <v>UNLOCK / UNLATCH REFUSE</v>
          </cell>
          <cell r="S1319">
            <v>0</v>
          </cell>
          <cell r="T1319">
            <v>263.12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</row>
        <row r="1320">
          <cell r="B1320" t="str">
            <v>KITSAP CO -REGULATEDCOMMERCIAL - REARLOADCDELC</v>
          </cell>
          <cell r="J1320" t="str">
            <v>CDELC</v>
          </cell>
          <cell r="K1320" t="str">
            <v>CONTAINER DELIVERY CHARGE</v>
          </cell>
          <cell r="S1320">
            <v>0</v>
          </cell>
          <cell r="T1320">
            <v>27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B1321" t="str">
            <v>KITSAP CO -REGULATEDCOMMERCIAL - REARLOADCEXYD</v>
          </cell>
          <cell r="J1321" t="str">
            <v>CEXYD</v>
          </cell>
          <cell r="K1321" t="str">
            <v>CMML EXTRA YARDAGE</v>
          </cell>
          <cell r="S1321">
            <v>0</v>
          </cell>
          <cell r="T1321">
            <v>480.15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B1322" t="str">
            <v>KITSAP CO -REGULATEDCOMMERCIAL - REARLOADCOMCAN</v>
          </cell>
          <cell r="J1322" t="str">
            <v>COMCAN</v>
          </cell>
          <cell r="K1322" t="str">
            <v>COMMERCIAL CAN EXTRA</v>
          </cell>
          <cell r="S1322">
            <v>0</v>
          </cell>
          <cell r="T1322">
            <v>111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</row>
        <row r="1323">
          <cell r="B1323" t="str">
            <v>KITSAP CO -REGULATEDCOMMERCIAL - REARLOADR1.5YDPU</v>
          </cell>
          <cell r="J1323" t="str">
            <v>R1.5YDPU</v>
          </cell>
          <cell r="K1323" t="str">
            <v>1.5YD CONTAINER PICKUP</v>
          </cell>
          <cell r="S1323">
            <v>0</v>
          </cell>
          <cell r="T1323">
            <v>33.880000000000003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B1324" t="str">
            <v>KITSAP CO -REGULATEDCOMMERCIAL - REARLOADR2YDPU</v>
          </cell>
          <cell r="J1324" t="str">
            <v>R2YDPU</v>
          </cell>
          <cell r="K1324" t="str">
            <v>2YD CONTAINER PICKUP</v>
          </cell>
          <cell r="S1324">
            <v>0</v>
          </cell>
          <cell r="T1324">
            <v>22.18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B1325" t="str">
            <v>KITSAP CO -REGULATEDCOMMERCIAL - REARLOADROLLOUTOC</v>
          </cell>
          <cell r="J1325" t="str">
            <v>ROLLOUTOC</v>
          </cell>
          <cell r="K1325" t="str">
            <v>ROLL OUT</v>
          </cell>
          <cell r="S1325">
            <v>0</v>
          </cell>
          <cell r="T1325">
            <v>198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</row>
        <row r="1326">
          <cell r="B1326" t="str">
            <v>KITSAP CO -REGULATEDCOMMERCIAL RECYCLERECYCLERMA</v>
          </cell>
          <cell r="J1326" t="str">
            <v>RECYCLERMA</v>
          </cell>
          <cell r="K1326" t="str">
            <v>VALUE OF RECYCLEABLES</v>
          </cell>
          <cell r="S1326">
            <v>0</v>
          </cell>
          <cell r="T1326">
            <v>335.49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</row>
        <row r="1327">
          <cell r="B1327" t="str">
            <v>KITSAP CO -REGULATEDCOMMERCIAL RECYCLERECYCRMA</v>
          </cell>
          <cell r="J1327" t="str">
            <v>RECYCRMA</v>
          </cell>
          <cell r="K1327" t="str">
            <v>RECYCLE MONTHLY ARREARS</v>
          </cell>
          <cell r="S1327">
            <v>0</v>
          </cell>
          <cell r="T1327">
            <v>953.79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B1328" t="str">
            <v>KITSAP CO -REGULATEDPAYMENTSCC-KOL</v>
          </cell>
          <cell r="J1328" t="str">
            <v>CC-KOL</v>
          </cell>
          <cell r="K1328" t="str">
            <v>ONLINE PAYMENT-CC</v>
          </cell>
          <cell r="S1328">
            <v>0</v>
          </cell>
          <cell r="T1328">
            <v>-41934.300000000003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</row>
        <row r="1329">
          <cell r="B1329" t="str">
            <v>KITSAP CO -REGULATEDPAYMENTSCCREF-KOL</v>
          </cell>
          <cell r="J1329" t="str">
            <v>CCREF-KOL</v>
          </cell>
          <cell r="K1329" t="str">
            <v>CREDIT CARD REFUND</v>
          </cell>
          <cell r="S1329">
            <v>0</v>
          </cell>
          <cell r="T1329">
            <v>43.84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</row>
        <row r="1330">
          <cell r="B1330" t="str">
            <v>KITSAP CO -REGULATEDPAYMENTSPAY</v>
          </cell>
          <cell r="J1330" t="str">
            <v>PAY</v>
          </cell>
          <cell r="K1330" t="str">
            <v>PAYMENT-THANK YOU!</v>
          </cell>
          <cell r="S1330">
            <v>0</v>
          </cell>
          <cell r="T1330">
            <v>-423.53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B1331" t="str">
            <v>KITSAP CO -REGULATEDPAYMENTSPAY-CFREE</v>
          </cell>
          <cell r="J1331" t="str">
            <v>PAY-CFREE</v>
          </cell>
          <cell r="K1331" t="str">
            <v>PAYMENT-THANK YOU</v>
          </cell>
          <cell r="S1331">
            <v>0</v>
          </cell>
          <cell r="T1331">
            <v>-13677.18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B1332" t="str">
            <v>KITSAP CO -REGULATEDPAYMENTSPAY-KOL</v>
          </cell>
          <cell r="J1332" t="str">
            <v>PAY-KOL</v>
          </cell>
          <cell r="K1332" t="str">
            <v>PAYMENT-THANK YOU - OL</v>
          </cell>
          <cell r="S1332">
            <v>0</v>
          </cell>
          <cell r="T1332">
            <v>-18334.580000000002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</row>
        <row r="1333">
          <cell r="B1333" t="str">
            <v>KITSAP CO -REGULATEDPAYMENTSPAY-ORCC</v>
          </cell>
          <cell r="J1333" t="str">
            <v>PAY-ORCC</v>
          </cell>
          <cell r="K1333" t="str">
            <v>ORCC PAYMENT</v>
          </cell>
          <cell r="S1333">
            <v>0</v>
          </cell>
          <cell r="T1333">
            <v>-655.83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</row>
        <row r="1334">
          <cell r="B1334" t="str">
            <v>KITSAP CO -REGULATEDPAYMENTSPAY-RPPS</v>
          </cell>
          <cell r="J1334" t="str">
            <v>PAY-RPPS</v>
          </cell>
          <cell r="K1334" t="str">
            <v>RPSS PAYMENT</v>
          </cell>
          <cell r="S1334">
            <v>0</v>
          </cell>
          <cell r="T1334">
            <v>-2923.26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B1335" t="str">
            <v>KITSAP CO -REGULATEDPAYMENTSPAYMET</v>
          </cell>
          <cell r="J1335" t="str">
            <v>PAYMET</v>
          </cell>
          <cell r="K1335" t="str">
            <v>METAVANTE ONLINE PAYMENT</v>
          </cell>
          <cell r="S1335">
            <v>0</v>
          </cell>
          <cell r="T1335">
            <v>-1198.78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B1336" t="str">
            <v>KITSAP CO -REGULATEDPAYMENTSPAYUSBL</v>
          </cell>
          <cell r="J1336" t="str">
            <v>PAYUSBL</v>
          </cell>
          <cell r="K1336" t="str">
            <v>PAYMENT THANK YOU</v>
          </cell>
          <cell r="S1336">
            <v>0</v>
          </cell>
          <cell r="T1336">
            <v>-22062.3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B1337" t="str">
            <v>KITSAP CO -REGULATEDPAYMENTSRET-KOL</v>
          </cell>
          <cell r="J1337" t="str">
            <v>RET-KOL</v>
          </cell>
          <cell r="K1337" t="str">
            <v>ONLINE PAYMENT RETURN</v>
          </cell>
          <cell r="S1337">
            <v>0</v>
          </cell>
          <cell r="T1337">
            <v>57.39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B1338" t="str">
            <v>KITSAP CO -REGULATEDPAYMENTSCC-KOL</v>
          </cell>
          <cell r="J1338" t="str">
            <v>CC-KOL</v>
          </cell>
          <cell r="K1338" t="str">
            <v>ONLINE PAYMENT-CC</v>
          </cell>
          <cell r="S1338">
            <v>0</v>
          </cell>
          <cell r="T1338">
            <v>-14074.06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B1339" t="str">
            <v>KITSAP CO -REGULATEDPAYMENTSCCREF-KOL</v>
          </cell>
          <cell r="J1339" t="str">
            <v>CCREF-KOL</v>
          </cell>
          <cell r="K1339" t="str">
            <v>CREDIT CARD REFUND</v>
          </cell>
          <cell r="S1339">
            <v>0</v>
          </cell>
          <cell r="T1339">
            <v>783.81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B1340" t="str">
            <v>KITSAP CO -REGULATEDPAYMENTSPAY</v>
          </cell>
          <cell r="J1340" t="str">
            <v>PAY</v>
          </cell>
          <cell r="K1340" t="str">
            <v>PAYMENT-THANK YOU!</v>
          </cell>
          <cell r="S1340">
            <v>0</v>
          </cell>
          <cell r="T1340">
            <v>-8075.58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B1341" t="str">
            <v>KITSAP CO -REGULATEDPAYMENTSPAY-CFREE</v>
          </cell>
          <cell r="J1341" t="str">
            <v>PAY-CFREE</v>
          </cell>
          <cell r="K1341" t="str">
            <v>PAYMENT-THANK YOU</v>
          </cell>
          <cell r="S1341">
            <v>0</v>
          </cell>
          <cell r="T1341">
            <v>-854.06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B1342" t="str">
            <v>KITSAP CO -REGULATEDPAYMENTSPAY-KOL</v>
          </cell>
          <cell r="J1342" t="str">
            <v>PAY-KOL</v>
          </cell>
          <cell r="K1342" t="str">
            <v>PAYMENT-THANK YOU - OL</v>
          </cell>
          <cell r="S1342">
            <v>0</v>
          </cell>
          <cell r="T1342">
            <v>-5660.46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</row>
        <row r="1343">
          <cell r="B1343" t="str">
            <v>KITSAP CO -REGULATEDPAYMENTSPAY-NATL</v>
          </cell>
          <cell r="J1343" t="str">
            <v>PAY-NATL</v>
          </cell>
          <cell r="K1343" t="str">
            <v>PAYMENT THANK YOU</v>
          </cell>
          <cell r="S1343">
            <v>0</v>
          </cell>
          <cell r="T1343">
            <v>-854.54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</row>
        <row r="1344">
          <cell r="B1344" t="str">
            <v>KITSAP CO -REGULATEDPAYMENTSPAY-OAK</v>
          </cell>
          <cell r="J1344" t="str">
            <v>PAY-OAK</v>
          </cell>
          <cell r="K1344" t="str">
            <v>OAKLEAF PAYMENT</v>
          </cell>
          <cell r="S1344">
            <v>0</v>
          </cell>
          <cell r="T1344">
            <v>-974.57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B1345" t="str">
            <v>KITSAP CO -REGULATEDPAYMENTSPAY-ORCC</v>
          </cell>
          <cell r="J1345" t="str">
            <v>PAY-ORCC</v>
          </cell>
          <cell r="K1345" t="str">
            <v>ORCC PAYMENT</v>
          </cell>
          <cell r="S1345">
            <v>0</v>
          </cell>
          <cell r="T1345">
            <v>-142.12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B1346" t="str">
            <v>KITSAP CO -REGULATEDPAYMENTSPAY-RPPS</v>
          </cell>
          <cell r="J1346" t="str">
            <v>PAY-RPPS</v>
          </cell>
          <cell r="K1346" t="str">
            <v>RPSS PAYMENT</v>
          </cell>
          <cell r="S1346">
            <v>0</v>
          </cell>
          <cell r="T1346">
            <v>-639.61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B1347" t="str">
            <v>KITSAP CO -REGULATEDPAYMENTSPAYMET</v>
          </cell>
          <cell r="J1347" t="str">
            <v>PAYMET</v>
          </cell>
          <cell r="K1347" t="str">
            <v>METAVANTE ONLINE PAYMENT</v>
          </cell>
          <cell r="S1347">
            <v>0</v>
          </cell>
          <cell r="T1347">
            <v>-76.06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</row>
        <row r="1348">
          <cell r="B1348" t="str">
            <v>KITSAP CO -REGULATEDPAYMENTSPAYUSBL</v>
          </cell>
          <cell r="J1348" t="str">
            <v>PAYUSBL</v>
          </cell>
          <cell r="K1348" t="str">
            <v>PAYMENT THANK YOU</v>
          </cell>
          <cell r="S1348">
            <v>0</v>
          </cell>
          <cell r="T1348">
            <v>-15408.86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</row>
        <row r="1349">
          <cell r="B1349" t="str">
            <v>KITSAP CO -REGULATEDPAYMENTSRET-KOL</v>
          </cell>
          <cell r="J1349" t="str">
            <v>RET-KOL</v>
          </cell>
          <cell r="K1349" t="str">
            <v>ONLINE PAYMENT RETURN</v>
          </cell>
          <cell r="S1349">
            <v>0</v>
          </cell>
          <cell r="T1349">
            <v>234.9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B1350" t="str">
            <v>KITSAP CO -REGULATEDRESIDENTIAL35RE1</v>
          </cell>
          <cell r="J1350" t="str">
            <v>35RE1</v>
          </cell>
          <cell r="K1350" t="str">
            <v>1-35 GAL CART EOW SVC</v>
          </cell>
          <cell r="S1350">
            <v>0</v>
          </cell>
          <cell r="T1350">
            <v>10.119999999999999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B1351" t="str">
            <v>KITSAP CO -REGULATEDRESIDENTIAL35RM1</v>
          </cell>
          <cell r="J1351" t="str">
            <v>35RM1</v>
          </cell>
          <cell r="K1351" t="str">
            <v>1-35 GAL CART MONTHLY SVC</v>
          </cell>
          <cell r="S1351">
            <v>0</v>
          </cell>
          <cell r="T1351">
            <v>6.1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</row>
        <row r="1352">
          <cell r="B1352" t="str">
            <v>KITSAP CO -REGULATEDRESIDENTIAL35RW1</v>
          </cell>
          <cell r="J1352" t="str">
            <v>35RW1</v>
          </cell>
          <cell r="K1352" t="str">
            <v>1-35 GAL CART WEEKLY SVC</v>
          </cell>
          <cell r="S1352">
            <v>0</v>
          </cell>
          <cell r="T1352">
            <v>-71.510000000000005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</row>
        <row r="1353">
          <cell r="B1353" t="str">
            <v>KITSAP CO -REGULATEDRESIDENTIAL48RE1</v>
          </cell>
          <cell r="J1353" t="str">
            <v>48RE1</v>
          </cell>
          <cell r="K1353" t="str">
            <v>1-48 GAL EOW</v>
          </cell>
          <cell r="S1353">
            <v>0</v>
          </cell>
          <cell r="T1353">
            <v>-46.62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</row>
        <row r="1354">
          <cell r="B1354" t="str">
            <v>KITSAP CO -REGULATEDRESIDENTIAL48RW1</v>
          </cell>
          <cell r="J1354" t="str">
            <v>48RW1</v>
          </cell>
          <cell r="K1354" t="str">
            <v>1-48 GAL WEEKLY</v>
          </cell>
          <cell r="S1354">
            <v>0</v>
          </cell>
          <cell r="T1354">
            <v>-53.74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</row>
        <row r="1355">
          <cell r="B1355" t="str">
            <v>KITSAP CO -REGULATEDRESIDENTIAL64RE1</v>
          </cell>
          <cell r="J1355" t="str">
            <v>64RE1</v>
          </cell>
          <cell r="K1355" t="str">
            <v>1-64 GAL EOW</v>
          </cell>
          <cell r="S1355">
            <v>0</v>
          </cell>
          <cell r="T1355">
            <v>0.01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</row>
        <row r="1356">
          <cell r="B1356" t="str">
            <v>KITSAP CO -REGULATEDRESIDENTIAL64RW1</v>
          </cell>
          <cell r="J1356" t="str">
            <v>64RW1</v>
          </cell>
          <cell r="K1356" t="str">
            <v>1-64 GAL CART WEEKLY SVC</v>
          </cell>
          <cell r="S1356">
            <v>0</v>
          </cell>
          <cell r="T1356">
            <v>18.850000000000001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</row>
        <row r="1357">
          <cell r="B1357" t="str">
            <v>KITSAP CO -REGULATEDRESIDENTIAL96RE1</v>
          </cell>
          <cell r="J1357" t="str">
            <v>96RE1</v>
          </cell>
          <cell r="K1357" t="str">
            <v>1-96 GAL EOW</v>
          </cell>
          <cell r="S1357">
            <v>0</v>
          </cell>
          <cell r="T1357">
            <v>-63.1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</row>
        <row r="1358">
          <cell r="B1358" t="str">
            <v>KITSAP CO -REGULATEDRESIDENTIAL96RW1</v>
          </cell>
          <cell r="J1358" t="str">
            <v>96RW1</v>
          </cell>
          <cell r="K1358" t="str">
            <v>1-96 GAL CART WEEKLY SVC</v>
          </cell>
          <cell r="S1358">
            <v>0</v>
          </cell>
          <cell r="T1358">
            <v>-24.62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B1359" t="str">
            <v>KITSAP CO -REGULATEDRESIDENTIALRECYCLECR</v>
          </cell>
          <cell r="J1359" t="str">
            <v>RECYCLECR</v>
          </cell>
          <cell r="K1359" t="str">
            <v>VALUE OF RECYCLABLES</v>
          </cell>
          <cell r="S1359">
            <v>0</v>
          </cell>
          <cell r="T1359">
            <v>-59.99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B1360" t="str">
            <v>KITSAP CO -REGULATEDRESIDENTIALRECYR</v>
          </cell>
          <cell r="J1360" t="str">
            <v>RECYR</v>
          </cell>
          <cell r="K1360" t="str">
            <v>RESIDENTIAL RECYCLE</v>
          </cell>
          <cell r="S1360">
            <v>0</v>
          </cell>
          <cell r="T1360">
            <v>-166.52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</row>
        <row r="1361">
          <cell r="B1361" t="str">
            <v>KITSAP CO -REGULATEDRESIDENTIALWLKNRW1</v>
          </cell>
          <cell r="J1361" t="str">
            <v>WLKNRW1</v>
          </cell>
          <cell r="K1361" t="str">
            <v>WALK IN 5'-25'</v>
          </cell>
          <cell r="S1361">
            <v>0</v>
          </cell>
          <cell r="T1361">
            <v>0.64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B1362" t="str">
            <v>KITSAP CO -REGULATEDRESIDENTIAL35RM1</v>
          </cell>
          <cell r="J1362" t="str">
            <v>35RM1</v>
          </cell>
          <cell r="K1362" t="str">
            <v>1-35 GAL CART MONTHLY SVC</v>
          </cell>
          <cell r="S1362">
            <v>0</v>
          </cell>
          <cell r="T1362">
            <v>-6.1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B1363" t="str">
            <v>KITSAP CO -REGULATEDRESIDENTIAL35RW1</v>
          </cell>
          <cell r="J1363" t="str">
            <v>35RW1</v>
          </cell>
          <cell r="K1363" t="str">
            <v>1-35 GAL CART WEEKLY SVC</v>
          </cell>
          <cell r="S1363">
            <v>0</v>
          </cell>
          <cell r="T1363">
            <v>-65.48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</row>
        <row r="1364">
          <cell r="B1364" t="str">
            <v>KITSAP CO -REGULATEDRESIDENTIAL48RW1</v>
          </cell>
          <cell r="J1364" t="str">
            <v>48RW1</v>
          </cell>
          <cell r="K1364" t="str">
            <v>1-48 GAL WEEKLY</v>
          </cell>
          <cell r="S1364">
            <v>0</v>
          </cell>
          <cell r="T1364">
            <v>-289.72000000000003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B1365" t="str">
            <v>KITSAP CO -REGULATEDRESIDENTIAL64RE1</v>
          </cell>
          <cell r="J1365" t="str">
            <v>64RE1</v>
          </cell>
          <cell r="K1365" t="str">
            <v>1-64 GAL EOW</v>
          </cell>
          <cell r="S1365">
            <v>0</v>
          </cell>
          <cell r="T1365">
            <v>-23.75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B1366" t="str">
            <v>KITSAP CO -REGULATEDRESIDENTIAL64ROCC1</v>
          </cell>
          <cell r="J1366" t="str">
            <v>64ROCC1</v>
          </cell>
          <cell r="K1366" t="str">
            <v>1-64 GAL ON CALL PICKUP</v>
          </cell>
          <cell r="S1366">
            <v>0</v>
          </cell>
          <cell r="T1366">
            <v>8.98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B1367" t="str">
            <v>KITSAP CO -REGULATEDRESIDENTIAL64RW1</v>
          </cell>
          <cell r="J1367" t="str">
            <v>64RW1</v>
          </cell>
          <cell r="K1367" t="str">
            <v>1-64 GAL CART WEEKLY SVC</v>
          </cell>
          <cell r="S1367">
            <v>0</v>
          </cell>
          <cell r="T1367">
            <v>-87.88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B1368" t="str">
            <v>KITSAP CO -REGULATEDRESIDENTIAL96RE1</v>
          </cell>
          <cell r="J1368" t="str">
            <v>96RE1</v>
          </cell>
          <cell r="K1368" t="str">
            <v>1-96 GAL EOW</v>
          </cell>
          <cell r="S1368">
            <v>0</v>
          </cell>
          <cell r="T1368">
            <v>-15.78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B1369" t="str">
            <v>KITSAP CO -REGULATEDRESIDENTIAL96ROCC1</v>
          </cell>
          <cell r="J1369" t="str">
            <v>96ROCC1</v>
          </cell>
          <cell r="K1369" t="str">
            <v>1-96 GAL ON CALL PICKUP</v>
          </cell>
          <cell r="S1369">
            <v>0</v>
          </cell>
          <cell r="T1369">
            <v>21.96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</row>
        <row r="1370">
          <cell r="B1370" t="str">
            <v>KITSAP CO -REGULATEDRESIDENTIAL96RW1</v>
          </cell>
          <cell r="J1370" t="str">
            <v>96RW1</v>
          </cell>
          <cell r="K1370" t="str">
            <v>1-96 GAL CART WEEKLY SVC</v>
          </cell>
          <cell r="S1370">
            <v>0</v>
          </cell>
          <cell r="T1370">
            <v>-23.76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B1371" t="str">
            <v>KITSAP CO -REGULATEDRESIDENTIALDRVNRE1</v>
          </cell>
          <cell r="J1371" t="str">
            <v>DRVNRE1</v>
          </cell>
          <cell r="K1371" t="str">
            <v>DRIVE IN UP TO 250'-EOW</v>
          </cell>
          <cell r="S1371">
            <v>0</v>
          </cell>
          <cell r="T1371">
            <v>-4.8099999999999996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B1372" t="str">
            <v>KITSAP CO -REGULATEDRESIDENTIALDRVNRE1RECY</v>
          </cell>
          <cell r="J1372" t="str">
            <v>DRVNRE1RECY</v>
          </cell>
          <cell r="K1372" t="str">
            <v>DRIVE IN UP TO 250 EOW-RE</v>
          </cell>
          <cell r="S1372">
            <v>0</v>
          </cell>
          <cell r="T1372">
            <v>-5.24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B1373" t="str">
            <v>KITSAP CO -REGULATEDRESIDENTIALEXPUR</v>
          </cell>
          <cell r="J1373" t="str">
            <v>EXPUR</v>
          </cell>
          <cell r="K1373" t="str">
            <v>EXTRA PICKUP</v>
          </cell>
          <cell r="S1373">
            <v>0</v>
          </cell>
          <cell r="T1373">
            <v>64.95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</row>
        <row r="1374">
          <cell r="B1374" t="str">
            <v>KITSAP CO -REGULATEDRESIDENTIALEXTRAR</v>
          </cell>
          <cell r="J1374" t="str">
            <v>EXTRAR</v>
          </cell>
          <cell r="K1374" t="str">
            <v>EXTRA CAN/BAGS</v>
          </cell>
          <cell r="S1374">
            <v>0</v>
          </cell>
          <cell r="T1374">
            <v>385.48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</row>
        <row r="1375">
          <cell r="B1375" t="str">
            <v>KITSAP CO -REGULATEDRESIDENTIALOFOWR</v>
          </cell>
          <cell r="J1375" t="str">
            <v>OFOWR</v>
          </cell>
          <cell r="K1375" t="str">
            <v>OVERFILL/OVERWEIGHT CHG</v>
          </cell>
          <cell r="S1375">
            <v>0</v>
          </cell>
          <cell r="T1375">
            <v>293.3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B1376" t="str">
            <v>KITSAP CO -REGULATEDRESIDENTIALRECYCLECR</v>
          </cell>
          <cell r="J1376" t="str">
            <v>RECYCLECR</v>
          </cell>
          <cell r="K1376" t="str">
            <v>VALUE OF RECYCLABLES</v>
          </cell>
          <cell r="S1376">
            <v>0</v>
          </cell>
          <cell r="T1376">
            <v>-24.94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B1377" t="str">
            <v>KITSAP CO -REGULATEDRESIDENTIALRECYR</v>
          </cell>
          <cell r="J1377" t="str">
            <v>RECYR</v>
          </cell>
          <cell r="K1377" t="str">
            <v>RESIDENTIAL RECYCLE</v>
          </cell>
          <cell r="S1377">
            <v>0</v>
          </cell>
          <cell r="T1377">
            <v>-70.84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</row>
        <row r="1378">
          <cell r="B1378" t="str">
            <v>KITSAP CO -REGULATEDRESIDENTIALRESTART</v>
          </cell>
          <cell r="J1378" t="str">
            <v>RESTART</v>
          </cell>
          <cell r="K1378" t="str">
            <v>SERVICE RESTART FEE</v>
          </cell>
          <cell r="S1378">
            <v>0</v>
          </cell>
          <cell r="T1378">
            <v>143.22999999999999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B1379" t="str">
            <v>KITSAP CO -REGULATEDRESIDENTIALDRVNRE1RECYMA</v>
          </cell>
          <cell r="J1379" t="str">
            <v>DRVNRE1RECYMA</v>
          </cell>
          <cell r="K1379" t="str">
            <v>DRIVE IN UP TO 250 EOW-RE</v>
          </cell>
          <cell r="S1379">
            <v>0</v>
          </cell>
          <cell r="T1379">
            <v>36.82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</row>
        <row r="1380">
          <cell r="B1380" t="str">
            <v>KITSAP CO -REGULATEDRESIDENTIAL35ROCC1</v>
          </cell>
          <cell r="J1380" t="str">
            <v>35ROCC1</v>
          </cell>
          <cell r="K1380" t="str">
            <v>1-35 GAL ON CALL PICKUP</v>
          </cell>
          <cell r="S1380">
            <v>0</v>
          </cell>
          <cell r="T1380">
            <v>213.5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</row>
        <row r="1381">
          <cell r="B1381" t="str">
            <v>KITSAP CO -REGULATEDRESIDENTIAL48ROCC1</v>
          </cell>
          <cell r="J1381" t="str">
            <v>48ROCC1</v>
          </cell>
          <cell r="K1381" t="str">
            <v>1-48 GAL ON CALL PICKUP</v>
          </cell>
          <cell r="S1381">
            <v>0</v>
          </cell>
          <cell r="T1381">
            <v>30.56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</row>
        <row r="1382">
          <cell r="B1382" t="str">
            <v>KITSAP CO -REGULATEDRESIDENTIAL64ROCC1</v>
          </cell>
          <cell r="J1382" t="str">
            <v>64ROCC1</v>
          </cell>
          <cell r="K1382" t="str">
            <v>1-64 GAL ON CALL PICKUP</v>
          </cell>
          <cell r="S1382">
            <v>0</v>
          </cell>
          <cell r="T1382">
            <v>8.98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</row>
        <row r="1383">
          <cell r="B1383" t="str">
            <v>KITSAP CO -REGULATEDRESIDENTIAL96ROCC1</v>
          </cell>
          <cell r="J1383" t="str">
            <v>96ROCC1</v>
          </cell>
          <cell r="K1383" t="str">
            <v>1-96 GAL ON CALL PICKUP</v>
          </cell>
          <cell r="S1383">
            <v>0</v>
          </cell>
          <cell r="T1383">
            <v>21.96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</row>
        <row r="1384">
          <cell r="B1384" t="str">
            <v>KITSAP CO -REGULATEDRESIDENTIALEXTRAR</v>
          </cell>
          <cell r="J1384" t="str">
            <v>EXTRAR</v>
          </cell>
          <cell r="K1384" t="str">
            <v>EXTRA CAN/BAGS</v>
          </cell>
          <cell r="S1384">
            <v>0</v>
          </cell>
          <cell r="T1384">
            <v>4.1900000000000004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</row>
        <row r="1385">
          <cell r="B1385" t="str">
            <v>KITSAP CO -REGULATEDRESIDENTIALRESTART</v>
          </cell>
          <cell r="J1385" t="str">
            <v>RESTART</v>
          </cell>
          <cell r="K1385" t="str">
            <v>SERVICE RESTART FEE</v>
          </cell>
          <cell r="S1385">
            <v>0</v>
          </cell>
          <cell r="T1385">
            <v>22.18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B1386" t="str">
            <v>KITSAP CO -REGULATEDROLLOFFROLID</v>
          </cell>
          <cell r="J1386" t="str">
            <v>ROLID</v>
          </cell>
          <cell r="K1386" t="str">
            <v>ROLL OFF-LID</v>
          </cell>
          <cell r="S1386">
            <v>0</v>
          </cell>
          <cell r="T1386">
            <v>43.68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</row>
        <row r="1387">
          <cell r="B1387" t="str">
            <v>KITSAP CO -REGULATEDROLLOFFRORENT10D</v>
          </cell>
          <cell r="J1387" t="str">
            <v>RORENT10D</v>
          </cell>
          <cell r="K1387" t="str">
            <v>10YD ROLL OFF DAILY RENT</v>
          </cell>
          <cell r="S1387">
            <v>0</v>
          </cell>
          <cell r="T1387">
            <v>139.5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</row>
        <row r="1388">
          <cell r="B1388" t="str">
            <v>KITSAP CO -REGULATEDROLLOFFRORENT20D</v>
          </cell>
          <cell r="J1388" t="str">
            <v>RORENT20D</v>
          </cell>
          <cell r="K1388" t="str">
            <v>20YD ROLL OFF-DAILY RENT</v>
          </cell>
          <cell r="S1388">
            <v>0</v>
          </cell>
          <cell r="T1388">
            <v>949.58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</row>
        <row r="1389">
          <cell r="B1389" t="str">
            <v>KITSAP CO -REGULATEDROLLOFFRORENT20M</v>
          </cell>
          <cell r="J1389" t="str">
            <v>RORENT20M</v>
          </cell>
          <cell r="K1389" t="str">
            <v>20YD ROLL OFF-MNTHLY RENT</v>
          </cell>
          <cell r="S1389">
            <v>0</v>
          </cell>
          <cell r="T1389">
            <v>97.48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</row>
        <row r="1390">
          <cell r="B1390" t="str">
            <v>KITSAP CO -REGULATEDROLLOFFRORENT40D</v>
          </cell>
          <cell r="J1390" t="str">
            <v>RORENT40D</v>
          </cell>
          <cell r="K1390" t="str">
            <v>40YD ROLL OFF-DAILY RENT</v>
          </cell>
          <cell r="S1390">
            <v>0</v>
          </cell>
          <cell r="T1390">
            <v>283.8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</row>
        <row r="1391">
          <cell r="B1391" t="str">
            <v>KITSAP CO -REGULATEDROLLOFFRORENT40M</v>
          </cell>
          <cell r="J1391" t="str">
            <v>RORENT40M</v>
          </cell>
          <cell r="K1391" t="str">
            <v>40YD ROLL OFF-MNTHLY RENT</v>
          </cell>
          <cell r="S1391">
            <v>0</v>
          </cell>
          <cell r="T1391">
            <v>165.74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</row>
        <row r="1392">
          <cell r="B1392" t="str">
            <v>KITSAP CO -REGULATEDROLLOFFCPHAUL15</v>
          </cell>
          <cell r="J1392" t="str">
            <v>CPHAUL15</v>
          </cell>
          <cell r="K1392" t="str">
            <v>15YD COMPACTOR-HAUL</v>
          </cell>
          <cell r="S1392">
            <v>0</v>
          </cell>
          <cell r="T1392">
            <v>146.16999999999999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</row>
        <row r="1393">
          <cell r="B1393" t="str">
            <v>KITSAP CO -REGULATEDROLLOFFCPHAUL20</v>
          </cell>
          <cell r="J1393" t="str">
            <v>CPHAUL20</v>
          </cell>
          <cell r="K1393" t="str">
            <v>20YD COMPACTOR-HAUL</v>
          </cell>
          <cell r="S1393">
            <v>0</v>
          </cell>
          <cell r="T1393">
            <v>467.79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</row>
        <row r="1394">
          <cell r="B1394" t="str">
            <v>KITSAP CO -REGULATEDROLLOFFCPHAUL25</v>
          </cell>
          <cell r="J1394" t="str">
            <v>CPHAUL25</v>
          </cell>
          <cell r="K1394" t="str">
            <v>25YD COMPACTOR-HAUL</v>
          </cell>
          <cell r="S1394">
            <v>0</v>
          </cell>
          <cell r="T1394">
            <v>341.38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</row>
        <row r="1395">
          <cell r="B1395" t="str">
            <v>KITSAP CO -REGULATEDROLLOFFCPHAUL30</v>
          </cell>
          <cell r="J1395" t="str">
            <v>CPHAUL30</v>
          </cell>
          <cell r="K1395" t="str">
            <v>30YD COMPACTOR-HAUL</v>
          </cell>
          <cell r="S1395">
            <v>0</v>
          </cell>
          <cell r="T1395">
            <v>389.2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</row>
        <row r="1396">
          <cell r="B1396" t="str">
            <v>KITSAP CO -REGULATEDROLLOFFCPHAUL35</v>
          </cell>
          <cell r="J1396" t="str">
            <v>CPHAUL35</v>
          </cell>
          <cell r="K1396" t="str">
            <v>35YD COMPACTOR-HAUL</v>
          </cell>
          <cell r="S1396">
            <v>0</v>
          </cell>
          <cell r="T1396">
            <v>224.09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</row>
        <row r="1397">
          <cell r="B1397" t="str">
            <v>KITSAP CO -REGULATEDROLLOFFDISPOLY-TON</v>
          </cell>
          <cell r="J1397" t="str">
            <v>DISPOLY-TON</v>
          </cell>
          <cell r="K1397" t="str">
            <v>OLYMPIC LANDFILL PER TON</v>
          </cell>
          <cell r="S1397">
            <v>0</v>
          </cell>
          <cell r="T1397">
            <v>6246.75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</row>
        <row r="1398">
          <cell r="B1398" t="str">
            <v>KITSAP CO -REGULATEDROLLOFFRODEL</v>
          </cell>
          <cell r="J1398" t="str">
            <v>RODEL</v>
          </cell>
          <cell r="K1398" t="str">
            <v>ROLL OFF-DELIVERY</v>
          </cell>
          <cell r="S1398">
            <v>0</v>
          </cell>
          <cell r="T1398">
            <v>389.8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</row>
        <row r="1399">
          <cell r="B1399" t="str">
            <v>KITSAP CO -REGULATEDROLLOFFROHAUL10</v>
          </cell>
          <cell r="J1399" t="str">
            <v>ROHAUL10</v>
          </cell>
          <cell r="K1399" t="str">
            <v>10YD ROLL OFF HAUL</v>
          </cell>
          <cell r="S1399">
            <v>0</v>
          </cell>
          <cell r="T1399">
            <v>83.93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</row>
        <row r="1400">
          <cell r="B1400" t="str">
            <v>KITSAP CO -REGULATEDROLLOFFROHAUL20T</v>
          </cell>
          <cell r="J1400" t="str">
            <v>ROHAUL20T</v>
          </cell>
          <cell r="K1400" t="str">
            <v>20YD ROLL OFF TEMP HAUL</v>
          </cell>
          <cell r="S1400">
            <v>0</v>
          </cell>
          <cell r="T1400">
            <v>1169.76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</row>
        <row r="1401">
          <cell r="B1401" t="str">
            <v>KITSAP CO -REGULATEDROLLOFFROHAUL40</v>
          </cell>
          <cell r="J1401" t="str">
            <v>ROHAUL40</v>
          </cell>
          <cell r="K1401" t="str">
            <v>40YD ROLL OFF-HAUL</v>
          </cell>
          <cell r="S1401">
            <v>0</v>
          </cell>
          <cell r="T1401">
            <v>165.74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</row>
        <row r="1402">
          <cell r="B1402" t="str">
            <v>KITSAP CO -REGULATEDROLLOFFROHAUL40T</v>
          </cell>
          <cell r="J1402" t="str">
            <v>ROHAUL40T</v>
          </cell>
          <cell r="K1402" t="str">
            <v>40YD ROLL OFF TEMP HAUL</v>
          </cell>
          <cell r="S1402">
            <v>0</v>
          </cell>
          <cell r="T1402">
            <v>165.74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</row>
        <row r="1403">
          <cell r="B1403" t="str">
            <v>KITSAP CO -REGULATEDROLLOFFROMILE</v>
          </cell>
          <cell r="J1403" t="str">
            <v>ROMILE</v>
          </cell>
          <cell r="K1403" t="str">
            <v>ROLL OFF-MILEAGE</v>
          </cell>
          <cell r="S1403">
            <v>0</v>
          </cell>
          <cell r="T1403">
            <v>60.75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</row>
        <row r="1404">
          <cell r="B1404" t="str">
            <v>KITSAP CO -REGULATEDROLLOFFRORENT20D</v>
          </cell>
          <cell r="J1404" t="str">
            <v>RORENT20D</v>
          </cell>
          <cell r="K1404" t="str">
            <v>20YD ROLL OFF-DAILY RENT</v>
          </cell>
          <cell r="S1404">
            <v>0</v>
          </cell>
          <cell r="T1404">
            <v>228.38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</row>
        <row r="1405">
          <cell r="B1405" t="str">
            <v>KITSAP CO -REGULATEDROLLOFFRORENT40D</v>
          </cell>
          <cell r="J1405" t="str">
            <v>RORENT40D</v>
          </cell>
          <cell r="K1405" t="str">
            <v>40YD ROLL OFF-DAILY RENT</v>
          </cell>
          <cell r="S1405">
            <v>0</v>
          </cell>
          <cell r="T1405">
            <v>75.680000000000007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</row>
        <row r="1406">
          <cell r="B1406" t="str">
            <v>KITSAP CO -REGULATEDSURCFUEL-RES MASON</v>
          </cell>
          <cell r="J1406" t="str">
            <v>FUEL-RES MASON</v>
          </cell>
          <cell r="K1406" t="str">
            <v>FUEL &amp; MATERIAL SURCHARGE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</row>
        <row r="1407">
          <cell r="B1407" t="str">
            <v>KITSAP CO -REGULATEDSURCFUEL-COM MASON</v>
          </cell>
          <cell r="J1407" t="str">
            <v>FUEL-COM MASON</v>
          </cell>
          <cell r="K1407" t="str">
            <v>FUEL &amp; MATERIAL SURCHARGE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</row>
        <row r="1408">
          <cell r="B1408" t="str">
            <v>KITSAP CO -REGULATEDSURCFUEL-RECY MASON</v>
          </cell>
          <cell r="J1408" t="str">
            <v>FUEL-RECY MASON</v>
          </cell>
          <cell r="K1408" t="str">
            <v>FUEL &amp; MATERIAL SURCHARGE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</row>
        <row r="1409">
          <cell r="B1409" t="str">
            <v>KITSAP CO -REGULATEDSURCFUEL-RES MASON</v>
          </cell>
          <cell r="J1409" t="str">
            <v>FUEL-RES MASON</v>
          </cell>
          <cell r="K1409" t="str">
            <v>FUEL &amp; MATERIAL SURCHARGE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</row>
        <row r="1410">
          <cell r="B1410" t="str">
            <v>KITSAP CO -REGULATEDSURCFUEL-RO MASON</v>
          </cell>
          <cell r="J1410" t="str">
            <v>FUEL-RO MASON</v>
          </cell>
          <cell r="K1410" t="str">
            <v>FUEL &amp; MATERIAL SURCHARGE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</row>
        <row r="1411">
          <cell r="B1411" t="str">
            <v>KITSAP CO -REGULATEDSURCFUEL-RECY MASON</v>
          </cell>
          <cell r="J1411" t="str">
            <v>FUEL-RECY MASON</v>
          </cell>
          <cell r="K1411" t="str">
            <v>FUEL &amp; MATERIAL SURCHARGE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</row>
        <row r="1412">
          <cell r="B1412" t="str">
            <v>KITSAP CO -REGULATEDSURCFUEL-RES MASON</v>
          </cell>
          <cell r="J1412" t="str">
            <v>FUEL-RES MASON</v>
          </cell>
          <cell r="K1412" t="str">
            <v>FUEL &amp; MATERIAL SURCHARGE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</row>
        <row r="1413">
          <cell r="B1413" t="str">
            <v>KITSAP CO -REGULATEDSURCFUEL-COM MASON</v>
          </cell>
          <cell r="J1413" t="str">
            <v>FUEL-COM MASON</v>
          </cell>
          <cell r="K1413" t="str">
            <v>FUEL &amp; MATERIAL SURCHARGE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</row>
        <row r="1414">
          <cell r="B1414" t="str">
            <v>KITSAP CO -REGULATEDSURCFUEL-RECY MASON</v>
          </cell>
          <cell r="J1414" t="str">
            <v>FUEL-RECY MASON</v>
          </cell>
          <cell r="K1414" t="str">
            <v>FUEL &amp; MATERIAL SURCHARGE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</row>
        <row r="1415">
          <cell r="B1415" t="str">
            <v>KITSAP CO -REGULATEDSURCFUEL-RES MASON</v>
          </cell>
          <cell r="J1415" t="str">
            <v>FUEL-RES MASON</v>
          </cell>
          <cell r="K1415" t="str">
            <v>FUEL &amp; MATERIAL SURCHARGE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</row>
        <row r="1416">
          <cell r="B1416" t="str">
            <v>KITSAP CO -REGULATEDSURCFUEL-RO MASON</v>
          </cell>
          <cell r="J1416" t="str">
            <v>FUEL-RO MASON</v>
          </cell>
          <cell r="K1416" t="str">
            <v>FUEL &amp; MATERIAL SURCHARGE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</row>
        <row r="1417">
          <cell r="B1417" t="str">
            <v>KITSAP CO -REGULATEDTAXESREF</v>
          </cell>
          <cell r="J1417" t="str">
            <v>REF</v>
          </cell>
          <cell r="K1417" t="str">
            <v>3.6% WA Refuse Tax</v>
          </cell>
          <cell r="S1417">
            <v>0</v>
          </cell>
          <cell r="T1417">
            <v>0.75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</row>
        <row r="1418">
          <cell r="B1418" t="str">
            <v>KITSAP CO -REGULATEDTAXESREF</v>
          </cell>
          <cell r="J1418" t="str">
            <v>REF</v>
          </cell>
          <cell r="K1418" t="str">
            <v>3.6% WA Refuse Tax</v>
          </cell>
          <cell r="S1418">
            <v>0</v>
          </cell>
          <cell r="T1418">
            <v>961.25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</row>
        <row r="1419">
          <cell r="B1419" t="str">
            <v>KITSAP CO -REGULATEDTAXESSALES TAX</v>
          </cell>
          <cell r="J1419" t="str">
            <v>SALES TAX</v>
          </cell>
          <cell r="K1419" t="str">
            <v>8.5% Sales Tax</v>
          </cell>
          <cell r="S1419">
            <v>0</v>
          </cell>
          <cell r="T1419">
            <v>293.77999999999997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</row>
        <row r="1420">
          <cell r="B1420" t="str">
            <v>KITSAP CO -REGULATEDTAXESREF</v>
          </cell>
          <cell r="J1420" t="str">
            <v>REF</v>
          </cell>
          <cell r="K1420" t="str">
            <v>3.6% WA Refuse Tax</v>
          </cell>
          <cell r="S1420">
            <v>0</v>
          </cell>
          <cell r="T1420">
            <v>0.3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</row>
        <row r="1421">
          <cell r="B1421" t="str">
            <v>KITSAP CO -REGULATEDTAXESREF</v>
          </cell>
          <cell r="J1421" t="str">
            <v>REF</v>
          </cell>
          <cell r="K1421" t="str">
            <v>3.6% WA Refuse Tax</v>
          </cell>
          <cell r="S1421">
            <v>0</v>
          </cell>
          <cell r="T1421">
            <v>12.22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</row>
        <row r="1422">
          <cell r="B1422" t="str">
            <v>KITSAP CO -REGULATEDTAXESSALES TAX</v>
          </cell>
          <cell r="J1422" t="str">
            <v>SALES TAX</v>
          </cell>
          <cell r="K1422" t="str">
            <v>8.5% Sales Tax</v>
          </cell>
          <cell r="S1422">
            <v>0</v>
          </cell>
          <cell r="T1422">
            <v>1.62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</row>
        <row r="1423">
          <cell r="B1423" t="str">
            <v>KITSAP CO -REGULATEDTAXESREF</v>
          </cell>
          <cell r="J1423" t="str">
            <v>REF</v>
          </cell>
          <cell r="K1423" t="str">
            <v>3.6% WA Refuse Tax</v>
          </cell>
          <cell r="S1423">
            <v>0</v>
          </cell>
          <cell r="T1423">
            <v>218.92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</row>
        <row r="1424">
          <cell r="B1424" t="str">
            <v>KITSAP CO -REGULATEDTAXESSALES TAX</v>
          </cell>
          <cell r="J1424" t="str">
            <v>SALES TAX</v>
          </cell>
          <cell r="K1424" t="str">
            <v>8.5% Sales Tax</v>
          </cell>
          <cell r="S1424">
            <v>0</v>
          </cell>
          <cell r="T1424">
            <v>194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</row>
        <row r="1425">
          <cell r="B1425" t="str">
            <v>KITSAP CO-UNREGULATEDACCOUNTING ADJUSTMENTSFINCHG</v>
          </cell>
          <cell r="J1425" t="str">
            <v>FINCHG</v>
          </cell>
          <cell r="K1425" t="str">
            <v>LATE FEE</v>
          </cell>
          <cell r="S1425">
            <v>0</v>
          </cell>
          <cell r="T1425">
            <v>17.22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</row>
        <row r="1426">
          <cell r="B1426" t="str">
            <v>KITSAP CO-UNREGULATEDCOMMERCIAL - REARLOADUNLOCKRECY</v>
          </cell>
          <cell r="J1426" t="str">
            <v>UNLOCKRECY</v>
          </cell>
          <cell r="K1426" t="str">
            <v>UNLOCK / UNLATCH RECY</v>
          </cell>
          <cell r="S1426">
            <v>0</v>
          </cell>
          <cell r="T1426">
            <v>10.119999999999999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</row>
        <row r="1427">
          <cell r="B1427" t="str">
            <v>KITSAP CO-UNREGULATEDCOMMERCIAL - REARLOADUNLOCKRECY</v>
          </cell>
          <cell r="J1427" t="str">
            <v>UNLOCKRECY</v>
          </cell>
          <cell r="K1427" t="str">
            <v>UNLOCK / UNLATCH RECY</v>
          </cell>
          <cell r="S1427">
            <v>0</v>
          </cell>
          <cell r="T1427">
            <v>5.0599999999999996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</row>
        <row r="1428">
          <cell r="B1428" t="str">
            <v>KITSAP CO-UNREGULATEDCOMMERCIAL RECYCLE96CRCOGE1</v>
          </cell>
          <cell r="J1428" t="str">
            <v>96CRCOGE1</v>
          </cell>
          <cell r="K1428" t="str">
            <v>96 COMMINGLE WG-EOW</v>
          </cell>
          <cell r="S1428">
            <v>0</v>
          </cell>
          <cell r="T1428">
            <v>119.1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</row>
        <row r="1429">
          <cell r="B1429" t="str">
            <v>KITSAP CO-UNREGULATEDCOMMERCIAL RECYCLE96CRCOGM1</v>
          </cell>
          <cell r="J1429" t="str">
            <v>96CRCOGM1</v>
          </cell>
          <cell r="K1429" t="str">
            <v>96 COMMINGLE WGMNTHLY</v>
          </cell>
          <cell r="S1429">
            <v>0</v>
          </cell>
          <cell r="T1429">
            <v>91.7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</row>
        <row r="1430">
          <cell r="B1430" t="str">
            <v>KITSAP CO-UNREGULATEDCOMMERCIAL RECYCLE96CRCOGW1</v>
          </cell>
          <cell r="J1430" t="str">
            <v>96CRCOGW1</v>
          </cell>
          <cell r="K1430" t="str">
            <v>96 COMMINGLE WG-WEEKLY</v>
          </cell>
          <cell r="S1430">
            <v>0</v>
          </cell>
          <cell r="T1430">
            <v>522.41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</row>
        <row r="1431">
          <cell r="B1431" t="str">
            <v>KITSAP CO-UNREGULATEDCOMMERCIAL RECYCLE96CRCONGE1</v>
          </cell>
          <cell r="J1431" t="str">
            <v>96CRCONGE1</v>
          </cell>
          <cell r="K1431" t="str">
            <v>96 COMMINGLE NG-EOW</v>
          </cell>
          <cell r="S1431">
            <v>0</v>
          </cell>
          <cell r="T1431">
            <v>473.2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</row>
        <row r="1432">
          <cell r="B1432" t="str">
            <v>KITSAP CO-UNREGULATEDCOMMERCIAL RECYCLE96CRCONGM1</v>
          </cell>
          <cell r="J1432" t="str">
            <v>96CRCONGM1</v>
          </cell>
          <cell r="K1432" t="str">
            <v>96 COMMINGLE NG-MNTHLY</v>
          </cell>
          <cell r="S1432">
            <v>0</v>
          </cell>
          <cell r="T1432">
            <v>146.72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</row>
        <row r="1433">
          <cell r="B1433" t="str">
            <v>KITSAP CO-UNREGULATEDCOMMERCIAL RECYCLE96CRCONGW1</v>
          </cell>
          <cell r="J1433" t="str">
            <v>96CRCONGW1</v>
          </cell>
          <cell r="K1433" t="str">
            <v>96 COMMINGLE NG-WEEKLY</v>
          </cell>
          <cell r="S1433">
            <v>0</v>
          </cell>
          <cell r="T1433">
            <v>714.15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</row>
        <row r="1434">
          <cell r="B1434" t="str">
            <v xml:space="preserve">KITSAP CO-UNREGULATEDCOMMERCIAL RECYCLER2YDOCCE </v>
          </cell>
          <cell r="J1434" t="str">
            <v xml:space="preserve">R2YDOCCE </v>
          </cell>
          <cell r="K1434" t="str">
            <v>2YD OCC-EOW</v>
          </cell>
          <cell r="S1434">
            <v>0</v>
          </cell>
          <cell r="T1434">
            <v>638.41999999999996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</row>
        <row r="1435">
          <cell r="B1435" t="str">
            <v>KITSAP CO-UNREGULATEDCOMMERCIAL RECYCLER2YDOCCEX</v>
          </cell>
          <cell r="J1435" t="str">
            <v>R2YDOCCEX</v>
          </cell>
          <cell r="K1435" t="str">
            <v>2YD OCC-EXTRA CONTAINER</v>
          </cell>
          <cell r="S1435">
            <v>0</v>
          </cell>
          <cell r="T1435">
            <v>172.18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</row>
        <row r="1436">
          <cell r="B1436" t="str">
            <v>KITSAP CO-UNREGULATEDCOMMERCIAL RECYCLER2YDOCCM</v>
          </cell>
          <cell r="J1436" t="str">
            <v>R2YDOCCM</v>
          </cell>
          <cell r="K1436" t="str">
            <v>2YD OCC-MNTHLY</v>
          </cell>
          <cell r="S1436">
            <v>0</v>
          </cell>
          <cell r="T1436">
            <v>265.16000000000003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</row>
        <row r="1437">
          <cell r="B1437" t="str">
            <v>KITSAP CO-UNREGULATEDCOMMERCIAL RECYCLER2YDOCCW</v>
          </cell>
          <cell r="J1437" t="str">
            <v>R2YDOCCW</v>
          </cell>
          <cell r="K1437" t="str">
            <v>2YD OCC-WEEKLY</v>
          </cell>
          <cell r="S1437">
            <v>0</v>
          </cell>
          <cell r="T1437">
            <v>1553.77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</row>
        <row r="1438">
          <cell r="B1438" t="str">
            <v>KITSAP CO-UNREGULATEDCOMMERCIAL RECYCLERECYLOCK</v>
          </cell>
          <cell r="J1438" t="str">
            <v>RECYLOCK</v>
          </cell>
          <cell r="K1438" t="str">
            <v>LOCK/UNLOCK RECYCLING</v>
          </cell>
          <cell r="S1438">
            <v>0</v>
          </cell>
          <cell r="T1438">
            <v>13.3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</row>
        <row r="1439">
          <cell r="B1439" t="str">
            <v>KITSAP CO-UNREGULATEDCOMMERCIAL RECYCLERECYLOCK</v>
          </cell>
          <cell r="J1439" t="str">
            <v>RECYLOCK</v>
          </cell>
          <cell r="K1439" t="str">
            <v>LOCK/UNLOCK RECYCLING</v>
          </cell>
          <cell r="S1439">
            <v>0</v>
          </cell>
          <cell r="T1439">
            <v>5.32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</row>
        <row r="1440">
          <cell r="B1440" t="str">
            <v>KITSAP CO-UNREGULATEDCOMMERCIAL RECYCLEROLLOUTOCC</v>
          </cell>
          <cell r="J1440" t="str">
            <v>ROLLOUTOCC</v>
          </cell>
          <cell r="K1440" t="str">
            <v>ROLL OUT FEE - RECYCLE</v>
          </cell>
          <cell r="S1440">
            <v>0</v>
          </cell>
          <cell r="T1440">
            <v>113.4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</row>
        <row r="1441">
          <cell r="B1441" t="str">
            <v>KITSAP CO-UNREGULATEDCOMMERCIAL RECYCLEWLKNRECY</v>
          </cell>
          <cell r="J1441" t="str">
            <v>WLKNRECY</v>
          </cell>
          <cell r="K1441" t="str">
            <v>WALK IN RECYCLE</v>
          </cell>
          <cell r="S1441">
            <v>0</v>
          </cell>
          <cell r="T1441">
            <v>120.13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</row>
        <row r="1442">
          <cell r="B1442" t="str">
            <v>KITSAP CO-UNREGULATEDPAYMENTSCC-KOL</v>
          </cell>
          <cell r="J1442" t="str">
            <v>CC-KOL</v>
          </cell>
          <cell r="K1442" t="str">
            <v>ONLINE PAYMENT-CC</v>
          </cell>
          <cell r="S1442">
            <v>0</v>
          </cell>
          <cell r="T1442">
            <v>-934.38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</row>
        <row r="1443">
          <cell r="B1443" t="str">
            <v>KITSAP CO-UNREGULATEDPAYMENTSPAY</v>
          </cell>
          <cell r="J1443" t="str">
            <v>PAY</v>
          </cell>
          <cell r="K1443" t="str">
            <v>PAYMENT-THANK YOU!</v>
          </cell>
          <cell r="S1443">
            <v>0</v>
          </cell>
          <cell r="T1443">
            <v>-1439.13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</row>
        <row r="1444">
          <cell r="B1444" t="str">
            <v>KITSAP CO-UNREGULATEDPAYMENTSPAY-CFREE</v>
          </cell>
          <cell r="J1444" t="str">
            <v>PAY-CFREE</v>
          </cell>
          <cell r="K1444" t="str">
            <v>PAYMENT-THANK YOU</v>
          </cell>
          <cell r="S1444">
            <v>0</v>
          </cell>
          <cell r="T1444">
            <v>-244.64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</row>
        <row r="1445">
          <cell r="B1445" t="str">
            <v>KITSAP CO-UNREGULATEDPAYMENTSPAY-KOL</v>
          </cell>
          <cell r="J1445" t="str">
            <v>PAY-KOL</v>
          </cell>
          <cell r="K1445" t="str">
            <v>PAYMENT-THANK YOU - OL</v>
          </cell>
          <cell r="S1445">
            <v>0</v>
          </cell>
          <cell r="T1445">
            <v>-835.24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</row>
        <row r="1446">
          <cell r="B1446" t="str">
            <v>KITSAP CO-UNREGULATEDPAYMENTSPAY-NATL</v>
          </cell>
          <cell r="J1446" t="str">
            <v>PAY-NATL</v>
          </cell>
          <cell r="K1446" t="str">
            <v>PAYMENT THANK YOU</v>
          </cell>
          <cell r="S1446">
            <v>0</v>
          </cell>
          <cell r="T1446">
            <v>-333.38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</row>
        <row r="1447">
          <cell r="B1447" t="str">
            <v>KITSAP CO-UNREGULATEDPAYMENTSPAY-OAK</v>
          </cell>
          <cell r="J1447" t="str">
            <v>PAY-OAK</v>
          </cell>
          <cell r="K1447" t="str">
            <v>OAKLEAF PAYMENT</v>
          </cell>
          <cell r="S1447">
            <v>0</v>
          </cell>
          <cell r="T1447">
            <v>-338.08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</row>
        <row r="1448">
          <cell r="B1448" t="str">
            <v>KITSAP CO-UNREGULATEDPAYMENTSPAY-RPPS</v>
          </cell>
          <cell r="J1448" t="str">
            <v>PAY-RPPS</v>
          </cell>
          <cell r="K1448" t="str">
            <v>RPSS PAYMENT</v>
          </cell>
          <cell r="S1448">
            <v>0</v>
          </cell>
          <cell r="T1448">
            <v>-112.87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</row>
        <row r="1449">
          <cell r="B1449" t="str">
            <v>KITSAP CO-UNREGULATEDPAYMENTSPAYUSBL</v>
          </cell>
          <cell r="J1449" t="str">
            <v>PAYUSBL</v>
          </cell>
          <cell r="K1449" t="str">
            <v>PAYMENT THANK YOU</v>
          </cell>
          <cell r="S1449">
            <v>0</v>
          </cell>
          <cell r="T1449">
            <v>-1364.77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</row>
        <row r="1450">
          <cell r="B1450" t="str">
            <v>KITSAP CO-UNREGULATEDROLLOFFROLIDRECY</v>
          </cell>
          <cell r="J1450" t="str">
            <v>ROLIDRECY</v>
          </cell>
          <cell r="K1450" t="str">
            <v>ROLL OFF LID-RECYCLE</v>
          </cell>
          <cell r="S1450">
            <v>0</v>
          </cell>
          <cell r="T1450">
            <v>14.56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</row>
        <row r="1451">
          <cell r="B1451" t="str">
            <v>KITSAP CO-UNREGULATEDROLLOFFRORENT20DRECY</v>
          </cell>
          <cell r="J1451" t="str">
            <v>RORENT20DRECY</v>
          </cell>
          <cell r="K1451" t="str">
            <v>ROLL OFF RENT DAILY-RECYL</v>
          </cell>
          <cell r="S1451">
            <v>0</v>
          </cell>
          <cell r="T1451">
            <v>180.3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</row>
        <row r="1452">
          <cell r="B1452" t="str">
            <v>KITSAP CO-UNREGULATEDROLLOFFRORENT40DRECY</v>
          </cell>
          <cell r="J1452" t="str">
            <v>RORENT40DRECY</v>
          </cell>
          <cell r="K1452" t="str">
            <v>ROLL OFF RENT DAILY-RECYL</v>
          </cell>
          <cell r="S1452">
            <v>0</v>
          </cell>
          <cell r="T1452">
            <v>283.8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</row>
        <row r="1453">
          <cell r="B1453" t="str">
            <v>KITSAP CO-UNREGULATEDROLLOFFRECYHAUL</v>
          </cell>
          <cell r="J1453" t="str">
            <v>RECYHAUL</v>
          </cell>
          <cell r="K1453" t="str">
            <v>ROLL OFF RECYCLE HAUL</v>
          </cell>
          <cell r="S1453">
            <v>0</v>
          </cell>
          <cell r="T1453">
            <v>779.84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</row>
        <row r="1454">
          <cell r="B1454" t="str">
            <v>KITSAP CO-UNREGULATEDROLLOFFROMILERECY</v>
          </cell>
          <cell r="J1454" t="str">
            <v>ROMILERECY</v>
          </cell>
          <cell r="K1454" t="str">
            <v>ROLL OFF MILEAGE RECYCLE</v>
          </cell>
          <cell r="S1454">
            <v>0</v>
          </cell>
          <cell r="T1454">
            <v>7.29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</row>
        <row r="1455">
          <cell r="B1455" t="str">
            <v>KITSAP CO-UNREGULATEDSURCFUEL-RECY MASON</v>
          </cell>
          <cell r="J1455" t="str">
            <v>FUEL-RECY MASON</v>
          </cell>
          <cell r="K1455" t="str">
            <v>FUEL &amp; MATERIAL SURCHARGE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</row>
        <row r="1456">
          <cell r="B1456" t="str">
            <v>KITSAP CO-UNREGULATEDSURCFUEL-RECY MASON</v>
          </cell>
          <cell r="J1456" t="str">
            <v>FUEL-RECY MASON</v>
          </cell>
          <cell r="K1456" t="str">
            <v>FUEL &amp; MATERIAL SURCHARGE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</row>
        <row r="1457">
          <cell r="B1457" t="str">
            <v>KITSAP CO-UNREGULATEDTAXESSALES TAX</v>
          </cell>
          <cell r="J1457" t="str">
            <v>SALES TAX</v>
          </cell>
          <cell r="K1457" t="str">
            <v>8.5% Sales Tax</v>
          </cell>
          <cell r="S1457">
            <v>0</v>
          </cell>
          <cell r="T1457">
            <v>15.33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</row>
        <row r="1458">
          <cell r="B1458" t="str">
            <v>MASON CO-REGULATEDACCOUNTING ADJUSTMENTSBDR</v>
          </cell>
          <cell r="J1458" t="str">
            <v>BDR</v>
          </cell>
          <cell r="K1458" t="str">
            <v>BAD DEBT RECOVERY</v>
          </cell>
          <cell r="S1458">
            <v>0</v>
          </cell>
          <cell r="T1458">
            <v>114.1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</row>
        <row r="1459">
          <cell r="B1459" t="str">
            <v>MASON CO-REGULATEDACCOUNTING ADJUSTMENTSFINCHG</v>
          </cell>
          <cell r="J1459" t="str">
            <v>FINCHG</v>
          </cell>
          <cell r="K1459" t="str">
            <v>LATE FEE</v>
          </cell>
          <cell r="S1459">
            <v>0</v>
          </cell>
          <cell r="T1459">
            <v>-1.1000000000000001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</row>
        <row r="1460">
          <cell r="B1460" t="str">
            <v>MASON CO-REGULATEDACCOUNTING ADJUSTMENTSMM</v>
          </cell>
          <cell r="J1460" t="str">
            <v>MM</v>
          </cell>
          <cell r="K1460" t="str">
            <v>MOVE MONEY</v>
          </cell>
          <cell r="S1460">
            <v>0</v>
          </cell>
          <cell r="T1460">
            <v>-127.69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</row>
        <row r="1461">
          <cell r="B1461" t="str">
            <v>MASON CO-REGULATEDACCOUNTING ADJUSTMENTSREFUND</v>
          </cell>
          <cell r="J1461" t="str">
            <v>REFUND</v>
          </cell>
          <cell r="K1461" t="str">
            <v>REFUND</v>
          </cell>
          <cell r="S1461">
            <v>0</v>
          </cell>
          <cell r="T1461">
            <v>466.96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</row>
        <row r="1462">
          <cell r="B1462" t="str">
            <v>MASON CO-REGULATEDACCOUNTING ADJUSTMENTSFINCHG</v>
          </cell>
          <cell r="J1462" t="str">
            <v>FINCHG</v>
          </cell>
          <cell r="K1462" t="str">
            <v>LATE FEE</v>
          </cell>
          <cell r="S1462">
            <v>0</v>
          </cell>
          <cell r="T1462">
            <v>337.57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</row>
        <row r="1463">
          <cell r="B1463" t="str">
            <v>MASON CO-REGULATEDACCOUNTING ADJUSTMENTSMM</v>
          </cell>
          <cell r="J1463" t="str">
            <v>MM</v>
          </cell>
          <cell r="K1463" t="str">
            <v>MOVE MONEY</v>
          </cell>
          <cell r="S1463">
            <v>0</v>
          </cell>
          <cell r="T1463">
            <v>946.6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</row>
        <row r="1464">
          <cell r="B1464" t="str">
            <v>MASON CO-REGULATEDACCOUNTING ADJUSTMENTSREFUND</v>
          </cell>
          <cell r="J1464" t="str">
            <v>REFUND</v>
          </cell>
          <cell r="K1464" t="str">
            <v>REFUND</v>
          </cell>
          <cell r="S1464">
            <v>0</v>
          </cell>
          <cell r="T1464">
            <v>514.65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</row>
        <row r="1465">
          <cell r="B1465" t="str">
            <v>MASON CO-REGULATEDCOMMERCIAL  FRONTLOADWLKNRE1RECYMA</v>
          </cell>
          <cell r="J1465" t="str">
            <v>WLKNRE1RECYMA</v>
          </cell>
          <cell r="K1465" t="str">
            <v>WALK IN 5-25FT EOW-RECYCL</v>
          </cell>
          <cell r="S1465">
            <v>0</v>
          </cell>
          <cell r="T1465">
            <v>5.04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</row>
        <row r="1466">
          <cell r="B1466" t="str">
            <v>MASON CO-REGULATEDCOMMERCIAL  FRONTLOADWLKNRW2RECYMA</v>
          </cell>
          <cell r="J1466" t="str">
            <v>WLKNRW2RECYMA</v>
          </cell>
          <cell r="K1466" t="str">
            <v>WALK IN OVER 25 ADDITIONA</v>
          </cell>
          <cell r="S1466">
            <v>0</v>
          </cell>
          <cell r="T1466">
            <v>0.34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</row>
        <row r="1467">
          <cell r="B1467" t="str">
            <v>MASON CO-REGULATEDCOMMERCIAL - REARLOADR2YDRENTM</v>
          </cell>
          <cell r="J1467" t="str">
            <v>R2YDRENTM</v>
          </cell>
          <cell r="K1467" t="str">
            <v>2YD CONTAINER RENT-MTHLY</v>
          </cell>
          <cell r="S1467">
            <v>0</v>
          </cell>
          <cell r="T1467">
            <v>0.92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</row>
        <row r="1468">
          <cell r="B1468" t="str">
            <v>MASON CO-REGULATEDCOMMERCIAL - REARLOADCDELC</v>
          </cell>
          <cell r="J1468" t="str">
            <v>CDELC</v>
          </cell>
          <cell r="K1468" t="str">
            <v>CONTAINER DELIVERY CHARGE</v>
          </cell>
          <cell r="S1468">
            <v>0</v>
          </cell>
          <cell r="T1468">
            <v>27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</row>
        <row r="1469">
          <cell r="B1469" t="str">
            <v>MASON CO-REGULATEDCOMMERCIAL - REARLOADR1.5YDEM</v>
          </cell>
          <cell r="J1469" t="str">
            <v>R1.5YDEM</v>
          </cell>
          <cell r="K1469" t="str">
            <v>1.5 YD 1X EOW</v>
          </cell>
          <cell r="S1469">
            <v>0</v>
          </cell>
          <cell r="T1469">
            <v>8070.4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</row>
        <row r="1470">
          <cell r="B1470" t="str">
            <v>MASON CO-REGULATEDCOMMERCIAL - REARLOADR1.5YDRENTM</v>
          </cell>
          <cell r="J1470" t="str">
            <v>R1.5YDRENTM</v>
          </cell>
          <cell r="K1470" t="str">
            <v>1.5YD CONTAINER RENT-MTH</v>
          </cell>
          <cell r="S1470">
            <v>0</v>
          </cell>
          <cell r="T1470">
            <v>2401.86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</row>
        <row r="1471">
          <cell r="B1471" t="str">
            <v>MASON CO-REGULATEDCOMMERCIAL - REARLOADR1.5YDRENTTM</v>
          </cell>
          <cell r="J1471" t="str">
            <v>R1.5YDRENTTM</v>
          </cell>
          <cell r="K1471" t="str">
            <v>1.5 YD TEMP CONT RENT MON</v>
          </cell>
          <cell r="S1471">
            <v>0</v>
          </cell>
          <cell r="T1471">
            <v>15.77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</row>
        <row r="1472">
          <cell r="B1472" t="str">
            <v>MASON CO-REGULATEDCOMMERCIAL - REARLOADR1.5YDWM</v>
          </cell>
          <cell r="J1472" t="str">
            <v>R1.5YDWM</v>
          </cell>
          <cell r="K1472" t="str">
            <v>1.5 YD 1X WEEKLY</v>
          </cell>
          <cell r="S1472">
            <v>0</v>
          </cell>
          <cell r="T1472">
            <v>4897.59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</row>
        <row r="1473">
          <cell r="B1473" t="str">
            <v>MASON CO-REGULATEDCOMMERCIAL - REARLOADR1YDEM</v>
          </cell>
          <cell r="J1473" t="str">
            <v>R1YDEM</v>
          </cell>
          <cell r="K1473" t="str">
            <v>1 YD 1X EOW</v>
          </cell>
          <cell r="S1473">
            <v>0</v>
          </cell>
          <cell r="T1473">
            <v>750.4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</row>
        <row r="1474">
          <cell r="B1474" t="str">
            <v>MASON CO-REGULATEDCOMMERCIAL - REARLOADR1YDRENTM</v>
          </cell>
          <cell r="J1474" t="str">
            <v>R1YDRENTM</v>
          </cell>
          <cell r="K1474" t="str">
            <v>1YD CONTAINER RENT-MTHLY</v>
          </cell>
          <cell r="S1474">
            <v>0</v>
          </cell>
          <cell r="T1474">
            <v>186.34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</row>
        <row r="1475">
          <cell r="B1475" t="str">
            <v>MASON CO-REGULATEDCOMMERCIAL - REARLOADR1YDWM</v>
          </cell>
          <cell r="J1475" t="str">
            <v>R1YDWM</v>
          </cell>
          <cell r="K1475" t="str">
            <v>1 YD 1X WEEKLY</v>
          </cell>
          <cell r="S1475">
            <v>0</v>
          </cell>
          <cell r="T1475">
            <v>149.74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</row>
        <row r="1476">
          <cell r="B1476" t="str">
            <v>MASON CO-REGULATEDCOMMERCIAL - REARLOADR2YDEM</v>
          </cell>
          <cell r="J1476" t="str">
            <v>R2YDEM</v>
          </cell>
          <cell r="K1476" t="str">
            <v>2 YD 1X EOW</v>
          </cell>
          <cell r="S1476">
            <v>0</v>
          </cell>
          <cell r="T1476">
            <v>6184.13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</row>
        <row r="1477">
          <cell r="B1477" t="str">
            <v>MASON CO-REGULATEDCOMMERCIAL - REARLOADR2YDRENTM</v>
          </cell>
          <cell r="J1477" t="str">
            <v>R2YDRENTM</v>
          </cell>
          <cell r="K1477" t="str">
            <v>2YD CONTAINER RENT-MTHLY</v>
          </cell>
          <cell r="S1477">
            <v>0</v>
          </cell>
          <cell r="T1477">
            <v>4551.45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</row>
        <row r="1478">
          <cell r="B1478" t="str">
            <v>MASON CO-REGULATEDCOMMERCIAL - REARLOADR2YDRENTTM</v>
          </cell>
          <cell r="J1478" t="str">
            <v>R2YDRENTTM</v>
          </cell>
          <cell r="K1478" t="str">
            <v>2 YD TEMP CONT RENT MONTH</v>
          </cell>
          <cell r="S1478">
            <v>0</v>
          </cell>
          <cell r="T1478">
            <v>20.63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</row>
        <row r="1479">
          <cell r="B1479" t="str">
            <v>MASON CO-REGULATEDCOMMERCIAL - REARLOADR2YDWM</v>
          </cell>
          <cell r="J1479" t="str">
            <v>R2YDWM</v>
          </cell>
          <cell r="K1479" t="str">
            <v>2 YD 1X WEEKLY</v>
          </cell>
          <cell r="S1479">
            <v>0</v>
          </cell>
          <cell r="T1479">
            <v>27858.720000000001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</row>
        <row r="1480">
          <cell r="B1480" t="str">
            <v>MASON CO-REGULATEDCOMMERCIAL - REARLOADUNLOCKREF</v>
          </cell>
          <cell r="J1480" t="str">
            <v>UNLOCKREF</v>
          </cell>
          <cell r="K1480" t="str">
            <v>UNLOCK / UNLATCH REFUSE</v>
          </cell>
          <cell r="S1480">
            <v>0</v>
          </cell>
          <cell r="T1480">
            <v>242.88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</row>
        <row r="1481">
          <cell r="B1481" t="str">
            <v>MASON CO-REGULATEDCOMMERCIAL - REARLOADCDELC</v>
          </cell>
          <cell r="J1481" t="str">
            <v>CDELC</v>
          </cell>
          <cell r="K1481" t="str">
            <v>CONTAINER DELIVERY CHARGE</v>
          </cell>
          <cell r="S1481">
            <v>0</v>
          </cell>
          <cell r="T1481">
            <v>54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</row>
        <row r="1482">
          <cell r="B1482" t="str">
            <v>MASON CO-REGULATEDCOMMERCIAL - REARLOADCEXYD</v>
          </cell>
          <cell r="J1482" t="str">
            <v>CEXYD</v>
          </cell>
          <cell r="K1482" t="str">
            <v>CMML EXTRA YARDAGE</v>
          </cell>
          <cell r="S1482">
            <v>0</v>
          </cell>
          <cell r="T1482">
            <v>495.38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</row>
        <row r="1483">
          <cell r="B1483" t="str">
            <v>MASON CO-REGULATEDCOMMERCIAL - REARLOADCOMCAN</v>
          </cell>
          <cell r="J1483" t="str">
            <v>COMCAN</v>
          </cell>
          <cell r="K1483" t="str">
            <v>COMMERCIAL CAN EXTRA</v>
          </cell>
          <cell r="S1483">
            <v>0</v>
          </cell>
          <cell r="T1483">
            <v>94.4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</row>
        <row r="1484">
          <cell r="B1484" t="str">
            <v>MASON CO-REGULATEDCOMMERCIAL - REARLOADR1.5YDPU</v>
          </cell>
          <cell r="J1484" t="str">
            <v>R1.5YDPU</v>
          </cell>
          <cell r="K1484" t="str">
            <v>1.5YD CONTAINER PICKUP</v>
          </cell>
          <cell r="S1484">
            <v>0</v>
          </cell>
          <cell r="T1484">
            <v>76.680000000000007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</row>
        <row r="1485">
          <cell r="B1485" t="str">
            <v>MASON CO-REGULATEDCOMMERCIAL - REARLOADR2YDPU</v>
          </cell>
          <cell r="J1485" t="str">
            <v>R2YDPU</v>
          </cell>
          <cell r="K1485" t="str">
            <v>2YD CONTAINER PICKUP</v>
          </cell>
          <cell r="S1485">
            <v>0</v>
          </cell>
          <cell r="T1485">
            <v>75.989999999999995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</row>
        <row r="1486">
          <cell r="B1486" t="str">
            <v>MASON CO-REGULATEDCOMMERCIAL - REARLOADROLLOUTOC</v>
          </cell>
          <cell r="J1486" t="str">
            <v>ROLLOUTOC</v>
          </cell>
          <cell r="K1486" t="str">
            <v>ROLL OUT</v>
          </cell>
          <cell r="S1486">
            <v>0</v>
          </cell>
          <cell r="T1486">
            <v>187.2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</row>
        <row r="1487">
          <cell r="B1487" t="str">
            <v>MASON CO-REGULATEDCOMMERCIAL - REARLOADUNLOCKREF</v>
          </cell>
          <cell r="J1487" t="str">
            <v>UNLOCKREF</v>
          </cell>
          <cell r="K1487" t="str">
            <v>UNLOCK / UNLATCH REFUSE</v>
          </cell>
          <cell r="S1487">
            <v>0</v>
          </cell>
          <cell r="T1487">
            <v>2.5299999999999998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</row>
        <row r="1488">
          <cell r="B1488" t="str">
            <v>MASON CO-REGULATEDCOMMERCIAL RECYCLEWLKNRE1RECY</v>
          </cell>
          <cell r="J1488" t="str">
            <v>WLKNRE1RECY</v>
          </cell>
          <cell r="K1488" t="str">
            <v>WALK IN 5-25FT EOW-RECYCL</v>
          </cell>
          <cell r="S1488">
            <v>0</v>
          </cell>
          <cell r="T1488">
            <v>2.52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</row>
        <row r="1489">
          <cell r="B1489" t="str">
            <v>MASON CO-REGULATEDCOMMERCIAL RECYCLEWLKNRE1RECY</v>
          </cell>
          <cell r="J1489" t="str">
            <v>WLKNRE1RECY</v>
          </cell>
          <cell r="K1489" t="str">
            <v>WALK IN 5-25FT EOW-RECYCL</v>
          </cell>
          <cell r="S1489">
            <v>0</v>
          </cell>
          <cell r="T1489">
            <v>-0.63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</row>
        <row r="1490">
          <cell r="B1490" t="str">
            <v>MASON CO-REGULATEDCOMMERCIAL RECYCLERECYCLERMA</v>
          </cell>
          <cell r="J1490" t="str">
            <v>RECYCLERMA</v>
          </cell>
          <cell r="K1490" t="str">
            <v>VALUE OF RECYCLEABLES</v>
          </cell>
          <cell r="S1490">
            <v>0</v>
          </cell>
          <cell r="T1490">
            <v>1450.37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</row>
        <row r="1491">
          <cell r="B1491" t="str">
            <v>MASON CO-REGULATEDCOMMERCIAL RECYCLERECYCRMA</v>
          </cell>
          <cell r="J1491" t="str">
            <v>RECYCRMA</v>
          </cell>
          <cell r="K1491" t="str">
            <v>RECYCLE MONTHLY ARREARS</v>
          </cell>
          <cell r="S1491">
            <v>0</v>
          </cell>
          <cell r="T1491">
            <v>4123.37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</row>
        <row r="1492">
          <cell r="B1492" t="str">
            <v>MASON CO-REGULATEDCOMMERCIAL RECYCLERECYRNBMA</v>
          </cell>
          <cell r="J1492" t="str">
            <v>RECYRNBMA</v>
          </cell>
          <cell r="K1492" t="str">
            <v>RECYCLE NO BIN MONTHLY AR</v>
          </cell>
          <cell r="S1492">
            <v>0</v>
          </cell>
          <cell r="T1492">
            <v>8.33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</row>
        <row r="1493">
          <cell r="B1493" t="str">
            <v>MASON CO-REGULATEDCOMMERCIAL RECYCLERECYCRMA</v>
          </cell>
          <cell r="J1493" t="str">
            <v>RECYCRMA</v>
          </cell>
          <cell r="K1493" t="str">
            <v>RECYCLE MONTHLY ARREARS</v>
          </cell>
          <cell r="S1493">
            <v>0</v>
          </cell>
          <cell r="T1493">
            <v>-8.33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</row>
        <row r="1494">
          <cell r="B1494" t="str">
            <v>MASON CO-REGULATEDPAYMENTSCC-KOL</v>
          </cell>
          <cell r="J1494" t="str">
            <v>CC-KOL</v>
          </cell>
          <cell r="K1494" t="str">
            <v>ONLINE PAYMENT-CC</v>
          </cell>
          <cell r="S1494">
            <v>0</v>
          </cell>
          <cell r="T1494">
            <v>-179514.13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</row>
        <row r="1495">
          <cell r="B1495" t="str">
            <v>MASON CO-REGULATEDPAYMENTSCCREF-KOL</v>
          </cell>
          <cell r="J1495" t="str">
            <v>CCREF-KOL</v>
          </cell>
          <cell r="K1495" t="str">
            <v>CREDIT CARD REFUND</v>
          </cell>
          <cell r="S1495">
            <v>0</v>
          </cell>
          <cell r="T1495">
            <v>105.52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</row>
        <row r="1496">
          <cell r="B1496" t="str">
            <v>MASON CO-REGULATEDPAYMENTSPAY</v>
          </cell>
          <cell r="J1496" t="str">
            <v>PAY</v>
          </cell>
          <cell r="K1496" t="str">
            <v>PAYMENT-THANK YOU!</v>
          </cell>
          <cell r="S1496">
            <v>0</v>
          </cell>
          <cell r="T1496">
            <v>-13409.43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</row>
        <row r="1497">
          <cell r="B1497" t="str">
            <v>MASON CO-REGULATEDPAYMENTSPAY-CFREE</v>
          </cell>
          <cell r="J1497" t="str">
            <v>PAY-CFREE</v>
          </cell>
          <cell r="K1497" t="str">
            <v>PAYMENT-THANK YOU</v>
          </cell>
          <cell r="S1497">
            <v>0</v>
          </cell>
          <cell r="T1497">
            <v>-65618.41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</row>
        <row r="1498">
          <cell r="B1498" t="str">
            <v>MASON CO-REGULATEDPAYMENTSPAY-KOL</v>
          </cell>
          <cell r="J1498" t="str">
            <v>PAY-KOL</v>
          </cell>
          <cell r="K1498" t="str">
            <v>PAYMENT-THANK YOU - OL</v>
          </cell>
          <cell r="S1498">
            <v>0</v>
          </cell>
          <cell r="T1498">
            <v>-65895.14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</row>
        <row r="1499">
          <cell r="B1499" t="str">
            <v>MASON CO-REGULATEDPAYMENTSPAY-ORCC</v>
          </cell>
          <cell r="J1499" t="str">
            <v>PAY-ORCC</v>
          </cell>
          <cell r="K1499" t="str">
            <v>ORCC PAYMENT</v>
          </cell>
          <cell r="S1499">
            <v>0</v>
          </cell>
          <cell r="T1499">
            <v>-1225.6300000000001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</row>
        <row r="1500">
          <cell r="B1500" t="str">
            <v>MASON CO-REGULATEDPAYMENTSPAY-RPPS</v>
          </cell>
          <cell r="J1500" t="str">
            <v>PAY-RPPS</v>
          </cell>
          <cell r="K1500" t="str">
            <v>RPSS PAYMENT</v>
          </cell>
          <cell r="S1500">
            <v>0</v>
          </cell>
          <cell r="T1500">
            <v>-11725.03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</row>
        <row r="1501">
          <cell r="B1501" t="str">
            <v>MASON CO-REGULATEDPAYMENTSPAYMET</v>
          </cell>
          <cell r="J1501" t="str">
            <v>PAYMET</v>
          </cell>
          <cell r="K1501" t="str">
            <v>METAVANTE ONLINE PAYMENT</v>
          </cell>
          <cell r="S1501">
            <v>0</v>
          </cell>
          <cell r="T1501">
            <v>-10968.36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</row>
        <row r="1502">
          <cell r="B1502" t="str">
            <v>MASON CO-REGULATEDPAYMENTSPAYUSBL</v>
          </cell>
          <cell r="J1502" t="str">
            <v>PAYUSBL</v>
          </cell>
          <cell r="K1502" t="str">
            <v>PAYMENT THANK YOU</v>
          </cell>
          <cell r="S1502">
            <v>0</v>
          </cell>
          <cell r="T1502">
            <v>-114628.24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</row>
        <row r="1503">
          <cell r="B1503" t="str">
            <v>MASON CO-REGULATEDPAYMENTSRET-KOL</v>
          </cell>
          <cell r="J1503" t="str">
            <v>RET-KOL</v>
          </cell>
          <cell r="K1503" t="str">
            <v>ONLINE PAYMENT RETURN</v>
          </cell>
          <cell r="S1503">
            <v>0</v>
          </cell>
          <cell r="T1503">
            <v>1148.76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</row>
        <row r="1504">
          <cell r="B1504" t="str">
            <v>MASON CO-REGULATEDPAYMENTSCC-KOL</v>
          </cell>
          <cell r="J1504" t="str">
            <v>CC-KOL</v>
          </cell>
          <cell r="K1504" t="str">
            <v>ONLINE PAYMENT-CC</v>
          </cell>
          <cell r="S1504">
            <v>0</v>
          </cell>
          <cell r="T1504">
            <v>-38585.07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</row>
        <row r="1505">
          <cell r="B1505" t="str">
            <v>MASON CO-REGULATEDPAYMENTSCCREF-KOL</v>
          </cell>
          <cell r="J1505" t="str">
            <v>CCREF-KOL</v>
          </cell>
          <cell r="K1505" t="str">
            <v>CREDIT CARD REFUND</v>
          </cell>
          <cell r="S1505">
            <v>0</v>
          </cell>
          <cell r="T1505">
            <v>1399.55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</row>
        <row r="1506">
          <cell r="B1506" t="str">
            <v>MASON CO-REGULATEDPAYMENTSPAY</v>
          </cell>
          <cell r="J1506" t="str">
            <v>PAY</v>
          </cell>
          <cell r="K1506" t="str">
            <v>PAYMENT-THANK YOU!</v>
          </cell>
          <cell r="S1506">
            <v>0</v>
          </cell>
          <cell r="T1506">
            <v>-14531.27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</row>
        <row r="1507">
          <cell r="B1507" t="str">
            <v>MASON CO-REGULATEDPAYMENTSPAY EFT</v>
          </cell>
          <cell r="J1507" t="str">
            <v>PAY EFT</v>
          </cell>
          <cell r="K1507" t="str">
            <v>ELECTRONIC PAYMENT</v>
          </cell>
          <cell r="S1507">
            <v>0</v>
          </cell>
          <cell r="T1507">
            <v>-1774.98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</row>
        <row r="1508">
          <cell r="B1508" t="str">
            <v>MASON CO-REGULATEDPAYMENTSPAY-CFREE</v>
          </cell>
          <cell r="J1508" t="str">
            <v>PAY-CFREE</v>
          </cell>
          <cell r="K1508" t="str">
            <v>PAYMENT-THANK YOU</v>
          </cell>
          <cell r="S1508">
            <v>0</v>
          </cell>
          <cell r="T1508">
            <v>-4502.92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</row>
        <row r="1509">
          <cell r="B1509" t="str">
            <v>MASON CO-REGULATEDPAYMENTSPAY-KOL</v>
          </cell>
          <cell r="J1509" t="str">
            <v>PAY-KOL</v>
          </cell>
          <cell r="K1509" t="str">
            <v>PAYMENT-THANK YOU - OL</v>
          </cell>
          <cell r="S1509">
            <v>0</v>
          </cell>
          <cell r="T1509">
            <v>-11067.43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</row>
        <row r="1510">
          <cell r="B1510" t="str">
            <v>MASON CO-REGULATEDPAYMENTSPAY-ORCC</v>
          </cell>
          <cell r="J1510" t="str">
            <v>PAY-ORCC</v>
          </cell>
          <cell r="K1510" t="str">
            <v>ORCC PAYMENT</v>
          </cell>
          <cell r="S1510">
            <v>0</v>
          </cell>
          <cell r="T1510">
            <v>-84.49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</row>
        <row r="1511">
          <cell r="B1511" t="str">
            <v>MASON CO-REGULATEDPAYMENTSPAY-RPPS</v>
          </cell>
          <cell r="J1511" t="str">
            <v>PAY-RPPS</v>
          </cell>
          <cell r="K1511" t="str">
            <v>RPSS PAYMENT</v>
          </cell>
          <cell r="S1511">
            <v>0</v>
          </cell>
          <cell r="T1511">
            <v>-591.25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</row>
        <row r="1512">
          <cell r="B1512" t="str">
            <v>MASON CO-REGULATEDPAYMENTSPAYMET</v>
          </cell>
          <cell r="J1512" t="str">
            <v>PAYMET</v>
          </cell>
          <cell r="K1512" t="str">
            <v>METAVANTE ONLINE PAYMENT</v>
          </cell>
          <cell r="S1512">
            <v>0</v>
          </cell>
          <cell r="T1512">
            <v>-532.63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</row>
        <row r="1513">
          <cell r="B1513" t="str">
            <v>MASON CO-REGULATEDPAYMENTSPAYUSBL</v>
          </cell>
          <cell r="J1513" t="str">
            <v>PAYUSBL</v>
          </cell>
          <cell r="K1513" t="str">
            <v>PAYMENT THANK YOU</v>
          </cell>
          <cell r="S1513">
            <v>0</v>
          </cell>
          <cell r="T1513">
            <v>-36837.21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</row>
        <row r="1514">
          <cell r="B1514" t="str">
            <v>MASON CO-REGULATEDPAYMENTSRET-KOL</v>
          </cell>
          <cell r="J1514" t="str">
            <v>RET-KOL</v>
          </cell>
          <cell r="K1514" t="str">
            <v>ONLINE PAYMENT RETURN</v>
          </cell>
          <cell r="S1514">
            <v>0</v>
          </cell>
          <cell r="T1514">
            <v>146.04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</row>
        <row r="1515">
          <cell r="B1515" t="str">
            <v>MASON CO-REGULATEDRESIDENTIAL35RE1</v>
          </cell>
          <cell r="J1515" t="str">
            <v>35RE1</v>
          </cell>
          <cell r="K1515" t="str">
            <v>1-35 GAL CART EOW SVC</v>
          </cell>
          <cell r="S1515">
            <v>0</v>
          </cell>
          <cell r="T1515">
            <v>61.87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</row>
        <row r="1516">
          <cell r="B1516" t="str">
            <v>MASON CO-REGULATEDRESIDENTIAL35RM1</v>
          </cell>
          <cell r="J1516" t="str">
            <v>35RM1</v>
          </cell>
          <cell r="K1516" t="str">
            <v>1-35 GAL CART MONTHLY SVC</v>
          </cell>
          <cell r="S1516">
            <v>0</v>
          </cell>
          <cell r="T1516">
            <v>19.350000000000001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</row>
        <row r="1517">
          <cell r="B1517" t="str">
            <v>MASON CO-REGULATEDRESIDENTIAL35RW1</v>
          </cell>
          <cell r="J1517" t="str">
            <v>35RW1</v>
          </cell>
          <cell r="K1517" t="str">
            <v>1-35 GAL CART WEEKLY SVC</v>
          </cell>
          <cell r="S1517">
            <v>0</v>
          </cell>
          <cell r="T1517">
            <v>169.78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</row>
        <row r="1518">
          <cell r="B1518" t="str">
            <v>MASON CO-REGULATEDRESIDENTIAL48RE1</v>
          </cell>
          <cell r="J1518" t="str">
            <v>48RE1</v>
          </cell>
          <cell r="K1518" t="str">
            <v>1-48 GAL EOW</v>
          </cell>
          <cell r="S1518">
            <v>0</v>
          </cell>
          <cell r="T1518">
            <v>20.13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</row>
        <row r="1519">
          <cell r="B1519" t="str">
            <v>MASON CO-REGULATEDRESIDENTIAL48RW1</v>
          </cell>
          <cell r="J1519" t="str">
            <v>48RW1</v>
          </cell>
          <cell r="K1519" t="str">
            <v>1-48 GAL WEEKLY</v>
          </cell>
          <cell r="S1519">
            <v>0</v>
          </cell>
          <cell r="T1519">
            <v>79.45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</row>
        <row r="1520">
          <cell r="B1520" t="str">
            <v>MASON CO-REGULATEDRESIDENTIAL64RE1</v>
          </cell>
          <cell r="J1520" t="str">
            <v>64RE1</v>
          </cell>
          <cell r="K1520" t="str">
            <v>1-64 GAL EOW</v>
          </cell>
          <cell r="S1520">
            <v>0</v>
          </cell>
          <cell r="T1520">
            <v>141.41999999999999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</row>
        <row r="1521">
          <cell r="B1521" t="str">
            <v>MASON CO-REGULATEDRESIDENTIAL64RM1</v>
          </cell>
          <cell r="J1521" t="str">
            <v>64RM1</v>
          </cell>
          <cell r="K1521" t="str">
            <v>1-64 GAL MONTHLY</v>
          </cell>
          <cell r="S1521">
            <v>0</v>
          </cell>
          <cell r="T1521">
            <v>19.079999999999998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</row>
        <row r="1522">
          <cell r="B1522" t="str">
            <v>MASON CO-REGULATEDRESIDENTIAL64RW1</v>
          </cell>
          <cell r="J1522" t="str">
            <v>64RW1</v>
          </cell>
          <cell r="K1522" t="str">
            <v>1-64 GAL CART WEEKLY SVC</v>
          </cell>
          <cell r="S1522">
            <v>0</v>
          </cell>
          <cell r="T1522">
            <v>68.58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</row>
        <row r="1523">
          <cell r="B1523" t="str">
            <v>MASON CO-REGULATEDRESIDENTIAL96RE1</v>
          </cell>
          <cell r="J1523" t="str">
            <v>96RE1</v>
          </cell>
          <cell r="K1523" t="str">
            <v>1-96 GAL EOW</v>
          </cell>
          <cell r="S1523">
            <v>0</v>
          </cell>
          <cell r="T1523">
            <v>108.82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</row>
        <row r="1524">
          <cell r="B1524" t="str">
            <v>MASON CO-REGULATEDRESIDENTIAL96RM1</v>
          </cell>
          <cell r="J1524" t="str">
            <v>96RM1</v>
          </cell>
          <cell r="K1524" t="str">
            <v>1-96 GAL MONTHLY</v>
          </cell>
          <cell r="S1524">
            <v>0</v>
          </cell>
          <cell r="T1524">
            <v>23.54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</row>
        <row r="1525">
          <cell r="B1525" t="str">
            <v>MASON CO-REGULATEDRESIDENTIAL96RW1</v>
          </cell>
          <cell r="J1525" t="str">
            <v>96RW1</v>
          </cell>
          <cell r="K1525" t="str">
            <v>1-96 GAL CART WEEKLY SVC</v>
          </cell>
          <cell r="S1525">
            <v>0</v>
          </cell>
          <cell r="T1525">
            <v>10.87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</row>
        <row r="1526">
          <cell r="B1526" t="str">
            <v>MASON CO-REGULATEDRESIDENTIALDRVNRE1</v>
          </cell>
          <cell r="J1526" t="str">
            <v>DRVNRE1</v>
          </cell>
          <cell r="K1526" t="str">
            <v>DRIVE IN UP TO 250'-EOW</v>
          </cell>
          <cell r="S1526">
            <v>0</v>
          </cell>
          <cell r="T1526">
            <v>2.17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</row>
        <row r="1527">
          <cell r="B1527" t="str">
            <v>MASON CO-REGULATEDRESIDENTIALDRVNRE1RECY</v>
          </cell>
          <cell r="J1527" t="str">
            <v>DRVNRE1RECY</v>
          </cell>
          <cell r="K1527" t="str">
            <v>DRIVE IN UP TO 250 EOW-RE</v>
          </cell>
          <cell r="S1527">
            <v>0</v>
          </cell>
          <cell r="T1527">
            <v>1.32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</row>
        <row r="1528">
          <cell r="B1528" t="str">
            <v>MASON CO-REGULATEDRESIDENTIALDRVNRM1</v>
          </cell>
          <cell r="J1528" t="str">
            <v>DRVNRM1</v>
          </cell>
          <cell r="K1528" t="str">
            <v>DRIVE IN UP TO 250'-MTHLY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</row>
        <row r="1529">
          <cell r="B1529" t="str">
            <v>MASON CO-REGULATEDRESIDENTIALRECYCLECR</v>
          </cell>
          <cell r="J1529" t="str">
            <v>RECYCLECR</v>
          </cell>
          <cell r="K1529" t="str">
            <v>VALUE OF RECYCLABLES</v>
          </cell>
          <cell r="S1529">
            <v>0</v>
          </cell>
          <cell r="T1529">
            <v>20.96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</row>
        <row r="1530">
          <cell r="B1530" t="str">
            <v>MASON CO-REGULATEDRESIDENTIALRECYONLY</v>
          </cell>
          <cell r="J1530" t="str">
            <v>RECYONLY</v>
          </cell>
          <cell r="K1530" t="str">
            <v>RECYCLE SERVICE ONLY</v>
          </cell>
          <cell r="S1530">
            <v>0</v>
          </cell>
          <cell r="T1530">
            <v>0.01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</row>
        <row r="1531">
          <cell r="B1531" t="str">
            <v>MASON CO-REGULATEDRESIDENTIALRECYR</v>
          </cell>
          <cell r="J1531" t="str">
            <v>RECYR</v>
          </cell>
          <cell r="K1531" t="str">
            <v>RESIDENTIAL RECYCLE</v>
          </cell>
          <cell r="S1531">
            <v>0</v>
          </cell>
          <cell r="T1531">
            <v>42.09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</row>
        <row r="1532">
          <cell r="B1532" t="str">
            <v>MASON CO-REGULATEDRESIDENTIALWLKNRE1</v>
          </cell>
          <cell r="J1532" t="str">
            <v>WLKNRE1</v>
          </cell>
          <cell r="K1532" t="str">
            <v>WALK IN 5'-25'-EOW</v>
          </cell>
          <cell r="S1532">
            <v>0</v>
          </cell>
          <cell r="T1532">
            <v>1.02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</row>
        <row r="1533">
          <cell r="B1533" t="str">
            <v>MASON CO-REGULATEDRESIDENTIALWLKNRW1</v>
          </cell>
          <cell r="J1533" t="str">
            <v>WLKNRW1</v>
          </cell>
          <cell r="K1533" t="str">
            <v>WALK IN 5'-25'</v>
          </cell>
          <cell r="S1533">
            <v>0</v>
          </cell>
          <cell r="T1533">
            <v>1.7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</row>
        <row r="1534">
          <cell r="B1534" t="str">
            <v>MASON CO-REGULATEDRESIDENTIAL20RW1</v>
          </cell>
          <cell r="J1534" t="str">
            <v>20RW1</v>
          </cell>
          <cell r="K1534" t="str">
            <v>1-20 GAL CAN WEEKLY SVC</v>
          </cell>
          <cell r="S1534">
            <v>0</v>
          </cell>
          <cell r="T1534">
            <v>-2.97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</row>
        <row r="1535">
          <cell r="B1535" t="str">
            <v>MASON CO-REGULATEDRESIDENTIAL35RE1</v>
          </cell>
          <cell r="J1535" t="str">
            <v>35RE1</v>
          </cell>
          <cell r="K1535" t="str">
            <v>1-35 GAL CART EOW SVC</v>
          </cell>
          <cell r="S1535">
            <v>0</v>
          </cell>
          <cell r="T1535">
            <v>-107.67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</row>
        <row r="1536">
          <cell r="B1536" t="str">
            <v>MASON CO-REGULATEDRESIDENTIAL35RM1</v>
          </cell>
          <cell r="J1536" t="str">
            <v>35RM1</v>
          </cell>
          <cell r="K1536" t="str">
            <v>1-35 GAL CART MONTHLY SVC</v>
          </cell>
          <cell r="S1536">
            <v>0</v>
          </cell>
          <cell r="T1536">
            <v>-12.9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</row>
        <row r="1537">
          <cell r="B1537" t="str">
            <v>MASON CO-REGULATEDRESIDENTIAL35ROCC1</v>
          </cell>
          <cell r="J1537" t="str">
            <v>35ROCC1</v>
          </cell>
          <cell r="K1537" t="str">
            <v>1-35 GAL ON CALL PICKUP</v>
          </cell>
          <cell r="S1537">
            <v>0</v>
          </cell>
          <cell r="T1537">
            <v>12.9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</row>
        <row r="1538">
          <cell r="B1538" t="str">
            <v>MASON CO-REGULATEDRESIDENTIAL35RW1</v>
          </cell>
          <cell r="J1538" t="str">
            <v>35RW1</v>
          </cell>
          <cell r="K1538" t="str">
            <v>1-35 GAL CART WEEKLY SVC</v>
          </cell>
          <cell r="S1538">
            <v>0</v>
          </cell>
          <cell r="T1538">
            <v>-339.79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</row>
        <row r="1539">
          <cell r="B1539" t="str">
            <v>MASON CO-REGULATEDRESIDENTIAL48RE1</v>
          </cell>
          <cell r="J1539" t="str">
            <v>48RE1</v>
          </cell>
          <cell r="K1539" t="str">
            <v>1-48 GAL EOW</v>
          </cell>
          <cell r="S1539">
            <v>0</v>
          </cell>
          <cell r="T1539">
            <v>-12.94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</row>
        <row r="1540">
          <cell r="B1540" t="str">
            <v>MASON CO-REGULATEDRESIDENTIAL48ROCC1</v>
          </cell>
          <cell r="J1540" t="str">
            <v>48ROCC1</v>
          </cell>
          <cell r="K1540" t="str">
            <v>1-48 GAL ON CALL PICKUP</v>
          </cell>
          <cell r="S1540">
            <v>0</v>
          </cell>
          <cell r="T1540">
            <v>16.16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</row>
        <row r="1541">
          <cell r="B1541" t="str">
            <v>MASON CO-REGULATEDRESIDENTIAL48RW1</v>
          </cell>
          <cell r="J1541" t="str">
            <v>48RW1</v>
          </cell>
          <cell r="K1541" t="str">
            <v>1-48 GAL WEEKLY</v>
          </cell>
          <cell r="S1541">
            <v>0</v>
          </cell>
          <cell r="T1541">
            <v>-264.92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</row>
        <row r="1542">
          <cell r="B1542" t="str">
            <v>MASON CO-REGULATEDRESIDENTIAL64RE1</v>
          </cell>
          <cell r="J1542" t="str">
            <v>64RE1</v>
          </cell>
          <cell r="K1542" t="str">
            <v>1-64 GAL EOW</v>
          </cell>
          <cell r="S1542">
            <v>0</v>
          </cell>
          <cell r="T1542">
            <v>-130.28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</row>
        <row r="1543">
          <cell r="B1543" t="str">
            <v>MASON CO-REGULATEDRESIDENTIAL64ROCC1</v>
          </cell>
          <cell r="J1543" t="str">
            <v>64ROCC1</v>
          </cell>
          <cell r="K1543" t="str">
            <v>1-64 GAL ON CALL PICKUP</v>
          </cell>
          <cell r="S1543">
            <v>0</v>
          </cell>
          <cell r="T1543">
            <v>28.62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</row>
        <row r="1544">
          <cell r="B1544" t="str">
            <v>MASON CO-REGULATEDRESIDENTIAL64RW1</v>
          </cell>
          <cell r="J1544" t="str">
            <v>64RW1</v>
          </cell>
          <cell r="K1544" t="str">
            <v>1-64 GAL CART WEEKLY SVC</v>
          </cell>
          <cell r="S1544">
            <v>0</v>
          </cell>
          <cell r="T1544">
            <v>-363.21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</row>
        <row r="1545">
          <cell r="B1545" t="str">
            <v>MASON CO-REGULATEDRESIDENTIAL96ROCC1</v>
          </cell>
          <cell r="J1545" t="str">
            <v>96ROCC1</v>
          </cell>
          <cell r="K1545" t="str">
            <v>1-96 GAL ON CALL PICKUP</v>
          </cell>
          <cell r="S1545">
            <v>0</v>
          </cell>
          <cell r="T1545">
            <v>47.08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</row>
        <row r="1546">
          <cell r="B1546" t="str">
            <v>MASON CO-REGULATEDRESIDENTIAL96RW1</v>
          </cell>
          <cell r="J1546" t="str">
            <v>96RW1</v>
          </cell>
          <cell r="K1546" t="str">
            <v>1-96 GAL CART WEEKLY SVC</v>
          </cell>
          <cell r="S1546">
            <v>0</v>
          </cell>
          <cell r="T1546">
            <v>-255.12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</row>
        <row r="1547">
          <cell r="B1547" t="str">
            <v>MASON CO-REGULATEDRESIDENTIALADJOTHR</v>
          </cell>
          <cell r="J1547" t="str">
            <v>ADJOTHR</v>
          </cell>
          <cell r="K1547" t="str">
            <v>ADJUSTMENT</v>
          </cell>
          <cell r="S1547">
            <v>0</v>
          </cell>
          <cell r="T1547">
            <v>-5.55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</row>
        <row r="1548">
          <cell r="B1548" t="str">
            <v>MASON CO-REGULATEDRESIDENTIALDRVNRE1RECY</v>
          </cell>
          <cell r="J1548" t="str">
            <v>DRVNRE1RECY</v>
          </cell>
          <cell r="K1548" t="str">
            <v>DRIVE IN UP TO 250 EOW-RE</v>
          </cell>
          <cell r="S1548">
            <v>0</v>
          </cell>
          <cell r="T1548">
            <v>-2.64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</row>
        <row r="1549">
          <cell r="B1549" t="str">
            <v>MASON CO-REGULATEDRESIDENTIALDRVNRW1</v>
          </cell>
          <cell r="J1549" t="str">
            <v>DRVNRW1</v>
          </cell>
          <cell r="K1549" t="str">
            <v>DRIVE IN UP TO 250'</v>
          </cell>
          <cell r="S1549">
            <v>0</v>
          </cell>
          <cell r="T1549">
            <v>-4.28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</row>
        <row r="1550">
          <cell r="B1550" t="str">
            <v>MASON CO-REGULATEDRESIDENTIALEXPUR</v>
          </cell>
          <cell r="J1550" t="str">
            <v>EXPUR</v>
          </cell>
          <cell r="K1550" t="str">
            <v>EXTRA PICKUP</v>
          </cell>
          <cell r="S1550">
            <v>0</v>
          </cell>
          <cell r="T1550">
            <v>277.39999999999998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</row>
        <row r="1551">
          <cell r="B1551" t="str">
            <v>MASON CO-REGULATEDRESIDENTIALEXTRAR</v>
          </cell>
          <cell r="J1551" t="str">
            <v>EXTRAR</v>
          </cell>
          <cell r="K1551" t="str">
            <v>EXTRA CAN/BAGS</v>
          </cell>
          <cell r="S1551">
            <v>0</v>
          </cell>
          <cell r="T1551">
            <v>1249.67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</row>
        <row r="1552">
          <cell r="B1552" t="str">
            <v>MASON CO-REGULATEDRESIDENTIALOFOWR</v>
          </cell>
          <cell r="J1552" t="str">
            <v>OFOWR</v>
          </cell>
          <cell r="K1552" t="str">
            <v>OVERFILL/OVERWEIGHT CHG</v>
          </cell>
          <cell r="S1552">
            <v>0</v>
          </cell>
          <cell r="T1552">
            <v>1055.3900000000001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</row>
        <row r="1553">
          <cell r="B1553" t="str">
            <v>MASON CO-REGULATEDRESIDENTIALRECYCLECR</v>
          </cell>
          <cell r="J1553" t="str">
            <v>RECYCLECR</v>
          </cell>
          <cell r="K1553" t="str">
            <v>VALUE OF RECYCLABLES</v>
          </cell>
          <cell r="S1553">
            <v>0</v>
          </cell>
          <cell r="T1553">
            <v>-127.7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</row>
        <row r="1554">
          <cell r="B1554" t="str">
            <v>MASON CO-REGULATEDRESIDENTIALRECYR</v>
          </cell>
          <cell r="J1554" t="str">
            <v>RECYR</v>
          </cell>
          <cell r="K1554" t="str">
            <v>RESIDENTIAL RECYCLE</v>
          </cell>
          <cell r="S1554">
            <v>0</v>
          </cell>
          <cell r="T1554">
            <v>-335.89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</row>
        <row r="1555">
          <cell r="B1555" t="str">
            <v>MASON CO-REGULATEDRESIDENTIALREDELIVER</v>
          </cell>
          <cell r="J1555" t="str">
            <v>REDELIVER</v>
          </cell>
          <cell r="K1555" t="str">
            <v>DELIVERY CHARGE</v>
          </cell>
          <cell r="S1555">
            <v>0</v>
          </cell>
          <cell r="T1555">
            <v>35.380000000000003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</row>
        <row r="1556">
          <cell r="B1556" t="str">
            <v>MASON CO-REGULATEDRESIDENTIALRESTART</v>
          </cell>
          <cell r="J1556" t="str">
            <v>RESTART</v>
          </cell>
          <cell r="K1556" t="str">
            <v>SERVICE RESTART FEE</v>
          </cell>
          <cell r="S1556">
            <v>0</v>
          </cell>
          <cell r="T1556">
            <v>731.61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</row>
        <row r="1557">
          <cell r="B1557" t="str">
            <v>MASON CO-REGULATEDRESIDENTIALWLKNRW1</v>
          </cell>
          <cell r="J1557" t="str">
            <v>WLKNRW1</v>
          </cell>
          <cell r="K1557" t="str">
            <v>WALK IN 5'-25'</v>
          </cell>
          <cell r="S1557">
            <v>0</v>
          </cell>
          <cell r="T1557">
            <v>-1.71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</row>
        <row r="1558">
          <cell r="B1558" t="str">
            <v>MASON CO-REGULATEDRESIDENTIAL35ROCC1</v>
          </cell>
          <cell r="J1558" t="str">
            <v>35ROCC1</v>
          </cell>
          <cell r="K1558" t="str">
            <v>1-35 GAL ON CALL PICKUP</v>
          </cell>
          <cell r="S1558">
            <v>0</v>
          </cell>
          <cell r="T1558">
            <v>12.9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</row>
        <row r="1559">
          <cell r="B1559" t="str">
            <v>MASON CO-REGULATEDRESIDENTIAL48ROCC1</v>
          </cell>
          <cell r="J1559" t="str">
            <v>48ROCC1</v>
          </cell>
          <cell r="K1559" t="str">
            <v>1-48 GAL ON CALL PICKUP</v>
          </cell>
          <cell r="S1559">
            <v>0</v>
          </cell>
          <cell r="T1559">
            <v>8.08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</row>
        <row r="1560">
          <cell r="B1560" t="str">
            <v>MASON CO-REGULATEDRESIDENTIAL64ROCC1</v>
          </cell>
          <cell r="J1560" t="str">
            <v>64ROCC1</v>
          </cell>
          <cell r="K1560" t="str">
            <v>1-64 GAL ON CALL PICKUP</v>
          </cell>
          <cell r="S1560">
            <v>0</v>
          </cell>
          <cell r="T1560">
            <v>9.5399999999999991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</row>
        <row r="1561">
          <cell r="B1561" t="str">
            <v>MASON CO-REGULATEDRESIDENTIAL96ROCC1</v>
          </cell>
          <cell r="J1561" t="str">
            <v>96ROCC1</v>
          </cell>
          <cell r="K1561" t="str">
            <v>1-96 GAL ON CALL PICKUP</v>
          </cell>
          <cell r="S1561">
            <v>0</v>
          </cell>
          <cell r="T1561">
            <v>11.77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</row>
        <row r="1562">
          <cell r="B1562" t="str">
            <v>MASON CO-REGULATEDRESIDENTIALDRVNRE1RECYMA</v>
          </cell>
          <cell r="J1562" t="str">
            <v>DRVNRE1RECYMA</v>
          </cell>
          <cell r="K1562" t="str">
            <v>DRIVE IN UP TO 250 EOW-RE</v>
          </cell>
          <cell r="S1562">
            <v>0</v>
          </cell>
          <cell r="T1562">
            <v>63.12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</row>
        <row r="1563">
          <cell r="B1563" t="str">
            <v>MASON CO-REGULATEDRESIDENTIALDRVNRE2RECYMA</v>
          </cell>
          <cell r="J1563" t="str">
            <v>DRVNRE2RECYMA</v>
          </cell>
          <cell r="K1563" t="str">
            <v>DRIVE IN OVER 250 EOW-REC</v>
          </cell>
          <cell r="S1563">
            <v>0</v>
          </cell>
          <cell r="T1563">
            <v>13.2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</row>
        <row r="1564">
          <cell r="B1564" t="str">
            <v>MASON CO-REGULATEDRESIDENTIALDRVNRM1RECYMA</v>
          </cell>
          <cell r="J1564" t="str">
            <v>DRVNRM1RECYMA</v>
          </cell>
          <cell r="K1564" t="str">
            <v>DRIVE IN UP TO 125 MONTHL</v>
          </cell>
          <cell r="S1564">
            <v>0</v>
          </cell>
          <cell r="T1564">
            <v>1.1000000000000001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</row>
        <row r="1565">
          <cell r="B1565" t="str">
            <v>MASON CO-REGULATEDRESIDENTIALEMPLOYEER</v>
          </cell>
          <cell r="J1565" t="str">
            <v>EMPLOYEER</v>
          </cell>
          <cell r="K1565" t="str">
            <v>EMPLOYEE SERVICE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</row>
        <row r="1566">
          <cell r="B1566" t="str">
            <v>MASON CO-REGULATEDRESIDENTIALRECYCLECR</v>
          </cell>
          <cell r="J1566" t="str">
            <v>RECYCLECR</v>
          </cell>
          <cell r="K1566" t="str">
            <v>VALUE OF RECYCLABLES</v>
          </cell>
          <cell r="S1566">
            <v>0</v>
          </cell>
          <cell r="T1566">
            <v>19.05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</row>
        <row r="1567">
          <cell r="B1567" t="str">
            <v>MASON CO-REGULATEDRESIDENTIALRECYR</v>
          </cell>
          <cell r="J1567" t="str">
            <v>RECYR</v>
          </cell>
          <cell r="K1567" t="str">
            <v>RESIDENTIAL RECYCLE</v>
          </cell>
          <cell r="S1567">
            <v>0</v>
          </cell>
          <cell r="T1567">
            <v>54.15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</row>
        <row r="1568">
          <cell r="B1568" t="str">
            <v>MASON CO-REGULATEDRESIDENTIAL35ROCC1</v>
          </cell>
          <cell r="J1568" t="str">
            <v>35ROCC1</v>
          </cell>
          <cell r="K1568" t="str">
            <v>1-35 GAL ON CALL PICKUP</v>
          </cell>
          <cell r="S1568">
            <v>0</v>
          </cell>
          <cell r="T1568">
            <v>1302.9000000000001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</row>
        <row r="1569">
          <cell r="B1569" t="str">
            <v>MASON CO-REGULATEDRESIDENTIAL35RW1</v>
          </cell>
          <cell r="J1569" t="str">
            <v>35RW1</v>
          </cell>
          <cell r="K1569" t="str">
            <v>1-35 GAL CART WEEKLY SVC</v>
          </cell>
          <cell r="S1569">
            <v>0</v>
          </cell>
          <cell r="T1569">
            <v>-4.07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</row>
        <row r="1570">
          <cell r="B1570" t="str">
            <v>MASON CO-REGULATEDRESIDENTIAL48ROCC1</v>
          </cell>
          <cell r="J1570" t="str">
            <v>48ROCC1</v>
          </cell>
          <cell r="K1570" t="str">
            <v>1-48 GAL ON CALL PICKUP</v>
          </cell>
          <cell r="S1570">
            <v>0</v>
          </cell>
          <cell r="T1570">
            <v>32.32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</row>
        <row r="1571">
          <cell r="B1571" t="str">
            <v>MASON CO-REGULATEDRESIDENTIAL64ROCC1</v>
          </cell>
          <cell r="J1571" t="str">
            <v>64ROCC1</v>
          </cell>
          <cell r="K1571" t="str">
            <v>1-64 GAL ON CALL PICKUP</v>
          </cell>
          <cell r="S1571">
            <v>0</v>
          </cell>
          <cell r="T1571">
            <v>152.63999999999999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</row>
        <row r="1572">
          <cell r="B1572" t="str">
            <v>MASON CO-REGULATEDRESIDENTIAL96ROCC1</v>
          </cell>
          <cell r="J1572" t="str">
            <v>96ROCC1</v>
          </cell>
          <cell r="K1572" t="str">
            <v>1-96 GAL ON CALL PICKUP</v>
          </cell>
          <cell r="S1572">
            <v>0</v>
          </cell>
          <cell r="T1572">
            <v>329.56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</row>
        <row r="1573">
          <cell r="B1573" t="str">
            <v>MASON CO-REGULATEDRESIDENTIALEXTRAR</v>
          </cell>
          <cell r="J1573" t="str">
            <v>EXTRAR</v>
          </cell>
          <cell r="K1573" t="str">
            <v>EXTRA CAN/BAGS</v>
          </cell>
          <cell r="S1573">
            <v>0</v>
          </cell>
          <cell r="T1573">
            <v>76.67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</row>
        <row r="1574">
          <cell r="B1574" t="str">
            <v>MASON CO-REGULATEDRESIDENTIALOFOWR</v>
          </cell>
          <cell r="J1574" t="str">
            <v>OFOWR</v>
          </cell>
          <cell r="K1574" t="str">
            <v>OVERFILL/OVERWEIGHT CHG</v>
          </cell>
          <cell r="S1574">
            <v>0</v>
          </cell>
          <cell r="T1574">
            <v>18.04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</row>
        <row r="1575">
          <cell r="B1575" t="str">
            <v>MASON CO-REGULATEDRESIDENTIALRECYCLECR</v>
          </cell>
          <cell r="J1575" t="str">
            <v>RECYCLECR</v>
          </cell>
          <cell r="K1575" t="str">
            <v>VALUE OF RECYCLABLES</v>
          </cell>
          <cell r="S1575">
            <v>0</v>
          </cell>
          <cell r="T1575">
            <v>-1.47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</row>
        <row r="1576">
          <cell r="B1576" t="str">
            <v>MASON CO-REGULATEDRESIDENTIALRECYR</v>
          </cell>
          <cell r="J1576" t="str">
            <v>RECYR</v>
          </cell>
          <cell r="K1576" t="str">
            <v>RESIDENTIAL RECYCLE</v>
          </cell>
          <cell r="S1576">
            <v>0</v>
          </cell>
          <cell r="T1576">
            <v>-4.17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</row>
        <row r="1577">
          <cell r="B1577" t="str">
            <v>MASON CO-REGULATEDRESIDENTIALRESTART</v>
          </cell>
          <cell r="J1577" t="str">
            <v>RESTART</v>
          </cell>
          <cell r="K1577" t="str">
            <v>SERVICE RESTART FEE</v>
          </cell>
          <cell r="S1577">
            <v>0</v>
          </cell>
          <cell r="T1577">
            <v>22.18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</row>
        <row r="1578">
          <cell r="B1578" t="str">
            <v>MASON CO-REGULATEDROLLOFFROLID</v>
          </cell>
          <cell r="J1578" t="str">
            <v>ROLID</v>
          </cell>
          <cell r="K1578" t="str">
            <v>ROLL OFF-LID</v>
          </cell>
          <cell r="S1578">
            <v>0</v>
          </cell>
          <cell r="T1578">
            <v>262.08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</row>
        <row r="1579">
          <cell r="B1579" t="str">
            <v>MASON CO-REGULATEDROLLOFFRORENT10D</v>
          </cell>
          <cell r="J1579" t="str">
            <v>RORENT10D</v>
          </cell>
          <cell r="K1579" t="str">
            <v>10YD ROLL OFF DAILY RENT</v>
          </cell>
          <cell r="S1579">
            <v>0</v>
          </cell>
          <cell r="T1579">
            <v>279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</row>
        <row r="1580">
          <cell r="B1580" t="str">
            <v>MASON CO-REGULATEDROLLOFFRORENT10M</v>
          </cell>
          <cell r="J1580" t="str">
            <v>RORENT10M</v>
          </cell>
          <cell r="K1580" t="str">
            <v>10YD ROLL OFF MTHLY RENT</v>
          </cell>
          <cell r="S1580">
            <v>0</v>
          </cell>
          <cell r="T1580">
            <v>83.93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</row>
        <row r="1581">
          <cell r="B1581" t="str">
            <v>MASON CO-REGULATEDROLLOFFRORENT20D</v>
          </cell>
          <cell r="J1581" t="str">
            <v>RORENT20D</v>
          </cell>
          <cell r="K1581" t="str">
            <v>20YD ROLL OFF-DAILY RENT</v>
          </cell>
          <cell r="S1581">
            <v>0</v>
          </cell>
          <cell r="T1581">
            <v>2476.12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</row>
        <row r="1582">
          <cell r="B1582" t="str">
            <v>MASON CO-REGULATEDROLLOFFRORENT20M</v>
          </cell>
          <cell r="J1582" t="str">
            <v>RORENT20M</v>
          </cell>
          <cell r="K1582" t="str">
            <v>20YD ROLL OFF-MNTHLY RENT</v>
          </cell>
          <cell r="S1582">
            <v>0</v>
          </cell>
          <cell r="T1582">
            <v>1949.6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</row>
        <row r="1583">
          <cell r="B1583" t="str">
            <v>MASON CO-REGULATEDROLLOFFRORENT40D</v>
          </cell>
          <cell r="J1583" t="str">
            <v>RORENT40D</v>
          </cell>
          <cell r="K1583" t="str">
            <v>40YD ROLL OFF-DAILY RENT</v>
          </cell>
          <cell r="S1583">
            <v>0</v>
          </cell>
          <cell r="T1583">
            <v>700.04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</row>
        <row r="1584">
          <cell r="B1584" t="str">
            <v>MASON CO-REGULATEDROLLOFFRORENT40M</v>
          </cell>
          <cell r="J1584" t="str">
            <v>RORENT40M</v>
          </cell>
          <cell r="K1584" t="str">
            <v>40YD ROLL OFF-MNTHLY RENT</v>
          </cell>
          <cell r="S1584">
            <v>0</v>
          </cell>
          <cell r="T1584">
            <v>331.48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</row>
        <row r="1585">
          <cell r="B1585" t="str">
            <v>MASON CO-REGULATEDROLLOFFCPHAUL10</v>
          </cell>
          <cell r="J1585" t="str">
            <v>CPHAUL10</v>
          </cell>
          <cell r="K1585" t="str">
            <v>10YD COMPACTOR-HAUL</v>
          </cell>
          <cell r="S1585">
            <v>0</v>
          </cell>
          <cell r="T1585">
            <v>126.71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</row>
        <row r="1586">
          <cell r="B1586" t="str">
            <v>MASON CO-REGULATEDROLLOFFCPHAUL15</v>
          </cell>
          <cell r="J1586" t="str">
            <v>CPHAUL15</v>
          </cell>
          <cell r="K1586" t="str">
            <v>15YD COMPACTOR-HAUL</v>
          </cell>
          <cell r="S1586">
            <v>0</v>
          </cell>
          <cell r="T1586">
            <v>438.51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</row>
        <row r="1587">
          <cell r="B1587" t="str">
            <v>MASON CO-REGULATEDROLLOFFCPHAUL25</v>
          </cell>
          <cell r="J1587" t="str">
            <v>CPHAUL25</v>
          </cell>
          <cell r="K1587" t="str">
            <v>25YD COMPACTOR-HAUL</v>
          </cell>
          <cell r="S1587">
            <v>0</v>
          </cell>
          <cell r="T1587">
            <v>1194.83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</row>
        <row r="1588">
          <cell r="B1588" t="str">
            <v>MASON CO-REGULATEDROLLOFFDISPMC-TON</v>
          </cell>
          <cell r="J1588" t="str">
            <v>DISPMC-TON</v>
          </cell>
          <cell r="K1588" t="str">
            <v>MC LANDFILL PER TON</v>
          </cell>
          <cell r="S1588">
            <v>0</v>
          </cell>
          <cell r="T1588">
            <v>20973.9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</row>
        <row r="1589">
          <cell r="B1589" t="str">
            <v>MASON CO-REGULATEDROLLOFFDISPMCMISC</v>
          </cell>
          <cell r="J1589" t="str">
            <v>DISPMCMISC</v>
          </cell>
          <cell r="K1589" t="str">
            <v>DISPOSAL MISCELLANOUS</v>
          </cell>
          <cell r="S1589">
            <v>0</v>
          </cell>
          <cell r="T1589">
            <v>162.75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</row>
        <row r="1590">
          <cell r="B1590" t="str">
            <v>MASON CO-REGULATEDROLLOFFRODEL</v>
          </cell>
          <cell r="J1590" t="str">
            <v>RODEL</v>
          </cell>
          <cell r="K1590" t="str">
            <v>ROLL OFF-DELIVERY</v>
          </cell>
          <cell r="S1590">
            <v>0</v>
          </cell>
          <cell r="T1590">
            <v>779.6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</row>
        <row r="1591">
          <cell r="B1591" t="str">
            <v>MASON CO-REGULATEDROLLOFFROHAUL10</v>
          </cell>
          <cell r="J1591" t="str">
            <v>ROHAUL10</v>
          </cell>
          <cell r="K1591" t="str">
            <v>10YD ROLL OFF HAUL</v>
          </cell>
          <cell r="S1591">
            <v>0</v>
          </cell>
          <cell r="T1591">
            <v>83.93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</row>
        <row r="1592">
          <cell r="B1592" t="str">
            <v>MASON CO-REGULATEDROLLOFFROHAUL10T</v>
          </cell>
          <cell r="J1592" t="str">
            <v>ROHAUL10T</v>
          </cell>
          <cell r="K1592" t="str">
            <v>ROHAUL10T</v>
          </cell>
          <cell r="S1592">
            <v>0</v>
          </cell>
          <cell r="T1592">
            <v>83.93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</row>
        <row r="1593">
          <cell r="B1593" t="str">
            <v>MASON CO-REGULATEDROLLOFFROHAUL20</v>
          </cell>
          <cell r="J1593" t="str">
            <v>ROHAUL20</v>
          </cell>
          <cell r="K1593" t="str">
            <v>20YD ROLL OFF-HAUL</v>
          </cell>
          <cell r="S1593">
            <v>0</v>
          </cell>
          <cell r="T1593">
            <v>3021.88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</row>
        <row r="1594">
          <cell r="B1594" t="str">
            <v>MASON CO-REGULATEDROLLOFFROHAUL20T</v>
          </cell>
          <cell r="J1594" t="str">
            <v>ROHAUL20T</v>
          </cell>
          <cell r="K1594" t="str">
            <v>20YD ROLL OFF TEMP HAUL</v>
          </cell>
          <cell r="S1594">
            <v>0</v>
          </cell>
          <cell r="T1594">
            <v>1267.24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</row>
        <row r="1595">
          <cell r="B1595" t="str">
            <v>MASON CO-REGULATEDROLLOFFROHAUL30</v>
          </cell>
          <cell r="J1595" t="str">
            <v>ROHAUL30</v>
          </cell>
          <cell r="K1595" t="str">
            <v>30YD ROLL OFF-HAUL</v>
          </cell>
          <cell r="S1595">
            <v>0</v>
          </cell>
          <cell r="T1595">
            <v>126.4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</row>
        <row r="1596">
          <cell r="B1596" t="str">
            <v>MASON CO-REGULATEDROLLOFFROHAUL40</v>
          </cell>
          <cell r="J1596" t="str">
            <v>ROHAUL40</v>
          </cell>
          <cell r="K1596" t="str">
            <v>40YD ROLL OFF-HAUL</v>
          </cell>
          <cell r="S1596">
            <v>0</v>
          </cell>
          <cell r="T1596">
            <v>1325.92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</row>
        <row r="1597">
          <cell r="B1597" t="str">
            <v>MASON CO-REGULATEDROLLOFFROHAUL40T</v>
          </cell>
          <cell r="J1597" t="str">
            <v>ROHAUL40T</v>
          </cell>
          <cell r="K1597" t="str">
            <v>40YD ROLL OFF TEMP HAUL</v>
          </cell>
          <cell r="S1597">
            <v>0</v>
          </cell>
          <cell r="T1597">
            <v>331.48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</row>
        <row r="1598">
          <cell r="B1598" t="str">
            <v>MASON CO-REGULATEDROLLOFFROMILE</v>
          </cell>
          <cell r="J1598" t="str">
            <v>ROMILE</v>
          </cell>
          <cell r="K1598" t="str">
            <v>ROLL OFF-MILEAGE</v>
          </cell>
          <cell r="S1598">
            <v>0</v>
          </cell>
          <cell r="T1598">
            <v>512.73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</row>
        <row r="1599">
          <cell r="B1599" t="str">
            <v>MASON CO-REGULATEDROLLOFFRORENT20D</v>
          </cell>
          <cell r="J1599" t="str">
            <v>RORENT20D</v>
          </cell>
          <cell r="K1599" t="str">
            <v>20YD ROLL OFF-DAILY RENT</v>
          </cell>
          <cell r="S1599">
            <v>0</v>
          </cell>
          <cell r="T1599">
            <v>510.85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</row>
        <row r="1600">
          <cell r="B1600" t="str">
            <v>MASON CO-REGULATEDROLLOFFRORENT40D</v>
          </cell>
          <cell r="J1600" t="str">
            <v>RORENT40D</v>
          </cell>
          <cell r="K1600" t="str">
            <v>40YD ROLL OFF-DAILY RENT</v>
          </cell>
          <cell r="S1600">
            <v>0</v>
          </cell>
          <cell r="T1600">
            <v>95.38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</row>
        <row r="1601">
          <cell r="B1601" t="str">
            <v>MASON CO-REGULATEDSURCFUEL-COM MASON</v>
          </cell>
          <cell r="J1601" t="str">
            <v>FUEL-COM MASON</v>
          </cell>
          <cell r="K1601" t="str">
            <v>FUEL &amp; MATERIAL SURCHARGE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</row>
        <row r="1602">
          <cell r="B1602" t="str">
            <v>MASON CO-REGULATEDSURCFUEL-RECY MASON</v>
          </cell>
          <cell r="J1602" t="str">
            <v>FUEL-RECY MASON</v>
          </cell>
          <cell r="K1602" t="str">
            <v>FUEL &amp; MATERIAL SURCHARGE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</row>
        <row r="1603">
          <cell r="B1603" t="str">
            <v>MASON CO-REGULATEDSURCFUEL-RES MASON</v>
          </cell>
          <cell r="J1603" t="str">
            <v>FUEL-RES MASON</v>
          </cell>
          <cell r="K1603" t="str">
            <v>FUEL &amp; MATERIAL SURCHARGE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</row>
        <row r="1604">
          <cell r="B1604" t="str">
            <v>MASON CO-REGULATEDSURCFUEL-COM MASON</v>
          </cell>
          <cell r="J1604" t="str">
            <v>FUEL-COM MASON</v>
          </cell>
          <cell r="K1604" t="str">
            <v>FUEL &amp; MATERIAL SURCHARGE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</row>
        <row r="1605">
          <cell r="B1605" t="str">
            <v>MASON CO-REGULATEDSURCFUEL-RECY MASON</v>
          </cell>
          <cell r="J1605" t="str">
            <v>FUEL-RECY MASON</v>
          </cell>
          <cell r="K1605" t="str">
            <v>FUEL &amp; MATERIAL SURCHARGE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</row>
        <row r="1606">
          <cell r="B1606" t="str">
            <v>MASON CO-REGULATEDSURCFUEL-RES MASON</v>
          </cell>
          <cell r="J1606" t="str">
            <v>FUEL-RES MASON</v>
          </cell>
          <cell r="K1606" t="str">
            <v>FUEL &amp; MATERIAL SURCHARGE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</row>
        <row r="1607">
          <cell r="B1607" t="str">
            <v>MASON CO-REGULATEDSURCFUEL-RECY MASON</v>
          </cell>
          <cell r="J1607" t="str">
            <v>FUEL-RECY MASON</v>
          </cell>
          <cell r="K1607" t="str">
            <v>FUEL &amp; MATERIAL SURCHARGE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</row>
        <row r="1608">
          <cell r="B1608" t="str">
            <v>MASON CO-REGULATEDSURCFUEL-RES MASON</v>
          </cell>
          <cell r="J1608" t="str">
            <v>FUEL-RES MASON</v>
          </cell>
          <cell r="K1608" t="str">
            <v>FUEL &amp; MATERIAL SURCHARGE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</row>
        <row r="1609">
          <cell r="B1609" t="str">
            <v>MASON CO-REGULATEDSURCFUEL-COM MASON</v>
          </cell>
          <cell r="J1609" t="str">
            <v>FUEL-COM MASON</v>
          </cell>
          <cell r="K1609" t="str">
            <v>FUEL &amp; MATERIAL SURCHARGE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</row>
        <row r="1610">
          <cell r="B1610" t="str">
            <v>MASON CO-REGULATEDSURCFUEL-RECY MASON</v>
          </cell>
          <cell r="J1610" t="str">
            <v>FUEL-RECY MASON</v>
          </cell>
          <cell r="K1610" t="str">
            <v>FUEL &amp; MATERIAL SURCHARGE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</row>
        <row r="1611">
          <cell r="B1611" t="str">
            <v>MASON CO-REGULATEDSURCFUEL-RES MASON</v>
          </cell>
          <cell r="J1611" t="str">
            <v>FUEL-RES MASON</v>
          </cell>
          <cell r="K1611" t="str">
            <v>FUEL &amp; MATERIAL SURCHARGE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</row>
        <row r="1612">
          <cell r="B1612" t="str">
            <v>MASON CO-REGULATEDSURCFUEL-RO MASON</v>
          </cell>
          <cell r="J1612" t="str">
            <v>FUEL-RO MASON</v>
          </cell>
          <cell r="K1612" t="str">
            <v>FUEL &amp; MATERIAL SURCHARGE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</row>
        <row r="1613">
          <cell r="B1613" t="str">
            <v>MASON CO-REGULATEDSURCFUEL-COM MASON</v>
          </cell>
          <cell r="J1613" t="str">
            <v>FUEL-COM MASON</v>
          </cell>
          <cell r="K1613" t="str">
            <v>FUEL &amp; MATERIAL SURCHARGE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</row>
        <row r="1614">
          <cell r="B1614" t="str">
            <v>MASON CO-REGULATEDSURCFUEL-RO MASON</v>
          </cell>
          <cell r="J1614" t="str">
            <v>FUEL-RO MASON</v>
          </cell>
          <cell r="K1614" t="str">
            <v>FUEL &amp; MATERIAL SURCHARGE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</row>
        <row r="1615">
          <cell r="B1615" t="str">
            <v>MASON CO-REGULATEDTAXESREF</v>
          </cell>
          <cell r="J1615" t="str">
            <v>REF</v>
          </cell>
          <cell r="K1615" t="str">
            <v>3.6% WA Refuse Tax</v>
          </cell>
          <cell r="S1615">
            <v>0</v>
          </cell>
          <cell r="T1615">
            <v>1.1599999999999999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</row>
        <row r="1616">
          <cell r="B1616" t="str">
            <v>MASON CO-REGULATEDTAXESSALES TAX</v>
          </cell>
          <cell r="J1616" t="str">
            <v>SALES TAX</v>
          </cell>
          <cell r="K1616" t="str">
            <v>8.5% Sales Tax</v>
          </cell>
          <cell r="S1616">
            <v>0</v>
          </cell>
          <cell r="T1616">
            <v>2.38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</row>
        <row r="1617">
          <cell r="B1617" t="str">
            <v>MASON CO-REGULATEDTAXESREF</v>
          </cell>
          <cell r="J1617" t="str">
            <v>REF</v>
          </cell>
          <cell r="K1617" t="str">
            <v>3.6% WA Refuse Tax</v>
          </cell>
          <cell r="S1617">
            <v>0</v>
          </cell>
          <cell r="T1617">
            <v>1543.11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</row>
        <row r="1618">
          <cell r="B1618" t="str">
            <v>MASON CO-REGULATEDTAXESSALES TAX</v>
          </cell>
          <cell r="J1618" t="str">
            <v>SALES TAX</v>
          </cell>
          <cell r="K1618" t="str">
            <v>8.5% Sales Tax</v>
          </cell>
          <cell r="S1618">
            <v>0</v>
          </cell>
          <cell r="T1618">
            <v>556.86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</row>
        <row r="1619">
          <cell r="B1619" t="str">
            <v>MASON CO-REGULATEDTAXESSHELTON UNREG REFUSE</v>
          </cell>
          <cell r="J1619" t="str">
            <v>SHELTON UNREG REFUSE</v>
          </cell>
          <cell r="K1619" t="str">
            <v>3.6% WA STATE REFUSE TAX</v>
          </cell>
          <cell r="S1619">
            <v>0</v>
          </cell>
          <cell r="T1619">
            <v>7.9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</row>
        <row r="1620">
          <cell r="B1620" t="str">
            <v>MASON CO-REGULATEDTAXESSHELTON UNREG SALES</v>
          </cell>
          <cell r="J1620" t="str">
            <v>SHELTON UNREG SALES</v>
          </cell>
          <cell r="K1620" t="str">
            <v>WA STATE SALES TAX</v>
          </cell>
          <cell r="S1620">
            <v>0</v>
          </cell>
          <cell r="T1620">
            <v>2.42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</row>
        <row r="1621">
          <cell r="B1621" t="str">
            <v>MASON CO-REGULATEDTAXESREF</v>
          </cell>
          <cell r="J1621" t="str">
            <v>REF</v>
          </cell>
          <cell r="K1621" t="str">
            <v>3.6% WA Refuse Tax</v>
          </cell>
          <cell r="S1621">
            <v>0</v>
          </cell>
          <cell r="T1621">
            <v>66.88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</row>
        <row r="1622">
          <cell r="B1622" t="str">
            <v>MASON CO-REGULATEDTAXESREF</v>
          </cell>
          <cell r="J1622" t="str">
            <v>REF</v>
          </cell>
          <cell r="K1622" t="str">
            <v>3.6% WA Refuse Tax</v>
          </cell>
          <cell r="S1622">
            <v>0</v>
          </cell>
          <cell r="T1622">
            <v>86.57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</row>
        <row r="1623">
          <cell r="B1623" t="str">
            <v>MASON CO-REGULATEDTAXESSALES TAX</v>
          </cell>
          <cell r="J1623" t="str">
            <v>SALES TAX</v>
          </cell>
          <cell r="K1623" t="str">
            <v>8.5% Sales Tax</v>
          </cell>
          <cell r="S1623">
            <v>0</v>
          </cell>
          <cell r="T1623">
            <v>5.94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</row>
        <row r="1624">
          <cell r="B1624" t="str">
            <v>MASON CO-REGULATEDTAXESREF</v>
          </cell>
          <cell r="J1624" t="str">
            <v>REF</v>
          </cell>
          <cell r="K1624" t="str">
            <v>3.6% WA Refuse Tax</v>
          </cell>
          <cell r="S1624">
            <v>0</v>
          </cell>
          <cell r="T1624">
            <v>709.26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</row>
        <row r="1625">
          <cell r="B1625" t="str">
            <v>MASON CO-REGULATEDTAXESSALES TAX</v>
          </cell>
          <cell r="J1625" t="str">
            <v>SALES TAX</v>
          </cell>
          <cell r="K1625" t="str">
            <v>8.5% Sales Tax</v>
          </cell>
          <cell r="S1625">
            <v>0</v>
          </cell>
          <cell r="T1625">
            <v>523.29999999999995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</row>
        <row r="1626">
          <cell r="B1626" t="str">
            <v>MASON CO-UNREGULATEDACCOUNTING ADJUSTMENTSFINCHG</v>
          </cell>
          <cell r="J1626" t="str">
            <v>FINCHG</v>
          </cell>
          <cell r="K1626" t="str">
            <v>LATE FEE</v>
          </cell>
          <cell r="S1626">
            <v>0</v>
          </cell>
          <cell r="T1626">
            <v>18.21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</row>
        <row r="1627">
          <cell r="B1627" t="str">
            <v>MASON CO-UNREGULATEDACCOUNTING ADJUSTMENTSMM</v>
          </cell>
          <cell r="J1627" t="str">
            <v>MM</v>
          </cell>
          <cell r="K1627" t="str">
            <v>MOVE MONEY</v>
          </cell>
          <cell r="S1627">
            <v>0</v>
          </cell>
          <cell r="T1627">
            <v>-886.91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</row>
        <row r="1628">
          <cell r="B1628" t="str">
            <v>MASON CO-UNREGULATEDCOMMERCIAL - REARLOADUNLOCKRECY</v>
          </cell>
          <cell r="J1628" t="str">
            <v>UNLOCKRECY</v>
          </cell>
          <cell r="K1628" t="str">
            <v>UNLOCK / UNLATCH RECY</v>
          </cell>
          <cell r="S1628">
            <v>0</v>
          </cell>
          <cell r="T1628">
            <v>35.42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</row>
        <row r="1629">
          <cell r="B1629" t="str">
            <v>MASON CO-UNREGULATEDCOMMERCIAL - REARLOADSCI</v>
          </cell>
          <cell r="J1629" t="str">
            <v>SCI</v>
          </cell>
          <cell r="K1629" t="str">
            <v>SHRED CALL IN</v>
          </cell>
          <cell r="S1629">
            <v>0</v>
          </cell>
          <cell r="T1629">
            <v>45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</row>
        <row r="1630">
          <cell r="B1630" t="str">
            <v>MASON CO-UNREGULATEDCOMMERCIAL - REARLOADSQUAX</v>
          </cell>
          <cell r="J1630" t="str">
            <v>SQUAX</v>
          </cell>
          <cell r="K1630" t="str">
            <v>SQUAXIN ISLAND CONTRACT</v>
          </cell>
          <cell r="S1630">
            <v>0</v>
          </cell>
          <cell r="T1630">
            <v>4297.5600000000004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</row>
        <row r="1631">
          <cell r="B1631" t="str">
            <v>MASON CO-UNREGULATEDCOMMERCIAL - REARLOADUNLOCKRECY</v>
          </cell>
          <cell r="J1631" t="str">
            <v>UNLOCKRECY</v>
          </cell>
          <cell r="K1631" t="str">
            <v>UNLOCK / UNLATCH RECY</v>
          </cell>
          <cell r="S1631">
            <v>0</v>
          </cell>
          <cell r="T1631">
            <v>5.0599999999999996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</row>
        <row r="1632">
          <cell r="B1632" t="str">
            <v>MASON CO-UNREGULATEDCOMMERCIAL RECYCLE96CRCOGE1</v>
          </cell>
          <cell r="J1632" t="str">
            <v>96CRCOGE1</v>
          </cell>
          <cell r="K1632" t="str">
            <v>96 COMMINGLE WG-EOW</v>
          </cell>
          <cell r="S1632">
            <v>0</v>
          </cell>
          <cell r="T1632">
            <v>976.62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</row>
        <row r="1633">
          <cell r="B1633" t="str">
            <v>MASON CO-UNREGULATEDCOMMERCIAL RECYCLE96CRCOGM1</v>
          </cell>
          <cell r="J1633" t="str">
            <v>96CRCOGM1</v>
          </cell>
          <cell r="K1633" t="str">
            <v>96 COMMINGLE WGMNTHLY</v>
          </cell>
          <cell r="S1633">
            <v>0</v>
          </cell>
          <cell r="T1633">
            <v>201.74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</row>
        <row r="1634">
          <cell r="B1634" t="str">
            <v>MASON CO-UNREGULATEDCOMMERCIAL RECYCLE96CRCOGW1</v>
          </cell>
          <cell r="J1634" t="str">
            <v>96CRCOGW1</v>
          </cell>
          <cell r="K1634" t="str">
            <v>96 COMMINGLE WG-WEEKLY</v>
          </cell>
          <cell r="S1634">
            <v>0</v>
          </cell>
          <cell r="T1634">
            <v>807.3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</row>
        <row r="1635">
          <cell r="B1635" t="str">
            <v>MASON CO-UNREGULATEDCOMMERCIAL RECYCLE96CRCONGE1</v>
          </cell>
          <cell r="J1635" t="str">
            <v>96CRCONGE1</v>
          </cell>
          <cell r="K1635" t="str">
            <v>96 COMMINGLE NG-EOW</v>
          </cell>
          <cell r="S1635">
            <v>0</v>
          </cell>
          <cell r="T1635">
            <v>1798.41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</row>
        <row r="1636">
          <cell r="B1636" t="str">
            <v>MASON CO-UNREGULATEDCOMMERCIAL RECYCLE96CRCONGM1</v>
          </cell>
          <cell r="J1636" t="str">
            <v>96CRCONGM1</v>
          </cell>
          <cell r="K1636" t="str">
            <v>96 COMMINGLE NG-MNTHLY</v>
          </cell>
          <cell r="S1636">
            <v>0</v>
          </cell>
          <cell r="T1636">
            <v>568.54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</row>
        <row r="1637">
          <cell r="B1637" t="str">
            <v>MASON CO-UNREGULATEDCOMMERCIAL RECYCLE96CRCONGW1</v>
          </cell>
          <cell r="J1637" t="str">
            <v>96CRCONGW1</v>
          </cell>
          <cell r="K1637" t="str">
            <v>96 COMMINGLE NG-WEEKLY</v>
          </cell>
          <cell r="S1637">
            <v>0</v>
          </cell>
          <cell r="T1637">
            <v>1858.84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</row>
        <row r="1638">
          <cell r="B1638" t="str">
            <v xml:space="preserve">MASON CO-UNREGULATEDCOMMERCIAL RECYCLER2YDOCCE </v>
          </cell>
          <cell r="J1638" t="str">
            <v xml:space="preserve">R2YDOCCE </v>
          </cell>
          <cell r="K1638" t="str">
            <v>2YD OCC-EOW</v>
          </cell>
          <cell r="S1638">
            <v>0</v>
          </cell>
          <cell r="T1638">
            <v>2267.34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</row>
        <row r="1639">
          <cell r="B1639" t="str">
            <v>MASON CO-UNREGULATEDCOMMERCIAL RECYCLER2YDOCCEX</v>
          </cell>
          <cell r="J1639" t="str">
            <v>R2YDOCCEX</v>
          </cell>
          <cell r="K1639" t="str">
            <v>2YD OCC-EXTRA CONTAINER</v>
          </cell>
          <cell r="S1639">
            <v>0</v>
          </cell>
          <cell r="T1639">
            <v>838.73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</row>
        <row r="1640">
          <cell r="B1640" t="str">
            <v>MASON CO-UNREGULATEDCOMMERCIAL RECYCLER2YDOCCM</v>
          </cell>
          <cell r="J1640" t="str">
            <v>R2YDOCCM</v>
          </cell>
          <cell r="K1640" t="str">
            <v>2YD OCC-MNTHLY</v>
          </cell>
          <cell r="S1640">
            <v>0</v>
          </cell>
          <cell r="T1640">
            <v>909.12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</row>
        <row r="1641">
          <cell r="B1641" t="str">
            <v>MASON CO-UNREGULATEDCOMMERCIAL RECYCLER2YDOCCOC</v>
          </cell>
          <cell r="J1641" t="str">
            <v>R2YDOCCOC</v>
          </cell>
          <cell r="K1641" t="str">
            <v>2YD OCC-ON CALL</v>
          </cell>
          <cell r="S1641">
            <v>0</v>
          </cell>
          <cell r="T1641">
            <v>37.880000000000003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</row>
        <row r="1642">
          <cell r="B1642" t="str">
            <v>MASON CO-UNREGULATEDCOMMERCIAL RECYCLER2YDOCCW</v>
          </cell>
          <cell r="J1642" t="str">
            <v>R2YDOCCW</v>
          </cell>
          <cell r="K1642" t="str">
            <v>2YD OCC-WEEKLY</v>
          </cell>
          <cell r="S1642">
            <v>0</v>
          </cell>
          <cell r="T1642">
            <v>3115.74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</row>
        <row r="1643">
          <cell r="B1643" t="str">
            <v>MASON CO-UNREGULATEDCOMMERCIAL RECYCLERECYLOCK</v>
          </cell>
          <cell r="J1643" t="str">
            <v>RECYLOCK</v>
          </cell>
          <cell r="K1643" t="str">
            <v>LOCK/UNLOCK RECYCLING</v>
          </cell>
          <cell r="S1643">
            <v>0</v>
          </cell>
          <cell r="T1643">
            <v>61.18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</row>
        <row r="1644">
          <cell r="B1644" t="str">
            <v>MASON CO-UNREGULATEDCOMMERCIAL RECYCLEROLLOUTOCC</v>
          </cell>
          <cell r="J1644" t="str">
            <v>ROLLOUTOCC</v>
          </cell>
          <cell r="K1644" t="str">
            <v>ROLL OUT FEE - RECYCLE</v>
          </cell>
          <cell r="S1644">
            <v>0</v>
          </cell>
          <cell r="T1644">
            <v>7.56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</row>
        <row r="1645">
          <cell r="B1645" t="str">
            <v>MASON CO-UNREGULATEDCOMMERCIAL RECYCLEWLKNRECY</v>
          </cell>
          <cell r="J1645" t="str">
            <v>WLKNRECY</v>
          </cell>
          <cell r="K1645" t="str">
            <v>WALK IN RECYCLE</v>
          </cell>
          <cell r="S1645">
            <v>0</v>
          </cell>
          <cell r="T1645">
            <v>5.86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</row>
        <row r="1646">
          <cell r="B1646" t="str">
            <v>MASON CO-UNREGULATEDCOMMERCIAL RECYCLE96CRCOGOC</v>
          </cell>
          <cell r="J1646" t="str">
            <v>96CRCOGOC</v>
          </cell>
          <cell r="K1646" t="str">
            <v>96 COMMINGLE WGON CALL</v>
          </cell>
          <cell r="S1646">
            <v>0</v>
          </cell>
          <cell r="T1646">
            <v>18.34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</row>
        <row r="1647">
          <cell r="B1647" t="str">
            <v>MASON CO-UNREGULATEDCOMMERCIAL RECYCLE96CRCONGOC</v>
          </cell>
          <cell r="J1647" t="str">
            <v>96CRCONGOC</v>
          </cell>
          <cell r="K1647" t="str">
            <v>96 COMMINGLE NGON CALL</v>
          </cell>
          <cell r="S1647">
            <v>0</v>
          </cell>
          <cell r="T1647">
            <v>110.04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</row>
        <row r="1648">
          <cell r="B1648" t="str">
            <v>MASON CO-UNREGULATEDCOMMERCIAL RECYCLER2YDOCCOC</v>
          </cell>
          <cell r="J1648" t="str">
            <v>R2YDOCCOC</v>
          </cell>
          <cell r="K1648" t="str">
            <v>2YD OCC-ON CALL</v>
          </cell>
          <cell r="S1648">
            <v>0</v>
          </cell>
          <cell r="T1648">
            <v>113.64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</row>
        <row r="1649">
          <cell r="B1649" t="str">
            <v>MASON CO-UNREGULATEDCOMMERCIAL RECYCLERECYLOCK</v>
          </cell>
          <cell r="J1649" t="str">
            <v>RECYLOCK</v>
          </cell>
          <cell r="K1649" t="str">
            <v>LOCK/UNLOCK RECYCLING</v>
          </cell>
          <cell r="S1649">
            <v>0</v>
          </cell>
          <cell r="T1649">
            <v>2.66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</row>
        <row r="1650">
          <cell r="B1650" t="str">
            <v>MASON CO-UNREGULATEDCOMMERCIAL RECYCLEROLLOUTOCC</v>
          </cell>
          <cell r="J1650" t="str">
            <v>ROLLOUTOCC</v>
          </cell>
          <cell r="K1650" t="str">
            <v>ROLL OUT FEE - RECYCLE</v>
          </cell>
          <cell r="S1650">
            <v>0</v>
          </cell>
          <cell r="T1650">
            <v>234.36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</row>
        <row r="1651">
          <cell r="B1651" t="str">
            <v>MASON CO-UNREGULATEDCOMMERCIAL RECYCLEWLKNRECY</v>
          </cell>
          <cell r="J1651" t="str">
            <v>WLKNRECY</v>
          </cell>
          <cell r="K1651" t="str">
            <v>WALK IN RECYCLE</v>
          </cell>
          <cell r="S1651">
            <v>0</v>
          </cell>
          <cell r="T1651">
            <v>228.54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</row>
        <row r="1652">
          <cell r="B1652" t="str">
            <v>MASON CO-UNREGULATEDPAYMENTSCC-KOL</v>
          </cell>
          <cell r="J1652" t="str">
            <v>CC-KOL</v>
          </cell>
          <cell r="K1652" t="str">
            <v>ONLINE PAYMENT-CC</v>
          </cell>
          <cell r="S1652">
            <v>0</v>
          </cell>
          <cell r="T1652">
            <v>-3746.5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</row>
        <row r="1653">
          <cell r="B1653" t="str">
            <v>MASON CO-UNREGULATEDPAYMENTSPAY</v>
          </cell>
          <cell r="J1653" t="str">
            <v>PAY</v>
          </cell>
          <cell r="K1653" t="str">
            <v>PAYMENT-THANK YOU!</v>
          </cell>
          <cell r="S1653">
            <v>0</v>
          </cell>
          <cell r="T1653">
            <v>-7028.41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</row>
        <row r="1654">
          <cell r="B1654" t="str">
            <v>MASON CO-UNREGULATEDPAYMENTSPAY-CFREE</v>
          </cell>
          <cell r="J1654" t="str">
            <v>PAY-CFREE</v>
          </cell>
          <cell r="K1654" t="str">
            <v>PAYMENT-THANK YOU</v>
          </cell>
          <cell r="S1654">
            <v>0</v>
          </cell>
          <cell r="T1654">
            <v>-159.87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</row>
        <row r="1655">
          <cell r="B1655" t="str">
            <v>MASON CO-UNREGULATEDPAYMENTSPAY-KOL</v>
          </cell>
          <cell r="J1655" t="str">
            <v>PAY-KOL</v>
          </cell>
          <cell r="K1655" t="str">
            <v>PAYMENT-THANK YOU - OL</v>
          </cell>
          <cell r="S1655">
            <v>0</v>
          </cell>
          <cell r="T1655">
            <v>-2448.65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</row>
        <row r="1656">
          <cell r="B1656" t="str">
            <v>MASON CO-UNREGULATEDPAYMENTSPAY-NATL</v>
          </cell>
          <cell r="J1656" t="str">
            <v>PAY-NATL</v>
          </cell>
          <cell r="K1656" t="str">
            <v>PAYMENT THANK YOU</v>
          </cell>
          <cell r="S1656">
            <v>0</v>
          </cell>
          <cell r="T1656">
            <v>-255.19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</row>
        <row r="1657">
          <cell r="B1657" t="str">
            <v>MASON CO-UNREGULATEDPAYMENTSPAY-OAK</v>
          </cell>
          <cell r="J1657" t="str">
            <v>PAY-OAK</v>
          </cell>
          <cell r="K1657" t="str">
            <v>OAKLEAF PAYMENT</v>
          </cell>
          <cell r="S1657">
            <v>0</v>
          </cell>
          <cell r="T1657">
            <v>-200.1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</row>
        <row r="1658">
          <cell r="B1658" t="str">
            <v>MASON CO-UNREGULATEDPAYMENTSPAY-RPPS</v>
          </cell>
          <cell r="J1658" t="str">
            <v>PAY-RPPS</v>
          </cell>
          <cell r="K1658" t="str">
            <v>RPSS PAYMENT</v>
          </cell>
          <cell r="S1658">
            <v>0</v>
          </cell>
          <cell r="T1658">
            <v>-74.77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</row>
        <row r="1659">
          <cell r="B1659" t="str">
            <v>MASON CO-UNREGULATEDPAYMENTSPAYMET</v>
          </cell>
          <cell r="J1659" t="str">
            <v>PAYMET</v>
          </cell>
          <cell r="K1659" t="str">
            <v>METAVANTE ONLINE PAYMENT</v>
          </cell>
          <cell r="S1659">
            <v>0</v>
          </cell>
          <cell r="T1659">
            <v>-42.16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</row>
        <row r="1660">
          <cell r="B1660" t="str">
            <v>MASON CO-UNREGULATEDPAYMENTSPAYUSBL</v>
          </cell>
          <cell r="J1660" t="str">
            <v>PAYUSBL</v>
          </cell>
          <cell r="K1660" t="str">
            <v>PAYMENT THANK YOU</v>
          </cell>
          <cell r="S1660">
            <v>0</v>
          </cell>
          <cell r="T1660">
            <v>-7254.29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</row>
        <row r="1661">
          <cell r="B1661" t="str">
            <v>MASON CO-UNREGULATEDPAYMENTSRET-KOL</v>
          </cell>
          <cell r="J1661" t="str">
            <v>RET-KOL</v>
          </cell>
          <cell r="K1661" t="str">
            <v>ONLINE PAYMENT RETURN</v>
          </cell>
          <cell r="S1661">
            <v>0</v>
          </cell>
          <cell r="T1661">
            <v>23.82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</row>
        <row r="1662">
          <cell r="B1662" t="str">
            <v>MASON CO-UNREGULATEDROLLOFFROLID</v>
          </cell>
          <cell r="J1662" t="str">
            <v>ROLID</v>
          </cell>
          <cell r="K1662" t="str">
            <v>ROLL OFF-LID</v>
          </cell>
          <cell r="S1662">
            <v>0</v>
          </cell>
          <cell r="T1662">
            <v>58.24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</row>
        <row r="1663">
          <cell r="B1663" t="str">
            <v>MASON CO-UNREGULATEDROLLOFFROLIDRECY</v>
          </cell>
          <cell r="J1663" t="str">
            <v>ROLIDRECY</v>
          </cell>
          <cell r="K1663" t="str">
            <v>ROLL OFF LID-RECYCLE</v>
          </cell>
          <cell r="S1663">
            <v>0</v>
          </cell>
          <cell r="T1663">
            <v>72.8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</row>
        <row r="1664">
          <cell r="B1664" t="str">
            <v>MASON CO-UNREGULATEDROLLOFFRORENT10MRECY</v>
          </cell>
          <cell r="J1664" t="str">
            <v>RORENT10MRECY</v>
          </cell>
          <cell r="K1664" t="str">
            <v>ROLL OFF RENT MONTHLY-REC</v>
          </cell>
          <cell r="S1664">
            <v>0</v>
          </cell>
          <cell r="T1664">
            <v>83.93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</row>
        <row r="1665">
          <cell r="B1665" t="str">
            <v>MASON CO-UNREGULATEDROLLOFFRORENT20DRECY</v>
          </cell>
          <cell r="J1665" t="str">
            <v>RORENT20DRECY</v>
          </cell>
          <cell r="K1665" t="str">
            <v>ROLL OFF RENT DAILY-RECYL</v>
          </cell>
          <cell r="S1665">
            <v>0</v>
          </cell>
          <cell r="T1665">
            <v>180.3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</row>
        <row r="1666">
          <cell r="B1666" t="str">
            <v>MASON CO-UNREGULATEDROLLOFFRORENT20MRECY</v>
          </cell>
          <cell r="J1666" t="str">
            <v>RORENT20MRECY</v>
          </cell>
          <cell r="K1666" t="str">
            <v>ROLL OFF RENT MONTHLY-REC</v>
          </cell>
          <cell r="S1666">
            <v>0</v>
          </cell>
          <cell r="T1666">
            <v>3498.82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</row>
        <row r="1667">
          <cell r="B1667" t="str">
            <v>MASON CO-UNREGULATEDROLLOFFRORENT40DRECY</v>
          </cell>
          <cell r="J1667" t="str">
            <v>RORENT40DRECY</v>
          </cell>
          <cell r="K1667" t="str">
            <v>ROLL OFF RENT DAILY-RECYL</v>
          </cell>
          <cell r="S1667">
            <v>0</v>
          </cell>
          <cell r="T1667">
            <v>283.8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</row>
        <row r="1668">
          <cell r="B1668" t="str">
            <v>MASON CO-UNREGULATEDROLLOFFRORENT40M</v>
          </cell>
          <cell r="J1668" t="str">
            <v>RORENT40M</v>
          </cell>
          <cell r="K1668" t="str">
            <v>40YD ROLL OFF-MNTHLY RENT</v>
          </cell>
          <cell r="S1668">
            <v>0</v>
          </cell>
          <cell r="T1668">
            <v>1160.18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</row>
        <row r="1669">
          <cell r="B1669" t="str">
            <v>MASON CO-UNREGULATEDROLLOFFBELFAIR</v>
          </cell>
          <cell r="J1669" t="str">
            <v>BELFAIR</v>
          </cell>
          <cell r="K1669" t="str">
            <v>BELFAIR TRANSFER BOX HAUL</v>
          </cell>
          <cell r="S1669">
            <v>0</v>
          </cell>
          <cell r="T1669">
            <v>2300.58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</row>
        <row r="1670">
          <cell r="B1670" t="str">
            <v>MASON CO-UNREGULATEDROLLOFFBLUEBOX</v>
          </cell>
          <cell r="J1670" t="str">
            <v>BLUEBOX</v>
          </cell>
          <cell r="K1670" t="str">
            <v>RECYCLING BLUE BOX</v>
          </cell>
          <cell r="S1670">
            <v>0</v>
          </cell>
          <cell r="T1670">
            <v>4870.6099999999997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</row>
        <row r="1671">
          <cell r="B1671" t="str">
            <v>MASON CO-UNREGULATEDROLLOFFRECYHAUL</v>
          </cell>
          <cell r="J1671" t="str">
            <v>RECYHAUL</v>
          </cell>
          <cell r="K1671" t="str">
            <v>ROLL OFF RECYCLE HAUL</v>
          </cell>
          <cell r="S1671">
            <v>0</v>
          </cell>
          <cell r="T1671">
            <v>1084.22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</row>
        <row r="1672">
          <cell r="B1672" t="str">
            <v>MASON CO-UNREGULATEDROLLOFFROMILERECY</v>
          </cell>
          <cell r="J1672" t="str">
            <v>ROMILERECY</v>
          </cell>
          <cell r="K1672" t="str">
            <v>ROLL OFF MILEAGE RECYCLE</v>
          </cell>
          <cell r="S1672">
            <v>0</v>
          </cell>
          <cell r="T1672">
            <v>694.98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</row>
        <row r="1673">
          <cell r="B1673" t="str">
            <v>MASON CO-UNREGULATEDSTORAGESTORENT22</v>
          </cell>
          <cell r="J1673" t="str">
            <v>STORENT22</v>
          </cell>
          <cell r="K1673" t="str">
            <v>PORTABLE STORAGE RENT 22</v>
          </cell>
          <cell r="S1673">
            <v>0</v>
          </cell>
          <cell r="T1673">
            <v>400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</row>
        <row r="1674">
          <cell r="B1674" t="str">
            <v>MASON CO-UNREGULATEDSURCFUEL-RECY MASON</v>
          </cell>
          <cell r="J1674" t="str">
            <v>FUEL-RECY MASON</v>
          </cell>
          <cell r="K1674" t="str">
            <v>FUEL &amp; MATERIAL SURCHARGE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</row>
        <row r="1675">
          <cell r="B1675" t="str">
            <v>MASON CO-UNREGULATEDSURCFUEL-RECY MASON</v>
          </cell>
          <cell r="J1675" t="str">
            <v>FUEL-RECY MASON</v>
          </cell>
          <cell r="K1675" t="str">
            <v>FUEL &amp; MATERIAL SURCHARGE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</row>
        <row r="1676">
          <cell r="B1676" t="str">
            <v>MASON CO-UNREGULATEDSURCFUEL-RO MASON</v>
          </cell>
          <cell r="J1676" t="str">
            <v>FUEL-RO MASON</v>
          </cell>
          <cell r="K1676" t="str">
            <v>FUEL &amp; MATERIAL SURCHARGE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</row>
        <row r="1677">
          <cell r="B1677" t="str">
            <v>MASON CO-UNREGULATEDTAXESSALES TAX</v>
          </cell>
          <cell r="J1677" t="str">
            <v>SALES TAX</v>
          </cell>
          <cell r="K1677" t="str">
            <v>8.5% Sales Tax</v>
          </cell>
          <cell r="S1677">
            <v>0</v>
          </cell>
          <cell r="T1677">
            <v>8.2899999999999991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</row>
        <row r="1678">
          <cell r="B1678" t="str">
            <v>MASON CO-UNREGULATEDTAXESSALES TAX</v>
          </cell>
          <cell r="J1678" t="str">
            <v>SALES TAX</v>
          </cell>
          <cell r="K1678" t="str">
            <v>8.5% Sales Tax</v>
          </cell>
          <cell r="S1678">
            <v>0</v>
          </cell>
          <cell r="T1678">
            <v>195.79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</row>
        <row r="1679">
          <cell r="B1679" t="str">
            <v>CITY OF SHELTON-CONTRACTACCOUNTING ADJUSTMENTSFINCHG</v>
          </cell>
          <cell r="J1679" t="str">
            <v>FINCHG</v>
          </cell>
          <cell r="K1679" t="str">
            <v>LATE FEE</v>
          </cell>
          <cell r="S1679">
            <v>0</v>
          </cell>
          <cell r="T1679">
            <v>0</v>
          </cell>
          <cell r="U1679">
            <v>594.55999999999995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</row>
        <row r="1680">
          <cell r="B1680" t="str">
            <v>CITY OF SHELTON-CONTRACTACCOUNTING ADJUSTMENTSFINCHG</v>
          </cell>
          <cell r="J1680" t="str">
            <v>FINCHG</v>
          </cell>
          <cell r="K1680" t="str">
            <v>LATE FEE</v>
          </cell>
          <cell r="S1680">
            <v>0</v>
          </cell>
          <cell r="T1680">
            <v>0</v>
          </cell>
          <cell r="U1680">
            <v>-1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</row>
        <row r="1681">
          <cell r="B1681" t="str">
            <v>CITY OF SHELTON-CONTRACTACCOUNTING ADJUSTMENTSMM</v>
          </cell>
          <cell r="J1681" t="str">
            <v>MM</v>
          </cell>
          <cell r="K1681" t="str">
            <v>MOVE MONEY</v>
          </cell>
          <cell r="S1681">
            <v>0</v>
          </cell>
          <cell r="T1681">
            <v>0</v>
          </cell>
          <cell r="U1681">
            <v>70.69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</row>
        <row r="1682">
          <cell r="B1682" t="str">
            <v>CITY OF SHELTON-CONTRACTACCOUNTING ADJUSTMENTSREFUND</v>
          </cell>
          <cell r="J1682" t="str">
            <v>REFUND</v>
          </cell>
          <cell r="K1682" t="str">
            <v>REFUND</v>
          </cell>
          <cell r="S1682">
            <v>0</v>
          </cell>
          <cell r="T1682">
            <v>0</v>
          </cell>
          <cell r="U1682">
            <v>602.88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</row>
        <row r="1683">
          <cell r="B1683" t="str">
            <v>CITY OF SHELTON-CONTRACTCOMMERCIAL  FRONTLOADLOOSE-COMM</v>
          </cell>
          <cell r="J1683" t="str">
            <v>LOOSE-COMM</v>
          </cell>
          <cell r="K1683" t="str">
            <v>LOOSE MATERIAL - COMM</v>
          </cell>
          <cell r="S1683">
            <v>0</v>
          </cell>
          <cell r="T1683">
            <v>0</v>
          </cell>
          <cell r="U1683">
            <v>470.83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</row>
        <row r="1684">
          <cell r="B1684" t="str">
            <v>CITY OF SHELTON-CONTRACTCOMMERCIAL - REARLOAD300CW1</v>
          </cell>
          <cell r="J1684" t="str">
            <v>300CW1</v>
          </cell>
          <cell r="K1684" t="str">
            <v>1-300 GL CART WEEKLY SVC</v>
          </cell>
          <cell r="S1684">
            <v>0</v>
          </cell>
          <cell r="T1684">
            <v>0</v>
          </cell>
          <cell r="U1684">
            <v>44149.56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</row>
        <row r="1685">
          <cell r="B1685" t="str">
            <v>CITY OF SHELTON-CONTRACTCOMMERCIAL - REARLOAD64CW1</v>
          </cell>
          <cell r="J1685" t="str">
            <v>64CW1</v>
          </cell>
          <cell r="K1685" t="str">
            <v>1-64 GL CART WEEKLY SVC</v>
          </cell>
          <cell r="S1685">
            <v>0</v>
          </cell>
          <cell r="T1685">
            <v>0</v>
          </cell>
          <cell r="U1685">
            <v>1473.75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</row>
        <row r="1686">
          <cell r="B1686" t="str">
            <v>CITY OF SHELTON-CONTRACTCOMMERCIAL - REARLOAD96CW1</v>
          </cell>
          <cell r="J1686" t="str">
            <v>96CW1</v>
          </cell>
          <cell r="K1686" t="str">
            <v>1-96 GL CART WEEKLY SVC</v>
          </cell>
          <cell r="S1686">
            <v>0</v>
          </cell>
          <cell r="T1686">
            <v>0</v>
          </cell>
          <cell r="U1686">
            <v>4205.43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</row>
        <row r="1687">
          <cell r="B1687" t="str">
            <v>CITY OF SHELTON-CONTRACTCOMMERCIAL - REARLOADSL096.0GEO001CGW</v>
          </cell>
          <cell r="J1687" t="str">
            <v>SL096.0GEO001CGW</v>
          </cell>
          <cell r="K1687" t="str">
            <v>96 GL EOW COM GREENWASTE</v>
          </cell>
          <cell r="S1687">
            <v>0</v>
          </cell>
          <cell r="T1687">
            <v>0</v>
          </cell>
          <cell r="U1687">
            <v>164.16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</row>
        <row r="1688">
          <cell r="B1688" t="str">
            <v>CITY OF SHELTON-CONTRACTCOMMERCIAL - REARLOADUNLOCKREF</v>
          </cell>
          <cell r="J1688" t="str">
            <v>UNLOCKREF</v>
          </cell>
          <cell r="K1688" t="str">
            <v>UNLOCK / UNLATCH REFUSE</v>
          </cell>
          <cell r="S1688">
            <v>0</v>
          </cell>
          <cell r="T1688">
            <v>0</v>
          </cell>
          <cell r="U1688">
            <v>385.86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</row>
        <row r="1689">
          <cell r="B1689" t="str">
            <v>CITY OF SHELTON-CONTRACTCOMMERCIAL - REARLOAD64CW1</v>
          </cell>
          <cell r="J1689" t="str">
            <v>64CW1</v>
          </cell>
          <cell r="K1689" t="str">
            <v>1-64 GL CART WEEKLY SVC</v>
          </cell>
          <cell r="S1689">
            <v>0</v>
          </cell>
          <cell r="T1689">
            <v>0</v>
          </cell>
          <cell r="U1689">
            <v>-19.649999999999999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</row>
        <row r="1690">
          <cell r="B1690" t="str">
            <v>CITY OF SHELTON-CONTRACTCOMMERCIAL - REARLOADEP300-COM</v>
          </cell>
          <cell r="J1690" t="str">
            <v>EP300-COM</v>
          </cell>
          <cell r="K1690" t="str">
            <v>EXTRA PICKUP 300 GL - COM</v>
          </cell>
          <cell r="S1690">
            <v>0</v>
          </cell>
          <cell r="T1690">
            <v>0</v>
          </cell>
          <cell r="U1690">
            <v>209.92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</row>
        <row r="1691">
          <cell r="B1691" t="str">
            <v>CITY OF SHELTON-CONTRACTCOMMERCIAL - REARLOADEP64-COM</v>
          </cell>
          <cell r="J1691" t="str">
            <v>EP64-COM</v>
          </cell>
          <cell r="K1691" t="str">
            <v>EXTRA PICKUP 64 GL - COM</v>
          </cell>
          <cell r="S1691">
            <v>0</v>
          </cell>
          <cell r="T1691">
            <v>0</v>
          </cell>
          <cell r="U1691">
            <v>546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</row>
        <row r="1692">
          <cell r="B1692" t="str">
            <v>CITY OF SHELTON-CONTRACTCOMMERCIAL - REARLOADUNLOCKREF</v>
          </cell>
          <cell r="J1692" t="str">
            <v>UNLOCKREF</v>
          </cell>
          <cell r="K1692" t="str">
            <v>UNLOCK / UNLATCH REFUSE</v>
          </cell>
          <cell r="S1692">
            <v>0</v>
          </cell>
          <cell r="T1692">
            <v>0</v>
          </cell>
          <cell r="U1692">
            <v>52.09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</row>
        <row r="1693">
          <cell r="B1693" t="str">
            <v>CITY OF SHELTON-CONTRACTPAYMENTSCC-KOL</v>
          </cell>
          <cell r="J1693" t="str">
            <v>CC-KOL</v>
          </cell>
          <cell r="K1693" t="str">
            <v>ONLINE PAYMENT-CC</v>
          </cell>
          <cell r="S1693">
            <v>0</v>
          </cell>
          <cell r="T1693">
            <v>0</v>
          </cell>
          <cell r="U1693">
            <v>-58949.98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</row>
        <row r="1694">
          <cell r="B1694" t="str">
            <v>CITY OF SHELTON-CONTRACTPAYMENTSCCREF-KOL</v>
          </cell>
          <cell r="J1694" t="str">
            <v>CCREF-KOL</v>
          </cell>
          <cell r="K1694" t="str">
            <v>CREDIT CARD REFUND</v>
          </cell>
          <cell r="S1694">
            <v>0</v>
          </cell>
          <cell r="T1694">
            <v>0</v>
          </cell>
          <cell r="U1694">
            <v>434.5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</row>
        <row r="1695">
          <cell r="B1695" t="str">
            <v>CITY OF SHELTON-CONTRACTPAYMENTSPAY</v>
          </cell>
          <cell r="J1695" t="str">
            <v>PAY</v>
          </cell>
          <cell r="K1695" t="str">
            <v>PAYMENT-THANK YOU!</v>
          </cell>
          <cell r="S1695">
            <v>0</v>
          </cell>
          <cell r="T1695">
            <v>0</v>
          </cell>
          <cell r="U1695">
            <v>-46364.93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</row>
        <row r="1696">
          <cell r="B1696" t="str">
            <v>CITY OF SHELTON-CONTRACTPAYMENTSPAY EFT</v>
          </cell>
          <cell r="J1696" t="str">
            <v>PAY EFT</v>
          </cell>
          <cell r="K1696" t="str">
            <v>ELECTRONIC PAYMENT</v>
          </cell>
          <cell r="S1696">
            <v>0</v>
          </cell>
          <cell r="T1696">
            <v>0</v>
          </cell>
          <cell r="U1696">
            <v>-397.35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</row>
        <row r="1697">
          <cell r="B1697" t="str">
            <v>CITY OF SHELTON-CONTRACTPAYMENTSPAY-CFREE</v>
          </cell>
          <cell r="J1697" t="str">
            <v>PAY-CFREE</v>
          </cell>
          <cell r="K1697" t="str">
            <v>PAYMENT-THANK YOU</v>
          </cell>
          <cell r="S1697">
            <v>0</v>
          </cell>
          <cell r="T1697">
            <v>0</v>
          </cell>
          <cell r="U1697">
            <v>-6619.13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</row>
        <row r="1698">
          <cell r="B1698" t="str">
            <v>CITY OF SHELTON-CONTRACTPAYMENTSPAY-KOL</v>
          </cell>
          <cell r="J1698" t="str">
            <v>PAY-KOL</v>
          </cell>
          <cell r="K1698" t="str">
            <v>PAYMENT-THANK YOU - OL</v>
          </cell>
          <cell r="S1698">
            <v>0</v>
          </cell>
          <cell r="T1698">
            <v>0</v>
          </cell>
          <cell r="U1698">
            <v>-14073.44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</row>
        <row r="1699">
          <cell r="B1699" t="str">
            <v>CITY OF SHELTON-CONTRACTPAYMENTSPAY-OAK</v>
          </cell>
          <cell r="J1699" t="str">
            <v>PAY-OAK</v>
          </cell>
          <cell r="K1699" t="str">
            <v>OAKLEAF PAYMENT</v>
          </cell>
          <cell r="S1699">
            <v>0</v>
          </cell>
          <cell r="T1699">
            <v>0</v>
          </cell>
          <cell r="U1699">
            <v>-387.51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</row>
        <row r="1700">
          <cell r="B1700" t="str">
            <v>CITY OF SHELTON-CONTRACTPAYMENTSPAY-ORCC</v>
          </cell>
          <cell r="J1700" t="str">
            <v>PAY-ORCC</v>
          </cell>
          <cell r="K1700" t="str">
            <v>ORCC PAYMENT</v>
          </cell>
          <cell r="S1700">
            <v>0</v>
          </cell>
          <cell r="T1700">
            <v>0</v>
          </cell>
          <cell r="U1700">
            <v>-17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</row>
        <row r="1701">
          <cell r="B1701" t="str">
            <v>CITY OF SHELTON-CONTRACTPAYMENTSPAY-RPPS</v>
          </cell>
          <cell r="J1701" t="str">
            <v>PAY-RPPS</v>
          </cell>
          <cell r="K1701" t="str">
            <v>RPSS PAYMENT</v>
          </cell>
          <cell r="S1701">
            <v>0</v>
          </cell>
          <cell r="T1701">
            <v>0</v>
          </cell>
          <cell r="U1701">
            <v>-461.54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</row>
        <row r="1702">
          <cell r="B1702" t="str">
            <v>CITY OF SHELTON-CONTRACTPAYMENTSPAYMET</v>
          </cell>
          <cell r="J1702" t="str">
            <v>PAYMET</v>
          </cell>
          <cell r="K1702" t="str">
            <v>METAVANTE ONLINE PAYMENT</v>
          </cell>
          <cell r="S1702">
            <v>0</v>
          </cell>
          <cell r="T1702">
            <v>0</v>
          </cell>
          <cell r="U1702">
            <v>-3686.18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</row>
        <row r="1703">
          <cell r="B1703" t="str">
            <v>CITY OF SHELTON-CONTRACTPAYMENTSPAYUSBL</v>
          </cell>
          <cell r="J1703" t="str">
            <v>PAYUSBL</v>
          </cell>
          <cell r="K1703" t="str">
            <v>PAYMENT THANK YOU</v>
          </cell>
          <cell r="S1703">
            <v>0</v>
          </cell>
          <cell r="T1703">
            <v>0</v>
          </cell>
          <cell r="U1703">
            <v>-54023.69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</row>
        <row r="1704">
          <cell r="B1704" t="str">
            <v>CITY OF SHELTON-CONTRACTPAYMENTSRET-KOL</v>
          </cell>
          <cell r="J1704" t="str">
            <v>RET-KOL</v>
          </cell>
          <cell r="K1704" t="str">
            <v>ONLINE PAYMENT RETURN</v>
          </cell>
          <cell r="S1704">
            <v>0</v>
          </cell>
          <cell r="T1704">
            <v>0</v>
          </cell>
          <cell r="U1704">
            <v>42.48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</row>
        <row r="1705">
          <cell r="B1705" t="str">
            <v>CITY OF SHELTON-CONTRACTRESIDENTIAL300RW1</v>
          </cell>
          <cell r="J1705" t="str">
            <v>300RW1</v>
          </cell>
          <cell r="K1705" t="str">
            <v>1-300 GL CART WEEKLY SVC</v>
          </cell>
          <cell r="S1705">
            <v>0</v>
          </cell>
          <cell r="T1705">
            <v>0</v>
          </cell>
          <cell r="U1705">
            <v>10439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</row>
        <row r="1706">
          <cell r="B1706" t="str">
            <v>CITY OF SHELTON-CONTRACTRESIDENTIAL32RE1</v>
          </cell>
          <cell r="J1706" t="str">
            <v>32RE1</v>
          </cell>
          <cell r="K1706" t="str">
            <v>1-32 GAL CAN-EOW SVC</v>
          </cell>
          <cell r="S1706">
            <v>0</v>
          </cell>
          <cell r="T1706">
            <v>0</v>
          </cell>
          <cell r="U1706">
            <v>15.3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</row>
        <row r="1707">
          <cell r="B1707" t="str">
            <v>CITY OF SHELTON-CONTRACTRESIDENTIAL35RE1</v>
          </cell>
          <cell r="J1707" t="str">
            <v>35RE1</v>
          </cell>
          <cell r="K1707" t="str">
            <v>1-35 GAL CART EOW SVC</v>
          </cell>
          <cell r="S1707">
            <v>0</v>
          </cell>
          <cell r="T1707">
            <v>0</v>
          </cell>
          <cell r="U1707">
            <v>6111.64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</row>
        <row r="1708">
          <cell r="B1708" t="str">
            <v>CITY OF SHELTON-CONTRACTRESIDENTIAL35RE1RR</v>
          </cell>
          <cell r="J1708" t="str">
            <v>35RE1RR</v>
          </cell>
          <cell r="K1708" t="str">
            <v>1-35 GL CART EOW REDUCED RATE</v>
          </cell>
          <cell r="S1708">
            <v>0</v>
          </cell>
          <cell r="T1708">
            <v>0</v>
          </cell>
          <cell r="U1708">
            <v>883.5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</row>
        <row r="1709">
          <cell r="B1709" t="str">
            <v>CITY OF SHELTON-CONTRACTRESIDENTIAL64RE1</v>
          </cell>
          <cell r="J1709" t="str">
            <v>64RE1</v>
          </cell>
          <cell r="K1709" t="str">
            <v>1-64 GAL EOW</v>
          </cell>
          <cell r="S1709">
            <v>0</v>
          </cell>
          <cell r="T1709">
            <v>0</v>
          </cell>
          <cell r="U1709">
            <v>23174.57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</row>
        <row r="1710">
          <cell r="B1710" t="str">
            <v>CITY OF SHELTON-CONTRACTRESIDENTIAL64RE1RR</v>
          </cell>
          <cell r="J1710" t="str">
            <v>64RE1RR</v>
          </cell>
          <cell r="K1710" t="str">
            <v>1-64 GL CART EOW REDUCED RATE</v>
          </cell>
          <cell r="S1710">
            <v>0</v>
          </cell>
          <cell r="T1710">
            <v>0</v>
          </cell>
          <cell r="U1710">
            <v>1543.56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</row>
        <row r="1711">
          <cell r="B1711" t="str">
            <v>CITY OF SHELTON-CONTRACTRESIDENTIAL64RW1</v>
          </cell>
          <cell r="J1711" t="str">
            <v>64RW1</v>
          </cell>
          <cell r="K1711" t="str">
            <v>1-64 GAL CART WEEKLY SVC</v>
          </cell>
          <cell r="S1711">
            <v>0</v>
          </cell>
          <cell r="T1711">
            <v>0</v>
          </cell>
          <cell r="U1711">
            <v>3014.61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</row>
        <row r="1712">
          <cell r="B1712" t="str">
            <v>CITY OF SHELTON-CONTRACTRESIDENTIAL64RW1RR</v>
          </cell>
          <cell r="J1712" t="str">
            <v>64RW1RR</v>
          </cell>
          <cell r="K1712" t="str">
            <v>1-64 GL CART WKLY REDUCED RATE</v>
          </cell>
          <cell r="S1712">
            <v>0</v>
          </cell>
          <cell r="T1712">
            <v>0</v>
          </cell>
          <cell r="U1712">
            <v>153.6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</row>
        <row r="1713">
          <cell r="B1713" t="str">
            <v>CITY OF SHELTON-CONTRACTRESIDENTIAL96RE1</v>
          </cell>
          <cell r="J1713" t="str">
            <v>96RE1</v>
          </cell>
          <cell r="K1713" t="str">
            <v>1-96 GAL EOW</v>
          </cell>
          <cell r="S1713">
            <v>0</v>
          </cell>
          <cell r="T1713">
            <v>0</v>
          </cell>
          <cell r="U1713">
            <v>14182.1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</row>
        <row r="1714">
          <cell r="B1714" t="str">
            <v>CITY OF SHELTON-CONTRACTRESIDENTIAL96RE1RR</v>
          </cell>
          <cell r="J1714" t="str">
            <v>96RE1RR</v>
          </cell>
          <cell r="K1714" t="str">
            <v>1-96 GL CART EOW REDUCED RATE</v>
          </cell>
          <cell r="S1714">
            <v>0</v>
          </cell>
          <cell r="T1714">
            <v>0</v>
          </cell>
          <cell r="U1714">
            <v>721.44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</row>
        <row r="1715">
          <cell r="B1715" t="str">
            <v>CITY OF SHELTON-CONTRACTRESIDENTIAL96RW1</v>
          </cell>
          <cell r="J1715" t="str">
            <v>96RW1</v>
          </cell>
          <cell r="K1715" t="str">
            <v>1-96 GAL CART WEEKLY SVC</v>
          </cell>
          <cell r="S1715">
            <v>0</v>
          </cell>
          <cell r="T1715">
            <v>0</v>
          </cell>
          <cell r="U1715">
            <v>2283.54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</row>
        <row r="1716">
          <cell r="B1716" t="str">
            <v>CITY OF SHELTON-CONTRACTRESIDENTIAL96RW1RR</v>
          </cell>
          <cell r="J1716" t="str">
            <v>96RW1RR</v>
          </cell>
          <cell r="K1716" t="str">
            <v>1-96 GL CART WKLY REDUCED RATE</v>
          </cell>
          <cell r="S1716">
            <v>0</v>
          </cell>
          <cell r="T1716">
            <v>0</v>
          </cell>
          <cell r="U1716">
            <v>71.88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</row>
        <row r="1717">
          <cell r="B1717" t="str">
            <v>CITY OF SHELTON-CONTRACTRESIDENTIALEMPLOYEER</v>
          </cell>
          <cell r="J1717" t="str">
            <v>EMPLOYEER</v>
          </cell>
          <cell r="K1717" t="str">
            <v>EMPLOYEE SERVICE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</row>
        <row r="1718">
          <cell r="B1718" t="str">
            <v>CITY OF SHELTON-CONTRACTRESIDENTIALMINSVC-RESI</v>
          </cell>
          <cell r="J1718" t="str">
            <v>MINSVC-RESI</v>
          </cell>
          <cell r="K1718" t="str">
            <v>MINIMUM SERVICE</v>
          </cell>
          <cell r="S1718">
            <v>0</v>
          </cell>
          <cell r="T1718">
            <v>0</v>
          </cell>
          <cell r="U1718">
            <v>286.5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</row>
        <row r="1719">
          <cell r="B1719" t="str">
            <v>CITY OF SHELTON-CONTRACTRESIDENTIALROLLOUT 5-25</v>
          </cell>
          <cell r="J1719" t="str">
            <v>ROLLOUT 5-25</v>
          </cell>
          <cell r="K1719" t="str">
            <v>ROLL OUT FEE 5 - 25 FT</v>
          </cell>
          <cell r="S1719">
            <v>0</v>
          </cell>
          <cell r="T1719">
            <v>0</v>
          </cell>
          <cell r="U1719">
            <v>14.16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</row>
        <row r="1720">
          <cell r="B1720" t="str">
            <v>CITY OF SHELTON-CONTRACTRESIDENTIALSL096.0GEO001GW</v>
          </cell>
          <cell r="J1720" t="str">
            <v>SL096.0GEO001GW</v>
          </cell>
          <cell r="K1720" t="str">
            <v>SL 96 GL EOW GREENWASTE 1</v>
          </cell>
          <cell r="S1720">
            <v>0</v>
          </cell>
          <cell r="T1720">
            <v>0</v>
          </cell>
          <cell r="U1720">
            <v>2775.6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</row>
        <row r="1721">
          <cell r="B1721" t="str">
            <v>CITY OF SHELTON-CONTRACTRESIDENTIAL35RE1</v>
          </cell>
          <cell r="J1721" t="str">
            <v>35RE1</v>
          </cell>
          <cell r="K1721" t="str">
            <v>1-35 GAL CART EOW SVC</v>
          </cell>
          <cell r="S1721">
            <v>0</v>
          </cell>
          <cell r="T1721">
            <v>0</v>
          </cell>
          <cell r="U1721">
            <v>-5.74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</row>
        <row r="1722">
          <cell r="B1722" t="str">
            <v>CITY OF SHELTON-CONTRACTRESIDENTIAL64RE1</v>
          </cell>
          <cell r="J1722" t="str">
            <v>64RE1</v>
          </cell>
          <cell r="K1722" t="str">
            <v>1-64 GAL EOW</v>
          </cell>
          <cell r="S1722">
            <v>0</v>
          </cell>
          <cell r="T1722">
            <v>0</v>
          </cell>
          <cell r="U1722">
            <v>-24.48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</row>
        <row r="1723">
          <cell r="B1723" t="str">
            <v>CITY OF SHELTON-CONTRACTRESIDENTIALADJOTHR</v>
          </cell>
          <cell r="J1723" t="str">
            <v>ADJOTHR</v>
          </cell>
          <cell r="K1723" t="str">
            <v>ADJUSTMENT</v>
          </cell>
          <cell r="S1723">
            <v>0</v>
          </cell>
          <cell r="T1723">
            <v>0</v>
          </cell>
          <cell r="U1723">
            <v>-119.35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</row>
        <row r="1724">
          <cell r="B1724" t="str">
            <v>CITY OF SHELTON-CONTRACTRESIDENTIALADMINFEE-RES</v>
          </cell>
          <cell r="J1724" t="str">
            <v>ADMINFEE-RES</v>
          </cell>
          <cell r="K1724" t="str">
            <v>NEW ACCT / VACANCY FEE</v>
          </cell>
          <cell r="S1724">
            <v>0</v>
          </cell>
          <cell r="T1724">
            <v>0</v>
          </cell>
          <cell r="U1724">
            <v>701.08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</row>
        <row r="1725">
          <cell r="B1725" t="str">
            <v>CITY OF SHELTON-CONTRACTRESIDENTIALEP300-RES</v>
          </cell>
          <cell r="J1725" t="str">
            <v>EP300-RES</v>
          </cell>
          <cell r="K1725" t="str">
            <v>EXTRA PICKUP 300 GL - RES</v>
          </cell>
          <cell r="S1725">
            <v>0</v>
          </cell>
          <cell r="T1725">
            <v>0</v>
          </cell>
          <cell r="U1725">
            <v>260.10000000000002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</row>
        <row r="1726">
          <cell r="B1726" t="str">
            <v>CITY OF SHELTON-CONTRACTRESIDENTIALEP35-RES</v>
          </cell>
          <cell r="J1726" t="str">
            <v>EP35-RES</v>
          </cell>
          <cell r="K1726" t="str">
            <v>EXTRA PICKUP 35 GL - RES</v>
          </cell>
          <cell r="S1726">
            <v>0</v>
          </cell>
          <cell r="T1726">
            <v>0</v>
          </cell>
          <cell r="U1726">
            <v>1961.68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</row>
        <row r="1727">
          <cell r="B1727" t="str">
            <v>CITY OF SHELTON-CONTRACTRESIDENTIALEP64-RES</v>
          </cell>
          <cell r="J1727" t="str">
            <v>EP64-RES</v>
          </cell>
          <cell r="K1727" t="str">
            <v>EXTRA PICKUP 64 GL - RES</v>
          </cell>
          <cell r="S1727">
            <v>0</v>
          </cell>
          <cell r="T1727">
            <v>0</v>
          </cell>
          <cell r="U1727">
            <v>145.74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</row>
        <row r="1728">
          <cell r="B1728" t="str">
            <v>CITY OF SHELTON-CONTRACTRESIDENTIALEP96-RES</v>
          </cell>
          <cell r="J1728" t="str">
            <v>EP96-RES</v>
          </cell>
          <cell r="K1728" t="str">
            <v>EXTRA PICKUP 96 GL - RES</v>
          </cell>
          <cell r="S1728">
            <v>0</v>
          </cell>
          <cell r="T1728">
            <v>0</v>
          </cell>
          <cell r="U1728">
            <v>74.16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</row>
        <row r="1729">
          <cell r="B1729" t="str">
            <v>CITY OF SHELTON-CONTRACTRESIDENTIALREDELIVER</v>
          </cell>
          <cell r="J1729" t="str">
            <v>REDELIVER</v>
          </cell>
          <cell r="K1729" t="str">
            <v>DELIVERY CHARGE</v>
          </cell>
          <cell r="S1729">
            <v>0</v>
          </cell>
          <cell r="T1729">
            <v>0</v>
          </cell>
          <cell r="U1729">
            <v>150.28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</row>
        <row r="1730">
          <cell r="B1730" t="str">
            <v>CITY OF SHELTON-CONTRACTRESIDENTIALRTRNCART64-RES</v>
          </cell>
          <cell r="J1730" t="str">
            <v>RTRNCART64-RES</v>
          </cell>
          <cell r="K1730" t="str">
            <v>RETURN TRIP 64 GL</v>
          </cell>
          <cell r="S1730">
            <v>0</v>
          </cell>
          <cell r="T1730">
            <v>0</v>
          </cell>
          <cell r="U1730">
            <v>26.02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</row>
        <row r="1731">
          <cell r="B1731" t="str">
            <v>CITY OF SHELTON-CONTRACTRESIDENTIALSL096.0GEO001GW</v>
          </cell>
          <cell r="J1731" t="str">
            <v>SL096.0GEO001GW</v>
          </cell>
          <cell r="K1731" t="str">
            <v>SL 96 GL EOW GREENWASTE 1</v>
          </cell>
          <cell r="S1731">
            <v>0</v>
          </cell>
          <cell r="T1731">
            <v>0</v>
          </cell>
          <cell r="U1731">
            <v>-4.32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</row>
        <row r="1732">
          <cell r="B1732" t="str">
            <v>CITY OF SHELTON-CONTRACTSURCFUEL-RES MASON</v>
          </cell>
          <cell r="J1732" t="str">
            <v>FUEL-RES MASON</v>
          </cell>
          <cell r="K1732" t="str">
            <v>FUEL &amp; MATERIAL SURCHARGE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</row>
        <row r="1733">
          <cell r="B1733" t="str">
            <v>CITY OF SHELTON-CONTRACTSURCFUEL-RES MASON</v>
          </cell>
          <cell r="J1733" t="str">
            <v>FUEL-RES MASON</v>
          </cell>
          <cell r="K1733" t="str">
            <v>FUEL &amp; MATERIAL SURCHARGE</v>
          </cell>
          <cell r="S1733">
            <v>0</v>
          </cell>
          <cell r="T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</row>
        <row r="1734">
          <cell r="B1734" t="str">
            <v>CITY OF SHELTON-CONTRACTSURCFUEL-RES MASON</v>
          </cell>
          <cell r="J1734" t="str">
            <v>FUEL-RES MASON</v>
          </cell>
          <cell r="K1734" t="str">
            <v>FUEL &amp; MATERIAL SURCHARGE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</row>
        <row r="1735">
          <cell r="B1735" t="str">
            <v>CITY OF SHELTON-CONTRACTTAXESCITY OF SHELTON</v>
          </cell>
          <cell r="J1735" t="str">
            <v>CITY OF SHELTON</v>
          </cell>
          <cell r="K1735" t="str">
            <v>41.9% CITY UTILITY TAX</v>
          </cell>
          <cell r="S1735">
            <v>0</v>
          </cell>
          <cell r="T1735">
            <v>0</v>
          </cell>
          <cell r="U1735">
            <v>27017.98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</row>
        <row r="1736">
          <cell r="B1736" t="str">
            <v>CITY OF SHELTON-CONTRACTTAXESCITY OF SHELTON UTILITY</v>
          </cell>
          <cell r="J1736" t="str">
            <v>CITY OF SHELTON UTILITY</v>
          </cell>
          <cell r="K1736" t="str">
            <v>CONTRACT UTILITY ONLY</v>
          </cell>
          <cell r="S1736">
            <v>0</v>
          </cell>
          <cell r="T1736">
            <v>0</v>
          </cell>
          <cell r="U1736">
            <v>254.5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</row>
        <row r="1737">
          <cell r="B1737" t="str">
            <v>CITY OF SHELTON-CONTRACTTAXESSHELTON SALES TAX</v>
          </cell>
          <cell r="J1737" t="str">
            <v>SHELTON SALES TAX</v>
          </cell>
          <cell r="K1737" t="str">
            <v>8.8% Sales Tax</v>
          </cell>
          <cell r="S1737">
            <v>0</v>
          </cell>
          <cell r="T1737">
            <v>0</v>
          </cell>
          <cell r="U1737">
            <v>0.78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</row>
        <row r="1738">
          <cell r="B1738" t="str">
            <v>CITY OF SHELTON-CONTRACTTAXESSHELTON WA REFUSE</v>
          </cell>
          <cell r="J1738" t="str">
            <v>SHELTON WA REFUSE</v>
          </cell>
          <cell r="K1738" t="str">
            <v>3.6% WA Refuse Tax</v>
          </cell>
          <cell r="S1738">
            <v>0</v>
          </cell>
          <cell r="T1738">
            <v>0</v>
          </cell>
          <cell r="U1738">
            <v>2318.8200000000002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</row>
        <row r="1739">
          <cell r="B1739" t="str">
            <v>CITY OF SHELTON-CONTRACTTAXESCITY OF SHELTON</v>
          </cell>
          <cell r="J1739" t="str">
            <v>CITY OF SHELTON</v>
          </cell>
          <cell r="K1739" t="str">
            <v>41.9% CITY UTILITY TAX</v>
          </cell>
          <cell r="S1739">
            <v>0</v>
          </cell>
          <cell r="T1739">
            <v>0</v>
          </cell>
          <cell r="U1739">
            <v>23127.41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</row>
        <row r="1740">
          <cell r="B1740" t="str">
            <v>CITY OF SHELTON-CONTRACTTAXESREF</v>
          </cell>
          <cell r="J1740" t="str">
            <v>REF</v>
          </cell>
          <cell r="K1740" t="str">
            <v>3.6% WA Refuse Tax</v>
          </cell>
          <cell r="S1740">
            <v>0</v>
          </cell>
          <cell r="T1740">
            <v>0</v>
          </cell>
          <cell r="U1740">
            <v>6.47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</row>
        <row r="1741">
          <cell r="B1741" t="str">
            <v>CITY OF SHELTON-CONTRACTTAXESSHELTON SALES TAX</v>
          </cell>
          <cell r="J1741" t="str">
            <v>SHELTON SALES TAX</v>
          </cell>
          <cell r="K1741" t="str">
            <v>8.8% Sales Tax</v>
          </cell>
          <cell r="S1741">
            <v>0</v>
          </cell>
          <cell r="T1741">
            <v>0</v>
          </cell>
          <cell r="U1741">
            <v>12.48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</row>
        <row r="1742">
          <cell r="B1742" t="str">
            <v>CITY OF SHELTON-CONTRACTTAXESSHELTON WA REFUSE</v>
          </cell>
          <cell r="J1742" t="str">
            <v>SHELTON WA REFUSE</v>
          </cell>
          <cell r="K1742" t="str">
            <v>3.6% WA Refuse Tax</v>
          </cell>
          <cell r="S1742">
            <v>0</v>
          </cell>
          <cell r="T1742">
            <v>0</v>
          </cell>
          <cell r="U1742">
            <v>1859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</row>
        <row r="1743">
          <cell r="B1743" t="str">
            <v>CITY OF SHELTON-CONTRACTTAXESCITY OF SHELTON</v>
          </cell>
          <cell r="J1743" t="str">
            <v>CITY OF SHELTON</v>
          </cell>
          <cell r="K1743" t="str">
            <v>41.9% CITY UTILITY TAX</v>
          </cell>
          <cell r="S1743">
            <v>0</v>
          </cell>
          <cell r="T1743">
            <v>0</v>
          </cell>
          <cell r="U1743">
            <v>38.51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</row>
        <row r="1744">
          <cell r="B1744" t="str">
            <v>CITY OF SHELTON-CONTRACTTAXESSHELTON WA REFUSE</v>
          </cell>
          <cell r="J1744" t="str">
            <v>SHELTON WA REFUSE</v>
          </cell>
          <cell r="K1744" t="str">
            <v>3.6% WA Refuse Tax</v>
          </cell>
          <cell r="S1744">
            <v>0</v>
          </cell>
          <cell r="T1744">
            <v>0</v>
          </cell>
          <cell r="U1744">
            <v>2.57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</row>
        <row r="1745">
          <cell r="B1745" t="str">
            <v>CITY of SHELTON-REGULATEDACCOUNTING ADJUSTMENTSFINCHG</v>
          </cell>
          <cell r="J1745" t="str">
            <v>FINCHG</v>
          </cell>
          <cell r="K1745" t="str">
            <v>LATE FEE</v>
          </cell>
          <cell r="S1745">
            <v>0</v>
          </cell>
          <cell r="T1745">
            <v>0</v>
          </cell>
          <cell r="U1745">
            <v>7.64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</row>
        <row r="1746">
          <cell r="B1746" t="str">
            <v>CITY of SHELTON-REGULATEDCOMMERCIAL - REARLOADR1.5YDE</v>
          </cell>
          <cell r="J1746" t="str">
            <v>R1.5YDE</v>
          </cell>
          <cell r="K1746" t="str">
            <v>1.5 YD 1X EOW</v>
          </cell>
          <cell r="S1746">
            <v>0</v>
          </cell>
          <cell r="T1746">
            <v>0</v>
          </cell>
          <cell r="U1746">
            <v>41.6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</row>
        <row r="1747">
          <cell r="B1747" t="str">
            <v>CITY of SHELTON-REGULATEDCOMMERCIAL - REARLOADR1.5YDRENTM</v>
          </cell>
          <cell r="J1747" t="str">
            <v>R1.5YDRENTM</v>
          </cell>
          <cell r="K1747" t="str">
            <v>1.5YD CONTAINER RENT-MTH</v>
          </cell>
          <cell r="S1747">
            <v>0</v>
          </cell>
          <cell r="T1747">
            <v>0</v>
          </cell>
          <cell r="U1747">
            <v>19.079999999999998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</row>
        <row r="1748">
          <cell r="B1748" t="str">
            <v>CITY of SHELTON-REGULATEDCOMMERCIAL - REARLOADR1.5YDW</v>
          </cell>
          <cell r="J1748" t="str">
            <v>R1.5YDW</v>
          </cell>
          <cell r="K1748" t="str">
            <v>1.5 YD 1X WEEKLY</v>
          </cell>
          <cell r="S1748">
            <v>0</v>
          </cell>
          <cell r="T1748">
            <v>0</v>
          </cell>
          <cell r="U1748">
            <v>83.01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</row>
        <row r="1749">
          <cell r="B1749" t="str">
            <v>CITY of SHELTON-REGULATEDCOMMERCIAL - REARLOADUNLOCKREF</v>
          </cell>
          <cell r="J1749" t="str">
            <v>UNLOCKREF</v>
          </cell>
          <cell r="K1749" t="str">
            <v>UNLOCK / UNLATCH REFUSE</v>
          </cell>
          <cell r="S1749">
            <v>0</v>
          </cell>
          <cell r="T1749">
            <v>0</v>
          </cell>
          <cell r="U1749">
            <v>10.119999999999999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</row>
        <row r="1750">
          <cell r="B1750" t="str">
            <v>CITY of SHELTON-REGULATEDPAYMENTSCC-KOL</v>
          </cell>
          <cell r="J1750" t="str">
            <v>CC-KOL</v>
          </cell>
          <cell r="K1750" t="str">
            <v>ONLINE PAYMENT-CC</v>
          </cell>
          <cell r="S1750">
            <v>0</v>
          </cell>
          <cell r="T1750">
            <v>0</v>
          </cell>
          <cell r="U1750">
            <v>-5520.13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</row>
        <row r="1751">
          <cell r="B1751" t="str">
            <v>CITY of SHELTON-REGULATEDPAYMENTSCCREF-KOL</v>
          </cell>
          <cell r="J1751" t="str">
            <v>CCREF-KOL</v>
          </cell>
          <cell r="K1751" t="str">
            <v>CREDIT CARD REFUND</v>
          </cell>
          <cell r="S1751">
            <v>0</v>
          </cell>
          <cell r="T1751">
            <v>0</v>
          </cell>
          <cell r="U1751">
            <v>275.33999999999997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</row>
        <row r="1752">
          <cell r="B1752" t="str">
            <v>CITY of SHELTON-REGULATEDPAYMENTSPAY</v>
          </cell>
          <cell r="J1752" t="str">
            <v>PAY</v>
          </cell>
          <cell r="K1752" t="str">
            <v>PAYMENT-THANK YOU!</v>
          </cell>
          <cell r="S1752">
            <v>0</v>
          </cell>
          <cell r="T1752">
            <v>0</v>
          </cell>
          <cell r="U1752">
            <v>-20128.27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</row>
        <row r="1753">
          <cell r="B1753" t="str">
            <v>CITY of SHELTON-REGULATEDPAYMENTSPAY-KOL</v>
          </cell>
          <cell r="J1753" t="str">
            <v>PAY-KOL</v>
          </cell>
          <cell r="K1753" t="str">
            <v>PAYMENT-THANK YOU - OL</v>
          </cell>
          <cell r="S1753">
            <v>0</v>
          </cell>
          <cell r="T1753">
            <v>0</v>
          </cell>
          <cell r="U1753">
            <v>-1347.33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</row>
        <row r="1754">
          <cell r="B1754" t="str">
            <v>CITY of SHELTON-REGULATEDPAYMENTSPAY-NATL</v>
          </cell>
          <cell r="J1754" t="str">
            <v>PAY-NATL</v>
          </cell>
          <cell r="K1754" t="str">
            <v>PAYMENT THANK YOU</v>
          </cell>
          <cell r="S1754">
            <v>0</v>
          </cell>
          <cell r="T1754">
            <v>0</v>
          </cell>
          <cell r="U1754">
            <v>-2781.1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</row>
        <row r="1755">
          <cell r="B1755" t="str">
            <v>CITY of SHELTON-REGULATEDPAYMENTSPAYUSBL</v>
          </cell>
          <cell r="J1755" t="str">
            <v>PAYUSBL</v>
          </cell>
          <cell r="K1755" t="str">
            <v>PAYMENT THANK YOU</v>
          </cell>
          <cell r="S1755">
            <v>0</v>
          </cell>
          <cell r="T1755">
            <v>0</v>
          </cell>
          <cell r="U1755">
            <v>-5420.53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</row>
        <row r="1756">
          <cell r="B1756" t="str">
            <v>CITY of SHELTON-REGULATEDROLLOFFROLID</v>
          </cell>
          <cell r="J1756" t="str">
            <v>ROLID</v>
          </cell>
          <cell r="K1756" t="str">
            <v>ROLL OFF-LID</v>
          </cell>
          <cell r="S1756">
            <v>0</v>
          </cell>
          <cell r="T1756">
            <v>0</v>
          </cell>
          <cell r="U1756">
            <v>145.6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</row>
        <row r="1757">
          <cell r="B1757" t="str">
            <v>CITY of SHELTON-REGULATEDROLLOFFRORENT10M</v>
          </cell>
          <cell r="J1757" t="str">
            <v>RORENT10M</v>
          </cell>
          <cell r="K1757" t="str">
            <v>10YD ROLL OFF MTHLY RENT</v>
          </cell>
          <cell r="S1757">
            <v>0</v>
          </cell>
          <cell r="T1757">
            <v>0</v>
          </cell>
          <cell r="U1757">
            <v>83.93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</row>
        <row r="1758">
          <cell r="B1758" t="str">
            <v>CITY of SHELTON-REGULATEDROLLOFFRORENT20D</v>
          </cell>
          <cell r="J1758" t="str">
            <v>RORENT20D</v>
          </cell>
          <cell r="K1758" t="str">
            <v>20YD ROLL OFF-DAILY RENT</v>
          </cell>
          <cell r="S1758">
            <v>0</v>
          </cell>
          <cell r="T1758">
            <v>0</v>
          </cell>
          <cell r="U1758">
            <v>504.84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</row>
        <row r="1759">
          <cell r="B1759" t="str">
            <v>CITY of SHELTON-REGULATEDROLLOFFRORENT20M</v>
          </cell>
          <cell r="J1759" t="str">
            <v>RORENT20M</v>
          </cell>
          <cell r="K1759" t="str">
            <v>20YD ROLL OFF-MNTHLY RENT</v>
          </cell>
          <cell r="S1759">
            <v>0</v>
          </cell>
          <cell r="T1759">
            <v>0</v>
          </cell>
          <cell r="U1759">
            <v>877.32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</row>
        <row r="1760">
          <cell r="B1760" t="str">
            <v>CITY of SHELTON-REGULATEDROLLOFFRORENT40D</v>
          </cell>
          <cell r="J1760" t="str">
            <v>RORENT40D</v>
          </cell>
          <cell r="K1760" t="str">
            <v>40YD ROLL OFF-DAILY RENT</v>
          </cell>
          <cell r="S1760">
            <v>0</v>
          </cell>
          <cell r="T1760">
            <v>0</v>
          </cell>
          <cell r="U1760">
            <v>974.38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</row>
        <row r="1761">
          <cell r="B1761" t="str">
            <v>CITY of SHELTON-REGULATEDROLLOFFRORENT40M</v>
          </cell>
          <cell r="J1761" t="str">
            <v>RORENT40M</v>
          </cell>
          <cell r="K1761" t="str">
            <v>40YD ROLL OFF-MNTHLY RENT</v>
          </cell>
          <cell r="S1761">
            <v>0</v>
          </cell>
          <cell r="T1761">
            <v>0</v>
          </cell>
          <cell r="U1761">
            <v>331.48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</row>
        <row r="1762">
          <cell r="B1762" t="str">
            <v>CITY of SHELTON-REGULATEDROLLOFFCPHAUL20</v>
          </cell>
          <cell r="J1762" t="str">
            <v>CPHAUL20</v>
          </cell>
          <cell r="K1762" t="str">
            <v>20YD COMPACTOR-HAUL</v>
          </cell>
          <cell r="S1762">
            <v>0</v>
          </cell>
          <cell r="T1762">
            <v>0</v>
          </cell>
          <cell r="U1762">
            <v>1403.37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</row>
        <row r="1763">
          <cell r="B1763" t="str">
            <v>CITY of SHELTON-REGULATEDROLLOFFCPHAUL35</v>
          </cell>
          <cell r="J1763" t="str">
            <v>CPHAUL35</v>
          </cell>
          <cell r="K1763" t="str">
            <v>35YD COMPACTOR-HAUL</v>
          </cell>
          <cell r="S1763">
            <v>0</v>
          </cell>
          <cell r="T1763">
            <v>0</v>
          </cell>
          <cell r="U1763">
            <v>448.18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</row>
        <row r="1764">
          <cell r="B1764" t="str">
            <v>CITY of SHELTON-REGULATEDROLLOFFDISPMC-TON</v>
          </cell>
          <cell r="J1764" t="str">
            <v>DISPMC-TON</v>
          </cell>
          <cell r="K1764" t="str">
            <v>MC LANDFILL PER TON</v>
          </cell>
          <cell r="S1764">
            <v>0</v>
          </cell>
          <cell r="T1764">
            <v>0</v>
          </cell>
          <cell r="U1764">
            <v>17657.86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</row>
        <row r="1765">
          <cell r="B1765" t="str">
            <v>CITY of SHELTON-REGULATEDROLLOFFRODEL</v>
          </cell>
          <cell r="J1765" t="str">
            <v>RODEL</v>
          </cell>
          <cell r="K1765" t="str">
            <v>ROLL OFF-DELIVERY</v>
          </cell>
          <cell r="S1765">
            <v>0</v>
          </cell>
          <cell r="T1765">
            <v>0</v>
          </cell>
          <cell r="U1765">
            <v>545.72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</row>
        <row r="1766">
          <cell r="B1766" t="str">
            <v>CITY of SHELTON-REGULATEDROLLOFFROHAUL10</v>
          </cell>
          <cell r="J1766" t="str">
            <v>ROHAUL10</v>
          </cell>
          <cell r="K1766" t="str">
            <v>10YD ROLL OFF HAUL</v>
          </cell>
          <cell r="S1766">
            <v>0</v>
          </cell>
          <cell r="T1766">
            <v>0</v>
          </cell>
          <cell r="U1766">
            <v>167.86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</row>
        <row r="1767">
          <cell r="B1767" t="str">
            <v>CITY of SHELTON-REGULATEDROLLOFFROHAUL20</v>
          </cell>
          <cell r="J1767" t="str">
            <v>ROHAUL20</v>
          </cell>
          <cell r="K1767" t="str">
            <v>20YD ROLL OFF-HAUL</v>
          </cell>
          <cell r="S1767">
            <v>0</v>
          </cell>
          <cell r="T1767">
            <v>0</v>
          </cell>
          <cell r="U1767">
            <v>2047.08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</row>
        <row r="1768">
          <cell r="B1768" t="str">
            <v>CITY of SHELTON-REGULATEDROLLOFFROHAUL20T</v>
          </cell>
          <cell r="J1768" t="str">
            <v>ROHAUL20T</v>
          </cell>
          <cell r="K1768" t="str">
            <v>20YD ROLL OFF TEMP HAUL</v>
          </cell>
          <cell r="S1768">
            <v>0</v>
          </cell>
          <cell r="T1768">
            <v>0</v>
          </cell>
          <cell r="U1768">
            <v>292.44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</row>
        <row r="1769">
          <cell r="B1769" t="str">
            <v>CITY of SHELTON-REGULATEDROLLOFFROHAUL40</v>
          </cell>
          <cell r="J1769" t="str">
            <v>ROHAUL40</v>
          </cell>
          <cell r="K1769" t="str">
            <v>40YD ROLL OFF-HAUL</v>
          </cell>
          <cell r="S1769">
            <v>0</v>
          </cell>
          <cell r="T1769">
            <v>0</v>
          </cell>
          <cell r="U1769">
            <v>2154.62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</row>
        <row r="1770">
          <cell r="B1770" t="str">
            <v>CITY of SHELTON-REGULATEDROLLOFFROHAUL40T</v>
          </cell>
          <cell r="J1770" t="str">
            <v>ROHAUL40T</v>
          </cell>
          <cell r="K1770" t="str">
            <v>40YD ROLL OFF TEMP HAUL</v>
          </cell>
          <cell r="S1770">
            <v>0</v>
          </cell>
          <cell r="T1770">
            <v>0</v>
          </cell>
          <cell r="U1770">
            <v>994.44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</row>
        <row r="1771">
          <cell r="B1771" t="str">
            <v>CITY of SHELTON-REGULATEDROLLOFFRORENT20D</v>
          </cell>
          <cell r="J1771" t="str">
            <v>RORENT20D</v>
          </cell>
          <cell r="K1771" t="str">
            <v>20YD ROLL OFF-DAILY RENT</v>
          </cell>
          <cell r="S1771">
            <v>0</v>
          </cell>
          <cell r="T1771">
            <v>0</v>
          </cell>
          <cell r="U1771">
            <v>90.15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</row>
        <row r="1772">
          <cell r="B1772" t="str">
            <v>CITY of SHELTON-REGULATEDROLLOFFRORENT40D</v>
          </cell>
          <cell r="J1772" t="str">
            <v>RORENT40D</v>
          </cell>
          <cell r="K1772" t="str">
            <v>40YD ROLL OFF-DAILY RENT</v>
          </cell>
          <cell r="S1772">
            <v>0</v>
          </cell>
          <cell r="T1772">
            <v>0</v>
          </cell>
          <cell r="U1772">
            <v>253.64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</row>
        <row r="1773">
          <cell r="B1773" t="str">
            <v>CITY of SHELTON-REGULATEDSURCFUEL-COM MASON</v>
          </cell>
          <cell r="J1773" t="str">
            <v>FUEL-COM MASON</v>
          </cell>
          <cell r="K1773" t="str">
            <v>FUEL &amp; MATERIAL SURCHARGE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</row>
        <row r="1774">
          <cell r="B1774" t="str">
            <v>CITY of SHELTON-REGULATEDSURCFUEL-RO MASON</v>
          </cell>
          <cell r="J1774" t="str">
            <v>FUEL-RO MASON</v>
          </cell>
          <cell r="K1774" t="str">
            <v>FUEL &amp; MATERIAL SURCHARGE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</row>
        <row r="1775">
          <cell r="B1775" t="str">
            <v>CITY of SHELTON-REGULATEDTAXESSHELTON SALES TAX</v>
          </cell>
          <cell r="J1775" t="str">
            <v>SHELTON SALES TAX</v>
          </cell>
          <cell r="K1775" t="str">
            <v>8.8% Sales Tax</v>
          </cell>
          <cell r="S1775">
            <v>0</v>
          </cell>
          <cell r="T1775">
            <v>0</v>
          </cell>
          <cell r="U1775">
            <v>0.84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</row>
        <row r="1776">
          <cell r="B1776" t="str">
            <v>CITY of SHELTON-REGULATEDTAXESSHELTON UNREG REFUSE</v>
          </cell>
          <cell r="J1776" t="str">
            <v>SHELTON UNREG REFUSE</v>
          </cell>
          <cell r="K1776" t="str">
            <v>3.6% WA STATE REFUSE TAX</v>
          </cell>
          <cell r="S1776">
            <v>0</v>
          </cell>
          <cell r="T1776">
            <v>0</v>
          </cell>
          <cell r="U1776">
            <v>3.35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</row>
        <row r="1777">
          <cell r="B1777" t="str">
            <v>CITY of SHELTON-REGULATEDTAXESSHELTON UNREG SALES</v>
          </cell>
          <cell r="J1777" t="str">
            <v>SHELTON UNREG SALES</v>
          </cell>
          <cell r="K1777" t="str">
            <v>WA STATE SALES TAX</v>
          </cell>
          <cell r="S1777">
            <v>0</v>
          </cell>
          <cell r="T1777">
            <v>0</v>
          </cell>
          <cell r="U1777">
            <v>0.84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</row>
        <row r="1778">
          <cell r="B1778" t="str">
            <v>CITY of SHELTON-REGULATEDTAXESSHELTON WA REFUSE</v>
          </cell>
          <cell r="J1778" t="str">
            <v>SHELTON WA REFUSE</v>
          </cell>
          <cell r="K1778" t="str">
            <v>3.6% WA Refuse Tax</v>
          </cell>
          <cell r="S1778">
            <v>0</v>
          </cell>
          <cell r="T1778">
            <v>0</v>
          </cell>
          <cell r="U1778">
            <v>1.5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</row>
        <row r="1779">
          <cell r="B1779" t="str">
            <v>CITY of SHELTON-REGULATEDTAXESREF</v>
          </cell>
          <cell r="J1779" t="str">
            <v>REF</v>
          </cell>
          <cell r="K1779" t="str">
            <v>3.6% WA Refuse Tax</v>
          </cell>
          <cell r="S1779">
            <v>0</v>
          </cell>
          <cell r="T1779">
            <v>0</v>
          </cell>
          <cell r="U1779">
            <v>26.36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</row>
        <row r="1780">
          <cell r="B1780" t="str">
            <v>CITY of SHELTON-REGULATEDTAXESSALES TAX</v>
          </cell>
          <cell r="J1780" t="str">
            <v>SALES TAX</v>
          </cell>
          <cell r="K1780" t="str">
            <v>8.5% Sales Tax</v>
          </cell>
          <cell r="S1780">
            <v>0</v>
          </cell>
          <cell r="T1780">
            <v>0</v>
          </cell>
          <cell r="U1780">
            <v>24.12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</row>
        <row r="1781">
          <cell r="B1781" t="str">
            <v>CITY of SHELTON-REGULATEDTAXESSHELTON UNREG REFUSE</v>
          </cell>
          <cell r="J1781" t="str">
            <v>SHELTON UNREG REFUSE</v>
          </cell>
          <cell r="K1781" t="str">
            <v>3.6% WA STATE REFUSE TAX</v>
          </cell>
          <cell r="S1781">
            <v>0</v>
          </cell>
          <cell r="T1781">
            <v>0</v>
          </cell>
          <cell r="U1781">
            <v>803.37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</row>
        <row r="1782">
          <cell r="B1782" t="str">
            <v>CITY of SHELTON-REGULATEDTAXESSHELTON UNREG SALES</v>
          </cell>
          <cell r="J1782" t="str">
            <v>SHELTON UNREG SALES</v>
          </cell>
          <cell r="K1782" t="str">
            <v>WA STATE SALES TAX</v>
          </cell>
          <cell r="S1782">
            <v>0</v>
          </cell>
          <cell r="T1782">
            <v>0</v>
          </cell>
          <cell r="U1782">
            <v>297.26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</row>
        <row r="1783">
          <cell r="B1783" t="str">
            <v>CITY OF SHELTON-UNREGULATEDACCOUNTING ADJUSTMENTSFINCHG</v>
          </cell>
          <cell r="J1783" t="str">
            <v>FINCHG</v>
          </cell>
          <cell r="K1783" t="str">
            <v>LATE FEE</v>
          </cell>
          <cell r="S1783">
            <v>0</v>
          </cell>
          <cell r="T1783">
            <v>0</v>
          </cell>
          <cell r="U1783">
            <v>13.34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</row>
        <row r="1784">
          <cell r="B1784" t="str">
            <v>CITY OF SHELTON-UNREGULATEDCOMMERCIAL - REARLOADUNLOCKRECY</v>
          </cell>
          <cell r="J1784" t="str">
            <v>UNLOCKRECY</v>
          </cell>
          <cell r="K1784" t="str">
            <v>UNLOCK / UNLATCH RECY</v>
          </cell>
          <cell r="S1784">
            <v>0</v>
          </cell>
          <cell r="T1784">
            <v>0</v>
          </cell>
          <cell r="U1784">
            <v>5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</row>
        <row r="1785">
          <cell r="B1785" t="str">
            <v>CITY OF SHELTON-UNREGULATEDCOMMERCIAL RECYCLE96CRCOGE1</v>
          </cell>
          <cell r="J1785" t="str">
            <v>96CRCOGE1</v>
          </cell>
          <cell r="K1785" t="str">
            <v>96 COMMINGLE WG-EOW</v>
          </cell>
          <cell r="S1785">
            <v>0</v>
          </cell>
          <cell r="T1785">
            <v>0</v>
          </cell>
          <cell r="U1785">
            <v>285.83999999999997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</row>
        <row r="1786">
          <cell r="B1786" t="str">
            <v>CITY OF SHELTON-UNREGULATEDCOMMERCIAL RECYCLE96CRCOGM1</v>
          </cell>
          <cell r="J1786" t="str">
            <v>96CRCOGM1</v>
          </cell>
          <cell r="K1786" t="str">
            <v>96 COMMINGLE WGMNTHLY</v>
          </cell>
          <cell r="S1786">
            <v>0</v>
          </cell>
          <cell r="T1786">
            <v>0</v>
          </cell>
          <cell r="U1786">
            <v>128.38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</row>
        <row r="1787">
          <cell r="B1787" t="str">
            <v>CITY OF SHELTON-UNREGULATEDCOMMERCIAL RECYCLE96CRCOGW1</v>
          </cell>
          <cell r="J1787" t="str">
            <v>96CRCOGW1</v>
          </cell>
          <cell r="K1787" t="str">
            <v>96 COMMINGLE WG-WEEKLY</v>
          </cell>
          <cell r="S1787">
            <v>0</v>
          </cell>
          <cell r="T1787">
            <v>0</v>
          </cell>
          <cell r="U1787">
            <v>1055.7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</row>
        <row r="1788">
          <cell r="B1788" t="str">
            <v>CITY OF SHELTON-UNREGULATEDCOMMERCIAL RECYCLE96CRCONGE1</v>
          </cell>
          <cell r="J1788" t="str">
            <v>96CRCONGE1</v>
          </cell>
          <cell r="K1788" t="str">
            <v>96 COMMINGLE NG-EOW</v>
          </cell>
          <cell r="S1788">
            <v>0</v>
          </cell>
          <cell r="T1788">
            <v>0</v>
          </cell>
          <cell r="U1788">
            <v>831.52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</row>
        <row r="1789">
          <cell r="B1789" t="str">
            <v>CITY OF SHELTON-UNREGULATEDCOMMERCIAL RECYCLE96CRCONGM1</v>
          </cell>
          <cell r="J1789" t="str">
            <v>96CRCONGM1</v>
          </cell>
          <cell r="K1789" t="str">
            <v>96 COMMINGLE NG-MNTHLY</v>
          </cell>
          <cell r="S1789">
            <v>0</v>
          </cell>
          <cell r="T1789">
            <v>0</v>
          </cell>
          <cell r="U1789">
            <v>256.76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</row>
        <row r="1790">
          <cell r="B1790" t="str">
            <v>CITY OF SHELTON-UNREGULATEDCOMMERCIAL RECYCLE96CRCONGW1</v>
          </cell>
          <cell r="J1790" t="str">
            <v>96CRCONGW1</v>
          </cell>
          <cell r="K1790" t="str">
            <v>96 COMMINGLE NG-WEEKLY</v>
          </cell>
          <cell r="S1790">
            <v>0</v>
          </cell>
          <cell r="T1790">
            <v>0</v>
          </cell>
          <cell r="U1790">
            <v>1769.85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</row>
        <row r="1791">
          <cell r="B1791" t="str">
            <v xml:space="preserve">CITY OF SHELTON-UNREGULATEDCOMMERCIAL RECYCLER2YDOCCE </v>
          </cell>
          <cell r="J1791" t="str">
            <v xml:space="preserve">R2YDOCCE </v>
          </cell>
          <cell r="K1791" t="str">
            <v>2YD OCC-EOW</v>
          </cell>
          <cell r="S1791">
            <v>0</v>
          </cell>
          <cell r="T1791">
            <v>0</v>
          </cell>
          <cell r="U1791">
            <v>1675.86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</row>
        <row r="1792">
          <cell r="B1792" t="str">
            <v>CITY OF SHELTON-UNREGULATEDCOMMERCIAL RECYCLER2YDOCCEX</v>
          </cell>
          <cell r="J1792" t="str">
            <v>R2YDOCCEX</v>
          </cell>
          <cell r="K1792" t="str">
            <v>2YD OCC-EXTRA CONTAINER</v>
          </cell>
          <cell r="S1792">
            <v>0</v>
          </cell>
          <cell r="T1792">
            <v>0</v>
          </cell>
          <cell r="U1792">
            <v>404.17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</row>
        <row r="1793">
          <cell r="B1793" t="str">
            <v>CITY OF SHELTON-UNREGULATEDCOMMERCIAL RECYCLER2YDOCCM</v>
          </cell>
          <cell r="J1793" t="str">
            <v>R2YDOCCM</v>
          </cell>
          <cell r="K1793" t="str">
            <v>2YD OCC-MNTHLY</v>
          </cell>
          <cell r="S1793">
            <v>0</v>
          </cell>
          <cell r="T1793">
            <v>0</v>
          </cell>
          <cell r="U1793">
            <v>568.20000000000005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</row>
        <row r="1794">
          <cell r="B1794" t="str">
            <v>CITY OF SHELTON-UNREGULATEDCOMMERCIAL RECYCLER2YDOCCW</v>
          </cell>
          <cell r="J1794" t="str">
            <v>R2YDOCCW</v>
          </cell>
          <cell r="K1794" t="str">
            <v>2YD OCC-WEEKLY</v>
          </cell>
          <cell r="S1794">
            <v>0</v>
          </cell>
          <cell r="T1794">
            <v>0</v>
          </cell>
          <cell r="U1794">
            <v>5485.98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</row>
        <row r="1795">
          <cell r="B1795" t="str">
            <v>CITY OF SHELTON-UNREGULATEDCOMMERCIAL RECYCLERECYLOCK</v>
          </cell>
          <cell r="J1795" t="str">
            <v>RECYLOCK</v>
          </cell>
          <cell r="K1795" t="str">
            <v>LOCK/UNLOCK RECYCLING</v>
          </cell>
          <cell r="S1795">
            <v>0</v>
          </cell>
          <cell r="T1795">
            <v>0</v>
          </cell>
          <cell r="U1795">
            <v>69.16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</row>
        <row r="1796">
          <cell r="B1796" t="str">
            <v>CITY OF SHELTON-UNREGULATEDCOMMERCIAL RECYCLEWLKNRECY</v>
          </cell>
          <cell r="J1796" t="str">
            <v>WLKNRECY</v>
          </cell>
          <cell r="K1796" t="str">
            <v>WALK IN RECYCLE</v>
          </cell>
          <cell r="S1796">
            <v>0</v>
          </cell>
          <cell r="T1796">
            <v>0</v>
          </cell>
          <cell r="U1796">
            <v>5.86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</row>
        <row r="1797">
          <cell r="B1797" t="str">
            <v>CITY OF SHELTON-UNREGULATEDCOMMERCIAL RECYCLEDEL-REC</v>
          </cell>
          <cell r="J1797" t="str">
            <v>DEL-REC</v>
          </cell>
          <cell r="K1797" t="str">
            <v>DELIVER RECYCLE BIN</v>
          </cell>
          <cell r="S1797">
            <v>0</v>
          </cell>
          <cell r="T1797">
            <v>0</v>
          </cell>
          <cell r="U1797">
            <v>11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</row>
        <row r="1798">
          <cell r="B1798" t="str">
            <v>CITY OF SHELTON-UNREGULATEDCOMMERCIAL RECYCLERECYLOCK</v>
          </cell>
          <cell r="J1798" t="str">
            <v>RECYLOCK</v>
          </cell>
          <cell r="K1798" t="str">
            <v>LOCK/UNLOCK RECYCLING</v>
          </cell>
          <cell r="S1798">
            <v>0</v>
          </cell>
          <cell r="T1798">
            <v>0</v>
          </cell>
          <cell r="U1798">
            <v>21.28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</row>
        <row r="1799">
          <cell r="B1799" t="str">
            <v>CITY OF SHELTON-UNREGULATEDCOMMERCIAL RECYCLEROLLOUTOCC</v>
          </cell>
          <cell r="J1799" t="str">
            <v>ROLLOUTOCC</v>
          </cell>
          <cell r="K1799" t="str">
            <v>ROLL OUT FEE - RECYCLE</v>
          </cell>
          <cell r="S1799">
            <v>0</v>
          </cell>
          <cell r="T1799">
            <v>0</v>
          </cell>
          <cell r="U1799">
            <v>245.7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</row>
        <row r="1800">
          <cell r="B1800" t="str">
            <v>CITY OF SHELTON-UNREGULATEDCOMMERCIAL RECYCLEWLKNRECY</v>
          </cell>
          <cell r="J1800" t="str">
            <v>WLKNRECY</v>
          </cell>
          <cell r="K1800" t="str">
            <v>WALK IN RECYCLE</v>
          </cell>
          <cell r="S1800">
            <v>0</v>
          </cell>
          <cell r="T1800">
            <v>0</v>
          </cell>
          <cell r="U1800">
            <v>193.38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</row>
        <row r="1801">
          <cell r="B1801" t="str">
            <v>CITY OF SHELTON-UNREGULATEDPAYMENTSCC-KOL</v>
          </cell>
          <cell r="J1801" t="str">
            <v>CC-KOL</v>
          </cell>
          <cell r="K1801" t="str">
            <v>ONLINE PAYMENT-CC</v>
          </cell>
          <cell r="S1801">
            <v>0</v>
          </cell>
          <cell r="T1801">
            <v>0</v>
          </cell>
          <cell r="U1801">
            <v>-1843.37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</row>
        <row r="1802">
          <cell r="B1802" t="str">
            <v>CITY OF SHELTON-UNREGULATEDPAYMENTSPAY</v>
          </cell>
          <cell r="J1802" t="str">
            <v>PAY</v>
          </cell>
          <cell r="K1802" t="str">
            <v>PAYMENT-THANK YOU!</v>
          </cell>
          <cell r="S1802">
            <v>0</v>
          </cell>
          <cell r="T1802">
            <v>0</v>
          </cell>
          <cell r="U1802">
            <v>-3439.27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</row>
        <row r="1803">
          <cell r="B1803" t="str">
            <v>CITY OF SHELTON-UNREGULATEDPAYMENTSPAY EFT</v>
          </cell>
          <cell r="J1803" t="str">
            <v>PAY EFT</v>
          </cell>
          <cell r="K1803" t="str">
            <v>ELECTRONIC PAYMENT</v>
          </cell>
          <cell r="S1803">
            <v>0</v>
          </cell>
          <cell r="T1803">
            <v>0</v>
          </cell>
          <cell r="U1803">
            <v>-155.01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</row>
        <row r="1804">
          <cell r="B1804" t="str">
            <v>CITY OF SHELTON-UNREGULATEDPAYMENTSPAY-CFREE</v>
          </cell>
          <cell r="J1804" t="str">
            <v>PAY-CFREE</v>
          </cell>
          <cell r="K1804" t="str">
            <v>PAYMENT-THANK YOU</v>
          </cell>
          <cell r="S1804">
            <v>0</v>
          </cell>
          <cell r="T1804">
            <v>0</v>
          </cell>
          <cell r="U1804">
            <v>-112.99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</row>
        <row r="1805">
          <cell r="B1805" t="str">
            <v>CITY OF SHELTON-UNREGULATEDPAYMENTSPAY-KOL</v>
          </cell>
          <cell r="J1805" t="str">
            <v>PAY-KOL</v>
          </cell>
          <cell r="K1805" t="str">
            <v>PAYMENT-THANK YOU - OL</v>
          </cell>
          <cell r="S1805">
            <v>0</v>
          </cell>
          <cell r="T1805">
            <v>0</v>
          </cell>
          <cell r="U1805">
            <v>-1006.02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</row>
        <row r="1806">
          <cell r="B1806" t="str">
            <v>CITY OF SHELTON-UNREGULATEDPAYMENTSPAY-NATL</v>
          </cell>
          <cell r="J1806" t="str">
            <v>PAY-NATL</v>
          </cell>
          <cell r="K1806" t="str">
            <v>PAYMENT THANK YOU</v>
          </cell>
          <cell r="S1806">
            <v>0</v>
          </cell>
          <cell r="T1806">
            <v>0</v>
          </cell>
          <cell r="U1806">
            <v>-55.92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</row>
        <row r="1807">
          <cell r="B1807" t="str">
            <v>CITY OF SHELTON-UNREGULATEDPAYMENTSPAY-OAK</v>
          </cell>
          <cell r="J1807" t="str">
            <v>PAY-OAK</v>
          </cell>
          <cell r="K1807" t="str">
            <v>OAKLEAF PAYMENT</v>
          </cell>
          <cell r="S1807">
            <v>0</v>
          </cell>
          <cell r="T1807">
            <v>0</v>
          </cell>
          <cell r="U1807">
            <v>-56.29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</row>
        <row r="1808">
          <cell r="B1808" t="str">
            <v>CITY OF SHELTON-UNREGULATEDPAYMENTSPAY-RPPS</v>
          </cell>
          <cell r="J1808" t="str">
            <v>PAY-RPPS</v>
          </cell>
          <cell r="K1808" t="str">
            <v>RPSS PAYMENT</v>
          </cell>
          <cell r="S1808">
            <v>0</v>
          </cell>
          <cell r="T1808">
            <v>0</v>
          </cell>
          <cell r="U1808">
            <v>-44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</row>
        <row r="1809">
          <cell r="B1809" t="str">
            <v>CITY OF SHELTON-UNREGULATEDPAYMENTSPAYMET</v>
          </cell>
          <cell r="J1809" t="str">
            <v>PAYMET</v>
          </cell>
          <cell r="K1809" t="str">
            <v>METAVANTE ONLINE PAYMENT</v>
          </cell>
          <cell r="S1809">
            <v>0</v>
          </cell>
          <cell r="T1809">
            <v>0</v>
          </cell>
          <cell r="U1809">
            <v>-346.34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</row>
        <row r="1810">
          <cell r="B1810" t="str">
            <v>CITY OF SHELTON-UNREGULATEDPAYMENTSPAYUSBL</v>
          </cell>
          <cell r="J1810" t="str">
            <v>PAYUSBL</v>
          </cell>
          <cell r="K1810" t="str">
            <v>PAYMENT THANK YOU</v>
          </cell>
          <cell r="S1810">
            <v>0</v>
          </cell>
          <cell r="T1810">
            <v>0</v>
          </cell>
          <cell r="U1810">
            <v>-5879.33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</row>
        <row r="1811">
          <cell r="B1811" t="str">
            <v>CITY OF SHELTON-UNREGULATEDROLLOFFDISPORGANIC</v>
          </cell>
          <cell r="J1811" t="str">
            <v>DISPORGANIC</v>
          </cell>
          <cell r="K1811" t="str">
            <v xml:space="preserve">DISPOSAL ORGANIC </v>
          </cell>
          <cell r="S1811">
            <v>0</v>
          </cell>
          <cell r="T1811">
            <v>0</v>
          </cell>
          <cell r="U1811">
            <v>331.61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</row>
        <row r="1812">
          <cell r="B1812" t="str">
            <v>CITY OF SHELTON-UNREGULATEDROLLOFFRECYHAUL</v>
          </cell>
          <cell r="J1812" t="str">
            <v>RECYHAUL</v>
          </cell>
          <cell r="K1812" t="str">
            <v>ROLL OFF RECYCLE HAUL</v>
          </cell>
          <cell r="S1812">
            <v>0</v>
          </cell>
          <cell r="T1812">
            <v>0</v>
          </cell>
          <cell r="U1812">
            <v>974.8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</row>
        <row r="1813">
          <cell r="B1813" t="str">
            <v>CITY OF SHELTON-UNREGULATEDROLLOFFROMILERECY</v>
          </cell>
          <cell r="J1813" t="str">
            <v>ROMILERECY</v>
          </cell>
          <cell r="K1813" t="str">
            <v>ROLL OFF MILEAGE RECYCLE</v>
          </cell>
          <cell r="S1813">
            <v>0</v>
          </cell>
          <cell r="T1813">
            <v>0</v>
          </cell>
          <cell r="U1813">
            <v>874.8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</row>
        <row r="1814">
          <cell r="B1814" t="str">
            <v>CITY OF SHELTON-UNREGULATEDSURCFUEL-RECY MASON</v>
          </cell>
          <cell r="J1814" t="str">
            <v>FUEL-RECY MASON</v>
          </cell>
          <cell r="K1814" t="str">
            <v>FUEL &amp; MATERIAL SURCHARGE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</row>
        <row r="1815">
          <cell r="B1815" t="str">
            <v>CITY OF SHELTON-UNREGULATEDSURCFUEL-RECY MASON</v>
          </cell>
          <cell r="J1815" t="str">
            <v>FUEL-RECY MASON</v>
          </cell>
          <cell r="K1815" t="str">
            <v>FUEL &amp; MATERIAL SURCHARGE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</row>
        <row r="1816">
          <cell r="B1816" t="str">
            <v>CITY OF SHELTON-UNREGULATEDSURCFUEL-RO MASON</v>
          </cell>
          <cell r="J1816" t="str">
            <v>FUEL-RO MASON</v>
          </cell>
          <cell r="K1816" t="str">
            <v>FUEL &amp; MATERIAL SURCHARGE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</row>
        <row r="1817">
          <cell r="B1817" t="str">
            <v>KITSAP CO -REGULATEDACCOUNTING ADJUSTMENTSFINCHG</v>
          </cell>
          <cell r="J1817" t="str">
            <v>FINCHG</v>
          </cell>
          <cell r="K1817" t="str">
            <v>LATE FEE</v>
          </cell>
          <cell r="S1817">
            <v>0</v>
          </cell>
          <cell r="T1817">
            <v>0</v>
          </cell>
          <cell r="U1817">
            <v>100.19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</row>
        <row r="1818">
          <cell r="B1818" t="str">
            <v xml:space="preserve">KITSAP CO -REGULATEDACCOUNTING ADJUSTMENTSBD </v>
          </cell>
          <cell r="J1818" t="str">
            <v xml:space="preserve">BD </v>
          </cell>
          <cell r="K1818" t="str">
            <v>W\O BAD DEBT</v>
          </cell>
          <cell r="S1818">
            <v>0</v>
          </cell>
          <cell r="T1818">
            <v>0</v>
          </cell>
          <cell r="U1818">
            <v>-1099.97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</row>
        <row r="1819">
          <cell r="B1819" t="str">
            <v>KITSAP CO -REGULATEDACCOUNTING ADJUSTMENTSBDR</v>
          </cell>
          <cell r="J1819" t="str">
            <v>BDR</v>
          </cell>
          <cell r="K1819" t="str">
            <v>BAD DEBT RECOVERY</v>
          </cell>
          <cell r="S1819">
            <v>0</v>
          </cell>
          <cell r="T1819">
            <v>0</v>
          </cell>
          <cell r="U1819">
            <v>184.74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</row>
        <row r="1820">
          <cell r="B1820" t="str">
            <v>KITSAP CO -REGULATEDACCOUNTING ADJUSTMENTSNSF FEES</v>
          </cell>
          <cell r="J1820" t="str">
            <v>NSF FEES</v>
          </cell>
          <cell r="K1820" t="str">
            <v>RETURNED CHECK FEE</v>
          </cell>
          <cell r="S1820">
            <v>0</v>
          </cell>
          <cell r="T1820">
            <v>0</v>
          </cell>
          <cell r="U1820">
            <v>21.55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</row>
        <row r="1821">
          <cell r="B1821" t="str">
            <v>KITSAP CO -REGULATEDACCOUNTING ADJUSTMENTSFINCHG</v>
          </cell>
          <cell r="J1821" t="str">
            <v>FINCHG</v>
          </cell>
          <cell r="K1821" t="str">
            <v>LATE FEE</v>
          </cell>
          <cell r="S1821">
            <v>0</v>
          </cell>
          <cell r="T1821">
            <v>0</v>
          </cell>
          <cell r="U1821">
            <v>56.29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</row>
        <row r="1822">
          <cell r="B1822" t="str">
            <v xml:space="preserve">KITSAP CO -REGULATEDACCOUNTING ADJUSTMENTSBD </v>
          </cell>
          <cell r="J1822" t="str">
            <v xml:space="preserve">BD </v>
          </cell>
          <cell r="K1822" t="str">
            <v>W\O BAD DEBT</v>
          </cell>
          <cell r="S1822">
            <v>0</v>
          </cell>
          <cell r="T1822">
            <v>0</v>
          </cell>
          <cell r="U1822">
            <v>-114.31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</row>
        <row r="1823">
          <cell r="B1823" t="str">
            <v>KITSAP CO -REGULATEDACCOUNTING ADJUSTMENTSFINCHG</v>
          </cell>
          <cell r="J1823" t="str">
            <v>FINCHG</v>
          </cell>
          <cell r="K1823" t="str">
            <v>LATE FEE</v>
          </cell>
          <cell r="S1823">
            <v>0</v>
          </cell>
          <cell r="T1823">
            <v>0</v>
          </cell>
          <cell r="U1823">
            <v>-1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</row>
        <row r="1824">
          <cell r="B1824" t="str">
            <v>KITSAP CO -REGULATEDCOMMERCIAL  FRONTLOADWLKNRW2RECY</v>
          </cell>
          <cell r="J1824" t="str">
            <v>WLKNRW2RECY</v>
          </cell>
          <cell r="K1824" t="str">
            <v>WALK IN OVER 25 ADDITIONA</v>
          </cell>
          <cell r="S1824">
            <v>0</v>
          </cell>
          <cell r="T1824">
            <v>0</v>
          </cell>
          <cell r="U1824">
            <v>10.88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</row>
        <row r="1825">
          <cell r="B1825" t="str">
            <v>KITSAP CO -REGULATEDCOMMERCIAL  FRONTLOADWLKNRE1RECYMA</v>
          </cell>
          <cell r="J1825" t="str">
            <v>WLKNRE1RECYMA</v>
          </cell>
          <cell r="K1825" t="str">
            <v>WALK IN 5-25FT EOW-RECYCL</v>
          </cell>
          <cell r="S1825">
            <v>0</v>
          </cell>
          <cell r="T1825">
            <v>0</v>
          </cell>
          <cell r="U1825">
            <v>2.52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</row>
        <row r="1826">
          <cell r="B1826" t="str">
            <v>KITSAP CO -REGULATEDCOMMERCIAL  FRONTLOADWLKNRW2RECYMA</v>
          </cell>
          <cell r="J1826" t="str">
            <v>WLKNRW2RECYMA</v>
          </cell>
          <cell r="K1826" t="str">
            <v>WALK IN OVER 25 ADDITIONA</v>
          </cell>
          <cell r="S1826">
            <v>0</v>
          </cell>
          <cell r="T1826">
            <v>0</v>
          </cell>
          <cell r="U1826">
            <v>1.36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</row>
        <row r="1827">
          <cell r="B1827" t="str">
            <v>KITSAP CO -REGULATEDCOMMERCIAL - REARLOADUNLOCKREF</v>
          </cell>
          <cell r="J1827" t="str">
            <v>UNLOCKREF</v>
          </cell>
          <cell r="K1827" t="str">
            <v>UNLOCK / UNLATCH REFUSE</v>
          </cell>
          <cell r="S1827">
            <v>0</v>
          </cell>
          <cell r="T1827">
            <v>0</v>
          </cell>
          <cell r="U1827">
            <v>20.239999999999998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</row>
        <row r="1828">
          <cell r="B1828" t="str">
            <v>KITSAP CO -REGULATEDCOMMERCIAL - REARLOADR1.5YDEK</v>
          </cell>
          <cell r="J1828" t="str">
            <v>R1.5YDEK</v>
          </cell>
          <cell r="K1828" t="str">
            <v>1.5 YD 1X EOW</v>
          </cell>
          <cell r="S1828">
            <v>0</v>
          </cell>
          <cell r="T1828">
            <v>0</v>
          </cell>
          <cell r="U1828">
            <v>2462.92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</row>
        <row r="1829">
          <cell r="B1829" t="str">
            <v>KITSAP CO -REGULATEDCOMMERCIAL - REARLOADR1.5YDRENTM</v>
          </cell>
          <cell r="J1829" t="str">
            <v>R1.5YDRENTM</v>
          </cell>
          <cell r="K1829" t="str">
            <v>1.5YD CONTAINER RENT-MTH</v>
          </cell>
          <cell r="S1829">
            <v>0</v>
          </cell>
          <cell r="T1829">
            <v>0</v>
          </cell>
          <cell r="U1829">
            <v>1011.24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</row>
        <row r="1830">
          <cell r="B1830" t="str">
            <v>KITSAP CO -REGULATEDCOMMERCIAL - REARLOADR1.5YDRENTT</v>
          </cell>
          <cell r="J1830" t="str">
            <v>R1.5YDRENTT</v>
          </cell>
          <cell r="K1830" t="str">
            <v>1.5YD TEMP CONTAINER RENT</v>
          </cell>
          <cell r="S1830">
            <v>0</v>
          </cell>
          <cell r="T1830">
            <v>0</v>
          </cell>
          <cell r="U1830">
            <v>15.9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</row>
        <row r="1831">
          <cell r="B1831" t="str">
            <v>KITSAP CO -REGULATEDCOMMERCIAL - REARLOADR1.5YDWK</v>
          </cell>
          <cell r="J1831" t="str">
            <v>R1.5YDWK</v>
          </cell>
          <cell r="K1831" t="str">
            <v>1.5 YD 1X WEEKLY</v>
          </cell>
          <cell r="S1831">
            <v>0</v>
          </cell>
          <cell r="T1831">
            <v>0</v>
          </cell>
          <cell r="U1831">
            <v>2934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</row>
        <row r="1832">
          <cell r="B1832" t="str">
            <v>KITSAP CO -REGULATEDCOMMERCIAL - REARLOADR1YDEK</v>
          </cell>
          <cell r="J1832" t="str">
            <v>R1YDEK</v>
          </cell>
          <cell r="K1832" t="str">
            <v>1 YD 1X EOW</v>
          </cell>
          <cell r="S1832">
            <v>0</v>
          </cell>
          <cell r="T1832">
            <v>0</v>
          </cell>
          <cell r="U1832">
            <v>203.4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</row>
        <row r="1833">
          <cell r="B1833" t="str">
            <v>KITSAP CO -REGULATEDCOMMERCIAL - REARLOADR1YDRENTM</v>
          </cell>
          <cell r="J1833" t="str">
            <v>R1YDRENTM</v>
          </cell>
          <cell r="K1833" t="str">
            <v>1YD CONTAINER RENT-MTHLY</v>
          </cell>
          <cell r="S1833">
            <v>0</v>
          </cell>
          <cell r="T1833">
            <v>0</v>
          </cell>
          <cell r="U1833">
            <v>59.29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</row>
        <row r="1834">
          <cell r="B1834" t="str">
            <v>KITSAP CO -REGULATEDCOMMERCIAL - REARLOADR1YDWK</v>
          </cell>
          <cell r="J1834" t="str">
            <v>R1YDWK</v>
          </cell>
          <cell r="K1834" t="str">
            <v>1 YD 1X WEEKLY</v>
          </cell>
          <cell r="S1834">
            <v>0</v>
          </cell>
          <cell r="T1834">
            <v>0</v>
          </cell>
          <cell r="U1834">
            <v>67.63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</row>
        <row r="1835">
          <cell r="B1835" t="str">
            <v>KITSAP CO -REGULATEDCOMMERCIAL - REARLOADR2YDEK</v>
          </cell>
          <cell r="J1835" t="str">
            <v>R2YDEK</v>
          </cell>
          <cell r="K1835" t="str">
            <v>2 YD 1X EOW</v>
          </cell>
          <cell r="S1835">
            <v>0</v>
          </cell>
          <cell r="T1835">
            <v>0</v>
          </cell>
          <cell r="U1835">
            <v>2743.42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</row>
        <row r="1836">
          <cell r="B1836" t="str">
            <v>KITSAP CO -REGULATEDCOMMERCIAL - REARLOADR2YDRENTM</v>
          </cell>
          <cell r="J1836" t="str">
            <v>R2YDRENTM</v>
          </cell>
          <cell r="K1836" t="str">
            <v>2YD CONTAINER RENT-MTHLY</v>
          </cell>
          <cell r="S1836">
            <v>0</v>
          </cell>
          <cell r="T1836">
            <v>0</v>
          </cell>
          <cell r="U1836">
            <v>2433.16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</row>
        <row r="1837">
          <cell r="B1837" t="str">
            <v>KITSAP CO -REGULATEDCOMMERCIAL - REARLOADR2YDRENTTM</v>
          </cell>
          <cell r="J1837" t="str">
            <v>R2YDRENTTM</v>
          </cell>
          <cell r="K1837" t="str">
            <v>2 YD TEMP CONT RENT MONTH</v>
          </cell>
          <cell r="S1837">
            <v>0</v>
          </cell>
          <cell r="T1837">
            <v>0</v>
          </cell>
          <cell r="U1837">
            <v>20.63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</row>
        <row r="1838">
          <cell r="B1838" t="str">
            <v>KITSAP CO -REGULATEDCOMMERCIAL - REARLOADR2YDWK</v>
          </cell>
          <cell r="J1838" t="str">
            <v>R2YDWK</v>
          </cell>
          <cell r="K1838" t="str">
            <v>2 YD 1X WEEKLY</v>
          </cell>
          <cell r="S1838">
            <v>0</v>
          </cell>
          <cell r="T1838">
            <v>0</v>
          </cell>
          <cell r="U1838">
            <v>16071.72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</row>
        <row r="1839">
          <cell r="B1839" t="str">
            <v>KITSAP CO -REGULATEDCOMMERCIAL - REARLOADUNLOCKREF</v>
          </cell>
          <cell r="J1839" t="str">
            <v>UNLOCKREF</v>
          </cell>
          <cell r="K1839" t="str">
            <v>UNLOCK / UNLATCH REFUSE</v>
          </cell>
          <cell r="S1839">
            <v>0</v>
          </cell>
          <cell r="T1839">
            <v>0</v>
          </cell>
          <cell r="U1839">
            <v>268.18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</row>
        <row r="1840">
          <cell r="B1840" t="str">
            <v>KITSAP CO -REGULATEDCOMMERCIAL - REARLOADCDELC</v>
          </cell>
          <cell r="J1840" t="str">
            <v>CDELC</v>
          </cell>
          <cell r="K1840" t="str">
            <v>CONTAINER DELIVERY CHARGE</v>
          </cell>
          <cell r="S1840">
            <v>0</v>
          </cell>
          <cell r="T1840">
            <v>0</v>
          </cell>
          <cell r="U1840">
            <v>54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</row>
        <row r="1841">
          <cell r="B1841" t="str">
            <v>KITSAP CO -REGULATEDCOMMERCIAL - REARLOADCEXYD</v>
          </cell>
          <cell r="J1841" t="str">
            <v>CEXYD</v>
          </cell>
          <cell r="K1841" t="str">
            <v>CMML EXTRA YARDAGE</v>
          </cell>
          <cell r="S1841">
            <v>0</v>
          </cell>
          <cell r="T1841">
            <v>0</v>
          </cell>
          <cell r="U1841">
            <v>654.75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</row>
        <row r="1842">
          <cell r="B1842" t="str">
            <v>KITSAP CO -REGULATEDCOMMERCIAL - REARLOADCLSECOL</v>
          </cell>
          <cell r="J1842" t="str">
            <v>CLSECOL</v>
          </cell>
          <cell r="K1842" t="str">
            <v>LOOSE MATERIAL-COLLECTOR</v>
          </cell>
          <cell r="S1842">
            <v>0</v>
          </cell>
          <cell r="T1842">
            <v>0</v>
          </cell>
          <cell r="U1842">
            <v>217.18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</row>
        <row r="1843">
          <cell r="B1843" t="str">
            <v>KITSAP CO -REGULATEDCOMMERCIAL - REARLOADCOMCAN</v>
          </cell>
          <cell r="J1843" t="str">
            <v>COMCAN</v>
          </cell>
          <cell r="K1843" t="str">
            <v>COMMERCIAL CAN EXTRA</v>
          </cell>
          <cell r="S1843">
            <v>0</v>
          </cell>
          <cell r="T1843">
            <v>0</v>
          </cell>
          <cell r="U1843">
            <v>71.040000000000006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</row>
        <row r="1844">
          <cell r="B1844" t="str">
            <v>KITSAP CO -REGULATEDCOMMERCIAL - REARLOADR1.5YDPU</v>
          </cell>
          <cell r="J1844" t="str">
            <v>R1.5YDPU</v>
          </cell>
          <cell r="K1844" t="str">
            <v>1.5YD CONTAINER PICKUP</v>
          </cell>
          <cell r="S1844">
            <v>0</v>
          </cell>
          <cell r="T1844">
            <v>0</v>
          </cell>
          <cell r="U1844">
            <v>16.940000000000001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</row>
        <row r="1845">
          <cell r="B1845" t="str">
            <v>KITSAP CO -REGULATEDCOMMERCIAL - REARLOADR2YDEK</v>
          </cell>
          <cell r="J1845" t="str">
            <v>R2YDEK</v>
          </cell>
          <cell r="K1845" t="str">
            <v>2 YD 1X EOW</v>
          </cell>
          <cell r="S1845">
            <v>0</v>
          </cell>
          <cell r="T1845">
            <v>0</v>
          </cell>
          <cell r="U1845">
            <v>-24.07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</row>
        <row r="1846">
          <cell r="B1846" t="str">
            <v>KITSAP CO -REGULATEDCOMMERCIAL - REARLOADR2YDPU</v>
          </cell>
          <cell r="J1846" t="str">
            <v>R2YDPU</v>
          </cell>
          <cell r="K1846" t="str">
            <v>2YD CONTAINER PICKUP</v>
          </cell>
          <cell r="S1846">
            <v>0</v>
          </cell>
          <cell r="T1846">
            <v>0</v>
          </cell>
          <cell r="U1846">
            <v>22.18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</row>
        <row r="1847">
          <cell r="B1847" t="str">
            <v>KITSAP CO -REGULATEDCOMMERCIAL - REARLOADROLLOUTOC</v>
          </cell>
          <cell r="J1847" t="str">
            <v>ROLLOUTOC</v>
          </cell>
          <cell r="K1847" t="str">
            <v>ROLL OUT</v>
          </cell>
          <cell r="S1847">
            <v>0</v>
          </cell>
          <cell r="T1847">
            <v>0</v>
          </cell>
          <cell r="U1847">
            <v>252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</row>
        <row r="1848">
          <cell r="B1848" t="str">
            <v>KITSAP CO -REGULATEDCOMMERCIAL - REARLOADUNLOCKREF</v>
          </cell>
          <cell r="J1848" t="str">
            <v>UNLOCKREF</v>
          </cell>
          <cell r="K1848" t="str">
            <v>UNLOCK / UNLATCH REFUSE</v>
          </cell>
          <cell r="S1848">
            <v>0</v>
          </cell>
          <cell r="T1848">
            <v>0</v>
          </cell>
          <cell r="U1848">
            <v>2.5299999999999998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</row>
        <row r="1849">
          <cell r="B1849" t="str">
            <v>KITSAP CO -REGULATEDCOMMERCIAL RECYCLEWLKNRE1RECY</v>
          </cell>
          <cell r="J1849" t="str">
            <v>WLKNRE1RECY</v>
          </cell>
          <cell r="K1849" t="str">
            <v>WALK IN 5-25FT EOW-RECYCL</v>
          </cell>
          <cell r="S1849">
            <v>0</v>
          </cell>
          <cell r="T1849">
            <v>0</v>
          </cell>
          <cell r="U1849">
            <v>27.61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</row>
        <row r="1850">
          <cell r="B1850" t="str">
            <v>KITSAP CO -REGULATEDCOMMERCIAL RECYCLERECYCLERMA</v>
          </cell>
          <cell r="J1850" t="str">
            <v>RECYCLERMA</v>
          </cell>
          <cell r="K1850" t="str">
            <v>VALUE OF RECYCLEABLES</v>
          </cell>
          <cell r="S1850">
            <v>0</v>
          </cell>
          <cell r="T1850">
            <v>0</v>
          </cell>
          <cell r="U1850">
            <v>345.75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</row>
        <row r="1851">
          <cell r="B1851" t="str">
            <v>KITSAP CO -REGULATEDCOMMERCIAL RECYCLERECYCRMA</v>
          </cell>
          <cell r="J1851" t="str">
            <v>RECYCRMA</v>
          </cell>
          <cell r="K1851" t="str">
            <v>RECYCLE MONTHLY ARREARS</v>
          </cell>
          <cell r="S1851">
            <v>0</v>
          </cell>
          <cell r="T1851">
            <v>0</v>
          </cell>
          <cell r="U1851">
            <v>982.95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</row>
        <row r="1852">
          <cell r="B1852" t="str">
            <v>KITSAP CO -REGULATEDPAYMENTSRETCK-USBL</v>
          </cell>
          <cell r="J1852" t="str">
            <v>RETCK-USBL</v>
          </cell>
          <cell r="K1852" t="str">
            <v>RETURNED CHECK - US BANK LOCKBOX</v>
          </cell>
          <cell r="S1852">
            <v>0</v>
          </cell>
          <cell r="T1852">
            <v>0</v>
          </cell>
          <cell r="U1852">
            <v>41.51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</row>
        <row r="1853">
          <cell r="B1853" t="str">
            <v>KITSAP CO -REGULATEDPAYMENTSCC-KOL</v>
          </cell>
          <cell r="J1853" t="str">
            <v>CC-KOL</v>
          </cell>
          <cell r="K1853" t="str">
            <v>ONLINE PAYMENT-CC</v>
          </cell>
          <cell r="S1853">
            <v>0</v>
          </cell>
          <cell r="T1853">
            <v>0</v>
          </cell>
          <cell r="U1853">
            <v>-19426.830000000002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</row>
        <row r="1854">
          <cell r="B1854" t="str">
            <v>KITSAP CO -REGULATEDPAYMENTSPAY</v>
          </cell>
          <cell r="J1854" t="str">
            <v>PAY</v>
          </cell>
          <cell r="K1854" t="str">
            <v>PAYMENT-THANK YOU!</v>
          </cell>
          <cell r="S1854">
            <v>0</v>
          </cell>
          <cell r="T1854">
            <v>0</v>
          </cell>
          <cell r="U1854">
            <v>-740.93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</row>
        <row r="1855">
          <cell r="B1855" t="str">
            <v>KITSAP CO -REGULATEDPAYMENTSPAY-CFREE</v>
          </cell>
          <cell r="J1855" t="str">
            <v>PAY-CFREE</v>
          </cell>
          <cell r="K1855" t="str">
            <v>PAYMENT-THANK YOU</v>
          </cell>
          <cell r="S1855">
            <v>0</v>
          </cell>
          <cell r="T1855">
            <v>0</v>
          </cell>
          <cell r="U1855">
            <v>-3310.84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</row>
        <row r="1856">
          <cell r="B1856" t="str">
            <v>KITSAP CO -REGULATEDPAYMENTSPAY-KOL</v>
          </cell>
          <cell r="J1856" t="str">
            <v>PAY-KOL</v>
          </cell>
          <cell r="K1856" t="str">
            <v>PAYMENT-THANK YOU - OL</v>
          </cell>
          <cell r="S1856">
            <v>0</v>
          </cell>
          <cell r="T1856">
            <v>0</v>
          </cell>
          <cell r="U1856">
            <v>-4788.29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</row>
        <row r="1857">
          <cell r="B1857" t="str">
            <v>KITSAP CO -REGULATEDPAYMENTSPAY-ORCC</v>
          </cell>
          <cell r="J1857" t="str">
            <v>PAY-ORCC</v>
          </cell>
          <cell r="K1857" t="str">
            <v>ORCC PAYMENT</v>
          </cell>
          <cell r="S1857">
            <v>0</v>
          </cell>
          <cell r="T1857">
            <v>0</v>
          </cell>
          <cell r="U1857">
            <v>-162.51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</row>
        <row r="1858">
          <cell r="B1858" t="str">
            <v>KITSAP CO -REGULATEDPAYMENTSPAY-RPPS</v>
          </cell>
          <cell r="J1858" t="str">
            <v>PAY-RPPS</v>
          </cell>
          <cell r="K1858" t="str">
            <v>RPSS PAYMENT</v>
          </cell>
          <cell r="S1858">
            <v>0</v>
          </cell>
          <cell r="T1858">
            <v>0</v>
          </cell>
          <cell r="U1858">
            <v>-465.06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</row>
        <row r="1859">
          <cell r="B1859" t="str">
            <v>KITSAP CO -REGULATEDPAYMENTSPAYMET</v>
          </cell>
          <cell r="J1859" t="str">
            <v>PAYMET</v>
          </cell>
          <cell r="K1859" t="str">
            <v>METAVANTE ONLINE PAYMENT</v>
          </cell>
          <cell r="S1859">
            <v>0</v>
          </cell>
          <cell r="T1859">
            <v>0</v>
          </cell>
          <cell r="U1859">
            <v>-406.23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</row>
        <row r="1860">
          <cell r="B1860" t="str">
            <v>KITSAP CO -REGULATEDPAYMENTSPAYUSBL</v>
          </cell>
          <cell r="J1860" t="str">
            <v>PAYUSBL</v>
          </cell>
          <cell r="K1860" t="str">
            <v>PAYMENT THANK YOU</v>
          </cell>
          <cell r="S1860">
            <v>0</v>
          </cell>
          <cell r="T1860">
            <v>0</v>
          </cell>
          <cell r="U1860">
            <v>-3862.99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</row>
        <row r="1861">
          <cell r="B1861" t="str">
            <v>KITSAP CO -REGULATEDPAYMENTSCC-KOL</v>
          </cell>
          <cell r="J1861" t="str">
            <v>CC-KOL</v>
          </cell>
          <cell r="K1861" t="str">
            <v>ONLINE PAYMENT-CC</v>
          </cell>
          <cell r="S1861">
            <v>0</v>
          </cell>
          <cell r="T1861">
            <v>0</v>
          </cell>
          <cell r="U1861">
            <v>-16780.2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</row>
        <row r="1862">
          <cell r="B1862" t="str">
            <v>KITSAP CO -REGULATEDPAYMENTSCCREF-KOL</v>
          </cell>
          <cell r="J1862" t="str">
            <v>CCREF-KOL</v>
          </cell>
          <cell r="K1862" t="str">
            <v>CREDIT CARD REFUND</v>
          </cell>
          <cell r="S1862">
            <v>0</v>
          </cell>
          <cell r="T1862">
            <v>0</v>
          </cell>
          <cell r="U1862">
            <v>1610.69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</row>
        <row r="1863">
          <cell r="B1863" t="str">
            <v>KITSAP CO -REGULATEDPAYMENTSPAY</v>
          </cell>
          <cell r="J1863" t="str">
            <v>PAY</v>
          </cell>
          <cell r="K1863" t="str">
            <v>PAYMENT-THANK YOU!</v>
          </cell>
          <cell r="S1863">
            <v>0</v>
          </cell>
          <cell r="T1863">
            <v>0</v>
          </cell>
          <cell r="U1863">
            <v>-6478.96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</row>
        <row r="1864">
          <cell r="B1864" t="str">
            <v>KITSAP CO -REGULATEDPAYMENTSPAY-CFREE</v>
          </cell>
          <cell r="J1864" t="str">
            <v>PAY-CFREE</v>
          </cell>
          <cell r="K1864" t="str">
            <v>PAYMENT-THANK YOU</v>
          </cell>
          <cell r="S1864">
            <v>0</v>
          </cell>
          <cell r="T1864">
            <v>0</v>
          </cell>
          <cell r="U1864">
            <v>-874.94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</row>
        <row r="1865">
          <cell r="B1865" t="str">
            <v>KITSAP CO -REGULATEDPAYMENTSPAY-KOL</v>
          </cell>
          <cell r="J1865" t="str">
            <v>PAY-KOL</v>
          </cell>
          <cell r="K1865" t="str">
            <v>PAYMENT-THANK YOU - OL</v>
          </cell>
          <cell r="S1865">
            <v>0</v>
          </cell>
          <cell r="T1865">
            <v>0</v>
          </cell>
          <cell r="U1865">
            <v>-5871.96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</row>
        <row r="1866">
          <cell r="B1866" t="str">
            <v>KITSAP CO -REGULATEDPAYMENTSPAY-NATL</v>
          </cell>
          <cell r="J1866" t="str">
            <v>PAY-NATL</v>
          </cell>
          <cell r="K1866" t="str">
            <v>PAYMENT THANK YOU</v>
          </cell>
          <cell r="S1866">
            <v>0</v>
          </cell>
          <cell r="T1866">
            <v>0</v>
          </cell>
          <cell r="U1866">
            <v>-572.72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</row>
        <row r="1867">
          <cell r="B1867" t="str">
            <v>KITSAP CO -REGULATEDPAYMENTSPAY-OAK</v>
          </cell>
          <cell r="J1867" t="str">
            <v>PAY-OAK</v>
          </cell>
          <cell r="K1867" t="str">
            <v>OAKLEAF PAYMENT</v>
          </cell>
          <cell r="S1867">
            <v>0</v>
          </cell>
          <cell r="T1867">
            <v>0</v>
          </cell>
          <cell r="U1867">
            <v>-894.92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</row>
        <row r="1868">
          <cell r="B1868" t="str">
            <v>KITSAP CO -REGULATEDPAYMENTSPAY-ORCC</v>
          </cell>
          <cell r="J1868" t="str">
            <v>PAY-ORCC</v>
          </cell>
          <cell r="K1868" t="str">
            <v>ORCC PAYMENT</v>
          </cell>
          <cell r="S1868">
            <v>0</v>
          </cell>
          <cell r="T1868">
            <v>0</v>
          </cell>
          <cell r="U1868">
            <v>-168.7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</row>
        <row r="1869">
          <cell r="B1869" t="str">
            <v>KITSAP CO -REGULATEDPAYMENTSPAY-RPPS</v>
          </cell>
          <cell r="J1869" t="str">
            <v>PAY-RPPS</v>
          </cell>
          <cell r="K1869" t="str">
            <v>RPSS PAYMENT</v>
          </cell>
          <cell r="S1869">
            <v>0</v>
          </cell>
          <cell r="T1869">
            <v>0</v>
          </cell>
          <cell r="U1869">
            <v>-689.92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</row>
        <row r="1870">
          <cell r="B1870" t="str">
            <v>KITSAP CO -REGULATEDPAYMENTSPAYMET</v>
          </cell>
          <cell r="J1870" t="str">
            <v>PAYMET</v>
          </cell>
          <cell r="K1870" t="str">
            <v>METAVANTE ONLINE PAYMENT</v>
          </cell>
          <cell r="S1870">
            <v>0</v>
          </cell>
          <cell r="T1870">
            <v>0</v>
          </cell>
          <cell r="U1870">
            <v>-76.06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</row>
        <row r="1871">
          <cell r="B1871" t="str">
            <v>KITSAP CO -REGULATEDPAYMENTSPAYUSBL</v>
          </cell>
          <cell r="J1871" t="str">
            <v>PAYUSBL</v>
          </cell>
          <cell r="K1871" t="str">
            <v>PAYMENT THANK YOU</v>
          </cell>
          <cell r="S1871">
            <v>0</v>
          </cell>
          <cell r="T1871">
            <v>0</v>
          </cell>
          <cell r="U1871">
            <v>-16692.740000000002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</row>
        <row r="1872">
          <cell r="B1872" t="str">
            <v>KITSAP CO -REGULATEDRESIDENTIAL35RE1</v>
          </cell>
          <cell r="J1872" t="str">
            <v>35RE1</v>
          </cell>
          <cell r="K1872" t="str">
            <v>1-35 GAL CART EOW SVC</v>
          </cell>
          <cell r="S1872">
            <v>0</v>
          </cell>
          <cell r="T1872">
            <v>0</v>
          </cell>
          <cell r="U1872">
            <v>3224.1</v>
          </cell>
          <cell r="V1872">
            <v>3224.1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</row>
        <row r="1873">
          <cell r="B1873" t="str">
            <v>KITSAP CO -REGULATEDRESIDENTIAL35RM1</v>
          </cell>
          <cell r="J1873" t="str">
            <v>35RM1</v>
          </cell>
          <cell r="K1873" t="str">
            <v>1-35 GAL CART MONTHLY SVC</v>
          </cell>
          <cell r="S1873">
            <v>0</v>
          </cell>
          <cell r="T1873">
            <v>0</v>
          </cell>
          <cell r="U1873">
            <v>216.55</v>
          </cell>
          <cell r="V1873">
            <v>216.55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</row>
        <row r="1874">
          <cell r="B1874" t="str">
            <v>KITSAP CO -REGULATEDRESIDENTIAL35RW1</v>
          </cell>
          <cell r="J1874" t="str">
            <v>35RW1</v>
          </cell>
          <cell r="K1874" t="str">
            <v>1-35 GAL CART WEEKLY SVC</v>
          </cell>
          <cell r="S1874">
            <v>0</v>
          </cell>
          <cell r="T1874">
            <v>0</v>
          </cell>
          <cell r="U1874">
            <v>11059.18</v>
          </cell>
          <cell r="V1874">
            <v>11059.18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</row>
        <row r="1875">
          <cell r="B1875" t="str">
            <v>KITSAP CO -REGULATEDRESIDENTIAL48RE1</v>
          </cell>
          <cell r="J1875" t="str">
            <v>48RE1</v>
          </cell>
          <cell r="K1875" t="str">
            <v>1-48 GAL EOW</v>
          </cell>
          <cell r="S1875">
            <v>0</v>
          </cell>
          <cell r="T1875">
            <v>0</v>
          </cell>
          <cell r="U1875">
            <v>1170.905</v>
          </cell>
          <cell r="V1875">
            <v>1170.905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</row>
        <row r="1876">
          <cell r="B1876" t="str">
            <v>KITSAP CO -REGULATEDRESIDENTIAL48RM1</v>
          </cell>
          <cell r="J1876" t="str">
            <v>48RM1</v>
          </cell>
          <cell r="K1876" t="str">
            <v>1-48 GAL MONTHLY</v>
          </cell>
          <cell r="S1876">
            <v>0</v>
          </cell>
          <cell r="T1876">
            <v>0</v>
          </cell>
          <cell r="U1876">
            <v>30.56</v>
          </cell>
          <cell r="V1876">
            <v>30.56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</row>
        <row r="1877">
          <cell r="B1877" t="str">
            <v>KITSAP CO -REGULATEDRESIDENTIAL48RW1</v>
          </cell>
          <cell r="J1877" t="str">
            <v>48RW1</v>
          </cell>
          <cell r="K1877" t="str">
            <v>1-48 GAL WEEKLY</v>
          </cell>
          <cell r="S1877">
            <v>0</v>
          </cell>
          <cell r="T1877">
            <v>0</v>
          </cell>
          <cell r="U1877">
            <v>6750.61</v>
          </cell>
          <cell r="V1877">
            <v>6750.61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</row>
        <row r="1878">
          <cell r="B1878" t="str">
            <v>KITSAP CO -REGULATEDRESIDENTIAL64RE1</v>
          </cell>
          <cell r="J1878" t="str">
            <v>64RE1</v>
          </cell>
          <cell r="K1878" t="str">
            <v>1-64 GAL EOW</v>
          </cell>
          <cell r="S1878">
            <v>0</v>
          </cell>
          <cell r="T1878">
            <v>0</v>
          </cell>
          <cell r="U1878">
            <v>1947.18</v>
          </cell>
          <cell r="V1878">
            <v>1947.18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</row>
        <row r="1879">
          <cell r="B1879" t="str">
            <v>KITSAP CO -REGULATEDRESIDENTIAL64RM1</v>
          </cell>
          <cell r="J1879" t="str">
            <v>64RM1</v>
          </cell>
          <cell r="K1879" t="str">
            <v>1-64 GAL MONTHLY</v>
          </cell>
          <cell r="S1879">
            <v>0</v>
          </cell>
          <cell r="T1879">
            <v>0</v>
          </cell>
          <cell r="U1879">
            <v>62.86</v>
          </cell>
          <cell r="V1879">
            <v>62.86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</row>
        <row r="1880">
          <cell r="B1880" t="str">
            <v>KITSAP CO -REGULATEDRESIDENTIAL64RW1</v>
          </cell>
          <cell r="J1880" t="str">
            <v>64RW1</v>
          </cell>
          <cell r="K1880" t="str">
            <v>1-64 GAL CART WEEKLY SVC</v>
          </cell>
          <cell r="S1880">
            <v>0</v>
          </cell>
          <cell r="T1880">
            <v>0</v>
          </cell>
          <cell r="U1880">
            <v>8432.8950000000004</v>
          </cell>
          <cell r="V1880">
            <v>8432.8950000000004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</row>
        <row r="1881">
          <cell r="B1881" t="str">
            <v>KITSAP CO -REGULATEDRESIDENTIAL96RE1</v>
          </cell>
          <cell r="J1881" t="str">
            <v>96RE1</v>
          </cell>
          <cell r="K1881" t="str">
            <v>1-96 GAL EOW</v>
          </cell>
          <cell r="S1881">
            <v>0</v>
          </cell>
          <cell r="T1881">
            <v>0</v>
          </cell>
          <cell r="U1881">
            <v>1259.125</v>
          </cell>
          <cell r="V1881">
            <v>1259.125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</row>
        <row r="1882">
          <cell r="B1882" t="str">
            <v>KITSAP CO -REGULATEDRESIDENTIAL96RM1</v>
          </cell>
          <cell r="J1882" t="str">
            <v>96RM1</v>
          </cell>
          <cell r="K1882" t="str">
            <v>1-96 GAL MONTHLY</v>
          </cell>
          <cell r="S1882">
            <v>0</v>
          </cell>
          <cell r="T1882">
            <v>0</v>
          </cell>
          <cell r="U1882">
            <v>32.94</v>
          </cell>
          <cell r="V1882">
            <v>32.94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</row>
        <row r="1883">
          <cell r="B1883" t="str">
            <v>KITSAP CO -REGULATEDRESIDENTIAL96RW1</v>
          </cell>
          <cell r="J1883" t="str">
            <v>96RW1</v>
          </cell>
          <cell r="K1883" t="str">
            <v>1-96 GAL CART WEEKLY SVC</v>
          </cell>
          <cell r="S1883">
            <v>0</v>
          </cell>
          <cell r="T1883">
            <v>0</v>
          </cell>
          <cell r="U1883">
            <v>5457.3450000000003</v>
          </cell>
          <cell r="V1883">
            <v>5457.3450000000003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</row>
        <row r="1884">
          <cell r="B1884" t="str">
            <v>KITSAP CO -REGULATEDRESIDENTIALDRVNRE1</v>
          </cell>
          <cell r="J1884" t="str">
            <v>DRVNRE1</v>
          </cell>
          <cell r="K1884" t="str">
            <v>DRIVE IN UP TO 250'-EOW</v>
          </cell>
          <cell r="S1884">
            <v>0</v>
          </cell>
          <cell r="T1884">
            <v>0</v>
          </cell>
          <cell r="U1884">
            <v>26.454999999999998</v>
          </cell>
          <cell r="V1884">
            <v>26.454999999999998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</row>
        <row r="1885">
          <cell r="B1885" t="str">
            <v>KITSAP CO -REGULATEDRESIDENTIALDRVNRE1RECY</v>
          </cell>
          <cell r="J1885" t="str">
            <v>DRVNRE1RECY</v>
          </cell>
          <cell r="K1885" t="str">
            <v>DRIVE IN UP TO 250 EOW-RE</v>
          </cell>
          <cell r="S1885">
            <v>0</v>
          </cell>
          <cell r="T1885">
            <v>0</v>
          </cell>
          <cell r="U1885">
            <v>44.54</v>
          </cell>
          <cell r="V1885">
            <v>44.54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</row>
        <row r="1886">
          <cell r="B1886" t="str">
            <v>KITSAP CO -REGULATEDRESIDENTIALDRVNRE2</v>
          </cell>
          <cell r="J1886" t="str">
            <v>DRVNRE2</v>
          </cell>
          <cell r="K1886" t="str">
            <v>DRIVE IN OVER 250'-EOW</v>
          </cell>
          <cell r="S1886">
            <v>0</v>
          </cell>
          <cell r="T1886">
            <v>0</v>
          </cell>
          <cell r="U1886">
            <v>6.06</v>
          </cell>
          <cell r="V1886">
            <v>6.06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</row>
        <row r="1887">
          <cell r="B1887" t="str">
            <v>KITSAP CO -REGULATEDRESIDENTIALDRVNRE2RECY</v>
          </cell>
          <cell r="J1887" t="str">
            <v>DRVNRE2RECY</v>
          </cell>
          <cell r="K1887" t="str">
            <v>DRIVE IN OVER 250 EOW-REC</v>
          </cell>
          <cell r="S1887">
            <v>0</v>
          </cell>
          <cell r="T1887">
            <v>0</v>
          </cell>
          <cell r="U1887">
            <v>9.8699999999999992</v>
          </cell>
          <cell r="V1887">
            <v>9.8699999999999992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</row>
        <row r="1888">
          <cell r="B1888" t="str">
            <v>KITSAP CO -REGULATEDRESIDENTIALDRVNRW1</v>
          </cell>
          <cell r="J1888" t="str">
            <v>DRVNRW1</v>
          </cell>
          <cell r="K1888" t="str">
            <v>DRIVE IN UP TO 250'</v>
          </cell>
          <cell r="S1888">
            <v>0</v>
          </cell>
          <cell r="T1888">
            <v>0</v>
          </cell>
          <cell r="U1888">
            <v>105.82</v>
          </cell>
          <cell r="V1888">
            <v>105.82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</row>
        <row r="1889">
          <cell r="B1889" t="str">
            <v>KITSAP CO -REGULATEDRESIDENTIALDRVNRW2</v>
          </cell>
          <cell r="J1889" t="str">
            <v>DRVNRW2</v>
          </cell>
          <cell r="K1889" t="str">
            <v>DRIVE IN OVER 250'</v>
          </cell>
          <cell r="S1889">
            <v>0</v>
          </cell>
          <cell r="T1889">
            <v>0</v>
          </cell>
          <cell r="U1889">
            <v>6.06</v>
          </cell>
          <cell r="V1889">
            <v>6.06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</row>
        <row r="1890">
          <cell r="B1890" t="str">
            <v>KITSAP CO -REGULATEDRESIDENTIALRECYCLECR</v>
          </cell>
          <cell r="J1890" t="str">
            <v>RECYCLECR</v>
          </cell>
          <cell r="K1890" t="str">
            <v>VALUE OF RECYCLABLES</v>
          </cell>
          <cell r="S1890">
            <v>0</v>
          </cell>
          <cell r="T1890">
            <v>0</v>
          </cell>
          <cell r="U1890">
            <v>6175.78</v>
          </cell>
          <cell r="V1890">
            <v>6175.78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</row>
        <row r="1891">
          <cell r="B1891" t="str">
            <v>KITSAP CO -REGULATEDRESIDENTIALRECYONLY</v>
          </cell>
          <cell r="J1891" t="str">
            <v>RECYONLY</v>
          </cell>
          <cell r="K1891" t="str">
            <v>RECYCLE SERVICE ONLY</v>
          </cell>
          <cell r="S1891">
            <v>0</v>
          </cell>
          <cell r="T1891">
            <v>0</v>
          </cell>
          <cell r="U1891">
            <v>105.96</v>
          </cell>
          <cell r="V1891">
            <v>105.96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</row>
        <row r="1892">
          <cell r="B1892" t="str">
            <v>KITSAP CO -REGULATEDRESIDENTIALRECYR</v>
          </cell>
          <cell r="J1892" t="str">
            <v>RECYR</v>
          </cell>
          <cell r="K1892" t="str">
            <v>RESIDENTIAL RECYCLE</v>
          </cell>
          <cell r="S1892">
            <v>0</v>
          </cell>
          <cell r="T1892">
            <v>0</v>
          </cell>
          <cell r="U1892">
            <v>17470.165000000001</v>
          </cell>
          <cell r="V1892">
            <v>17470.165000000001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</row>
        <row r="1893">
          <cell r="B1893" t="str">
            <v>KITSAP CO -REGULATEDRESIDENTIALRECYRNB</v>
          </cell>
          <cell r="J1893" t="str">
            <v>RECYRNB</v>
          </cell>
          <cell r="K1893" t="str">
            <v>RECYCLE PROGRAM W/O BINS</v>
          </cell>
          <cell r="S1893">
            <v>0</v>
          </cell>
          <cell r="T1893">
            <v>0</v>
          </cell>
          <cell r="U1893">
            <v>16.66</v>
          </cell>
          <cell r="V1893">
            <v>16.66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</row>
        <row r="1894">
          <cell r="B1894" t="str">
            <v>KITSAP CO -REGULATEDRESIDENTIALWLKNRE1</v>
          </cell>
          <cell r="J1894" t="str">
            <v>WLKNRE1</v>
          </cell>
          <cell r="K1894" t="str">
            <v>WALK IN 5'-25'-EOW</v>
          </cell>
          <cell r="S1894">
            <v>0</v>
          </cell>
          <cell r="T1894">
            <v>0</v>
          </cell>
          <cell r="U1894">
            <v>3.8250000000000002</v>
          </cell>
          <cell r="V1894">
            <v>3.8250000000000002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</row>
        <row r="1895">
          <cell r="B1895" t="str">
            <v>KITSAP CO -REGULATEDRESIDENTIALWLKNRM1</v>
          </cell>
          <cell r="J1895" t="str">
            <v>WLKNRM1</v>
          </cell>
          <cell r="K1895" t="str">
            <v>WALK IN 5'-25'-MTHLY</v>
          </cell>
          <cell r="S1895">
            <v>0</v>
          </cell>
          <cell r="T1895">
            <v>0</v>
          </cell>
          <cell r="U1895">
            <v>0.64</v>
          </cell>
          <cell r="V1895">
            <v>0.64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</row>
        <row r="1896">
          <cell r="B1896" t="str">
            <v>KITSAP CO -REGULATEDRESIDENTIALWLKNRW1</v>
          </cell>
          <cell r="J1896" t="str">
            <v>WLKNRW1</v>
          </cell>
          <cell r="K1896" t="str">
            <v>WALK IN 5'-25'</v>
          </cell>
          <cell r="S1896">
            <v>0</v>
          </cell>
          <cell r="T1896">
            <v>0</v>
          </cell>
          <cell r="U1896">
            <v>28.05</v>
          </cell>
          <cell r="V1896">
            <v>28.05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</row>
        <row r="1897">
          <cell r="B1897" t="str">
            <v>KITSAP CO -REGULATEDRESIDENTIALWLKNRW2</v>
          </cell>
          <cell r="J1897" t="str">
            <v>WLKNRW2</v>
          </cell>
          <cell r="K1897" t="str">
            <v>WALK IN OVER 25'</v>
          </cell>
          <cell r="S1897">
            <v>0</v>
          </cell>
          <cell r="T1897">
            <v>0</v>
          </cell>
          <cell r="U1897">
            <v>11.56</v>
          </cell>
          <cell r="V1897">
            <v>11.56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</row>
        <row r="1898">
          <cell r="B1898" t="str">
            <v>KITSAP CO -REGULATEDRESIDENTIAL35ROCC1</v>
          </cell>
          <cell r="J1898" t="str">
            <v>35ROCC1</v>
          </cell>
          <cell r="K1898" t="str">
            <v>1-35 GAL ON CALL PICKUP</v>
          </cell>
          <cell r="S1898">
            <v>0</v>
          </cell>
          <cell r="T1898">
            <v>0</v>
          </cell>
          <cell r="U1898">
            <v>6.1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</row>
        <row r="1899">
          <cell r="B1899" t="str">
            <v>KITSAP CO -REGULATEDRESIDENTIAL48RW1</v>
          </cell>
          <cell r="J1899" t="str">
            <v>48RW1</v>
          </cell>
          <cell r="K1899" t="str">
            <v>1-48 GAL WEEKLY</v>
          </cell>
          <cell r="S1899">
            <v>0</v>
          </cell>
          <cell r="T1899">
            <v>0</v>
          </cell>
          <cell r="U1899">
            <v>-26.29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</row>
        <row r="1900">
          <cell r="B1900" t="str">
            <v>KITSAP CO -REGULATEDRESIDENTIAL96ROCC1</v>
          </cell>
          <cell r="J1900" t="str">
            <v>96ROCC1</v>
          </cell>
          <cell r="K1900" t="str">
            <v>1-96 GAL ON CALL PICKUP</v>
          </cell>
          <cell r="S1900">
            <v>0</v>
          </cell>
          <cell r="T1900">
            <v>0</v>
          </cell>
          <cell r="U1900">
            <v>21.96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</row>
        <row r="1901">
          <cell r="B1901" t="str">
            <v>KITSAP CO -REGULATEDRESIDENTIALEXPUR</v>
          </cell>
          <cell r="J1901" t="str">
            <v>EXPUR</v>
          </cell>
          <cell r="K1901" t="str">
            <v>EXTRA PICKUP</v>
          </cell>
          <cell r="S1901">
            <v>0</v>
          </cell>
          <cell r="T1901">
            <v>0</v>
          </cell>
          <cell r="U1901">
            <v>125.71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</row>
        <row r="1902">
          <cell r="B1902" t="str">
            <v>KITSAP CO -REGULATEDRESIDENTIALEXTRAR</v>
          </cell>
          <cell r="J1902" t="str">
            <v>EXTRAR</v>
          </cell>
          <cell r="K1902" t="str">
            <v>EXTRA CAN/BAGS</v>
          </cell>
          <cell r="S1902">
            <v>0</v>
          </cell>
          <cell r="T1902">
            <v>0</v>
          </cell>
          <cell r="U1902">
            <v>687.16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</row>
        <row r="1903">
          <cell r="B1903" t="str">
            <v>KITSAP CO -REGULATEDRESIDENTIALOFOWR</v>
          </cell>
          <cell r="J1903" t="str">
            <v>OFOWR</v>
          </cell>
          <cell r="K1903" t="str">
            <v>OVERFILL/OVERWEIGHT CHG</v>
          </cell>
          <cell r="S1903">
            <v>0</v>
          </cell>
          <cell r="T1903">
            <v>0</v>
          </cell>
          <cell r="U1903">
            <v>678.78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</row>
        <row r="1904">
          <cell r="B1904" t="str">
            <v>KITSAP CO -REGULATEDRESIDENTIALRECYCLECR</v>
          </cell>
          <cell r="J1904" t="str">
            <v>RECYCLECR</v>
          </cell>
          <cell r="K1904" t="str">
            <v>VALUE OF RECYCLABLES</v>
          </cell>
          <cell r="S1904">
            <v>0</v>
          </cell>
          <cell r="T1904">
            <v>0</v>
          </cell>
          <cell r="U1904">
            <v>-4.4000000000000004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</row>
        <row r="1905">
          <cell r="B1905" t="str">
            <v>KITSAP CO -REGULATEDRESIDENTIALRECYR</v>
          </cell>
          <cell r="J1905" t="str">
            <v>RECYR</v>
          </cell>
          <cell r="K1905" t="str">
            <v>RESIDENTIAL RECYCLE</v>
          </cell>
          <cell r="S1905">
            <v>0</v>
          </cell>
          <cell r="T1905">
            <v>0</v>
          </cell>
          <cell r="U1905">
            <v>-12.5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</row>
        <row r="1906">
          <cell r="B1906" t="str">
            <v>KITSAP CO -REGULATEDRESIDENTIAL35RW1</v>
          </cell>
          <cell r="J1906" t="str">
            <v>35RW1</v>
          </cell>
          <cell r="K1906" t="str">
            <v>1-35 GAL CART WEEKLY SVC</v>
          </cell>
          <cell r="S1906">
            <v>0</v>
          </cell>
          <cell r="T1906">
            <v>0</v>
          </cell>
          <cell r="U1906">
            <v>14.96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</row>
        <row r="1907">
          <cell r="B1907" t="str">
            <v>KITSAP CO -REGULATEDRESIDENTIALDRVNRE1RECYMA</v>
          </cell>
          <cell r="J1907" t="str">
            <v>DRVNRE1RECYMA</v>
          </cell>
          <cell r="K1907" t="str">
            <v>DRIVE IN UP TO 250 EOW-RE</v>
          </cell>
          <cell r="S1907">
            <v>0</v>
          </cell>
          <cell r="T1907">
            <v>0</v>
          </cell>
          <cell r="U1907">
            <v>36.82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</row>
        <row r="1908">
          <cell r="B1908" t="str">
            <v>KITSAP CO -REGULATEDRESIDENTIALRECYCLECR</v>
          </cell>
          <cell r="J1908" t="str">
            <v>RECYCLECR</v>
          </cell>
          <cell r="K1908" t="str">
            <v>VALUE OF RECYCLABLES</v>
          </cell>
          <cell r="S1908">
            <v>0</v>
          </cell>
          <cell r="T1908">
            <v>0</v>
          </cell>
          <cell r="U1908">
            <v>5.86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</row>
        <row r="1909">
          <cell r="B1909" t="str">
            <v>KITSAP CO -REGULATEDRESIDENTIALRECYR</v>
          </cell>
          <cell r="J1909" t="str">
            <v>RECYR</v>
          </cell>
          <cell r="K1909" t="str">
            <v>RESIDENTIAL RECYCLE</v>
          </cell>
          <cell r="S1909">
            <v>0</v>
          </cell>
          <cell r="T1909">
            <v>0</v>
          </cell>
          <cell r="U1909">
            <v>16.66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</row>
        <row r="1910">
          <cell r="B1910" t="str">
            <v>KITSAP CO -REGULATEDRESIDENTIAL35ROCC1</v>
          </cell>
          <cell r="J1910" t="str">
            <v>35ROCC1</v>
          </cell>
          <cell r="K1910" t="str">
            <v>1-35 GAL ON CALL PICKUP</v>
          </cell>
          <cell r="S1910">
            <v>0</v>
          </cell>
          <cell r="T1910">
            <v>0</v>
          </cell>
          <cell r="U1910">
            <v>262.3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</row>
        <row r="1911">
          <cell r="B1911" t="str">
            <v>KITSAP CO -REGULATEDRESIDENTIAL48ROCC1</v>
          </cell>
          <cell r="J1911" t="str">
            <v>48ROCC1</v>
          </cell>
          <cell r="K1911" t="str">
            <v>1-48 GAL ON CALL PICKUP</v>
          </cell>
          <cell r="S1911">
            <v>0</v>
          </cell>
          <cell r="T1911">
            <v>0</v>
          </cell>
          <cell r="U1911">
            <v>38.200000000000003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</row>
        <row r="1912">
          <cell r="B1912" t="str">
            <v>KITSAP CO -REGULATEDRESIDENTIAL64ROCC1</v>
          </cell>
          <cell r="J1912" t="str">
            <v>64ROCC1</v>
          </cell>
          <cell r="K1912" t="str">
            <v>1-64 GAL ON CALL PICKUP</v>
          </cell>
          <cell r="S1912">
            <v>0</v>
          </cell>
          <cell r="T1912">
            <v>0</v>
          </cell>
          <cell r="U1912">
            <v>17.96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</row>
        <row r="1913">
          <cell r="B1913" t="str">
            <v>KITSAP CO -REGULATEDRESIDENTIAL96ROCC1</v>
          </cell>
          <cell r="J1913" t="str">
            <v>96ROCC1</v>
          </cell>
          <cell r="K1913" t="str">
            <v>1-96 GAL ON CALL PICKUP</v>
          </cell>
          <cell r="S1913">
            <v>0</v>
          </cell>
          <cell r="T1913">
            <v>0</v>
          </cell>
          <cell r="U1913">
            <v>87.84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</row>
        <row r="1914">
          <cell r="B1914" t="str">
            <v>KITSAP CO -REGULATEDRESIDENTIALADJOTHR</v>
          </cell>
          <cell r="J1914" t="str">
            <v>ADJOTHR</v>
          </cell>
          <cell r="K1914" t="str">
            <v>ADJUSTMENT</v>
          </cell>
          <cell r="S1914">
            <v>0</v>
          </cell>
          <cell r="T1914">
            <v>0</v>
          </cell>
          <cell r="U1914">
            <v>-0.01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</row>
        <row r="1915">
          <cell r="B1915" t="str">
            <v>KITSAP CO -REGULATEDRESIDENTIALEXTRAR</v>
          </cell>
          <cell r="J1915" t="str">
            <v>EXTRAR</v>
          </cell>
          <cell r="K1915" t="str">
            <v>EXTRA CAN/BAGS</v>
          </cell>
          <cell r="S1915">
            <v>0</v>
          </cell>
          <cell r="T1915">
            <v>0</v>
          </cell>
          <cell r="U1915">
            <v>8.3800000000000008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</row>
        <row r="1916">
          <cell r="B1916" t="str">
            <v>KITSAP CO -REGULATEDRESIDENTIALOFOWR</v>
          </cell>
          <cell r="J1916" t="str">
            <v>OFOWR</v>
          </cell>
          <cell r="K1916" t="str">
            <v>OVERFILL/OVERWEIGHT CHG</v>
          </cell>
          <cell r="S1916">
            <v>0</v>
          </cell>
          <cell r="T1916">
            <v>0</v>
          </cell>
          <cell r="U1916">
            <v>4.1900000000000004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</row>
        <row r="1917">
          <cell r="B1917" t="str">
            <v>KITSAP CO -REGULATEDRESIDENTIALRESTART</v>
          </cell>
          <cell r="J1917" t="str">
            <v>RESTART</v>
          </cell>
          <cell r="K1917" t="str">
            <v>SERVICE RESTART FEE</v>
          </cell>
          <cell r="S1917">
            <v>0</v>
          </cell>
          <cell r="T1917">
            <v>0</v>
          </cell>
          <cell r="U1917">
            <v>15.93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</row>
        <row r="1918">
          <cell r="B1918" t="str">
            <v>KITSAP CO -REGULATEDRESIDENTIALWLKNRM1</v>
          </cell>
          <cell r="J1918" t="str">
            <v>WLKNRM1</v>
          </cell>
          <cell r="K1918" t="str">
            <v>WALK IN 5'-25'-MTHLY</v>
          </cell>
          <cell r="S1918">
            <v>0</v>
          </cell>
          <cell r="T1918">
            <v>0</v>
          </cell>
          <cell r="U1918">
            <v>0.64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</row>
        <row r="1919">
          <cell r="B1919" t="str">
            <v>KITSAP CO -REGULATEDROLLOFFROLID</v>
          </cell>
          <cell r="J1919" t="str">
            <v>ROLID</v>
          </cell>
          <cell r="K1919" t="str">
            <v>ROLL OFF-LID</v>
          </cell>
          <cell r="S1919">
            <v>0</v>
          </cell>
          <cell r="T1919">
            <v>0</v>
          </cell>
          <cell r="U1919">
            <v>43.68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</row>
        <row r="1920">
          <cell r="B1920" t="str">
            <v>KITSAP CO -REGULATEDROLLOFFRORENT10D</v>
          </cell>
          <cell r="J1920" t="str">
            <v>RORENT10D</v>
          </cell>
          <cell r="K1920" t="str">
            <v>10YD ROLL OFF DAILY RENT</v>
          </cell>
          <cell r="S1920">
            <v>0</v>
          </cell>
          <cell r="T1920">
            <v>0</v>
          </cell>
          <cell r="U1920">
            <v>139.5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</row>
        <row r="1921">
          <cell r="B1921" t="str">
            <v>KITSAP CO -REGULATEDROLLOFFRORENT20D</v>
          </cell>
          <cell r="J1921" t="str">
            <v>RORENT20D</v>
          </cell>
          <cell r="K1921" t="str">
            <v>20YD ROLL OFF-DAILY RENT</v>
          </cell>
          <cell r="S1921">
            <v>0</v>
          </cell>
          <cell r="T1921">
            <v>0</v>
          </cell>
          <cell r="U1921">
            <v>1033.72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</row>
        <row r="1922">
          <cell r="B1922" t="str">
            <v>KITSAP CO -REGULATEDROLLOFFRORENT20M</v>
          </cell>
          <cell r="J1922" t="str">
            <v>RORENT20M</v>
          </cell>
          <cell r="K1922" t="str">
            <v>20YD ROLL OFF-MNTHLY RENT</v>
          </cell>
          <cell r="S1922">
            <v>0</v>
          </cell>
          <cell r="T1922">
            <v>0</v>
          </cell>
          <cell r="U1922">
            <v>97.48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</row>
        <row r="1923">
          <cell r="B1923" t="str">
            <v>KITSAP CO -REGULATEDROLLOFFRORENT40M</v>
          </cell>
          <cell r="J1923" t="str">
            <v>RORENT40M</v>
          </cell>
          <cell r="K1923" t="str">
            <v>40YD ROLL OFF-MNTHLY RENT</v>
          </cell>
          <cell r="S1923">
            <v>0</v>
          </cell>
          <cell r="T1923">
            <v>0</v>
          </cell>
          <cell r="U1923">
            <v>165.74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</row>
        <row r="1924">
          <cell r="B1924" t="str">
            <v>KITSAP CO -REGULATEDROLLOFFCPHAUL15</v>
          </cell>
          <cell r="J1924" t="str">
            <v>CPHAUL15</v>
          </cell>
          <cell r="K1924" t="str">
            <v>15YD COMPACTOR-HAUL</v>
          </cell>
          <cell r="S1924">
            <v>0</v>
          </cell>
          <cell r="T1924">
            <v>0</v>
          </cell>
          <cell r="U1924">
            <v>438.51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</row>
        <row r="1925">
          <cell r="B1925" t="str">
            <v>KITSAP CO -REGULATEDROLLOFFCPHAUL20</v>
          </cell>
          <cell r="J1925" t="str">
            <v>CPHAUL20</v>
          </cell>
          <cell r="K1925" t="str">
            <v>20YD COMPACTOR-HAUL</v>
          </cell>
          <cell r="S1925">
            <v>0</v>
          </cell>
          <cell r="T1925">
            <v>0</v>
          </cell>
          <cell r="U1925">
            <v>155.93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</row>
        <row r="1926">
          <cell r="B1926" t="str">
            <v>KITSAP CO -REGULATEDROLLOFFCPHAUL25</v>
          </cell>
          <cell r="J1926" t="str">
            <v>CPHAUL25</v>
          </cell>
          <cell r="K1926" t="str">
            <v>25YD COMPACTOR-HAUL</v>
          </cell>
          <cell r="S1926">
            <v>0</v>
          </cell>
          <cell r="T1926">
            <v>0</v>
          </cell>
          <cell r="U1926">
            <v>170.69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</row>
        <row r="1927">
          <cell r="B1927" t="str">
            <v>KITSAP CO -REGULATEDROLLOFFCPHAUL30</v>
          </cell>
          <cell r="J1927" t="str">
            <v>CPHAUL30</v>
          </cell>
          <cell r="K1927" t="str">
            <v>30YD COMPACTOR-HAUL</v>
          </cell>
          <cell r="S1927">
            <v>0</v>
          </cell>
          <cell r="T1927">
            <v>0</v>
          </cell>
          <cell r="U1927">
            <v>194.6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</row>
        <row r="1928">
          <cell r="B1928" t="str">
            <v>KITSAP CO -REGULATEDROLLOFFCPHAUL35</v>
          </cell>
          <cell r="J1928" t="str">
            <v>CPHAUL35</v>
          </cell>
          <cell r="K1928" t="str">
            <v>35YD COMPACTOR-HAUL</v>
          </cell>
          <cell r="S1928">
            <v>0</v>
          </cell>
          <cell r="T1928">
            <v>0</v>
          </cell>
          <cell r="U1928">
            <v>448.18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</row>
        <row r="1929">
          <cell r="B1929" t="str">
            <v>KITSAP CO -REGULATEDROLLOFFDISPOLY-TON</v>
          </cell>
          <cell r="J1929" t="str">
            <v>DISPOLY-TON</v>
          </cell>
          <cell r="K1929" t="str">
            <v>OLYMPIC LANDFILL PER TON</v>
          </cell>
          <cell r="S1929">
            <v>0</v>
          </cell>
          <cell r="T1929">
            <v>0</v>
          </cell>
          <cell r="U1929">
            <v>6090.75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</row>
        <row r="1930">
          <cell r="B1930" t="str">
            <v>KITSAP CO -REGULATEDROLLOFFDISPOLYMISC</v>
          </cell>
          <cell r="J1930" t="str">
            <v>DISPOLYMISC</v>
          </cell>
          <cell r="K1930" t="str">
            <v>DISPOSAL MISCELLANOUS</v>
          </cell>
          <cell r="S1930">
            <v>0</v>
          </cell>
          <cell r="T1930">
            <v>0</v>
          </cell>
          <cell r="U1930">
            <v>40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</row>
        <row r="1931">
          <cell r="B1931" t="str">
            <v>KITSAP CO -REGULATEDROLLOFFRODEL</v>
          </cell>
          <cell r="J1931" t="str">
            <v>RODEL</v>
          </cell>
          <cell r="K1931" t="str">
            <v>ROLL OFF-DELIVERY</v>
          </cell>
          <cell r="S1931">
            <v>0</v>
          </cell>
          <cell r="T1931">
            <v>0</v>
          </cell>
          <cell r="U1931">
            <v>701.64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</row>
        <row r="1932">
          <cell r="B1932" t="str">
            <v>KITSAP CO -REGULATEDROLLOFFROHAUL10</v>
          </cell>
          <cell r="J1932" t="str">
            <v>ROHAUL10</v>
          </cell>
          <cell r="K1932" t="str">
            <v>10YD ROLL OFF HAUL</v>
          </cell>
          <cell r="S1932">
            <v>0</v>
          </cell>
          <cell r="T1932">
            <v>0</v>
          </cell>
          <cell r="U1932">
            <v>83.93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</row>
        <row r="1933">
          <cell r="B1933" t="str">
            <v>KITSAP CO -REGULATEDROLLOFFROHAUL10T</v>
          </cell>
          <cell r="J1933" t="str">
            <v>ROHAUL10T</v>
          </cell>
          <cell r="K1933" t="str">
            <v>ROHAUL10T</v>
          </cell>
          <cell r="S1933">
            <v>0</v>
          </cell>
          <cell r="T1933">
            <v>0</v>
          </cell>
          <cell r="U1933">
            <v>83.93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</row>
        <row r="1934">
          <cell r="B1934" t="str">
            <v>KITSAP CO -REGULATEDROLLOFFROHAUL20</v>
          </cell>
          <cell r="J1934" t="str">
            <v>ROHAUL20</v>
          </cell>
          <cell r="K1934" t="str">
            <v>20YD ROLL OFF-HAUL</v>
          </cell>
          <cell r="S1934">
            <v>0</v>
          </cell>
          <cell r="T1934">
            <v>0</v>
          </cell>
          <cell r="U1934">
            <v>194.96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</row>
        <row r="1935">
          <cell r="B1935" t="str">
            <v>KITSAP CO -REGULATEDROLLOFFROHAUL20T</v>
          </cell>
          <cell r="J1935" t="str">
            <v>ROHAUL20T</v>
          </cell>
          <cell r="K1935" t="str">
            <v>20YD ROLL OFF TEMP HAUL</v>
          </cell>
          <cell r="S1935">
            <v>0</v>
          </cell>
          <cell r="T1935">
            <v>0</v>
          </cell>
          <cell r="U1935">
            <v>1559.68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</row>
        <row r="1936">
          <cell r="B1936" t="str">
            <v>KITSAP CO -REGULATEDROLLOFFROHAUL30</v>
          </cell>
          <cell r="J1936" t="str">
            <v>ROHAUL30</v>
          </cell>
          <cell r="K1936" t="str">
            <v>30YD ROLL OFF-HAUL</v>
          </cell>
          <cell r="S1936">
            <v>0</v>
          </cell>
          <cell r="T1936">
            <v>0</v>
          </cell>
          <cell r="U1936">
            <v>126.4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</row>
        <row r="1937">
          <cell r="B1937" t="str">
            <v>KITSAP CO -REGULATEDROLLOFFROHAUL40T</v>
          </cell>
          <cell r="J1937" t="str">
            <v>ROHAUL40T</v>
          </cell>
          <cell r="K1937" t="str">
            <v>40YD ROLL OFF TEMP HAUL</v>
          </cell>
          <cell r="S1937">
            <v>0</v>
          </cell>
          <cell r="T1937">
            <v>0</v>
          </cell>
          <cell r="U1937">
            <v>165.74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</row>
        <row r="1938">
          <cell r="B1938" t="str">
            <v>KITSAP CO -REGULATEDROLLOFFROMILE</v>
          </cell>
          <cell r="J1938" t="str">
            <v>ROMILE</v>
          </cell>
          <cell r="K1938" t="str">
            <v>ROLL OFF-MILEAGE</v>
          </cell>
          <cell r="S1938">
            <v>0</v>
          </cell>
          <cell r="T1938">
            <v>0</v>
          </cell>
          <cell r="U1938">
            <v>58.32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</row>
        <row r="1939">
          <cell r="B1939" t="str">
            <v>KITSAP CO -REGULATEDROLLOFFRORENT20D</v>
          </cell>
          <cell r="J1939" t="str">
            <v>RORENT20D</v>
          </cell>
          <cell r="K1939" t="str">
            <v>20YD ROLL OFF-DAILY RENT</v>
          </cell>
          <cell r="S1939">
            <v>0</v>
          </cell>
          <cell r="T1939">
            <v>0</v>
          </cell>
          <cell r="U1939">
            <v>474.79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</row>
        <row r="1940">
          <cell r="B1940" t="str">
            <v>KITSAP CO -REGULATEDROLLOFFRORENT40D</v>
          </cell>
          <cell r="J1940" t="str">
            <v>RORENT40D</v>
          </cell>
          <cell r="K1940" t="str">
            <v>40YD ROLL OFF-DAILY RENT</v>
          </cell>
          <cell r="S1940">
            <v>0</v>
          </cell>
          <cell r="T1940">
            <v>0</v>
          </cell>
          <cell r="U1940">
            <v>56.76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</row>
        <row r="1941">
          <cell r="B1941" t="str">
            <v>KITSAP CO -REGULATEDSURCFUEL-COM MASON</v>
          </cell>
          <cell r="J1941" t="str">
            <v>FUEL-COM MASON</v>
          </cell>
          <cell r="K1941" t="str">
            <v>FUEL &amp; MATERIAL SURCHARGE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</row>
        <row r="1942">
          <cell r="B1942" t="str">
            <v>KITSAP CO -REGULATEDSURCFUEL-RECY MASON</v>
          </cell>
          <cell r="J1942" t="str">
            <v>FUEL-RECY MASON</v>
          </cell>
          <cell r="K1942" t="str">
            <v>FUEL &amp; MATERIAL SURCHARGE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</row>
        <row r="1943">
          <cell r="B1943" t="str">
            <v>KITSAP CO -REGULATEDSURCFUEL-RES MASON</v>
          </cell>
          <cell r="J1943" t="str">
            <v>FUEL-RES MASON</v>
          </cell>
          <cell r="K1943" t="str">
            <v>FUEL &amp; MATERIAL SURCHARGE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</row>
        <row r="1944">
          <cell r="B1944" t="str">
            <v>KITSAP CO -REGULATEDSURCFUEL-COM MASON</v>
          </cell>
          <cell r="J1944" t="str">
            <v>FUEL-COM MASON</v>
          </cell>
          <cell r="K1944" t="str">
            <v>FUEL &amp; MATERIAL SURCHARGE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</row>
        <row r="1945">
          <cell r="B1945" t="str">
            <v>KITSAP CO -REGULATEDSURCFUEL-RECY MASON</v>
          </cell>
          <cell r="J1945" t="str">
            <v>FUEL-RECY MASON</v>
          </cell>
          <cell r="K1945" t="str">
            <v>FUEL &amp; MATERIAL SURCHARGE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</row>
        <row r="1946">
          <cell r="B1946" t="str">
            <v>KITSAP CO -REGULATEDSURCFUEL-RES MASON</v>
          </cell>
          <cell r="J1946" t="str">
            <v>FUEL-RES MASON</v>
          </cell>
          <cell r="K1946" t="str">
            <v>FUEL &amp; MATERIAL SURCHARGE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</row>
        <row r="1947">
          <cell r="B1947" t="str">
            <v>KITSAP CO -REGULATEDSURCFUEL-ACCTG MASON</v>
          </cell>
          <cell r="J1947" t="str">
            <v>FUEL-ACCTG MASON</v>
          </cell>
          <cell r="K1947" t="str">
            <v>FUEL &amp; MATERIAL SURCHARGE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</row>
        <row r="1948">
          <cell r="B1948" t="str">
            <v>KITSAP CO -REGULATEDSURCFUEL-RECY MASON</v>
          </cell>
          <cell r="J1948" t="str">
            <v>FUEL-RECY MASON</v>
          </cell>
          <cell r="K1948" t="str">
            <v>FUEL &amp; MATERIAL SURCHARGE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</row>
        <row r="1949">
          <cell r="B1949" t="str">
            <v>KITSAP CO -REGULATEDSURCFUEL-RES MASON</v>
          </cell>
          <cell r="J1949" t="str">
            <v>FUEL-RES MASON</v>
          </cell>
          <cell r="K1949" t="str">
            <v>FUEL &amp; MATERIAL SURCHARGE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</row>
        <row r="1950">
          <cell r="B1950" t="str">
            <v>KITSAP CO -REGULATEDSURCFUEL-COM MASON</v>
          </cell>
          <cell r="J1950" t="str">
            <v>FUEL-COM MASON</v>
          </cell>
          <cell r="K1950" t="str">
            <v>FUEL &amp; MATERIAL SURCHARGE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</row>
        <row r="1951">
          <cell r="B1951" t="str">
            <v>KITSAP CO -REGULATEDSURCFUEL-RECY MASON</v>
          </cell>
          <cell r="J1951" t="str">
            <v>FUEL-RECY MASON</v>
          </cell>
          <cell r="K1951" t="str">
            <v>FUEL &amp; MATERIAL SURCHARGE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</row>
        <row r="1952">
          <cell r="B1952" t="str">
            <v>KITSAP CO -REGULATEDSURCFUEL-RES MASON</v>
          </cell>
          <cell r="J1952" t="str">
            <v>FUEL-RES MASON</v>
          </cell>
          <cell r="K1952" t="str">
            <v>FUEL &amp; MATERIAL SURCHARGE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</row>
        <row r="1953">
          <cell r="B1953" t="str">
            <v>KITSAP CO -REGULATEDSURCFUEL-RO MASON</v>
          </cell>
          <cell r="J1953" t="str">
            <v>FUEL-RO MASON</v>
          </cell>
          <cell r="K1953" t="str">
            <v>FUEL &amp; MATERIAL SURCHARGE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</row>
        <row r="1954">
          <cell r="B1954" t="str">
            <v>KITSAP CO -REGULATEDTAXESREF</v>
          </cell>
          <cell r="J1954" t="str">
            <v>REF</v>
          </cell>
          <cell r="K1954" t="str">
            <v>3.6% WA Refuse Tax</v>
          </cell>
          <cell r="S1954">
            <v>0</v>
          </cell>
          <cell r="T1954">
            <v>0</v>
          </cell>
          <cell r="U1954">
            <v>34.28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</row>
        <row r="1955">
          <cell r="B1955" t="str">
            <v>KITSAP CO -REGULATEDTAXESREF</v>
          </cell>
          <cell r="J1955" t="str">
            <v>REF</v>
          </cell>
          <cell r="K1955" t="str">
            <v>3.6% WA Refuse Tax</v>
          </cell>
          <cell r="S1955">
            <v>0</v>
          </cell>
          <cell r="T1955">
            <v>0</v>
          </cell>
          <cell r="U1955">
            <v>898.89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</row>
        <row r="1956">
          <cell r="B1956" t="str">
            <v>KITSAP CO -REGULATEDTAXESSALES TAX</v>
          </cell>
          <cell r="J1956" t="str">
            <v>SALES TAX</v>
          </cell>
          <cell r="K1956" t="str">
            <v>8.5% Sales Tax</v>
          </cell>
          <cell r="S1956">
            <v>0</v>
          </cell>
          <cell r="T1956">
            <v>0</v>
          </cell>
          <cell r="U1956">
            <v>292.29000000000002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</row>
        <row r="1957">
          <cell r="B1957" t="str">
            <v>KITSAP CO -REGULATEDTAXESREF</v>
          </cell>
          <cell r="J1957" t="str">
            <v>REF</v>
          </cell>
          <cell r="K1957" t="str">
            <v>3.6% WA Refuse Tax</v>
          </cell>
          <cell r="S1957">
            <v>0</v>
          </cell>
          <cell r="T1957">
            <v>0</v>
          </cell>
          <cell r="U1957">
            <v>2884.81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</row>
        <row r="1958">
          <cell r="B1958" t="str">
            <v>KITSAP CO -REGULATEDTAXESREF</v>
          </cell>
          <cell r="J1958" t="str">
            <v>REF</v>
          </cell>
          <cell r="K1958" t="str">
            <v>3.6% WA Refuse Tax</v>
          </cell>
          <cell r="S1958">
            <v>0</v>
          </cell>
          <cell r="T1958">
            <v>0</v>
          </cell>
          <cell r="U1958">
            <v>17.100000000000001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</row>
        <row r="1959">
          <cell r="B1959" t="str">
            <v>KITSAP CO -REGULATEDTAXESSALES TAX</v>
          </cell>
          <cell r="J1959" t="str">
            <v>SALES TAX</v>
          </cell>
          <cell r="K1959" t="str">
            <v>8.5% Sales Tax</v>
          </cell>
          <cell r="S1959">
            <v>0</v>
          </cell>
          <cell r="T1959">
            <v>0</v>
          </cell>
          <cell r="U1959">
            <v>1.62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</row>
        <row r="1960">
          <cell r="B1960" t="str">
            <v>KITSAP CO -REGULATEDTAXESREF</v>
          </cell>
          <cell r="J1960" t="str">
            <v>REF</v>
          </cell>
          <cell r="K1960" t="str">
            <v>3.6% WA Refuse Tax</v>
          </cell>
          <cell r="S1960">
            <v>0</v>
          </cell>
          <cell r="T1960">
            <v>0</v>
          </cell>
          <cell r="U1960">
            <v>324.02999999999997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</row>
        <row r="1961">
          <cell r="B1961" t="str">
            <v>KITSAP CO -REGULATEDTAXESSALES TAX</v>
          </cell>
          <cell r="J1961" t="str">
            <v>SALES TAX</v>
          </cell>
          <cell r="K1961" t="str">
            <v>8.5% Sales Tax</v>
          </cell>
          <cell r="S1961">
            <v>0</v>
          </cell>
          <cell r="T1961">
            <v>0</v>
          </cell>
          <cell r="U1961">
            <v>226.99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</row>
        <row r="1962">
          <cell r="B1962" t="str">
            <v>KITSAP CO-UNREGULATEDACCOUNTING ADJUSTMENTSFINCHG</v>
          </cell>
          <cell r="J1962" t="str">
            <v>FINCHG</v>
          </cell>
          <cell r="K1962" t="str">
            <v>LATE FEE</v>
          </cell>
          <cell r="S1962">
            <v>0</v>
          </cell>
          <cell r="T1962">
            <v>0</v>
          </cell>
          <cell r="U1962">
            <v>14.19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</row>
        <row r="1963">
          <cell r="B1963" t="str">
            <v>KITSAP CO-UNREGULATEDCOMMERCIAL - REARLOADUNLOCKRECY</v>
          </cell>
          <cell r="J1963" t="str">
            <v>UNLOCKRECY</v>
          </cell>
          <cell r="K1963" t="str">
            <v>UNLOCK / UNLATCH RECY</v>
          </cell>
          <cell r="S1963">
            <v>0</v>
          </cell>
          <cell r="T1963">
            <v>0</v>
          </cell>
          <cell r="U1963">
            <v>10.119999999999999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</row>
        <row r="1964">
          <cell r="B1964" t="str">
            <v>KITSAP CO-UNREGULATEDCOMMERCIAL - REARLOADR2YDPU</v>
          </cell>
          <cell r="J1964" t="str">
            <v>R2YDPU</v>
          </cell>
          <cell r="K1964" t="str">
            <v>2YD CONTAINER PICKUP</v>
          </cell>
          <cell r="S1964">
            <v>0</v>
          </cell>
          <cell r="T1964">
            <v>0</v>
          </cell>
          <cell r="U1964">
            <v>19.149999999999999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</row>
        <row r="1965">
          <cell r="B1965" t="str">
            <v>KITSAP CO-UNREGULATEDCOMMERCIAL RECYCLE96CRCOGE1</v>
          </cell>
          <cell r="J1965" t="str">
            <v>96CRCOGE1</v>
          </cell>
          <cell r="K1965" t="str">
            <v>96 COMMINGLE WG-EOW</v>
          </cell>
          <cell r="S1965">
            <v>0</v>
          </cell>
          <cell r="T1965">
            <v>0</v>
          </cell>
          <cell r="U1965">
            <v>71.459999999999994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</row>
        <row r="1966">
          <cell r="B1966" t="str">
            <v>KITSAP CO-UNREGULATEDCOMMERCIAL RECYCLE96CRCOGM1</v>
          </cell>
          <cell r="J1966" t="str">
            <v>96CRCOGM1</v>
          </cell>
          <cell r="K1966" t="str">
            <v>96 COMMINGLE WGMNTHLY</v>
          </cell>
          <cell r="S1966">
            <v>0</v>
          </cell>
          <cell r="T1966">
            <v>0</v>
          </cell>
          <cell r="U1966">
            <v>110.04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</row>
        <row r="1967">
          <cell r="B1967" t="str">
            <v>KITSAP CO-UNREGULATEDCOMMERCIAL RECYCLE96CRCOGW1</v>
          </cell>
          <cell r="J1967" t="str">
            <v>96CRCOGW1</v>
          </cell>
          <cell r="K1967" t="str">
            <v>96 COMMINGLE WG-WEEKLY</v>
          </cell>
          <cell r="S1967">
            <v>0</v>
          </cell>
          <cell r="T1967">
            <v>0</v>
          </cell>
          <cell r="U1967">
            <v>584.51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</row>
        <row r="1968">
          <cell r="B1968" t="str">
            <v>KITSAP CO-UNREGULATEDCOMMERCIAL RECYCLE96CRCONGE1</v>
          </cell>
          <cell r="J1968" t="str">
            <v>96CRCONGE1</v>
          </cell>
          <cell r="K1968" t="str">
            <v>96 COMMINGLE NG-EOW</v>
          </cell>
          <cell r="S1968">
            <v>0</v>
          </cell>
          <cell r="T1968">
            <v>0</v>
          </cell>
          <cell r="U1968">
            <v>473.2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</row>
        <row r="1969">
          <cell r="B1969" t="str">
            <v>KITSAP CO-UNREGULATEDCOMMERCIAL RECYCLE96CRCONGM1</v>
          </cell>
          <cell r="J1969" t="str">
            <v>96CRCONGM1</v>
          </cell>
          <cell r="K1969" t="str">
            <v>96 COMMINGLE NG-MNTHLY</v>
          </cell>
          <cell r="S1969">
            <v>0</v>
          </cell>
          <cell r="T1969">
            <v>0</v>
          </cell>
          <cell r="U1969">
            <v>165.06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</row>
        <row r="1970">
          <cell r="B1970" t="str">
            <v>KITSAP CO-UNREGULATEDCOMMERCIAL RECYCLE96CRCONGW1</v>
          </cell>
          <cell r="J1970" t="str">
            <v>96CRCONGW1</v>
          </cell>
          <cell r="K1970" t="str">
            <v>96 COMMINGLE NG-WEEKLY</v>
          </cell>
          <cell r="S1970">
            <v>0</v>
          </cell>
          <cell r="T1970">
            <v>0</v>
          </cell>
          <cell r="U1970">
            <v>714.15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</row>
        <row r="1971">
          <cell r="B1971" t="str">
            <v xml:space="preserve">KITSAP CO-UNREGULATEDCOMMERCIAL RECYCLER2YDOCCE </v>
          </cell>
          <cell r="J1971" t="str">
            <v xml:space="preserve">R2YDOCCE </v>
          </cell>
          <cell r="K1971" t="str">
            <v>2YD OCC-EOW</v>
          </cell>
          <cell r="S1971">
            <v>0</v>
          </cell>
          <cell r="T1971">
            <v>0</v>
          </cell>
          <cell r="U1971">
            <v>638.41999999999996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</row>
        <row r="1972">
          <cell r="B1972" t="str">
            <v>KITSAP CO-UNREGULATEDCOMMERCIAL RECYCLER2YDOCCEX</v>
          </cell>
          <cell r="J1972" t="str">
            <v>R2YDOCCEX</v>
          </cell>
          <cell r="K1972" t="str">
            <v>2YD OCC-EXTRA CONTAINER</v>
          </cell>
          <cell r="S1972">
            <v>0</v>
          </cell>
          <cell r="T1972">
            <v>0</v>
          </cell>
          <cell r="U1972">
            <v>203.28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</row>
        <row r="1973">
          <cell r="B1973" t="str">
            <v>KITSAP CO-UNREGULATEDCOMMERCIAL RECYCLER2YDOCCM</v>
          </cell>
          <cell r="J1973" t="str">
            <v>R2YDOCCM</v>
          </cell>
          <cell r="K1973" t="str">
            <v>2YD OCC-MNTHLY</v>
          </cell>
          <cell r="S1973">
            <v>0</v>
          </cell>
          <cell r="T1973">
            <v>0</v>
          </cell>
          <cell r="U1973">
            <v>227.28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</row>
        <row r="1974">
          <cell r="B1974" t="str">
            <v>KITSAP CO-UNREGULATEDCOMMERCIAL RECYCLER2YDOCCW</v>
          </cell>
          <cell r="J1974" t="str">
            <v>R2YDOCCW</v>
          </cell>
          <cell r="K1974" t="str">
            <v>2YD OCC-WEEKLY</v>
          </cell>
          <cell r="S1974">
            <v>0</v>
          </cell>
          <cell r="T1974">
            <v>0</v>
          </cell>
          <cell r="U1974">
            <v>1589.46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</row>
        <row r="1975">
          <cell r="B1975" t="str">
            <v>KITSAP CO-UNREGULATEDCOMMERCIAL RECYCLERECYLOCK</v>
          </cell>
          <cell r="J1975" t="str">
            <v>RECYLOCK</v>
          </cell>
          <cell r="K1975" t="str">
            <v>LOCK/UNLOCK RECYCLING</v>
          </cell>
          <cell r="S1975">
            <v>0</v>
          </cell>
          <cell r="T1975">
            <v>0</v>
          </cell>
          <cell r="U1975">
            <v>13.3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</row>
        <row r="1976">
          <cell r="B1976" t="str">
            <v>KITSAP CO-UNREGULATEDCOMMERCIAL RECYCLE96CRCONGOC</v>
          </cell>
          <cell r="J1976" t="str">
            <v>96CRCONGOC</v>
          </cell>
          <cell r="K1976" t="str">
            <v>96 COMMINGLE NGON CALL</v>
          </cell>
          <cell r="S1976">
            <v>0</v>
          </cell>
          <cell r="T1976">
            <v>0</v>
          </cell>
          <cell r="U1976">
            <v>18.34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</row>
        <row r="1977">
          <cell r="B1977" t="str">
            <v>KITSAP CO-UNREGULATEDCOMMERCIAL RECYCLECDELOCC</v>
          </cell>
          <cell r="J1977" t="str">
            <v>CDELOCC</v>
          </cell>
          <cell r="K1977" t="str">
            <v>CARDBOARD DELIVERY</v>
          </cell>
          <cell r="S1977">
            <v>0</v>
          </cell>
          <cell r="T1977">
            <v>0</v>
          </cell>
          <cell r="U1977">
            <v>28.35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</row>
        <row r="1978">
          <cell r="B1978" t="str">
            <v>KITSAP CO-UNREGULATEDCOMMERCIAL RECYCLER2YDOCCOC</v>
          </cell>
          <cell r="J1978" t="str">
            <v>R2YDOCCOC</v>
          </cell>
          <cell r="K1978" t="str">
            <v>2YD OCC-ON CALL</v>
          </cell>
          <cell r="S1978">
            <v>0</v>
          </cell>
          <cell r="T1978">
            <v>0</v>
          </cell>
          <cell r="U1978">
            <v>75.760000000000005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</row>
        <row r="1979">
          <cell r="B1979" t="str">
            <v>KITSAP CO-UNREGULATEDCOMMERCIAL RECYCLERECYLOCK</v>
          </cell>
          <cell r="J1979" t="str">
            <v>RECYLOCK</v>
          </cell>
          <cell r="K1979" t="str">
            <v>LOCK/UNLOCK RECYCLING</v>
          </cell>
          <cell r="S1979">
            <v>0</v>
          </cell>
          <cell r="T1979">
            <v>0</v>
          </cell>
          <cell r="U1979">
            <v>7.98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</row>
        <row r="1980">
          <cell r="B1980" t="str">
            <v>KITSAP CO-UNREGULATEDCOMMERCIAL RECYCLEROLLOUTOCC</v>
          </cell>
          <cell r="J1980" t="str">
            <v>ROLLOUTOCC</v>
          </cell>
          <cell r="K1980" t="str">
            <v>ROLL OUT FEE - RECYCLE</v>
          </cell>
          <cell r="S1980">
            <v>0</v>
          </cell>
          <cell r="T1980">
            <v>0</v>
          </cell>
          <cell r="U1980">
            <v>56.7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</row>
        <row r="1981">
          <cell r="B1981" t="str">
            <v>KITSAP CO-UNREGULATEDCOMMERCIAL RECYCLEWLKNRECY</v>
          </cell>
          <cell r="J1981" t="str">
            <v>WLKNRECY</v>
          </cell>
          <cell r="K1981" t="str">
            <v>WALK IN RECYCLE</v>
          </cell>
          <cell r="S1981">
            <v>0</v>
          </cell>
          <cell r="T1981">
            <v>0</v>
          </cell>
          <cell r="U1981">
            <v>205.1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</row>
        <row r="1982">
          <cell r="B1982" t="str">
            <v>KITSAP CO-UNREGULATEDPAYMENTSCC-KOL</v>
          </cell>
          <cell r="J1982" t="str">
            <v>CC-KOL</v>
          </cell>
          <cell r="K1982" t="str">
            <v>ONLINE PAYMENT-CC</v>
          </cell>
          <cell r="S1982">
            <v>0</v>
          </cell>
          <cell r="T1982">
            <v>0</v>
          </cell>
          <cell r="U1982">
            <v>-2264.1999999999998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</row>
        <row r="1983">
          <cell r="B1983" t="str">
            <v>KITSAP CO-UNREGULATEDPAYMENTSPAY</v>
          </cell>
          <cell r="J1983" t="str">
            <v>PAY</v>
          </cell>
          <cell r="K1983" t="str">
            <v>PAYMENT-THANK YOU!</v>
          </cell>
          <cell r="S1983">
            <v>0</v>
          </cell>
          <cell r="T1983">
            <v>0</v>
          </cell>
          <cell r="U1983">
            <v>-1487.78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</row>
        <row r="1984">
          <cell r="B1984" t="str">
            <v>KITSAP CO-UNREGULATEDPAYMENTSPAY-CFREE</v>
          </cell>
          <cell r="J1984" t="str">
            <v>PAY-CFREE</v>
          </cell>
          <cell r="K1984" t="str">
            <v>PAYMENT-THANK YOU</v>
          </cell>
          <cell r="S1984">
            <v>0</v>
          </cell>
          <cell r="T1984">
            <v>0</v>
          </cell>
          <cell r="U1984">
            <v>-186.31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</row>
        <row r="1985">
          <cell r="B1985" t="str">
            <v>KITSAP CO-UNREGULATEDPAYMENTSPAY-KOL</v>
          </cell>
          <cell r="J1985" t="str">
            <v>PAY-KOL</v>
          </cell>
          <cell r="K1985" t="str">
            <v>PAYMENT-THANK YOU - OL</v>
          </cell>
          <cell r="S1985">
            <v>0</v>
          </cell>
          <cell r="T1985">
            <v>0</v>
          </cell>
          <cell r="U1985">
            <v>-1093.5999999999999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</row>
        <row r="1986">
          <cell r="B1986" t="str">
            <v>KITSAP CO-UNREGULATEDPAYMENTSPAY-NATL</v>
          </cell>
          <cell r="J1986" t="str">
            <v>PAY-NATL</v>
          </cell>
          <cell r="K1986" t="str">
            <v>PAYMENT THANK YOU</v>
          </cell>
          <cell r="S1986">
            <v>0</v>
          </cell>
          <cell r="T1986">
            <v>0</v>
          </cell>
          <cell r="U1986">
            <v>-287.13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</row>
        <row r="1987">
          <cell r="B1987" t="str">
            <v>KITSAP CO-UNREGULATEDPAYMENTSPAY-OAK</v>
          </cell>
          <cell r="J1987" t="str">
            <v>PAY-OAK</v>
          </cell>
          <cell r="K1987" t="str">
            <v>OAKLEAF PAYMENT</v>
          </cell>
          <cell r="S1987">
            <v>0</v>
          </cell>
          <cell r="T1987">
            <v>0</v>
          </cell>
          <cell r="U1987">
            <v>-317.10000000000002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</row>
        <row r="1988">
          <cell r="B1988" t="str">
            <v>KITSAP CO-UNREGULATEDPAYMENTSPAY-RPPS</v>
          </cell>
          <cell r="J1988" t="str">
            <v>PAY-RPPS</v>
          </cell>
          <cell r="K1988" t="str">
            <v>RPSS PAYMENT</v>
          </cell>
          <cell r="S1988">
            <v>0</v>
          </cell>
          <cell r="T1988">
            <v>0</v>
          </cell>
          <cell r="U1988">
            <v>-132.58000000000001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</row>
        <row r="1989">
          <cell r="B1989" t="str">
            <v>KITSAP CO-UNREGULATEDPAYMENTSPAYUSBL</v>
          </cell>
          <cell r="J1989" t="str">
            <v>PAYUSBL</v>
          </cell>
          <cell r="K1989" t="str">
            <v>PAYMENT THANK YOU</v>
          </cell>
          <cell r="S1989">
            <v>0</v>
          </cell>
          <cell r="T1989">
            <v>0</v>
          </cell>
          <cell r="U1989">
            <v>-1611.71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</row>
        <row r="1990">
          <cell r="B1990" t="str">
            <v>KITSAP CO-UNREGULATEDROLLOFFROLIDRECY</v>
          </cell>
          <cell r="J1990" t="str">
            <v>ROLIDRECY</v>
          </cell>
          <cell r="K1990" t="str">
            <v>ROLL OFF LID-RECYCLE</v>
          </cell>
          <cell r="S1990">
            <v>0</v>
          </cell>
          <cell r="T1990">
            <v>0</v>
          </cell>
          <cell r="U1990">
            <v>14.56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</row>
        <row r="1991">
          <cell r="B1991" t="str">
            <v>KITSAP CO-UNREGULATEDROLLOFFRORENT20DRECY</v>
          </cell>
          <cell r="J1991" t="str">
            <v>RORENT20DRECY</v>
          </cell>
          <cell r="K1991" t="str">
            <v>ROLL OFF RENT DAILY-RECYL</v>
          </cell>
          <cell r="S1991">
            <v>0</v>
          </cell>
          <cell r="T1991">
            <v>0</v>
          </cell>
          <cell r="U1991">
            <v>540.9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</row>
        <row r="1992">
          <cell r="B1992" t="str">
            <v>KITSAP CO-UNREGULATEDROLLOFFRORENT40DRECY</v>
          </cell>
          <cell r="J1992" t="str">
            <v>RORENT40DRECY</v>
          </cell>
          <cell r="K1992" t="str">
            <v>ROLL OFF RENT DAILY-RECYL</v>
          </cell>
          <cell r="S1992">
            <v>0</v>
          </cell>
          <cell r="T1992">
            <v>0</v>
          </cell>
          <cell r="U1992">
            <v>283.8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</row>
        <row r="1993">
          <cell r="B1993" t="str">
            <v>KITSAP CO-UNREGULATEDROLLOFFRECYHAUL</v>
          </cell>
          <cell r="J1993" t="str">
            <v>RECYHAUL</v>
          </cell>
          <cell r="K1993" t="str">
            <v>ROLL OFF RECYCLE HAUL</v>
          </cell>
          <cell r="S1993">
            <v>0</v>
          </cell>
          <cell r="T1993">
            <v>0</v>
          </cell>
          <cell r="U1993">
            <v>721.4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</row>
        <row r="1994">
          <cell r="B1994" t="str">
            <v>KITSAP CO-UNREGULATEDROLLOFFROMILERECY</v>
          </cell>
          <cell r="J1994" t="str">
            <v>ROMILERECY</v>
          </cell>
          <cell r="K1994" t="str">
            <v>ROLL OFF MILEAGE RECYCLE</v>
          </cell>
          <cell r="S1994">
            <v>0</v>
          </cell>
          <cell r="T1994">
            <v>0</v>
          </cell>
          <cell r="U1994">
            <v>7.29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</row>
        <row r="1995">
          <cell r="B1995" t="str">
            <v>KITSAP CO-UNREGULATEDSURCFUEL-COM MASON</v>
          </cell>
          <cell r="J1995" t="str">
            <v>FUEL-COM MASON</v>
          </cell>
          <cell r="K1995" t="str">
            <v>FUEL &amp; MATERIAL SURCHARGE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</row>
        <row r="1996">
          <cell r="B1996" t="str">
            <v>KITSAP CO-UNREGULATEDSURCFUEL-RECY MASON</v>
          </cell>
          <cell r="J1996" t="str">
            <v>FUEL-RECY MASON</v>
          </cell>
          <cell r="K1996" t="str">
            <v>FUEL &amp; MATERIAL SURCHARGE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</row>
        <row r="1997">
          <cell r="B1997" t="str">
            <v>KITSAP CO-UNREGULATEDSURCFUEL-RECY MASON</v>
          </cell>
          <cell r="J1997" t="str">
            <v>FUEL-RECY MASON</v>
          </cell>
          <cell r="K1997" t="str">
            <v>FUEL &amp; MATERIAL SURCHARGE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</row>
        <row r="1998">
          <cell r="B1998" t="str">
            <v>KITSAP CO-UNREGULATEDTAXESREF</v>
          </cell>
          <cell r="J1998" t="str">
            <v>REF</v>
          </cell>
          <cell r="K1998" t="str">
            <v>3.6% WA Refuse Tax</v>
          </cell>
          <cell r="S1998">
            <v>0</v>
          </cell>
          <cell r="T1998">
            <v>0</v>
          </cell>
          <cell r="U1998">
            <v>0.69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</row>
        <row r="1999">
          <cell r="B1999" t="str">
            <v>KITSAP CO-UNREGULATEDTAXESSALES TAX</v>
          </cell>
          <cell r="J1999" t="str">
            <v>SALES TAX</v>
          </cell>
          <cell r="K1999" t="str">
            <v>8.5% Sales Tax</v>
          </cell>
          <cell r="S1999">
            <v>0</v>
          </cell>
          <cell r="T1999">
            <v>0</v>
          </cell>
          <cell r="U1999">
            <v>2.41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</row>
        <row r="2000">
          <cell r="B2000" t="str">
            <v>KITSAP CO-UNREGULATEDTAXESSALES TAX</v>
          </cell>
          <cell r="J2000" t="str">
            <v>SALES TAX</v>
          </cell>
          <cell r="K2000" t="str">
            <v>8.5% Sales Tax</v>
          </cell>
          <cell r="S2000">
            <v>0</v>
          </cell>
          <cell r="T2000">
            <v>0</v>
          </cell>
          <cell r="U2000">
            <v>45.99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</row>
        <row r="2001">
          <cell r="B2001" t="str">
            <v>MASON CO-REGULATEDACCOUNTING ADJUSTMENTSFINCHG</v>
          </cell>
          <cell r="J2001" t="str">
            <v>FINCHG</v>
          </cell>
          <cell r="K2001" t="str">
            <v>LATE FEE</v>
          </cell>
          <cell r="S2001">
            <v>0</v>
          </cell>
          <cell r="T2001">
            <v>0</v>
          </cell>
          <cell r="U2001">
            <v>368.06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</row>
        <row r="2002">
          <cell r="B2002" t="str">
            <v xml:space="preserve">MASON CO-REGULATEDACCOUNTING ADJUSTMENTSBD </v>
          </cell>
          <cell r="J2002" t="str">
            <v xml:space="preserve">BD </v>
          </cell>
          <cell r="K2002" t="str">
            <v>W\O BAD DEBT</v>
          </cell>
          <cell r="S2002">
            <v>0</v>
          </cell>
          <cell r="T2002">
            <v>0</v>
          </cell>
          <cell r="U2002">
            <v>-4099.0600000000004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</row>
        <row r="2003">
          <cell r="B2003" t="str">
            <v>MASON CO-REGULATEDACCOUNTING ADJUSTMENTSBDR</v>
          </cell>
          <cell r="J2003" t="str">
            <v>BDR</v>
          </cell>
          <cell r="K2003" t="str">
            <v>BAD DEBT RECOVERY</v>
          </cell>
          <cell r="S2003">
            <v>0</v>
          </cell>
          <cell r="T2003">
            <v>0</v>
          </cell>
          <cell r="U2003">
            <v>134.77000000000001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</row>
        <row r="2004">
          <cell r="B2004" t="str">
            <v>MASON CO-REGULATEDACCOUNTING ADJUSTMENTSFINCHG</v>
          </cell>
          <cell r="J2004" t="str">
            <v>FINCHG</v>
          </cell>
          <cell r="K2004" t="str">
            <v>LATE FEE</v>
          </cell>
          <cell r="S2004">
            <v>0</v>
          </cell>
          <cell r="T2004">
            <v>0</v>
          </cell>
          <cell r="U2004">
            <v>-2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</row>
        <row r="2005">
          <cell r="B2005" t="str">
            <v>MASON CO-REGULATEDACCOUNTING ADJUSTMENTSMM</v>
          </cell>
          <cell r="J2005" t="str">
            <v>MM</v>
          </cell>
          <cell r="K2005" t="str">
            <v>MOVE MONEY</v>
          </cell>
          <cell r="S2005">
            <v>0</v>
          </cell>
          <cell r="T2005">
            <v>0</v>
          </cell>
          <cell r="U2005">
            <v>-129.44999999999999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</row>
        <row r="2006">
          <cell r="B2006" t="str">
            <v>MASON CO-REGULATEDACCOUNTING ADJUSTMENTSNSF FEES</v>
          </cell>
          <cell r="J2006" t="str">
            <v>NSF FEES</v>
          </cell>
          <cell r="K2006" t="str">
            <v>RETURNED CHECK FEE</v>
          </cell>
          <cell r="S2006">
            <v>0</v>
          </cell>
          <cell r="T2006">
            <v>0</v>
          </cell>
          <cell r="U2006">
            <v>21.55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</row>
        <row r="2007">
          <cell r="B2007" t="str">
            <v>MASON CO-REGULATEDACCOUNTING ADJUSTMENTSREFUND</v>
          </cell>
          <cell r="J2007" t="str">
            <v>REFUND</v>
          </cell>
          <cell r="K2007" t="str">
            <v>REFUND</v>
          </cell>
          <cell r="S2007">
            <v>0</v>
          </cell>
          <cell r="T2007">
            <v>0</v>
          </cell>
          <cell r="U2007">
            <v>85.8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</row>
        <row r="2008">
          <cell r="B2008" t="str">
            <v>MASON CO-REGULATEDACCOUNTING ADJUSTMENTSFINCHG</v>
          </cell>
          <cell r="J2008" t="str">
            <v>FINCHG</v>
          </cell>
          <cell r="K2008" t="str">
            <v>LATE FEE</v>
          </cell>
          <cell r="S2008">
            <v>0</v>
          </cell>
          <cell r="T2008">
            <v>0</v>
          </cell>
          <cell r="U2008">
            <v>239.91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</row>
        <row r="2009">
          <cell r="B2009" t="str">
            <v xml:space="preserve">MASON CO-REGULATEDACCOUNTING ADJUSTMENTSBD </v>
          </cell>
          <cell r="J2009" t="str">
            <v xml:space="preserve">BD </v>
          </cell>
          <cell r="K2009" t="str">
            <v>W\O BAD DEBT</v>
          </cell>
          <cell r="S2009">
            <v>0</v>
          </cell>
          <cell r="T2009">
            <v>0</v>
          </cell>
          <cell r="U2009">
            <v>-935.1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</row>
        <row r="2010">
          <cell r="B2010" t="str">
            <v>MASON CO-REGULATEDACCOUNTING ADJUSTMENTSFINCHG</v>
          </cell>
          <cell r="J2010" t="str">
            <v>FINCHG</v>
          </cell>
          <cell r="K2010" t="str">
            <v>LATE FEE</v>
          </cell>
          <cell r="S2010">
            <v>0</v>
          </cell>
          <cell r="T2010">
            <v>0</v>
          </cell>
          <cell r="U2010">
            <v>-4.87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</row>
        <row r="2011">
          <cell r="B2011" t="str">
            <v>MASON CO-REGULATEDACCOUNTING ADJUSTMENTSMM</v>
          </cell>
          <cell r="J2011" t="str">
            <v>MM</v>
          </cell>
          <cell r="K2011" t="str">
            <v>MOVE MONEY</v>
          </cell>
          <cell r="S2011">
            <v>0</v>
          </cell>
          <cell r="T2011">
            <v>0</v>
          </cell>
          <cell r="U2011">
            <v>494.93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</row>
        <row r="2012">
          <cell r="B2012" t="str">
            <v>MASON CO-REGULATEDACCOUNTING ADJUSTMENTSNSF FEES</v>
          </cell>
          <cell r="J2012" t="str">
            <v>NSF FEES</v>
          </cell>
          <cell r="K2012" t="str">
            <v>RETURNED CHECK FEE</v>
          </cell>
          <cell r="S2012">
            <v>0</v>
          </cell>
          <cell r="T2012">
            <v>0</v>
          </cell>
          <cell r="U2012">
            <v>21.55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</row>
        <row r="2013">
          <cell r="B2013" t="str">
            <v>MASON CO-REGULATEDACCOUNTING ADJUSTMENTSREFUND</v>
          </cell>
          <cell r="J2013" t="str">
            <v>REFUND</v>
          </cell>
          <cell r="K2013" t="str">
            <v>REFUND</v>
          </cell>
          <cell r="S2013">
            <v>0</v>
          </cell>
          <cell r="T2013">
            <v>0</v>
          </cell>
          <cell r="U2013">
            <v>606.29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</row>
        <row r="2014">
          <cell r="B2014" t="str">
            <v>MASON CO-REGULATEDACCOUNTING ADJUSTMENTSRETCK</v>
          </cell>
          <cell r="J2014" t="str">
            <v>RETCK</v>
          </cell>
          <cell r="K2014" t="str">
            <v>RETURNED CHECK</v>
          </cell>
          <cell r="S2014">
            <v>0</v>
          </cell>
          <cell r="T2014">
            <v>0</v>
          </cell>
          <cell r="U2014">
            <v>500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</row>
        <row r="2015">
          <cell r="B2015" t="str">
            <v>MASON CO-REGULATEDCOMMERCIAL  FRONTLOADWLKNRW2RECY</v>
          </cell>
          <cell r="J2015" t="str">
            <v>WLKNRW2RECY</v>
          </cell>
          <cell r="K2015" t="str">
            <v>WALK IN OVER 25 ADDITIONA</v>
          </cell>
          <cell r="S2015">
            <v>0</v>
          </cell>
          <cell r="T2015">
            <v>0</v>
          </cell>
          <cell r="U2015">
            <v>40.18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</row>
        <row r="2016">
          <cell r="B2016" t="str">
            <v>MASON CO-REGULATEDCOMMERCIAL  FRONTLOADWLKNRE1RECYMA</v>
          </cell>
          <cell r="J2016" t="str">
            <v>WLKNRE1RECYMA</v>
          </cell>
          <cell r="K2016" t="str">
            <v>WALK IN 5-25FT EOW-RECYCL</v>
          </cell>
          <cell r="S2016">
            <v>0</v>
          </cell>
          <cell r="T2016">
            <v>0</v>
          </cell>
          <cell r="U2016">
            <v>5.04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</row>
        <row r="2017">
          <cell r="B2017" t="str">
            <v>MASON CO-REGULATEDCOMMERCIAL  FRONTLOADWLKNRW2RECYMA</v>
          </cell>
          <cell r="J2017" t="str">
            <v>WLKNRW2RECYMA</v>
          </cell>
          <cell r="K2017" t="str">
            <v>WALK IN OVER 25 ADDITIONA</v>
          </cell>
          <cell r="S2017">
            <v>0</v>
          </cell>
          <cell r="T2017">
            <v>0</v>
          </cell>
          <cell r="U2017">
            <v>0.34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</row>
        <row r="2018">
          <cell r="B2018" t="str">
            <v>MASON CO-REGULATEDCOMMERCIAL  FRONTLOADWLKNRM1RECY</v>
          </cell>
          <cell r="J2018" t="str">
            <v>WLKNRM1RECY</v>
          </cell>
          <cell r="K2018" t="str">
            <v>WALK IN 5-25FT MONTHLY-RECYCLE</v>
          </cell>
          <cell r="S2018">
            <v>0</v>
          </cell>
          <cell r="T2018">
            <v>0</v>
          </cell>
          <cell r="U2018">
            <v>0.59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</row>
        <row r="2019">
          <cell r="B2019" t="str">
            <v>MASON CO-REGULATEDCOMMERCIAL - REARLOADR1.5YDEM</v>
          </cell>
          <cell r="J2019" t="str">
            <v>R1.5YDEM</v>
          </cell>
          <cell r="K2019" t="str">
            <v>1.5 YD 1X EOW</v>
          </cell>
          <cell r="S2019">
            <v>0</v>
          </cell>
          <cell r="T2019">
            <v>0</v>
          </cell>
          <cell r="U2019">
            <v>7924.8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</row>
        <row r="2020">
          <cell r="B2020" t="str">
            <v>MASON CO-REGULATEDCOMMERCIAL - REARLOADR1.5YDRENTM</v>
          </cell>
          <cell r="J2020" t="str">
            <v>R1.5YDRENTM</v>
          </cell>
          <cell r="K2020" t="str">
            <v>1.5YD CONTAINER RENT-MTH</v>
          </cell>
          <cell r="S2020">
            <v>0</v>
          </cell>
          <cell r="T2020">
            <v>0</v>
          </cell>
          <cell r="U2020">
            <v>2398.36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</row>
        <row r="2021">
          <cell r="B2021" t="str">
            <v>MASON CO-REGULATEDCOMMERCIAL - REARLOADR1.5YDRENTTM</v>
          </cell>
          <cell r="J2021" t="str">
            <v>R1.5YDRENTTM</v>
          </cell>
          <cell r="K2021" t="str">
            <v>1.5 YD TEMP CONT RENT MON</v>
          </cell>
          <cell r="S2021">
            <v>0</v>
          </cell>
          <cell r="T2021">
            <v>0</v>
          </cell>
          <cell r="U2021">
            <v>19.45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</row>
        <row r="2022">
          <cell r="B2022" t="str">
            <v>MASON CO-REGULATEDCOMMERCIAL - REARLOADR1.5YDWM</v>
          </cell>
          <cell r="J2022" t="str">
            <v>R1.5YDWM</v>
          </cell>
          <cell r="K2022" t="str">
            <v>1.5 YD 1X WEEKLY</v>
          </cell>
          <cell r="S2022">
            <v>0</v>
          </cell>
          <cell r="T2022">
            <v>0</v>
          </cell>
          <cell r="U2022">
            <v>5001.3599999999997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</row>
        <row r="2023">
          <cell r="B2023" t="str">
            <v>MASON CO-REGULATEDCOMMERCIAL - REARLOADR1YDEM</v>
          </cell>
          <cell r="J2023" t="str">
            <v>R1YDEM</v>
          </cell>
          <cell r="K2023" t="str">
            <v>1 YD 1X EOW</v>
          </cell>
          <cell r="S2023">
            <v>0</v>
          </cell>
          <cell r="T2023">
            <v>0</v>
          </cell>
          <cell r="U2023">
            <v>750.4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</row>
        <row r="2024">
          <cell r="B2024" t="str">
            <v>MASON CO-REGULATEDCOMMERCIAL - REARLOADR1YDRENTM</v>
          </cell>
          <cell r="J2024" t="str">
            <v>R1YDRENTM</v>
          </cell>
          <cell r="K2024" t="str">
            <v>1YD CONTAINER RENT-MTHLY</v>
          </cell>
          <cell r="S2024">
            <v>0</v>
          </cell>
          <cell r="T2024">
            <v>0</v>
          </cell>
          <cell r="U2024">
            <v>186.34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</row>
        <row r="2025">
          <cell r="B2025" t="str">
            <v>MASON CO-REGULATEDCOMMERCIAL - REARLOADR1YDWM</v>
          </cell>
          <cell r="J2025" t="str">
            <v>R1YDWM</v>
          </cell>
          <cell r="K2025" t="str">
            <v>1 YD 1X WEEKLY</v>
          </cell>
          <cell r="S2025">
            <v>0</v>
          </cell>
          <cell r="T2025">
            <v>0</v>
          </cell>
          <cell r="U2025">
            <v>149.74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</row>
        <row r="2026">
          <cell r="B2026" t="str">
            <v>MASON CO-REGULATEDCOMMERCIAL - REARLOADR2YDEM</v>
          </cell>
          <cell r="J2026" t="str">
            <v>R2YDEM</v>
          </cell>
          <cell r="K2026" t="str">
            <v>2 YD 1X EOW</v>
          </cell>
          <cell r="S2026">
            <v>0</v>
          </cell>
          <cell r="T2026">
            <v>0</v>
          </cell>
          <cell r="U2026">
            <v>6046.71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</row>
        <row r="2027">
          <cell r="B2027" t="str">
            <v>MASON CO-REGULATEDCOMMERCIAL - REARLOADR2YDRENTM</v>
          </cell>
          <cell r="J2027" t="str">
            <v>R2YDRENTM</v>
          </cell>
          <cell r="K2027" t="str">
            <v>2YD CONTAINER RENT-MTHLY</v>
          </cell>
          <cell r="S2027">
            <v>0</v>
          </cell>
          <cell r="T2027">
            <v>0</v>
          </cell>
          <cell r="U2027">
            <v>4595.96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</row>
        <row r="2028">
          <cell r="B2028" t="str">
            <v>MASON CO-REGULATEDCOMMERCIAL - REARLOADR2YDRENTT</v>
          </cell>
          <cell r="J2028" t="str">
            <v>R2YDRENTT</v>
          </cell>
          <cell r="K2028" t="str">
            <v>2YD TEMP CONTAINER RENT</v>
          </cell>
          <cell r="S2028">
            <v>0</v>
          </cell>
          <cell r="T2028">
            <v>0</v>
          </cell>
          <cell r="U2028">
            <v>4.8099999999999996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</row>
        <row r="2029">
          <cell r="B2029" t="str">
            <v>MASON CO-REGULATEDCOMMERCIAL - REARLOADR2YDRENTTM</v>
          </cell>
          <cell r="J2029" t="str">
            <v>R2YDRENTTM</v>
          </cell>
          <cell r="K2029" t="str">
            <v>2 YD TEMP CONT RENT MONTH</v>
          </cell>
          <cell r="S2029">
            <v>0</v>
          </cell>
          <cell r="T2029">
            <v>0</v>
          </cell>
          <cell r="U2029">
            <v>20.63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</row>
        <row r="2030">
          <cell r="B2030" t="str">
            <v>MASON CO-REGULATEDCOMMERCIAL - REARLOADR2YDWM</v>
          </cell>
          <cell r="J2030" t="str">
            <v>R2YDWM</v>
          </cell>
          <cell r="K2030" t="str">
            <v>2 YD 1X WEEKLY</v>
          </cell>
          <cell r="S2030">
            <v>0</v>
          </cell>
          <cell r="T2030">
            <v>0</v>
          </cell>
          <cell r="U2030">
            <v>27995.82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</row>
        <row r="2031">
          <cell r="B2031" t="str">
            <v>MASON CO-REGULATEDCOMMERCIAL - REARLOADUNLOCKREF</v>
          </cell>
          <cell r="J2031" t="str">
            <v>UNLOCKREF</v>
          </cell>
          <cell r="K2031" t="str">
            <v>UNLOCK / UNLATCH REFUSE</v>
          </cell>
          <cell r="S2031">
            <v>0</v>
          </cell>
          <cell r="T2031">
            <v>0</v>
          </cell>
          <cell r="U2031">
            <v>242.88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</row>
        <row r="2032">
          <cell r="B2032" t="str">
            <v>MASON CO-REGULATEDCOMMERCIAL - REARLOADCDELC</v>
          </cell>
          <cell r="J2032" t="str">
            <v>CDELC</v>
          </cell>
          <cell r="K2032" t="str">
            <v>CONTAINER DELIVERY CHARGE</v>
          </cell>
          <cell r="S2032">
            <v>0</v>
          </cell>
          <cell r="T2032">
            <v>0</v>
          </cell>
          <cell r="U2032">
            <v>324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</row>
        <row r="2033">
          <cell r="B2033" t="str">
            <v>MASON CO-REGULATEDCOMMERCIAL - REARLOADCEXYD</v>
          </cell>
          <cell r="J2033" t="str">
            <v>CEXYD</v>
          </cell>
          <cell r="K2033" t="str">
            <v>CMML EXTRA YARDAGE</v>
          </cell>
          <cell r="S2033">
            <v>0</v>
          </cell>
          <cell r="T2033">
            <v>0</v>
          </cell>
          <cell r="U2033">
            <v>862.92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</row>
        <row r="2034">
          <cell r="B2034" t="str">
            <v>MASON CO-REGULATEDCOMMERCIAL - REARLOADCLSECOL</v>
          </cell>
          <cell r="J2034" t="str">
            <v>CLSECOL</v>
          </cell>
          <cell r="K2034" t="str">
            <v>LOOSE MATERIAL-COLLECTOR</v>
          </cell>
          <cell r="S2034">
            <v>0</v>
          </cell>
          <cell r="T2034">
            <v>0</v>
          </cell>
          <cell r="U2034">
            <v>263.91000000000003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</row>
        <row r="2035">
          <cell r="B2035" t="str">
            <v>MASON CO-REGULATEDCOMMERCIAL - REARLOADCOMCAN</v>
          </cell>
          <cell r="J2035" t="str">
            <v>COMCAN</v>
          </cell>
          <cell r="K2035" t="str">
            <v>COMMERCIAL CAN EXTRA</v>
          </cell>
          <cell r="S2035">
            <v>0</v>
          </cell>
          <cell r="T2035">
            <v>0</v>
          </cell>
          <cell r="U2035">
            <v>127.44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</row>
        <row r="2036">
          <cell r="B2036" t="str">
            <v>MASON CO-REGULATEDCOMMERCIAL - REARLOADR1.5YDPU</v>
          </cell>
          <cell r="J2036" t="str">
            <v>R1.5YDPU</v>
          </cell>
          <cell r="K2036" t="str">
            <v>1.5YD CONTAINER PICKUP</v>
          </cell>
          <cell r="S2036">
            <v>0</v>
          </cell>
          <cell r="T2036">
            <v>0</v>
          </cell>
          <cell r="U2036">
            <v>57.51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</row>
        <row r="2037">
          <cell r="B2037" t="str">
            <v>MASON CO-REGULATEDCOMMERCIAL - REARLOADR1YDPU</v>
          </cell>
          <cell r="J2037" t="str">
            <v>R1YDPU</v>
          </cell>
          <cell r="K2037" t="str">
            <v>1YD CONTAINER PICKUP</v>
          </cell>
          <cell r="S2037">
            <v>0</v>
          </cell>
          <cell r="T2037">
            <v>0</v>
          </cell>
          <cell r="U2037">
            <v>34.58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</row>
        <row r="2038">
          <cell r="B2038" t="str">
            <v>MASON CO-REGULATEDCOMMERCIAL - REARLOADR2YDEM</v>
          </cell>
          <cell r="J2038" t="str">
            <v>R2YDEM</v>
          </cell>
          <cell r="K2038" t="str">
            <v>2 YD 1X EOW</v>
          </cell>
          <cell r="S2038">
            <v>0</v>
          </cell>
          <cell r="T2038">
            <v>0</v>
          </cell>
          <cell r="U2038">
            <v>-54.97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</row>
        <row r="2039">
          <cell r="B2039" t="str">
            <v>MASON CO-REGULATEDCOMMERCIAL - REARLOADR2YDPU</v>
          </cell>
          <cell r="J2039" t="str">
            <v>R2YDPU</v>
          </cell>
          <cell r="K2039" t="str">
            <v>2YD CONTAINER PICKUP</v>
          </cell>
          <cell r="S2039">
            <v>0</v>
          </cell>
          <cell r="T2039">
            <v>0</v>
          </cell>
          <cell r="U2039">
            <v>126.65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</row>
        <row r="2040">
          <cell r="B2040" t="str">
            <v>MASON CO-REGULATEDCOMMERCIAL - REARLOADR2YDWM</v>
          </cell>
          <cell r="J2040" t="str">
            <v>R2YDWM</v>
          </cell>
          <cell r="K2040" t="str">
            <v>2 YD 1X WEEKLY</v>
          </cell>
          <cell r="S2040">
            <v>0</v>
          </cell>
          <cell r="T2040">
            <v>0</v>
          </cell>
          <cell r="U2040">
            <v>-542.82000000000005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</row>
        <row r="2041">
          <cell r="B2041" t="str">
            <v>MASON CO-REGULATEDCOMMERCIAL - REARLOADROLLOUTOC</v>
          </cell>
          <cell r="J2041" t="str">
            <v>ROLLOUTOC</v>
          </cell>
          <cell r="K2041" t="str">
            <v>ROLL OUT</v>
          </cell>
          <cell r="S2041">
            <v>0</v>
          </cell>
          <cell r="T2041">
            <v>0</v>
          </cell>
          <cell r="U2041">
            <v>230.4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</row>
        <row r="2042">
          <cell r="B2042" t="str">
            <v>MASON CO-REGULATEDCOMMERCIAL RECYCLERECYCLERMA</v>
          </cell>
          <cell r="J2042" t="str">
            <v>RECYCLERMA</v>
          </cell>
          <cell r="K2042" t="str">
            <v>VALUE OF RECYCLEABLES</v>
          </cell>
          <cell r="S2042">
            <v>0</v>
          </cell>
          <cell r="T2042">
            <v>0</v>
          </cell>
          <cell r="U2042">
            <v>1.4650000000000001</v>
          </cell>
          <cell r="V2042">
            <v>1.4650000000000001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</row>
        <row r="2043">
          <cell r="B2043" t="str">
            <v>MASON CO-REGULATEDCOMMERCIAL RECYCLEWLKNRE1RECY</v>
          </cell>
          <cell r="J2043" t="str">
            <v>WLKNRE1RECY</v>
          </cell>
          <cell r="K2043" t="str">
            <v>WALK IN 5-25FT EOW-RECYCL</v>
          </cell>
          <cell r="S2043">
            <v>0</v>
          </cell>
          <cell r="T2043">
            <v>0</v>
          </cell>
          <cell r="U2043">
            <v>201.43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</row>
        <row r="2044">
          <cell r="B2044" t="str">
            <v>MASON CO-REGULATEDCOMMERCIAL RECYCLERECYCLERMA</v>
          </cell>
          <cell r="J2044" t="str">
            <v>RECYCLERMA</v>
          </cell>
          <cell r="K2044" t="str">
            <v>VALUE OF RECYCLEABLES</v>
          </cell>
          <cell r="S2044">
            <v>0</v>
          </cell>
          <cell r="T2044">
            <v>0</v>
          </cell>
          <cell r="U2044">
            <v>1440.11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</row>
        <row r="2045">
          <cell r="B2045" t="str">
            <v>MASON CO-REGULATEDCOMMERCIAL RECYCLERECYCRMA</v>
          </cell>
          <cell r="J2045" t="str">
            <v>RECYCRMA</v>
          </cell>
          <cell r="K2045" t="str">
            <v>RECYCLE MONTHLY ARREARS</v>
          </cell>
          <cell r="S2045">
            <v>0</v>
          </cell>
          <cell r="T2045">
            <v>0</v>
          </cell>
          <cell r="U2045">
            <v>4094.21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</row>
        <row r="2046">
          <cell r="B2046" t="str">
            <v>MASON CO-REGULATEDCOMMERCIAL RECYCLERECYRNBMA</v>
          </cell>
          <cell r="J2046" t="str">
            <v>RECYRNBMA</v>
          </cell>
          <cell r="K2046" t="str">
            <v>RECYCLE NO BIN MONTHLY AR</v>
          </cell>
          <cell r="S2046">
            <v>0</v>
          </cell>
          <cell r="T2046">
            <v>0</v>
          </cell>
          <cell r="U2046">
            <v>8.33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</row>
        <row r="2047">
          <cell r="B2047" t="str">
            <v>MASON CO-REGULATEDCOMMERCIAL RECYCLERECYCLERMA</v>
          </cell>
          <cell r="J2047" t="str">
            <v>RECYCLERMA</v>
          </cell>
          <cell r="K2047" t="str">
            <v>VALUE OF RECYCLEABLES</v>
          </cell>
          <cell r="S2047">
            <v>0</v>
          </cell>
          <cell r="T2047">
            <v>0</v>
          </cell>
          <cell r="U2047">
            <v>-4.4000000000000004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</row>
        <row r="2048">
          <cell r="B2048" t="str">
            <v>MASON CO-REGULATEDCOMMERCIAL RECYCLERECYCRMA</v>
          </cell>
          <cell r="J2048" t="str">
            <v>RECYCRMA</v>
          </cell>
          <cell r="K2048" t="str">
            <v>RECYCLE MONTHLY ARREARS</v>
          </cell>
          <cell r="S2048">
            <v>0</v>
          </cell>
          <cell r="T2048">
            <v>0</v>
          </cell>
          <cell r="U2048">
            <v>-12.5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</row>
        <row r="2049">
          <cell r="B2049" t="str">
            <v>MASON CO-REGULATEDPAYMENTSRETCK-USBL</v>
          </cell>
          <cell r="J2049" t="str">
            <v>RETCK-USBL</v>
          </cell>
          <cell r="K2049" t="str">
            <v>RETURNED CHECK - US BANK LOCKBOX</v>
          </cell>
          <cell r="S2049">
            <v>0</v>
          </cell>
          <cell r="T2049">
            <v>0</v>
          </cell>
          <cell r="U2049">
            <v>73.39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</row>
        <row r="2050">
          <cell r="B2050" t="str">
            <v>MASON CO-REGULATEDPAYMENTSCC-KOL</v>
          </cell>
          <cell r="J2050" t="str">
            <v>CC-KOL</v>
          </cell>
          <cell r="K2050" t="str">
            <v>ONLINE PAYMENT-CC</v>
          </cell>
          <cell r="S2050">
            <v>0</v>
          </cell>
          <cell r="T2050">
            <v>0</v>
          </cell>
          <cell r="U2050">
            <v>-80569.56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</row>
        <row r="2051">
          <cell r="B2051" t="str">
            <v>MASON CO-REGULATEDPAYMENTSCCREF-KOL</v>
          </cell>
          <cell r="J2051" t="str">
            <v>CCREF-KOL</v>
          </cell>
          <cell r="K2051" t="str">
            <v>CREDIT CARD REFUND</v>
          </cell>
          <cell r="S2051">
            <v>0</v>
          </cell>
          <cell r="T2051">
            <v>0</v>
          </cell>
          <cell r="U2051">
            <v>833.43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</row>
        <row r="2052">
          <cell r="B2052" t="str">
            <v>MASON CO-REGULATEDPAYMENTSPAY</v>
          </cell>
          <cell r="J2052" t="str">
            <v>PAY</v>
          </cell>
          <cell r="K2052" t="str">
            <v>PAYMENT-THANK YOU!</v>
          </cell>
          <cell r="S2052">
            <v>0</v>
          </cell>
          <cell r="T2052">
            <v>0</v>
          </cell>
          <cell r="U2052">
            <v>-8372.01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</row>
        <row r="2053">
          <cell r="B2053" t="str">
            <v>MASON CO-REGULATEDPAYMENTSPAY ICT</v>
          </cell>
          <cell r="J2053" t="str">
            <v>PAY ICT</v>
          </cell>
          <cell r="K2053" t="str">
            <v>I/C PAYMENT THANK YOU!</v>
          </cell>
          <cell r="S2053">
            <v>0</v>
          </cell>
          <cell r="T2053">
            <v>0</v>
          </cell>
          <cell r="U2053">
            <v>-45.04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</row>
        <row r="2054">
          <cell r="B2054" t="str">
            <v>MASON CO-REGULATEDPAYMENTSPAY-CFREE</v>
          </cell>
          <cell r="J2054" t="str">
            <v>PAY-CFREE</v>
          </cell>
          <cell r="K2054" t="str">
            <v>PAYMENT-THANK YOU</v>
          </cell>
          <cell r="S2054">
            <v>0</v>
          </cell>
          <cell r="T2054">
            <v>0</v>
          </cell>
          <cell r="U2054">
            <v>-12033.55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</row>
        <row r="2055">
          <cell r="B2055" t="str">
            <v>MASON CO-REGULATEDPAYMENTSPAY-KOL</v>
          </cell>
          <cell r="J2055" t="str">
            <v>PAY-KOL</v>
          </cell>
          <cell r="K2055" t="str">
            <v>PAYMENT-THANK YOU - OL</v>
          </cell>
          <cell r="S2055">
            <v>0</v>
          </cell>
          <cell r="T2055">
            <v>0</v>
          </cell>
          <cell r="U2055">
            <v>-20243.509999999998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</row>
        <row r="2056">
          <cell r="B2056" t="str">
            <v>MASON CO-REGULATEDPAYMENTSPAY-ORCC</v>
          </cell>
          <cell r="J2056" t="str">
            <v>PAY-ORCC</v>
          </cell>
          <cell r="K2056" t="str">
            <v>ORCC PAYMENT</v>
          </cell>
          <cell r="S2056">
            <v>0</v>
          </cell>
          <cell r="T2056">
            <v>0</v>
          </cell>
          <cell r="U2056">
            <v>-610.75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</row>
        <row r="2057">
          <cell r="B2057" t="str">
            <v>MASON CO-REGULATEDPAYMENTSPAY-RPPS</v>
          </cell>
          <cell r="J2057" t="str">
            <v>PAY-RPPS</v>
          </cell>
          <cell r="K2057" t="str">
            <v>RPSS PAYMENT</v>
          </cell>
          <cell r="S2057">
            <v>0</v>
          </cell>
          <cell r="T2057">
            <v>0</v>
          </cell>
          <cell r="U2057">
            <v>-2417.9499999999998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</row>
        <row r="2058">
          <cell r="B2058" t="str">
            <v>MASON CO-REGULATEDPAYMENTSPAYMET</v>
          </cell>
          <cell r="J2058" t="str">
            <v>PAYMET</v>
          </cell>
          <cell r="K2058" t="str">
            <v>METAVANTE ONLINE PAYMENT</v>
          </cell>
          <cell r="S2058">
            <v>0</v>
          </cell>
          <cell r="T2058">
            <v>0</v>
          </cell>
          <cell r="U2058">
            <v>-1818.2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</row>
        <row r="2059">
          <cell r="B2059" t="str">
            <v>MASON CO-REGULATEDPAYMENTSPAYUSBL</v>
          </cell>
          <cell r="J2059" t="str">
            <v>PAYUSBL</v>
          </cell>
          <cell r="K2059" t="str">
            <v>PAYMENT THANK YOU</v>
          </cell>
          <cell r="S2059">
            <v>0</v>
          </cell>
          <cell r="T2059">
            <v>0</v>
          </cell>
          <cell r="U2059">
            <v>-18524.47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</row>
        <row r="2060">
          <cell r="B2060" t="str">
            <v>MASON CO-REGULATEDPAYMENTSRET-KOL</v>
          </cell>
          <cell r="J2060" t="str">
            <v>RET-KOL</v>
          </cell>
          <cell r="K2060" t="str">
            <v>ONLINE PAYMENT RETURN</v>
          </cell>
          <cell r="S2060">
            <v>0</v>
          </cell>
          <cell r="T2060">
            <v>0</v>
          </cell>
          <cell r="U2060">
            <v>447.07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</row>
        <row r="2061">
          <cell r="B2061" t="str">
            <v>MASON CO-REGULATEDPAYMENTSCC-KOL</v>
          </cell>
          <cell r="J2061" t="str">
            <v>CC-KOL</v>
          </cell>
          <cell r="K2061" t="str">
            <v>ONLINE PAYMENT-CC</v>
          </cell>
          <cell r="S2061">
            <v>0</v>
          </cell>
          <cell r="T2061">
            <v>0</v>
          </cell>
          <cell r="U2061">
            <v>-56703.16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</row>
        <row r="2062">
          <cell r="B2062" t="str">
            <v>MASON CO-REGULATEDPAYMENTSCCREF-KOL</v>
          </cell>
          <cell r="J2062" t="str">
            <v>CCREF-KOL</v>
          </cell>
          <cell r="K2062" t="str">
            <v>CREDIT CARD REFUND</v>
          </cell>
          <cell r="S2062">
            <v>0</v>
          </cell>
          <cell r="T2062">
            <v>0</v>
          </cell>
          <cell r="U2062">
            <v>1553.27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</row>
        <row r="2063">
          <cell r="B2063" t="str">
            <v>MASON CO-REGULATEDPAYMENTSPAY</v>
          </cell>
          <cell r="J2063" t="str">
            <v>PAY</v>
          </cell>
          <cell r="K2063" t="str">
            <v>PAYMENT-THANK YOU!</v>
          </cell>
          <cell r="S2063">
            <v>0</v>
          </cell>
          <cell r="T2063">
            <v>0</v>
          </cell>
          <cell r="U2063">
            <v>-15912.67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</row>
        <row r="2064">
          <cell r="B2064" t="str">
            <v>MASON CO-REGULATEDPAYMENTSPAY EFT</v>
          </cell>
          <cell r="J2064" t="str">
            <v>PAY EFT</v>
          </cell>
          <cell r="K2064" t="str">
            <v>ELECTRONIC PAYMENT</v>
          </cell>
          <cell r="S2064">
            <v>0</v>
          </cell>
          <cell r="T2064">
            <v>0</v>
          </cell>
          <cell r="U2064">
            <v>-636.29999999999995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</row>
        <row r="2065">
          <cell r="B2065" t="str">
            <v>MASON CO-REGULATEDPAYMENTSPAY-CFREE</v>
          </cell>
          <cell r="J2065" t="str">
            <v>PAY-CFREE</v>
          </cell>
          <cell r="K2065" t="str">
            <v>PAYMENT-THANK YOU</v>
          </cell>
          <cell r="S2065">
            <v>0</v>
          </cell>
          <cell r="T2065">
            <v>0</v>
          </cell>
          <cell r="U2065">
            <v>-4425.24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</row>
        <row r="2066">
          <cell r="B2066" t="str">
            <v>MASON CO-REGULATEDPAYMENTSPAY-KOL</v>
          </cell>
          <cell r="J2066" t="str">
            <v>PAY-KOL</v>
          </cell>
          <cell r="K2066" t="str">
            <v>PAYMENT-THANK YOU - OL</v>
          </cell>
          <cell r="S2066">
            <v>0</v>
          </cell>
          <cell r="T2066">
            <v>0</v>
          </cell>
          <cell r="U2066">
            <v>-9952.5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</row>
        <row r="2067">
          <cell r="B2067" t="str">
            <v>MASON CO-REGULATEDPAYMENTSPAY-ORCC</v>
          </cell>
          <cell r="J2067" t="str">
            <v>PAY-ORCC</v>
          </cell>
          <cell r="K2067" t="str">
            <v>ORCC PAYMENT</v>
          </cell>
          <cell r="S2067">
            <v>0</v>
          </cell>
          <cell r="T2067">
            <v>0</v>
          </cell>
          <cell r="U2067">
            <v>-95.68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</row>
        <row r="2068">
          <cell r="B2068" t="str">
            <v>MASON CO-REGULATEDPAYMENTSPAY-RPPS</v>
          </cell>
          <cell r="J2068" t="str">
            <v>PAY-RPPS</v>
          </cell>
          <cell r="K2068" t="str">
            <v>RPSS PAYMENT</v>
          </cell>
          <cell r="S2068">
            <v>0</v>
          </cell>
          <cell r="T2068">
            <v>0</v>
          </cell>
          <cell r="U2068">
            <v>-791.55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</row>
        <row r="2069">
          <cell r="B2069" t="str">
            <v>MASON CO-REGULATEDPAYMENTSPAYMET</v>
          </cell>
          <cell r="J2069" t="str">
            <v>PAYMET</v>
          </cell>
          <cell r="K2069" t="str">
            <v>METAVANTE ONLINE PAYMENT</v>
          </cell>
          <cell r="S2069">
            <v>0</v>
          </cell>
          <cell r="T2069">
            <v>0</v>
          </cell>
          <cell r="U2069">
            <v>-823.47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</row>
        <row r="2070">
          <cell r="B2070" t="str">
            <v>MASON CO-REGULATEDPAYMENTSPAYUSBL</v>
          </cell>
          <cell r="J2070" t="str">
            <v>PAYUSBL</v>
          </cell>
          <cell r="K2070" t="str">
            <v>PAYMENT THANK YOU</v>
          </cell>
          <cell r="S2070">
            <v>0</v>
          </cell>
          <cell r="T2070">
            <v>0</v>
          </cell>
          <cell r="U2070">
            <v>-50654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</row>
        <row r="2071">
          <cell r="B2071" t="str">
            <v>MASON CO-REGULATEDPAYMENTSRET-KOL</v>
          </cell>
          <cell r="J2071" t="str">
            <v>RET-KOL</v>
          </cell>
          <cell r="K2071" t="str">
            <v>ONLINE PAYMENT RETURN</v>
          </cell>
          <cell r="S2071">
            <v>0</v>
          </cell>
          <cell r="T2071">
            <v>0</v>
          </cell>
          <cell r="U2071">
            <v>321.20999999999998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</row>
        <row r="2072">
          <cell r="B2072" t="str">
            <v>MASON CO-REGULATEDRESIDENTIAL20RW1</v>
          </cell>
          <cell r="J2072" t="str">
            <v>20RW1</v>
          </cell>
          <cell r="K2072" t="str">
            <v>1-20 GAL CAN WEEKLY SVC</v>
          </cell>
          <cell r="S2072">
            <v>0</v>
          </cell>
          <cell r="T2072">
            <v>0</v>
          </cell>
          <cell r="U2072">
            <v>93.52</v>
          </cell>
          <cell r="V2072">
            <v>93.52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</row>
        <row r="2073">
          <cell r="B2073" t="str">
            <v>MASON CO-REGULATEDRESIDENTIAL32RE2</v>
          </cell>
          <cell r="J2073" t="str">
            <v>32RE2</v>
          </cell>
          <cell r="K2073" t="str">
            <v>2-32 GAL CAN-EOW SVC</v>
          </cell>
          <cell r="S2073">
            <v>0</v>
          </cell>
          <cell r="T2073">
            <v>0</v>
          </cell>
          <cell r="U2073">
            <v>14.63</v>
          </cell>
          <cell r="V2073">
            <v>14.63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</row>
        <row r="2074">
          <cell r="B2074" t="str">
            <v>MASON CO-REGULATEDRESIDENTIAL35RE1</v>
          </cell>
          <cell r="J2074" t="str">
            <v>35RE1</v>
          </cell>
          <cell r="K2074" t="str">
            <v>1-35 GAL CART EOW SVC</v>
          </cell>
          <cell r="S2074">
            <v>0</v>
          </cell>
          <cell r="T2074">
            <v>0</v>
          </cell>
          <cell r="U2074">
            <v>22469.42</v>
          </cell>
          <cell r="V2074">
            <v>22469.42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</row>
        <row r="2075">
          <cell r="B2075" t="str">
            <v>MASON CO-REGULATEDRESIDENTIAL35RM1</v>
          </cell>
          <cell r="J2075" t="str">
            <v>35RM1</v>
          </cell>
          <cell r="K2075" t="str">
            <v>1-35 GAL CART MONTHLY SVC</v>
          </cell>
          <cell r="S2075">
            <v>0</v>
          </cell>
          <cell r="T2075">
            <v>0</v>
          </cell>
          <cell r="U2075">
            <v>1689.9</v>
          </cell>
          <cell r="V2075">
            <v>1689.9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</row>
        <row r="2076">
          <cell r="B2076" t="str">
            <v>MASON CO-REGULATEDRESIDENTIAL35ROCC1</v>
          </cell>
          <cell r="J2076" t="str">
            <v>35ROCC1</v>
          </cell>
          <cell r="K2076" t="str">
            <v>1-35 GAL ON CALL PICKUP</v>
          </cell>
          <cell r="S2076">
            <v>0</v>
          </cell>
          <cell r="T2076">
            <v>0</v>
          </cell>
          <cell r="U2076">
            <v>3.2250000000000001</v>
          </cell>
          <cell r="V2076">
            <v>3.2250000000000001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</row>
        <row r="2077">
          <cell r="B2077" t="str">
            <v>MASON CO-REGULATEDRESIDENTIAL35RW1</v>
          </cell>
          <cell r="J2077" t="str">
            <v>35RW1</v>
          </cell>
          <cell r="K2077" t="str">
            <v>1-35 GAL CART WEEKLY SVC</v>
          </cell>
          <cell r="S2077">
            <v>0</v>
          </cell>
          <cell r="T2077">
            <v>0</v>
          </cell>
          <cell r="U2077">
            <v>49489.36</v>
          </cell>
          <cell r="V2077">
            <v>49489.36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</row>
        <row r="2078">
          <cell r="B2078" t="str">
            <v>MASON CO-REGULATEDRESIDENTIAL45RW1</v>
          </cell>
          <cell r="J2078" t="str">
            <v>45RW1</v>
          </cell>
          <cell r="K2078" t="str">
            <v>1-45 GAL CAN-WEEKLY SVC</v>
          </cell>
          <cell r="S2078">
            <v>0</v>
          </cell>
          <cell r="T2078">
            <v>0</v>
          </cell>
          <cell r="U2078">
            <v>21.49</v>
          </cell>
          <cell r="V2078">
            <v>21.49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</row>
        <row r="2079">
          <cell r="B2079" t="str">
            <v>MASON CO-REGULATEDRESIDENTIAL48RE1</v>
          </cell>
          <cell r="J2079" t="str">
            <v>48RE1</v>
          </cell>
          <cell r="K2079" t="str">
            <v>1-48 GAL EOW</v>
          </cell>
          <cell r="S2079">
            <v>0</v>
          </cell>
          <cell r="T2079">
            <v>0</v>
          </cell>
          <cell r="U2079">
            <v>7967.22</v>
          </cell>
          <cell r="V2079">
            <v>7967.22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</row>
        <row r="2080">
          <cell r="B2080" t="str">
            <v>MASON CO-REGULATEDRESIDENTIAL48RM1</v>
          </cell>
          <cell r="J2080" t="str">
            <v>48RM1</v>
          </cell>
          <cell r="K2080" t="str">
            <v>1-48 GAL MONTHLY</v>
          </cell>
          <cell r="S2080">
            <v>0</v>
          </cell>
          <cell r="T2080">
            <v>0</v>
          </cell>
          <cell r="U2080">
            <v>339.36</v>
          </cell>
          <cell r="V2080">
            <v>339.36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</row>
        <row r="2081">
          <cell r="B2081" t="str">
            <v>MASON CO-REGULATEDRESIDENTIAL48RW1</v>
          </cell>
          <cell r="J2081" t="str">
            <v>48RW1</v>
          </cell>
          <cell r="K2081" t="str">
            <v>1-48 GAL WEEKLY</v>
          </cell>
          <cell r="S2081">
            <v>0</v>
          </cell>
          <cell r="T2081">
            <v>0</v>
          </cell>
          <cell r="U2081">
            <v>30768.16</v>
          </cell>
          <cell r="V2081">
            <v>30768.16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</row>
        <row r="2082">
          <cell r="B2082" t="str">
            <v>MASON CO-REGULATEDRESIDENTIAL64RE1</v>
          </cell>
          <cell r="J2082" t="str">
            <v>64RE1</v>
          </cell>
          <cell r="K2082" t="str">
            <v>1-64 GAL EOW</v>
          </cell>
          <cell r="S2082">
            <v>0</v>
          </cell>
          <cell r="T2082">
            <v>0</v>
          </cell>
          <cell r="U2082">
            <v>10746.78</v>
          </cell>
          <cell r="V2082">
            <v>10746.78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</row>
        <row r="2083">
          <cell r="B2083" t="str">
            <v>MASON CO-REGULATEDRESIDENTIAL64RM1</v>
          </cell>
          <cell r="J2083" t="str">
            <v>64RM1</v>
          </cell>
          <cell r="K2083" t="str">
            <v>1-64 GAL MONTHLY</v>
          </cell>
          <cell r="S2083">
            <v>0</v>
          </cell>
          <cell r="T2083">
            <v>0</v>
          </cell>
          <cell r="U2083">
            <v>352.98</v>
          </cell>
          <cell r="V2083">
            <v>352.98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</row>
        <row r="2084">
          <cell r="B2084" t="str">
            <v>MASON CO-REGULATEDRESIDENTIAL64RW1</v>
          </cell>
          <cell r="J2084" t="str">
            <v>64RW1</v>
          </cell>
          <cell r="K2084" t="str">
            <v>1-64 GAL CART WEEKLY SVC</v>
          </cell>
          <cell r="S2084">
            <v>0</v>
          </cell>
          <cell r="T2084">
            <v>0</v>
          </cell>
          <cell r="U2084">
            <v>31846.04</v>
          </cell>
          <cell r="V2084">
            <v>31846.04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</row>
        <row r="2085">
          <cell r="B2085" t="str">
            <v>MASON CO-REGULATEDRESIDENTIAL96RE1</v>
          </cell>
          <cell r="J2085" t="str">
            <v>96RE1</v>
          </cell>
          <cell r="K2085" t="str">
            <v>1-96 GAL EOW</v>
          </cell>
          <cell r="S2085">
            <v>0</v>
          </cell>
          <cell r="T2085">
            <v>0</v>
          </cell>
          <cell r="U2085">
            <v>6232.9</v>
          </cell>
          <cell r="V2085">
            <v>6232.9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</row>
        <row r="2086">
          <cell r="B2086" t="str">
            <v>MASON CO-REGULATEDRESIDENTIAL96RM1</v>
          </cell>
          <cell r="J2086" t="str">
            <v>96RM1</v>
          </cell>
          <cell r="K2086" t="str">
            <v>1-96 GAL MONTHLY</v>
          </cell>
          <cell r="S2086">
            <v>0</v>
          </cell>
          <cell r="T2086">
            <v>0</v>
          </cell>
          <cell r="U2086">
            <v>370.755</v>
          </cell>
          <cell r="V2086">
            <v>370.755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</row>
        <row r="2087">
          <cell r="B2087" t="str">
            <v>MASON CO-REGULATEDRESIDENTIAL96RW1</v>
          </cell>
          <cell r="J2087" t="str">
            <v>96RW1</v>
          </cell>
          <cell r="K2087" t="str">
            <v>1-96 GAL CART WEEKLY SVC</v>
          </cell>
          <cell r="S2087">
            <v>0</v>
          </cell>
          <cell r="T2087">
            <v>0</v>
          </cell>
          <cell r="U2087">
            <v>19687.650000000001</v>
          </cell>
          <cell r="V2087">
            <v>19687.650000000001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</row>
        <row r="2088">
          <cell r="B2088" t="str">
            <v>MASON CO-REGULATEDRESIDENTIALDRVNRE1</v>
          </cell>
          <cell r="J2088" t="str">
            <v>DRVNRE1</v>
          </cell>
          <cell r="K2088" t="str">
            <v>DRIVE IN UP TO 250'-EOW</v>
          </cell>
          <cell r="S2088">
            <v>0</v>
          </cell>
          <cell r="T2088">
            <v>0</v>
          </cell>
          <cell r="U2088">
            <v>210.27500000000001</v>
          </cell>
          <cell r="V2088">
            <v>210.27500000000001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</row>
        <row r="2089">
          <cell r="B2089" t="str">
            <v>MASON CO-REGULATEDRESIDENTIALDRVNRE1RECY</v>
          </cell>
          <cell r="J2089" t="str">
            <v>DRVNRE1RECY</v>
          </cell>
          <cell r="K2089" t="str">
            <v>DRIVE IN UP TO 250 EOW-RE</v>
          </cell>
          <cell r="S2089">
            <v>0</v>
          </cell>
          <cell r="T2089">
            <v>0</v>
          </cell>
          <cell r="U2089">
            <v>274.185</v>
          </cell>
          <cell r="V2089">
            <v>274.185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</row>
        <row r="2090">
          <cell r="B2090" t="str">
            <v>MASON CO-REGULATEDRESIDENTIALDRVNRE2</v>
          </cell>
          <cell r="J2090" t="str">
            <v>DRVNRE2</v>
          </cell>
          <cell r="K2090" t="str">
            <v>DRIVE IN OVER 250'-EOW</v>
          </cell>
          <cell r="S2090">
            <v>0</v>
          </cell>
          <cell r="T2090">
            <v>0</v>
          </cell>
          <cell r="U2090">
            <v>51.68</v>
          </cell>
          <cell r="V2090">
            <v>51.68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</row>
        <row r="2091">
          <cell r="B2091" t="str">
            <v>MASON CO-REGULATEDRESIDENTIALDRVNRE2RECY</v>
          </cell>
          <cell r="J2091" t="str">
            <v>DRVNRE2RECY</v>
          </cell>
          <cell r="K2091" t="str">
            <v>DRIVE IN OVER 250 EOW-REC</v>
          </cell>
          <cell r="S2091">
            <v>0</v>
          </cell>
          <cell r="T2091">
            <v>0</v>
          </cell>
          <cell r="U2091">
            <v>72.599999999999994</v>
          </cell>
          <cell r="V2091">
            <v>72.599999999999994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</row>
        <row r="2092">
          <cell r="B2092" t="str">
            <v>MASON CO-REGULATEDRESIDENTIALDRVNRM1</v>
          </cell>
          <cell r="J2092" t="str">
            <v>DRVNRM1</v>
          </cell>
          <cell r="K2092" t="str">
            <v>DRIVE IN UP TO 250'-MTHLY</v>
          </cell>
          <cell r="S2092">
            <v>0</v>
          </cell>
          <cell r="T2092">
            <v>0</v>
          </cell>
          <cell r="U2092">
            <v>13.32</v>
          </cell>
          <cell r="V2092">
            <v>13.32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</row>
        <row r="2093">
          <cell r="B2093" t="str">
            <v>MASON CO-REGULATEDRESIDENTIALDRVNRM2</v>
          </cell>
          <cell r="J2093" t="str">
            <v>DRVNRM2</v>
          </cell>
          <cell r="K2093" t="str">
            <v>DRIVE IN OVER 250'-MTHLY</v>
          </cell>
          <cell r="S2093">
            <v>0</v>
          </cell>
          <cell r="T2093">
            <v>0</v>
          </cell>
          <cell r="U2093">
            <v>1.4</v>
          </cell>
          <cell r="V2093">
            <v>1.4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</row>
        <row r="2094">
          <cell r="B2094" t="str">
            <v>MASON CO-REGULATEDRESIDENTIALDRVNRW1</v>
          </cell>
          <cell r="J2094" t="str">
            <v>DRVNRW1</v>
          </cell>
          <cell r="K2094" t="str">
            <v>DRIVE IN UP TO 250'</v>
          </cell>
          <cell r="S2094">
            <v>0</v>
          </cell>
          <cell r="T2094">
            <v>0</v>
          </cell>
          <cell r="U2094">
            <v>375.185</v>
          </cell>
          <cell r="V2094">
            <v>375.185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</row>
        <row r="2095">
          <cell r="B2095" t="str">
            <v>MASON CO-REGULATEDRESIDENTIALDRVNRW2</v>
          </cell>
          <cell r="J2095" t="str">
            <v>DRVNRW2</v>
          </cell>
          <cell r="K2095" t="str">
            <v>DRIVE IN OVER 250'</v>
          </cell>
          <cell r="S2095">
            <v>0</v>
          </cell>
          <cell r="T2095">
            <v>0</v>
          </cell>
          <cell r="U2095">
            <v>56.56</v>
          </cell>
          <cell r="V2095">
            <v>56.56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</row>
        <row r="2096">
          <cell r="B2096" t="str">
            <v>MASON CO-REGULATEDRESIDENTIALEMPLOYEER</v>
          </cell>
          <cell r="J2096" t="str">
            <v>EMPLOYEER</v>
          </cell>
          <cell r="K2096" t="str">
            <v>EMPLOYEE SERVICE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</row>
        <row r="2097">
          <cell r="B2097" t="str">
            <v>MASON CO-REGULATEDRESIDENTIALRECYCLECR</v>
          </cell>
          <cell r="J2097" t="str">
            <v>RECYCLECR</v>
          </cell>
          <cell r="K2097" t="str">
            <v>VALUE OF RECYCLABLES</v>
          </cell>
          <cell r="S2097">
            <v>0</v>
          </cell>
          <cell r="T2097">
            <v>0</v>
          </cell>
          <cell r="U2097">
            <v>28207.994999999999</v>
          </cell>
          <cell r="V2097">
            <v>28207.994999999999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</row>
        <row r="2098">
          <cell r="B2098" t="str">
            <v>MASON CO-REGULATEDRESIDENTIALRECYONLY</v>
          </cell>
          <cell r="J2098" t="str">
            <v>RECYONLY</v>
          </cell>
          <cell r="K2098" t="str">
            <v>RECYCLE SERVICE ONLY</v>
          </cell>
          <cell r="S2098">
            <v>0</v>
          </cell>
          <cell r="T2098">
            <v>0</v>
          </cell>
          <cell r="U2098">
            <v>485.65499999999997</v>
          </cell>
          <cell r="V2098">
            <v>485.65499999999997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</row>
        <row r="2099">
          <cell r="B2099" t="str">
            <v>MASON CO-REGULATEDRESIDENTIALRECYR</v>
          </cell>
          <cell r="J2099" t="str">
            <v>RECYR</v>
          </cell>
          <cell r="K2099" t="str">
            <v>RESIDENTIAL RECYCLE</v>
          </cell>
          <cell r="S2099">
            <v>0</v>
          </cell>
          <cell r="T2099">
            <v>0</v>
          </cell>
          <cell r="U2099">
            <v>79776.69</v>
          </cell>
          <cell r="V2099">
            <v>79776.69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</row>
        <row r="2100">
          <cell r="B2100" t="str">
            <v>MASON CO-REGULATEDRESIDENTIALRECYRNB</v>
          </cell>
          <cell r="J2100" t="str">
            <v>RECYRNB</v>
          </cell>
          <cell r="K2100" t="str">
            <v>RECYCLE PROGRAM W/O BINS</v>
          </cell>
          <cell r="S2100">
            <v>0</v>
          </cell>
          <cell r="T2100">
            <v>0</v>
          </cell>
          <cell r="U2100">
            <v>68.724999999999994</v>
          </cell>
          <cell r="V2100">
            <v>68.724999999999994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</row>
        <row r="2101">
          <cell r="B2101" t="str">
            <v>MASON CO-REGULATEDRESIDENTIALSTAIR-RES</v>
          </cell>
          <cell r="J2101" t="str">
            <v>STAIR-RES</v>
          </cell>
          <cell r="K2101" t="str">
            <v>PER STAIR - RES</v>
          </cell>
          <cell r="S2101">
            <v>0</v>
          </cell>
          <cell r="T2101">
            <v>0</v>
          </cell>
          <cell r="U2101">
            <v>7.2</v>
          </cell>
          <cell r="V2101">
            <v>7.2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</row>
        <row r="2102">
          <cell r="B2102" t="str">
            <v>MASON CO-REGULATEDRESIDENTIALWLKNRE1</v>
          </cell>
          <cell r="J2102" t="str">
            <v>WLKNRE1</v>
          </cell>
          <cell r="K2102" t="str">
            <v>WALK IN 5'-25'-EOW</v>
          </cell>
          <cell r="S2102">
            <v>0</v>
          </cell>
          <cell r="T2102">
            <v>0</v>
          </cell>
          <cell r="U2102">
            <v>57.6</v>
          </cell>
          <cell r="V2102">
            <v>57.6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</row>
        <row r="2103">
          <cell r="B2103" t="str">
            <v>MASON CO-REGULATEDRESIDENTIALWLKNRM1</v>
          </cell>
          <cell r="J2103" t="str">
            <v>WLKNRM1</v>
          </cell>
          <cell r="K2103" t="str">
            <v>WALK IN 5'-25'-MTHLY</v>
          </cell>
          <cell r="S2103">
            <v>0</v>
          </cell>
          <cell r="T2103">
            <v>0</v>
          </cell>
          <cell r="U2103">
            <v>3.54</v>
          </cell>
          <cell r="V2103">
            <v>3.54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</row>
        <row r="2104">
          <cell r="B2104" t="str">
            <v>MASON CO-REGULATEDRESIDENTIALWLKNRW1</v>
          </cell>
          <cell r="J2104" t="str">
            <v>WLKNRW1</v>
          </cell>
          <cell r="K2104" t="str">
            <v>WALK IN 5'-25'</v>
          </cell>
          <cell r="S2104">
            <v>0</v>
          </cell>
          <cell r="T2104">
            <v>0</v>
          </cell>
          <cell r="U2104">
            <v>104.27500000000001</v>
          </cell>
          <cell r="V2104">
            <v>104.27500000000001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</row>
        <row r="2105">
          <cell r="B2105" t="str">
            <v>MASON CO-REGULATEDRESIDENTIALWLKNRW2</v>
          </cell>
          <cell r="J2105" t="str">
            <v>WLKNRW2</v>
          </cell>
          <cell r="K2105" t="str">
            <v>WALK IN OVER 25'</v>
          </cell>
          <cell r="S2105">
            <v>0</v>
          </cell>
          <cell r="T2105">
            <v>0</v>
          </cell>
          <cell r="U2105">
            <v>24.31</v>
          </cell>
          <cell r="V2105">
            <v>24.31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</row>
        <row r="2106">
          <cell r="B2106" t="str">
            <v>MASON CO-REGULATEDRESIDENTIAL35RE1</v>
          </cell>
          <cell r="J2106" t="str">
            <v>35RE1</v>
          </cell>
          <cell r="K2106" t="str">
            <v>1-35 GAL CART EOW SVC</v>
          </cell>
          <cell r="S2106">
            <v>0</v>
          </cell>
          <cell r="T2106">
            <v>0</v>
          </cell>
          <cell r="U2106">
            <v>-21.74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</row>
        <row r="2107">
          <cell r="B2107" t="str">
            <v>MASON CO-REGULATEDRESIDENTIAL35ROCC1</v>
          </cell>
          <cell r="J2107" t="str">
            <v>35ROCC1</v>
          </cell>
          <cell r="K2107" t="str">
            <v>1-35 GAL ON CALL PICKUP</v>
          </cell>
          <cell r="S2107">
            <v>0</v>
          </cell>
          <cell r="T2107">
            <v>0</v>
          </cell>
          <cell r="U2107">
            <v>70.95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</row>
        <row r="2108">
          <cell r="B2108" t="str">
            <v>MASON CO-REGULATEDRESIDENTIAL35RW1</v>
          </cell>
          <cell r="J2108" t="str">
            <v>35RW1</v>
          </cell>
          <cell r="K2108" t="str">
            <v>1-35 GAL CART WEEKLY SVC</v>
          </cell>
          <cell r="S2108">
            <v>0</v>
          </cell>
          <cell r="T2108">
            <v>0</v>
          </cell>
          <cell r="U2108">
            <v>-32.56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</row>
        <row r="2109">
          <cell r="B2109" t="str">
            <v>MASON CO-REGULATEDRESIDENTIAL48RE1</v>
          </cell>
          <cell r="J2109" t="str">
            <v>48RE1</v>
          </cell>
          <cell r="K2109" t="str">
            <v>1-48 GAL EOW</v>
          </cell>
          <cell r="S2109">
            <v>0</v>
          </cell>
          <cell r="T2109">
            <v>0</v>
          </cell>
          <cell r="U2109">
            <v>-23.48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</row>
        <row r="2110">
          <cell r="B2110" t="str">
            <v>MASON CO-REGULATEDRESIDENTIAL48ROCC1</v>
          </cell>
          <cell r="J2110" t="str">
            <v>48ROCC1</v>
          </cell>
          <cell r="K2110" t="str">
            <v>1-48 GAL ON CALL PICKUP</v>
          </cell>
          <cell r="S2110">
            <v>0</v>
          </cell>
          <cell r="T2110">
            <v>0</v>
          </cell>
          <cell r="U2110">
            <v>24.24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</row>
        <row r="2111">
          <cell r="B2111" t="str">
            <v>MASON CO-REGULATEDRESIDENTIAL48RW1</v>
          </cell>
          <cell r="J2111" t="str">
            <v>48RW1</v>
          </cell>
          <cell r="K2111" t="str">
            <v>1-48 GAL WEEKLY</v>
          </cell>
          <cell r="S2111">
            <v>0</v>
          </cell>
          <cell r="T2111">
            <v>0</v>
          </cell>
          <cell r="U2111">
            <v>-28.34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</row>
        <row r="2112">
          <cell r="B2112" t="str">
            <v>MASON CO-REGULATEDRESIDENTIAL96ROCC1</v>
          </cell>
          <cell r="J2112" t="str">
            <v>96ROCC1</v>
          </cell>
          <cell r="K2112" t="str">
            <v>1-96 GAL ON CALL PICKUP</v>
          </cell>
          <cell r="S2112">
            <v>0</v>
          </cell>
          <cell r="T2112">
            <v>0</v>
          </cell>
          <cell r="U2112">
            <v>153.01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</row>
        <row r="2113">
          <cell r="B2113" t="str">
            <v>MASON CO-REGULATEDRESIDENTIALEXPUR</v>
          </cell>
          <cell r="J2113" t="str">
            <v>EXPUR</v>
          </cell>
          <cell r="K2113" t="str">
            <v>EXTRA PICKUP</v>
          </cell>
          <cell r="S2113">
            <v>0</v>
          </cell>
          <cell r="T2113">
            <v>0</v>
          </cell>
          <cell r="U2113">
            <v>595.42999999999995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</row>
        <row r="2114">
          <cell r="B2114" t="str">
            <v>MASON CO-REGULATEDRESIDENTIALEXTRAR</v>
          </cell>
          <cell r="J2114" t="str">
            <v>EXTRAR</v>
          </cell>
          <cell r="K2114" t="str">
            <v>EXTRA CAN/BAGS</v>
          </cell>
          <cell r="S2114">
            <v>0</v>
          </cell>
          <cell r="T2114">
            <v>0</v>
          </cell>
          <cell r="U2114">
            <v>1786.06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</row>
        <row r="2115">
          <cell r="B2115" t="str">
            <v>MASON CO-REGULATEDRESIDENTIALOFOWR</v>
          </cell>
          <cell r="J2115" t="str">
            <v>OFOWR</v>
          </cell>
          <cell r="K2115" t="str">
            <v>OVERFILL/OVERWEIGHT CHG</v>
          </cell>
          <cell r="S2115">
            <v>0</v>
          </cell>
          <cell r="T2115">
            <v>0</v>
          </cell>
          <cell r="U2115">
            <v>1551.44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</row>
        <row r="2116">
          <cell r="B2116" t="str">
            <v>MASON CO-REGULATEDRESIDENTIALRECYCLECR</v>
          </cell>
          <cell r="J2116" t="str">
            <v>RECYCLECR</v>
          </cell>
          <cell r="K2116" t="str">
            <v>VALUE OF RECYCLABLES</v>
          </cell>
          <cell r="S2116">
            <v>0</v>
          </cell>
          <cell r="T2116">
            <v>0</v>
          </cell>
          <cell r="U2116">
            <v>-16.14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</row>
        <row r="2117">
          <cell r="B2117" t="str">
            <v>MASON CO-REGULATEDRESIDENTIALRECYR</v>
          </cell>
          <cell r="J2117" t="str">
            <v>RECYR</v>
          </cell>
          <cell r="K2117" t="str">
            <v>RESIDENTIAL RECYCLE</v>
          </cell>
          <cell r="S2117">
            <v>0</v>
          </cell>
          <cell r="T2117">
            <v>0</v>
          </cell>
          <cell r="U2117">
            <v>-45.84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</row>
        <row r="2118">
          <cell r="B2118" t="str">
            <v>MASON CO-REGULATEDRESIDENTIALREDELIVER</v>
          </cell>
          <cell r="J2118" t="str">
            <v>REDELIVER</v>
          </cell>
          <cell r="K2118" t="str">
            <v>DELIVERY CHARGE</v>
          </cell>
          <cell r="S2118">
            <v>0</v>
          </cell>
          <cell r="T2118">
            <v>0</v>
          </cell>
          <cell r="U2118">
            <v>52.32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</row>
        <row r="2119">
          <cell r="B2119" t="str">
            <v>MASON CO-REGULATEDRESIDENTIALRESTART</v>
          </cell>
          <cell r="J2119" t="str">
            <v>RESTART</v>
          </cell>
          <cell r="K2119" t="str">
            <v>SERVICE RESTART FEE</v>
          </cell>
          <cell r="S2119">
            <v>0</v>
          </cell>
          <cell r="T2119">
            <v>0</v>
          </cell>
          <cell r="U2119">
            <v>16.399999999999999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</row>
        <row r="2120">
          <cell r="B2120" t="str">
            <v>MASON CO-REGULATEDRESIDENTIALWLKNRM1</v>
          </cell>
          <cell r="J2120" t="str">
            <v>WLKNRM1</v>
          </cell>
          <cell r="K2120" t="str">
            <v>WALK IN 5'-25'-MTHLY</v>
          </cell>
          <cell r="S2120">
            <v>0</v>
          </cell>
          <cell r="T2120">
            <v>0</v>
          </cell>
          <cell r="U2120">
            <v>0.59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</row>
        <row r="2121">
          <cell r="B2121" t="str">
            <v>MASON CO-REGULATEDRESIDENTIAL35ROCC1</v>
          </cell>
          <cell r="J2121" t="str">
            <v>35ROCC1</v>
          </cell>
          <cell r="K2121" t="str">
            <v>1-35 GAL ON CALL PICKUP</v>
          </cell>
          <cell r="S2121">
            <v>0</v>
          </cell>
          <cell r="T2121">
            <v>0</v>
          </cell>
          <cell r="U2121">
            <v>12.9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</row>
        <row r="2122">
          <cell r="B2122" t="str">
            <v>MASON CO-REGULATEDRESIDENTIAL35RW1</v>
          </cell>
          <cell r="J2122" t="str">
            <v>35RW1</v>
          </cell>
          <cell r="K2122" t="str">
            <v>1-35 GAL CART WEEKLY SVC</v>
          </cell>
          <cell r="S2122">
            <v>0</v>
          </cell>
          <cell r="T2122">
            <v>0</v>
          </cell>
          <cell r="U2122">
            <v>32.299999999999997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</row>
        <row r="2123">
          <cell r="B2123" t="str">
            <v>MASON CO-REGULATEDRESIDENTIAL48ROCC1</v>
          </cell>
          <cell r="J2123" t="str">
            <v>48ROCC1</v>
          </cell>
          <cell r="K2123" t="str">
            <v>1-48 GAL ON CALL PICKUP</v>
          </cell>
          <cell r="S2123">
            <v>0</v>
          </cell>
          <cell r="T2123">
            <v>0</v>
          </cell>
          <cell r="U2123">
            <v>8.08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</row>
        <row r="2124">
          <cell r="B2124" t="str">
            <v>MASON CO-REGULATEDRESIDENTIAL64ROCC1</v>
          </cell>
          <cell r="J2124" t="str">
            <v>64ROCC1</v>
          </cell>
          <cell r="K2124" t="str">
            <v>1-64 GAL ON CALL PICKUP</v>
          </cell>
          <cell r="S2124">
            <v>0</v>
          </cell>
          <cell r="T2124">
            <v>0</v>
          </cell>
          <cell r="U2124">
            <v>9.5399999999999991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</row>
        <row r="2125">
          <cell r="B2125" t="str">
            <v>MASON CO-REGULATEDRESIDENTIAL64RW1</v>
          </cell>
          <cell r="J2125" t="str">
            <v>64RW1</v>
          </cell>
          <cell r="K2125" t="str">
            <v>1-64 GAL CART WEEKLY SVC</v>
          </cell>
          <cell r="S2125">
            <v>0</v>
          </cell>
          <cell r="T2125">
            <v>0</v>
          </cell>
          <cell r="U2125">
            <v>35.479999999999997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</row>
        <row r="2126">
          <cell r="B2126" t="str">
            <v>MASON CO-REGULATEDRESIDENTIAL96ROCC1</v>
          </cell>
          <cell r="J2126" t="str">
            <v>96ROCC1</v>
          </cell>
          <cell r="K2126" t="str">
            <v>1-96 GAL ON CALL PICKUP</v>
          </cell>
          <cell r="S2126">
            <v>0</v>
          </cell>
          <cell r="T2126">
            <v>0</v>
          </cell>
          <cell r="U2126">
            <v>11.77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</row>
        <row r="2127">
          <cell r="B2127" t="str">
            <v>MASON CO-REGULATEDRESIDENTIAL96RW1</v>
          </cell>
          <cell r="J2127" t="str">
            <v>96RW1</v>
          </cell>
          <cell r="K2127" t="str">
            <v>1-96 GAL CART WEEKLY SVC</v>
          </cell>
          <cell r="S2127">
            <v>0</v>
          </cell>
          <cell r="T2127">
            <v>0</v>
          </cell>
          <cell r="U2127">
            <v>126.6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</row>
        <row r="2128">
          <cell r="B2128" t="str">
            <v>MASON CO-REGULATEDRESIDENTIALDRVNRE1RECYMA</v>
          </cell>
          <cell r="J2128" t="str">
            <v>DRVNRE1RECYMA</v>
          </cell>
          <cell r="K2128" t="str">
            <v>DRIVE IN UP TO 250 EOW-RE</v>
          </cell>
          <cell r="S2128">
            <v>0</v>
          </cell>
          <cell r="T2128">
            <v>0</v>
          </cell>
          <cell r="U2128">
            <v>63.12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</row>
        <row r="2129">
          <cell r="B2129" t="str">
            <v>MASON CO-REGULATEDRESIDENTIALDRVNRE2RECYMA</v>
          </cell>
          <cell r="J2129" t="str">
            <v>DRVNRE2RECYMA</v>
          </cell>
          <cell r="K2129" t="str">
            <v>DRIVE IN OVER 250 EOW-REC</v>
          </cell>
          <cell r="S2129">
            <v>0</v>
          </cell>
          <cell r="T2129">
            <v>0</v>
          </cell>
          <cell r="U2129">
            <v>13.2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</row>
        <row r="2130">
          <cell r="B2130" t="str">
            <v>MASON CO-REGULATEDRESIDENTIALDRVNRM1RECYMA</v>
          </cell>
          <cell r="J2130" t="str">
            <v>DRVNRM1RECYMA</v>
          </cell>
          <cell r="K2130" t="str">
            <v>DRIVE IN UP TO 125 MONTHL</v>
          </cell>
          <cell r="S2130">
            <v>0</v>
          </cell>
          <cell r="T2130">
            <v>0</v>
          </cell>
          <cell r="U2130">
            <v>1.1000000000000001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</row>
        <row r="2131">
          <cell r="B2131" t="str">
            <v>MASON CO-REGULATEDRESIDENTIALEMPLOYEER</v>
          </cell>
          <cell r="J2131" t="str">
            <v>EMPLOYEER</v>
          </cell>
          <cell r="K2131" t="str">
            <v>EMPLOYEE SERVICE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</row>
        <row r="2132">
          <cell r="B2132" t="str">
            <v>MASON CO-REGULATEDRESIDENTIALRECYCLECR</v>
          </cell>
          <cell r="J2132" t="str">
            <v>RECYCLECR</v>
          </cell>
          <cell r="K2132" t="str">
            <v>VALUE OF RECYCLABLES</v>
          </cell>
          <cell r="S2132">
            <v>0</v>
          </cell>
          <cell r="T2132">
            <v>0</v>
          </cell>
          <cell r="U2132">
            <v>14.65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</row>
        <row r="2133">
          <cell r="B2133" t="str">
            <v>MASON CO-REGULATEDRESIDENTIALRECYR</v>
          </cell>
          <cell r="J2133" t="str">
            <v>RECYR</v>
          </cell>
          <cell r="K2133" t="str">
            <v>RESIDENTIAL RECYCLE</v>
          </cell>
          <cell r="S2133">
            <v>0</v>
          </cell>
          <cell r="T2133">
            <v>0</v>
          </cell>
          <cell r="U2133">
            <v>41.65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</row>
        <row r="2134">
          <cell r="B2134" t="str">
            <v>MASON CO-REGULATEDRESIDENTIAL35ROCC1</v>
          </cell>
          <cell r="J2134" t="str">
            <v>35ROCC1</v>
          </cell>
          <cell r="K2134" t="str">
            <v>1-35 GAL ON CALL PICKUP</v>
          </cell>
          <cell r="S2134">
            <v>0</v>
          </cell>
          <cell r="T2134">
            <v>0</v>
          </cell>
          <cell r="U2134">
            <v>1612.5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</row>
        <row r="2135">
          <cell r="B2135" t="str">
            <v>MASON CO-REGULATEDRESIDENTIAL48ROCC1</v>
          </cell>
          <cell r="J2135" t="str">
            <v>48ROCC1</v>
          </cell>
          <cell r="K2135" t="str">
            <v>1-48 GAL ON CALL PICKUP</v>
          </cell>
          <cell r="S2135">
            <v>0</v>
          </cell>
          <cell r="T2135">
            <v>0</v>
          </cell>
          <cell r="U2135">
            <v>72.72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</row>
        <row r="2136">
          <cell r="B2136" t="str">
            <v>MASON CO-REGULATEDRESIDENTIAL64ROCC1</v>
          </cell>
          <cell r="J2136" t="str">
            <v>64ROCC1</v>
          </cell>
          <cell r="K2136" t="str">
            <v>1-64 GAL ON CALL PICKUP</v>
          </cell>
          <cell r="S2136">
            <v>0</v>
          </cell>
          <cell r="T2136">
            <v>0</v>
          </cell>
          <cell r="U2136">
            <v>238.5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</row>
        <row r="2137">
          <cell r="B2137" t="str">
            <v>MASON CO-REGULATEDRESIDENTIAL96ROCC1</v>
          </cell>
          <cell r="J2137" t="str">
            <v>96ROCC1</v>
          </cell>
          <cell r="K2137" t="str">
            <v>1-96 GAL ON CALL PICKUP</v>
          </cell>
          <cell r="S2137">
            <v>0</v>
          </cell>
          <cell r="T2137">
            <v>0</v>
          </cell>
          <cell r="U2137">
            <v>294.25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</row>
        <row r="2138">
          <cell r="B2138" t="str">
            <v>MASON CO-REGULATEDRESIDENTIALEXTRAR</v>
          </cell>
          <cell r="J2138" t="str">
            <v>EXTRAR</v>
          </cell>
          <cell r="K2138" t="str">
            <v>EXTRA CAN/BAGS</v>
          </cell>
          <cell r="S2138">
            <v>0</v>
          </cell>
          <cell r="T2138">
            <v>0</v>
          </cell>
          <cell r="U2138">
            <v>67.650000000000006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</row>
        <row r="2139">
          <cell r="B2139" t="str">
            <v>MASON CO-REGULATEDRESIDENTIALOFOWR</v>
          </cell>
          <cell r="J2139" t="str">
            <v>OFOWR</v>
          </cell>
          <cell r="K2139" t="str">
            <v>OVERFILL/OVERWEIGHT CHG</v>
          </cell>
          <cell r="S2139">
            <v>0</v>
          </cell>
          <cell r="T2139">
            <v>0</v>
          </cell>
          <cell r="U2139">
            <v>31.57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</row>
        <row r="2140">
          <cell r="B2140" t="str">
            <v>MASON CO-REGULATEDRESIDENTIALRECYCLECR</v>
          </cell>
          <cell r="J2140" t="str">
            <v>RECYCLECR</v>
          </cell>
          <cell r="K2140" t="str">
            <v>VALUE OF RECYCLABLES</v>
          </cell>
          <cell r="S2140">
            <v>0</v>
          </cell>
          <cell r="T2140">
            <v>0</v>
          </cell>
          <cell r="U2140">
            <v>19.16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</row>
        <row r="2141">
          <cell r="B2141" t="str">
            <v>MASON CO-REGULATEDRESIDENTIALRECYR</v>
          </cell>
          <cell r="J2141" t="str">
            <v>RECYR</v>
          </cell>
          <cell r="K2141" t="str">
            <v>RESIDENTIAL RECYCLE</v>
          </cell>
          <cell r="S2141">
            <v>0</v>
          </cell>
          <cell r="T2141">
            <v>0</v>
          </cell>
          <cell r="U2141">
            <v>-106.6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</row>
        <row r="2142">
          <cell r="B2142" t="str">
            <v>MASON CO-REGULATEDRESIDENTIALRESTART</v>
          </cell>
          <cell r="J2142" t="str">
            <v>RESTART</v>
          </cell>
          <cell r="K2142" t="str">
            <v>SERVICE RESTART FEE</v>
          </cell>
          <cell r="S2142">
            <v>0</v>
          </cell>
          <cell r="T2142">
            <v>0</v>
          </cell>
          <cell r="U2142">
            <v>10.62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</row>
        <row r="2143">
          <cell r="B2143" t="str">
            <v>MASON CO-REGULATEDRESIDENTIALWLKNRM1</v>
          </cell>
          <cell r="J2143" t="str">
            <v>WLKNRM1</v>
          </cell>
          <cell r="K2143" t="str">
            <v>WALK IN 5'-25'-MTHLY</v>
          </cell>
          <cell r="S2143">
            <v>0</v>
          </cell>
          <cell r="T2143">
            <v>0</v>
          </cell>
          <cell r="U2143">
            <v>1.77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</row>
        <row r="2144">
          <cell r="B2144" t="str">
            <v>MASON CO-REGULATEDRESIDENTIALWLKNRW2</v>
          </cell>
          <cell r="J2144" t="str">
            <v>WLKNRW2</v>
          </cell>
          <cell r="K2144" t="str">
            <v>WALK IN OVER 25'</v>
          </cell>
          <cell r="S2144">
            <v>0</v>
          </cell>
          <cell r="T2144">
            <v>0</v>
          </cell>
          <cell r="U2144">
            <v>2.72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</row>
        <row r="2145">
          <cell r="B2145" t="str">
            <v>MASON CO-REGULATEDROLLOFFROLID</v>
          </cell>
          <cell r="J2145" t="str">
            <v>ROLID</v>
          </cell>
          <cell r="K2145" t="str">
            <v>ROLL OFF-LID</v>
          </cell>
          <cell r="S2145">
            <v>0</v>
          </cell>
          <cell r="T2145">
            <v>0</v>
          </cell>
          <cell r="U2145">
            <v>262.08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</row>
        <row r="2146">
          <cell r="B2146" t="str">
            <v>MASON CO-REGULATEDROLLOFFRORENT10D</v>
          </cell>
          <cell r="J2146" t="str">
            <v>RORENT10D</v>
          </cell>
          <cell r="K2146" t="str">
            <v>10YD ROLL OFF DAILY RENT</v>
          </cell>
          <cell r="S2146">
            <v>0</v>
          </cell>
          <cell r="T2146">
            <v>0</v>
          </cell>
          <cell r="U2146">
            <v>423.15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</row>
        <row r="2147">
          <cell r="B2147" t="str">
            <v>MASON CO-REGULATEDROLLOFFRORENT10M</v>
          </cell>
          <cell r="J2147" t="str">
            <v>RORENT10M</v>
          </cell>
          <cell r="K2147" t="str">
            <v>10YD ROLL OFF MTHLY RENT</v>
          </cell>
          <cell r="S2147">
            <v>0</v>
          </cell>
          <cell r="T2147">
            <v>0</v>
          </cell>
          <cell r="U2147">
            <v>83.93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</row>
        <row r="2148">
          <cell r="B2148" t="str">
            <v>MASON CO-REGULATEDROLLOFFRORENT20D</v>
          </cell>
          <cell r="J2148" t="str">
            <v>RORENT20D</v>
          </cell>
          <cell r="K2148" t="str">
            <v>20YD ROLL OFF-DAILY RENT</v>
          </cell>
          <cell r="S2148">
            <v>0</v>
          </cell>
          <cell r="T2148">
            <v>0</v>
          </cell>
          <cell r="U2148">
            <v>2854.75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</row>
        <row r="2149">
          <cell r="B2149" t="str">
            <v>MASON CO-REGULATEDROLLOFFRORENT20M</v>
          </cell>
          <cell r="J2149" t="str">
            <v>RORENT20M</v>
          </cell>
          <cell r="K2149" t="str">
            <v>20YD ROLL OFF-MNTHLY RENT</v>
          </cell>
          <cell r="S2149">
            <v>0</v>
          </cell>
          <cell r="T2149">
            <v>0</v>
          </cell>
          <cell r="U2149">
            <v>1949.6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</row>
        <row r="2150">
          <cell r="B2150" t="str">
            <v>MASON CO-REGULATEDROLLOFFRORENT40D</v>
          </cell>
          <cell r="J2150" t="str">
            <v>RORENT40D</v>
          </cell>
          <cell r="K2150" t="str">
            <v>40YD ROLL OFF-DAILY RENT</v>
          </cell>
          <cell r="S2150">
            <v>0</v>
          </cell>
          <cell r="T2150">
            <v>0</v>
          </cell>
          <cell r="U2150">
            <v>1021.68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</row>
        <row r="2151">
          <cell r="B2151" t="str">
            <v>MASON CO-REGULATEDROLLOFFRORENT40M</v>
          </cell>
          <cell r="J2151" t="str">
            <v>RORENT40M</v>
          </cell>
          <cell r="K2151" t="str">
            <v>40YD ROLL OFF-MNTHLY RENT</v>
          </cell>
          <cell r="S2151">
            <v>0</v>
          </cell>
          <cell r="T2151">
            <v>0</v>
          </cell>
          <cell r="U2151">
            <v>331.48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</row>
        <row r="2152">
          <cell r="B2152" t="str">
            <v>MASON CO-REGULATEDROLLOFFCPHAUL10</v>
          </cell>
          <cell r="J2152" t="str">
            <v>CPHAUL10</v>
          </cell>
          <cell r="K2152" t="str">
            <v>10YD COMPACTOR-HAUL</v>
          </cell>
          <cell r="S2152">
            <v>0</v>
          </cell>
          <cell r="T2152">
            <v>0</v>
          </cell>
          <cell r="U2152">
            <v>126.71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</row>
        <row r="2153">
          <cell r="B2153" t="str">
            <v>MASON CO-REGULATEDROLLOFFCPHAUL15</v>
          </cell>
          <cell r="J2153" t="str">
            <v>CPHAUL15</v>
          </cell>
          <cell r="K2153" t="str">
            <v>15YD COMPACTOR-HAUL</v>
          </cell>
          <cell r="S2153">
            <v>0</v>
          </cell>
          <cell r="T2153">
            <v>0</v>
          </cell>
          <cell r="U2153">
            <v>584.67999999999995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</row>
        <row r="2154">
          <cell r="B2154" t="str">
            <v>MASON CO-REGULATEDROLLOFFCPHAUL20</v>
          </cell>
          <cell r="J2154" t="str">
            <v>CPHAUL20</v>
          </cell>
          <cell r="K2154" t="str">
            <v>20YD COMPACTOR-HAUL</v>
          </cell>
          <cell r="S2154">
            <v>0</v>
          </cell>
          <cell r="T2154">
            <v>0</v>
          </cell>
          <cell r="U2154">
            <v>155.93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</row>
        <row r="2155">
          <cell r="B2155" t="str">
            <v>MASON CO-REGULATEDROLLOFFCPHAUL25</v>
          </cell>
          <cell r="J2155" t="str">
            <v>CPHAUL25</v>
          </cell>
          <cell r="K2155" t="str">
            <v>25YD COMPACTOR-HAUL</v>
          </cell>
          <cell r="S2155">
            <v>0</v>
          </cell>
          <cell r="T2155">
            <v>0</v>
          </cell>
          <cell r="U2155">
            <v>1877.59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</row>
        <row r="2156">
          <cell r="B2156" t="str">
            <v>MASON CO-REGULATEDROLLOFFDISPMC-TON</v>
          </cell>
          <cell r="J2156" t="str">
            <v>DISPMC-TON</v>
          </cell>
          <cell r="K2156" t="str">
            <v>MC LANDFILL PER TON</v>
          </cell>
          <cell r="S2156">
            <v>0</v>
          </cell>
          <cell r="T2156">
            <v>0</v>
          </cell>
          <cell r="U2156">
            <v>34092.65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</row>
        <row r="2157">
          <cell r="B2157" t="str">
            <v>MASON CO-REGULATEDROLLOFFDISPMCMISC</v>
          </cell>
          <cell r="J2157" t="str">
            <v>DISPMCMISC</v>
          </cell>
          <cell r="K2157" t="str">
            <v>DISPOSAL MISCELLANOUS</v>
          </cell>
          <cell r="S2157">
            <v>0</v>
          </cell>
          <cell r="T2157">
            <v>0</v>
          </cell>
          <cell r="U2157">
            <v>255.35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</row>
        <row r="2158">
          <cell r="B2158" t="str">
            <v>MASON CO-REGULATEDROLLOFFDISPOLY-TON</v>
          </cell>
          <cell r="J2158" t="str">
            <v>DISPOLY-TON</v>
          </cell>
          <cell r="K2158" t="str">
            <v>OLYMPIC LANDFILL PER TON</v>
          </cell>
          <cell r="S2158">
            <v>0</v>
          </cell>
          <cell r="T2158">
            <v>0</v>
          </cell>
          <cell r="U2158">
            <v>-450.49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</row>
        <row r="2159">
          <cell r="B2159" t="str">
            <v>MASON CO-REGULATEDROLLOFFRODEL</v>
          </cell>
          <cell r="J2159" t="str">
            <v>RODEL</v>
          </cell>
          <cell r="K2159" t="str">
            <v>ROLL OFF-DELIVERY</v>
          </cell>
          <cell r="S2159">
            <v>0</v>
          </cell>
          <cell r="T2159">
            <v>0</v>
          </cell>
          <cell r="U2159">
            <v>2884.52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</row>
        <row r="2160">
          <cell r="B2160" t="str">
            <v>MASON CO-REGULATEDROLLOFFROHAUL10</v>
          </cell>
          <cell r="J2160" t="str">
            <v>ROHAUL10</v>
          </cell>
          <cell r="K2160" t="str">
            <v>10YD ROLL OFF HAUL</v>
          </cell>
          <cell r="S2160">
            <v>0</v>
          </cell>
          <cell r="T2160">
            <v>0</v>
          </cell>
          <cell r="U2160">
            <v>251.79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</row>
        <row r="2161">
          <cell r="B2161" t="str">
            <v>MASON CO-REGULATEDROLLOFFROHAUL10T</v>
          </cell>
          <cell r="J2161" t="str">
            <v>ROHAUL10T</v>
          </cell>
          <cell r="K2161" t="str">
            <v>ROHAUL10T</v>
          </cell>
          <cell r="S2161">
            <v>0</v>
          </cell>
          <cell r="T2161">
            <v>0</v>
          </cell>
          <cell r="U2161">
            <v>167.86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</row>
        <row r="2162">
          <cell r="B2162" t="str">
            <v>MASON CO-REGULATEDROLLOFFROHAUL20</v>
          </cell>
          <cell r="J2162" t="str">
            <v>ROHAUL20</v>
          </cell>
          <cell r="K2162" t="str">
            <v>20YD ROLL OFF-HAUL</v>
          </cell>
          <cell r="S2162">
            <v>0</v>
          </cell>
          <cell r="T2162">
            <v>0</v>
          </cell>
          <cell r="U2162">
            <v>3606.76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</row>
        <row r="2163">
          <cell r="B2163" t="str">
            <v>MASON CO-REGULATEDROLLOFFROHAUL20T</v>
          </cell>
          <cell r="J2163" t="str">
            <v>ROHAUL20T</v>
          </cell>
          <cell r="K2163" t="str">
            <v>20YD ROLL OFF TEMP HAUL</v>
          </cell>
          <cell r="S2163">
            <v>0</v>
          </cell>
          <cell r="T2163">
            <v>0</v>
          </cell>
          <cell r="U2163">
            <v>2924.4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</row>
        <row r="2164">
          <cell r="B2164" t="str">
            <v>MASON CO-REGULATEDROLLOFFROHAUL30</v>
          </cell>
          <cell r="J2164" t="str">
            <v>ROHAUL30</v>
          </cell>
          <cell r="K2164" t="str">
            <v>30YD ROLL OFF-HAUL</v>
          </cell>
          <cell r="S2164">
            <v>0</v>
          </cell>
          <cell r="T2164">
            <v>0</v>
          </cell>
          <cell r="U2164">
            <v>252.8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</row>
        <row r="2165">
          <cell r="B2165" t="str">
            <v>MASON CO-REGULATEDROLLOFFROHAUL40</v>
          </cell>
          <cell r="J2165" t="str">
            <v>ROHAUL40</v>
          </cell>
          <cell r="K2165" t="str">
            <v>40YD ROLL OFF-HAUL</v>
          </cell>
          <cell r="S2165">
            <v>0</v>
          </cell>
          <cell r="T2165">
            <v>0</v>
          </cell>
          <cell r="U2165">
            <v>1491.66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</row>
        <row r="2166">
          <cell r="B2166" t="str">
            <v>MASON CO-REGULATEDROLLOFFROHAUL40T</v>
          </cell>
          <cell r="J2166" t="str">
            <v>ROHAUL40T</v>
          </cell>
          <cell r="K2166" t="str">
            <v>40YD ROLL OFF TEMP HAUL</v>
          </cell>
          <cell r="S2166">
            <v>0</v>
          </cell>
          <cell r="T2166">
            <v>0</v>
          </cell>
          <cell r="U2166">
            <v>2486.1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</row>
        <row r="2167">
          <cell r="B2167" t="str">
            <v>MASON CO-REGULATEDROLLOFFROHOUR</v>
          </cell>
          <cell r="J2167" t="str">
            <v>ROHOUR</v>
          </cell>
          <cell r="K2167" t="str">
            <v>ROLL OFF PER HOUR</v>
          </cell>
          <cell r="S2167">
            <v>0</v>
          </cell>
          <cell r="T2167">
            <v>0</v>
          </cell>
          <cell r="U2167">
            <v>151.68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</row>
        <row r="2168">
          <cell r="B2168" t="str">
            <v>MASON CO-REGULATEDROLLOFFROMILE</v>
          </cell>
          <cell r="J2168" t="str">
            <v>ROMILE</v>
          </cell>
          <cell r="K2168" t="str">
            <v>ROLL OFF-MILEAGE</v>
          </cell>
          <cell r="S2168">
            <v>0</v>
          </cell>
          <cell r="T2168">
            <v>0</v>
          </cell>
          <cell r="U2168">
            <v>1059.48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</row>
        <row r="2169">
          <cell r="B2169" t="str">
            <v>MASON CO-REGULATEDROLLOFFRORENT20D</v>
          </cell>
          <cell r="J2169" t="str">
            <v>RORENT20D</v>
          </cell>
          <cell r="K2169" t="str">
            <v>20YD ROLL OFF-DAILY RENT</v>
          </cell>
          <cell r="S2169">
            <v>0</v>
          </cell>
          <cell r="T2169">
            <v>0</v>
          </cell>
          <cell r="U2169">
            <v>997.66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</row>
        <row r="2170">
          <cell r="B2170" t="str">
            <v>MASON CO-REGULATEDROLLOFFRORENT40D</v>
          </cell>
          <cell r="J2170" t="str">
            <v>RORENT40D</v>
          </cell>
          <cell r="K2170" t="str">
            <v>40YD ROLL OFF-DAILY RENT</v>
          </cell>
          <cell r="S2170">
            <v>0</v>
          </cell>
          <cell r="T2170">
            <v>0</v>
          </cell>
          <cell r="U2170">
            <v>766.26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</row>
        <row r="2171">
          <cell r="B2171" t="str">
            <v>MASON CO-REGULATEDSURCFUEL-RECY MASON</v>
          </cell>
          <cell r="J2171" t="str">
            <v>FUEL-RECY MASON</v>
          </cell>
          <cell r="K2171" t="str">
            <v>FUEL &amp; MATERIAL SURCHARGE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</row>
        <row r="2172">
          <cell r="B2172" t="str">
            <v>MASON CO-REGULATEDSURCFUEL-RES MASON</v>
          </cell>
          <cell r="J2172" t="str">
            <v>FUEL-RES MASON</v>
          </cell>
          <cell r="K2172" t="str">
            <v>FUEL &amp; MATERIAL SURCHARGE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</row>
        <row r="2173">
          <cell r="B2173" t="str">
            <v>MASON CO-REGULATEDSURCFUEL-COM MASON</v>
          </cell>
          <cell r="J2173" t="str">
            <v>FUEL-COM MASON</v>
          </cell>
          <cell r="K2173" t="str">
            <v>FUEL &amp; MATERIAL SURCHARGE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</row>
        <row r="2174">
          <cell r="B2174" t="str">
            <v>MASON CO-REGULATEDSURCFUEL-RECY MASON</v>
          </cell>
          <cell r="J2174" t="str">
            <v>FUEL-RECY MASON</v>
          </cell>
          <cell r="K2174" t="str">
            <v>FUEL &amp; MATERIAL SURCHARGE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</row>
        <row r="2175">
          <cell r="B2175" t="str">
            <v>MASON CO-REGULATEDSURCFUEL-RES MASON</v>
          </cell>
          <cell r="J2175" t="str">
            <v>FUEL-RES MASON</v>
          </cell>
          <cell r="K2175" t="str">
            <v>FUEL &amp; MATERIAL SURCHARGE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</row>
        <row r="2176">
          <cell r="B2176" t="str">
            <v>MASON CO-REGULATEDSURCFUEL-ACCTG MASON</v>
          </cell>
          <cell r="J2176" t="str">
            <v>FUEL-ACCTG MASON</v>
          </cell>
          <cell r="K2176" t="str">
            <v>FUEL &amp; MATERIAL SURCHARGE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</row>
        <row r="2177">
          <cell r="B2177" t="str">
            <v>MASON CO-REGULATEDSURCFUEL-RECY MASON</v>
          </cell>
          <cell r="J2177" t="str">
            <v>FUEL-RECY MASON</v>
          </cell>
          <cell r="K2177" t="str">
            <v>FUEL &amp; MATERIAL SURCHARGE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</row>
        <row r="2178">
          <cell r="B2178" t="str">
            <v>MASON CO-REGULATEDSURCFUEL-RES MASON</v>
          </cell>
          <cell r="J2178" t="str">
            <v>FUEL-RES MASON</v>
          </cell>
          <cell r="K2178" t="str">
            <v>FUEL &amp; MATERIAL SURCHARGE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</row>
        <row r="2179">
          <cell r="B2179" t="str">
            <v>MASON CO-REGULATEDSURCFUEL-COM MASON</v>
          </cell>
          <cell r="J2179" t="str">
            <v>FUEL-COM MASON</v>
          </cell>
          <cell r="K2179" t="str">
            <v>FUEL &amp; MATERIAL SURCHARGE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</row>
        <row r="2180">
          <cell r="B2180" t="str">
            <v>MASON CO-REGULATEDSURCFUEL-RECY MASON</v>
          </cell>
          <cell r="J2180" t="str">
            <v>FUEL-RECY MASON</v>
          </cell>
          <cell r="K2180" t="str">
            <v>FUEL &amp; MATERIAL SURCHARGE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</row>
        <row r="2181">
          <cell r="B2181" t="str">
            <v>MASON CO-REGULATEDSURCFUEL-RES MASON</v>
          </cell>
          <cell r="J2181" t="str">
            <v>FUEL-RES MASON</v>
          </cell>
          <cell r="K2181" t="str">
            <v>FUEL &amp; MATERIAL SURCHARGE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</row>
        <row r="2182">
          <cell r="B2182" t="str">
            <v>MASON CO-REGULATEDSURCFUEL-RECY MASON</v>
          </cell>
          <cell r="J2182" t="str">
            <v>FUEL-RECY MASON</v>
          </cell>
          <cell r="K2182" t="str">
            <v>FUEL &amp; MATERIAL SURCHARGE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</row>
        <row r="2183">
          <cell r="B2183" t="str">
            <v>MASON CO-REGULATEDSURCFUEL-RES MASON</v>
          </cell>
          <cell r="J2183" t="str">
            <v>FUEL-RES MASON</v>
          </cell>
          <cell r="K2183" t="str">
            <v>FUEL &amp; MATERIAL SURCHARGE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</row>
        <row r="2184">
          <cell r="B2184" t="str">
            <v>MASON CO-REGULATEDSURCFUEL-ACCTG MASON</v>
          </cell>
          <cell r="J2184" t="str">
            <v>FUEL-ACCTG MASON</v>
          </cell>
          <cell r="K2184" t="str">
            <v>FUEL &amp; MATERIAL SURCHARGE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</row>
        <row r="2185">
          <cell r="B2185" t="str">
            <v>MASON CO-REGULATEDSURCFUEL-COM MASON</v>
          </cell>
          <cell r="J2185" t="str">
            <v>FUEL-COM MASON</v>
          </cell>
          <cell r="K2185" t="str">
            <v>FUEL &amp; MATERIAL SURCHARGE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</row>
        <row r="2186">
          <cell r="B2186" t="str">
            <v>MASON CO-REGULATEDSURCFUEL-RO MASON</v>
          </cell>
          <cell r="J2186" t="str">
            <v>FUEL-RO MASON</v>
          </cell>
          <cell r="K2186" t="str">
            <v>FUEL &amp; MATERIAL SURCHARGE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</row>
        <row r="2187">
          <cell r="B2187" t="str">
            <v>MASON CO-REGULATEDTAXESREF</v>
          </cell>
          <cell r="J2187" t="str">
            <v>REF</v>
          </cell>
          <cell r="K2187" t="str">
            <v>3.6% WA Refuse Tax</v>
          </cell>
          <cell r="S2187">
            <v>0</v>
          </cell>
          <cell r="T2187">
            <v>0</v>
          </cell>
          <cell r="U2187">
            <v>66.290000000000006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</row>
        <row r="2188">
          <cell r="B2188" t="str">
            <v>MASON CO-REGULATEDTAXESREF</v>
          </cell>
          <cell r="J2188" t="str">
            <v>REF</v>
          </cell>
          <cell r="K2188" t="str">
            <v>3.6% WA Refuse Tax</v>
          </cell>
          <cell r="S2188">
            <v>0</v>
          </cell>
          <cell r="T2188">
            <v>0</v>
          </cell>
          <cell r="U2188">
            <v>1535.64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</row>
        <row r="2189">
          <cell r="B2189" t="str">
            <v>MASON CO-REGULATEDTAXESSALES TAX</v>
          </cell>
          <cell r="J2189" t="str">
            <v>SALES TAX</v>
          </cell>
          <cell r="K2189" t="str">
            <v>8.5% Sales Tax</v>
          </cell>
          <cell r="S2189">
            <v>0</v>
          </cell>
          <cell r="T2189">
            <v>0</v>
          </cell>
          <cell r="U2189">
            <v>573.1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</row>
        <row r="2190">
          <cell r="B2190" t="str">
            <v>MASON CO-REGULATEDTAXESSHELTON UNREG REFUSE</v>
          </cell>
          <cell r="J2190" t="str">
            <v>SHELTON UNREG REFUSE</v>
          </cell>
          <cell r="K2190" t="str">
            <v>3.6% WA STATE REFUSE TAX</v>
          </cell>
          <cell r="S2190">
            <v>0</v>
          </cell>
          <cell r="T2190">
            <v>0</v>
          </cell>
          <cell r="U2190">
            <v>7.9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</row>
        <row r="2191">
          <cell r="B2191" t="str">
            <v>MASON CO-REGULATEDTAXESSHELTON UNREG SALES</v>
          </cell>
          <cell r="J2191" t="str">
            <v>SHELTON UNREG SALES</v>
          </cell>
          <cell r="K2191" t="str">
            <v>WA STATE SALES TAX</v>
          </cell>
          <cell r="S2191">
            <v>0</v>
          </cell>
          <cell r="T2191">
            <v>0</v>
          </cell>
          <cell r="U2191">
            <v>2.42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</row>
        <row r="2192">
          <cell r="B2192" t="str">
            <v>MASON CO-REGULATEDTAXESREF</v>
          </cell>
          <cell r="J2192" t="str">
            <v>REF</v>
          </cell>
          <cell r="K2192" t="str">
            <v>3.6% WA Refuse Tax</v>
          </cell>
          <cell r="S2192">
            <v>0</v>
          </cell>
          <cell r="T2192">
            <v>0</v>
          </cell>
          <cell r="U2192">
            <v>13166.03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</row>
        <row r="2193">
          <cell r="B2193" t="str">
            <v>MASON CO-REGULATEDTAXESREF</v>
          </cell>
          <cell r="J2193" t="str">
            <v>REF</v>
          </cell>
          <cell r="K2193" t="str">
            <v>3.6% WA Refuse Tax</v>
          </cell>
          <cell r="S2193">
            <v>0</v>
          </cell>
          <cell r="T2193">
            <v>0</v>
          </cell>
          <cell r="U2193">
            <v>97.32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</row>
        <row r="2194">
          <cell r="B2194" t="str">
            <v>MASON CO-REGULATEDTAXESSALES TAX</v>
          </cell>
          <cell r="J2194" t="str">
            <v>SALES TAX</v>
          </cell>
          <cell r="K2194" t="str">
            <v>8.5% Sales Tax</v>
          </cell>
          <cell r="S2194">
            <v>0</v>
          </cell>
          <cell r="T2194">
            <v>0</v>
          </cell>
          <cell r="U2194">
            <v>8.56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</row>
        <row r="2195">
          <cell r="B2195" t="str">
            <v>MASON CO-REGULATEDTAXESREF</v>
          </cell>
          <cell r="J2195" t="str">
            <v>REF</v>
          </cell>
          <cell r="K2195" t="str">
            <v>3.6% WA Refuse Tax</v>
          </cell>
          <cell r="S2195">
            <v>0</v>
          </cell>
          <cell r="T2195">
            <v>0</v>
          </cell>
          <cell r="U2195">
            <v>1.32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</row>
        <row r="2196">
          <cell r="B2196" t="str">
            <v>MASON CO-REGULATEDTAXESREF</v>
          </cell>
          <cell r="J2196" t="str">
            <v>REF</v>
          </cell>
          <cell r="K2196" t="str">
            <v>3.6% WA Refuse Tax</v>
          </cell>
          <cell r="S2196">
            <v>0</v>
          </cell>
          <cell r="T2196">
            <v>0</v>
          </cell>
          <cell r="U2196">
            <v>1256.78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</row>
        <row r="2197">
          <cell r="B2197" t="str">
            <v>MASON CO-REGULATEDTAXESSALES TAX</v>
          </cell>
          <cell r="J2197" t="str">
            <v>SALES TAX</v>
          </cell>
          <cell r="K2197" t="str">
            <v>8.5% Sales Tax</v>
          </cell>
          <cell r="S2197">
            <v>0</v>
          </cell>
          <cell r="T2197">
            <v>0</v>
          </cell>
          <cell r="U2197">
            <v>876.48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</row>
        <row r="2198">
          <cell r="B2198" t="str">
            <v>MASON CO-UNREGULATEDACCOUNTING ADJUSTMENTSFINCHG</v>
          </cell>
          <cell r="J2198" t="str">
            <v>FINCHG</v>
          </cell>
          <cell r="K2198" t="str">
            <v>LATE FEE</v>
          </cell>
          <cell r="S2198">
            <v>0</v>
          </cell>
          <cell r="T2198">
            <v>0</v>
          </cell>
          <cell r="U2198">
            <v>12.16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</row>
        <row r="2199">
          <cell r="B2199" t="str">
            <v>MASON CO-UNREGULATEDACCOUNTING ADJUSTMENTSMM</v>
          </cell>
          <cell r="J2199" t="str">
            <v>MM</v>
          </cell>
          <cell r="K2199" t="str">
            <v>MOVE MONEY</v>
          </cell>
          <cell r="S2199">
            <v>0</v>
          </cell>
          <cell r="T2199">
            <v>0</v>
          </cell>
          <cell r="U2199">
            <v>-436.17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</row>
        <row r="2200">
          <cell r="B2200" t="str">
            <v>MASON CO-UNREGULATEDCOMMERCIAL - REARLOADUNLOCKRECY</v>
          </cell>
          <cell r="J2200" t="str">
            <v>UNLOCKRECY</v>
          </cell>
          <cell r="K2200" t="str">
            <v>UNLOCK / UNLATCH RECY</v>
          </cell>
          <cell r="S2200">
            <v>0</v>
          </cell>
          <cell r="T2200">
            <v>0</v>
          </cell>
          <cell r="U2200">
            <v>35.42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</row>
        <row r="2201">
          <cell r="B2201" t="str">
            <v>MASON CO-UNREGULATEDCOMMERCIAL - REARLOADSCI</v>
          </cell>
          <cell r="J2201" t="str">
            <v>SCI</v>
          </cell>
          <cell r="K2201" t="str">
            <v>SHRED CALL IN</v>
          </cell>
          <cell r="S2201">
            <v>0</v>
          </cell>
          <cell r="T2201">
            <v>0</v>
          </cell>
          <cell r="U2201">
            <v>119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</row>
        <row r="2202">
          <cell r="B2202" t="str">
            <v>MASON CO-UNREGULATEDCOMMERCIAL - REARLOADSQUAX</v>
          </cell>
          <cell r="J2202" t="str">
            <v>SQUAX</v>
          </cell>
          <cell r="K2202" t="str">
            <v>SQUAXIN ISLAND CONTRACT</v>
          </cell>
          <cell r="S2202">
            <v>0</v>
          </cell>
          <cell r="T2202">
            <v>0</v>
          </cell>
          <cell r="U2202">
            <v>5541.32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</row>
        <row r="2203">
          <cell r="B2203" t="str">
            <v>MASON CO-UNREGULATEDCOMMERCIAL RECYCLE96CRCOGE1</v>
          </cell>
          <cell r="J2203" t="str">
            <v>96CRCOGE1</v>
          </cell>
          <cell r="K2203" t="str">
            <v>96 COMMINGLE WG-EOW</v>
          </cell>
          <cell r="S2203">
            <v>0</v>
          </cell>
          <cell r="T2203">
            <v>0</v>
          </cell>
          <cell r="U2203">
            <v>952.8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</row>
        <row r="2204">
          <cell r="B2204" t="str">
            <v>MASON CO-UNREGULATEDCOMMERCIAL RECYCLE96CRCOGM1</v>
          </cell>
          <cell r="J2204" t="str">
            <v>96CRCOGM1</v>
          </cell>
          <cell r="K2204" t="str">
            <v>96 COMMINGLE WGMNTHLY</v>
          </cell>
          <cell r="S2204">
            <v>0</v>
          </cell>
          <cell r="T2204">
            <v>0</v>
          </cell>
          <cell r="U2204">
            <v>183.4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</row>
        <row r="2205">
          <cell r="B2205" t="str">
            <v>MASON CO-UNREGULATEDCOMMERCIAL RECYCLE96CRCOGW1</v>
          </cell>
          <cell r="J2205" t="str">
            <v>96CRCOGW1</v>
          </cell>
          <cell r="K2205" t="str">
            <v>96 COMMINGLE WG-WEEKLY</v>
          </cell>
          <cell r="S2205">
            <v>0</v>
          </cell>
          <cell r="T2205">
            <v>0</v>
          </cell>
          <cell r="U2205">
            <v>807.3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</row>
        <row r="2206">
          <cell r="B2206" t="str">
            <v>MASON CO-UNREGULATEDCOMMERCIAL RECYCLE96CRCONGE1</v>
          </cell>
          <cell r="J2206" t="str">
            <v>96CRCONGE1</v>
          </cell>
          <cell r="K2206" t="str">
            <v>96 COMMINGLE NG-EOW</v>
          </cell>
          <cell r="S2206">
            <v>0</v>
          </cell>
          <cell r="T2206">
            <v>0</v>
          </cell>
          <cell r="U2206">
            <v>1786.5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</row>
        <row r="2207">
          <cell r="B2207" t="str">
            <v>MASON CO-UNREGULATEDCOMMERCIAL RECYCLE96CRCONGM1</v>
          </cell>
          <cell r="J2207" t="str">
            <v>96CRCONGM1</v>
          </cell>
          <cell r="K2207" t="str">
            <v>96 COMMINGLE NG-MNTHLY</v>
          </cell>
          <cell r="S2207">
            <v>0</v>
          </cell>
          <cell r="T2207">
            <v>0</v>
          </cell>
          <cell r="U2207">
            <v>568.54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</row>
        <row r="2208">
          <cell r="B2208" t="str">
            <v>MASON CO-UNREGULATEDCOMMERCIAL RECYCLE96CRCONGW1</v>
          </cell>
          <cell r="J2208" t="str">
            <v>96CRCONGW1</v>
          </cell>
          <cell r="K2208" t="str">
            <v>96 COMMINGLE NG-WEEKLY</v>
          </cell>
          <cell r="S2208">
            <v>0</v>
          </cell>
          <cell r="T2208">
            <v>0</v>
          </cell>
          <cell r="U2208">
            <v>1858.84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</row>
        <row r="2209">
          <cell r="B2209" t="str">
            <v xml:space="preserve">MASON CO-UNREGULATEDCOMMERCIAL RECYCLER2YDOCCE </v>
          </cell>
          <cell r="J2209" t="str">
            <v xml:space="preserve">R2YDOCCE </v>
          </cell>
          <cell r="K2209" t="str">
            <v>2YD OCC-EOW</v>
          </cell>
          <cell r="S2209">
            <v>0</v>
          </cell>
          <cell r="T2209">
            <v>0</v>
          </cell>
          <cell r="U2209">
            <v>2267.34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</row>
        <row r="2210">
          <cell r="B2210" t="str">
            <v>MASON CO-UNREGULATEDCOMMERCIAL RECYCLER2YDOCCEX</v>
          </cell>
          <cell r="J2210" t="str">
            <v>R2YDOCCEX</v>
          </cell>
          <cell r="K2210" t="str">
            <v>2YD OCC-EXTRA CONTAINER</v>
          </cell>
          <cell r="S2210">
            <v>0</v>
          </cell>
          <cell r="T2210">
            <v>0</v>
          </cell>
          <cell r="U2210">
            <v>838.73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</row>
        <row r="2211">
          <cell r="B2211" t="str">
            <v>MASON CO-UNREGULATEDCOMMERCIAL RECYCLER2YDOCCM</v>
          </cell>
          <cell r="J2211" t="str">
            <v>R2YDOCCM</v>
          </cell>
          <cell r="K2211" t="str">
            <v>2YD OCC-MNTHLY</v>
          </cell>
          <cell r="S2211">
            <v>0</v>
          </cell>
          <cell r="T2211">
            <v>0</v>
          </cell>
          <cell r="U2211">
            <v>909.12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</row>
        <row r="2212">
          <cell r="B2212" t="str">
            <v>MASON CO-UNREGULATEDCOMMERCIAL RECYCLER2YDOCCOC</v>
          </cell>
          <cell r="J2212" t="str">
            <v>R2YDOCCOC</v>
          </cell>
          <cell r="K2212" t="str">
            <v>2YD OCC-ON CALL</v>
          </cell>
          <cell r="S2212">
            <v>0</v>
          </cell>
          <cell r="T2212">
            <v>0</v>
          </cell>
          <cell r="U2212">
            <v>37.880000000000003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</row>
        <row r="2213">
          <cell r="B2213" t="str">
            <v>MASON CO-UNREGULATEDCOMMERCIAL RECYCLER2YDOCCW</v>
          </cell>
          <cell r="J2213" t="str">
            <v>R2YDOCCW</v>
          </cell>
          <cell r="K2213" t="str">
            <v>2YD OCC-WEEKLY</v>
          </cell>
          <cell r="S2213">
            <v>0</v>
          </cell>
          <cell r="T2213">
            <v>0</v>
          </cell>
          <cell r="U2213">
            <v>3115.74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</row>
        <row r="2214">
          <cell r="B2214" t="str">
            <v>MASON CO-UNREGULATEDCOMMERCIAL RECYCLERECYLOCK</v>
          </cell>
          <cell r="J2214" t="str">
            <v>RECYLOCK</v>
          </cell>
          <cell r="K2214" t="str">
            <v>LOCK/UNLOCK RECYCLING</v>
          </cell>
          <cell r="S2214">
            <v>0</v>
          </cell>
          <cell r="T2214">
            <v>0</v>
          </cell>
          <cell r="U2214">
            <v>61.18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</row>
        <row r="2215">
          <cell r="B2215" t="str">
            <v>MASON CO-UNREGULATEDCOMMERCIAL RECYCLEROLLOUTOCC</v>
          </cell>
          <cell r="J2215" t="str">
            <v>ROLLOUTOCC</v>
          </cell>
          <cell r="K2215" t="str">
            <v>ROLL OUT FEE - RECYCLE</v>
          </cell>
          <cell r="S2215">
            <v>0</v>
          </cell>
          <cell r="T2215">
            <v>0</v>
          </cell>
          <cell r="U2215">
            <v>7.56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</row>
        <row r="2216">
          <cell r="B2216" t="str">
            <v>MASON CO-UNREGULATEDCOMMERCIAL RECYCLEWLKNRECY</v>
          </cell>
          <cell r="J2216" t="str">
            <v>WLKNRECY</v>
          </cell>
          <cell r="K2216" t="str">
            <v>WALK IN RECYCLE</v>
          </cell>
          <cell r="S2216">
            <v>0</v>
          </cell>
          <cell r="T2216">
            <v>0</v>
          </cell>
          <cell r="U2216">
            <v>5.86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</row>
        <row r="2217">
          <cell r="B2217" t="str">
            <v>MASON CO-UNREGULATEDCOMMERCIAL RECYCLE96CRCOGOC</v>
          </cell>
          <cell r="J2217" t="str">
            <v>96CRCOGOC</v>
          </cell>
          <cell r="K2217" t="str">
            <v>96 COMMINGLE WGON CALL</v>
          </cell>
          <cell r="S2217">
            <v>0</v>
          </cell>
          <cell r="T2217">
            <v>0</v>
          </cell>
          <cell r="U2217">
            <v>183.4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</row>
        <row r="2218">
          <cell r="B2218" t="str">
            <v>MASON CO-UNREGULATEDCOMMERCIAL RECYCLE96CRCONGOC</v>
          </cell>
          <cell r="J2218" t="str">
            <v>96CRCONGOC</v>
          </cell>
          <cell r="K2218" t="str">
            <v>96 COMMINGLE NGON CALL</v>
          </cell>
          <cell r="S2218">
            <v>0</v>
          </cell>
          <cell r="T2218">
            <v>0</v>
          </cell>
          <cell r="U2218">
            <v>91.7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</row>
        <row r="2219">
          <cell r="B2219" t="str">
            <v>MASON CO-UNREGULATEDCOMMERCIAL RECYCLECDELOCC</v>
          </cell>
          <cell r="J2219" t="str">
            <v>CDELOCC</v>
          </cell>
          <cell r="K2219" t="str">
            <v>CARDBOARD DELIVERY</v>
          </cell>
          <cell r="S2219">
            <v>0</v>
          </cell>
          <cell r="T2219">
            <v>0</v>
          </cell>
          <cell r="U2219">
            <v>28.35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</row>
        <row r="2220">
          <cell r="B2220" t="str">
            <v>MASON CO-UNREGULATEDCOMMERCIAL RECYCLER2YDOCCOC</v>
          </cell>
          <cell r="J2220" t="str">
            <v>R2YDOCCOC</v>
          </cell>
          <cell r="K2220" t="str">
            <v>2YD OCC-ON CALL</v>
          </cell>
          <cell r="S2220">
            <v>0</v>
          </cell>
          <cell r="T2220">
            <v>0</v>
          </cell>
          <cell r="U2220">
            <v>340.92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</row>
        <row r="2221">
          <cell r="B2221" t="str">
            <v>MASON CO-UNREGULATEDCOMMERCIAL RECYCLERECYLOCK</v>
          </cell>
          <cell r="J2221" t="str">
            <v>RECYLOCK</v>
          </cell>
          <cell r="K2221" t="str">
            <v>LOCK/UNLOCK RECYCLING</v>
          </cell>
          <cell r="S2221">
            <v>0</v>
          </cell>
          <cell r="T2221">
            <v>0</v>
          </cell>
          <cell r="U2221">
            <v>7.98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</row>
        <row r="2222">
          <cell r="B2222" t="str">
            <v>MASON CO-UNREGULATEDCOMMERCIAL RECYCLEROLLOUTOCC</v>
          </cell>
          <cell r="J2222" t="str">
            <v>ROLLOUTOCC</v>
          </cell>
          <cell r="K2222" t="str">
            <v>ROLL OUT FEE - RECYCLE</v>
          </cell>
          <cell r="S2222">
            <v>0</v>
          </cell>
          <cell r="T2222">
            <v>0</v>
          </cell>
          <cell r="U2222">
            <v>298.62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</row>
        <row r="2223">
          <cell r="B2223" t="str">
            <v>MASON CO-UNREGULATEDCOMMERCIAL RECYCLEWLKNRECY</v>
          </cell>
          <cell r="J2223" t="str">
            <v>WLKNRECY</v>
          </cell>
          <cell r="K2223" t="str">
            <v>WALK IN RECYCLE</v>
          </cell>
          <cell r="S2223">
            <v>0</v>
          </cell>
          <cell r="T2223">
            <v>0</v>
          </cell>
          <cell r="U2223">
            <v>457.08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</row>
        <row r="2224">
          <cell r="B2224" t="str">
            <v>MASON CO-UNREGULATEDPAYMENTSCC-KOL</v>
          </cell>
          <cell r="J2224" t="str">
            <v>CC-KOL</v>
          </cell>
          <cell r="K2224" t="str">
            <v>ONLINE PAYMENT-CC</v>
          </cell>
          <cell r="S2224">
            <v>0</v>
          </cell>
          <cell r="T2224">
            <v>0</v>
          </cell>
          <cell r="U2224">
            <v>-4370.32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</row>
        <row r="2225">
          <cell r="B2225" t="str">
            <v>MASON CO-UNREGULATEDPAYMENTSPAY</v>
          </cell>
          <cell r="J2225" t="str">
            <v>PAY</v>
          </cell>
          <cell r="K2225" t="str">
            <v>PAYMENT-THANK YOU!</v>
          </cell>
          <cell r="S2225">
            <v>0</v>
          </cell>
          <cell r="T2225">
            <v>0</v>
          </cell>
          <cell r="U2225">
            <v>-7005.58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</row>
        <row r="2226">
          <cell r="B2226" t="str">
            <v>MASON CO-UNREGULATEDPAYMENTSPAY-CFREE</v>
          </cell>
          <cell r="J2226" t="str">
            <v>PAY-CFREE</v>
          </cell>
          <cell r="K2226" t="str">
            <v>PAYMENT-THANK YOU</v>
          </cell>
          <cell r="S2226">
            <v>0</v>
          </cell>
          <cell r="T2226">
            <v>0</v>
          </cell>
          <cell r="U2226">
            <v>-214.22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</row>
        <row r="2227">
          <cell r="B2227" t="str">
            <v>MASON CO-UNREGULATEDPAYMENTSPAY-KOL</v>
          </cell>
          <cell r="J2227" t="str">
            <v>PAY-KOL</v>
          </cell>
          <cell r="K2227" t="str">
            <v>PAYMENT-THANK YOU - OL</v>
          </cell>
          <cell r="S2227">
            <v>0</v>
          </cell>
          <cell r="T2227">
            <v>0</v>
          </cell>
          <cell r="U2227">
            <v>-2539.4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</row>
        <row r="2228">
          <cell r="B2228" t="str">
            <v>MASON CO-UNREGULATEDPAYMENTSPAY-NATL</v>
          </cell>
          <cell r="J2228" t="str">
            <v>PAY-NATL</v>
          </cell>
          <cell r="K2228" t="str">
            <v>PAYMENT THANK YOU</v>
          </cell>
          <cell r="S2228">
            <v>0</v>
          </cell>
          <cell r="T2228">
            <v>0</v>
          </cell>
          <cell r="U2228">
            <v>-255.19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</row>
        <row r="2229">
          <cell r="B2229" t="str">
            <v>MASON CO-UNREGULATEDPAYMENTSPAY-OAK</v>
          </cell>
          <cell r="J2229" t="str">
            <v>PAY-OAK</v>
          </cell>
          <cell r="K2229" t="str">
            <v>OAKLEAF PAYMENT</v>
          </cell>
          <cell r="S2229">
            <v>0</v>
          </cell>
          <cell r="T2229">
            <v>0</v>
          </cell>
          <cell r="U2229">
            <v>-200.1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</row>
        <row r="2230">
          <cell r="B2230" t="str">
            <v>MASON CO-UNREGULATEDPAYMENTSPAY-RPPS</v>
          </cell>
          <cell r="J2230" t="str">
            <v>PAY-RPPS</v>
          </cell>
          <cell r="K2230" t="str">
            <v>RPSS PAYMENT</v>
          </cell>
          <cell r="S2230">
            <v>0</v>
          </cell>
          <cell r="T2230">
            <v>0</v>
          </cell>
          <cell r="U2230">
            <v>-77.7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</row>
        <row r="2231">
          <cell r="B2231" t="str">
            <v>MASON CO-UNREGULATEDPAYMENTSPAYMET</v>
          </cell>
          <cell r="J2231" t="str">
            <v>PAYMET</v>
          </cell>
          <cell r="K2231" t="str">
            <v>METAVANTE ONLINE PAYMENT</v>
          </cell>
          <cell r="S2231">
            <v>0</v>
          </cell>
          <cell r="T2231">
            <v>0</v>
          </cell>
          <cell r="U2231">
            <v>-123.82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</row>
        <row r="2232">
          <cell r="B2232" t="str">
            <v>MASON CO-UNREGULATEDPAYMENTSPAYUSBL</v>
          </cell>
          <cell r="J2232" t="str">
            <v>PAYUSBL</v>
          </cell>
          <cell r="K2232" t="str">
            <v>PAYMENT THANK YOU</v>
          </cell>
          <cell r="S2232">
            <v>0</v>
          </cell>
          <cell r="T2232">
            <v>0</v>
          </cell>
          <cell r="U2232">
            <v>-38756.910000000003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</row>
        <row r="2233">
          <cell r="B2233" t="str">
            <v>MASON CO-UNREGULATEDPAYMENTSRET-KOL</v>
          </cell>
          <cell r="J2233" t="str">
            <v>RET-KOL</v>
          </cell>
          <cell r="K2233" t="str">
            <v>ONLINE PAYMENT RETURN</v>
          </cell>
          <cell r="S2233">
            <v>0</v>
          </cell>
          <cell r="T2233">
            <v>0</v>
          </cell>
          <cell r="U2233">
            <v>190.38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</row>
        <row r="2234">
          <cell r="B2234" t="str">
            <v>MASON CO-UNREGULATEDROLLOFFROLID</v>
          </cell>
          <cell r="J2234" t="str">
            <v>ROLID</v>
          </cell>
          <cell r="K2234" t="str">
            <v>ROLL OFF-LID</v>
          </cell>
          <cell r="S2234">
            <v>0</v>
          </cell>
          <cell r="T2234">
            <v>0</v>
          </cell>
          <cell r="U2234">
            <v>58.24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</row>
        <row r="2235">
          <cell r="B2235" t="str">
            <v>MASON CO-UNREGULATEDROLLOFFROLIDRECY</v>
          </cell>
          <cell r="J2235" t="str">
            <v>ROLIDRECY</v>
          </cell>
          <cell r="K2235" t="str">
            <v>ROLL OFF LID-RECYCLE</v>
          </cell>
          <cell r="S2235">
            <v>0</v>
          </cell>
          <cell r="T2235">
            <v>0</v>
          </cell>
          <cell r="U2235">
            <v>72.8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</row>
        <row r="2236">
          <cell r="B2236" t="str">
            <v>MASON CO-UNREGULATEDROLLOFFRORENT10MRECY</v>
          </cell>
          <cell r="J2236" t="str">
            <v>RORENT10MRECY</v>
          </cell>
          <cell r="K2236" t="str">
            <v>ROLL OFF RENT MONTHLY-REC</v>
          </cell>
          <cell r="S2236">
            <v>0</v>
          </cell>
          <cell r="T2236">
            <v>0</v>
          </cell>
          <cell r="U2236">
            <v>83.93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</row>
        <row r="2237">
          <cell r="B2237" t="str">
            <v>MASON CO-UNREGULATEDROLLOFFRORENT20DRECY</v>
          </cell>
          <cell r="J2237" t="str">
            <v>RORENT20DRECY</v>
          </cell>
          <cell r="K2237" t="str">
            <v>ROLL OFF RENT DAILY-RECYL</v>
          </cell>
          <cell r="S2237">
            <v>0</v>
          </cell>
          <cell r="T2237">
            <v>0</v>
          </cell>
          <cell r="U2237">
            <v>180.3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</row>
        <row r="2238">
          <cell r="B2238" t="str">
            <v>MASON CO-UNREGULATEDROLLOFFRORENT20MRECY</v>
          </cell>
          <cell r="J2238" t="str">
            <v>RORENT20MRECY</v>
          </cell>
          <cell r="K2238" t="str">
            <v>ROLL OFF RENT MONTHLY-REC</v>
          </cell>
          <cell r="S2238">
            <v>0</v>
          </cell>
          <cell r="T2238">
            <v>0</v>
          </cell>
          <cell r="U2238">
            <v>3498.82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</row>
        <row r="2239">
          <cell r="B2239" t="str">
            <v>MASON CO-UNREGULATEDROLLOFFRORENT40DRECY</v>
          </cell>
          <cell r="J2239" t="str">
            <v>RORENT40DRECY</v>
          </cell>
          <cell r="K2239" t="str">
            <v>ROLL OFF RENT DAILY-RECYL</v>
          </cell>
          <cell r="S2239">
            <v>0</v>
          </cell>
          <cell r="T2239">
            <v>0</v>
          </cell>
          <cell r="U2239">
            <v>283.8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</row>
        <row r="2240">
          <cell r="B2240" t="str">
            <v>MASON CO-UNREGULATEDROLLOFFRORENT40M</v>
          </cell>
          <cell r="J2240" t="str">
            <v>RORENT40M</v>
          </cell>
          <cell r="K2240" t="str">
            <v>40YD ROLL OFF-MNTHLY RENT</v>
          </cell>
          <cell r="S2240">
            <v>0</v>
          </cell>
          <cell r="T2240">
            <v>0</v>
          </cell>
          <cell r="U2240">
            <v>1160.18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</row>
        <row r="2241">
          <cell r="B2241" t="str">
            <v>MASON CO-UNREGULATEDROLLOFFBELFAIR</v>
          </cell>
          <cell r="J2241" t="str">
            <v>BELFAIR</v>
          </cell>
          <cell r="K2241" t="str">
            <v>BELFAIR TRANSFER BOX HAUL</v>
          </cell>
          <cell r="S2241">
            <v>0</v>
          </cell>
          <cell r="T2241">
            <v>0</v>
          </cell>
          <cell r="U2241">
            <v>3067.44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</row>
        <row r="2242">
          <cell r="B2242" t="str">
            <v>MASON CO-UNREGULATEDROLLOFFBLUEBOX</v>
          </cell>
          <cell r="J2242" t="str">
            <v>BLUEBOX</v>
          </cell>
          <cell r="K2242" t="str">
            <v>RECYCLING BLUE BOX</v>
          </cell>
          <cell r="S2242">
            <v>0</v>
          </cell>
          <cell r="T2242">
            <v>0</v>
          </cell>
          <cell r="U2242">
            <v>9533.9599999999991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</row>
        <row r="2243">
          <cell r="B2243" t="str">
            <v>MASON CO-UNREGULATEDROLLOFFRECYHAUL</v>
          </cell>
          <cell r="J2243" t="str">
            <v>RECYHAUL</v>
          </cell>
          <cell r="K2243" t="str">
            <v>ROLL OFF RECYCLE HAUL</v>
          </cell>
          <cell r="S2243">
            <v>0</v>
          </cell>
          <cell r="T2243">
            <v>0</v>
          </cell>
          <cell r="U2243">
            <v>1499.63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</row>
        <row r="2244">
          <cell r="B2244" t="str">
            <v>MASON CO-UNREGULATEDROLLOFFROMILERECY</v>
          </cell>
          <cell r="J2244" t="str">
            <v>ROMILERECY</v>
          </cell>
          <cell r="K2244" t="str">
            <v>ROLL OFF MILEAGE RECYCLE</v>
          </cell>
          <cell r="S2244">
            <v>0</v>
          </cell>
          <cell r="T2244">
            <v>0</v>
          </cell>
          <cell r="U2244">
            <v>1244.1600000000001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</row>
        <row r="2245">
          <cell r="B2245" t="str">
            <v>MASON CO-UNREGULATEDSTORAGESTO22</v>
          </cell>
          <cell r="J2245" t="str">
            <v>STO22</v>
          </cell>
          <cell r="K2245" t="str">
            <v>22FT STORAGE CONT PU</v>
          </cell>
          <cell r="S2245">
            <v>0</v>
          </cell>
          <cell r="T2245">
            <v>0</v>
          </cell>
          <cell r="U2245">
            <v>46.67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</row>
        <row r="2246">
          <cell r="B2246" t="str">
            <v>MASON CO-UNREGULATEDSTORAGESTORENT22</v>
          </cell>
          <cell r="J2246" t="str">
            <v>STORENT22</v>
          </cell>
          <cell r="K2246" t="str">
            <v>PORTABLE STORAGE RENT 22</v>
          </cell>
          <cell r="S2246">
            <v>0</v>
          </cell>
          <cell r="T2246">
            <v>0</v>
          </cell>
          <cell r="U2246">
            <v>470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</row>
        <row r="2247">
          <cell r="B2247" t="str">
            <v>MASON CO-UNREGULATEDSTORAGESTODEL</v>
          </cell>
          <cell r="J2247" t="str">
            <v>STODEL</v>
          </cell>
          <cell r="K2247" t="str">
            <v>STORAGE CONT DELIVERY</v>
          </cell>
          <cell r="S2247">
            <v>0</v>
          </cell>
          <cell r="T2247">
            <v>0</v>
          </cell>
          <cell r="U2247">
            <v>77.959999999999994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</row>
        <row r="2248">
          <cell r="B2248" t="str">
            <v>MASON CO-UNREGULATEDSURCFUEL-RECY MASON</v>
          </cell>
          <cell r="J2248" t="str">
            <v>FUEL-RECY MASON</v>
          </cell>
          <cell r="K2248" t="str">
            <v>FUEL &amp; MATERIAL SURCHARGE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</row>
        <row r="2249">
          <cell r="B2249" t="str">
            <v>MASON CO-UNREGULATEDSURCFUEL-RECY MASON</v>
          </cell>
          <cell r="J2249" t="str">
            <v>FUEL-RECY MASON</v>
          </cell>
          <cell r="K2249" t="str">
            <v>FUEL &amp; MATERIAL SURCHARGE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</row>
        <row r="2250">
          <cell r="B2250" t="str">
            <v>MASON CO-UNREGULATEDSURCFUEL-RO MASON</v>
          </cell>
          <cell r="J2250" t="str">
            <v>FUEL-RO MASON</v>
          </cell>
          <cell r="K2250" t="str">
            <v>FUEL &amp; MATERIAL SURCHARGE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</row>
        <row r="2251">
          <cell r="B2251" t="str">
            <v>MASON CO-UNREGULATEDTAXESSALES TAX</v>
          </cell>
          <cell r="J2251" t="str">
            <v>SALES TAX</v>
          </cell>
          <cell r="K2251" t="str">
            <v>8.5% Sales Tax</v>
          </cell>
          <cell r="S2251">
            <v>0</v>
          </cell>
          <cell r="T2251">
            <v>0</v>
          </cell>
          <cell r="U2251">
            <v>10.7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</row>
        <row r="2252">
          <cell r="B2252" t="str">
            <v>MASON CO-UNREGULATEDTAXESSALES TAX</v>
          </cell>
          <cell r="J2252" t="str">
            <v>SALES TAX</v>
          </cell>
          <cell r="K2252" t="str">
            <v>8.5% Sales Tax</v>
          </cell>
          <cell r="S2252">
            <v>0</v>
          </cell>
          <cell r="T2252">
            <v>0</v>
          </cell>
          <cell r="U2252">
            <v>208.37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</row>
        <row r="2253">
          <cell r="B2253" t="str">
            <v>CITY OF SHELTON-CONTRACTACCOUNTING ADJUSTMENTSFINCHG</v>
          </cell>
          <cell r="J2253" t="str">
            <v>FINCHG</v>
          </cell>
          <cell r="K2253" t="str">
            <v>LATE FEE</v>
          </cell>
          <cell r="S2253">
            <v>0</v>
          </cell>
          <cell r="T2253">
            <v>0</v>
          </cell>
          <cell r="U2253">
            <v>0</v>
          </cell>
          <cell r="V2253">
            <v>679.07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</row>
        <row r="2254">
          <cell r="B2254" t="str">
            <v>CITY OF SHELTON-CONTRACTACCOUNTING ADJUSTMENTSMM</v>
          </cell>
          <cell r="J2254" t="str">
            <v>MM</v>
          </cell>
          <cell r="K2254" t="str">
            <v>MOVE MONEY</v>
          </cell>
          <cell r="S2254">
            <v>0</v>
          </cell>
          <cell r="T2254">
            <v>0</v>
          </cell>
          <cell r="U2254">
            <v>0</v>
          </cell>
          <cell r="V2254">
            <v>-41.15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</row>
        <row r="2255">
          <cell r="B2255" t="str">
            <v>CITY OF SHELTON-CONTRACTACCOUNTING ADJUSTMENTSREFUND</v>
          </cell>
          <cell r="J2255" t="str">
            <v>REFUND</v>
          </cell>
          <cell r="K2255" t="str">
            <v>REFUND</v>
          </cell>
          <cell r="S2255">
            <v>0</v>
          </cell>
          <cell r="T2255">
            <v>0</v>
          </cell>
          <cell r="U2255">
            <v>0</v>
          </cell>
          <cell r="V2255">
            <v>126.41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</row>
        <row r="2256">
          <cell r="B2256" t="str">
            <v>CITY OF SHELTON-CONTRACTACCOUNTING ADJUSTMENTSUNCLAIMED</v>
          </cell>
          <cell r="J2256" t="str">
            <v>UNCLAIMED</v>
          </cell>
          <cell r="K2256" t="str">
            <v>UNCLAIMED PROPERTY</v>
          </cell>
          <cell r="S2256">
            <v>0</v>
          </cell>
          <cell r="T2256">
            <v>0</v>
          </cell>
          <cell r="U2256">
            <v>0</v>
          </cell>
          <cell r="V2256">
            <v>4.1500000000000004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</row>
        <row r="2257">
          <cell r="B2257" t="str">
            <v>CITY OF SHELTON-CONTRACTCOMMERCIAL  FRONTLOADLOOSE-COMM</v>
          </cell>
          <cell r="J2257" t="str">
            <v>LOOSE-COMM</v>
          </cell>
          <cell r="K2257" t="str">
            <v>LOOSE MATERIAL - COMM</v>
          </cell>
          <cell r="S2257">
            <v>0</v>
          </cell>
          <cell r="T2257">
            <v>0</v>
          </cell>
          <cell r="U2257">
            <v>0</v>
          </cell>
          <cell r="V2257">
            <v>640.74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</row>
        <row r="2258">
          <cell r="B2258" t="str">
            <v>CITY OF SHELTON-CONTRACTCOMMERCIAL - REARLOAD300CW1</v>
          </cell>
          <cell r="J2258" t="str">
            <v>300CW1</v>
          </cell>
          <cell r="K2258" t="str">
            <v>1-300 GL CART WEEKLY SVC</v>
          </cell>
          <cell r="S2258">
            <v>0</v>
          </cell>
          <cell r="T2258">
            <v>0</v>
          </cell>
          <cell r="U2258">
            <v>0</v>
          </cell>
          <cell r="V2258">
            <v>44158.66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</row>
        <row r="2259">
          <cell r="B2259" t="str">
            <v>CITY OF SHELTON-CONTRACTCOMMERCIAL - REARLOAD64CW1</v>
          </cell>
          <cell r="J2259" t="str">
            <v>64CW1</v>
          </cell>
          <cell r="K2259" t="str">
            <v>1-64 GL CART WEEKLY SVC</v>
          </cell>
          <cell r="S2259">
            <v>0</v>
          </cell>
          <cell r="T2259">
            <v>0</v>
          </cell>
          <cell r="U2259">
            <v>0</v>
          </cell>
          <cell r="V2259">
            <v>1465.89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</row>
        <row r="2260">
          <cell r="B2260" t="str">
            <v>CITY OF SHELTON-CONTRACTCOMMERCIAL - REARLOAD96CW1</v>
          </cell>
          <cell r="J2260" t="str">
            <v>96CW1</v>
          </cell>
          <cell r="K2260" t="str">
            <v>1-96 GL CART WEEKLY SVC</v>
          </cell>
          <cell r="S2260">
            <v>0</v>
          </cell>
          <cell r="T2260">
            <v>0</v>
          </cell>
          <cell r="U2260">
            <v>0</v>
          </cell>
          <cell r="V2260">
            <v>4212.78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</row>
        <row r="2261">
          <cell r="B2261" t="str">
            <v>CITY OF SHELTON-CONTRACTCOMMERCIAL - REARLOADSL096.0GEO001CGW</v>
          </cell>
          <cell r="J2261" t="str">
            <v>SL096.0GEO001CGW</v>
          </cell>
          <cell r="K2261" t="str">
            <v>96 GL EOW COM GREENWASTE</v>
          </cell>
          <cell r="S2261">
            <v>0</v>
          </cell>
          <cell r="T2261">
            <v>0</v>
          </cell>
          <cell r="U2261">
            <v>0</v>
          </cell>
          <cell r="V2261">
            <v>162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</row>
        <row r="2262">
          <cell r="B2262" t="str">
            <v>CITY OF SHELTON-CONTRACTCOMMERCIAL - REARLOADUNLOCKREF</v>
          </cell>
          <cell r="J2262" t="str">
            <v>UNLOCKREF</v>
          </cell>
          <cell r="K2262" t="str">
            <v>UNLOCK / UNLATCH REFUSE</v>
          </cell>
          <cell r="S2262">
            <v>0</v>
          </cell>
          <cell r="T2262">
            <v>0</v>
          </cell>
          <cell r="U2262">
            <v>0</v>
          </cell>
          <cell r="V2262">
            <v>385.86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</row>
        <row r="2263">
          <cell r="B2263" t="str">
            <v>CITY OF SHELTON-CONTRACTCOMMERCIAL - REARLOADEP300-COM</v>
          </cell>
          <cell r="J2263" t="str">
            <v>EP300-COM</v>
          </cell>
          <cell r="K2263" t="str">
            <v>EXTRA PICKUP 300 GL - COM</v>
          </cell>
          <cell r="S2263">
            <v>0</v>
          </cell>
          <cell r="T2263">
            <v>0</v>
          </cell>
          <cell r="U2263">
            <v>0</v>
          </cell>
          <cell r="V2263">
            <v>419.84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</row>
        <row r="2264">
          <cell r="B2264" t="str">
            <v>CITY OF SHELTON-CONTRACTCOMMERCIAL - REARLOADEP64-COM</v>
          </cell>
          <cell r="J2264" t="str">
            <v>EP64-COM</v>
          </cell>
          <cell r="K2264" t="str">
            <v>EXTRA PICKUP 64 GL - COM</v>
          </cell>
          <cell r="S2264">
            <v>0</v>
          </cell>
          <cell r="T2264">
            <v>0</v>
          </cell>
          <cell r="U2264">
            <v>0</v>
          </cell>
          <cell r="V2264">
            <v>430.5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</row>
        <row r="2265">
          <cell r="B2265" t="str">
            <v>CITY OF SHELTON-CONTRACTCOMMERCIAL - REARLOADUNLOCKREF</v>
          </cell>
          <cell r="J2265" t="str">
            <v>UNLOCKREF</v>
          </cell>
          <cell r="K2265" t="str">
            <v>UNLOCK / UNLATCH REFUSE</v>
          </cell>
          <cell r="S2265">
            <v>0</v>
          </cell>
          <cell r="T2265">
            <v>0</v>
          </cell>
          <cell r="U2265">
            <v>0</v>
          </cell>
          <cell r="V2265">
            <v>130.97999999999999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</row>
        <row r="2266">
          <cell r="B2266" t="str">
            <v>CITY OF SHELTON-CONTRACTPAYMENTSCC-KOL</v>
          </cell>
          <cell r="J2266" t="str">
            <v>CC-KOL</v>
          </cell>
          <cell r="K2266" t="str">
            <v>ONLINE PAYMENT-CC</v>
          </cell>
          <cell r="S2266">
            <v>0</v>
          </cell>
          <cell r="T2266">
            <v>0</v>
          </cell>
          <cell r="U2266">
            <v>0</v>
          </cell>
          <cell r="V2266">
            <v>-61261.62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</row>
        <row r="2267">
          <cell r="B2267" t="str">
            <v>CITY OF SHELTON-CONTRACTPAYMENTSCCREF-KOL</v>
          </cell>
          <cell r="J2267" t="str">
            <v>CCREF-KOL</v>
          </cell>
          <cell r="K2267" t="str">
            <v>CREDIT CARD REFUND</v>
          </cell>
          <cell r="S2267">
            <v>0</v>
          </cell>
          <cell r="T2267">
            <v>0</v>
          </cell>
          <cell r="U2267">
            <v>0</v>
          </cell>
          <cell r="V2267">
            <v>105.69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</row>
        <row r="2268">
          <cell r="B2268" t="str">
            <v>CITY OF SHELTON-CONTRACTPAYMENTSPAY</v>
          </cell>
          <cell r="J2268" t="str">
            <v>PAY</v>
          </cell>
          <cell r="K2268" t="str">
            <v>PAYMENT-THANK YOU!</v>
          </cell>
          <cell r="S2268">
            <v>0</v>
          </cell>
          <cell r="T2268">
            <v>0</v>
          </cell>
          <cell r="U2268">
            <v>0</v>
          </cell>
          <cell r="V2268">
            <v>-39904.71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</row>
        <row r="2269">
          <cell r="B2269" t="str">
            <v>CITY OF SHELTON-CONTRACTPAYMENTSPAY EFT</v>
          </cell>
          <cell r="J2269" t="str">
            <v>PAY EFT</v>
          </cell>
          <cell r="K2269" t="str">
            <v>ELECTRONIC PAYMENT</v>
          </cell>
          <cell r="S2269">
            <v>0</v>
          </cell>
          <cell r="T2269">
            <v>0</v>
          </cell>
          <cell r="U2269">
            <v>0</v>
          </cell>
          <cell r="V2269">
            <v>-397.35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</row>
        <row r="2270">
          <cell r="B2270" t="str">
            <v>CITY OF SHELTON-CONTRACTPAYMENTSPAY-CFREE</v>
          </cell>
          <cell r="J2270" t="str">
            <v>PAY-CFREE</v>
          </cell>
          <cell r="K2270" t="str">
            <v>PAYMENT-THANK YOU</v>
          </cell>
          <cell r="S2270">
            <v>0</v>
          </cell>
          <cell r="T2270">
            <v>0</v>
          </cell>
          <cell r="U2270">
            <v>0</v>
          </cell>
          <cell r="V2270">
            <v>-6595.84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</row>
        <row r="2271">
          <cell r="B2271" t="str">
            <v>CITY OF SHELTON-CONTRACTPAYMENTSPAY-KOL</v>
          </cell>
          <cell r="J2271" t="str">
            <v>PAY-KOL</v>
          </cell>
          <cell r="K2271" t="str">
            <v>PAYMENT-THANK YOU - OL</v>
          </cell>
          <cell r="S2271">
            <v>0</v>
          </cell>
          <cell r="T2271">
            <v>0</v>
          </cell>
          <cell r="U2271">
            <v>0</v>
          </cell>
          <cell r="V2271">
            <v>-14314.61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</row>
        <row r="2272">
          <cell r="B2272" t="str">
            <v>CITY OF SHELTON-CONTRACTPAYMENTSPAY-OAK</v>
          </cell>
          <cell r="J2272" t="str">
            <v>PAY-OAK</v>
          </cell>
          <cell r="K2272" t="str">
            <v>OAKLEAF PAYMENT</v>
          </cell>
          <cell r="S2272">
            <v>0</v>
          </cell>
          <cell r="T2272">
            <v>0</v>
          </cell>
          <cell r="U2272">
            <v>0</v>
          </cell>
          <cell r="V2272">
            <v>-432.69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</row>
        <row r="2273">
          <cell r="B2273" t="str">
            <v>CITY OF SHELTON-CONTRACTPAYMENTSPAY-ORCC</v>
          </cell>
          <cell r="J2273" t="str">
            <v>PAY-ORCC</v>
          </cell>
          <cell r="K2273" t="str">
            <v>ORCC PAYMENT</v>
          </cell>
          <cell r="S2273">
            <v>0</v>
          </cell>
          <cell r="T2273">
            <v>0</v>
          </cell>
          <cell r="U2273">
            <v>0</v>
          </cell>
          <cell r="V2273">
            <v>-33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</row>
        <row r="2274">
          <cell r="B2274" t="str">
            <v>CITY OF SHELTON-CONTRACTPAYMENTSPAY-RPPS</v>
          </cell>
          <cell r="J2274" t="str">
            <v>PAY-RPPS</v>
          </cell>
          <cell r="K2274" t="str">
            <v>RPSS PAYMENT</v>
          </cell>
          <cell r="S2274">
            <v>0</v>
          </cell>
          <cell r="T2274">
            <v>0</v>
          </cell>
          <cell r="U2274">
            <v>0</v>
          </cell>
          <cell r="V2274">
            <v>-709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</row>
        <row r="2275">
          <cell r="B2275" t="str">
            <v>CITY OF SHELTON-CONTRACTPAYMENTSPAYMET</v>
          </cell>
          <cell r="J2275" t="str">
            <v>PAYMET</v>
          </cell>
          <cell r="K2275" t="str">
            <v>METAVANTE ONLINE PAYMENT</v>
          </cell>
          <cell r="S2275">
            <v>0</v>
          </cell>
          <cell r="T2275">
            <v>0</v>
          </cell>
          <cell r="U2275">
            <v>0</v>
          </cell>
          <cell r="V2275">
            <v>-3726.35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</row>
        <row r="2276">
          <cell r="B2276" t="str">
            <v>CITY OF SHELTON-CONTRACTPAYMENTSPAYUSBL</v>
          </cell>
          <cell r="J2276" t="str">
            <v>PAYUSBL</v>
          </cell>
          <cell r="K2276" t="str">
            <v>PAYMENT THANK YOU</v>
          </cell>
          <cell r="S2276">
            <v>0</v>
          </cell>
          <cell r="T2276">
            <v>0</v>
          </cell>
          <cell r="U2276">
            <v>0</v>
          </cell>
          <cell r="V2276">
            <v>-44692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</row>
        <row r="2277">
          <cell r="B2277" t="str">
            <v>CITY OF SHELTON-CONTRACTPAYMENTSRET-KOL</v>
          </cell>
          <cell r="J2277" t="str">
            <v>RET-KOL</v>
          </cell>
          <cell r="K2277" t="str">
            <v>ONLINE PAYMENT RETURN</v>
          </cell>
          <cell r="S2277">
            <v>0</v>
          </cell>
          <cell r="T2277">
            <v>0</v>
          </cell>
          <cell r="U2277">
            <v>0</v>
          </cell>
          <cell r="V2277">
            <v>210.4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</row>
        <row r="2278">
          <cell r="B2278" t="str">
            <v>CITY OF SHELTON-CONTRACTRESIDENTIAL300RW1</v>
          </cell>
          <cell r="J2278" t="str">
            <v>300RW1</v>
          </cell>
          <cell r="K2278" t="str">
            <v>1-300 GL CART WEEKLY SVC</v>
          </cell>
          <cell r="S2278">
            <v>0</v>
          </cell>
          <cell r="T2278">
            <v>0</v>
          </cell>
          <cell r="U2278">
            <v>0</v>
          </cell>
          <cell r="V2278">
            <v>10439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</row>
        <row r="2279">
          <cell r="B2279" t="str">
            <v>CITY OF SHELTON-CONTRACTRESIDENTIAL32RE1</v>
          </cell>
          <cell r="J2279" t="str">
            <v>32RE1</v>
          </cell>
          <cell r="K2279" t="str">
            <v>1-32 GAL CAN-EOW SVC</v>
          </cell>
          <cell r="S2279">
            <v>0</v>
          </cell>
          <cell r="T2279">
            <v>0</v>
          </cell>
          <cell r="U2279">
            <v>0</v>
          </cell>
          <cell r="V2279">
            <v>15.3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</row>
        <row r="2280">
          <cell r="B2280" t="str">
            <v>CITY OF SHELTON-CONTRACTRESIDENTIAL35RE1</v>
          </cell>
          <cell r="J2280" t="str">
            <v>35RE1</v>
          </cell>
          <cell r="K2280" t="str">
            <v>1-35 GAL CART EOW SVC</v>
          </cell>
          <cell r="S2280">
            <v>0</v>
          </cell>
          <cell r="T2280">
            <v>0</v>
          </cell>
          <cell r="U2280">
            <v>0</v>
          </cell>
          <cell r="V2280">
            <v>6080.7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</row>
        <row r="2281">
          <cell r="B2281" t="str">
            <v>CITY OF SHELTON-CONTRACTRESIDENTIAL35RE1RR</v>
          </cell>
          <cell r="J2281" t="str">
            <v>35RE1RR</v>
          </cell>
          <cell r="K2281" t="str">
            <v>1-35 GL CART EOW REDUCED RATE</v>
          </cell>
          <cell r="S2281">
            <v>0</v>
          </cell>
          <cell r="T2281">
            <v>0</v>
          </cell>
          <cell r="U2281">
            <v>0</v>
          </cell>
          <cell r="V2281">
            <v>877.8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</row>
        <row r="2282">
          <cell r="B2282" t="str">
            <v>CITY OF SHELTON-CONTRACTRESIDENTIAL64RE1</v>
          </cell>
          <cell r="J2282" t="str">
            <v>64RE1</v>
          </cell>
          <cell r="K2282" t="str">
            <v>1-64 GAL EOW</v>
          </cell>
          <cell r="S2282">
            <v>0</v>
          </cell>
          <cell r="T2282">
            <v>0</v>
          </cell>
          <cell r="U2282">
            <v>0</v>
          </cell>
          <cell r="V2282">
            <v>23352.23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</row>
        <row r="2283">
          <cell r="B2283" t="str">
            <v>CITY OF SHELTON-CONTRACTRESIDENTIAL64RE1RR</v>
          </cell>
          <cell r="J2283" t="str">
            <v>64RE1RR</v>
          </cell>
          <cell r="K2283" t="str">
            <v>1-64 GL CART EOW REDUCED RATE</v>
          </cell>
          <cell r="S2283">
            <v>0</v>
          </cell>
          <cell r="T2283">
            <v>0</v>
          </cell>
          <cell r="U2283">
            <v>0</v>
          </cell>
          <cell r="V2283">
            <v>1551.68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</row>
        <row r="2284">
          <cell r="B2284" t="str">
            <v>CITY OF SHELTON-CONTRACTRESIDENTIAL64RW1</v>
          </cell>
          <cell r="J2284" t="str">
            <v>64RW1</v>
          </cell>
          <cell r="K2284" t="str">
            <v>1-64 GAL CART WEEKLY SVC</v>
          </cell>
          <cell r="S2284">
            <v>0</v>
          </cell>
          <cell r="T2284">
            <v>0</v>
          </cell>
          <cell r="U2284">
            <v>0</v>
          </cell>
          <cell r="V2284">
            <v>3011.53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</row>
        <row r="2285">
          <cell r="B2285" t="str">
            <v>CITY OF SHELTON-CONTRACTRESIDENTIAL64RW1RR</v>
          </cell>
          <cell r="J2285" t="str">
            <v>64RW1RR</v>
          </cell>
          <cell r="K2285" t="str">
            <v>1-64 GL CART WKLY REDUCED RATE</v>
          </cell>
          <cell r="S2285">
            <v>0</v>
          </cell>
          <cell r="T2285">
            <v>0</v>
          </cell>
          <cell r="U2285">
            <v>0</v>
          </cell>
          <cell r="V2285">
            <v>153.6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</row>
        <row r="2286">
          <cell r="B2286" t="str">
            <v>CITY OF SHELTON-CONTRACTRESIDENTIAL96RE1</v>
          </cell>
          <cell r="J2286" t="str">
            <v>96RE1</v>
          </cell>
          <cell r="K2286" t="str">
            <v>1-96 GAL EOW</v>
          </cell>
          <cell r="S2286">
            <v>0</v>
          </cell>
          <cell r="T2286">
            <v>0</v>
          </cell>
          <cell r="U2286">
            <v>0</v>
          </cell>
          <cell r="V2286">
            <v>14315.72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</row>
        <row r="2287">
          <cell r="B2287" t="str">
            <v>CITY OF SHELTON-CONTRACTRESIDENTIAL96RE1RR</v>
          </cell>
          <cell r="J2287" t="str">
            <v>96RE1RR</v>
          </cell>
          <cell r="K2287" t="str">
            <v>1-96 GL CART EOW REDUCED RATE</v>
          </cell>
          <cell r="S2287">
            <v>0</v>
          </cell>
          <cell r="T2287">
            <v>0</v>
          </cell>
          <cell r="U2287">
            <v>0</v>
          </cell>
          <cell r="V2287">
            <v>721.44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</row>
        <row r="2288">
          <cell r="B2288" t="str">
            <v>CITY OF SHELTON-CONTRACTRESIDENTIAL96RW1</v>
          </cell>
          <cell r="J2288" t="str">
            <v>96RW1</v>
          </cell>
          <cell r="K2288" t="str">
            <v>1-96 GAL CART WEEKLY SVC</v>
          </cell>
          <cell r="S2288">
            <v>0</v>
          </cell>
          <cell r="T2288">
            <v>0</v>
          </cell>
          <cell r="U2288">
            <v>0</v>
          </cell>
          <cell r="V2288">
            <v>2406.92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</row>
        <row r="2289">
          <cell r="B2289" t="str">
            <v>CITY OF SHELTON-CONTRACTRESIDENTIAL96RW1RR</v>
          </cell>
          <cell r="J2289" t="str">
            <v>96RW1RR</v>
          </cell>
          <cell r="K2289" t="str">
            <v>1-96 GL CART WKLY REDUCED RATE</v>
          </cell>
          <cell r="S2289">
            <v>0</v>
          </cell>
          <cell r="T2289">
            <v>0</v>
          </cell>
          <cell r="U2289">
            <v>0</v>
          </cell>
          <cell r="V2289">
            <v>71.88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</row>
        <row r="2290">
          <cell r="B2290" t="str">
            <v>CITY OF SHELTON-CONTRACTRESIDENTIALEMPLOYEER</v>
          </cell>
          <cell r="J2290" t="str">
            <v>EMPLOYEER</v>
          </cell>
          <cell r="K2290" t="str">
            <v>EMPLOYEE SERVICE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</row>
        <row r="2291">
          <cell r="B2291" t="str">
            <v>CITY OF SHELTON-CONTRACTRESIDENTIALMINSVC-RESI</v>
          </cell>
          <cell r="J2291" t="str">
            <v>MINSVC-RESI</v>
          </cell>
          <cell r="K2291" t="str">
            <v>MINIMUM SERVICE</v>
          </cell>
          <cell r="S2291">
            <v>0</v>
          </cell>
          <cell r="T2291">
            <v>0</v>
          </cell>
          <cell r="U2291">
            <v>0</v>
          </cell>
          <cell r="V2291">
            <v>266.45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</row>
        <row r="2292">
          <cell r="B2292" t="str">
            <v>CITY OF SHELTON-CONTRACTRESIDENTIALROLLOUT 5-25</v>
          </cell>
          <cell r="J2292" t="str">
            <v>ROLLOUT 5-25</v>
          </cell>
          <cell r="K2292" t="str">
            <v>ROLL OUT FEE 5 - 25 FT</v>
          </cell>
          <cell r="S2292">
            <v>0</v>
          </cell>
          <cell r="T2292">
            <v>0</v>
          </cell>
          <cell r="U2292">
            <v>0</v>
          </cell>
          <cell r="V2292">
            <v>14.16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</row>
        <row r="2293">
          <cell r="B2293" t="str">
            <v>CITY OF SHELTON-CONTRACTRESIDENTIALSL096.0GEO001GW</v>
          </cell>
          <cell r="J2293" t="str">
            <v>SL096.0GEO001GW</v>
          </cell>
          <cell r="K2293" t="str">
            <v>SL 96 GL EOW GREENWASTE 1</v>
          </cell>
          <cell r="S2293">
            <v>0</v>
          </cell>
          <cell r="T2293">
            <v>0</v>
          </cell>
          <cell r="U2293">
            <v>0</v>
          </cell>
          <cell r="V2293">
            <v>2823.12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</row>
        <row r="2294">
          <cell r="B2294" t="str">
            <v>CITY OF SHELTON-CONTRACTRESIDENTIAL64RE1RR</v>
          </cell>
          <cell r="J2294" t="str">
            <v>64RE1RR</v>
          </cell>
          <cell r="K2294" t="str">
            <v>1-64 GL CART EOW REDUCED RATE</v>
          </cell>
          <cell r="S2294">
            <v>0</v>
          </cell>
          <cell r="T2294">
            <v>0</v>
          </cell>
          <cell r="U2294">
            <v>0</v>
          </cell>
          <cell r="V2294">
            <v>-1.54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</row>
        <row r="2295">
          <cell r="B2295" t="str">
            <v>CITY OF SHELTON-CONTRACTRESIDENTIALADMINFEE-RES</v>
          </cell>
          <cell r="J2295" t="str">
            <v>ADMINFEE-RES</v>
          </cell>
          <cell r="K2295" t="str">
            <v>NEW ACCT / VACANCY FEE</v>
          </cell>
          <cell r="S2295">
            <v>0</v>
          </cell>
          <cell r="T2295">
            <v>0</v>
          </cell>
          <cell r="U2295">
            <v>0</v>
          </cell>
          <cell r="V2295">
            <v>433.02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</row>
        <row r="2296">
          <cell r="B2296" t="str">
            <v>CITY OF SHELTON-CONTRACTRESIDENTIALEP300-RES</v>
          </cell>
          <cell r="J2296" t="str">
            <v>EP300-RES</v>
          </cell>
          <cell r="K2296" t="str">
            <v>EXTRA PICKUP 300 GL - RES</v>
          </cell>
          <cell r="S2296">
            <v>0</v>
          </cell>
          <cell r="T2296">
            <v>0</v>
          </cell>
          <cell r="U2296">
            <v>0</v>
          </cell>
          <cell r="V2296">
            <v>260.10000000000002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</row>
        <row r="2297">
          <cell r="B2297" t="str">
            <v>CITY OF SHELTON-CONTRACTRESIDENTIALEP35-RES</v>
          </cell>
          <cell r="J2297" t="str">
            <v>EP35-RES</v>
          </cell>
          <cell r="K2297" t="str">
            <v>EXTRA PICKUP 35 GL - RES</v>
          </cell>
          <cell r="S2297">
            <v>0</v>
          </cell>
          <cell r="T2297">
            <v>0</v>
          </cell>
          <cell r="U2297">
            <v>0</v>
          </cell>
          <cell r="V2297">
            <v>4470.2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</row>
        <row r="2298">
          <cell r="B2298" t="str">
            <v>CITY OF SHELTON-CONTRACTRESIDENTIALEP64-RES</v>
          </cell>
          <cell r="J2298" t="str">
            <v>EP64-RES</v>
          </cell>
          <cell r="K2298" t="str">
            <v>EXTRA PICKUP 64 GL - RES</v>
          </cell>
          <cell r="S2298">
            <v>0</v>
          </cell>
          <cell r="T2298">
            <v>0</v>
          </cell>
          <cell r="U2298">
            <v>0</v>
          </cell>
          <cell r="V2298">
            <v>135.33000000000001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</row>
        <row r="2299">
          <cell r="B2299" t="str">
            <v>CITY OF SHELTON-CONTRACTRESIDENTIALEP96-RES</v>
          </cell>
          <cell r="J2299" t="str">
            <v>EP96-RES</v>
          </cell>
          <cell r="K2299" t="str">
            <v>EXTRA PICKUP 96 GL - RES</v>
          </cell>
          <cell r="S2299">
            <v>0</v>
          </cell>
          <cell r="T2299">
            <v>0</v>
          </cell>
          <cell r="U2299">
            <v>0</v>
          </cell>
          <cell r="V2299">
            <v>259.56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</row>
        <row r="2300">
          <cell r="B2300" t="str">
            <v>CITY OF SHELTON-CONTRACTRESIDENTIALREDELIVER</v>
          </cell>
          <cell r="J2300" t="str">
            <v>REDELIVER</v>
          </cell>
          <cell r="K2300" t="str">
            <v>DELIVERY CHARGE</v>
          </cell>
          <cell r="S2300">
            <v>0</v>
          </cell>
          <cell r="T2300">
            <v>0</v>
          </cell>
          <cell r="U2300">
            <v>0</v>
          </cell>
          <cell r="V2300">
            <v>238.68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</row>
        <row r="2301">
          <cell r="B2301" t="str">
            <v>CITY OF SHELTON-CONTRACTRESIDENTIALRTRNCART96-RES</v>
          </cell>
          <cell r="J2301" t="str">
            <v>RTRNCART96-RES</v>
          </cell>
          <cell r="K2301" t="str">
            <v>RETURN TRIP 96 GL</v>
          </cell>
          <cell r="S2301">
            <v>0</v>
          </cell>
          <cell r="T2301">
            <v>0</v>
          </cell>
          <cell r="U2301">
            <v>0</v>
          </cell>
          <cell r="V2301">
            <v>15.63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</row>
        <row r="2302">
          <cell r="B2302" t="str">
            <v>CITY OF SHELTON-CONTRACTRESIDENTIALSL096.0GEO001GW</v>
          </cell>
          <cell r="J2302" t="str">
            <v>SL096.0GEO001GW</v>
          </cell>
          <cell r="K2302" t="str">
            <v>SL 96 GL EOW GREENWASTE 1</v>
          </cell>
          <cell r="S2302">
            <v>0</v>
          </cell>
          <cell r="T2302">
            <v>0</v>
          </cell>
          <cell r="U2302">
            <v>0</v>
          </cell>
          <cell r="V2302">
            <v>-2.16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</row>
        <row r="2303">
          <cell r="B2303" t="str">
            <v>CITY OF SHELTON-CONTRACTSURCFUEL-RES MASON</v>
          </cell>
          <cell r="J2303" t="str">
            <v>FUEL-RES MASON</v>
          </cell>
          <cell r="K2303" t="str">
            <v>FUEL &amp; MATERIAL SURCHARGE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</row>
        <row r="2304">
          <cell r="B2304" t="str">
            <v>CITY OF SHELTON-CONTRACTSURCFUEL-RES MASON</v>
          </cell>
          <cell r="J2304" t="str">
            <v>FUEL-RES MASON</v>
          </cell>
          <cell r="K2304" t="str">
            <v>FUEL &amp; MATERIAL SURCHARGE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</row>
        <row r="2305">
          <cell r="B2305" t="str">
            <v>CITY OF SHELTON-CONTRACTSURCFUEL-RES MASON</v>
          </cell>
          <cell r="J2305" t="str">
            <v>FUEL-RES MASON</v>
          </cell>
          <cell r="K2305" t="str">
            <v>FUEL &amp; MATERIAL SURCHARGE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</row>
        <row r="2306">
          <cell r="B2306" t="str">
            <v>CITY OF SHELTON-CONTRACTTAXESCITY OF SHELTON</v>
          </cell>
          <cell r="J2306" t="str">
            <v>CITY OF SHELTON</v>
          </cell>
          <cell r="K2306" t="str">
            <v>41.9% CITY UTILITY TAX</v>
          </cell>
          <cell r="S2306">
            <v>0</v>
          </cell>
          <cell r="T2306">
            <v>0</v>
          </cell>
          <cell r="U2306">
            <v>0</v>
          </cell>
          <cell r="V2306">
            <v>27118.98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</row>
        <row r="2307">
          <cell r="B2307" t="str">
            <v>CITY OF SHELTON-CONTRACTTAXESCITY OF SHELTON UTILITY</v>
          </cell>
          <cell r="J2307" t="str">
            <v>CITY OF SHELTON UTILITY</v>
          </cell>
          <cell r="K2307" t="str">
            <v>CONTRACT UTILITY ONLY</v>
          </cell>
          <cell r="S2307">
            <v>0</v>
          </cell>
          <cell r="T2307">
            <v>0</v>
          </cell>
          <cell r="U2307">
            <v>0</v>
          </cell>
          <cell r="V2307">
            <v>260.42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</row>
        <row r="2308">
          <cell r="B2308" t="str">
            <v>CITY OF SHELTON-CONTRACTTAXESSHELTON SALES TAX</v>
          </cell>
          <cell r="J2308" t="str">
            <v>SHELTON SALES TAX</v>
          </cell>
          <cell r="K2308" t="str">
            <v>8.8% Sales Tax</v>
          </cell>
          <cell r="S2308">
            <v>0</v>
          </cell>
          <cell r="T2308">
            <v>0</v>
          </cell>
          <cell r="U2308">
            <v>0</v>
          </cell>
          <cell r="V2308">
            <v>4.67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</row>
        <row r="2309">
          <cell r="B2309" t="str">
            <v>CITY OF SHELTON-CONTRACTTAXESSHELTON WA REFUSE</v>
          </cell>
          <cell r="J2309" t="str">
            <v>SHELTON WA REFUSE</v>
          </cell>
          <cell r="K2309" t="str">
            <v>3.6% WA Refuse Tax</v>
          </cell>
          <cell r="S2309">
            <v>0</v>
          </cell>
          <cell r="T2309">
            <v>0</v>
          </cell>
          <cell r="U2309">
            <v>0</v>
          </cell>
          <cell r="V2309">
            <v>2326.71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</row>
        <row r="2310">
          <cell r="B2310" t="str">
            <v>CITY OF SHELTON-CONTRACTTAXESCITY OF SHELTON</v>
          </cell>
          <cell r="J2310" t="str">
            <v>CITY OF SHELTON</v>
          </cell>
          <cell r="K2310" t="str">
            <v>41.9% CITY UTILITY TAX</v>
          </cell>
          <cell r="S2310">
            <v>0</v>
          </cell>
          <cell r="T2310">
            <v>0</v>
          </cell>
          <cell r="U2310">
            <v>0</v>
          </cell>
          <cell r="V2310">
            <v>24407.64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</row>
        <row r="2311">
          <cell r="B2311" t="str">
            <v>CITY OF SHELTON-CONTRACTTAXESREF</v>
          </cell>
          <cell r="J2311" t="str">
            <v>REF</v>
          </cell>
          <cell r="K2311" t="str">
            <v>3.6% WA Refuse Tax</v>
          </cell>
          <cell r="S2311">
            <v>0</v>
          </cell>
          <cell r="T2311">
            <v>0</v>
          </cell>
          <cell r="U2311">
            <v>0</v>
          </cell>
          <cell r="V2311">
            <v>6.82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</row>
        <row r="2312">
          <cell r="B2312" t="str">
            <v>CITY OF SHELTON-CONTRACTTAXESSHELTON SALES TAX</v>
          </cell>
          <cell r="J2312" t="str">
            <v>SHELTON SALES TAX</v>
          </cell>
          <cell r="K2312" t="str">
            <v>8.8% Sales Tax</v>
          </cell>
          <cell r="S2312">
            <v>0</v>
          </cell>
          <cell r="T2312">
            <v>0</v>
          </cell>
          <cell r="U2312">
            <v>0</v>
          </cell>
          <cell r="V2312">
            <v>16.38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</row>
        <row r="2313">
          <cell r="B2313" t="str">
            <v>CITY OF SHELTON-CONTRACTTAXESSHELTON WA REFUSE</v>
          </cell>
          <cell r="J2313" t="str">
            <v>SHELTON WA REFUSE</v>
          </cell>
          <cell r="K2313" t="str">
            <v>3.6% WA Refuse Tax</v>
          </cell>
          <cell r="S2313">
            <v>0</v>
          </cell>
          <cell r="T2313">
            <v>0</v>
          </cell>
          <cell r="U2313">
            <v>0</v>
          </cell>
          <cell r="V2313">
            <v>1973.24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</row>
        <row r="2314">
          <cell r="B2314" t="str">
            <v>CITY OF SHELTON-CONTRACTTAXESCITY OF SHELTON</v>
          </cell>
          <cell r="J2314" t="str">
            <v>CITY OF SHELTON</v>
          </cell>
          <cell r="K2314" t="str">
            <v>41.9% CITY UTILITY TAX</v>
          </cell>
          <cell r="S2314">
            <v>0</v>
          </cell>
          <cell r="T2314">
            <v>0</v>
          </cell>
          <cell r="U2314">
            <v>0</v>
          </cell>
          <cell r="V2314">
            <v>29.87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</row>
        <row r="2315">
          <cell r="B2315" t="str">
            <v>CITY OF SHELTON-CONTRACTTAXESSHELTON WA REFUSE</v>
          </cell>
          <cell r="J2315" t="str">
            <v>SHELTON WA REFUSE</v>
          </cell>
          <cell r="K2315" t="str">
            <v>3.6% WA Refuse Tax</v>
          </cell>
          <cell r="S2315">
            <v>0</v>
          </cell>
          <cell r="T2315">
            <v>0</v>
          </cell>
          <cell r="U2315">
            <v>0</v>
          </cell>
          <cell r="V2315">
            <v>2.57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</row>
        <row r="2316">
          <cell r="B2316" t="str">
            <v>CITY of SHELTON-REGULATEDACCOUNTING ADJUSTMENTSFINCHG</v>
          </cell>
          <cell r="J2316" t="str">
            <v>FINCHG</v>
          </cell>
          <cell r="K2316" t="str">
            <v>LATE FEE</v>
          </cell>
          <cell r="S2316">
            <v>0</v>
          </cell>
          <cell r="T2316">
            <v>0</v>
          </cell>
          <cell r="U2316">
            <v>0</v>
          </cell>
          <cell r="V2316">
            <v>12.18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</row>
        <row r="2317">
          <cell r="B2317" t="str">
            <v>CITY of SHELTON-REGULATEDCOMMERCIAL - REARLOADR1.5YDE</v>
          </cell>
          <cell r="J2317" t="str">
            <v>R1.5YDE</v>
          </cell>
          <cell r="K2317" t="str">
            <v>1.5 YD 1X EOW</v>
          </cell>
          <cell r="S2317">
            <v>0</v>
          </cell>
          <cell r="T2317">
            <v>0</v>
          </cell>
          <cell r="U2317">
            <v>0</v>
          </cell>
          <cell r="V2317">
            <v>41.6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</row>
        <row r="2318">
          <cell r="B2318" t="str">
            <v>CITY of SHELTON-REGULATEDCOMMERCIAL - REARLOADR1.5YDRENTM</v>
          </cell>
          <cell r="J2318" t="str">
            <v>R1.5YDRENTM</v>
          </cell>
          <cell r="K2318" t="str">
            <v>1.5YD CONTAINER RENT-MTH</v>
          </cell>
          <cell r="S2318">
            <v>0</v>
          </cell>
          <cell r="T2318">
            <v>0</v>
          </cell>
          <cell r="U2318">
            <v>0</v>
          </cell>
          <cell r="V2318">
            <v>10.49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</row>
        <row r="2319">
          <cell r="B2319" t="str">
            <v>CITY of SHELTON-REGULATEDCOMMERCIAL - REARLOADR2YDRENTM</v>
          </cell>
          <cell r="J2319" t="str">
            <v>R2YDRENTM</v>
          </cell>
          <cell r="K2319" t="str">
            <v>2YD CONTAINER RENT-MTHLY</v>
          </cell>
          <cell r="S2319">
            <v>0</v>
          </cell>
          <cell r="T2319">
            <v>0</v>
          </cell>
          <cell r="U2319">
            <v>0</v>
          </cell>
          <cell r="V2319">
            <v>12.39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</row>
        <row r="2320">
          <cell r="B2320" t="str">
            <v>CITY of SHELTON-REGULATEDCOMMERCIAL - REARLOADR2YDW</v>
          </cell>
          <cell r="J2320" t="str">
            <v>R2YDW</v>
          </cell>
          <cell r="K2320" t="str">
            <v>2 YD 1X WEEKLY</v>
          </cell>
          <cell r="S2320">
            <v>0</v>
          </cell>
          <cell r="T2320">
            <v>0</v>
          </cell>
          <cell r="U2320">
            <v>0</v>
          </cell>
          <cell r="V2320">
            <v>109.68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</row>
        <row r="2321">
          <cell r="B2321" t="str">
            <v>CITY of SHELTON-REGULATEDCOMMERCIAL - REARLOADUNLOCKREF</v>
          </cell>
          <cell r="J2321" t="str">
            <v>UNLOCKREF</v>
          </cell>
          <cell r="K2321" t="str">
            <v>UNLOCK / UNLATCH REFUSE</v>
          </cell>
          <cell r="S2321">
            <v>0</v>
          </cell>
          <cell r="T2321">
            <v>0</v>
          </cell>
          <cell r="U2321">
            <v>0</v>
          </cell>
          <cell r="V2321">
            <v>10.119999999999999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</row>
        <row r="2322">
          <cell r="B2322" t="str">
            <v>CITY of SHELTON-REGULATEDCOMMERCIAL - REARLOADR2YDPU</v>
          </cell>
          <cell r="J2322" t="str">
            <v>R2YDPU</v>
          </cell>
          <cell r="K2322" t="str">
            <v>2YD CONTAINER PICKUP</v>
          </cell>
          <cell r="S2322">
            <v>0</v>
          </cell>
          <cell r="T2322">
            <v>0</v>
          </cell>
          <cell r="U2322">
            <v>0</v>
          </cell>
          <cell r="V2322">
            <v>25.33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</row>
        <row r="2323">
          <cell r="B2323" t="str">
            <v>CITY of SHELTON-REGULATEDPAYMENTSCC-KOL</v>
          </cell>
          <cell r="J2323" t="str">
            <v>CC-KOL</v>
          </cell>
          <cell r="K2323" t="str">
            <v>ONLINE PAYMENT-CC</v>
          </cell>
          <cell r="S2323">
            <v>0</v>
          </cell>
          <cell r="T2323">
            <v>0</v>
          </cell>
          <cell r="U2323">
            <v>0</v>
          </cell>
          <cell r="V2323">
            <v>-6480.01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</row>
        <row r="2324">
          <cell r="B2324" t="str">
            <v>CITY of SHELTON-REGULATEDPAYMENTSCCREF-KOL</v>
          </cell>
          <cell r="J2324" t="str">
            <v>CCREF-KOL</v>
          </cell>
          <cell r="K2324" t="str">
            <v>CREDIT CARD REFUND</v>
          </cell>
          <cell r="S2324">
            <v>0</v>
          </cell>
          <cell r="T2324">
            <v>0</v>
          </cell>
          <cell r="U2324">
            <v>0</v>
          </cell>
          <cell r="V2324">
            <v>1125.27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</row>
        <row r="2325">
          <cell r="B2325" t="str">
            <v>CITY of SHELTON-REGULATEDPAYMENTSPAY</v>
          </cell>
          <cell r="J2325" t="str">
            <v>PAY</v>
          </cell>
          <cell r="K2325" t="str">
            <v>PAYMENT-THANK YOU!</v>
          </cell>
          <cell r="S2325">
            <v>0</v>
          </cell>
          <cell r="T2325">
            <v>0</v>
          </cell>
          <cell r="U2325">
            <v>0</v>
          </cell>
          <cell r="V2325">
            <v>-13111.21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</row>
        <row r="2326">
          <cell r="B2326" t="str">
            <v>CITY of SHELTON-REGULATEDPAYMENTSPAY-KOL</v>
          </cell>
          <cell r="J2326" t="str">
            <v>PAY-KOL</v>
          </cell>
          <cell r="K2326" t="str">
            <v>PAYMENT-THANK YOU - OL</v>
          </cell>
          <cell r="S2326">
            <v>0</v>
          </cell>
          <cell r="T2326">
            <v>0</v>
          </cell>
          <cell r="U2326">
            <v>0</v>
          </cell>
          <cell r="V2326">
            <v>-1588.48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</row>
        <row r="2327">
          <cell r="B2327" t="str">
            <v>CITY of SHELTON-REGULATEDPAYMENTSPAY-NATL</v>
          </cell>
          <cell r="J2327" t="str">
            <v>PAY-NATL</v>
          </cell>
          <cell r="K2327" t="str">
            <v>PAYMENT THANK YOU</v>
          </cell>
          <cell r="S2327">
            <v>0</v>
          </cell>
          <cell r="T2327">
            <v>0</v>
          </cell>
          <cell r="U2327">
            <v>0</v>
          </cell>
          <cell r="V2327">
            <v>-2119.12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</row>
        <row r="2328">
          <cell r="B2328" t="str">
            <v>CITY of SHELTON-REGULATEDPAYMENTSPAYUSBL</v>
          </cell>
          <cell r="J2328" t="str">
            <v>PAYUSBL</v>
          </cell>
          <cell r="K2328" t="str">
            <v>PAYMENT THANK YOU</v>
          </cell>
          <cell r="S2328">
            <v>0</v>
          </cell>
          <cell r="T2328">
            <v>0</v>
          </cell>
          <cell r="U2328">
            <v>0</v>
          </cell>
          <cell r="V2328">
            <v>-5736.76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</row>
        <row r="2329">
          <cell r="B2329" t="str">
            <v>CITY of SHELTON-REGULATEDROLLOFFROLID</v>
          </cell>
          <cell r="J2329" t="str">
            <v>ROLID</v>
          </cell>
          <cell r="K2329" t="str">
            <v>ROLL OFF-LID</v>
          </cell>
          <cell r="S2329">
            <v>0</v>
          </cell>
          <cell r="T2329">
            <v>0</v>
          </cell>
          <cell r="U2329">
            <v>0</v>
          </cell>
          <cell r="V2329">
            <v>145.6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</row>
        <row r="2330">
          <cell r="B2330" t="str">
            <v>CITY of SHELTON-REGULATEDROLLOFFRORENT10M</v>
          </cell>
          <cell r="J2330" t="str">
            <v>RORENT10M</v>
          </cell>
          <cell r="K2330" t="str">
            <v>10YD ROLL OFF MTHLY RENT</v>
          </cell>
          <cell r="S2330">
            <v>0</v>
          </cell>
          <cell r="T2330">
            <v>0</v>
          </cell>
          <cell r="U2330">
            <v>0</v>
          </cell>
          <cell r="V2330">
            <v>83.93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</row>
        <row r="2331">
          <cell r="B2331" t="str">
            <v>CITY of SHELTON-REGULATEDROLLOFFRORENT20D</v>
          </cell>
          <cell r="J2331" t="str">
            <v>RORENT20D</v>
          </cell>
          <cell r="K2331" t="str">
            <v>20YD ROLL OFF-DAILY RENT</v>
          </cell>
          <cell r="S2331">
            <v>0</v>
          </cell>
          <cell r="T2331">
            <v>0</v>
          </cell>
          <cell r="U2331">
            <v>0</v>
          </cell>
          <cell r="V2331">
            <v>643.07000000000005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</row>
        <row r="2332">
          <cell r="B2332" t="str">
            <v>CITY of SHELTON-REGULATEDROLLOFFRORENT20M</v>
          </cell>
          <cell r="J2332" t="str">
            <v>RORENT20M</v>
          </cell>
          <cell r="K2332" t="str">
            <v>20YD ROLL OFF-MNTHLY RENT</v>
          </cell>
          <cell r="S2332">
            <v>0</v>
          </cell>
          <cell r="T2332">
            <v>0</v>
          </cell>
          <cell r="U2332">
            <v>0</v>
          </cell>
          <cell r="V2332">
            <v>877.32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</row>
        <row r="2333">
          <cell r="B2333" t="str">
            <v>CITY of SHELTON-REGULATEDROLLOFFRORENT40D</v>
          </cell>
          <cell r="J2333" t="str">
            <v>RORENT40D</v>
          </cell>
          <cell r="K2333" t="str">
            <v>40YD ROLL OFF-DAILY RENT</v>
          </cell>
          <cell r="S2333">
            <v>0</v>
          </cell>
          <cell r="T2333">
            <v>0</v>
          </cell>
          <cell r="U2333">
            <v>0</v>
          </cell>
          <cell r="V2333">
            <v>851.4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</row>
        <row r="2334">
          <cell r="B2334" t="str">
            <v>CITY of SHELTON-REGULATEDROLLOFFRORENT40M</v>
          </cell>
          <cell r="J2334" t="str">
            <v>RORENT40M</v>
          </cell>
          <cell r="K2334" t="str">
            <v>40YD ROLL OFF-MNTHLY RENT</v>
          </cell>
          <cell r="S2334">
            <v>0</v>
          </cell>
          <cell r="T2334">
            <v>0</v>
          </cell>
          <cell r="U2334">
            <v>0</v>
          </cell>
          <cell r="V2334">
            <v>331.48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</row>
        <row r="2335">
          <cell r="B2335" t="str">
            <v>CITY of SHELTON-REGULATEDROLLOFFCPHAUL20</v>
          </cell>
          <cell r="J2335" t="str">
            <v>CPHAUL20</v>
          </cell>
          <cell r="K2335" t="str">
            <v>20YD COMPACTOR-HAUL</v>
          </cell>
          <cell r="S2335">
            <v>0</v>
          </cell>
          <cell r="T2335">
            <v>0</v>
          </cell>
          <cell r="U2335">
            <v>0</v>
          </cell>
          <cell r="V2335">
            <v>1871.16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</row>
        <row r="2336">
          <cell r="B2336" t="str">
            <v>CITY of SHELTON-REGULATEDROLLOFFCPHAUL35</v>
          </cell>
          <cell r="J2336" t="str">
            <v>CPHAUL35</v>
          </cell>
          <cell r="K2336" t="str">
            <v>35YD COMPACTOR-HAUL</v>
          </cell>
          <cell r="S2336">
            <v>0</v>
          </cell>
          <cell r="T2336">
            <v>0</v>
          </cell>
          <cell r="U2336">
            <v>0</v>
          </cell>
          <cell r="V2336">
            <v>672.27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</row>
        <row r="2337">
          <cell r="B2337" t="str">
            <v>CITY of SHELTON-REGULATEDROLLOFFDISPMC-TON</v>
          </cell>
          <cell r="J2337" t="str">
            <v>DISPMC-TON</v>
          </cell>
          <cell r="K2337" t="str">
            <v>MC LANDFILL PER TON</v>
          </cell>
          <cell r="S2337">
            <v>0</v>
          </cell>
          <cell r="T2337">
            <v>0</v>
          </cell>
          <cell r="U2337">
            <v>0</v>
          </cell>
          <cell r="V2337">
            <v>21795.93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</row>
        <row r="2338">
          <cell r="B2338" t="str">
            <v>CITY of SHELTON-REGULATEDROLLOFFDISPMCMISC</v>
          </cell>
          <cell r="J2338" t="str">
            <v>DISPMCMISC</v>
          </cell>
          <cell r="K2338" t="str">
            <v>DISPOSAL MISCELLANOUS</v>
          </cell>
          <cell r="S2338">
            <v>0</v>
          </cell>
          <cell r="T2338">
            <v>0</v>
          </cell>
          <cell r="U2338">
            <v>0</v>
          </cell>
          <cell r="V2338">
            <v>113.12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</row>
        <row r="2339">
          <cell r="B2339" t="str">
            <v>CITY of SHELTON-REGULATEDROLLOFFRODEL</v>
          </cell>
          <cell r="J2339" t="str">
            <v>RODEL</v>
          </cell>
          <cell r="K2339" t="str">
            <v>ROLL OFF-DELIVERY</v>
          </cell>
          <cell r="S2339">
            <v>0</v>
          </cell>
          <cell r="T2339">
            <v>0</v>
          </cell>
          <cell r="U2339">
            <v>0</v>
          </cell>
          <cell r="V2339">
            <v>545.72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</row>
        <row r="2340">
          <cell r="B2340" t="str">
            <v>CITY of SHELTON-REGULATEDROLLOFFROHAUL10</v>
          </cell>
          <cell r="J2340" t="str">
            <v>ROHAUL10</v>
          </cell>
          <cell r="K2340" t="str">
            <v>10YD ROLL OFF HAUL</v>
          </cell>
          <cell r="S2340">
            <v>0</v>
          </cell>
          <cell r="T2340">
            <v>0</v>
          </cell>
          <cell r="U2340">
            <v>0</v>
          </cell>
          <cell r="V2340">
            <v>167.86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</row>
        <row r="2341">
          <cell r="B2341" t="str">
            <v>CITY of SHELTON-REGULATEDROLLOFFROHAUL20</v>
          </cell>
          <cell r="J2341" t="str">
            <v>ROHAUL20</v>
          </cell>
          <cell r="K2341" t="str">
            <v>20YD ROLL OFF-HAUL</v>
          </cell>
          <cell r="S2341">
            <v>0</v>
          </cell>
          <cell r="T2341">
            <v>0</v>
          </cell>
          <cell r="U2341">
            <v>0</v>
          </cell>
          <cell r="V2341">
            <v>2144.56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</row>
        <row r="2342">
          <cell r="B2342" t="str">
            <v>CITY of SHELTON-REGULATEDROLLOFFROHAUL20T</v>
          </cell>
          <cell r="J2342" t="str">
            <v>ROHAUL20T</v>
          </cell>
          <cell r="K2342" t="str">
            <v>20YD ROLL OFF TEMP HAUL</v>
          </cell>
          <cell r="S2342">
            <v>0</v>
          </cell>
          <cell r="T2342">
            <v>0</v>
          </cell>
          <cell r="U2342">
            <v>0</v>
          </cell>
          <cell r="V2342">
            <v>779.84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</row>
        <row r="2343">
          <cell r="B2343" t="str">
            <v>CITY of SHELTON-REGULATEDROLLOFFROHAUL40</v>
          </cell>
          <cell r="J2343" t="str">
            <v>ROHAUL40</v>
          </cell>
          <cell r="K2343" t="str">
            <v>40YD ROLL OFF-HAUL</v>
          </cell>
          <cell r="S2343">
            <v>0</v>
          </cell>
          <cell r="T2343">
            <v>0</v>
          </cell>
          <cell r="U2343">
            <v>0</v>
          </cell>
          <cell r="V2343">
            <v>2154.62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</row>
        <row r="2344">
          <cell r="B2344" t="str">
            <v>CITY of SHELTON-REGULATEDROLLOFFROHAUL40T</v>
          </cell>
          <cell r="J2344" t="str">
            <v>ROHAUL40T</v>
          </cell>
          <cell r="K2344" t="str">
            <v>40YD ROLL OFF TEMP HAUL</v>
          </cell>
          <cell r="S2344">
            <v>0</v>
          </cell>
          <cell r="T2344">
            <v>0</v>
          </cell>
          <cell r="U2344">
            <v>0</v>
          </cell>
          <cell r="V2344">
            <v>331.48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</row>
        <row r="2345">
          <cell r="B2345" t="str">
            <v>CITY of SHELTON-REGULATEDROLLOFFRORENT20D</v>
          </cell>
          <cell r="J2345" t="str">
            <v>RORENT20D</v>
          </cell>
          <cell r="K2345" t="str">
            <v>20YD ROLL OFF-DAILY RENT</v>
          </cell>
          <cell r="S2345">
            <v>0</v>
          </cell>
          <cell r="T2345">
            <v>0</v>
          </cell>
          <cell r="U2345">
            <v>0</v>
          </cell>
          <cell r="V2345">
            <v>204.34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</row>
        <row r="2346">
          <cell r="B2346" t="str">
            <v>CITY of SHELTON-REGULATEDSURCFUEL-COM MASON</v>
          </cell>
          <cell r="J2346" t="str">
            <v>FUEL-COM MASON</v>
          </cell>
          <cell r="K2346" t="str">
            <v>FUEL &amp; MATERIAL SURCHARGE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</row>
        <row r="2347">
          <cell r="B2347" t="str">
            <v>CITY of SHELTON-REGULATEDSURCFUEL-RO MASON</v>
          </cell>
          <cell r="J2347" t="str">
            <v>FUEL-RO MASON</v>
          </cell>
          <cell r="K2347" t="str">
            <v>FUEL &amp; MATERIAL SURCHARGE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</row>
        <row r="2348">
          <cell r="B2348" t="str">
            <v>CITY of SHELTON-REGULATEDTAXESSHELTON SALES TAX</v>
          </cell>
          <cell r="J2348" t="str">
            <v>SHELTON SALES TAX</v>
          </cell>
          <cell r="K2348" t="str">
            <v>8.8% Sales Tax</v>
          </cell>
          <cell r="S2348">
            <v>0</v>
          </cell>
          <cell r="T2348">
            <v>0</v>
          </cell>
          <cell r="U2348">
            <v>0</v>
          </cell>
          <cell r="V2348">
            <v>0.84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</row>
        <row r="2349">
          <cell r="B2349" t="str">
            <v>CITY of SHELTON-REGULATEDTAXESSHELTON UNREG REFUSE</v>
          </cell>
          <cell r="J2349" t="str">
            <v>SHELTON UNREG REFUSE</v>
          </cell>
          <cell r="K2349" t="str">
            <v>3.6% WA STATE REFUSE TAX</v>
          </cell>
          <cell r="S2349">
            <v>0</v>
          </cell>
          <cell r="T2349">
            <v>0</v>
          </cell>
          <cell r="U2349">
            <v>0</v>
          </cell>
          <cell r="V2349">
            <v>5.22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</row>
        <row r="2350">
          <cell r="B2350" t="str">
            <v>CITY of SHELTON-REGULATEDTAXESSHELTON UNREG SALES</v>
          </cell>
          <cell r="J2350" t="str">
            <v>SHELTON UNREG SALES</v>
          </cell>
          <cell r="K2350" t="str">
            <v>WA STATE SALES TAX</v>
          </cell>
          <cell r="S2350">
            <v>0</v>
          </cell>
          <cell r="T2350">
            <v>0</v>
          </cell>
          <cell r="U2350">
            <v>0</v>
          </cell>
          <cell r="V2350">
            <v>1.17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</row>
        <row r="2351">
          <cell r="B2351" t="str">
            <v>CITY of SHELTON-REGULATEDTAXESSHELTON WA REFUSE</v>
          </cell>
          <cell r="J2351" t="str">
            <v>SHELTON WA REFUSE</v>
          </cell>
          <cell r="K2351" t="str">
            <v>3.6% WA Refuse Tax</v>
          </cell>
          <cell r="S2351">
            <v>0</v>
          </cell>
          <cell r="T2351">
            <v>0</v>
          </cell>
          <cell r="U2351">
            <v>0</v>
          </cell>
          <cell r="V2351">
            <v>1.5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</row>
        <row r="2352">
          <cell r="B2352" t="str">
            <v>CITY of SHELTON-REGULATEDTAXESREF</v>
          </cell>
          <cell r="J2352" t="str">
            <v>REF</v>
          </cell>
          <cell r="K2352" t="str">
            <v>3.6% WA Refuse Tax</v>
          </cell>
          <cell r="S2352">
            <v>0</v>
          </cell>
          <cell r="T2352">
            <v>0</v>
          </cell>
          <cell r="U2352">
            <v>0</v>
          </cell>
          <cell r="V2352">
            <v>44.06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</row>
        <row r="2353">
          <cell r="B2353" t="str">
            <v>CITY of SHELTON-REGULATEDTAXESSALES TAX</v>
          </cell>
          <cell r="J2353" t="str">
            <v>SALES TAX</v>
          </cell>
          <cell r="K2353" t="str">
            <v>8.5% Sales Tax</v>
          </cell>
          <cell r="S2353">
            <v>0</v>
          </cell>
          <cell r="T2353">
            <v>0</v>
          </cell>
          <cell r="U2353">
            <v>0</v>
          </cell>
          <cell r="V2353">
            <v>11.74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</row>
        <row r="2354">
          <cell r="B2354" t="str">
            <v>CITY of SHELTON-REGULATEDTAXESSHELTON UNREG REFUSE</v>
          </cell>
          <cell r="J2354" t="str">
            <v>SHELTON UNREG REFUSE</v>
          </cell>
          <cell r="K2354" t="str">
            <v>3.6% WA STATE REFUSE TAX</v>
          </cell>
          <cell r="S2354">
            <v>0</v>
          </cell>
          <cell r="T2354">
            <v>0</v>
          </cell>
          <cell r="U2354">
            <v>0</v>
          </cell>
          <cell r="V2354">
            <v>928.62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</row>
        <row r="2355">
          <cell r="B2355" t="str">
            <v>CITY of SHELTON-REGULATEDTAXESSHELTON UNREG SALES</v>
          </cell>
          <cell r="J2355" t="str">
            <v>SHELTON UNREG SALES</v>
          </cell>
          <cell r="K2355" t="str">
            <v>WA STATE SALES TAX</v>
          </cell>
          <cell r="S2355">
            <v>0</v>
          </cell>
          <cell r="T2355">
            <v>0</v>
          </cell>
          <cell r="U2355">
            <v>0</v>
          </cell>
          <cell r="V2355">
            <v>299.16000000000003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</row>
        <row r="2356">
          <cell r="B2356" t="str">
            <v>CITY OF SHELTON-UNREGULATEDACCOUNTING ADJUSTMENTSFINCHG</v>
          </cell>
          <cell r="J2356" t="str">
            <v>FINCHG</v>
          </cell>
          <cell r="K2356" t="str">
            <v>LATE FEE</v>
          </cell>
          <cell r="S2356">
            <v>0</v>
          </cell>
          <cell r="T2356">
            <v>0</v>
          </cell>
          <cell r="U2356">
            <v>0</v>
          </cell>
          <cell r="V2356">
            <v>13.02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</row>
        <row r="2357">
          <cell r="B2357" t="str">
            <v>CITY OF SHELTON-UNREGULATEDACCOUNTING ADJUSTMENTSMM</v>
          </cell>
          <cell r="J2357" t="str">
            <v>MM</v>
          </cell>
          <cell r="K2357" t="str">
            <v>MOVE MONEY</v>
          </cell>
          <cell r="S2357">
            <v>0</v>
          </cell>
          <cell r="T2357">
            <v>0</v>
          </cell>
          <cell r="U2357">
            <v>0</v>
          </cell>
          <cell r="V2357">
            <v>41.15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</row>
        <row r="2358">
          <cell r="B2358" t="str">
            <v>CITY OF SHELTON-UNREGULATEDCOMMERCIAL - REARLOADUNLOCKRECY</v>
          </cell>
          <cell r="J2358" t="str">
            <v>UNLOCKRECY</v>
          </cell>
          <cell r="K2358" t="str">
            <v>UNLOCK / UNLATCH RECY</v>
          </cell>
          <cell r="S2358">
            <v>0</v>
          </cell>
          <cell r="T2358">
            <v>0</v>
          </cell>
          <cell r="U2358">
            <v>0</v>
          </cell>
          <cell r="V2358">
            <v>5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</row>
        <row r="2359">
          <cell r="B2359" t="str">
            <v>CITY OF SHELTON-UNREGULATEDCOMMERCIAL RECYCLE96CRCOGE1</v>
          </cell>
          <cell r="J2359" t="str">
            <v>96CRCOGE1</v>
          </cell>
          <cell r="K2359" t="str">
            <v>96 COMMINGLE WG-EOW</v>
          </cell>
          <cell r="S2359">
            <v>0</v>
          </cell>
          <cell r="T2359">
            <v>0</v>
          </cell>
          <cell r="U2359">
            <v>0</v>
          </cell>
          <cell r="V2359">
            <v>285.83999999999997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</row>
        <row r="2360">
          <cell r="B2360" t="str">
            <v>CITY OF SHELTON-UNREGULATEDCOMMERCIAL RECYCLE96CRCOGM1</v>
          </cell>
          <cell r="J2360" t="str">
            <v>96CRCOGM1</v>
          </cell>
          <cell r="K2360" t="str">
            <v>96 COMMINGLE WGMNTHLY</v>
          </cell>
          <cell r="S2360">
            <v>0</v>
          </cell>
          <cell r="T2360">
            <v>0</v>
          </cell>
          <cell r="U2360">
            <v>0</v>
          </cell>
          <cell r="V2360">
            <v>128.38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</row>
        <row r="2361">
          <cell r="B2361" t="str">
            <v>CITY OF SHELTON-UNREGULATEDCOMMERCIAL RECYCLE96CRCOGW1</v>
          </cell>
          <cell r="J2361" t="str">
            <v>96CRCOGW1</v>
          </cell>
          <cell r="K2361" t="str">
            <v>96 COMMINGLE WG-WEEKLY</v>
          </cell>
          <cell r="S2361">
            <v>0</v>
          </cell>
          <cell r="T2361">
            <v>0</v>
          </cell>
          <cell r="U2361">
            <v>0</v>
          </cell>
          <cell r="V2361">
            <v>1055.7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</row>
        <row r="2362">
          <cell r="B2362" t="str">
            <v>CITY OF SHELTON-UNREGULATEDCOMMERCIAL RECYCLE96CRCONGE1</v>
          </cell>
          <cell r="J2362" t="str">
            <v>96CRCONGE1</v>
          </cell>
          <cell r="K2362" t="str">
            <v>96 COMMINGLE NG-EOW</v>
          </cell>
          <cell r="S2362">
            <v>0</v>
          </cell>
          <cell r="T2362">
            <v>0</v>
          </cell>
          <cell r="U2362">
            <v>0</v>
          </cell>
          <cell r="V2362">
            <v>831.52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</row>
        <row r="2363">
          <cell r="B2363" t="str">
            <v>CITY OF SHELTON-UNREGULATEDCOMMERCIAL RECYCLE96CRCONGM1</v>
          </cell>
          <cell r="J2363" t="str">
            <v>96CRCONGM1</v>
          </cell>
          <cell r="K2363" t="str">
            <v>96 COMMINGLE NG-MNTHLY</v>
          </cell>
          <cell r="S2363">
            <v>0</v>
          </cell>
          <cell r="T2363">
            <v>0</v>
          </cell>
          <cell r="U2363">
            <v>0</v>
          </cell>
          <cell r="V2363">
            <v>256.76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</row>
        <row r="2364">
          <cell r="B2364" t="str">
            <v>CITY OF SHELTON-UNREGULATEDCOMMERCIAL RECYCLE96CRCONGW1</v>
          </cell>
          <cell r="J2364" t="str">
            <v>96CRCONGW1</v>
          </cell>
          <cell r="K2364" t="str">
            <v>96 COMMINGLE NG-WEEKLY</v>
          </cell>
          <cell r="S2364">
            <v>0</v>
          </cell>
          <cell r="T2364">
            <v>0</v>
          </cell>
          <cell r="U2364">
            <v>0</v>
          </cell>
          <cell r="V2364">
            <v>1793.14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</row>
        <row r="2365">
          <cell r="B2365" t="str">
            <v xml:space="preserve">CITY OF SHELTON-UNREGULATEDCOMMERCIAL RECYCLER2YDOCCE </v>
          </cell>
          <cell r="J2365" t="str">
            <v xml:space="preserve">R2YDOCCE </v>
          </cell>
          <cell r="K2365" t="str">
            <v>2YD OCC-EOW</v>
          </cell>
          <cell r="S2365">
            <v>0</v>
          </cell>
          <cell r="T2365">
            <v>0</v>
          </cell>
          <cell r="U2365">
            <v>0</v>
          </cell>
          <cell r="V2365">
            <v>1626.57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</row>
        <row r="2366">
          <cell r="B2366" t="str">
            <v>CITY OF SHELTON-UNREGULATEDCOMMERCIAL RECYCLER2YDOCCEX</v>
          </cell>
          <cell r="J2366" t="str">
            <v>R2YDOCCEX</v>
          </cell>
          <cell r="K2366" t="str">
            <v>2YD OCC-EXTRA CONTAINER</v>
          </cell>
          <cell r="S2366">
            <v>0</v>
          </cell>
          <cell r="T2366">
            <v>0</v>
          </cell>
          <cell r="U2366">
            <v>0</v>
          </cell>
          <cell r="V2366">
            <v>404.17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</row>
        <row r="2367">
          <cell r="B2367" t="str">
            <v>CITY OF SHELTON-UNREGULATEDCOMMERCIAL RECYCLER2YDOCCM</v>
          </cell>
          <cell r="J2367" t="str">
            <v>R2YDOCCM</v>
          </cell>
          <cell r="K2367" t="str">
            <v>2YD OCC-MNTHLY</v>
          </cell>
          <cell r="S2367">
            <v>0</v>
          </cell>
          <cell r="T2367">
            <v>0</v>
          </cell>
          <cell r="U2367">
            <v>0</v>
          </cell>
          <cell r="V2367">
            <v>530.32000000000005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</row>
        <row r="2368">
          <cell r="B2368" t="str">
            <v>CITY OF SHELTON-UNREGULATEDCOMMERCIAL RECYCLER2YDOCCW</v>
          </cell>
          <cell r="J2368" t="str">
            <v>R2YDOCCW</v>
          </cell>
          <cell r="K2368" t="str">
            <v>2YD OCC-WEEKLY</v>
          </cell>
          <cell r="S2368">
            <v>0</v>
          </cell>
          <cell r="T2368">
            <v>0</v>
          </cell>
          <cell r="U2368">
            <v>0</v>
          </cell>
          <cell r="V2368">
            <v>5468.14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</row>
        <row r="2369">
          <cell r="B2369" t="str">
            <v>CITY OF SHELTON-UNREGULATEDCOMMERCIAL RECYCLERECYLOCK</v>
          </cell>
          <cell r="J2369" t="str">
            <v>RECYLOCK</v>
          </cell>
          <cell r="K2369" t="str">
            <v>LOCK/UNLOCK RECYCLING</v>
          </cell>
          <cell r="S2369">
            <v>0</v>
          </cell>
          <cell r="T2369">
            <v>0</v>
          </cell>
          <cell r="U2369">
            <v>0</v>
          </cell>
          <cell r="V2369">
            <v>69.16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</row>
        <row r="2370">
          <cell r="B2370" t="str">
            <v>CITY OF SHELTON-UNREGULATEDCOMMERCIAL RECYCLEWLKNRECY</v>
          </cell>
          <cell r="J2370" t="str">
            <v>WLKNRECY</v>
          </cell>
          <cell r="K2370" t="str">
            <v>WALK IN RECYCLE</v>
          </cell>
          <cell r="S2370">
            <v>0</v>
          </cell>
          <cell r="T2370">
            <v>0</v>
          </cell>
          <cell r="U2370">
            <v>0</v>
          </cell>
          <cell r="V2370">
            <v>5.86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</row>
        <row r="2371">
          <cell r="B2371" t="str">
            <v>CITY OF SHELTON-UNREGULATEDCOMMERCIAL RECYCLEDEL-REC</v>
          </cell>
          <cell r="J2371" t="str">
            <v>DEL-REC</v>
          </cell>
          <cell r="K2371" t="str">
            <v>DELIVER RECYCLE BIN</v>
          </cell>
          <cell r="S2371">
            <v>0</v>
          </cell>
          <cell r="T2371">
            <v>0</v>
          </cell>
          <cell r="U2371">
            <v>0</v>
          </cell>
          <cell r="V2371">
            <v>11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</row>
        <row r="2372">
          <cell r="B2372" t="str">
            <v>CITY OF SHELTON-UNREGULATEDCOMMERCIAL RECYCLER2YDOCCOC</v>
          </cell>
          <cell r="J2372" t="str">
            <v>R2YDOCCOC</v>
          </cell>
          <cell r="K2372" t="str">
            <v>2YD OCC-ON CALL</v>
          </cell>
          <cell r="S2372">
            <v>0</v>
          </cell>
          <cell r="T2372">
            <v>0</v>
          </cell>
          <cell r="U2372">
            <v>0</v>
          </cell>
          <cell r="V2372">
            <v>37.880000000000003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</row>
        <row r="2373">
          <cell r="B2373" t="str">
            <v>CITY OF SHELTON-UNREGULATEDCOMMERCIAL RECYCLERECYLOCK</v>
          </cell>
          <cell r="J2373" t="str">
            <v>RECYLOCK</v>
          </cell>
          <cell r="K2373" t="str">
            <v>LOCK/UNLOCK RECYCLING</v>
          </cell>
          <cell r="S2373">
            <v>0</v>
          </cell>
          <cell r="T2373">
            <v>0</v>
          </cell>
          <cell r="U2373">
            <v>0</v>
          </cell>
          <cell r="V2373">
            <v>21.28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</row>
        <row r="2374">
          <cell r="B2374" t="str">
            <v>CITY OF SHELTON-UNREGULATEDCOMMERCIAL RECYCLEROLLOUTOCC</v>
          </cell>
          <cell r="J2374" t="str">
            <v>ROLLOUTOCC</v>
          </cell>
          <cell r="K2374" t="str">
            <v>ROLL OUT FEE - RECYCLE</v>
          </cell>
          <cell r="S2374">
            <v>0</v>
          </cell>
          <cell r="T2374">
            <v>0</v>
          </cell>
          <cell r="U2374">
            <v>0</v>
          </cell>
          <cell r="V2374">
            <v>268.38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</row>
        <row r="2375">
          <cell r="B2375" t="str">
            <v>CITY OF SHELTON-UNREGULATEDCOMMERCIAL RECYCLEWLKNRECY</v>
          </cell>
          <cell r="J2375" t="str">
            <v>WLKNRECY</v>
          </cell>
          <cell r="K2375" t="str">
            <v>WALK IN RECYCLE</v>
          </cell>
          <cell r="S2375">
            <v>0</v>
          </cell>
          <cell r="T2375">
            <v>0</v>
          </cell>
          <cell r="U2375">
            <v>0</v>
          </cell>
          <cell r="V2375">
            <v>164.08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</row>
        <row r="2376">
          <cell r="B2376" t="str">
            <v>CITY OF SHELTON-UNREGULATEDPAYMENTSCC-KOL</v>
          </cell>
          <cell r="J2376" t="str">
            <v>CC-KOL</v>
          </cell>
          <cell r="K2376" t="str">
            <v>ONLINE PAYMENT-CC</v>
          </cell>
          <cell r="S2376">
            <v>0</v>
          </cell>
          <cell r="T2376">
            <v>0</v>
          </cell>
          <cell r="U2376">
            <v>0</v>
          </cell>
          <cell r="V2376">
            <v>-2194.46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</row>
        <row r="2377">
          <cell r="B2377" t="str">
            <v>CITY OF SHELTON-UNREGULATEDPAYMENTSPAY</v>
          </cell>
          <cell r="J2377" t="str">
            <v>PAY</v>
          </cell>
          <cell r="K2377" t="str">
            <v>PAYMENT-THANK YOU!</v>
          </cell>
          <cell r="S2377">
            <v>0</v>
          </cell>
          <cell r="T2377">
            <v>0</v>
          </cell>
          <cell r="U2377">
            <v>0</v>
          </cell>
          <cell r="V2377">
            <v>-5708.56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</row>
        <row r="2378">
          <cell r="B2378" t="str">
            <v>CITY OF SHELTON-UNREGULATEDPAYMENTSPAY EFT</v>
          </cell>
          <cell r="J2378" t="str">
            <v>PAY EFT</v>
          </cell>
          <cell r="K2378" t="str">
            <v>ELECTRONIC PAYMENT</v>
          </cell>
          <cell r="S2378">
            <v>0</v>
          </cell>
          <cell r="T2378">
            <v>0</v>
          </cell>
          <cell r="U2378">
            <v>0</v>
          </cell>
          <cell r="V2378">
            <v>-182.23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</row>
        <row r="2379">
          <cell r="B2379" t="str">
            <v>CITY OF SHELTON-UNREGULATEDPAYMENTSPAY-CFREE</v>
          </cell>
          <cell r="J2379" t="str">
            <v>PAY-CFREE</v>
          </cell>
          <cell r="K2379" t="str">
            <v>PAYMENT-THANK YOU</v>
          </cell>
          <cell r="S2379">
            <v>0</v>
          </cell>
          <cell r="T2379">
            <v>0</v>
          </cell>
          <cell r="U2379">
            <v>0</v>
          </cell>
          <cell r="V2379">
            <v>-80.34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</row>
        <row r="2380">
          <cell r="B2380" t="str">
            <v>CITY OF SHELTON-UNREGULATEDPAYMENTSPAY-KOL</v>
          </cell>
          <cell r="J2380" t="str">
            <v>PAY-KOL</v>
          </cell>
          <cell r="K2380" t="str">
            <v>PAYMENT-THANK YOU - OL</v>
          </cell>
          <cell r="S2380">
            <v>0</v>
          </cell>
          <cell r="T2380">
            <v>0</v>
          </cell>
          <cell r="U2380">
            <v>0</v>
          </cell>
          <cell r="V2380">
            <v>-1059.56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</row>
        <row r="2381">
          <cell r="B2381" t="str">
            <v>CITY OF SHELTON-UNREGULATEDPAYMENTSPAY-NATL</v>
          </cell>
          <cell r="J2381" t="str">
            <v>PAY-NATL</v>
          </cell>
          <cell r="K2381" t="str">
            <v>PAYMENT THANK YOU</v>
          </cell>
          <cell r="S2381">
            <v>0</v>
          </cell>
          <cell r="T2381">
            <v>0</v>
          </cell>
          <cell r="U2381">
            <v>0</v>
          </cell>
          <cell r="V2381">
            <v>-117.62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</row>
        <row r="2382">
          <cell r="B2382" t="str">
            <v>CITY OF SHELTON-UNREGULATEDPAYMENTSPAY-OAK</v>
          </cell>
          <cell r="J2382" t="str">
            <v>PAY-OAK</v>
          </cell>
          <cell r="K2382" t="str">
            <v>OAKLEAF PAYMENT</v>
          </cell>
          <cell r="S2382">
            <v>0</v>
          </cell>
          <cell r="T2382">
            <v>0</v>
          </cell>
          <cell r="U2382">
            <v>0</v>
          </cell>
          <cell r="V2382">
            <v>-56.29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</row>
        <row r="2383">
          <cell r="B2383" t="str">
            <v>CITY OF SHELTON-UNREGULATEDPAYMENTSPAY-RPPS</v>
          </cell>
          <cell r="J2383" t="str">
            <v>PAY-RPPS</v>
          </cell>
          <cell r="K2383" t="str">
            <v>RPSS PAYMENT</v>
          </cell>
          <cell r="S2383">
            <v>0</v>
          </cell>
          <cell r="T2383">
            <v>0</v>
          </cell>
          <cell r="U2383">
            <v>0</v>
          </cell>
          <cell r="V2383">
            <v>-28.46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</row>
        <row r="2384">
          <cell r="B2384" t="str">
            <v>CITY OF SHELTON-UNREGULATEDPAYMENTSPAYMET</v>
          </cell>
          <cell r="J2384" t="str">
            <v>PAYMET</v>
          </cell>
          <cell r="K2384" t="str">
            <v>METAVANTE ONLINE PAYMENT</v>
          </cell>
          <cell r="S2384">
            <v>0</v>
          </cell>
          <cell r="T2384">
            <v>0</v>
          </cell>
          <cell r="U2384">
            <v>0</v>
          </cell>
          <cell r="V2384">
            <v>-381.62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</row>
        <row r="2385">
          <cell r="B2385" t="str">
            <v>CITY OF SHELTON-UNREGULATEDPAYMENTSPAYUSBL</v>
          </cell>
          <cell r="J2385" t="str">
            <v>PAYUSBL</v>
          </cell>
          <cell r="K2385" t="str">
            <v>PAYMENT THANK YOU</v>
          </cell>
          <cell r="S2385">
            <v>0</v>
          </cell>
          <cell r="T2385">
            <v>0</v>
          </cell>
          <cell r="U2385">
            <v>0</v>
          </cell>
          <cell r="V2385">
            <v>-4309.6499999999996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</row>
        <row r="2386">
          <cell r="B2386" t="str">
            <v>CITY OF SHELTON-UNREGULATEDROLLOFFDISPORGANIC</v>
          </cell>
          <cell r="J2386" t="str">
            <v>DISPORGANIC</v>
          </cell>
          <cell r="K2386" t="str">
            <v xml:space="preserve">DISPOSAL ORGANIC </v>
          </cell>
          <cell r="S2386">
            <v>0</v>
          </cell>
          <cell r="T2386">
            <v>0</v>
          </cell>
          <cell r="U2386">
            <v>0</v>
          </cell>
          <cell r="V2386">
            <v>317.92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</row>
        <row r="2387">
          <cell r="B2387" t="str">
            <v>CITY OF SHELTON-UNREGULATEDROLLOFFRECYHAUL</v>
          </cell>
          <cell r="J2387" t="str">
            <v>RECYHAUL</v>
          </cell>
          <cell r="K2387" t="str">
            <v>ROLL OFF RECYCLE HAUL</v>
          </cell>
          <cell r="S2387">
            <v>0</v>
          </cell>
          <cell r="T2387">
            <v>0</v>
          </cell>
          <cell r="U2387">
            <v>0</v>
          </cell>
          <cell r="V2387">
            <v>974.8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</row>
        <row r="2388">
          <cell r="B2388" t="str">
            <v>CITY OF SHELTON-UNREGULATEDROLLOFFROMILERECY</v>
          </cell>
          <cell r="J2388" t="str">
            <v>ROMILERECY</v>
          </cell>
          <cell r="K2388" t="str">
            <v>ROLL OFF MILEAGE RECYCLE</v>
          </cell>
          <cell r="S2388">
            <v>0</v>
          </cell>
          <cell r="T2388">
            <v>0</v>
          </cell>
          <cell r="U2388">
            <v>0</v>
          </cell>
          <cell r="V2388">
            <v>874.8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</row>
        <row r="2389">
          <cell r="B2389" t="str">
            <v>CITY OF SHELTON-UNREGULATEDSURCFUEL-RECY MASON</v>
          </cell>
          <cell r="J2389" t="str">
            <v>FUEL-RECY MASON</v>
          </cell>
          <cell r="K2389" t="str">
            <v>FUEL &amp; MATERIAL SURCHARGE</v>
          </cell>
          <cell r="S2389">
            <v>0</v>
          </cell>
          <cell r="T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</row>
        <row r="2390">
          <cell r="B2390" t="str">
            <v>CITY OF SHELTON-UNREGULATEDSURCFUEL-RECY MASON</v>
          </cell>
          <cell r="J2390" t="str">
            <v>FUEL-RECY MASON</v>
          </cell>
          <cell r="K2390" t="str">
            <v>FUEL &amp; MATERIAL SURCHARGE</v>
          </cell>
          <cell r="S2390">
            <v>0</v>
          </cell>
          <cell r="T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</row>
        <row r="2391">
          <cell r="B2391" t="str">
            <v>CITY OF SHELTON-UNREGULATEDSURCFUEL-RO MASON</v>
          </cell>
          <cell r="J2391" t="str">
            <v>FUEL-RO MASON</v>
          </cell>
          <cell r="K2391" t="str">
            <v>FUEL &amp; MATERIAL SURCHARGE</v>
          </cell>
          <cell r="S2391">
            <v>0</v>
          </cell>
          <cell r="T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</row>
        <row r="2392">
          <cell r="B2392" t="str">
            <v>KITSAP CO -REGULATEDACCOUNTING ADJUSTMENTSFINCHG</v>
          </cell>
          <cell r="J2392" t="str">
            <v>FINCHG</v>
          </cell>
          <cell r="K2392" t="str">
            <v>LATE FEE</v>
          </cell>
          <cell r="S2392">
            <v>0</v>
          </cell>
          <cell r="T2392">
            <v>0</v>
          </cell>
          <cell r="U2392">
            <v>0</v>
          </cell>
          <cell r="V2392">
            <v>-1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</row>
        <row r="2393">
          <cell r="B2393" t="str">
            <v>KITSAP CO -REGULATEDACCOUNTING ADJUSTMENTSREFUND</v>
          </cell>
          <cell r="J2393" t="str">
            <v>REFUND</v>
          </cell>
          <cell r="K2393" t="str">
            <v>REFUND</v>
          </cell>
          <cell r="S2393">
            <v>0</v>
          </cell>
          <cell r="T2393">
            <v>0</v>
          </cell>
          <cell r="U2393">
            <v>0</v>
          </cell>
          <cell r="V2393">
            <v>71.44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</row>
        <row r="2394">
          <cell r="B2394" t="str">
            <v>KITSAP CO -REGULATEDACCOUNTING ADJUSTMENTSUNCLAIMED</v>
          </cell>
          <cell r="J2394" t="str">
            <v>UNCLAIMED</v>
          </cell>
          <cell r="K2394" t="str">
            <v>UNCLAIMED PROPERTY</v>
          </cell>
          <cell r="S2394">
            <v>0</v>
          </cell>
          <cell r="T2394">
            <v>0</v>
          </cell>
          <cell r="U2394">
            <v>0</v>
          </cell>
          <cell r="V2394">
            <v>11.25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</row>
        <row r="2395">
          <cell r="B2395" t="str">
            <v>KITSAP CO -REGULATEDACCOUNTING ADJUSTMENTSFINCHG</v>
          </cell>
          <cell r="J2395" t="str">
            <v>FINCHG</v>
          </cell>
          <cell r="K2395" t="str">
            <v>LATE FEE</v>
          </cell>
          <cell r="S2395">
            <v>0</v>
          </cell>
          <cell r="T2395">
            <v>0</v>
          </cell>
          <cell r="U2395">
            <v>0</v>
          </cell>
          <cell r="V2395">
            <v>57.85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</row>
        <row r="2396">
          <cell r="B2396" t="str">
            <v>KITSAP CO -REGULATEDACCOUNTING ADJUSTMENTSFINCHG</v>
          </cell>
          <cell r="J2396" t="str">
            <v>FINCHG</v>
          </cell>
          <cell r="K2396" t="str">
            <v>LATE FEE</v>
          </cell>
          <cell r="S2396">
            <v>0</v>
          </cell>
          <cell r="T2396">
            <v>0</v>
          </cell>
          <cell r="U2396">
            <v>0</v>
          </cell>
          <cell r="V2396">
            <v>-8.34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</row>
        <row r="2397">
          <cell r="B2397" t="str">
            <v>KITSAP CO -REGULATEDACCOUNTING ADJUSTMENTSMM</v>
          </cell>
          <cell r="J2397" t="str">
            <v>MM</v>
          </cell>
          <cell r="K2397" t="str">
            <v>MOVE MONEY</v>
          </cell>
          <cell r="S2397">
            <v>0</v>
          </cell>
          <cell r="T2397">
            <v>0</v>
          </cell>
          <cell r="U2397">
            <v>0</v>
          </cell>
          <cell r="V2397">
            <v>-126.18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</row>
        <row r="2398">
          <cell r="B2398" t="str">
            <v>KITSAP CO -REGULATEDACCOUNTING ADJUSTMENTSUNCLAIMED</v>
          </cell>
          <cell r="J2398" t="str">
            <v>UNCLAIMED</v>
          </cell>
          <cell r="K2398" t="str">
            <v>UNCLAIMED PROPERTY</v>
          </cell>
          <cell r="S2398">
            <v>0</v>
          </cell>
          <cell r="T2398">
            <v>0</v>
          </cell>
          <cell r="U2398">
            <v>0</v>
          </cell>
          <cell r="V2398">
            <v>3.49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</row>
        <row r="2399">
          <cell r="B2399" t="str">
            <v>KITSAP CO -REGULATEDCOMMERCIAL  FRONTLOADWLKNRW2RECY</v>
          </cell>
          <cell r="J2399" t="str">
            <v>WLKNRW2RECY</v>
          </cell>
          <cell r="K2399" t="str">
            <v>WALK IN OVER 25 ADDITIONA</v>
          </cell>
          <cell r="S2399">
            <v>0</v>
          </cell>
          <cell r="T2399">
            <v>0</v>
          </cell>
          <cell r="U2399">
            <v>0</v>
          </cell>
          <cell r="V2399">
            <v>0.36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</row>
        <row r="2400">
          <cell r="B2400" t="str">
            <v>KITSAP CO -REGULATEDCOMMERCIAL  FRONTLOADWLKNRE1RECYMA</v>
          </cell>
          <cell r="J2400" t="str">
            <v>WLKNRE1RECYMA</v>
          </cell>
          <cell r="K2400" t="str">
            <v>WALK IN 5-25FT EOW-RECYCL</v>
          </cell>
          <cell r="S2400">
            <v>0</v>
          </cell>
          <cell r="T2400">
            <v>0</v>
          </cell>
          <cell r="U2400">
            <v>0</v>
          </cell>
          <cell r="V2400">
            <v>2.52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</row>
        <row r="2401">
          <cell r="B2401" t="str">
            <v>KITSAP CO -REGULATEDCOMMERCIAL  FRONTLOADWLKNRW2RECYMA</v>
          </cell>
          <cell r="J2401" t="str">
            <v>WLKNRW2RECYMA</v>
          </cell>
          <cell r="K2401" t="str">
            <v>WALK IN OVER 25 ADDITIONA</v>
          </cell>
          <cell r="S2401">
            <v>0</v>
          </cell>
          <cell r="T2401">
            <v>0</v>
          </cell>
          <cell r="U2401">
            <v>0</v>
          </cell>
          <cell r="V2401">
            <v>1.36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</row>
        <row r="2402">
          <cell r="B2402" t="str">
            <v>KITSAP CO -REGULATEDCOMMERCIAL - REARLOADUNLOCKREF</v>
          </cell>
          <cell r="J2402" t="str">
            <v>UNLOCKREF</v>
          </cell>
          <cell r="K2402" t="str">
            <v>UNLOCK / UNLATCH REFUSE</v>
          </cell>
          <cell r="S2402">
            <v>0</v>
          </cell>
          <cell r="T2402">
            <v>0</v>
          </cell>
          <cell r="U2402">
            <v>0</v>
          </cell>
          <cell r="V2402">
            <v>-2.5299999999999998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</row>
        <row r="2403">
          <cell r="B2403" t="str">
            <v>KITSAP CO -REGULATEDCOMMERCIAL - REARLOADR1.5YDEK</v>
          </cell>
          <cell r="J2403" t="str">
            <v>R1.5YDEK</v>
          </cell>
          <cell r="K2403" t="str">
            <v>1.5 YD 1X EOW</v>
          </cell>
          <cell r="S2403">
            <v>0</v>
          </cell>
          <cell r="T2403">
            <v>0</v>
          </cell>
          <cell r="U2403">
            <v>0</v>
          </cell>
          <cell r="V2403">
            <v>2524.19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</row>
        <row r="2404">
          <cell r="B2404" t="str">
            <v>KITSAP CO -REGULATEDCOMMERCIAL - REARLOADR1.5YDRENTM</v>
          </cell>
          <cell r="J2404" t="str">
            <v>R1.5YDRENTM</v>
          </cell>
          <cell r="K2404" t="str">
            <v>1.5YD CONTAINER RENT-MTH</v>
          </cell>
          <cell r="S2404">
            <v>0</v>
          </cell>
          <cell r="T2404">
            <v>0</v>
          </cell>
          <cell r="U2404">
            <v>0</v>
          </cell>
          <cell r="V2404">
            <v>1014.1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</row>
        <row r="2405">
          <cell r="B2405" t="str">
            <v>KITSAP CO -REGULATEDCOMMERCIAL - REARLOADR1.5YDRENTT</v>
          </cell>
          <cell r="J2405" t="str">
            <v>R1.5YDRENTT</v>
          </cell>
          <cell r="K2405" t="str">
            <v>1.5YD TEMP CONTAINER RENT</v>
          </cell>
          <cell r="S2405">
            <v>0</v>
          </cell>
          <cell r="T2405">
            <v>0</v>
          </cell>
          <cell r="U2405">
            <v>0</v>
          </cell>
          <cell r="V2405">
            <v>15.9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</row>
        <row r="2406">
          <cell r="B2406" t="str">
            <v>KITSAP CO -REGULATEDCOMMERCIAL - REARLOADR1.5YDWK</v>
          </cell>
          <cell r="J2406" t="str">
            <v>R1.5YDWK</v>
          </cell>
          <cell r="K2406" t="str">
            <v>1.5 YD 1X WEEKLY</v>
          </cell>
          <cell r="S2406">
            <v>0</v>
          </cell>
          <cell r="T2406">
            <v>0</v>
          </cell>
          <cell r="U2406">
            <v>0</v>
          </cell>
          <cell r="V2406">
            <v>2865.54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</row>
        <row r="2407">
          <cell r="B2407" t="str">
            <v>KITSAP CO -REGULATEDCOMMERCIAL - REARLOADR1YDEK</v>
          </cell>
          <cell r="J2407" t="str">
            <v>R1YDEK</v>
          </cell>
          <cell r="K2407" t="str">
            <v>1 YD 1X EOW</v>
          </cell>
          <cell r="S2407">
            <v>0</v>
          </cell>
          <cell r="T2407">
            <v>0</v>
          </cell>
          <cell r="U2407">
            <v>0</v>
          </cell>
          <cell r="V2407">
            <v>203.4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</row>
        <row r="2408">
          <cell r="B2408" t="str">
            <v>KITSAP CO -REGULATEDCOMMERCIAL - REARLOADR1YDRENTM</v>
          </cell>
          <cell r="J2408" t="str">
            <v>R1YDRENTM</v>
          </cell>
          <cell r="K2408" t="str">
            <v>1YD CONTAINER RENT-MTHLY</v>
          </cell>
          <cell r="S2408">
            <v>0</v>
          </cell>
          <cell r="T2408">
            <v>0</v>
          </cell>
          <cell r="U2408">
            <v>0</v>
          </cell>
          <cell r="V2408">
            <v>59.01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</row>
        <row r="2409">
          <cell r="B2409" t="str">
            <v>KITSAP CO -REGULATEDCOMMERCIAL - REARLOADR1YDWK</v>
          </cell>
          <cell r="J2409" t="str">
            <v>R1YDWK</v>
          </cell>
          <cell r="K2409" t="str">
            <v>1 YD 1X WEEKLY</v>
          </cell>
          <cell r="S2409">
            <v>0</v>
          </cell>
          <cell r="T2409">
            <v>0</v>
          </cell>
          <cell r="U2409">
            <v>0</v>
          </cell>
          <cell r="V2409">
            <v>67.63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</row>
        <row r="2410">
          <cell r="B2410" t="str">
            <v>KITSAP CO -REGULATEDCOMMERCIAL - REARLOADR2YDEK</v>
          </cell>
          <cell r="J2410" t="str">
            <v>R2YDEK</v>
          </cell>
          <cell r="K2410" t="str">
            <v>2 YD 1X EOW</v>
          </cell>
          <cell r="S2410">
            <v>0</v>
          </cell>
          <cell r="T2410">
            <v>0</v>
          </cell>
          <cell r="U2410">
            <v>0</v>
          </cell>
          <cell r="V2410">
            <v>2775.5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</row>
        <row r="2411">
          <cell r="B2411" t="str">
            <v>KITSAP CO -REGULATEDCOMMERCIAL - REARLOADR2YDRENTM</v>
          </cell>
          <cell r="J2411" t="str">
            <v>R2YDRENTM</v>
          </cell>
          <cell r="K2411" t="str">
            <v>2YD CONTAINER RENT-MTHLY</v>
          </cell>
          <cell r="S2411">
            <v>0</v>
          </cell>
          <cell r="T2411">
            <v>0</v>
          </cell>
          <cell r="U2411">
            <v>0</v>
          </cell>
          <cell r="V2411">
            <v>2480.9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</row>
        <row r="2412">
          <cell r="B2412" t="str">
            <v>KITSAP CO -REGULATEDCOMMERCIAL - REARLOADR2YDRENTT</v>
          </cell>
          <cell r="J2412" t="str">
            <v>R2YDRENTT</v>
          </cell>
          <cell r="K2412" t="str">
            <v>2YD TEMP CONTAINER RENT</v>
          </cell>
          <cell r="S2412">
            <v>0</v>
          </cell>
          <cell r="T2412">
            <v>0</v>
          </cell>
          <cell r="U2412">
            <v>0</v>
          </cell>
          <cell r="V2412">
            <v>20.7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</row>
        <row r="2413">
          <cell r="B2413" t="str">
            <v>KITSAP CO -REGULATEDCOMMERCIAL - REARLOADR2YDRENTTM</v>
          </cell>
          <cell r="J2413" t="str">
            <v>R2YDRENTTM</v>
          </cell>
          <cell r="K2413" t="str">
            <v>2 YD TEMP CONT RENT MONTH</v>
          </cell>
          <cell r="S2413">
            <v>0</v>
          </cell>
          <cell r="T2413">
            <v>0</v>
          </cell>
          <cell r="U2413">
            <v>0</v>
          </cell>
          <cell r="V2413">
            <v>20.63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</row>
        <row r="2414">
          <cell r="B2414" t="str">
            <v>KITSAP CO -REGULATEDCOMMERCIAL - REARLOADR2YDWK</v>
          </cell>
          <cell r="J2414" t="str">
            <v>R2YDWK</v>
          </cell>
          <cell r="K2414" t="str">
            <v>2 YD 1X WEEKLY</v>
          </cell>
          <cell r="S2414">
            <v>0</v>
          </cell>
          <cell r="T2414">
            <v>0</v>
          </cell>
          <cell r="U2414">
            <v>0</v>
          </cell>
          <cell r="V2414">
            <v>16604.740000000002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</row>
        <row r="2415">
          <cell r="B2415" t="str">
            <v>KITSAP CO -REGULATEDCOMMERCIAL - REARLOADUNLOCKREF</v>
          </cell>
          <cell r="J2415" t="str">
            <v>UNLOCKREF</v>
          </cell>
          <cell r="K2415" t="str">
            <v>UNLOCK / UNLATCH REFUSE</v>
          </cell>
          <cell r="S2415">
            <v>0</v>
          </cell>
          <cell r="T2415">
            <v>0</v>
          </cell>
          <cell r="U2415">
            <v>0</v>
          </cell>
          <cell r="V2415">
            <v>258.06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</row>
        <row r="2416">
          <cell r="B2416" t="str">
            <v>KITSAP CO -REGULATEDCOMMERCIAL - REARLOADCDELC</v>
          </cell>
          <cell r="J2416" t="str">
            <v>CDELC</v>
          </cell>
          <cell r="K2416" t="str">
            <v>CONTAINER DELIVERY CHARGE</v>
          </cell>
          <cell r="S2416">
            <v>0</v>
          </cell>
          <cell r="T2416">
            <v>0</v>
          </cell>
          <cell r="U2416">
            <v>0</v>
          </cell>
          <cell r="V2416">
            <v>135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</row>
        <row r="2417">
          <cell r="B2417" t="str">
            <v>KITSAP CO -REGULATEDCOMMERCIAL - REARLOADCEXYD</v>
          </cell>
          <cell r="J2417" t="str">
            <v>CEXYD</v>
          </cell>
          <cell r="K2417" t="str">
            <v>CMML EXTRA YARDAGE</v>
          </cell>
          <cell r="S2417">
            <v>0</v>
          </cell>
          <cell r="T2417">
            <v>0</v>
          </cell>
          <cell r="U2417">
            <v>0</v>
          </cell>
          <cell r="V2417">
            <v>843.9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</row>
        <row r="2418">
          <cell r="B2418" t="str">
            <v>KITSAP CO -REGULATEDCOMMERCIAL - REARLOADCLSECOL</v>
          </cell>
          <cell r="J2418" t="str">
            <v>CLSECOL</v>
          </cell>
          <cell r="K2418" t="str">
            <v>LOOSE MATERIAL-COLLECTOR</v>
          </cell>
          <cell r="S2418">
            <v>0</v>
          </cell>
          <cell r="T2418">
            <v>0</v>
          </cell>
          <cell r="U2418">
            <v>0</v>
          </cell>
          <cell r="V2418">
            <v>383.25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</row>
        <row r="2419">
          <cell r="B2419" t="str">
            <v>KITSAP CO -REGULATEDCOMMERCIAL - REARLOADCOMCAN</v>
          </cell>
          <cell r="J2419" t="str">
            <v>COMCAN</v>
          </cell>
          <cell r="K2419" t="str">
            <v>COMMERCIAL CAN EXTRA</v>
          </cell>
          <cell r="S2419">
            <v>0</v>
          </cell>
          <cell r="T2419">
            <v>0</v>
          </cell>
          <cell r="U2419">
            <v>0</v>
          </cell>
          <cell r="V2419">
            <v>115.44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</row>
        <row r="2420">
          <cell r="B2420" t="str">
            <v>KITSAP CO -REGULATEDCOMMERCIAL - REARLOADR1.5YDPU</v>
          </cell>
          <cell r="J2420" t="str">
            <v>R1.5YDPU</v>
          </cell>
          <cell r="K2420" t="str">
            <v>1.5YD CONTAINER PICKUP</v>
          </cell>
          <cell r="S2420">
            <v>0</v>
          </cell>
          <cell r="T2420">
            <v>0</v>
          </cell>
          <cell r="U2420">
            <v>0</v>
          </cell>
          <cell r="V2420">
            <v>16.940000000000001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</row>
        <row r="2421">
          <cell r="B2421" t="str">
            <v>KITSAP CO -REGULATEDCOMMERCIAL - REARLOADR2YDPU</v>
          </cell>
          <cell r="J2421" t="str">
            <v>R2YDPU</v>
          </cell>
          <cell r="K2421" t="str">
            <v>2YD CONTAINER PICKUP</v>
          </cell>
          <cell r="S2421">
            <v>0</v>
          </cell>
          <cell r="T2421">
            <v>0</v>
          </cell>
          <cell r="U2421">
            <v>0</v>
          </cell>
          <cell r="V2421">
            <v>22.18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</row>
        <row r="2422">
          <cell r="B2422" t="str">
            <v>KITSAP CO -REGULATEDCOMMERCIAL - REARLOADROLLOUTOC</v>
          </cell>
          <cell r="J2422" t="str">
            <v>ROLLOUTOC</v>
          </cell>
          <cell r="K2422" t="str">
            <v>ROLL OUT</v>
          </cell>
          <cell r="S2422">
            <v>0</v>
          </cell>
          <cell r="T2422">
            <v>0</v>
          </cell>
          <cell r="U2422">
            <v>0</v>
          </cell>
          <cell r="V2422">
            <v>464.4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</row>
        <row r="2423">
          <cell r="B2423" t="str">
            <v>KITSAP CO -REGULATEDCOMMERCIAL RECYCLEWLKNRE1RECY</v>
          </cell>
          <cell r="J2423" t="str">
            <v>WLKNRE1RECY</v>
          </cell>
          <cell r="K2423" t="str">
            <v>WALK IN 5-25FT EOW-RECYCL</v>
          </cell>
          <cell r="S2423">
            <v>0</v>
          </cell>
          <cell r="T2423">
            <v>0</v>
          </cell>
          <cell r="U2423">
            <v>0</v>
          </cell>
          <cell r="V2423">
            <v>0.63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</row>
        <row r="2424">
          <cell r="B2424" t="str">
            <v>KITSAP CO -REGULATEDCOMMERCIAL RECYCLERECYCLERMA</v>
          </cell>
          <cell r="J2424" t="str">
            <v>RECYCLERMA</v>
          </cell>
          <cell r="K2424" t="str">
            <v>VALUE OF RECYCLEABLES</v>
          </cell>
          <cell r="S2424">
            <v>0</v>
          </cell>
          <cell r="T2424">
            <v>0</v>
          </cell>
          <cell r="U2424">
            <v>0</v>
          </cell>
          <cell r="V2424">
            <v>357.47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</row>
        <row r="2425">
          <cell r="B2425" t="str">
            <v>KITSAP CO -REGULATEDCOMMERCIAL RECYCLERECYCRMA</v>
          </cell>
          <cell r="J2425" t="str">
            <v>RECYCRMA</v>
          </cell>
          <cell r="K2425" t="str">
            <v>RECYCLE MONTHLY ARREARS</v>
          </cell>
          <cell r="S2425">
            <v>0</v>
          </cell>
          <cell r="T2425">
            <v>0</v>
          </cell>
          <cell r="U2425">
            <v>0</v>
          </cell>
          <cell r="V2425">
            <v>1016.27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</row>
        <row r="2426">
          <cell r="B2426" t="str">
            <v>KITSAP CO -REGULATEDCOMMERCIAL RECYCLEWLKNRE1RECY</v>
          </cell>
          <cell r="J2426" t="str">
            <v>WLKNRE1RECY</v>
          </cell>
          <cell r="K2426" t="str">
            <v>WALK IN 5-25FT EOW-RECYCL</v>
          </cell>
          <cell r="S2426">
            <v>0</v>
          </cell>
          <cell r="T2426">
            <v>0</v>
          </cell>
          <cell r="U2426">
            <v>0</v>
          </cell>
          <cell r="V2426">
            <v>1.26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</row>
        <row r="2427">
          <cell r="B2427" t="str">
            <v>KITSAP CO -REGULATEDPAYMENTSCC-KOL</v>
          </cell>
          <cell r="J2427" t="str">
            <v>CC-KOL</v>
          </cell>
          <cell r="K2427" t="str">
            <v>ONLINE PAYMENT-CC</v>
          </cell>
          <cell r="S2427">
            <v>0</v>
          </cell>
          <cell r="T2427">
            <v>0</v>
          </cell>
          <cell r="U2427">
            <v>0</v>
          </cell>
          <cell r="V2427">
            <v>-38966.32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</row>
        <row r="2428">
          <cell r="B2428" t="str">
            <v>KITSAP CO -REGULATEDPAYMENTSCCREF-KOL</v>
          </cell>
          <cell r="J2428" t="str">
            <v>CCREF-KOL</v>
          </cell>
          <cell r="K2428" t="str">
            <v>CREDIT CARD REFUND</v>
          </cell>
          <cell r="S2428">
            <v>0</v>
          </cell>
          <cell r="T2428">
            <v>0</v>
          </cell>
          <cell r="U2428">
            <v>0</v>
          </cell>
          <cell r="V2428">
            <v>5.34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</row>
        <row r="2429">
          <cell r="B2429" t="str">
            <v>KITSAP CO -REGULATEDPAYMENTSPAY</v>
          </cell>
          <cell r="J2429" t="str">
            <v>PAY</v>
          </cell>
          <cell r="K2429" t="str">
            <v>PAYMENT-THANK YOU!</v>
          </cell>
          <cell r="S2429">
            <v>0</v>
          </cell>
          <cell r="T2429">
            <v>0</v>
          </cell>
          <cell r="U2429">
            <v>0</v>
          </cell>
          <cell r="V2429">
            <v>-1383.92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</row>
        <row r="2430">
          <cell r="B2430" t="str">
            <v>KITSAP CO -REGULATEDPAYMENTSPAY-CFREE</v>
          </cell>
          <cell r="J2430" t="str">
            <v>PAY-CFREE</v>
          </cell>
          <cell r="K2430" t="str">
            <v>PAYMENT-THANK YOU</v>
          </cell>
          <cell r="S2430">
            <v>0</v>
          </cell>
          <cell r="T2430">
            <v>0</v>
          </cell>
          <cell r="U2430">
            <v>0</v>
          </cell>
          <cell r="V2430">
            <v>-14360.99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</row>
        <row r="2431">
          <cell r="B2431" t="str">
            <v>KITSAP CO -REGULATEDPAYMENTSPAY-KOL</v>
          </cell>
          <cell r="J2431" t="str">
            <v>PAY-KOL</v>
          </cell>
          <cell r="K2431" t="str">
            <v>PAYMENT-THANK YOU - OL</v>
          </cell>
          <cell r="S2431">
            <v>0</v>
          </cell>
          <cell r="T2431">
            <v>0</v>
          </cell>
          <cell r="U2431">
            <v>0</v>
          </cell>
          <cell r="V2431">
            <v>-18019.91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</row>
        <row r="2432">
          <cell r="B2432" t="str">
            <v>KITSAP CO -REGULATEDPAYMENTSPAY-ORCC</v>
          </cell>
          <cell r="J2432" t="str">
            <v>PAY-ORCC</v>
          </cell>
          <cell r="K2432" t="str">
            <v>ORCC PAYMENT</v>
          </cell>
          <cell r="S2432">
            <v>0</v>
          </cell>
          <cell r="T2432">
            <v>0</v>
          </cell>
          <cell r="U2432">
            <v>0</v>
          </cell>
          <cell r="V2432">
            <v>-1061.05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</row>
        <row r="2433">
          <cell r="B2433" t="str">
            <v>KITSAP CO -REGULATEDPAYMENTSPAY-RPPS</v>
          </cell>
          <cell r="J2433" t="str">
            <v>PAY-RPPS</v>
          </cell>
          <cell r="K2433" t="str">
            <v>RPSS PAYMENT</v>
          </cell>
          <cell r="S2433">
            <v>0</v>
          </cell>
          <cell r="T2433">
            <v>0</v>
          </cell>
          <cell r="U2433">
            <v>0</v>
          </cell>
          <cell r="V2433">
            <v>-2742.74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</row>
        <row r="2434">
          <cell r="B2434" t="str">
            <v>KITSAP CO -REGULATEDPAYMENTSPAYMET</v>
          </cell>
          <cell r="J2434" t="str">
            <v>PAYMET</v>
          </cell>
          <cell r="K2434" t="str">
            <v>METAVANTE ONLINE PAYMENT</v>
          </cell>
          <cell r="S2434">
            <v>0</v>
          </cell>
          <cell r="T2434">
            <v>0</v>
          </cell>
          <cell r="U2434">
            <v>0</v>
          </cell>
          <cell r="V2434">
            <v>-1246.51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</row>
        <row r="2435">
          <cell r="B2435" t="str">
            <v>KITSAP CO -REGULATEDPAYMENTSPAYUSBL</v>
          </cell>
          <cell r="J2435" t="str">
            <v>PAYUSBL</v>
          </cell>
          <cell r="K2435" t="str">
            <v>PAYMENT THANK YOU</v>
          </cell>
          <cell r="S2435">
            <v>0</v>
          </cell>
          <cell r="T2435">
            <v>0</v>
          </cell>
          <cell r="U2435">
            <v>0</v>
          </cell>
          <cell r="V2435">
            <v>-22076.13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</row>
        <row r="2436">
          <cell r="B2436" t="str">
            <v>KITSAP CO -REGULATEDPAYMENTSRET-KOL</v>
          </cell>
          <cell r="J2436" t="str">
            <v>RET-KOL</v>
          </cell>
          <cell r="K2436" t="str">
            <v>ONLINE PAYMENT RETURN</v>
          </cell>
          <cell r="S2436">
            <v>0</v>
          </cell>
          <cell r="T2436">
            <v>0</v>
          </cell>
          <cell r="U2436">
            <v>0</v>
          </cell>
          <cell r="V2436">
            <v>223.35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</row>
        <row r="2437">
          <cell r="B2437" t="str">
            <v>KITSAP CO -REGULATEDPAYMENTSCC-KOL</v>
          </cell>
          <cell r="J2437" t="str">
            <v>CC-KOL</v>
          </cell>
          <cell r="K2437" t="str">
            <v>ONLINE PAYMENT-CC</v>
          </cell>
          <cell r="S2437">
            <v>0</v>
          </cell>
          <cell r="T2437">
            <v>0</v>
          </cell>
          <cell r="U2437">
            <v>0</v>
          </cell>
          <cell r="V2437">
            <v>-15453.08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</row>
        <row r="2438">
          <cell r="B2438" t="str">
            <v>KITSAP CO -REGULATEDPAYMENTSCCREF-KOL</v>
          </cell>
          <cell r="J2438" t="str">
            <v>CCREF-KOL</v>
          </cell>
          <cell r="K2438" t="str">
            <v>CREDIT CARD REFUND</v>
          </cell>
          <cell r="S2438">
            <v>0</v>
          </cell>
          <cell r="T2438">
            <v>0</v>
          </cell>
          <cell r="U2438">
            <v>0</v>
          </cell>
          <cell r="V2438">
            <v>2411.37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</row>
        <row r="2439">
          <cell r="B2439" t="str">
            <v>KITSAP CO -REGULATEDPAYMENTSPAY</v>
          </cell>
          <cell r="J2439" t="str">
            <v>PAY</v>
          </cell>
          <cell r="K2439" t="str">
            <v>PAYMENT-THANK YOU!</v>
          </cell>
          <cell r="S2439">
            <v>0</v>
          </cell>
          <cell r="T2439">
            <v>0</v>
          </cell>
          <cell r="U2439">
            <v>0</v>
          </cell>
          <cell r="V2439">
            <v>-8331.93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</row>
        <row r="2440">
          <cell r="B2440" t="str">
            <v>KITSAP CO -REGULATEDPAYMENTSPAY-CFREE</v>
          </cell>
          <cell r="J2440" t="str">
            <v>PAY-CFREE</v>
          </cell>
          <cell r="K2440" t="str">
            <v>PAYMENT-THANK YOU</v>
          </cell>
          <cell r="S2440">
            <v>0</v>
          </cell>
          <cell r="T2440">
            <v>0</v>
          </cell>
          <cell r="U2440">
            <v>0</v>
          </cell>
          <cell r="V2440">
            <v>-884.87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</row>
        <row r="2441">
          <cell r="B2441" t="str">
            <v>KITSAP CO -REGULATEDPAYMENTSPAY-KOL</v>
          </cell>
          <cell r="J2441" t="str">
            <v>PAY-KOL</v>
          </cell>
          <cell r="K2441" t="str">
            <v>PAYMENT-THANK YOU - OL</v>
          </cell>
          <cell r="S2441">
            <v>0</v>
          </cell>
          <cell r="T2441">
            <v>0</v>
          </cell>
          <cell r="U2441">
            <v>0</v>
          </cell>
          <cell r="V2441">
            <v>-6169.12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</row>
        <row r="2442">
          <cell r="B2442" t="str">
            <v>KITSAP CO -REGULATEDPAYMENTSPAY-NATL</v>
          </cell>
          <cell r="J2442" t="str">
            <v>PAY-NATL</v>
          </cell>
          <cell r="K2442" t="str">
            <v>PAYMENT THANK YOU</v>
          </cell>
          <cell r="S2442">
            <v>0</v>
          </cell>
          <cell r="T2442">
            <v>0</v>
          </cell>
          <cell r="U2442">
            <v>0</v>
          </cell>
          <cell r="V2442">
            <v>-1210.69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</row>
        <row r="2443">
          <cell r="B2443" t="str">
            <v>KITSAP CO -REGULATEDPAYMENTSPAY-OAK</v>
          </cell>
          <cell r="J2443" t="str">
            <v>PAY-OAK</v>
          </cell>
          <cell r="K2443" t="str">
            <v>OAKLEAF PAYMENT</v>
          </cell>
          <cell r="S2443">
            <v>0</v>
          </cell>
          <cell r="T2443">
            <v>0</v>
          </cell>
          <cell r="U2443">
            <v>0</v>
          </cell>
          <cell r="V2443">
            <v>-902.12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</row>
        <row r="2444">
          <cell r="B2444" t="str">
            <v>KITSAP CO -REGULATEDPAYMENTSPAY-ORCC</v>
          </cell>
          <cell r="J2444" t="str">
            <v>PAY-ORCC</v>
          </cell>
          <cell r="K2444" t="str">
            <v>ORCC PAYMENT</v>
          </cell>
          <cell r="S2444">
            <v>0</v>
          </cell>
          <cell r="T2444">
            <v>0</v>
          </cell>
          <cell r="U2444">
            <v>0</v>
          </cell>
          <cell r="V2444">
            <v>-170.18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</row>
        <row r="2445">
          <cell r="B2445" t="str">
            <v>KITSAP CO -REGULATEDPAYMENTSPAY-RPPS</v>
          </cell>
          <cell r="J2445" t="str">
            <v>PAY-RPPS</v>
          </cell>
          <cell r="K2445" t="str">
            <v>RPSS PAYMENT</v>
          </cell>
          <cell r="S2445">
            <v>0</v>
          </cell>
          <cell r="T2445">
            <v>0</v>
          </cell>
          <cell r="U2445">
            <v>0</v>
          </cell>
          <cell r="V2445">
            <v>-2174.54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</row>
        <row r="2446">
          <cell r="B2446" t="str">
            <v>KITSAP CO -REGULATEDPAYMENTSPAYMET</v>
          </cell>
          <cell r="J2446" t="str">
            <v>PAYMET</v>
          </cell>
          <cell r="K2446" t="str">
            <v>METAVANTE ONLINE PAYMENT</v>
          </cell>
          <cell r="S2446">
            <v>0</v>
          </cell>
          <cell r="T2446">
            <v>0</v>
          </cell>
          <cell r="U2446">
            <v>0</v>
          </cell>
          <cell r="V2446">
            <v>-76.06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</row>
        <row r="2447">
          <cell r="B2447" t="str">
            <v>KITSAP CO -REGULATEDPAYMENTSPAYUSBL</v>
          </cell>
          <cell r="J2447" t="str">
            <v>PAYUSBL</v>
          </cell>
          <cell r="K2447" t="str">
            <v>PAYMENT THANK YOU</v>
          </cell>
          <cell r="S2447">
            <v>0</v>
          </cell>
          <cell r="T2447">
            <v>0</v>
          </cell>
          <cell r="U2447">
            <v>0</v>
          </cell>
          <cell r="V2447">
            <v>-16099.11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</row>
        <row r="2448">
          <cell r="B2448" t="str">
            <v>KITSAP CO -REGULATEDPAYMENTSRET-KOL</v>
          </cell>
          <cell r="J2448" t="str">
            <v>RET-KOL</v>
          </cell>
          <cell r="K2448" t="str">
            <v>ONLINE PAYMENT RETURN</v>
          </cell>
          <cell r="S2448">
            <v>0</v>
          </cell>
          <cell r="T2448">
            <v>0</v>
          </cell>
          <cell r="U2448">
            <v>0</v>
          </cell>
          <cell r="V2448">
            <v>234.9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</row>
        <row r="2449">
          <cell r="B2449" t="str">
            <v>KITSAP CO -REGULATEDRESIDENTIAL35RE1</v>
          </cell>
          <cell r="J2449" t="str">
            <v>35RE1</v>
          </cell>
          <cell r="K2449" t="str">
            <v>1-35 GAL CART EOW SVC</v>
          </cell>
          <cell r="S2449">
            <v>0</v>
          </cell>
          <cell r="T2449">
            <v>0</v>
          </cell>
          <cell r="U2449">
            <v>0</v>
          </cell>
          <cell r="V2449">
            <v>132.47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</row>
        <row r="2450">
          <cell r="B2450" t="str">
            <v>KITSAP CO -REGULATEDRESIDENTIAL35RM1</v>
          </cell>
          <cell r="J2450" t="str">
            <v>35RM1</v>
          </cell>
          <cell r="K2450" t="str">
            <v>1-35 GAL CART MONTHLY SVC</v>
          </cell>
          <cell r="S2450">
            <v>0</v>
          </cell>
          <cell r="T2450">
            <v>0</v>
          </cell>
          <cell r="U2450">
            <v>0</v>
          </cell>
          <cell r="V2450">
            <v>6.1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</row>
        <row r="2451">
          <cell r="B2451" t="str">
            <v>KITSAP CO -REGULATEDRESIDENTIAL35RW1</v>
          </cell>
          <cell r="J2451" t="str">
            <v>35RW1</v>
          </cell>
          <cell r="K2451" t="str">
            <v>1-35 GAL CART WEEKLY SVC</v>
          </cell>
          <cell r="S2451">
            <v>0</v>
          </cell>
          <cell r="T2451">
            <v>0</v>
          </cell>
          <cell r="U2451">
            <v>0</v>
          </cell>
          <cell r="V2451">
            <v>199.16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</row>
        <row r="2452">
          <cell r="B2452" t="str">
            <v>KITSAP CO -REGULATEDRESIDENTIAL48RE1</v>
          </cell>
          <cell r="J2452" t="str">
            <v>48RE1</v>
          </cell>
          <cell r="K2452" t="str">
            <v>1-48 GAL EOW</v>
          </cell>
          <cell r="S2452">
            <v>0</v>
          </cell>
          <cell r="T2452">
            <v>0</v>
          </cell>
          <cell r="U2452">
            <v>0</v>
          </cell>
          <cell r="V2452">
            <v>50.63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</row>
        <row r="2453">
          <cell r="B2453" t="str">
            <v>KITSAP CO -REGULATEDRESIDENTIAL48RW1</v>
          </cell>
          <cell r="J2453" t="str">
            <v>48RW1</v>
          </cell>
          <cell r="K2453" t="str">
            <v>1-48 GAL WEEKLY</v>
          </cell>
          <cell r="S2453">
            <v>0</v>
          </cell>
          <cell r="T2453">
            <v>0</v>
          </cell>
          <cell r="U2453">
            <v>0</v>
          </cell>
          <cell r="V2453">
            <v>327.71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</row>
        <row r="2454">
          <cell r="B2454" t="str">
            <v>KITSAP CO -REGULATEDRESIDENTIAL64RE1</v>
          </cell>
          <cell r="J2454" t="str">
            <v>64RE1</v>
          </cell>
          <cell r="K2454" t="str">
            <v>1-64 GAL EOW</v>
          </cell>
          <cell r="S2454">
            <v>0</v>
          </cell>
          <cell r="T2454">
            <v>0</v>
          </cell>
          <cell r="U2454">
            <v>0</v>
          </cell>
          <cell r="V2454">
            <v>69.650000000000006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</row>
        <row r="2455">
          <cell r="B2455" t="str">
            <v>KITSAP CO -REGULATEDRESIDENTIAL64RW1</v>
          </cell>
          <cell r="J2455" t="str">
            <v>64RW1</v>
          </cell>
          <cell r="K2455" t="str">
            <v>1-64 GAL CART WEEKLY SVC</v>
          </cell>
          <cell r="S2455">
            <v>0</v>
          </cell>
          <cell r="T2455">
            <v>0</v>
          </cell>
          <cell r="U2455">
            <v>0</v>
          </cell>
          <cell r="V2455">
            <v>435.06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</row>
        <row r="2456">
          <cell r="B2456" t="str">
            <v>KITSAP CO -REGULATEDRESIDENTIAL96RE1</v>
          </cell>
          <cell r="J2456" t="str">
            <v>96RE1</v>
          </cell>
          <cell r="K2456" t="str">
            <v>1-96 GAL EOW</v>
          </cell>
          <cell r="S2456">
            <v>0</v>
          </cell>
          <cell r="T2456">
            <v>0</v>
          </cell>
          <cell r="U2456">
            <v>0</v>
          </cell>
          <cell r="V2456">
            <v>57.19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</row>
        <row r="2457">
          <cell r="B2457" t="str">
            <v>KITSAP CO -REGULATEDRESIDENTIAL96RM1</v>
          </cell>
          <cell r="J2457" t="str">
            <v>96RM1</v>
          </cell>
          <cell r="K2457" t="str">
            <v>1-96 GAL MONTHLY</v>
          </cell>
          <cell r="S2457">
            <v>0</v>
          </cell>
          <cell r="T2457">
            <v>0</v>
          </cell>
          <cell r="U2457">
            <v>0</v>
          </cell>
          <cell r="V2457">
            <v>21.96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</row>
        <row r="2458">
          <cell r="B2458" t="str">
            <v>KITSAP CO -REGULATEDRESIDENTIAL96RW1</v>
          </cell>
          <cell r="J2458" t="str">
            <v>96RW1</v>
          </cell>
          <cell r="K2458" t="str">
            <v>1-96 GAL CART WEEKLY SVC</v>
          </cell>
          <cell r="S2458">
            <v>0</v>
          </cell>
          <cell r="T2458">
            <v>0</v>
          </cell>
          <cell r="U2458">
            <v>0</v>
          </cell>
          <cell r="V2458">
            <v>320.22000000000003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</row>
        <row r="2459">
          <cell r="B2459" t="str">
            <v>KITSAP CO -REGULATEDRESIDENTIALRECYCLECR</v>
          </cell>
          <cell r="J2459" t="str">
            <v>RECYCLECR</v>
          </cell>
          <cell r="K2459" t="str">
            <v>VALUE OF RECYCLABLES</v>
          </cell>
          <cell r="S2459">
            <v>0</v>
          </cell>
          <cell r="T2459">
            <v>0</v>
          </cell>
          <cell r="U2459">
            <v>0</v>
          </cell>
          <cell r="V2459">
            <v>196.49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</row>
        <row r="2460">
          <cell r="B2460" t="str">
            <v>KITSAP CO -REGULATEDRESIDENTIALRECYR</v>
          </cell>
          <cell r="J2460" t="str">
            <v>RECYR</v>
          </cell>
          <cell r="K2460" t="str">
            <v>RESIDENTIAL RECYCLE</v>
          </cell>
          <cell r="S2460">
            <v>0</v>
          </cell>
          <cell r="T2460">
            <v>0</v>
          </cell>
          <cell r="U2460">
            <v>0</v>
          </cell>
          <cell r="V2460">
            <v>549.96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</row>
        <row r="2461">
          <cell r="B2461" t="str">
            <v>KITSAP CO -REGULATEDRESIDENTIALWLKNRE1</v>
          </cell>
          <cell r="J2461" t="str">
            <v>WLKNRE1</v>
          </cell>
          <cell r="K2461" t="str">
            <v>WALK IN 5'-25'-EOW</v>
          </cell>
          <cell r="S2461">
            <v>0</v>
          </cell>
          <cell r="T2461">
            <v>0</v>
          </cell>
          <cell r="U2461">
            <v>0</v>
          </cell>
          <cell r="V2461">
            <v>1.53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</row>
        <row r="2462">
          <cell r="B2462" t="str">
            <v>KITSAP CO -REGULATEDRESIDENTIAL35RE1</v>
          </cell>
          <cell r="J2462" t="str">
            <v>35RE1</v>
          </cell>
          <cell r="K2462" t="str">
            <v>1-35 GAL CART EOW SVC</v>
          </cell>
          <cell r="S2462">
            <v>0</v>
          </cell>
          <cell r="T2462">
            <v>0</v>
          </cell>
          <cell r="U2462">
            <v>0</v>
          </cell>
          <cell r="V2462">
            <v>-5.0599999999999996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</row>
        <row r="2463">
          <cell r="B2463" t="str">
            <v>KITSAP CO -REGULATEDRESIDENTIAL35ROCC1</v>
          </cell>
          <cell r="J2463" t="str">
            <v>35ROCC1</v>
          </cell>
          <cell r="K2463" t="str">
            <v>1-35 GAL ON CALL PICKUP</v>
          </cell>
          <cell r="S2463">
            <v>0</v>
          </cell>
          <cell r="T2463">
            <v>0</v>
          </cell>
          <cell r="U2463">
            <v>0</v>
          </cell>
          <cell r="V2463">
            <v>6.1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</row>
        <row r="2464">
          <cell r="B2464" t="str">
            <v>KITSAP CO -REGULATEDRESIDENTIAL35RW1</v>
          </cell>
          <cell r="J2464" t="str">
            <v>35RW1</v>
          </cell>
          <cell r="K2464" t="str">
            <v>1-35 GAL CART WEEKLY SVC</v>
          </cell>
          <cell r="S2464">
            <v>0</v>
          </cell>
          <cell r="T2464">
            <v>0</v>
          </cell>
          <cell r="U2464">
            <v>0</v>
          </cell>
          <cell r="V2464">
            <v>-147.72999999999999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</row>
        <row r="2465">
          <cell r="B2465" t="str">
            <v>KITSAP CO -REGULATEDRESIDENTIAL48RE1</v>
          </cell>
          <cell r="J2465" t="str">
            <v>48RE1</v>
          </cell>
          <cell r="K2465" t="str">
            <v>1-48 GAL EOW</v>
          </cell>
          <cell r="S2465">
            <v>0</v>
          </cell>
          <cell r="T2465">
            <v>0</v>
          </cell>
          <cell r="U2465">
            <v>0</v>
          </cell>
          <cell r="V2465">
            <v>-27.98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</row>
        <row r="2466">
          <cell r="B2466" t="str">
            <v>KITSAP CO -REGULATEDRESIDENTIAL48RW1</v>
          </cell>
          <cell r="J2466" t="str">
            <v>48RW1</v>
          </cell>
          <cell r="K2466" t="str">
            <v>1-48 GAL WEEKLY</v>
          </cell>
          <cell r="S2466">
            <v>0</v>
          </cell>
          <cell r="T2466">
            <v>0</v>
          </cell>
          <cell r="U2466">
            <v>0</v>
          </cell>
          <cell r="V2466">
            <v>-26.32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</row>
        <row r="2467">
          <cell r="B2467" t="str">
            <v>KITSAP CO -REGULATEDRESIDENTIAL64RE1</v>
          </cell>
          <cell r="J2467" t="str">
            <v>64RE1</v>
          </cell>
          <cell r="K2467" t="str">
            <v>1-64 GAL EOW</v>
          </cell>
          <cell r="S2467">
            <v>0</v>
          </cell>
          <cell r="T2467">
            <v>0</v>
          </cell>
          <cell r="U2467">
            <v>0</v>
          </cell>
          <cell r="V2467">
            <v>-39.590000000000003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</row>
        <row r="2468">
          <cell r="B2468" t="str">
            <v>KITSAP CO -REGULATEDRESIDENTIAL64ROCC1</v>
          </cell>
          <cell r="J2468" t="str">
            <v>64ROCC1</v>
          </cell>
          <cell r="K2468" t="str">
            <v>1-64 GAL ON CALL PICKUP</v>
          </cell>
          <cell r="S2468">
            <v>0</v>
          </cell>
          <cell r="T2468">
            <v>0</v>
          </cell>
          <cell r="U2468">
            <v>0</v>
          </cell>
          <cell r="V2468">
            <v>17.96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</row>
        <row r="2469">
          <cell r="B2469" t="str">
            <v>KITSAP CO -REGULATEDRESIDENTIAL64RW1</v>
          </cell>
          <cell r="J2469" t="str">
            <v>64RW1</v>
          </cell>
          <cell r="K2469" t="str">
            <v>1-64 GAL CART WEEKLY SVC</v>
          </cell>
          <cell r="S2469">
            <v>0</v>
          </cell>
          <cell r="T2469">
            <v>0</v>
          </cell>
          <cell r="U2469">
            <v>0</v>
          </cell>
          <cell r="V2469">
            <v>-106.02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</row>
        <row r="2470">
          <cell r="B2470" t="str">
            <v>KITSAP CO -REGULATEDRESIDENTIAL96RE1</v>
          </cell>
          <cell r="J2470" t="str">
            <v>96RE1</v>
          </cell>
          <cell r="K2470" t="str">
            <v>1-96 GAL EOW</v>
          </cell>
          <cell r="S2470">
            <v>0</v>
          </cell>
          <cell r="T2470">
            <v>0</v>
          </cell>
          <cell r="U2470">
            <v>0</v>
          </cell>
          <cell r="V2470">
            <v>-39.44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</row>
        <row r="2471">
          <cell r="B2471" t="str">
            <v>KITSAP CO -REGULATEDRESIDENTIAL96ROCC1</v>
          </cell>
          <cell r="J2471" t="str">
            <v>96ROCC1</v>
          </cell>
          <cell r="K2471" t="str">
            <v>1-96 GAL ON CALL PICKUP</v>
          </cell>
          <cell r="S2471">
            <v>0</v>
          </cell>
          <cell r="T2471">
            <v>0</v>
          </cell>
          <cell r="U2471">
            <v>0</v>
          </cell>
          <cell r="V2471">
            <v>21.96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</row>
        <row r="2472">
          <cell r="B2472" t="str">
            <v>KITSAP CO -REGULATEDRESIDENTIAL96RW1</v>
          </cell>
          <cell r="J2472" t="str">
            <v>96RW1</v>
          </cell>
          <cell r="K2472" t="str">
            <v>1-96 GAL CART WEEKLY SVC</v>
          </cell>
          <cell r="S2472">
            <v>0</v>
          </cell>
          <cell r="T2472">
            <v>0</v>
          </cell>
          <cell r="U2472">
            <v>0</v>
          </cell>
          <cell r="V2472">
            <v>-89.75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</row>
        <row r="2473">
          <cell r="B2473" t="str">
            <v>KITSAP CO -REGULATEDRESIDENTIALADJOTHR</v>
          </cell>
          <cell r="J2473" t="str">
            <v>ADJOTHR</v>
          </cell>
          <cell r="K2473" t="str">
            <v>ADJUSTMENT</v>
          </cell>
          <cell r="S2473">
            <v>0</v>
          </cell>
          <cell r="T2473">
            <v>0</v>
          </cell>
          <cell r="U2473">
            <v>0</v>
          </cell>
          <cell r="V2473">
            <v>-7.0000000000000007E-2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</row>
        <row r="2474">
          <cell r="B2474" t="str">
            <v>KITSAP CO -REGULATEDRESIDENTIALEXPUR</v>
          </cell>
          <cell r="J2474" t="str">
            <v>EXPUR</v>
          </cell>
          <cell r="K2474" t="str">
            <v>EXTRA PICKUP</v>
          </cell>
          <cell r="S2474">
            <v>0</v>
          </cell>
          <cell r="T2474">
            <v>0</v>
          </cell>
          <cell r="U2474">
            <v>0</v>
          </cell>
          <cell r="V2474">
            <v>161.34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</row>
        <row r="2475">
          <cell r="B2475" t="str">
            <v>KITSAP CO -REGULATEDRESIDENTIALEXTRAR</v>
          </cell>
          <cell r="J2475" t="str">
            <v>EXTRAR</v>
          </cell>
          <cell r="K2475" t="str">
            <v>EXTRA CAN/BAGS</v>
          </cell>
          <cell r="S2475">
            <v>0</v>
          </cell>
          <cell r="T2475">
            <v>0</v>
          </cell>
          <cell r="U2475">
            <v>0</v>
          </cell>
          <cell r="V2475">
            <v>917.61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</row>
        <row r="2476">
          <cell r="B2476" t="str">
            <v>KITSAP CO -REGULATEDRESIDENTIALOFOWR</v>
          </cell>
          <cell r="J2476" t="str">
            <v>OFOWR</v>
          </cell>
          <cell r="K2476" t="str">
            <v>OVERFILL/OVERWEIGHT CHG</v>
          </cell>
          <cell r="S2476">
            <v>0</v>
          </cell>
          <cell r="T2476">
            <v>0</v>
          </cell>
          <cell r="U2476">
            <v>0</v>
          </cell>
          <cell r="V2476">
            <v>1026.55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</row>
        <row r="2477">
          <cell r="B2477" t="str">
            <v>KITSAP CO -REGULATEDRESIDENTIALRECYCLECR</v>
          </cell>
          <cell r="J2477" t="str">
            <v>RECYCLECR</v>
          </cell>
          <cell r="K2477" t="str">
            <v>VALUE OF RECYCLABLES</v>
          </cell>
          <cell r="S2477">
            <v>0</v>
          </cell>
          <cell r="T2477">
            <v>0</v>
          </cell>
          <cell r="U2477">
            <v>0</v>
          </cell>
          <cell r="V2477">
            <v>-32.26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</row>
        <row r="2478">
          <cell r="B2478" t="str">
            <v>KITSAP CO -REGULATEDRESIDENTIALRECYR</v>
          </cell>
          <cell r="J2478" t="str">
            <v>RECYR</v>
          </cell>
          <cell r="K2478" t="str">
            <v>RESIDENTIAL RECYCLE</v>
          </cell>
          <cell r="S2478">
            <v>0</v>
          </cell>
          <cell r="T2478">
            <v>0</v>
          </cell>
          <cell r="U2478">
            <v>0</v>
          </cell>
          <cell r="V2478">
            <v>-87.5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</row>
        <row r="2479">
          <cell r="B2479" t="str">
            <v>KITSAP CO -REGULATEDRESIDENTIALREDELIVER</v>
          </cell>
          <cell r="J2479" t="str">
            <v>REDELIVER</v>
          </cell>
          <cell r="K2479" t="str">
            <v>DELIVERY CHARGE</v>
          </cell>
          <cell r="S2479">
            <v>0</v>
          </cell>
          <cell r="T2479">
            <v>0</v>
          </cell>
          <cell r="U2479">
            <v>0</v>
          </cell>
          <cell r="V2479">
            <v>33.880000000000003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</row>
        <row r="2480">
          <cell r="B2480" t="str">
            <v>KITSAP CO -REGULATEDRESIDENTIALRESTART</v>
          </cell>
          <cell r="J2480" t="str">
            <v>RESTART</v>
          </cell>
          <cell r="K2480" t="str">
            <v>SERVICE RESTART FEE</v>
          </cell>
          <cell r="S2480">
            <v>0</v>
          </cell>
          <cell r="T2480">
            <v>0</v>
          </cell>
          <cell r="U2480">
            <v>0</v>
          </cell>
          <cell r="V2480">
            <v>273.49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</row>
        <row r="2481">
          <cell r="B2481" t="str">
            <v>KITSAP CO -REGULATEDRESIDENTIALWLKNRW1</v>
          </cell>
          <cell r="J2481" t="str">
            <v>WLKNRW1</v>
          </cell>
          <cell r="K2481" t="str">
            <v>WALK IN 5'-25'</v>
          </cell>
          <cell r="S2481">
            <v>0</v>
          </cell>
          <cell r="T2481">
            <v>0</v>
          </cell>
          <cell r="U2481">
            <v>0</v>
          </cell>
          <cell r="V2481">
            <v>-3.42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</row>
        <row r="2482">
          <cell r="B2482" t="str">
            <v>KITSAP CO -REGULATEDRESIDENTIALDRVNRE1RECYMA</v>
          </cell>
          <cell r="J2482" t="str">
            <v>DRVNRE1RECYMA</v>
          </cell>
          <cell r="K2482" t="str">
            <v>DRIVE IN UP TO 250 EOW-RE</v>
          </cell>
          <cell r="S2482">
            <v>0</v>
          </cell>
          <cell r="T2482">
            <v>0</v>
          </cell>
          <cell r="U2482">
            <v>0</v>
          </cell>
          <cell r="V2482">
            <v>36.82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</row>
        <row r="2483">
          <cell r="B2483" t="str">
            <v>KITSAP CO -REGULATEDRESIDENTIAL35ROCC1</v>
          </cell>
          <cell r="J2483" t="str">
            <v>35ROCC1</v>
          </cell>
          <cell r="K2483" t="str">
            <v>1-35 GAL ON CALL PICKUP</v>
          </cell>
          <cell r="S2483">
            <v>0</v>
          </cell>
          <cell r="T2483">
            <v>0</v>
          </cell>
          <cell r="U2483">
            <v>0</v>
          </cell>
          <cell r="V2483">
            <v>463.6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</row>
        <row r="2484">
          <cell r="B2484" t="str">
            <v>KITSAP CO -REGULATEDRESIDENTIAL48ROCC1</v>
          </cell>
          <cell r="J2484" t="str">
            <v>48ROCC1</v>
          </cell>
          <cell r="K2484" t="str">
            <v>1-48 GAL ON CALL PICKUP</v>
          </cell>
          <cell r="S2484">
            <v>0</v>
          </cell>
          <cell r="T2484">
            <v>0</v>
          </cell>
          <cell r="U2484">
            <v>0</v>
          </cell>
          <cell r="V2484">
            <v>99.32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</row>
        <row r="2485">
          <cell r="B2485" t="str">
            <v>KITSAP CO -REGULATEDRESIDENTIAL64ROCC1</v>
          </cell>
          <cell r="J2485" t="str">
            <v>64ROCC1</v>
          </cell>
          <cell r="K2485" t="str">
            <v>1-64 GAL ON CALL PICKUP</v>
          </cell>
          <cell r="S2485">
            <v>0</v>
          </cell>
          <cell r="T2485">
            <v>0</v>
          </cell>
          <cell r="U2485">
            <v>0</v>
          </cell>
          <cell r="V2485">
            <v>17.96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</row>
        <row r="2486">
          <cell r="B2486" t="str">
            <v>KITSAP CO -REGULATEDRESIDENTIAL96ROCC1</v>
          </cell>
          <cell r="J2486" t="str">
            <v>96ROCC1</v>
          </cell>
          <cell r="K2486" t="str">
            <v>1-96 GAL ON CALL PICKUP</v>
          </cell>
          <cell r="S2486">
            <v>0</v>
          </cell>
          <cell r="T2486">
            <v>0</v>
          </cell>
          <cell r="U2486">
            <v>0</v>
          </cell>
          <cell r="V2486">
            <v>109.8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</row>
        <row r="2487">
          <cell r="B2487" t="str">
            <v>KITSAP CO -REGULATEDRESIDENTIALDRVNRM1</v>
          </cell>
          <cell r="J2487" t="str">
            <v>DRVNRM1</v>
          </cell>
          <cell r="K2487" t="str">
            <v>DRIVE IN UP TO 250'-MTHLY</v>
          </cell>
          <cell r="S2487">
            <v>0</v>
          </cell>
          <cell r="T2487">
            <v>0</v>
          </cell>
          <cell r="U2487">
            <v>0</v>
          </cell>
          <cell r="V2487">
            <v>1.21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</row>
        <row r="2488">
          <cell r="B2488" t="str">
            <v>KITSAP CO -REGULATEDRESIDENTIALEXTRAR</v>
          </cell>
          <cell r="J2488" t="str">
            <v>EXTRAR</v>
          </cell>
          <cell r="K2488" t="str">
            <v>EXTRA CAN/BAGS</v>
          </cell>
          <cell r="S2488">
            <v>0</v>
          </cell>
          <cell r="T2488">
            <v>0</v>
          </cell>
          <cell r="U2488">
            <v>0</v>
          </cell>
          <cell r="V2488">
            <v>29.33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</row>
        <row r="2489">
          <cell r="B2489" t="str">
            <v>KITSAP CO -REGULATEDRESIDENTIALRESTART</v>
          </cell>
          <cell r="J2489" t="str">
            <v>RESTART</v>
          </cell>
          <cell r="K2489" t="str">
            <v>SERVICE RESTART FEE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</row>
        <row r="2490">
          <cell r="B2490" t="str">
            <v>KITSAP CO -REGULATEDRESIDENTIALWLKNRM1</v>
          </cell>
          <cell r="J2490" t="str">
            <v>WLKNRM1</v>
          </cell>
          <cell r="K2490" t="str">
            <v>WALK IN 5'-25'-MTHLY</v>
          </cell>
          <cell r="S2490">
            <v>0</v>
          </cell>
          <cell r="T2490">
            <v>0</v>
          </cell>
          <cell r="U2490">
            <v>0</v>
          </cell>
          <cell r="V2490">
            <v>0.64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</row>
        <row r="2491">
          <cell r="B2491" t="str">
            <v>KITSAP CO -REGULATEDRESIDENTIALWLKNRW2</v>
          </cell>
          <cell r="J2491" t="str">
            <v>WLKNRW2</v>
          </cell>
          <cell r="K2491" t="str">
            <v>WALK IN OVER 25'</v>
          </cell>
          <cell r="S2491">
            <v>0</v>
          </cell>
          <cell r="T2491">
            <v>0</v>
          </cell>
          <cell r="U2491">
            <v>0</v>
          </cell>
          <cell r="V2491">
            <v>3.06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</row>
        <row r="2492">
          <cell r="B2492" t="str">
            <v>KITSAP CO -REGULATEDROLLOFFROLID</v>
          </cell>
          <cell r="J2492" t="str">
            <v>ROLID</v>
          </cell>
          <cell r="K2492" t="str">
            <v>ROLL OFF-LID</v>
          </cell>
          <cell r="S2492">
            <v>0</v>
          </cell>
          <cell r="T2492">
            <v>0</v>
          </cell>
          <cell r="U2492">
            <v>0</v>
          </cell>
          <cell r="V2492">
            <v>43.68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</row>
        <row r="2493">
          <cell r="B2493" t="str">
            <v>KITSAP CO -REGULATEDROLLOFFRORENT10D</v>
          </cell>
          <cell r="J2493" t="str">
            <v>RORENT10D</v>
          </cell>
          <cell r="K2493" t="str">
            <v>10YD ROLL OFF DAILY RENT</v>
          </cell>
          <cell r="S2493">
            <v>0</v>
          </cell>
          <cell r="T2493">
            <v>0</v>
          </cell>
          <cell r="U2493">
            <v>0</v>
          </cell>
          <cell r="V2493">
            <v>139.5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</row>
        <row r="2494">
          <cell r="B2494" t="str">
            <v>KITSAP CO -REGULATEDROLLOFFRORENT20D</v>
          </cell>
          <cell r="J2494" t="str">
            <v>RORENT20D</v>
          </cell>
          <cell r="K2494" t="str">
            <v>20YD ROLL OFF-DAILY RENT</v>
          </cell>
          <cell r="S2494">
            <v>0</v>
          </cell>
          <cell r="T2494">
            <v>0</v>
          </cell>
          <cell r="U2494">
            <v>0</v>
          </cell>
          <cell r="V2494">
            <v>913.52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</row>
        <row r="2495">
          <cell r="B2495" t="str">
            <v>KITSAP CO -REGULATEDROLLOFFRORENT20M</v>
          </cell>
          <cell r="J2495" t="str">
            <v>RORENT20M</v>
          </cell>
          <cell r="K2495" t="str">
            <v>20YD ROLL OFF-MNTHLY RENT</v>
          </cell>
          <cell r="S2495">
            <v>0</v>
          </cell>
          <cell r="T2495">
            <v>0</v>
          </cell>
          <cell r="U2495">
            <v>0</v>
          </cell>
          <cell r="V2495">
            <v>97.48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</row>
        <row r="2496">
          <cell r="B2496" t="str">
            <v>KITSAP CO -REGULATEDROLLOFFRORENT40M</v>
          </cell>
          <cell r="J2496" t="str">
            <v>RORENT40M</v>
          </cell>
          <cell r="K2496" t="str">
            <v>40YD ROLL OFF-MNTHLY RENT</v>
          </cell>
          <cell r="S2496">
            <v>0</v>
          </cell>
          <cell r="T2496">
            <v>0</v>
          </cell>
          <cell r="U2496">
            <v>0</v>
          </cell>
          <cell r="V2496">
            <v>165.74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</row>
        <row r="2497">
          <cell r="B2497" t="str">
            <v>KITSAP CO -REGULATEDROLLOFFCPHAUL15</v>
          </cell>
          <cell r="J2497" t="str">
            <v>CPHAUL15</v>
          </cell>
          <cell r="K2497" t="str">
            <v>15YD COMPACTOR-HAUL</v>
          </cell>
          <cell r="S2497">
            <v>0</v>
          </cell>
          <cell r="T2497">
            <v>0</v>
          </cell>
          <cell r="U2497">
            <v>0</v>
          </cell>
          <cell r="V2497">
            <v>146.16999999999999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</row>
        <row r="2498">
          <cell r="B2498" t="str">
            <v>KITSAP CO -REGULATEDROLLOFFCPHAUL20</v>
          </cell>
          <cell r="J2498" t="str">
            <v>CPHAUL20</v>
          </cell>
          <cell r="K2498" t="str">
            <v>20YD COMPACTOR-HAUL</v>
          </cell>
          <cell r="S2498">
            <v>0</v>
          </cell>
          <cell r="T2498">
            <v>0</v>
          </cell>
          <cell r="U2498">
            <v>0</v>
          </cell>
          <cell r="V2498">
            <v>467.79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</row>
        <row r="2499">
          <cell r="B2499" t="str">
            <v>KITSAP CO -REGULATEDROLLOFFCPHAUL25</v>
          </cell>
          <cell r="J2499" t="str">
            <v>CPHAUL25</v>
          </cell>
          <cell r="K2499" t="str">
            <v>25YD COMPACTOR-HAUL</v>
          </cell>
          <cell r="S2499">
            <v>0</v>
          </cell>
          <cell r="T2499">
            <v>0</v>
          </cell>
          <cell r="U2499">
            <v>0</v>
          </cell>
          <cell r="V2499">
            <v>341.38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</row>
        <row r="2500">
          <cell r="B2500" t="str">
            <v>KITSAP CO -REGULATEDROLLOFFCPHAUL30</v>
          </cell>
          <cell r="J2500" t="str">
            <v>CPHAUL30</v>
          </cell>
          <cell r="K2500" t="str">
            <v>30YD COMPACTOR-HAUL</v>
          </cell>
          <cell r="S2500">
            <v>0</v>
          </cell>
          <cell r="T2500">
            <v>0</v>
          </cell>
          <cell r="U2500">
            <v>0</v>
          </cell>
          <cell r="V2500">
            <v>389.2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</row>
        <row r="2501">
          <cell r="B2501" t="str">
            <v>KITSAP CO -REGULATEDROLLOFFCPHAUL35</v>
          </cell>
          <cell r="J2501" t="str">
            <v>CPHAUL35</v>
          </cell>
          <cell r="K2501" t="str">
            <v>35YD COMPACTOR-HAUL</v>
          </cell>
          <cell r="S2501">
            <v>0</v>
          </cell>
          <cell r="T2501">
            <v>0</v>
          </cell>
          <cell r="U2501">
            <v>0</v>
          </cell>
          <cell r="V2501">
            <v>672.27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</row>
        <row r="2502">
          <cell r="B2502" t="str">
            <v>KITSAP CO -REGULATEDROLLOFFDISPOLY-TON</v>
          </cell>
          <cell r="J2502" t="str">
            <v>DISPOLY-TON</v>
          </cell>
          <cell r="K2502" t="str">
            <v>OLYMPIC LANDFILL PER TON</v>
          </cell>
          <cell r="S2502">
            <v>0</v>
          </cell>
          <cell r="T2502">
            <v>0</v>
          </cell>
          <cell r="U2502">
            <v>0</v>
          </cell>
          <cell r="V2502">
            <v>8172.75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</row>
        <row r="2503">
          <cell r="B2503" t="str">
            <v>KITSAP CO -REGULATEDROLLOFFDISPOLYMISC</v>
          </cell>
          <cell r="J2503" t="str">
            <v>DISPOLYMISC</v>
          </cell>
          <cell r="K2503" t="str">
            <v>DISPOSAL MISCELLANOUS</v>
          </cell>
          <cell r="S2503">
            <v>0</v>
          </cell>
          <cell r="T2503">
            <v>0</v>
          </cell>
          <cell r="U2503">
            <v>0</v>
          </cell>
          <cell r="V2503">
            <v>80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</row>
        <row r="2504">
          <cell r="B2504" t="str">
            <v>KITSAP CO -REGULATEDROLLOFFRODEL</v>
          </cell>
          <cell r="J2504" t="str">
            <v>RODEL</v>
          </cell>
          <cell r="K2504" t="str">
            <v>ROLL OFF-DELIVERY</v>
          </cell>
          <cell r="S2504">
            <v>0</v>
          </cell>
          <cell r="T2504">
            <v>0</v>
          </cell>
          <cell r="U2504">
            <v>0</v>
          </cell>
          <cell r="V2504">
            <v>1013.48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</row>
        <row r="2505">
          <cell r="B2505" t="str">
            <v>KITSAP CO -REGULATEDROLLOFFROHAUL10T</v>
          </cell>
          <cell r="J2505" t="str">
            <v>ROHAUL10T</v>
          </cell>
          <cell r="K2505" t="str">
            <v>ROHAUL10T</v>
          </cell>
          <cell r="S2505">
            <v>0</v>
          </cell>
          <cell r="T2505">
            <v>0</v>
          </cell>
          <cell r="U2505">
            <v>0</v>
          </cell>
          <cell r="V2505">
            <v>209.82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</row>
        <row r="2506">
          <cell r="B2506" t="str">
            <v>KITSAP CO -REGULATEDROLLOFFROHAUL20</v>
          </cell>
          <cell r="J2506" t="str">
            <v>ROHAUL20</v>
          </cell>
          <cell r="K2506" t="str">
            <v>20YD ROLL OFF-HAUL</v>
          </cell>
          <cell r="S2506">
            <v>0</v>
          </cell>
          <cell r="T2506">
            <v>0</v>
          </cell>
          <cell r="U2506">
            <v>0</v>
          </cell>
          <cell r="V2506">
            <v>97.48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</row>
        <row r="2507">
          <cell r="B2507" t="str">
            <v>KITSAP CO -REGULATEDROLLOFFROHAUL20T</v>
          </cell>
          <cell r="J2507" t="str">
            <v>ROHAUL20T</v>
          </cell>
          <cell r="K2507" t="str">
            <v>20YD ROLL OFF TEMP HAUL</v>
          </cell>
          <cell r="S2507">
            <v>0</v>
          </cell>
          <cell r="T2507">
            <v>0</v>
          </cell>
          <cell r="U2507">
            <v>0</v>
          </cell>
          <cell r="V2507">
            <v>1949.6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</row>
        <row r="2508">
          <cell r="B2508" t="str">
            <v>KITSAP CO -REGULATEDROLLOFFROHAUL40</v>
          </cell>
          <cell r="J2508" t="str">
            <v>ROHAUL40</v>
          </cell>
          <cell r="K2508" t="str">
            <v>40YD ROLL OFF-HAUL</v>
          </cell>
          <cell r="S2508">
            <v>0</v>
          </cell>
          <cell r="T2508">
            <v>0</v>
          </cell>
          <cell r="U2508">
            <v>0</v>
          </cell>
          <cell r="V2508">
            <v>165.74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</row>
        <row r="2509">
          <cell r="B2509" t="str">
            <v>KITSAP CO -REGULATEDROLLOFFROHAUL40T</v>
          </cell>
          <cell r="J2509" t="str">
            <v>ROHAUL40T</v>
          </cell>
          <cell r="K2509" t="str">
            <v>40YD ROLL OFF TEMP HAUL</v>
          </cell>
          <cell r="S2509">
            <v>0</v>
          </cell>
          <cell r="T2509">
            <v>0</v>
          </cell>
          <cell r="U2509">
            <v>0</v>
          </cell>
          <cell r="V2509">
            <v>497.22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</row>
        <row r="2510">
          <cell r="B2510" t="str">
            <v>KITSAP CO -REGULATEDROLLOFFROMILE</v>
          </cell>
          <cell r="J2510" t="str">
            <v>ROMILE</v>
          </cell>
          <cell r="K2510" t="str">
            <v>ROLL OFF-MILEAGE</v>
          </cell>
          <cell r="S2510">
            <v>0</v>
          </cell>
          <cell r="T2510">
            <v>0</v>
          </cell>
          <cell r="U2510">
            <v>0</v>
          </cell>
          <cell r="V2510">
            <v>97.2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</row>
        <row r="2511">
          <cell r="B2511" t="str">
            <v>KITSAP CO -REGULATEDROLLOFFRORENT10D</v>
          </cell>
          <cell r="J2511" t="str">
            <v>RORENT10D</v>
          </cell>
          <cell r="K2511" t="str">
            <v>10YD ROLL OFF DAILY RENT</v>
          </cell>
          <cell r="S2511">
            <v>0</v>
          </cell>
          <cell r="T2511">
            <v>0</v>
          </cell>
          <cell r="U2511">
            <v>0</v>
          </cell>
          <cell r="V2511">
            <v>13.95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</row>
        <row r="2512">
          <cell r="B2512" t="str">
            <v>KITSAP CO -REGULATEDROLLOFFRORENT20D</v>
          </cell>
          <cell r="J2512" t="str">
            <v>RORENT20D</v>
          </cell>
          <cell r="K2512" t="str">
            <v>20YD ROLL OFF-DAILY RENT</v>
          </cell>
          <cell r="S2512">
            <v>0</v>
          </cell>
          <cell r="T2512">
            <v>0</v>
          </cell>
          <cell r="U2512">
            <v>0</v>
          </cell>
          <cell r="V2512">
            <v>328.88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</row>
        <row r="2513">
          <cell r="B2513" t="str">
            <v>KITSAP CO -REGULATEDROLLOFFRORENT40D</v>
          </cell>
          <cell r="J2513" t="str">
            <v>RORENT40D</v>
          </cell>
          <cell r="K2513" t="str">
            <v>40YD ROLL OFF-DAILY RENT</v>
          </cell>
          <cell r="S2513">
            <v>0</v>
          </cell>
          <cell r="T2513">
            <v>0</v>
          </cell>
          <cell r="U2513">
            <v>0</v>
          </cell>
          <cell r="V2513">
            <v>198.66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</row>
        <row r="2514">
          <cell r="B2514" t="str">
            <v>KITSAP CO -REGULATEDROLLOFFSP</v>
          </cell>
          <cell r="J2514" t="str">
            <v>SP</v>
          </cell>
          <cell r="K2514" t="str">
            <v>SPECIAL PICKUP</v>
          </cell>
          <cell r="S2514">
            <v>0</v>
          </cell>
          <cell r="T2514">
            <v>0</v>
          </cell>
          <cell r="U2514">
            <v>0</v>
          </cell>
          <cell r="V2514">
            <v>151.68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</row>
        <row r="2515">
          <cell r="B2515" t="str">
            <v>KITSAP CO -REGULATEDSURCFUEL-COM MASON</v>
          </cell>
          <cell r="J2515" t="str">
            <v>FUEL-COM MASON</v>
          </cell>
          <cell r="K2515" t="str">
            <v>FUEL &amp; MATERIAL SURCHARGE</v>
          </cell>
          <cell r="S2515">
            <v>0</v>
          </cell>
          <cell r="T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</row>
        <row r="2516">
          <cell r="B2516" t="str">
            <v>KITSAP CO -REGULATEDSURCFUEL-RES MASON</v>
          </cell>
          <cell r="J2516" t="str">
            <v>FUEL-RES MASON</v>
          </cell>
          <cell r="K2516" t="str">
            <v>FUEL &amp; MATERIAL SURCHARGE</v>
          </cell>
          <cell r="S2516">
            <v>0</v>
          </cell>
          <cell r="T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</row>
        <row r="2517">
          <cell r="B2517" t="str">
            <v>KITSAP CO -REGULATEDSURCFUEL-COM MASON</v>
          </cell>
          <cell r="J2517" t="str">
            <v>FUEL-COM MASON</v>
          </cell>
          <cell r="K2517" t="str">
            <v>FUEL &amp; MATERIAL SURCHARGE</v>
          </cell>
          <cell r="S2517">
            <v>0</v>
          </cell>
          <cell r="T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</row>
        <row r="2518">
          <cell r="B2518" t="str">
            <v>KITSAP CO -REGULATEDSURCFUEL-RECY MASON</v>
          </cell>
          <cell r="J2518" t="str">
            <v>FUEL-RECY MASON</v>
          </cell>
          <cell r="K2518" t="str">
            <v>FUEL &amp; MATERIAL SURCHARGE</v>
          </cell>
          <cell r="S2518">
            <v>0</v>
          </cell>
          <cell r="T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</row>
        <row r="2519">
          <cell r="B2519" t="str">
            <v>KITSAP CO -REGULATEDSURCFUEL-RES MASON</v>
          </cell>
          <cell r="J2519" t="str">
            <v>FUEL-RES MASON</v>
          </cell>
          <cell r="K2519" t="str">
            <v>FUEL &amp; MATERIAL SURCHARGE</v>
          </cell>
          <cell r="S2519">
            <v>0</v>
          </cell>
          <cell r="T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</row>
        <row r="2520">
          <cell r="B2520" t="str">
            <v>KITSAP CO -REGULATEDSURCFUEL-RO MASON</v>
          </cell>
          <cell r="J2520" t="str">
            <v>FUEL-RO MASON</v>
          </cell>
          <cell r="K2520" t="str">
            <v>FUEL &amp; MATERIAL SURCHARGE</v>
          </cell>
          <cell r="S2520">
            <v>0</v>
          </cell>
          <cell r="T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</row>
        <row r="2521">
          <cell r="B2521" t="str">
            <v>KITSAP CO -REGULATEDSURCFUEL-RECY MASON</v>
          </cell>
          <cell r="J2521" t="str">
            <v>FUEL-RECY MASON</v>
          </cell>
          <cell r="K2521" t="str">
            <v>FUEL &amp; MATERIAL SURCHARGE</v>
          </cell>
          <cell r="S2521">
            <v>0</v>
          </cell>
          <cell r="T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</row>
        <row r="2522">
          <cell r="B2522" t="str">
            <v>KITSAP CO -REGULATEDSURCFUEL-RES MASON</v>
          </cell>
          <cell r="J2522" t="str">
            <v>FUEL-RES MASON</v>
          </cell>
          <cell r="K2522" t="str">
            <v>FUEL &amp; MATERIAL SURCHARGE</v>
          </cell>
          <cell r="S2522">
            <v>0</v>
          </cell>
          <cell r="T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</row>
        <row r="2523">
          <cell r="B2523" t="str">
            <v>KITSAP CO -REGULATEDSURCFUEL-COM MASON</v>
          </cell>
          <cell r="J2523" t="str">
            <v>FUEL-COM MASON</v>
          </cell>
          <cell r="K2523" t="str">
            <v>FUEL &amp; MATERIAL SURCHARGE</v>
          </cell>
          <cell r="S2523">
            <v>0</v>
          </cell>
          <cell r="T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</row>
        <row r="2524">
          <cell r="B2524" t="str">
            <v>KITSAP CO -REGULATEDSURCFUEL-RECY MASON</v>
          </cell>
          <cell r="J2524" t="str">
            <v>FUEL-RECY MASON</v>
          </cell>
          <cell r="K2524" t="str">
            <v>FUEL &amp; MATERIAL SURCHARGE</v>
          </cell>
          <cell r="S2524">
            <v>0</v>
          </cell>
          <cell r="T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</row>
        <row r="2525">
          <cell r="B2525" t="str">
            <v>KITSAP CO -REGULATEDSURCFUEL-RES MASON</v>
          </cell>
          <cell r="J2525" t="str">
            <v>FUEL-RES MASON</v>
          </cell>
          <cell r="K2525" t="str">
            <v>FUEL &amp; MATERIAL SURCHARGE</v>
          </cell>
          <cell r="S2525">
            <v>0</v>
          </cell>
          <cell r="T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</row>
        <row r="2526">
          <cell r="B2526" t="str">
            <v>KITSAP CO -REGULATEDSURCFUEL-RO MASON</v>
          </cell>
          <cell r="J2526" t="str">
            <v>FUEL-RO MASON</v>
          </cell>
          <cell r="K2526" t="str">
            <v>FUEL &amp; MATERIAL SURCHARGE</v>
          </cell>
          <cell r="S2526">
            <v>0</v>
          </cell>
          <cell r="T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</row>
        <row r="2527">
          <cell r="B2527" t="str">
            <v>KITSAP CO -REGULATEDTAXESREF</v>
          </cell>
          <cell r="J2527" t="str">
            <v>REF</v>
          </cell>
          <cell r="K2527" t="str">
            <v>3.6% WA Refuse Tax</v>
          </cell>
          <cell r="S2527">
            <v>0</v>
          </cell>
          <cell r="T2527">
            <v>0</v>
          </cell>
          <cell r="U2527">
            <v>0</v>
          </cell>
          <cell r="V2527">
            <v>1.34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</row>
        <row r="2528">
          <cell r="B2528" t="str">
            <v>KITSAP CO -REGULATEDTAXESREF</v>
          </cell>
          <cell r="J2528" t="str">
            <v>REF</v>
          </cell>
          <cell r="K2528" t="str">
            <v>3.6% WA Refuse Tax</v>
          </cell>
          <cell r="S2528">
            <v>0</v>
          </cell>
          <cell r="T2528">
            <v>0</v>
          </cell>
          <cell r="U2528">
            <v>0</v>
          </cell>
          <cell r="V2528">
            <v>987.03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</row>
        <row r="2529">
          <cell r="B2529" t="str">
            <v>KITSAP CO -REGULATEDTAXESSALES TAX</v>
          </cell>
          <cell r="J2529" t="str">
            <v>SALES TAX</v>
          </cell>
          <cell r="K2529" t="str">
            <v>8.5% Sales Tax</v>
          </cell>
          <cell r="S2529">
            <v>0</v>
          </cell>
          <cell r="T2529">
            <v>0</v>
          </cell>
          <cell r="U2529">
            <v>0</v>
          </cell>
          <cell r="V2529">
            <v>301.17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</row>
        <row r="2530">
          <cell r="B2530" t="str">
            <v>KITSAP CO -REGULATEDTAXESREF</v>
          </cell>
          <cell r="J2530" t="str">
            <v>REF</v>
          </cell>
          <cell r="K2530" t="str">
            <v>3.6% WA Refuse Tax</v>
          </cell>
          <cell r="S2530">
            <v>0</v>
          </cell>
          <cell r="T2530">
            <v>0</v>
          </cell>
          <cell r="U2530">
            <v>0</v>
          </cell>
          <cell r="V2530">
            <v>116.63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</row>
        <row r="2531">
          <cell r="B2531" t="str">
            <v>KITSAP CO -REGULATEDTAXESREF</v>
          </cell>
          <cell r="J2531" t="str">
            <v>REF</v>
          </cell>
          <cell r="K2531" t="str">
            <v>3.6% WA Refuse Tax</v>
          </cell>
          <cell r="S2531">
            <v>0</v>
          </cell>
          <cell r="T2531">
            <v>0</v>
          </cell>
          <cell r="U2531">
            <v>0</v>
          </cell>
          <cell r="V2531">
            <v>30.29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</row>
        <row r="2532">
          <cell r="B2532" t="str">
            <v>KITSAP CO -REGULATEDTAXESSALES TAX</v>
          </cell>
          <cell r="J2532" t="str">
            <v>SALES TAX</v>
          </cell>
          <cell r="K2532" t="str">
            <v>8.5% Sales Tax</v>
          </cell>
          <cell r="S2532">
            <v>0</v>
          </cell>
          <cell r="T2532">
            <v>0</v>
          </cell>
          <cell r="U2532">
            <v>0</v>
          </cell>
          <cell r="V2532">
            <v>5.68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</row>
        <row r="2533">
          <cell r="B2533" t="str">
            <v>KITSAP CO -REGULATEDTAXESREF</v>
          </cell>
          <cell r="J2533" t="str">
            <v>REF</v>
          </cell>
          <cell r="K2533" t="str">
            <v>3.6% WA Refuse Tax</v>
          </cell>
          <cell r="S2533">
            <v>0</v>
          </cell>
          <cell r="T2533">
            <v>0</v>
          </cell>
          <cell r="U2533">
            <v>0</v>
          </cell>
          <cell r="V2533">
            <v>384.42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</row>
        <row r="2534">
          <cell r="B2534" t="str">
            <v>KITSAP CO -REGULATEDTAXESSALES TAX</v>
          </cell>
          <cell r="J2534" t="str">
            <v>SALES TAX</v>
          </cell>
          <cell r="K2534" t="str">
            <v>8.5% Sales Tax</v>
          </cell>
          <cell r="S2534">
            <v>0</v>
          </cell>
          <cell r="T2534">
            <v>0</v>
          </cell>
          <cell r="U2534">
            <v>0</v>
          </cell>
          <cell r="V2534">
            <v>244.12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</row>
        <row r="2535">
          <cell r="B2535" t="str">
            <v>KITSAP CO-UNREGULATEDACCOUNTING ADJUSTMENTSFINCHG</v>
          </cell>
          <cell r="J2535" t="str">
            <v>FINCHG</v>
          </cell>
          <cell r="K2535" t="str">
            <v>LATE FEE</v>
          </cell>
          <cell r="S2535">
            <v>0</v>
          </cell>
          <cell r="T2535">
            <v>0</v>
          </cell>
          <cell r="U2535">
            <v>0</v>
          </cell>
          <cell r="V2535">
            <v>13.93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</row>
        <row r="2536">
          <cell r="B2536" t="str">
            <v>KITSAP CO-UNREGULATEDACCOUNTING ADJUSTMENTSMM</v>
          </cell>
          <cell r="J2536" t="str">
            <v>MM</v>
          </cell>
          <cell r="K2536" t="str">
            <v>MOVE MONEY</v>
          </cell>
          <cell r="S2536">
            <v>0</v>
          </cell>
          <cell r="T2536">
            <v>0</v>
          </cell>
          <cell r="U2536">
            <v>0</v>
          </cell>
          <cell r="V2536">
            <v>14.94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</row>
        <row r="2537">
          <cell r="B2537" t="str">
            <v>KITSAP CO-UNREGULATEDCOMMERCIAL - REARLOADUNLOCKRECY</v>
          </cell>
          <cell r="J2537" t="str">
            <v>UNLOCKRECY</v>
          </cell>
          <cell r="K2537" t="str">
            <v>UNLOCK / UNLATCH RECY</v>
          </cell>
          <cell r="S2537">
            <v>0</v>
          </cell>
          <cell r="T2537">
            <v>0</v>
          </cell>
          <cell r="U2537">
            <v>0</v>
          </cell>
          <cell r="V2537">
            <v>10.119999999999999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</row>
        <row r="2538">
          <cell r="B2538" t="str">
            <v>KITSAP CO-UNREGULATEDCOMMERCIAL - REARLOADUNLOCKRECY</v>
          </cell>
          <cell r="J2538" t="str">
            <v>UNLOCKRECY</v>
          </cell>
          <cell r="K2538" t="str">
            <v>UNLOCK / UNLATCH RECY</v>
          </cell>
          <cell r="S2538">
            <v>0</v>
          </cell>
          <cell r="T2538">
            <v>0</v>
          </cell>
          <cell r="U2538">
            <v>0</v>
          </cell>
          <cell r="V2538">
            <v>2.5299999999999998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</row>
        <row r="2539">
          <cell r="B2539" t="str">
            <v>KITSAP CO-UNREGULATEDCOMMERCIAL RECYCLE96CRCOGE1</v>
          </cell>
          <cell r="J2539" t="str">
            <v>96CRCOGE1</v>
          </cell>
          <cell r="K2539" t="str">
            <v>96 COMMINGLE WG-EOW</v>
          </cell>
          <cell r="S2539">
            <v>0</v>
          </cell>
          <cell r="T2539">
            <v>0</v>
          </cell>
          <cell r="U2539">
            <v>0</v>
          </cell>
          <cell r="V2539">
            <v>71.459999999999994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</row>
        <row r="2540">
          <cell r="B2540" t="str">
            <v>KITSAP CO-UNREGULATEDCOMMERCIAL RECYCLE96CRCOGM1</v>
          </cell>
          <cell r="J2540" t="str">
            <v>96CRCOGM1</v>
          </cell>
          <cell r="K2540" t="str">
            <v>96 COMMINGLE WGMNTHLY</v>
          </cell>
          <cell r="S2540">
            <v>0</v>
          </cell>
          <cell r="T2540">
            <v>0</v>
          </cell>
          <cell r="U2540">
            <v>0</v>
          </cell>
          <cell r="V2540">
            <v>110.04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</row>
        <row r="2541">
          <cell r="B2541" t="str">
            <v>KITSAP CO-UNREGULATEDCOMMERCIAL RECYCLE96CRCOGW1</v>
          </cell>
          <cell r="J2541" t="str">
            <v>96CRCOGW1</v>
          </cell>
          <cell r="K2541" t="str">
            <v>96 COMMINGLE WG-WEEKLY</v>
          </cell>
          <cell r="S2541">
            <v>0</v>
          </cell>
          <cell r="T2541">
            <v>0</v>
          </cell>
          <cell r="U2541">
            <v>0</v>
          </cell>
          <cell r="V2541">
            <v>596.92999999999995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</row>
        <row r="2542">
          <cell r="B2542" t="str">
            <v>KITSAP CO-UNREGULATEDCOMMERCIAL RECYCLE96CRCONGE1</v>
          </cell>
          <cell r="J2542" t="str">
            <v>96CRCONGE1</v>
          </cell>
          <cell r="K2542" t="str">
            <v>96 COMMINGLE NG-EOW</v>
          </cell>
          <cell r="S2542">
            <v>0</v>
          </cell>
          <cell r="T2542">
            <v>0</v>
          </cell>
          <cell r="U2542">
            <v>0</v>
          </cell>
          <cell r="V2542">
            <v>449.38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</row>
        <row r="2543">
          <cell r="B2543" t="str">
            <v>KITSAP CO-UNREGULATEDCOMMERCIAL RECYCLE96CRCONGM1</v>
          </cell>
          <cell r="J2543" t="str">
            <v>96CRCONGM1</v>
          </cell>
          <cell r="K2543" t="str">
            <v>96 COMMINGLE NG-MNTHLY</v>
          </cell>
          <cell r="S2543">
            <v>0</v>
          </cell>
          <cell r="T2543">
            <v>0</v>
          </cell>
          <cell r="U2543">
            <v>0</v>
          </cell>
          <cell r="V2543">
            <v>165.06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</row>
        <row r="2544">
          <cell r="B2544" t="str">
            <v>KITSAP CO-UNREGULATEDCOMMERCIAL RECYCLE96CRCONGW1</v>
          </cell>
          <cell r="J2544" t="str">
            <v>96CRCONGW1</v>
          </cell>
          <cell r="K2544" t="str">
            <v>96 COMMINGLE NG-WEEKLY</v>
          </cell>
          <cell r="S2544">
            <v>0</v>
          </cell>
          <cell r="T2544">
            <v>0</v>
          </cell>
          <cell r="U2544">
            <v>0</v>
          </cell>
          <cell r="V2544">
            <v>732.78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</row>
        <row r="2545">
          <cell r="B2545" t="str">
            <v xml:space="preserve">KITSAP CO-UNREGULATEDCOMMERCIAL RECYCLER2YDOCCE </v>
          </cell>
          <cell r="J2545" t="str">
            <v xml:space="preserve">R2YDOCCE </v>
          </cell>
          <cell r="K2545" t="str">
            <v>2YD OCC-EOW</v>
          </cell>
          <cell r="S2545">
            <v>0</v>
          </cell>
          <cell r="T2545">
            <v>0</v>
          </cell>
          <cell r="U2545">
            <v>0</v>
          </cell>
          <cell r="V2545">
            <v>589.13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</row>
        <row r="2546">
          <cell r="B2546" t="str">
            <v>KITSAP CO-UNREGULATEDCOMMERCIAL RECYCLER2YDOCCEX</v>
          </cell>
          <cell r="J2546" t="str">
            <v>R2YDOCCEX</v>
          </cell>
          <cell r="K2546" t="str">
            <v>2YD OCC-EXTRA CONTAINER</v>
          </cell>
          <cell r="S2546">
            <v>0</v>
          </cell>
          <cell r="T2546">
            <v>0</v>
          </cell>
          <cell r="U2546">
            <v>0</v>
          </cell>
          <cell r="V2546">
            <v>211.04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</row>
        <row r="2547">
          <cell r="B2547" t="str">
            <v>KITSAP CO-UNREGULATEDCOMMERCIAL RECYCLER2YDOCCM</v>
          </cell>
          <cell r="J2547" t="str">
            <v>R2YDOCCM</v>
          </cell>
          <cell r="K2547" t="str">
            <v>2YD OCC-MNTHLY</v>
          </cell>
          <cell r="S2547">
            <v>0</v>
          </cell>
          <cell r="T2547">
            <v>0</v>
          </cell>
          <cell r="U2547">
            <v>0</v>
          </cell>
          <cell r="V2547">
            <v>227.28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</row>
        <row r="2548">
          <cell r="B2548" t="str">
            <v>KITSAP CO-UNREGULATEDCOMMERCIAL RECYCLER2YDOCCW</v>
          </cell>
          <cell r="J2548" t="str">
            <v>R2YDOCCW</v>
          </cell>
          <cell r="K2548" t="str">
            <v>2YD OCC-WEEKLY</v>
          </cell>
          <cell r="S2548">
            <v>0</v>
          </cell>
          <cell r="T2548">
            <v>0</v>
          </cell>
          <cell r="U2548">
            <v>0</v>
          </cell>
          <cell r="V2548">
            <v>1696.51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</row>
        <row r="2549">
          <cell r="B2549" t="str">
            <v>KITSAP CO-UNREGULATEDCOMMERCIAL RECYCLERECYLOCK</v>
          </cell>
          <cell r="J2549" t="str">
            <v>RECYLOCK</v>
          </cell>
          <cell r="K2549" t="str">
            <v>LOCK/UNLOCK RECYCLING</v>
          </cell>
          <cell r="S2549">
            <v>0</v>
          </cell>
          <cell r="T2549">
            <v>0</v>
          </cell>
          <cell r="U2549">
            <v>0</v>
          </cell>
          <cell r="V2549">
            <v>23.94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</row>
        <row r="2550">
          <cell r="B2550" t="str">
            <v>KITSAP CO-UNREGULATEDCOMMERCIAL RECYCLECDELOCC</v>
          </cell>
          <cell r="J2550" t="str">
            <v>CDELOCC</v>
          </cell>
          <cell r="K2550" t="str">
            <v>CARDBOARD DELIVERY</v>
          </cell>
          <cell r="S2550">
            <v>0</v>
          </cell>
          <cell r="T2550">
            <v>0</v>
          </cell>
          <cell r="U2550">
            <v>0</v>
          </cell>
          <cell r="V2550">
            <v>28.35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</row>
        <row r="2551">
          <cell r="B2551" t="str">
            <v>KITSAP CO-UNREGULATEDCOMMERCIAL RECYCLEDEL-REC</v>
          </cell>
          <cell r="J2551" t="str">
            <v>DEL-REC</v>
          </cell>
          <cell r="K2551" t="str">
            <v>DELIVER RECYCLE BIN</v>
          </cell>
          <cell r="S2551">
            <v>0</v>
          </cell>
          <cell r="T2551">
            <v>0</v>
          </cell>
          <cell r="U2551">
            <v>0</v>
          </cell>
          <cell r="V2551">
            <v>22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</row>
        <row r="2552">
          <cell r="B2552" t="str">
            <v>KITSAP CO-UNREGULATEDCOMMERCIAL RECYCLEROLLOUTOCC</v>
          </cell>
          <cell r="J2552" t="str">
            <v>ROLLOUTOCC</v>
          </cell>
          <cell r="K2552" t="str">
            <v>ROLL OUT FEE - RECYCLE</v>
          </cell>
          <cell r="S2552">
            <v>0</v>
          </cell>
          <cell r="T2552">
            <v>0</v>
          </cell>
          <cell r="U2552">
            <v>0</v>
          </cell>
          <cell r="V2552">
            <v>105.84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</row>
        <row r="2553">
          <cell r="B2553" t="str">
            <v>KITSAP CO-UNREGULATEDCOMMERCIAL RECYCLEWLKNRECY</v>
          </cell>
          <cell r="J2553" t="str">
            <v>WLKNRECY</v>
          </cell>
          <cell r="K2553" t="str">
            <v>WALK IN RECYCLE</v>
          </cell>
          <cell r="S2553">
            <v>0</v>
          </cell>
          <cell r="T2553">
            <v>0</v>
          </cell>
          <cell r="U2553">
            <v>0</v>
          </cell>
          <cell r="V2553">
            <v>254.91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</row>
        <row r="2554">
          <cell r="B2554" t="str">
            <v>KITSAP CO-UNREGULATEDPAYMENTSCC-KOL</v>
          </cell>
          <cell r="J2554" t="str">
            <v>CC-KOL</v>
          </cell>
          <cell r="K2554" t="str">
            <v>ONLINE PAYMENT-CC</v>
          </cell>
          <cell r="S2554">
            <v>0</v>
          </cell>
          <cell r="T2554">
            <v>0</v>
          </cell>
          <cell r="U2554">
            <v>0</v>
          </cell>
          <cell r="V2554">
            <v>-1146.42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</row>
        <row r="2555">
          <cell r="B2555" t="str">
            <v>KITSAP CO-UNREGULATEDPAYMENTSPAY</v>
          </cell>
          <cell r="J2555" t="str">
            <v>PAY</v>
          </cell>
          <cell r="K2555" t="str">
            <v>PAYMENT-THANK YOU!</v>
          </cell>
          <cell r="S2555">
            <v>0</v>
          </cell>
          <cell r="T2555">
            <v>0</v>
          </cell>
          <cell r="U2555">
            <v>0</v>
          </cell>
          <cell r="V2555">
            <v>-1608.59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</row>
        <row r="2556">
          <cell r="B2556" t="str">
            <v>KITSAP CO-UNREGULATEDPAYMENTSPAY-CFREE</v>
          </cell>
          <cell r="J2556" t="str">
            <v>PAY-CFREE</v>
          </cell>
          <cell r="K2556" t="str">
            <v>PAYMENT-THANK YOU</v>
          </cell>
          <cell r="S2556">
            <v>0</v>
          </cell>
          <cell r="T2556">
            <v>0</v>
          </cell>
          <cell r="U2556">
            <v>0</v>
          </cell>
          <cell r="V2556">
            <v>-126.86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</row>
        <row r="2557">
          <cell r="B2557" t="str">
            <v>KITSAP CO-UNREGULATEDPAYMENTSPAY-KOL</v>
          </cell>
          <cell r="J2557" t="str">
            <v>PAY-KOL</v>
          </cell>
          <cell r="K2557" t="str">
            <v>PAYMENT-THANK YOU - OL</v>
          </cell>
          <cell r="S2557">
            <v>0</v>
          </cell>
          <cell r="T2557">
            <v>0</v>
          </cell>
          <cell r="U2557">
            <v>0</v>
          </cell>
          <cell r="V2557">
            <v>-1081.1400000000001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</row>
        <row r="2558">
          <cell r="B2558" t="str">
            <v>KITSAP CO-UNREGULATEDPAYMENTSPAY-NATL</v>
          </cell>
          <cell r="J2558" t="str">
            <v>PAY-NATL</v>
          </cell>
          <cell r="K2558" t="str">
            <v>PAYMENT THANK YOU</v>
          </cell>
          <cell r="S2558">
            <v>0</v>
          </cell>
          <cell r="T2558">
            <v>0</v>
          </cell>
          <cell r="U2558">
            <v>0</v>
          </cell>
          <cell r="V2558">
            <v>-391.41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</row>
        <row r="2559">
          <cell r="B2559" t="str">
            <v>KITSAP CO-UNREGULATEDPAYMENTSPAY-OAK</v>
          </cell>
          <cell r="J2559" t="str">
            <v>PAY-OAK</v>
          </cell>
          <cell r="K2559" t="str">
            <v>OAKLEAF PAYMENT</v>
          </cell>
          <cell r="S2559">
            <v>0</v>
          </cell>
          <cell r="T2559">
            <v>0</v>
          </cell>
          <cell r="U2559">
            <v>0</v>
          </cell>
          <cell r="V2559">
            <v>-115.53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</row>
        <row r="2560">
          <cell r="B2560" t="str">
            <v>KITSAP CO-UNREGULATEDPAYMENTSPAY-RPPS</v>
          </cell>
          <cell r="J2560" t="str">
            <v>PAY-RPPS</v>
          </cell>
          <cell r="K2560" t="str">
            <v>RPSS PAYMENT</v>
          </cell>
          <cell r="S2560">
            <v>0</v>
          </cell>
          <cell r="T2560">
            <v>0</v>
          </cell>
          <cell r="U2560">
            <v>0</v>
          </cell>
          <cell r="V2560">
            <v>-132.58000000000001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</row>
        <row r="2561">
          <cell r="B2561" t="str">
            <v>KITSAP CO-UNREGULATEDPAYMENTSPAYUSBL</v>
          </cell>
          <cell r="J2561" t="str">
            <v>PAYUSBL</v>
          </cell>
          <cell r="K2561" t="str">
            <v>PAYMENT THANK YOU</v>
          </cell>
          <cell r="S2561">
            <v>0</v>
          </cell>
          <cell r="T2561">
            <v>0</v>
          </cell>
          <cell r="U2561">
            <v>0</v>
          </cell>
          <cell r="V2561">
            <v>-1564.34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</row>
        <row r="2562">
          <cell r="B2562" t="str">
            <v>KITSAP CO-UNREGULATEDROLLOFFROLIDRECY</v>
          </cell>
          <cell r="J2562" t="str">
            <v>ROLIDRECY</v>
          </cell>
          <cell r="K2562" t="str">
            <v>ROLL OFF LID-RECYCLE</v>
          </cell>
          <cell r="S2562">
            <v>0</v>
          </cell>
          <cell r="T2562">
            <v>0</v>
          </cell>
          <cell r="U2562">
            <v>0</v>
          </cell>
          <cell r="V2562">
            <v>14.56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</row>
        <row r="2563">
          <cell r="B2563" t="str">
            <v>KITSAP CO-UNREGULATEDROLLOFFRORENT20DRECY</v>
          </cell>
          <cell r="J2563" t="str">
            <v>RORENT20DRECY</v>
          </cell>
          <cell r="K2563" t="str">
            <v>ROLL OFF RENT DAILY-RECYL</v>
          </cell>
          <cell r="S2563">
            <v>0</v>
          </cell>
          <cell r="T2563">
            <v>0</v>
          </cell>
          <cell r="U2563">
            <v>0</v>
          </cell>
          <cell r="V2563">
            <v>540.9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</row>
        <row r="2564">
          <cell r="B2564" t="str">
            <v>KITSAP CO-UNREGULATEDROLLOFFRORENT40DRECY</v>
          </cell>
          <cell r="J2564" t="str">
            <v>RORENT40DRECY</v>
          </cell>
          <cell r="K2564" t="str">
            <v>ROLL OFF RENT DAILY-RECYL</v>
          </cell>
          <cell r="S2564">
            <v>0</v>
          </cell>
          <cell r="T2564">
            <v>0</v>
          </cell>
          <cell r="U2564">
            <v>0</v>
          </cell>
          <cell r="V2564">
            <v>283.8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</row>
        <row r="2565">
          <cell r="B2565" t="str">
            <v>KITSAP CO-UNREGULATEDROLLOFFRECYHAUL</v>
          </cell>
          <cell r="J2565" t="str">
            <v>RECYHAUL</v>
          </cell>
          <cell r="K2565" t="str">
            <v>ROLL OFF RECYCLE HAUL</v>
          </cell>
          <cell r="S2565">
            <v>0</v>
          </cell>
          <cell r="T2565">
            <v>0</v>
          </cell>
          <cell r="U2565">
            <v>0</v>
          </cell>
          <cell r="V2565">
            <v>779.84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</row>
        <row r="2566">
          <cell r="B2566" t="str">
            <v>KITSAP CO-UNREGULATEDROLLOFFRODELRECY</v>
          </cell>
          <cell r="J2566" t="str">
            <v>RODELRECY</v>
          </cell>
          <cell r="K2566" t="str">
            <v>ROLL OFF DELIVER-RECYCLE</v>
          </cell>
          <cell r="S2566">
            <v>0</v>
          </cell>
          <cell r="T2566">
            <v>0</v>
          </cell>
          <cell r="U2566">
            <v>0</v>
          </cell>
          <cell r="V2566">
            <v>77.959999999999994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</row>
        <row r="2567">
          <cell r="B2567" t="str">
            <v>KITSAP CO-UNREGULATEDROLLOFFRORENT20DRECY</v>
          </cell>
          <cell r="J2567" t="str">
            <v>RORENT20DRECY</v>
          </cell>
          <cell r="K2567" t="str">
            <v>ROLL OFF RENT DAILY-RECYL</v>
          </cell>
          <cell r="S2567">
            <v>0</v>
          </cell>
          <cell r="T2567">
            <v>0</v>
          </cell>
          <cell r="U2567">
            <v>0</v>
          </cell>
          <cell r="V2567">
            <v>66.11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</row>
        <row r="2568">
          <cell r="B2568" t="str">
            <v>KITSAP CO-UNREGULATEDSURCFUEL-RECY MASON</v>
          </cell>
          <cell r="J2568" t="str">
            <v>FUEL-RECY MASON</v>
          </cell>
          <cell r="K2568" t="str">
            <v>FUEL &amp; MATERIAL SURCHARGE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</row>
        <row r="2569">
          <cell r="B2569" t="str">
            <v>KITSAP CO-UNREGULATEDSURCFUEL-RECY MASON</v>
          </cell>
          <cell r="J2569" t="str">
            <v>FUEL-RECY MASON</v>
          </cell>
          <cell r="K2569" t="str">
            <v>FUEL &amp; MATERIAL SURCHARGE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</row>
        <row r="2570">
          <cell r="B2570" t="str">
            <v>KITSAP CO-UNREGULATEDTAXESSALES TAX</v>
          </cell>
          <cell r="J2570" t="str">
            <v>SALES TAX</v>
          </cell>
          <cell r="K2570" t="str">
            <v>8.5% Sales Tax</v>
          </cell>
          <cell r="S2570">
            <v>0</v>
          </cell>
          <cell r="T2570">
            <v>0</v>
          </cell>
          <cell r="U2570">
            <v>0</v>
          </cell>
          <cell r="V2570">
            <v>2.41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</row>
        <row r="2571">
          <cell r="B2571" t="str">
            <v>KITSAP CO-UNREGULATEDTAXESSALES TAX</v>
          </cell>
          <cell r="J2571" t="str">
            <v>SALES TAX</v>
          </cell>
          <cell r="K2571" t="str">
            <v>8.5% Sales Tax</v>
          </cell>
          <cell r="S2571">
            <v>0</v>
          </cell>
          <cell r="T2571">
            <v>0</v>
          </cell>
          <cell r="U2571">
            <v>0</v>
          </cell>
          <cell r="V2571">
            <v>58.24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</row>
        <row r="2572">
          <cell r="B2572" t="str">
            <v>MASON CO-REGULATEDACCOUNTING ADJUSTMENTSBDR</v>
          </cell>
          <cell r="J2572" t="str">
            <v>BDR</v>
          </cell>
          <cell r="K2572" t="str">
            <v>BAD DEBT RECOVERY</v>
          </cell>
          <cell r="S2572">
            <v>0</v>
          </cell>
          <cell r="T2572">
            <v>0</v>
          </cell>
          <cell r="U2572">
            <v>0</v>
          </cell>
          <cell r="V2572">
            <v>66.41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</row>
        <row r="2573">
          <cell r="B2573" t="str">
            <v>MASON CO-REGULATEDACCOUNTING ADJUSTMENTSFINCHG</v>
          </cell>
          <cell r="J2573" t="str">
            <v>FINCHG</v>
          </cell>
          <cell r="K2573" t="str">
            <v>LATE FEE</v>
          </cell>
          <cell r="S2573">
            <v>0</v>
          </cell>
          <cell r="T2573">
            <v>0</v>
          </cell>
          <cell r="U2573">
            <v>0</v>
          </cell>
          <cell r="V2573">
            <v>-1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</row>
        <row r="2574">
          <cell r="B2574" t="str">
            <v>MASON CO-REGULATEDACCOUNTING ADJUSTMENTSMM</v>
          </cell>
          <cell r="J2574" t="str">
            <v>MM</v>
          </cell>
          <cell r="K2574" t="str">
            <v>MOVE MONEY</v>
          </cell>
          <cell r="S2574">
            <v>0</v>
          </cell>
          <cell r="T2574">
            <v>0</v>
          </cell>
          <cell r="U2574">
            <v>0</v>
          </cell>
          <cell r="V2574">
            <v>-470.72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</row>
        <row r="2575">
          <cell r="B2575" t="str">
            <v>MASON CO-REGULATEDACCOUNTING ADJUSTMENTSNSF FEES</v>
          </cell>
          <cell r="J2575" t="str">
            <v>NSF FEES</v>
          </cell>
          <cell r="K2575" t="str">
            <v>RETURNED CHECK FEE</v>
          </cell>
          <cell r="S2575">
            <v>0</v>
          </cell>
          <cell r="T2575">
            <v>0</v>
          </cell>
          <cell r="U2575">
            <v>0</v>
          </cell>
          <cell r="V2575">
            <v>21.55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</row>
        <row r="2576">
          <cell r="B2576" t="str">
            <v>MASON CO-REGULATEDACCOUNTING ADJUSTMENTSREFUND</v>
          </cell>
          <cell r="J2576" t="str">
            <v>REFUND</v>
          </cell>
          <cell r="K2576" t="str">
            <v>REFUND</v>
          </cell>
          <cell r="S2576">
            <v>0</v>
          </cell>
          <cell r="T2576">
            <v>0</v>
          </cell>
          <cell r="U2576">
            <v>0</v>
          </cell>
          <cell r="V2576">
            <v>500.16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</row>
        <row r="2577">
          <cell r="B2577" t="str">
            <v>MASON CO-REGULATEDACCOUNTING ADJUSTMENTSRETCK</v>
          </cell>
          <cell r="J2577" t="str">
            <v>RETCK</v>
          </cell>
          <cell r="K2577" t="str">
            <v>RETURNED CHECK</v>
          </cell>
          <cell r="S2577">
            <v>0</v>
          </cell>
          <cell r="T2577">
            <v>0</v>
          </cell>
          <cell r="U2577">
            <v>0</v>
          </cell>
          <cell r="V2577">
            <v>70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</row>
        <row r="2578">
          <cell r="B2578" t="str">
            <v>MASON CO-REGULATEDACCOUNTING ADJUSTMENTSUNCLAIMED</v>
          </cell>
          <cell r="J2578" t="str">
            <v>UNCLAIMED</v>
          </cell>
          <cell r="K2578" t="str">
            <v>UNCLAIMED PROPERTY</v>
          </cell>
          <cell r="S2578">
            <v>0</v>
          </cell>
          <cell r="T2578">
            <v>0</v>
          </cell>
          <cell r="U2578">
            <v>0</v>
          </cell>
          <cell r="V2578">
            <v>27.29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</row>
        <row r="2579">
          <cell r="B2579" t="str">
            <v>MASON CO-REGULATEDACCOUNTING ADJUSTMENTSFINCHG</v>
          </cell>
          <cell r="J2579" t="str">
            <v>FINCHG</v>
          </cell>
          <cell r="K2579" t="str">
            <v>LATE FEE</v>
          </cell>
          <cell r="S2579">
            <v>0</v>
          </cell>
          <cell r="T2579">
            <v>0</v>
          </cell>
          <cell r="U2579">
            <v>0</v>
          </cell>
          <cell r="V2579">
            <v>376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</row>
        <row r="2580">
          <cell r="B2580" t="str">
            <v>MASON CO-REGULATEDACCOUNTING ADJUSTMENTSFINCHG</v>
          </cell>
          <cell r="J2580" t="str">
            <v>FINCHG</v>
          </cell>
          <cell r="K2580" t="str">
            <v>LATE FEE</v>
          </cell>
          <cell r="S2580">
            <v>0</v>
          </cell>
          <cell r="T2580">
            <v>0</v>
          </cell>
          <cell r="U2580">
            <v>0</v>
          </cell>
          <cell r="V2580">
            <v>-3.48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</row>
        <row r="2581">
          <cell r="B2581" t="str">
            <v>MASON CO-REGULATEDACCOUNTING ADJUSTMENTSMM</v>
          </cell>
          <cell r="J2581" t="str">
            <v>MM</v>
          </cell>
          <cell r="K2581" t="str">
            <v>MOVE MONEY</v>
          </cell>
          <cell r="S2581">
            <v>0</v>
          </cell>
          <cell r="T2581">
            <v>0</v>
          </cell>
          <cell r="U2581">
            <v>0</v>
          </cell>
          <cell r="V2581">
            <v>307.54000000000002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</row>
        <row r="2582">
          <cell r="B2582" t="str">
            <v>MASON CO-REGULATEDACCOUNTING ADJUSTMENTSREFUND</v>
          </cell>
          <cell r="J2582" t="str">
            <v>REFUND</v>
          </cell>
          <cell r="K2582" t="str">
            <v>REFUND</v>
          </cell>
          <cell r="S2582">
            <v>0</v>
          </cell>
          <cell r="T2582">
            <v>0</v>
          </cell>
          <cell r="U2582">
            <v>0</v>
          </cell>
          <cell r="V2582">
            <v>154.66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</row>
        <row r="2583">
          <cell r="B2583" t="str">
            <v>MASON CO-REGULATEDACCOUNTING ADJUSTMENTSUNCLAIMED</v>
          </cell>
          <cell r="J2583" t="str">
            <v>UNCLAIMED</v>
          </cell>
          <cell r="K2583" t="str">
            <v>UNCLAIMED PROPERTY</v>
          </cell>
          <cell r="S2583">
            <v>0</v>
          </cell>
          <cell r="T2583">
            <v>0</v>
          </cell>
          <cell r="U2583">
            <v>0</v>
          </cell>
          <cell r="V2583">
            <v>0.17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</row>
        <row r="2584">
          <cell r="B2584" t="str">
            <v>MASON CO-REGULATEDCOMMERCIAL  FRONTLOADWLKNRE1RECYMA</v>
          </cell>
          <cell r="J2584" t="str">
            <v>WLKNRE1RECYMA</v>
          </cell>
          <cell r="K2584" t="str">
            <v>WALK IN 5-25FT EOW-RECYCL</v>
          </cell>
          <cell r="S2584">
            <v>0</v>
          </cell>
          <cell r="T2584">
            <v>0</v>
          </cell>
          <cell r="U2584">
            <v>0</v>
          </cell>
          <cell r="V2584">
            <v>0.63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</row>
        <row r="2585">
          <cell r="B2585" t="str">
            <v>MASON CO-REGULATEDCOMMERCIAL  FRONTLOADWLKNRE1RECYMA</v>
          </cell>
          <cell r="J2585" t="str">
            <v>WLKNRE1RECYMA</v>
          </cell>
          <cell r="K2585" t="str">
            <v>WALK IN 5-25FT EOW-RECYCL</v>
          </cell>
          <cell r="S2585">
            <v>0</v>
          </cell>
          <cell r="T2585">
            <v>0</v>
          </cell>
          <cell r="U2585">
            <v>0</v>
          </cell>
          <cell r="V2585">
            <v>5.04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</row>
        <row r="2586">
          <cell r="B2586" t="str">
            <v>MASON CO-REGULATEDCOMMERCIAL  FRONTLOADWLKNRW2RECYMA</v>
          </cell>
          <cell r="J2586" t="str">
            <v>WLKNRW2RECYMA</v>
          </cell>
          <cell r="K2586" t="str">
            <v>WALK IN OVER 25 ADDITIONA</v>
          </cell>
          <cell r="S2586">
            <v>0</v>
          </cell>
          <cell r="T2586">
            <v>0</v>
          </cell>
          <cell r="U2586">
            <v>0</v>
          </cell>
          <cell r="V2586">
            <v>0.34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</row>
        <row r="2587">
          <cell r="B2587" t="str">
            <v>MASON CO-REGULATEDCOMMERCIAL  FRONTLOADTARPREF</v>
          </cell>
          <cell r="J2587" t="str">
            <v>TARPREF</v>
          </cell>
          <cell r="K2587" t="str">
            <v>TARPING FEE REFUSE</v>
          </cell>
          <cell r="S2587">
            <v>0</v>
          </cell>
          <cell r="T2587">
            <v>0</v>
          </cell>
          <cell r="U2587">
            <v>0</v>
          </cell>
          <cell r="V2587">
            <v>11.12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</row>
        <row r="2588">
          <cell r="B2588" t="str">
            <v>MASON CO-REGULATEDCOMMERCIAL - REARLOADR1.5YDEM</v>
          </cell>
          <cell r="J2588" t="str">
            <v>R1.5YDEM</v>
          </cell>
          <cell r="K2588" t="str">
            <v>1.5 YD 1X EOW</v>
          </cell>
          <cell r="S2588">
            <v>0</v>
          </cell>
          <cell r="T2588">
            <v>0</v>
          </cell>
          <cell r="U2588">
            <v>0</v>
          </cell>
          <cell r="V2588">
            <v>8008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</row>
        <row r="2589">
          <cell r="B2589" t="str">
            <v>MASON CO-REGULATEDCOMMERCIAL - REARLOADR1.5YDRENTM</v>
          </cell>
          <cell r="J2589" t="str">
            <v>R1.5YDRENTM</v>
          </cell>
          <cell r="K2589" t="str">
            <v>1.5YD CONTAINER RENT-MTH</v>
          </cell>
          <cell r="S2589">
            <v>0</v>
          </cell>
          <cell r="T2589">
            <v>0</v>
          </cell>
          <cell r="U2589">
            <v>0</v>
          </cell>
          <cell r="V2589">
            <v>2404.39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</row>
        <row r="2590">
          <cell r="B2590" t="str">
            <v>MASON CO-REGULATEDCOMMERCIAL - REARLOADR1.5YDRENTT</v>
          </cell>
          <cell r="J2590" t="str">
            <v>R1.5YDRENTT</v>
          </cell>
          <cell r="K2590" t="str">
            <v>1.5YD TEMP CONTAINER RENT</v>
          </cell>
          <cell r="S2590">
            <v>0</v>
          </cell>
          <cell r="T2590">
            <v>0</v>
          </cell>
          <cell r="U2590">
            <v>0</v>
          </cell>
          <cell r="V2590">
            <v>3.68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</row>
        <row r="2591">
          <cell r="B2591" t="str">
            <v>MASON CO-REGULATEDCOMMERCIAL - REARLOADR1.5YDRENTTM</v>
          </cell>
          <cell r="J2591" t="str">
            <v>R1.5YDRENTTM</v>
          </cell>
          <cell r="K2591" t="str">
            <v>1.5 YD TEMP CONT RENT MON</v>
          </cell>
          <cell r="S2591">
            <v>0</v>
          </cell>
          <cell r="T2591">
            <v>0</v>
          </cell>
          <cell r="U2591">
            <v>0</v>
          </cell>
          <cell r="V2591">
            <v>15.77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</row>
        <row r="2592">
          <cell r="B2592" t="str">
            <v>MASON CO-REGULATEDCOMMERCIAL - REARLOADR1.5YDWM</v>
          </cell>
          <cell r="J2592" t="str">
            <v>R1.5YDWM</v>
          </cell>
          <cell r="K2592" t="str">
            <v>1.5 YD 1X WEEKLY</v>
          </cell>
          <cell r="S2592">
            <v>0</v>
          </cell>
          <cell r="T2592">
            <v>0</v>
          </cell>
          <cell r="U2592">
            <v>0</v>
          </cell>
          <cell r="V2592">
            <v>5096.8100000000004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</row>
        <row r="2593">
          <cell r="B2593" t="str">
            <v>MASON CO-REGULATEDCOMMERCIAL - REARLOADR1YDEM</v>
          </cell>
          <cell r="J2593" t="str">
            <v>R1YDEM</v>
          </cell>
          <cell r="K2593" t="str">
            <v>1 YD 1X EOW</v>
          </cell>
          <cell r="S2593">
            <v>0</v>
          </cell>
          <cell r="T2593">
            <v>0</v>
          </cell>
          <cell r="U2593">
            <v>0</v>
          </cell>
          <cell r="V2593">
            <v>731.64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</row>
        <row r="2594">
          <cell r="B2594" t="str">
            <v>MASON CO-REGULATEDCOMMERCIAL - REARLOADR1YDRENTM</v>
          </cell>
          <cell r="J2594" t="str">
            <v>R1YDRENTM</v>
          </cell>
          <cell r="K2594" t="str">
            <v>1YD CONTAINER RENT-MTHLY</v>
          </cell>
          <cell r="S2594">
            <v>0</v>
          </cell>
          <cell r="T2594">
            <v>0</v>
          </cell>
          <cell r="U2594">
            <v>0</v>
          </cell>
          <cell r="V2594">
            <v>180.69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</row>
        <row r="2595">
          <cell r="B2595" t="str">
            <v>MASON CO-REGULATEDCOMMERCIAL - REARLOADR1YDWM</v>
          </cell>
          <cell r="J2595" t="str">
            <v>R1YDWM</v>
          </cell>
          <cell r="K2595" t="str">
            <v>1 YD 1X WEEKLY</v>
          </cell>
          <cell r="S2595">
            <v>0</v>
          </cell>
          <cell r="T2595">
            <v>0</v>
          </cell>
          <cell r="U2595">
            <v>0</v>
          </cell>
          <cell r="V2595">
            <v>149.74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</row>
        <row r="2596">
          <cell r="B2596" t="str">
            <v>MASON CO-REGULATEDCOMMERCIAL - REARLOADR2YDEM</v>
          </cell>
          <cell r="J2596" t="str">
            <v>R2YDEM</v>
          </cell>
          <cell r="K2596" t="str">
            <v>2 YD 1X EOW</v>
          </cell>
          <cell r="S2596">
            <v>0</v>
          </cell>
          <cell r="T2596">
            <v>0</v>
          </cell>
          <cell r="U2596">
            <v>0</v>
          </cell>
          <cell r="V2596">
            <v>6486.48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</row>
        <row r="2597">
          <cell r="B2597" t="str">
            <v>MASON CO-REGULATEDCOMMERCIAL - REARLOADR2YDRENTM</v>
          </cell>
          <cell r="J2597" t="str">
            <v>R2YDRENTM</v>
          </cell>
          <cell r="K2597" t="str">
            <v>2YD CONTAINER RENT-MTHLY</v>
          </cell>
          <cell r="S2597">
            <v>0</v>
          </cell>
          <cell r="T2597">
            <v>0</v>
          </cell>
          <cell r="U2597">
            <v>0</v>
          </cell>
          <cell r="V2597">
            <v>4683.18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</row>
        <row r="2598">
          <cell r="B2598" t="str">
            <v>MASON CO-REGULATEDCOMMERCIAL - REARLOADR2YDRENTT</v>
          </cell>
          <cell r="J2598" t="str">
            <v>R2YDRENTT</v>
          </cell>
          <cell r="K2598" t="str">
            <v>2YD TEMP CONTAINER RENT</v>
          </cell>
          <cell r="S2598">
            <v>0</v>
          </cell>
          <cell r="T2598">
            <v>0</v>
          </cell>
          <cell r="U2598">
            <v>0</v>
          </cell>
          <cell r="V2598">
            <v>22.69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</row>
        <row r="2599">
          <cell r="B2599" t="str">
            <v>MASON CO-REGULATEDCOMMERCIAL - REARLOADR2YDRENTTM</v>
          </cell>
          <cell r="J2599" t="str">
            <v>R2YDRENTTM</v>
          </cell>
          <cell r="K2599" t="str">
            <v>2 YD TEMP CONT RENT MONTH</v>
          </cell>
          <cell r="S2599">
            <v>0</v>
          </cell>
          <cell r="T2599">
            <v>0</v>
          </cell>
          <cell r="U2599">
            <v>0</v>
          </cell>
          <cell r="V2599">
            <v>61.89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</row>
        <row r="2600">
          <cell r="B2600" t="str">
            <v>MASON CO-REGULATEDCOMMERCIAL - REARLOADR2YDWM</v>
          </cell>
          <cell r="J2600" t="str">
            <v>R2YDWM</v>
          </cell>
          <cell r="K2600" t="str">
            <v>2 YD 1X WEEKLY</v>
          </cell>
          <cell r="S2600">
            <v>0</v>
          </cell>
          <cell r="T2600">
            <v>0</v>
          </cell>
          <cell r="U2600">
            <v>0</v>
          </cell>
          <cell r="V2600">
            <v>28719.71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</row>
        <row r="2601">
          <cell r="B2601" t="str">
            <v>MASON CO-REGULATEDCOMMERCIAL - REARLOADUNLOCKREF</v>
          </cell>
          <cell r="J2601" t="str">
            <v>UNLOCKREF</v>
          </cell>
          <cell r="K2601" t="str">
            <v>UNLOCK / UNLATCH REFUSE</v>
          </cell>
          <cell r="S2601">
            <v>0</v>
          </cell>
          <cell r="T2601">
            <v>0</v>
          </cell>
          <cell r="U2601">
            <v>0</v>
          </cell>
          <cell r="V2601">
            <v>242.88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</row>
        <row r="2602">
          <cell r="B2602" t="str">
            <v>MASON CO-REGULATEDCOMMERCIAL - REARLOADCDELC</v>
          </cell>
          <cell r="J2602" t="str">
            <v>CDELC</v>
          </cell>
          <cell r="K2602" t="str">
            <v>CONTAINER DELIVERY CHARGE</v>
          </cell>
          <cell r="S2602">
            <v>0</v>
          </cell>
          <cell r="T2602">
            <v>0</v>
          </cell>
          <cell r="U2602">
            <v>0</v>
          </cell>
          <cell r="V2602">
            <v>243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</row>
        <row r="2603">
          <cell r="B2603" t="str">
            <v>MASON CO-REGULATEDCOMMERCIAL - REARLOADCEXYD</v>
          </cell>
          <cell r="J2603" t="str">
            <v>CEXYD</v>
          </cell>
          <cell r="K2603" t="str">
            <v>CMML EXTRA YARDAGE</v>
          </cell>
          <cell r="S2603">
            <v>0</v>
          </cell>
          <cell r="T2603">
            <v>0</v>
          </cell>
          <cell r="U2603">
            <v>0</v>
          </cell>
          <cell r="V2603">
            <v>1214.48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</row>
        <row r="2604">
          <cell r="B2604" t="str">
            <v>MASON CO-REGULATEDCOMMERCIAL - REARLOADCLSECOL</v>
          </cell>
          <cell r="J2604" t="str">
            <v>CLSECOL</v>
          </cell>
          <cell r="K2604" t="str">
            <v>LOOSE MATERIAL-COLLECTOR</v>
          </cell>
          <cell r="S2604">
            <v>0</v>
          </cell>
          <cell r="T2604">
            <v>0</v>
          </cell>
          <cell r="U2604">
            <v>0</v>
          </cell>
          <cell r="V2604">
            <v>444.48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</row>
        <row r="2605">
          <cell r="B2605" t="str">
            <v>MASON CO-REGULATEDCOMMERCIAL - REARLOADCOMCAN</v>
          </cell>
          <cell r="J2605" t="str">
            <v>COMCAN</v>
          </cell>
          <cell r="K2605" t="str">
            <v>COMMERCIAL CAN EXTRA</v>
          </cell>
          <cell r="S2605">
            <v>0</v>
          </cell>
          <cell r="T2605">
            <v>0</v>
          </cell>
          <cell r="U2605">
            <v>0</v>
          </cell>
          <cell r="V2605">
            <v>47.2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</row>
        <row r="2606">
          <cell r="B2606" t="str">
            <v>MASON CO-REGULATEDCOMMERCIAL - REARLOADR1.5YDPU</v>
          </cell>
          <cell r="J2606" t="str">
            <v>R1.5YDPU</v>
          </cell>
          <cell r="K2606" t="str">
            <v>1.5YD CONTAINER PICKUP</v>
          </cell>
          <cell r="S2606">
            <v>0</v>
          </cell>
          <cell r="T2606">
            <v>0</v>
          </cell>
          <cell r="U2606">
            <v>0</v>
          </cell>
          <cell r="V2606">
            <v>95.85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</row>
        <row r="2607">
          <cell r="B2607" t="str">
            <v>MASON CO-REGULATEDCOMMERCIAL - REARLOADR2YDPU</v>
          </cell>
          <cell r="J2607" t="str">
            <v>R2YDPU</v>
          </cell>
          <cell r="K2607" t="str">
            <v>2YD CONTAINER PICKUP</v>
          </cell>
          <cell r="S2607">
            <v>0</v>
          </cell>
          <cell r="T2607">
            <v>0</v>
          </cell>
          <cell r="U2607">
            <v>0</v>
          </cell>
          <cell r="V2607">
            <v>151.97999999999999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</row>
        <row r="2608">
          <cell r="B2608" t="str">
            <v>MASON CO-REGULATEDCOMMERCIAL - REARLOADROLLOUTOC</v>
          </cell>
          <cell r="J2608" t="str">
            <v>ROLLOUTOC</v>
          </cell>
          <cell r="K2608" t="str">
            <v>ROLL OUT</v>
          </cell>
          <cell r="S2608">
            <v>0</v>
          </cell>
          <cell r="T2608">
            <v>0</v>
          </cell>
          <cell r="U2608">
            <v>0</v>
          </cell>
          <cell r="V2608">
            <v>410.4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</row>
        <row r="2609">
          <cell r="B2609" t="str">
            <v>MASON CO-REGULATEDCOMMERCIAL - REARLOADUNLOCKREF</v>
          </cell>
          <cell r="J2609" t="str">
            <v>UNLOCKREF</v>
          </cell>
          <cell r="K2609" t="str">
            <v>UNLOCK / UNLATCH REFUSE</v>
          </cell>
          <cell r="S2609">
            <v>0</v>
          </cell>
          <cell r="T2609">
            <v>0</v>
          </cell>
          <cell r="U2609">
            <v>0</v>
          </cell>
          <cell r="V2609">
            <v>5.0599999999999996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</row>
        <row r="2610">
          <cell r="B2610" t="str">
            <v>MASON CO-REGULATEDCOMMERCIAL RECYCLERECYCLERMA</v>
          </cell>
          <cell r="J2610" t="str">
            <v>RECYCLERMA</v>
          </cell>
          <cell r="K2610" t="str">
            <v>VALUE OF RECYCLEABLES</v>
          </cell>
          <cell r="S2610">
            <v>0</v>
          </cell>
          <cell r="T2610">
            <v>0</v>
          </cell>
          <cell r="U2610">
            <v>0</v>
          </cell>
          <cell r="V2610">
            <v>2.93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</row>
        <row r="2611">
          <cell r="B2611" t="str">
            <v>MASON CO-REGULATEDCOMMERCIAL RECYCLERECYCRMA</v>
          </cell>
          <cell r="J2611" t="str">
            <v>RECYCRMA</v>
          </cell>
          <cell r="K2611" t="str">
            <v>RECYCLE MONTHLY ARREARS</v>
          </cell>
          <cell r="S2611">
            <v>0</v>
          </cell>
          <cell r="T2611">
            <v>0</v>
          </cell>
          <cell r="U2611">
            <v>0</v>
          </cell>
          <cell r="V2611">
            <v>8.33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</row>
        <row r="2612">
          <cell r="B2612" t="str">
            <v>MASON CO-REGULATEDCOMMERCIAL RECYCLEWLKNRE1RECY</v>
          </cell>
          <cell r="J2612" t="str">
            <v>WLKNRE1RECY</v>
          </cell>
          <cell r="K2612" t="str">
            <v>WALK IN 5-25FT EOW-RECYCL</v>
          </cell>
          <cell r="S2612">
            <v>0</v>
          </cell>
          <cell r="T2612">
            <v>0</v>
          </cell>
          <cell r="U2612">
            <v>0</v>
          </cell>
          <cell r="V2612">
            <v>1.89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</row>
        <row r="2613">
          <cell r="B2613" t="str">
            <v>MASON CO-REGULATEDCOMMERCIAL RECYCLEWLKNRE1RECY</v>
          </cell>
          <cell r="J2613" t="str">
            <v>WLKNRE1RECY</v>
          </cell>
          <cell r="K2613" t="str">
            <v>WALK IN 5-25FT EOW-RECYCL</v>
          </cell>
          <cell r="S2613">
            <v>0</v>
          </cell>
          <cell r="T2613">
            <v>0</v>
          </cell>
          <cell r="U2613">
            <v>0</v>
          </cell>
          <cell r="V2613">
            <v>-0.63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</row>
        <row r="2614">
          <cell r="B2614" t="str">
            <v>MASON CO-REGULATEDCOMMERCIAL RECYCLEWLKNRECY</v>
          </cell>
          <cell r="J2614" t="str">
            <v>WLKNRECY</v>
          </cell>
          <cell r="K2614" t="str">
            <v>WALK IN RECYCLE</v>
          </cell>
          <cell r="S2614">
            <v>0</v>
          </cell>
          <cell r="T2614">
            <v>0</v>
          </cell>
          <cell r="U2614">
            <v>0</v>
          </cell>
          <cell r="V2614">
            <v>-1.27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</row>
        <row r="2615">
          <cell r="B2615" t="str">
            <v>MASON CO-REGULATEDCOMMERCIAL RECYCLERECYCLERMA</v>
          </cell>
          <cell r="J2615" t="str">
            <v>RECYCLERMA</v>
          </cell>
          <cell r="K2615" t="str">
            <v>VALUE OF RECYCLEABLES</v>
          </cell>
          <cell r="S2615">
            <v>0</v>
          </cell>
          <cell r="T2615">
            <v>0</v>
          </cell>
          <cell r="U2615">
            <v>0</v>
          </cell>
          <cell r="V2615">
            <v>1459.92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</row>
        <row r="2616">
          <cell r="B2616" t="str">
            <v>MASON CO-REGULATEDCOMMERCIAL RECYCLERECYCRMA</v>
          </cell>
          <cell r="J2616" t="str">
            <v>RECYCRMA</v>
          </cell>
          <cell r="K2616" t="str">
            <v>RECYCLE MONTHLY ARREARS</v>
          </cell>
          <cell r="S2616">
            <v>0</v>
          </cell>
          <cell r="T2616">
            <v>0</v>
          </cell>
          <cell r="U2616">
            <v>0</v>
          </cell>
          <cell r="V2616">
            <v>4125.4799999999996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</row>
        <row r="2617">
          <cell r="B2617" t="str">
            <v>MASON CO-REGULATEDCOMMERCIAL RECYCLERECYRNBMA</v>
          </cell>
          <cell r="J2617" t="str">
            <v>RECYRNBMA</v>
          </cell>
          <cell r="K2617" t="str">
            <v>RECYCLE NO BIN MONTHLY AR</v>
          </cell>
          <cell r="S2617">
            <v>0</v>
          </cell>
          <cell r="T2617">
            <v>0</v>
          </cell>
          <cell r="U2617">
            <v>0</v>
          </cell>
          <cell r="V2617">
            <v>16.66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</row>
        <row r="2618">
          <cell r="B2618" t="str">
            <v>MASON CO-REGULATEDCOMMERCIAL RECYCLERECYCLERMA</v>
          </cell>
          <cell r="J2618" t="str">
            <v>RECYCLERMA</v>
          </cell>
          <cell r="K2618" t="str">
            <v>VALUE OF RECYCLEABLES</v>
          </cell>
          <cell r="S2618">
            <v>0</v>
          </cell>
          <cell r="T2618">
            <v>0</v>
          </cell>
          <cell r="U2618">
            <v>0</v>
          </cell>
          <cell r="V2618">
            <v>-2.93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</row>
        <row r="2619">
          <cell r="B2619" t="str">
            <v>MASON CO-REGULATEDCOMMERCIAL RECYCLERECYCRMA</v>
          </cell>
          <cell r="J2619" t="str">
            <v>RECYCRMA</v>
          </cell>
          <cell r="K2619" t="str">
            <v>RECYCLE MONTHLY ARREARS</v>
          </cell>
          <cell r="S2619">
            <v>0</v>
          </cell>
          <cell r="T2619">
            <v>0</v>
          </cell>
          <cell r="U2619">
            <v>0</v>
          </cell>
          <cell r="V2619">
            <v>-8.33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</row>
        <row r="2620">
          <cell r="B2620" t="str">
            <v>MASON CO-REGULATEDPAYMENTSCC-KOL</v>
          </cell>
          <cell r="J2620" t="str">
            <v>CC-KOL</v>
          </cell>
          <cell r="K2620" t="str">
            <v>ONLINE PAYMENT-CC</v>
          </cell>
          <cell r="S2620">
            <v>0</v>
          </cell>
          <cell r="T2620">
            <v>0</v>
          </cell>
          <cell r="U2620">
            <v>0</v>
          </cell>
          <cell r="V2620">
            <v>-174718.4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</row>
        <row r="2621">
          <cell r="B2621" t="str">
            <v>MASON CO-REGULATEDPAYMENTSCCREF-KOL</v>
          </cell>
          <cell r="J2621" t="str">
            <v>CCREF-KOL</v>
          </cell>
          <cell r="K2621" t="str">
            <v>CREDIT CARD REFUND</v>
          </cell>
          <cell r="S2621">
            <v>0</v>
          </cell>
          <cell r="T2621">
            <v>0</v>
          </cell>
          <cell r="U2621">
            <v>0</v>
          </cell>
          <cell r="V2621">
            <v>21.26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</row>
        <row r="2622">
          <cell r="B2622" t="str">
            <v>MASON CO-REGULATEDPAYMENTSPAY</v>
          </cell>
          <cell r="J2622" t="str">
            <v>PAY</v>
          </cell>
          <cell r="K2622" t="str">
            <v>PAYMENT-THANK YOU!</v>
          </cell>
          <cell r="S2622">
            <v>0</v>
          </cell>
          <cell r="T2622">
            <v>0</v>
          </cell>
          <cell r="U2622">
            <v>0</v>
          </cell>
          <cell r="V2622">
            <v>-13747.11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</row>
        <row r="2623">
          <cell r="B2623" t="str">
            <v>MASON CO-REGULATEDPAYMENTSPAY-CFREE</v>
          </cell>
          <cell r="J2623" t="str">
            <v>PAY-CFREE</v>
          </cell>
          <cell r="K2623" t="str">
            <v>PAYMENT-THANK YOU</v>
          </cell>
          <cell r="S2623">
            <v>0</v>
          </cell>
          <cell r="T2623">
            <v>0</v>
          </cell>
          <cell r="U2623">
            <v>0</v>
          </cell>
          <cell r="V2623">
            <v>-65689.37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</row>
        <row r="2624">
          <cell r="B2624" t="str">
            <v>MASON CO-REGULATEDPAYMENTSPAY-KOL</v>
          </cell>
          <cell r="J2624" t="str">
            <v>PAY-KOL</v>
          </cell>
          <cell r="K2624" t="str">
            <v>PAYMENT-THANK YOU - OL</v>
          </cell>
          <cell r="S2624">
            <v>0</v>
          </cell>
          <cell r="T2624">
            <v>0</v>
          </cell>
          <cell r="U2624">
            <v>0</v>
          </cell>
          <cell r="V2624">
            <v>-66527.759999999995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</row>
        <row r="2625">
          <cell r="B2625" t="str">
            <v>MASON CO-REGULATEDPAYMENTSPAY-ORCC</v>
          </cell>
          <cell r="J2625" t="str">
            <v>PAY-ORCC</v>
          </cell>
          <cell r="K2625" t="str">
            <v>ORCC PAYMENT</v>
          </cell>
          <cell r="S2625">
            <v>0</v>
          </cell>
          <cell r="T2625">
            <v>0</v>
          </cell>
          <cell r="U2625">
            <v>0</v>
          </cell>
          <cell r="V2625">
            <v>-1353.78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</row>
        <row r="2626">
          <cell r="B2626" t="str">
            <v>MASON CO-REGULATEDPAYMENTSPAY-RPPS</v>
          </cell>
          <cell r="J2626" t="str">
            <v>PAY-RPPS</v>
          </cell>
          <cell r="K2626" t="str">
            <v>RPSS PAYMENT</v>
          </cell>
          <cell r="S2626">
            <v>0</v>
          </cell>
          <cell r="T2626">
            <v>0</v>
          </cell>
          <cell r="U2626">
            <v>0</v>
          </cell>
          <cell r="V2626">
            <v>-10673.02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</row>
        <row r="2627">
          <cell r="B2627" t="str">
            <v>MASON CO-REGULATEDPAYMENTSPAYMET</v>
          </cell>
          <cell r="J2627" t="str">
            <v>PAYMET</v>
          </cell>
          <cell r="K2627" t="str">
            <v>METAVANTE ONLINE PAYMENT</v>
          </cell>
          <cell r="S2627">
            <v>0</v>
          </cell>
          <cell r="T2627">
            <v>0</v>
          </cell>
          <cell r="U2627">
            <v>0</v>
          </cell>
          <cell r="V2627">
            <v>-11007.6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</row>
        <row r="2628">
          <cell r="B2628" t="str">
            <v>MASON CO-REGULATEDPAYMENTSPAYUSBL</v>
          </cell>
          <cell r="J2628" t="str">
            <v>PAYUSBL</v>
          </cell>
          <cell r="K2628" t="str">
            <v>PAYMENT THANK YOU</v>
          </cell>
          <cell r="S2628">
            <v>0</v>
          </cell>
          <cell r="T2628">
            <v>0</v>
          </cell>
          <cell r="U2628">
            <v>0</v>
          </cell>
          <cell r="V2628">
            <v>-114127.46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</row>
        <row r="2629">
          <cell r="B2629" t="str">
            <v>MASON CO-REGULATEDPAYMENTSRET-KOL</v>
          </cell>
          <cell r="J2629" t="str">
            <v>RET-KOL</v>
          </cell>
          <cell r="K2629" t="str">
            <v>ONLINE PAYMENT RETURN</v>
          </cell>
          <cell r="S2629">
            <v>0</v>
          </cell>
          <cell r="T2629">
            <v>0</v>
          </cell>
          <cell r="U2629">
            <v>0</v>
          </cell>
          <cell r="V2629">
            <v>880.48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</row>
        <row r="2630">
          <cell r="B2630" t="str">
            <v>MASON CO-REGULATEDPAYMENTSCC-KOL</v>
          </cell>
          <cell r="J2630" t="str">
            <v>CC-KOL</v>
          </cell>
          <cell r="K2630" t="str">
            <v>ONLINE PAYMENT-CC</v>
          </cell>
          <cell r="S2630">
            <v>0</v>
          </cell>
          <cell r="T2630">
            <v>0</v>
          </cell>
          <cell r="U2630">
            <v>0</v>
          </cell>
          <cell r="V2630">
            <v>-47143.01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</row>
        <row r="2631">
          <cell r="B2631" t="str">
            <v>MASON CO-REGULATEDPAYMENTSCCREF-KOL</v>
          </cell>
          <cell r="J2631" t="str">
            <v>CCREF-KOL</v>
          </cell>
          <cell r="K2631" t="str">
            <v>CREDIT CARD REFUND</v>
          </cell>
          <cell r="S2631">
            <v>0</v>
          </cell>
          <cell r="T2631">
            <v>0</v>
          </cell>
          <cell r="U2631">
            <v>0</v>
          </cell>
          <cell r="V2631">
            <v>3131.75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</row>
        <row r="2632">
          <cell r="B2632" t="str">
            <v>MASON CO-REGULATEDPAYMENTSPAY</v>
          </cell>
          <cell r="J2632" t="str">
            <v>PAY</v>
          </cell>
          <cell r="K2632" t="str">
            <v>PAYMENT-THANK YOU!</v>
          </cell>
          <cell r="S2632">
            <v>0</v>
          </cell>
          <cell r="T2632">
            <v>0</v>
          </cell>
          <cell r="U2632">
            <v>0</v>
          </cell>
          <cell r="V2632">
            <v>-19044.37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</row>
        <row r="2633">
          <cell r="B2633" t="str">
            <v>MASON CO-REGULATEDPAYMENTSPAY EFT</v>
          </cell>
          <cell r="J2633" t="str">
            <v>PAY EFT</v>
          </cell>
          <cell r="K2633" t="str">
            <v>ELECTRONIC PAYMENT</v>
          </cell>
          <cell r="S2633">
            <v>0</v>
          </cell>
          <cell r="T2633">
            <v>0</v>
          </cell>
          <cell r="U2633">
            <v>0</v>
          </cell>
          <cell r="V2633">
            <v>-618.42999999999995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</row>
        <row r="2634">
          <cell r="B2634" t="str">
            <v>MASON CO-REGULATEDPAYMENTSPAY ICT</v>
          </cell>
          <cell r="J2634" t="str">
            <v>PAY ICT</v>
          </cell>
          <cell r="K2634" t="str">
            <v>I/C PAYMENT THANK YOU!</v>
          </cell>
          <cell r="S2634">
            <v>0</v>
          </cell>
          <cell r="T2634">
            <v>0</v>
          </cell>
          <cell r="U2634">
            <v>0</v>
          </cell>
          <cell r="V2634">
            <v>207.54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</row>
        <row r="2635">
          <cell r="B2635" t="str">
            <v>MASON CO-REGULATEDPAYMENTSPAY-CFREE</v>
          </cell>
          <cell r="J2635" t="str">
            <v>PAY-CFREE</v>
          </cell>
          <cell r="K2635" t="str">
            <v>PAYMENT-THANK YOU</v>
          </cell>
          <cell r="S2635">
            <v>0</v>
          </cell>
          <cell r="T2635">
            <v>0</v>
          </cell>
          <cell r="U2635">
            <v>0</v>
          </cell>
          <cell r="V2635">
            <v>-3905.89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</row>
        <row r="2636">
          <cell r="B2636" t="str">
            <v>MASON CO-REGULATEDPAYMENTSPAY-KOL</v>
          </cell>
          <cell r="J2636" t="str">
            <v>PAY-KOL</v>
          </cell>
          <cell r="K2636" t="str">
            <v>PAYMENT-THANK YOU - OL</v>
          </cell>
          <cell r="S2636">
            <v>0</v>
          </cell>
          <cell r="T2636">
            <v>0</v>
          </cell>
          <cell r="U2636">
            <v>0</v>
          </cell>
          <cell r="V2636">
            <v>-10919.95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</row>
        <row r="2637">
          <cell r="B2637" t="str">
            <v>MASON CO-REGULATEDPAYMENTSPAY-ORCC</v>
          </cell>
          <cell r="J2637" t="str">
            <v>PAY-ORCC</v>
          </cell>
          <cell r="K2637" t="str">
            <v>ORCC PAYMENT</v>
          </cell>
          <cell r="S2637">
            <v>0</v>
          </cell>
          <cell r="T2637">
            <v>0</v>
          </cell>
          <cell r="U2637">
            <v>0</v>
          </cell>
          <cell r="V2637">
            <v>-95.67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</row>
        <row r="2638">
          <cell r="B2638" t="str">
            <v>MASON CO-REGULATEDPAYMENTSPAY-RPPS</v>
          </cell>
          <cell r="J2638" t="str">
            <v>PAY-RPPS</v>
          </cell>
          <cell r="K2638" t="str">
            <v>RPSS PAYMENT</v>
          </cell>
          <cell r="S2638">
            <v>0</v>
          </cell>
          <cell r="T2638">
            <v>0</v>
          </cell>
          <cell r="U2638">
            <v>0</v>
          </cell>
          <cell r="V2638">
            <v>-1326.28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</row>
        <row r="2639">
          <cell r="B2639" t="str">
            <v>MASON CO-REGULATEDPAYMENTSPAYMET</v>
          </cell>
          <cell r="J2639" t="str">
            <v>PAYMET</v>
          </cell>
          <cell r="K2639" t="str">
            <v>METAVANTE ONLINE PAYMENT</v>
          </cell>
          <cell r="S2639">
            <v>0</v>
          </cell>
          <cell r="T2639">
            <v>0</v>
          </cell>
          <cell r="U2639">
            <v>0</v>
          </cell>
          <cell r="V2639">
            <v>-774.51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</row>
        <row r="2640">
          <cell r="B2640" t="str">
            <v>MASON CO-REGULATEDPAYMENTSPAYUSBL</v>
          </cell>
          <cell r="J2640" t="str">
            <v>PAYUSBL</v>
          </cell>
          <cell r="K2640" t="str">
            <v>PAYMENT THANK YOU</v>
          </cell>
          <cell r="S2640">
            <v>0</v>
          </cell>
          <cell r="T2640">
            <v>0</v>
          </cell>
          <cell r="U2640">
            <v>0</v>
          </cell>
          <cell r="V2640">
            <v>-30750.29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</row>
        <row r="2641">
          <cell r="B2641" t="str">
            <v>MASON CO-REGULATEDPAYMENTSRET-KOL</v>
          </cell>
          <cell r="J2641" t="str">
            <v>RET-KOL</v>
          </cell>
          <cell r="K2641" t="str">
            <v>ONLINE PAYMENT RETURN</v>
          </cell>
          <cell r="S2641">
            <v>0</v>
          </cell>
          <cell r="T2641">
            <v>0</v>
          </cell>
          <cell r="U2641">
            <v>0</v>
          </cell>
          <cell r="V2641">
            <v>24.62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</row>
        <row r="2642">
          <cell r="B2642" t="str">
            <v>MASON CO-REGULATEDRESIDENTIAL20RW1</v>
          </cell>
          <cell r="J2642" t="str">
            <v>20RW1</v>
          </cell>
          <cell r="K2642" t="str">
            <v>1-20 GAL CAN WEEKLY SVC</v>
          </cell>
          <cell r="S2642">
            <v>0</v>
          </cell>
          <cell r="T2642">
            <v>0</v>
          </cell>
          <cell r="U2642">
            <v>0</v>
          </cell>
          <cell r="V2642">
            <v>12.99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</row>
        <row r="2643">
          <cell r="B2643" t="str">
            <v>MASON CO-REGULATEDRESIDENTIAL35RE1</v>
          </cell>
          <cell r="J2643" t="str">
            <v>35RE1</v>
          </cell>
          <cell r="K2643" t="str">
            <v>1-35 GAL CART EOW SVC</v>
          </cell>
          <cell r="S2643">
            <v>0</v>
          </cell>
          <cell r="T2643">
            <v>0</v>
          </cell>
          <cell r="U2643">
            <v>0</v>
          </cell>
          <cell r="V2643">
            <v>323.02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</row>
        <row r="2644">
          <cell r="B2644" t="str">
            <v>MASON CO-REGULATEDRESIDENTIAL35RM1</v>
          </cell>
          <cell r="J2644" t="str">
            <v>35RM1</v>
          </cell>
          <cell r="K2644" t="str">
            <v>1-35 GAL CART MONTHLY SVC</v>
          </cell>
          <cell r="S2644">
            <v>0</v>
          </cell>
          <cell r="T2644">
            <v>0</v>
          </cell>
          <cell r="U2644">
            <v>0</v>
          </cell>
          <cell r="V2644">
            <v>6.45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</row>
        <row r="2645">
          <cell r="B2645" t="str">
            <v>MASON CO-REGULATEDRESIDENTIAL35RW1</v>
          </cell>
          <cell r="J2645" t="str">
            <v>35RW1</v>
          </cell>
          <cell r="K2645" t="str">
            <v>1-35 GAL CART WEEKLY SVC</v>
          </cell>
          <cell r="S2645">
            <v>0</v>
          </cell>
          <cell r="T2645">
            <v>0</v>
          </cell>
          <cell r="U2645">
            <v>0</v>
          </cell>
          <cell r="V2645">
            <v>884.66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</row>
        <row r="2646">
          <cell r="B2646" t="str">
            <v>MASON CO-REGULATEDRESIDENTIAL48RE1</v>
          </cell>
          <cell r="J2646" t="str">
            <v>48RE1</v>
          </cell>
          <cell r="K2646" t="str">
            <v>1-48 GAL EOW</v>
          </cell>
          <cell r="S2646">
            <v>0</v>
          </cell>
          <cell r="T2646">
            <v>0</v>
          </cell>
          <cell r="U2646">
            <v>0</v>
          </cell>
          <cell r="V2646">
            <v>293.95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</row>
        <row r="2647">
          <cell r="B2647" t="str">
            <v>MASON CO-REGULATEDRESIDENTIAL48RM1</v>
          </cell>
          <cell r="J2647" t="str">
            <v>48RM1</v>
          </cell>
          <cell r="K2647" t="str">
            <v>1-48 GAL MONTHLY</v>
          </cell>
          <cell r="S2647">
            <v>0</v>
          </cell>
          <cell r="T2647">
            <v>0</v>
          </cell>
          <cell r="U2647">
            <v>0</v>
          </cell>
          <cell r="V2647">
            <v>8.08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</row>
        <row r="2648">
          <cell r="B2648" t="str">
            <v>MASON CO-REGULATEDRESIDENTIAL48RW1</v>
          </cell>
          <cell r="J2648" t="str">
            <v>48RW1</v>
          </cell>
          <cell r="K2648" t="str">
            <v>1-48 GAL WEEKLY</v>
          </cell>
          <cell r="S2648">
            <v>0</v>
          </cell>
          <cell r="T2648">
            <v>0</v>
          </cell>
          <cell r="U2648">
            <v>0</v>
          </cell>
          <cell r="V2648">
            <v>530.35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</row>
        <row r="2649">
          <cell r="B2649" t="str">
            <v>MASON CO-REGULATEDRESIDENTIAL64RE1</v>
          </cell>
          <cell r="J2649" t="str">
            <v>64RE1</v>
          </cell>
          <cell r="K2649" t="str">
            <v>1-64 GAL EOW</v>
          </cell>
          <cell r="S2649">
            <v>0</v>
          </cell>
          <cell r="T2649">
            <v>0</v>
          </cell>
          <cell r="U2649">
            <v>0</v>
          </cell>
          <cell r="V2649">
            <v>286.23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</row>
        <row r="2650">
          <cell r="B2650" t="str">
            <v>MASON CO-REGULATEDRESIDENTIAL64RM1</v>
          </cell>
          <cell r="J2650" t="str">
            <v>64RM1</v>
          </cell>
          <cell r="K2650" t="str">
            <v>1-64 GAL MONTHLY</v>
          </cell>
          <cell r="S2650">
            <v>0</v>
          </cell>
          <cell r="T2650">
            <v>0</v>
          </cell>
          <cell r="U2650">
            <v>0</v>
          </cell>
          <cell r="V2650">
            <v>9.5399999999999991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</row>
        <row r="2651">
          <cell r="B2651" t="str">
            <v>MASON CO-REGULATEDRESIDENTIAL64RW1</v>
          </cell>
          <cell r="J2651" t="str">
            <v>64RW1</v>
          </cell>
          <cell r="K2651" t="str">
            <v>1-64 GAL CART WEEKLY SVC</v>
          </cell>
          <cell r="S2651">
            <v>0</v>
          </cell>
          <cell r="T2651">
            <v>0</v>
          </cell>
          <cell r="U2651">
            <v>0</v>
          </cell>
          <cell r="V2651">
            <v>447.86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</row>
        <row r="2652">
          <cell r="B2652" t="str">
            <v>MASON CO-REGULATEDRESIDENTIAL96RE1</v>
          </cell>
          <cell r="J2652" t="str">
            <v>96RE1</v>
          </cell>
          <cell r="K2652" t="str">
            <v>1-96 GAL EOW</v>
          </cell>
          <cell r="S2652">
            <v>0</v>
          </cell>
          <cell r="T2652">
            <v>0</v>
          </cell>
          <cell r="U2652">
            <v>0</v>
          </cell>
          <cell r="V2652">
            <v>90.21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</row>
        <row r="2653">
          <cell r="B2653" t="str">
            <v>MASON CO-REGULATEDRESIDENTIAL96RM1</v>
          </cell>
          <cell r="J2653" t="str">
            <v>96RM1</v>
          </cell>
          <cell r="K2653" t="str">
            <v>1-96 GAL MONTHLY</v>
          </cell>
          <cell r="S2653">
            <v>0</v>
          </cell>
          <cell r="T2653">
            <v>0</v>
          </cell>
          <cell r="U2653">
            <v>0</v>
          </cell>
          <cell r="V2653">
            <v>-11.77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</row>
        <row r="2654">
          <cell r="B2654" t="str">
            <v>MASON CO-REGULATEDRESIDENTIAL96RW1</v>
          </cell>
          <cell r="J2654" t="str">
            <v>96RW1</v>
          </cell>
          <cell r="K2654" t="str">
            <v>1-96 GAL CART WEEKLY SVC</v>
          </cell>
          <cell r="S2654">
            <v>0</v>
          </cell>
          <cell r="T2654">
            <v>0</v>
          </cell>
          <cell r="U2654">
            <v>0</v>
          </cell>
          <cell r="V2654">
            <v>-120.05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</row>
        <row r="2655">
          <cell r="B2655" t="str">
            <v>MASON CO-REGULATEDRESIDENTIALDRVNRE1</v>
          </cell>
          <cell r="J2655" t="str">
            <v>DRVNRE1</v>
          </cell>
          <cell r="K2655" t="str">
            <v>DRIVE IN UP TO 250'-EOW</v>
          </cell>
          <cell r="S2655">
            <v>0</v>
          </cell>
          <cell r="T2655">
            <v>0</v>
          </cell>
          <cell r="U2655">
            <v>0</v>
          </cell>
          <cell r="V2655">
            <v>2.42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</row>
        <row r="2656">
          <cell r="B2656" t="str">
            <v>MASON CO-REGULATEDRESIDENTIALDRVNRE1RECY</v>
          </cell>
          <cell r="J2656" t="str">
            <v>DRVNRE1RECY</v>
          </cell>
          <cell r="K2656" t="str">
            <v>DRIVE IN UP TO 250 EOW-RE</v>
          </cell>
          <cell r="S2656">
            <v>0</v>
          </cell>
          <cell r="T2656">
            <v>0</v>
          </cell>
          <cell r="U2656">
            <v>0</v>
          </cell>
          <cell r="V2656">
            <v>3.96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</row>
        <row r="2657">
          <cell r="B2657" t="str">
            <v>MASON CO-REGULATEDRESIDENTIALDRVNRW1</v>
          </cell>
          <cell r="J2657" t="str">
            <v>DRVNRW1</v>
          </cell>
          <cell r="K2657" t="str">
            <v>DRIVE IN UP TO 250'</v>
          </cell>
          <cell r="S2657">
            <v>0</v>
          </cell>
          <cell r="T2657">
            <v>0</v>
          </cell>
          <cell r="U2657">
            <v>0</v>
          </cell>
          <cell r="V2657">
            <v>5.75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</row>
        <row r="2658">
          <cell r="B2658" t="str">
            <v>MASON CO-REGULATEDRESIDENTIALDRVNRW2</v>
          </cell>
          <cell r="J2658" t="str">
            <v>DRVNRW2</v>
          </cell>
          <cell r="K2658" t="str">
            <v>DRIVE IN OVER 250'</v>
          </cell>
          <cell r="S2658">
            <v>0</v>
          </cell>
          <cell r="T2658">
            <v>0</v>
          </cell>
          <cell r="U2658">
            <v>0</v>
          </cell>
          <cell r="V2658">
            <v>4.55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</row>
        <row r="2659">
          <cell r="B2659" t="str">
            <v>MASON CO-REGULATEDRESIDENTIALRECYCLECR</v>
          </cell>
          <cell r="J2659" t="str">
            <v>RECYCLECR</v>
          </cell>
          <cell r="K2659" t="str">
            <v>VALUE OF RECYCLABLES</v>
          </cell>
          <cell r="S2659">
            <v>0</v>
          </cell>
          <cell r="T2659">
            <v>0</v>
          </cell>
          <cell r="U2659">
            <v>0</v>
          </cell>
          <cell r="V2659">
            <v>373.1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</row>
        <row r="2660">
          <cell r="B2660" t="str">
            <v>MASON CO-REGULATEDRESIDENTIALRECYONLY</v>
          </cell>
          <cell r="J2660" t="str">
            <v>RECYONLY</v>
          </cell>
          <cell r="K2660" t="str">
            <v>RECYCLE SERVICE ONLY</v>
          </cell>
          <cell r="S2660">
            <v>0</v>
          </cell>
          <cell r="T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</row>
        <row r="2661">
          <cell r="B2661" t="str">
            <v>MASON CO-REGULATEDRESIDENTIALRECYR</v>
          </cell>
          <cell r="J2661" t="str">
            <v>RECYR</v>
          </cell>
          <cell r="K2661" t="str">
            <v>RESIDENTIAL RECYCLE</v>
          </cell>
          <cell r="S2661">
            <v>0</v>
          </cell>
          <cell r="T2661">
            <v>0</v>
          </cell>
          <cell r="U2661">
            <v>0</v>
          </cell>
          <cell r="V2661">
            <v>1054.1099999999999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</row>
        <row r="2662">
          <cell r="B2662" t="str">
            <v>MASON CO-REGULATEDRESIDENTIALWLKNRE1</v>
          </cell>
          <cell r="J2662" t="str">
            <v>WLKNRE1</v>
          </cell>
          <cell r="K2662" t="str">
            <v>WALK IN 5'-25'-EOW</v>
          </cell>
          <cell r="S2662">
            <v>0</v>
          </cell>
          <cell r="T2662">
            <v>0</v>
          </cell>
          <cell r="U2662">
            <v>0</v>
          </cell>
          <cell r="V2662">
            <v>-0.64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</row>
        <row r="2663">
          <cell r="B2663" t="str">
            <v>MASON CO-REGULATEDRESIDENTIALWLKNRW1</v>
          </cell>
          <cell r="J2663" t="str">
            <v>WLKNRW1</v>
          </cell>
          <cell r="K2663" t="str">
            <v>WALK IN 5'-25'</v>
          </cell>
          <cell r="S2663">
            <v>0</v>
          </cell>
          <cell r="T2663">
            <v>0</v>
          </cell>
          <cell r="U2663">
            <v>0</v>
          </cell>
          <cell r="V2663">
            <v>3.68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</row>
        <row r="2664">
          <cell r="B2664" t="str">
            <v>MASON CO-REGULATEDRESIDENTIAL20RW1</v>
          </cell>
          <cell r="J2664" t="str">
            <v>20RW1</v>
          </cell>
          <cell r="K2664" t="str">
            <v>1-20 GAL CAN WEEKLY SVC</v>
          </cell>
          <cell r="S2664">
            <v>0</v>
          </cell>
          <cell r="T2664">
            <v>0</v>
          </cell>
          <cell r="U2664">
            <v>0</v>
          </cell>
          <cell r="V2664">
            <v>-2.97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</row>
        <row r="2665">
          <cell r="B2665" t="str">
            <v>MASON CO-REGULATEDRESIDENTIAL35RE1</v>
          </cell>
          <cell r="J2665" t="str">
            <v>35RE1</v>
          </cell>
          <cell r="K2665" t="str">
            <v>1-35 GAL CART EOW SVC</v>
          </cell>
          <cell r="S2665">
            <v>0</v>
          </cell>
          <cell r="T2665">
            <v>0</v>
          </cell>
          <cell r="U2665">
            <v>0</v>
          </cell>
          <cell r="V2665">
            <v>-225.14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</row>
        <row r="2666">
          <cell r="B2666" t="str">
            <v>MASON CO-REGULATEDRESIDENTIAL35RM1</v>
          </cell>
          <cell r="J2666" t="str">
            <v>35RM1</v>
          </cell>
          <cell r="K2666" t="str">
            <v>1-35 GAL CART MONTHLY SVC</v>
          </cell>
          <cell r="S2666">
            <v>0</v>
          </cell>
          <cell r="T2666">
            <v>0</v>
          </cell>
          <cell r="U2666">
            <v>0</v>
          </cell>
          <cell r="V2666">
            <v>-12.99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</row>
        <row r="2667">
          <cell r="B2667" t="str">
            <v>MASON CO-REGULATEDRESIDENTIAL35ROCC1</v>
          </cell>
          <cell r="J2667" t="str">
            <v>35ROCC1</v>
          </cell>
          <cell r="K2667" t="str">
            <v>1-35 GAL ON CALL PICKUP</v>
          </cell>
          <cell r="S2667">
            <v>0</v>
          </cell>
          <cell r="T2667">
            <v>0</v>
          </cell>
          <cell r="U2667">
            <v>0</v>
          </cell>
          <cell r="V2667">
            <v>58.05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</row>
        <row r="2668">
          <cell r="B2668" t="str">
            <v>MASON CO-REGULATEDRESIDENTIAL35RW1</v>
          </cell>
          <cell r="J2668" t="str">
            <v>35RW1</v>
          </cell>
          <cell r="K2668" t="str">
            <v>1-35 GAL CART WEEKLY SVC</v>
          </cell>
          <cell r="S2668">
            <v>0</v>
          </cell>
          <cell r="T2668">
            <v>0</v>
          </cell>
          <cell r="U2668">
            <v>0</v>
          </cell>
          <cell r="V2668">
            <v>-371.68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</row>
        <row r="2669">
          <cell r="B2669" t="str">
            <v>MASON CO-REGULATEDRESIDENTIAL48RE1</v>
          </cell>
          <cell r="J2669" t="str">
            <v>48RE1</v>
          </cell>
          <cell r="K2669" t="str">
            <v>1-48 GAL EOW</v>
          </cell>
          <cell r="S2669">
            <v>0</v>
          </cell>
          <cell r="T2669">
            <v>0</v>
          </cell>
          <cell r="U2669">
            <v>0</v>
          </cell>
          <cell r="V2669">
            <v>-97.76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</row>
        <row r="2670">
          <cell r="B2670" t="str">
            <v>MASON CO-REGULATEDRESIDENTIAL48ROCC1</v>
          </cell>
          <cell r="J2670" t="str">
            <v>48ROCC1</v>
          </cell>
          <cell r="K2670" t="str">
            <v>1-48 GAL ON CALL PICKUP</v>
          </cell>
          <cell r="S2670">
            <v>0</v>
          </cell>
          <cell r="T2670">
            <v>0</v>
          </cell>
          <cell r="U2670">
            <v>0</v>
          </cell>
          <cell r="V2670">
            <v>48.48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</row>
        <row r="2671">
          <cell r="B2671" t="str">
            <v>MASON CO-REGULATEDRESIDENTIAL48RW1</v>
          </cell>
          <cell r="J2671" t="str">
            <v>48RW1</v>
          </cell>
          <cell r="K2671" t="str">
            <v>1-48 GAL WEEKLY</v>
          </cell>
          <cell r="S2671">
            <v>0</v>
          </cell>
          <cell r="T2671">
            <v>0</v>
          </cell>
          <cell r="U2671">
            <v>0</v>
          </cell>
          <cell r="V2671">
            <v>-332.62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</row>
        <row r="2672">
          <cell r="B2672" t="str">
            <v>MASON CO-REGULATEDRESIDENTIAL64RE1</v>
          </cell>
          <cell r="J2672" t="str">
            <v>64RE1</v>
          </cell>
          <cell r="K2672" t="str">
            <v>1-64 GAL EOW</v>
          </cell>
          <cell r="S2672">
            <v>0</v>
          </cell>
          <cell r="T2672">
            <v>0</v>
          </cell>
          <cell r="U2672">
            <v>0</v>
          </cell>
          <cell r="V2672">
            <v>-133.69999999999999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</row>
        <row r="2673">
          <cell r="B2673" t="str">
            <v>MASON CO-REGULATEDRESIDENTIAL64ROCC1</v>
          </cell>
          <cell r="J2673" t="str">
            <v>64ROCC1</v>
          </cell>
          <cell r="K2673" t="str">
            <v>1-64 GAL ON CALL PICKUP</v>
          </cell>
          <cell r="S2673">
            <v>0</v>
          </cell>
          <cell r="T2673">
            <v>0</v>
          </cell>
          <cell r="U2673">
            <v>0</v>
          </cell>
          <cell r="V2673">
            <v>9.5399999999999991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</row>
        <row r="2674">
          <cell r="B2674" t="str">
            <v>MASON CO-REGULATEDRESIDENTIAL64RW1</v>
          </cell>
          <cell r="J2674" t="str">
            <v>64RW1</v>
          </cell>
          <cell r="K2674" t="str">
            <v>1-64 GAL CART WEEKLY SVC</v>
          </cell>
          <cell r="S2674">
            <v>0</v>
          </cell>
          <cell r="T2674">
            <v>0</v>
          </cell>
          <cell r="U2674">
            <v>0</v>
          </cell>
          <cell r="V2674">
            <v>-355.71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</row>
        <row r="2675">
          <cell r="B2675" t="str">
            <v>MASON CO-REGULATEDRESIDENTIAL96RE1</v>
          </cell>
          <cell r="J2675" t="str">
            <v>96RE1</v>
          </cell>
          <cell r="K2675" t="str">
            <v>1-96 GAL EOW</v>
          </cell>
          <cell r="S2675">
            <v>0</v>
          </cell>
          <cell r="T2675">
            <v>0</v>
          </cell>
          <cell r="U2675">
            <v>0</v>
          </cell>
          <cell r="V2675">
            <v>-21.48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</row>
        <row r="2676">
          <cell r="B2676" t="str">
            <v>MASON CO-REGULATEDRESIDENTIAL96ROCC1</v>
          </cell>
          <cell r="J2676" t="str">
            <v>96ROCC1</v>
          </cell>
          <cell r="K2676" t="str">
            <v>1-96 GAL ON CALL PICKUP</v>
          </cell>
          <cell r="S2676">
            <v>0</v>
          </cell>
          <cell r="T2676">
            <v>0</v>
          </cell>
          <cell r="U2676">
            <v>0</v>
          </cell>
          <cell r="V2676">
            <v>211.86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</row>
        <row r="2677">
          <cell r="B2677" t="str">
            <v>MASON CO-REGULATEDRESIDENTIAL96RW1</v>
          </cell>
          <cell r="J2677" t="str">
            <v>96RW1</v>
          </cell>
          <cell r="K2677" t="str">
            <v>1-96 GAL CART WEEKLY SVC</v>
          </cell>
          <cell r="S2677">
            <v>0</v>
          </cell>
          <cell r="T2677">
            <v>0</v>
          </cell>
          <cell r="U2677">
            <v>0</v>
          </cell>
          <cell r="V2677">
            <v>-233.21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</row>
        <row r="2678">
          <cell r="B2678" t="str">
            <v>MASON CO-REGULATEDRESIDENTIALADJOTHR</v>
          </cell>
          <cell r="J2678" t="str">
            <v>ADJOTHR</v>
          </cell>
          <cell r="K2678" t="str">
            <v>ADJUSTMENT</v>
          </cell>
          <cell r="S2678">
            <v>0</v>
          </cell>
          <cell r="T2678">
            <v>0</v>
          </cell>
          <cell r="U2678">
            <v>0</v>
          </cell>
          <cell r="V2678">
            <v>6.17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</row>
        <row r="2679">
          <cell r="B2679" t="str">
            <v>MASON CO-REGULATEDRESIDENTIALEXPUR</v>
          </cell>
          <cell r="J2679" t="str">
            <v>EXPUR</v>
          </cell>
          <cell r="K2679" t="str">
            <v>EXTRA PICKUP</v>
          </cell>
          <cell r="S2679">
            <v>0</v>
          </cell>
          <cell r="T2679">
            <v>0</v>
          </cell>
          <cell r="U2679">
            <v>0</v>
          </cell>
          <cell r="V2679">
            <v>721.8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</row>
        <row r="2680">
          <cell r="B2680" t="str">
            <v>MASON CO-REGULATEDRESIDENTIALEXTRAR</v>
          </cell>
          <cell r="J2680" t="str">
            <v>EXTRAR</v>
          </cell>
          <cell r="K2680" t="str">
            <v>EXTRA CAN/BAGS</v>
          </cell>
          <cell r="S2680">
            <v>0</v>
          </cell>
          <cell r="T2680">
            <v>0</v>
          </cell>
          <cell r="U2680">
            <v>0</v>
          </cell>
          <cell r="V2680">
            <v>2124.21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</row>
        <row r="2681">
          <cell r="B2681" t="str">
            <v>MASON CO-REGULATEDRESIDENTIALOFOWR</v>
          </cell>
          <cell r="J2681" t="str">
            <v>OFOWR</v>
          </cell>
          <cell r="K2681" t="str">
            <v>OVERFILL/OVERWEIGHT CHG</v>
          </cell>
          <cell r="S2681">
            <v>0</v>
          </cell>
          <cell r="T2681">
            <v>0</v>
          </cell>
          <cell r="U2681">
            <v>0</v>
          </cell>
          <cell r="V2681">
            <v>1961.85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</row>
        <row r="2682">
          <cell r="B2682" t="str">
            <v>MASON CO-REGULATEDRESIDENTIALRECYCLECR</v>
          </cell>
          <cell r="J2682" t="str">
            <v>RECYCLECR</v>
          </cell>
          <cell r="K2682" t="str">
            <v>VALUE OF RECYCLABLES</v>
          </cell>
          <cell r="S2682">
            <v>0</v>
          </cell>
          <cell r="T2682">
            <v>0</v>
          </cell>
          <cell r="U2682">
            <v>0</v>
          </cell>
          <cell r="V2682">
            <v>-152.59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</row>
        <row r="2683">
          <cell r="B2683" t="str">
            <v>MASON CO-REGULATEDRESIDENTIALRECYR</v>
          </cell>
          <cell r="J2683" t="str">
            <v>RECYR</v>
          </cell>
          <cell r="K2683" t="str">
            <v>RESIDENTIAL RECYCLE</v>
          </cell>
          <cell r="S2683">
            <v>0</v>
          </cell>
          <cell r="T2683">
            <v>0</v>
          </cell>
          <cell r="U2683">
            <v>0</v>
          </cell>
          <cell r="V2683">
            <v>-437.46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</row>
        <row r="2684">
          <cell r="B2684" t="str">
            <v>MASON CO-REGULATEDRESIDENTIALREDELIVER</v>
          </cell>
          <cell r="J2684" t="str">
            <v>REDELIVER</v>
          </cell>
          <cell r="K2684" t="str">
            <v>DELIVERY CHARGE</v>
          </cell>
          <cell r="S2684">
            <v>0</v>
          </cell>
          <cell r="T2684">
            <v>0</v>
          </cell>
          <cell r="U2684">
            <v>0</v>
          </cell>
          <cell r="V2684">
            <v>124.58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</row>
        <row r="2685">
          <cell r="B2685" t="str">
            <v>MASON CO-REGULATEDRESIDENTIALRESTART</v>
          </cell>
          <cell r="J2685" t="str">
            <v>RESTART</v>
          </cell>
          <cell r="K2685" t="str">
            <v>SERVICE RESTART FEE</v>
          </cell>
          <cell r="S2685">
            <v>0</v>
          </cell>
          <cell r="T2685">
            <v>0</v>
          </cell>
          <cell r="U2685">
            <v>0</v>
          </cell>
          <cell r="V2685">
            <v>595.04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</row>
        <row r="2686">
          <cell r="B2686" t="str">
            <v>MASON CO-REGULATEDRESIDENTIALWLKNRE1</v>
          </cell>
          <cell r="J2686" t="str">
            <v>WLKNRE1</v>
          </cell>
          <cell r="K2686" t="str">
            <v>WALK IN 5'-25'-EOW</v>
          </cell>
          <cell r="S2686">
            <v>0</v>
          </cell>
          <cell r="T2686">
            <v>0</v>
          </cell>
          <cell r="U2686">
            <v>0</v>
          </cell>
          <cell r="V2686">
            <v>-0.63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</row>
        <row r="2687">
          <cell r="B2687" t="str">
            <v>MASON CO-REGULATEDRESIDENTIALWLKNRM1</v>
          </cell>
          <cell r="J2687" t="str">
            <v>WLKNRM1</v>
          </cell>
          <cell r="K2687" t="str">
            <v>WALK IN 5'-25'-MTHLY</v>
          </cell>
          <cell r="S2687">
            <v>0</v>
          </cell>
          <cell r="T2687">
            <v>0</v>
          </cell>
          <cell r="U2687">
            <v>0</v>
          </cell>
          <cell r="V2687">
            <v>0.59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</row>
        <row r="2688">
          <cell r="B2688" t="str">
            <v>MASON CO-REGULATEDRESIDENTIALWLKNRW1</v>
          </cell>
          <cell r="J2688" t="str">
            <v>WLKNRW1</v>
          </cell>
          <cell r="K2688" t="str">
            <v>WALK IN 5'-25'</v>
          </cell>
          <cell r="S2688">
            <v>0</v>
          </cell>
          <cell r="T2688">
            <v>0</v>
          </cell>
          <cell r="U2688">
            <v>0</v>
          </cell>
          <cell r="V2688">
            <v>-1.78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</row>
        <row r="2689">
          <cell r="B2689" t="str">
            <v>MASON CO-REGULATEDRESIDENTIAL35ROCC1</v>
          </cell>
          <cell r="J2689" t="str">
            <v>35ROCC1</v>
          </cell>
          <cell r="K2689" t="str">
            <v>1-35 GAL ON CALL PICKUP</v>
          </cell>
          <cell r="S2689">
            <v>0</v>
          </cell>
          <cell r="T2689">
            <v>0</v>
          </cell>
          <cell r="U2689">
            <v>0</v>
          </cell>
          <cell r="V2689">
            <v>19.350000000000001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</row>
        <row r="2690">
          <cell r="B2690" t="str">
            <v>MASON CO-REGULATEDRESIDENTIAL48RW1</v>
          </cell>
          <cell r="J2690" t="str">
            <v>48RW1</v>
          </cell>
          <cell r="K2690" t="str">
            <v>1-48 GAL WEEKLY</v>
          </cell>
          <cell r="S2690">
            <v>0</v>
          </cell>
          <cell r="T2690">
            <v>0</v>
          </cell>
          <cell r="U2690">
            <v>0</v>
          </cell>
          <cell r="V2690">
            <v>17.440000000000001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</row>
        <row r="2691">
          <cell r="B2691" t="str">
            <v>MASON CO-REGULATEDRESIDENTIAL64ROCC1</v>
          </cell>
          <cell r="J2691" t="str">
            <v>64ROCC1</v>
          </cell>
          <cell r="K2691" t="str">
            <v>1-64 GAL ON CALL PICKUP</v>
          </cell>
          <cell r="S2691">
            <v>0</v>
          </cell>
          <cell r="T2691">
            <v>0</v>
          </cell>
          <cell r="U2691">
            <v>0</v>
          </cell>
          <cell r="V2691">
            <v>9.5399999999999991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</row>
        <row r="2692">
          <cell r="B2692" t="str">
            <v>MASON CO-REGULATEDRESIDENTIAL96ROCC1</v>
          </cell>
          <cell r="J2692" t="str">
            <v>96ROCC1</v>
          </cell>
          <cell r="K2692" t="str">
            <v>1-96 GAL ON CALL PICKUP</v>
          </cell>
          <cell r="S2692">
            <v>0</v>
          </cell>
          <cell r="T2692">
            <v>0</v>
          </cell>
          <cell r="U2692">
            <v>0</v>
          </cell>
          <cell r="V2692">
            <v>11.77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</row>
        <row r="2693">
          <cell r="B2693" t="str">
            <v>MASON CO-REGULATEDRESIDENTIALDRVNRE1RECYMA</v>
          </cell>
          <cell r="J2693" t="str">
            <v>DRVNRE1RECYMA</v>
          </cell>
          <cell r="K2693" t="str">
            <v>DRIVE IN UP TO 250 EOW-RE</v>
          </cell>
          <cell r="S2693">
            <v>0</v>
          </cell>
          <cell r="T2693">
            <v>0</v>
          </cell>
          <cell r="U2693">
            <v>0</v>
          </cell>
          <cell r="V2693">
            <v>63.12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</row>
        <row r="2694">
          <cell r="B2694" t="str">
            <v>MASON CO-REGULATEDRESIDENTIALDRVNRE2RECYMA</v>
          </cell>
          <cell r="J2694" t="str">
            <v>DRVNRE2RECYMA</v>
          </cell>
          <cell r="K2694" t="str">
            <v>DRIVE IN OVER 250 EOW-REC</v>
          </cell>
          <cell r="S2694">
            <v>0</v>
          </cell>
          <cell r="T2694">
            <v>0</v>
          </cell>
          <cell r="U2694">
            <v>0</v>
          </cell>
          <cell r="V2694">
            <v>13.2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</row>
        <row r="2695">
          <cell r="B2695" t="str">
            <v>MASON CO-REGULATEDRESIDENTIALDRVNRM1RECYMA</v>
          </cell>
          <cell r="J2695" t="str">
            <v>DRVNRM1RECYMA</v>
          </cell>
          <cell r="K2695" t="str">
            <v>DRIVE IN UP TO 125 MONTHL</v>
          </cell>
          <cell r="S2695">
            <v>0</v>
          </cell>
          <cell r="T2695">
            <v>0</v>
          </cell>
          <cell r="U2695">
            <v>0</v>
          </cell>
          <cell r="V2695">
            <v>1.1000000000000001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</row>
        <row r="2696">
          <cell r="B2696" t="str">
            <v>MASON CO-REGULATEDRESIDENTIALEMPLOYEER</v>
          </cell>
          <cell r="J2696" t="str">
            <v>EMPLOYEER</v>
          </cell>
          <cell r="K2696" t="str">
            <v>EMPLOYEE SERVICE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</row>
        <row r="2697">
          <cell r="B2697" t="str">
            <v>MASON CO-REGULATEDRESIDENTIALRECYCLECR</v>
          </cell>
          <cell r="J2697" t="str">
            <v>RECYCLECR</v>
          </cell>
          <cell r="K2697" t="str">
            <v>VALUE OF RECYCLABLES</v>
          </cell>
          <cell r="S2697">
            <v>0</v>
          </cell>
          <cell r="T2697">
            <v>0</v>
          </cell>
          <cell r="U2697">
            <v>0</v>
          </cell>
          <cell r="V2697">
            <v>13.19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</row>
        <row r="2698">
          <cell r="B2698" t="str">
            <v>MASON CO-REGULATEDRESIDENTIALRECYR</v>
          </cell>
          <cell r="J2698" t="str">
            <v>RECYR</v>
          </cell>
          <cell r="K2698" t="str">
            <v>RESIDENTIAL RECYCLE</v>
          </cell>
          <cell r="S2698">
            <v>0</v>
          </cell>
          <cell r="T2698">
            <v>0</v>
          </cell>
          <cell r="U2698">
            <v>0</v>
          </cell>
          <cell r="V2698">
            <v>87.47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</row>
        <row r="2699">
          <cell r="B2699" t="str">
            <v>MASON CO-REGULATEDRESIDENTIAL35RE1</v>
          </cell>
          <cell r="J2699" t="str">
            <v>35RE1</v>
          </cell>
          <cell r="K2699" t="str">
            <v>1-35 GAL CART EOW SVC</v>
          </cell>
          <cell r="S2699">
            <v>0</v>
          </cell>
          <cell r="T2699">
            <v>0</v>
          </cell>
          <cell r="U2699">
            <v>0</v>
          </cell>
          <cell r="V2699">
            <v>-10.88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</row>
        <row r="2700">
          <cell r="B2700" t="str">
            <v>MASON CO-REGULATEDRESIDENTIAL35ROCC1</v>
          </cell>
          <cell r="J2700" t="str">
            <v>35ROCC1</v>
          </cell>
          <cell r="K2700" t="str">
            <v>1-35 GAL ON CALL PICKUP</v>
          </cell>
          <cell r="S2700">
            <v>0</v>
          </cell>
          <cell r="T2700">
            <v>0</v>
          </cell>
          <cell r="U2700">
            <v>0</v>
          </cell>
          <cell r="V2700">
            <v>1954.35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</row>
        <row r="2701">
          <cell r="B2701" t="str">
            <v>MASON CO-REGULATEDRESIDENTIAL35RW1</v>
          </cell>
          <cell r="J2701" t="str">
            <v>35RW1</v>
          </cell>
          <cell r="K2701" t="str">
            <v>1-35 GAL CART WEEKLY SVC</v>
          </cell>
          <cell r="S2701">
            <v>0</v>
          </cell>
          <cell r="T2701">
            <v>0</v>
          </cell>
          <cell r="U2701">
            <v>0</v>
          </cell>
          <cell r="V2701">
            <v>-9.16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</row>
        <row r="2702">
          <cell r="B2702" t="str">
            <v>MASON CO-REGULATEDRESIDENTIAL48ROCC1</v>
          </cell>
          <cell r="J2702" t="str">
            <v>48ROCC1</v>
          </cell>
          <cell r="K2702" t="str">
            <v>1-48 GAL ON CALL PICKUP</v>
          </cell>
          <cell r="S2702">
            <v>0</v>
          </cell>
          <cell r="T2702">
            <v>0</v>
          </cell>
          <cell r="U2702">
            <v>0</v>
          </cell>
          <cell r="V2702">
            <v>121.2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</row>
        <row r="2703">
          <cell r="B2703" t="str">
            <v>MASON CO-REGULATEDRESIDENTIAL64ROCC1</v>
          </cell>
          <cell r="J2703" t="str">
            <v>64ROCC1</v>
          </cell>
          <cell r="K2703" t="str">
            <v>1-64 GAL ON CALL PICKUP</v>
          </cell>
          <cell r="S2703">
            <v>0</v>
          </cell>
          <cell r="T2703">
            <v>0</v>
          </cell>
          <cell r="U2703">
            <v>0</v>
          </cell>
          <cell r="V2703">
            <v>305.27999999999997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</row>
        <row r="2704">
          <cell r="B2704" t="str">
            <v>MASON CO-REGULATEDRESIDENTIAL96ROCC1</v>
          </cell>
          <cell r="J2704" t="str">
            <v>96ROCC1</v>
          </cell>
          <cell r="K2704" t="str">
            <v>1-96 GAL ON CALL PICKUP</v>
          </cell>
          <cell r="S2704">
            <v>0</v>
          </cell>
          <cell r="T2704">
            <v>0</v>
          </cell>
          <cell r="U2704">
            <v>0</v>
          </cell>
          <cell r="V2704">
            <v>400.18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</row>
        <row r="2705">
          <cell r="B2705" t="str">
            <v>MASON CO-REGULATEDRESIDENTIALADJOTHR</v>
          </cell>
          <cell r="J2705" t="str">
            <v>ADJOTHR</v>
          </cell>
          <cell r="K2705" t="str">
            <v>ADJUSTMENT</v>
          </cell>
          <cell r="S2705">
            <v>0</v>
          </cell>
          <cell r="T2705">
            <v>0</v>
          </cell>
          <cell r="U2705">
            <v>0</v>
          </cell>
          <cell r="V2705">
            <v>-0.97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</row>
        <row r="2706">
          <cell r="B2706" t="str">
            <v>MASON CO-REGULATEDRESIDENTIALDRVNRM1</v>
          </cell>
          <cell r="J2706" t="str">
            <v>DRVNRM1</v>
          </cell>
          <cell r="K2706" t="str">
            <v>DRIVE IN UP TO 250'-MTHLY</v>
          </cell>
          <cell r="S2706">
            <v>0</v>
          </cell>
          <cell r="T2706">
            <v>0</v>
          </cell>
          <cell r="U2706">
            <v>0</v>
          </cell>
          <cell r="V2706">
            <v>1.1100000000000001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</row>
        <row r="2707">
          <cell r="B2707" t="str">
            <v>MASON CO-REGULATEDRESIDENTIALEXTRAR</v>
          </cell>
          <cell r="J2707" t="str">
            <v>EXTRAR</v>
          </cell>
          <cell r="K2707" t="str">
            <v>EXTRA CAN/BAGS</v>
          </cell>
          <cell r="S2707">
            <v>0</v>
          </cell>
          <cell r="T2707">
            <v>0</v>
          </cell>
          <cell r="U2707">
            <v>0</v>
          </cell>
          <cell r="V2707">
            <v>85.69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</row>
        <row r="2708">
          <cell r="B2708" t="str">
            <v>MASON CO-REGULATEDRESIDENTIALOFOWR</v>
          </cell>
          <cell r="J2708" t="str">
            <v>OFOWR</v>
          </cell>
          <cell r="K2708" t="str">
            <v>OVERFILL/OVERWEIGHT CHG</v>
          </cell>
          <cell r="S2708">
            <v>0</v>
          </cell>
          <cell r="T2708">
            <v>0</v>
          </cell>
          <cell r="U2708">
            <v>0</v>
          </cell>
          <cell r="V2708">
            <v>45.1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</row>
        <row r="2709">
          <cell r="B2709" t="str">
            <v>MASON CO-REGULATEDRESIDENTIALRESTART</v>
          </cell>
          <cell r="J2709" t="str">
            <v>RESTART</v>
          </cell>
          <cell r="K2709" t="str">
            <v>SERVICE RESTART FEE</v>
          </cell>
          <cell r="S2709">
            <v>0</v>
          </cell>
          <cell r="T2709">
            <v>0</v>
          </cell>
          <cell r="U2709">
            <v>0</v>
          </cell>
          <cell r="V2709">
            <v>21.71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</row>
        <row r="2710">
          <cell r="B2710" t="str">
            <v>MASON CO-REGULATEDRESIDENTIALWLKNRM1</v>
          </cell>
          <cell r="J2710" t="str">
            <v>WLKNRM1</v>
          </cell>
          <cell r="K2710" t="str">
            <v>WALK IN 5'-25'-MTHLY</v>
          </cell>
          <cell r="S2710">
            <v>0</v>
          </cell>
          <cell r="T2710">
            <v>0</v>
          </cell>
          <cell r="U2710">
            <v>0</v>
          </cell>
          <cell r="V2710">
            <v>1.18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</row>
        <row r="2711">
          <cell r="B2711" t="str">
            <v>MASON CO-REGULATEDROLLOFFRORENT20D</v>
          </cell>
          <cell r="J2711" t="str">
            <v>RORENT20D</v>
          </cell>
          <cell r="K2711" t="str">
            <v>20YD ROLL OFF-DAILY RENT</v>
          </cell>
          <cell r="S2711">
            <v>0</v>
          </cell>
          <cell r="T2711">
            <v>0</v>
          </cell>
          <cell r="U2711">
            <v>0</v>
          </cell>
          <cell r="V2711">
            <v>6.01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</row>
        <row r="2712">
          <cell r="B2712" t="str">
            <v>MASON CO-REGULATEDROLLOFFRODEL</v>
          </cell>
          <cell r="J2712" t="str">
            <v>RODEL</v>
          </cell>
          <cell r="K2712" t="str">
            <v>ROLL OFF-DELIVERY</v>
          </cell>
          <cell r="S2712">
            <v>0</v>
          </cell>
          <cell r="T2712">
            <v>0</v>
          </cell>
          <cell r="U2712">
            <v>0</v>
          </cell>
          <cell r="V2712">
            <v>77.959999999999994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</row>
        <row r="2713">
          <cell r="B2713" t="str">
            <v>MASON CO-REGULATEDROLLOFFROLID</v>
          </cell>
          <cell r="J2713" t="str">
            <v>ROLID</v>
          </cell>
          <cell r="K2713" t="str">
            <v>ROLL OFF-LID</v>
          </cell>
          <cell r="S2713">
            <v>0</v>
          </cell>
          <cell r="T2713">
            <v>0</v>
          </cell>
          <cell r="U2713">
            <v>0</v>
          </cell>
          <cell r="V2713">
            <v>262.08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</row>
        <row r="2714">
          <cell r="B2714" t="str">
            <v>MASON CO-REGULATEDROLLOFFRORENT10D</v>
          </cell>
          <cell r="J2714" t="str">
            <v>RORENT10D</v>
          </cell>
          <cell r="K2714" t="str">
            <v>10YD ROLL OFF DAILY RENT</v>
          </cell>
          <cell r="S2714">
            <v>0</v>
          </cell>
          <cell r="T2714">
            <v>0</v>
          </cell>
          <cell r="U2714">
            <v>0</v>
          </cell>
          <cell r="V2714">
            <v>502.2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</row>
        <row r="2715">
          <cell r="B2715" t="str">
            <v>MASON CO-REGULATEDROLLOFFRORENT10M</v>
          </cell>
          <cell r="J2715" t="str">
            <v>RORENT10M</v>
          </cell>
          <cell r="K2715" t="str">
            <v>10YD ROLL OFF MTHLY RENT</v>
          </cell>
          <cell r="S2715">
            <v>0</v>
          </cell>
          <cell r="T2715">
            <v>0</v>
          </cell>
          <cell r="U2715">
            <v>0</v>
          </cell>
          <cell r="V2715">
            <v>83.93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</row>
        <row r="2716">
          <cell r="B2716" t="str">
            <v>MASON CO-REGULATEDROLLOFFRORENT20D</v>
          </cell>
          <cell r="J2716" t="str">
            <v>RORENT20D</v>
          </cell>
          <cell r="K2716" t="str">
            <v>20YD ROLL OFF-DAILY RENT</v>
          </cell>
          <cell r="S2716">
            <v>0</v>
          </cell>
          <cell r="T2716">
            <v>0</v>
          </cell>
          <cell r="U2716">
            <v>0</v>
          </cell>
          <cell r="V2716">
            <v>3401.66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</row>
        <row r="2717">
          <cell r="B2717" t="str">
            <v>MASON CO-REGULATEDROLLOFFRORENT20M</v>
          </cell>
          <cell r="J2717" t="str">
            <v>RORENT20M</v>
          </cell>
          <cell r="K2717" t="str">
            <v>20YD ROLL OFF-MNTHLY RENT</v>
          </cell>
          <cell r="S2717">
            <v>0</v>
          </cell>
          <cell r="T2717">
            <v>0</v>
          </cell>
          <cell r="U2717">
            <v>0</v>
          </cell>
          <cell r="V2717">
            <v>1949.6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</row>
        <row r="2718">
          <cell r="B2718" t="str">
            <v>MASON CO-REGULATEDROLLOFFRORENT40D</v>
          </cell>
          <cell r="J2718" t="str">
            <v>RORENT40D</v>
          </cell>
          <cell r="K2718" t="str">
            <v>40YD ROLL OFF-DAILY RENT</v>
          </cell>
          <cell r="S2718">
            <v>0</v>
          </cell>
          <cell r="T2718">
            <v>0</v>
          </cell>
          <cell r="U2718">
            <v>0</v>
          </cell>
          <cell r="V2718">
            <v>1362.24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</row>
        <row r="2719">
          <cell r="B2719" t="str">
            <v>MASON CO-REGULATEDROLLOFFRORENT40M</v>
          </cell>
          <cell r="J2719" t="str">
            <v>RORENT40M</v>
          </cell>
          <cell r="K2719" t="str">
            <v>40YD ROLL OFF-MNTHLY RENT</v>
          </cell>
          <cell r="S2719">
            <v>0</v>
          </cell>
          <cell r="T2719">
            <v>0</v>
          </cell>
          <cell r="U2719">
            <v>0</v>
          </cell>
          <cell r="V2719">
            <v>331.48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</row>
        <row r="2720">
          <cell r="B2720" t="str">
            <v>MASON CO-REGULATEDROLLOFFCPHAUL10</v>
          </cell>
          <cell r="J2720" t="str">
            <v>CPHAUL10</v>
          </cell>
          <cell r="K2720" t="str">
            <v>10YD COMPACTOR-HAUL</v>
          </cell>
          <cell r="S2720">
            <v>0</v>
          </cell>
          <cell r="T2720">
            <v>0</v>
          </cell>
          <cell r="U2720">
            <v>0</v>
          </cell>
          <cell r="V2720">
            <v>253.42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</row>
        <row r="2721">
          <cell r="B2721" t="str">
            <v>MASON CO-REGULATEDROLLOFFCPHAUL15</v>
          </cell>
          <cell r="J2721" t="str">
            <v>CPHAUL15</v>
          </cell>
          <cell r="K2721" t="str">
            <v>15YD COMPACTOR-HAUL</v>
          </cell>
          <cell r="S2721">
            <v>0</v>
          </cell>
          <cell r="T2721">
            <v>0</v>
          </cell>
          <cell r="U2721">
            <v>0</v>
          </cell>
          <cell r="V2721">
            <v>584.67999999999995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</row>
        <row r="2722">
          <cell r="B2722" t="str">
            <v>MASON CO-REGULATEDROLLOFFCPHAUL20</v>
          </cell>
          <cell r="J2722" t="str">
            <v>CPHAUL20</v>
          </cell>
          <cell r="K2722" t="str">
            <v>20YD COMPACTOR-HAUL</v>
          </cell>
          <cell r="S2722">
            <v>0</v>
          </cell>
          <cell r="T2722">
            <v>0</v>
          </cell>
          <cell r="U2722">
            <v>0</v>
          </cell>
          <cell r="V2722">
            <v>155.93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</row>
        <row r="2723">
          <cell r="B2723" t="str">
            <v>MASON CO-REGULATEDROLLOFFCPHAUL25</v>
          </cell>
          <cell r="J2723" t="str">
            <v>CPHAUL25</v>
          </cell>
          <cell r="K2723" t="str">
            <v>25YD COMPACTOR-HAUL</v>
          </cell>
          <cell r="S2723">
            <v>0</v>
          </cell>
          <cell r="T2723">
            <v>0</v>
          </cell>
          <cell r="U2723">
            <v>0</v>
          </cell>
          <cell r="V2723">
            <v>1536.21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</row>
        <row r="2724">
          <cell r="B2724" t="str">
            <v>MASON CO-REGULATEDROLLOFFDISPMC-TON</v>
          </cell>
          <cell r="J2724" t="str">
            <v>DISPMC-TON</v>
          </cell>
          <cell r="K2724" t="str">
            <v>MC LANDFILL PER TON</v>
          </cell>
          <cell r="S2724">
            <v>0</v>
          </cell>
          <cell r="T2724">
            <v>0</v>
          </cell>
          <cell r="U2724">
            <v>0</v>
          </cell>
          <cell r="V2724">
            <v>46206.46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</row>
        <row r="2725">
          <cell r="B2725" t="str">
            <v>MASON CO-REGULATEDROLLOFFDISPMCMISC</v>
          </cell>
          <cell r="J2725" t="str">
            <v>DISPMCMISC</v>
          </cell>
          <cell r="K2725" t="str">
            <v>DISPOSAL MISCELLANOUS</v>
          </cell>
          <cell r="S2725">
            <v>0</v>
          </cell>
          <cell r="T2725">
            <v>0</v>
          </cell>
          <cell r="U2725">
            <v>0</v>
          </cell>
          <cell r="V2725">
            <v>1037.3900000000001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</row>
        <row r="2726">
          <cell r="B2726" t="str">
            <v>MASON CO-REGULATEDROLLOFFRODEL</v>
          </cell>
          <cell r="J2726" t="str">
            <v>RODEL</v>
          </cell>
          <cell r="K2726" t="str">
            <v>ROLL OFF-DELIVERY</v>
          </cell>
          <cell r="S2726">
            <v>0</v>
          </cell>
          <cell r="T2726">
            <v>0</v>
          </cell>
          <cell r="U2726">
            <v>0</v>
          </cell>
          <cell r="V2726">
            <v>3820.04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</row>
        <row r="2727">
          <cell r="B2727" t="str">
            <v>MASON CO-REGULATEDROLLOFFROHAUL10</v>
          </cell>
          <cell r="J2727" t="str">
            <v>ROHAUL10</v>
          </cell>
          <cell r="K2727" t="str">
            <v>10YD ROLL OFF HAUL</v>
          </cell>
          <cell r="S2727">
            <v>0</v>
          </cell>
          <cell r="T2727">
            <v>0</v>
          </cell>
          <cell r="U2727">
            <v>0</v>
          </cell>
          <cell r="V2727">
            <v>83.93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</row>
        <row r="2728">
          <cell r="B2728" t="str">
            <v>MASON CO-REGULATEDROLLOFFROHAUL10T</v>
          </cell>
          <cell r="J2728" t="str">
            <v>ROHAUL10T</v>
          </cell>
          <cell r="K2728" t="str">
            <v>ROHAUL10T</v>
          </cell>
          <cell r="S2728">
            <v>0</v>
          </cell>
          <cell r="T2728">
            <v>0</v>
          </cell>
          <cell r="U2728">
            <v>0</v>
          </cell>
          <cell r="V2728">
            <v>419.65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</row>
        <row r="2729">
          <cell r="B2729" t="str">
            <v>MASON CO-REGULATEDROLLOFFROHAUL20</v>
          </cell>
          <cell r="J2729" t="str">
            <v>ROHAUL20</v>
          </cell>
          <cell r="K2729" t="str">
            <v>20YD ROLL OFF-HAUL</v>
          </cell>
          <cell r="S2729">
            <v>0</v>
          </cell>
          <cell r="T2729">
            <v>0</v>
          </cell>
          <cell r="U2729">
            <v>0</v>
          </cell>
          <cell r="V2729">
            <v>4776.5200000000004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</row>
        <row r="2730">
          <cell r="B2730" t="str">
            <v>MASON CO-REGULATEDROLLOFFROHAUL20T</v>
          </cell>
          <cell r="J2730" t="str">
            <v>ROHAUL20T</v>
          </cell>
          <cell r="K2730" t="str">
            <v>20YD ROLL OFF TEMP HAUL</v>
          </cell>
          <cell r="S2730">
            <v>0</v>
          </cell>
          <cell r="T2730">
            <v>0</v>
          </cell>
          <cell r="U2730">
            <v>0</v>
          </cell>
          <cell r="V2730">
            <v>3509.28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</row>
        <row r="2731">
          <cell r="B2731" t="str">
            <v>MASON CO-REGULATEDROLLOFFROHAUL30</v>
          </cell>
          <cell r="J2731" t="str">
            <v>ROHAUL30</v>
          </cell>
          <cell r="K2731" t="str">
            <v>30YD ROLL OFF-HAUL</v>
          </cell>
          <cell r="S2731">
            <v>0</v>
          </cell>
          <cell r="T2731">
            <v>0</v>
          </cell>
          <cell r="U2731">
            <v>0</v>
          </cell>
          <cell r="V2731">
            <v>252.8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</row>
        <row r="2732">
          <cell r="B2732" t="str">
            <v>MASON CO-REGULATEDROLLOFFROHAUL40</v>
          </cell>
          <cell r="J2732" t="str">
            <v>ROHAUL40</v>
          </cell>
          <cell r="K2732" t="str">
            <v>40YD ROLL OFF-HAUL</v>
          </cell>
          <cell r="S2732">
            <v>0</v>
          </cell>
          <cell r="T2732">
            <v>0</v>
          </cell>
          <cell r="U2732">
            <v>0</v>
          </cell>
          <cell r="V2732">
            <v>1325.92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</row>
        <row r="2733">
          <cell r="B2733" t="str">
            <v>MASON CO-REGULATEDROLLOFFROHAUL40T</v>
          </cell>
          <cell r="J2733" t="str">
            <v>ROHAUL40T</v>
          </cell>
          <cell r="K2733" t="str">
            <v>40YD ROLL OFF TEMP HAUL</v>
          </cell>
          <cell r="S2733">
            <v>0</v>
          </cell>
          <cell r="T2733">
            <v>0</v>
          </cell>
          <cell r="U2733">
            <v>0</v>
          </cell>
          <cell r="V2733">
            <v>5635.16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</row>
        <row r="2734">
          <cell r="B2734" t="str">
            <v>MASON CO-REGULATEDROLLOFFROMILE</v>
          </cell>
          <cell r="J2734" t="str">
            <v>ROMILE</v>
          </cell>
          <cell r="K2734" t="str">
            <v>ROLL OFF-MILEAGE</v>
          </cell>
          <cell r="S2734">
            <v>0</v>
          </cell>
          <cell r="T2734">
            <v>0</v>
          </cell>
          <cell r="U2734">
            <v>0</v>
          </cell>
          <cell r="V2734">
            <v>1222.29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</row>
        <row r="2735">
          <cell r="B2735" t="str">
            <v>MASON CO-REGULATEDROLLOFFRORELOCATE</v>
          </cell>
          <cell r="J2735" t="str">
            <v>RORELOCATE</v>
          </cell>
          <cell r="K2735" t="str">
            <v>ROLL OFF RELOCATE</v>
          </cell>
          <cell r="S2735">
            <v>0</v>
          </cell>
          <cell r="T2735">
            <v>0</v>
          </cell>
          <cell r="U2735">
            <v>0</v>
          </cell>
          <cell r="V2735">
            <v>331.48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</row>
        <row r="2736">
          <cell r="B2736" t="str">
            <v>MASON CO-REGULATEDROLLOFFRORENT10D</v>
          </cell>
          <cell r="J2736" t="str">
            <v>RORENT10D</v>
          </cell>
          <cell r="K2736" t="str">
            <v>10YD ROLL OFF DAILY RENT</v>
          </cell>
          <cell r="S2736">
            <v>0</v>
          </cell>
          <cell r="T2736">
            <v>0</v>
          </cell>
          <cell r="U2736">
            <v>0</v>
          </cell>
          <cell r="V2736">
            <v>120.9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</row>
        <row r="2737">
          <cell r="B2737" t="str">
            <v>MASON CO-REGULATEDROLLOFFRORENT20D</v>
          </cell>
          <cell r="J2737" t="str">
            <v>RORENT20D</v>
          </cell>
          <cell r="K2737" t="str">
            <v>20YD ROLL OFF-DAILY RENT</v>
          </cell>
          <cell r="S2737">
            <v>0</v>
          </cell>
          <cell r="T2737">
            <v>0</v>
          </cell>
          <cell r="U2737">
            <v>0</v>
          </cell>
          <cell r="V2737">
            <v>1364.27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</row>
        <row r="2738">
          <cell r="B2738" t="str">
            <v>MASON CO-REGULATEDROLLOFFRORENT40D</v>
          </cell>
          <cell r="J2738" t="str">
            <v>RORENT40D</v>
          </cell>
          <cell r="K2738" t="str">
            <v>40YD ROLL OFF-DAILY RENT</v>
          </cell>
          <cell r="S2738">
            <v>0</v>
          </cell>
          <cell r="T2738">
            <v>0</v>
          </cell>
          <cell r="U2738">
            <v>0</v>
          </cell>
          <cell r="V2738">
            <v>761.92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</row>
        <row r="2739">
          <cell r="B2739" t="str">
            <v>MASON CO-REGULATEDSURCFUEL-RES MASON</v>
          </cell>
          <cell r="J2739" t="str">
            <v>FUEL-RES MASON</v>
          </cell>
          <cell r="K2739" t="str">
            <v>FUEL &amp; MATERIAL SURCHARGE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</row>
        <row r="2740">
          <cell r="B2740" t="str">
            <v>MASON CO-REGULATEDSURCFUEL-COM MASON</v>
          </cell>
          <cell r="J2740" t="str">
            <v>FUEL-COM MASON</v>
          </cell>
          <cell r="K2740" t="str">
            <v>FUEL &amp; MATERIAL SURCHARGE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</row>
        <row r="2741">
          <cell r="B2741" t="str">
            <v>MASON CO-REGULATEDSURCFUEL-RECY MASON</v>
          </cell>
          <cell r="J2741" t="str">
            <v>FUEL-RECY MASON</v>
          </cell>
          <cell r="K2741" t="str">
            <v>FUEL &amp; MATERIAL SURCHARGE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</row>
        <row r="2742">
          <cell r="B2742" t="str">
            <v>MASON CO-REGULATEDSURCFUEL-RES MASON</v>
          </cell>
          <cell r="J2742" t="str">
            <v>FUEL-RES MASON</v>
          </cell>
          <cell r="K2742" t="str">
            <v>FUEL &amp; MATERIAL SURCHARGE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</row>
        <row r="2743">
          <cell r="B2743" t="str">
            <v>MASON CO-REGULATEDSURCFUEL-ACCTG MASON</v>
          </cell>
          <cell r="J2743" t="str">
            <v>FUEL-ACCTG MASON</v>
          </cell>
          <cell r="K2743" t="str">
            <v>FUEL &amp; MATERIAL SURCHARGE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</row>
        <row r="2744">
          <cell r="B2744" t="str">
            <v>MASON CO-REGULATEDSURCFUEL-RECY MASON</v>
          </cell>
          <cell r="J2744" t="str">
            <v>FUEL-RECY MASON</v>
          </cell>
          <cell r="K2744" t="str">
            <v>FUEL &amp; MATERIAL SURCHARGE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</row>
        <row r="2745">
          <cell r="B2745" t="str">
            <v>MASON CO-REGULATEDSURCFUEL-RES MASON</v>
          </cell>
          <cell r="J2745" t="str">
            <v>FUEL-RES MASON</v>
          </cell>
          <cell r="K2745" t="str">
            <v>FUEL &amp; MATERIAL SURCHARGE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</row>
        <row r="2746">
          <cell r="B2746" t="str">
            <v>MASON CO-REGULATEDSURCFUEL-RO MASON</v>
          </cell>
          <cell r="J2746" t="str">
            <v>FUEL-RO MASON</v>
          </cell>
          <cell r="K2746" t="str">
            <v>FUEL &amp; MATERIAL SURCHARGE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</row>
        <row r="2747">
          <cell r="B2747" t="str">
            <v>MASON CO-REGULATEDSURCFUEL-COM MASON</v>
          </cell>
          <cell r="J2747" t="str">
            <v>FUEL-COM MASON</v>
          </cell>
          <cell r="K2747" t="str">
            <v>FUEL &amp; MATERIAL SURCHARGE</v>
          </cell>
          <cell r="S2747">
            <v>0</v>
          </cell>
          <cell r="T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</row>
        <row r="2748">
          <cell r="B2748" t="str">
            <v>MASON CO-REGULATEDSURCFUEL-RECY MASON</v>
          </cell>
          <cell r="J2748" t="str">
            <v>FUEL-RECY MASON</v>
          </cell>
          <cell r="K2748" t="str">
            <v>FUEL &amp; MATERIAL SURCHARGE</v>
          </cell>
          <cell r="S2748">
            <v>0</v>
          </cell>
          <cell r="T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</row>
        <row r="2749">
          <cell r="B2749" t="str">
            <v>MASON CO-REGULATEDSURCFUEL-RES MASON</v>
          </cell>
          <cell r="J2749" t="str">
            <v>FUEL-RES MASON</v>
          </cell>
          <cell r="K2749" t="str">
            <v>FUEL &amp; MATERIAL SURCHARGE</v>
          </cell>
          <cell r="S2749">
            <v>0</v>
          </cell>
          <cell r="T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</row>
        <row r="2750">
          <cell r="B2750" t="str">
            <v>MASON CO-REGULATEDSURCFUEL-RO MASON</v>
          </cell>
          <cell r="J2750" t="str">
            <v>FUEL-RO MASON</v>
          </cell>
          <cell r="K2750" t="str">
            <v>FUEL &amp; MATERIAL SURCHARGE</v>
          </cell>
          <cell r="S2750">
            <v>0</v>
          </cell>
          <cell r="T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</row>
        <row r="2751">
          <cell r="B2751" t="str">
            <v>MASON CO-REGULATEDSURCFUEL-COM MASON</v>
          </cell>
          <cell r="J2751" t="str">
            <v>FUEL-COM MASON</v>
          </cell>
          <cell r="K2751" t="str">
            <v>FUEL &amp; MATERIAL SURCHARGE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</row>
        <row r="2752">
          <cell r="B2752" t="str">
            <v>MASON CO-REGULATEDSURCFUEL-RO MASON</v>
          </cell>
          <cell r="J2752" t="str">
            <v>FUEL-RO MASON</v>
          </cell>
          <cell r="K2752" t="str">
            <v>FUEL &amp; MATERIAL SURCHARGE</v>
          </cell>
          <cell r="S2752">
            <v>0</v>
          </cell>
          <cell r="T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</row>
        <row r="2753">
          <cell r="B2753" t="str">
            <v>MASON CO-REGULATEDTAXESREF</v>
          </cell>
          <cell r="J2753" t="str">
            <v>REF</v>
          </cell>
          <cell r="K2753" t="str">
            <v>3.6% WA Refuse Tax</v>
          </cell>
          <cell r="S2753">
            <v>0</v>
          </cell>
          <cell r="T2753">
            <v>0</v>
          </cell>
          <cell r="U2753">
            <v>0</v>
          </cell>
          <cell r="V2753">
            <v>3.36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</row>
        <row r="2754">
          <cell r="B2754" t="str">
            <v>MASON CO-REGULATEDTAXESREF</v>
          </cell>
          <cell r="J2754" t="str">
            <v>REF</v>
          </cell>
          <cell r="K2754" t="str">
            <v>3.6% WA Refuse Tax</v>
          </cell>
          <cell r="S2754">
            <v>0</v>
          </cell>
          <cell r="T2754">
            <v>0</v>
          </cell>
          <cell r="U2754">
            <v>0</v>
          </cell>
          <cell r="V2754">
            <v>1610.8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</row>
        <row r="2755">
          <cell r="B2755" t="str">
            <v>MASON CO-REGULATEDTAXESSALES TAX</v>
          </cell>
          <cell r="J2755" t="str">
            <v>SALES TAX</v>
          </cell>
          <cell r="K2755" t="str">
            <v>8.5% Sales Tax</v>
          </cell>
          <cell r="S2755">
            <v>0</v>
          </cell>
          <cell r="T2755">
            <v>0</v>
          </cell>
          <cell r="U2755">
            <v>0</v>
          </cell>
          <cell r="V2755">
            <v>583.54999999999995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</row>
        <row r="2756">
          <cell r="B2756" t="str">
            <v>MASON CO-REGULATEDTAXESSHELTON UNREG REFUSE</v>
          </cell>
          <cell r="J2756" t="str">
            <v>SHELTON UNREG REFUSE</v>
          </cell>
          <cell r="K2756" t="str">
            <v>3.6% WA STATE REFUSE TAX</v>
          </cell>
          <cell r="S2756">
            <v>0</v>
          </cell>
          <cell r="T2756">
            <v>0</v>
          </cell>
          <cell r="U2756">
            <v>0</v>
          </cell>
          <cell r="V2756">
            <v>7.9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</row>
        <row r="2757">
          <cell r="B2757" t="str">
            <v>MASON CO-REGULATEDTAXESSHELTON UNREG SALES</v>
          </cell>
          <cell r="J2757" t="str">
            <v>SHELTON UNREG SALES</v>
          </cell>
          <cell r="K2757" t="str">
            <v>WA STATE SALES TAX</v>
          </cell>
          <cell r="S2757">
            <v>0</v>
          </cell>
          <cell r="T2757">
            <v>0</v>
          </cell>
          <cell r="U2757">
            <v>0</v>
          </cell>
          <cell r="V2757">
            <v>2.42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</row>
        <row r="2758">
          <cell r="B2758" t="str">
            <v>MASON CO-REGULATEDTAXESREF</v>
          </cell>
          <cell r="J2758" t="str">
            <v>REF</v>
          </cell>
          <cell r="K2758" t="str">
            <v>3.6% WA Refuse Tax</v>
          </cell>
          <cell r="S2758">
            <v>0</v>
          </cell>
          <cell r="T2758">
            <v>0</v>
          </cell>
          <cell r="U2758">
            <v>0</v>
          </cell>
          <cell r="V2758">
            <v>215.89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</row>
        <row r="2759">
          <cell r="B2759" t="str">
            <v>MASON CO-REGULATEDTAXESSALES TAX</v>
          </cell>
          <cell r="J2759" t="str">
            <v>SALES TAX</v>
          </cell>
          <cell r="K2759" t="str">
            <v>8.5% Sales Tax</v>
          </cell>
          <cell r="S2759">
            <v>0</v>
          </cell>
          <cell r="T2759">
            <v>0</v>
          </cell>
          <cell r="U2759">
            <v>0</v>
          </cell>
          <cell r="V2759">
            <v>7.14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</row>
        <row r="2760">
          <cell r="B2760" t="str">
            <v>MASON CO-REGULATEDTAXESREF</v>
          </cell>
          <cell r="J2760" t="str">
            <v>REF</v>
          </cell>
          <cell r="K2760" t="str">
            <v>3.6% WA Refuse Tax</v>
          </cell>
          <cell r="S2760">
            <v>0</v>
          </cell>
          <cell r="T2760">
            <v>0</v>
          </cell>
          <cell r="U2760">
            <v>0</v>
          </cell>
          <cell r="V2760">
            <v>117.4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</row>
        <row r="2761">
          <cell r="B2761" t="str">
            <v>MASON CO-REGULATEDTAXESSALES TAX</v>
          </cell>
          <cell r="J2761" t="str">
            <v>SALES TAX</v>
          </cell>
          <cell r="K2761" t="str">
            <v>8.5% Sales Tax</v>
          </cell>
          <cell r="S2761">
            <v>0</v>
          </cell>
          <cell r="T2761">
            <v>0</v>
          </cell>
          <cell r="U2761">
            <v>0</v>
          </cell>
          <cell r="V2761">
            <v>33.799999999999997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</row>
        <row r="2762">
          <cell r="B2762" t="str">
            <v>MASON CO-REGULATEDTAXESREF</v>
          </cell>
          <cell r="J2762" t="str">
            <v>REF</v>
          </cell>
          <cell r="K2762" t="str">
            <v>3.6% WA Refuse Tax</v>
          </cell>
          <cell r="S2762">
            <v>0</v>
          </cell>
          <cell r="T2762">
            <v>0</v>
          </cell>
          <cell r="U2762">
            <v>0</v>
          </cell>
          <cell r="V2762">
            <v>1510.39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</row>
        <row r="2763">
          <cell r="B2763" t="str">
            <v>MASON CO-REGULATEDTAXESSALES TAX</v>
          </cell>
          <cell r="J2763" t="str">
            <v>SALES TAX</v>
          </cell>
          <cell r="K2763" t="str">
            <v>8.5% Sales Tax</v>
          </cell>
          <cell r="S2763">
            <v>0</v>
          </cell>
          <cell r="T2763">
            <v>0</v>
          </cell>
          <cell r="U2763">
            <v>0</v>
          </cell>
          <cell r="V2763">
            <v>973.83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</row>
        <row r="2764">
          <cell r="B2764" t="str">
            <v>MASON CO-UNREGULATEDACCOUNTING ADJUSTMENTSFINCHG</v>
          </cell>
          <cell r="J2764" t="str">
            <v>FINCHG</v>
          </cell>
          <cell r="K2764" t="str">
            <v>LATE FEE</v>
          </cell>
          <cell r="S2764">
            <v>0</v>
          </cell>
          <cell r="T2764">
            <v>0</v>
          </cell>
          <cell r="U2764">
            <v>0</v>
          </cell>
          <cell r="V2764">
            <v>18.2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</row>
        <row r="2765">
          <cell r="B2765" t="str">
            <v>MASON CO-UNREGULATEDACCOUNTING ADJUSTMENTSMM</v>
          </cell>
          <cell r="J2765" t="str">
            <v>MM</v>
          </cell>
          <cell r="K2765" t="str">
            <v>MOVE MONEY</v>
          </cell>
          <cell r="S2765">
            <v>0</v>
          </cell>
          <cell r="T2765">
            <v>0</v>
          </cell>
          <cell r="U2765">
            <v>0</v>
          </cell>
          <cell r="V2765">
            <v>274.42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</row>
        <row r="2766">
          <cell r="B2766" t="str">
            <v>MASON CO-UNREGULATEDCOMMERCIAL - REARLOADUNLOCKRECY</v>
          </cell>
          <cell r="J2766" t="str">
            <v>UNLOCKRECY</v>
          </cell>
          <cell r="K2766" t="str">
            <v>UNLOCK / UNLATCH RECY</v>
          </cell>
          <cell r="S2766">
            <v>0</v>
          </cell>
          <cell r="T2766">
            <v>0</v>
          </cell>
          <cell r="U2766">
            <v>0</v>
          </cell>
          <cell r="V2766">
            <v>35.42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</row>
        <row r="2767">
          <cell r="B2767" t="str">
            <v>MASON CO-UNREGULATEDCOMMERCIAL - REARLOADSCI</v>
          </cell>
          <cell r="J2767" t="str">
            <v>SCI</v>
          </cell>
          <cell r="K2767" t="str">
            <v>SHRED CALL IN</v>
          </cell>
          <cell r="S2767">
            <v>0</v>
          </cell>
          <cell r="T2767">
            <v>0</v>
          </cell>
          <cell r="U2767">
            <v>0</v>
          </cell>
          <cell r="V2767">
            <v>122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</row>
        <row r="2768">
          <cell r="B2768" t="str">
            <v>MASON CO-UNREGULATEDCOMMERCIAL - REARLOADSQUAX</v>
          </cell>
          <cell r="J2768" t="str">
            <v>SQUAX</v>
          </cell>
          <cell r="K2768" t="str">
            <v>SQUAXIN ISLAND CONTRACT</v>
          </cell>
          <cell r="S2768">
            <v>0</v>
          </cell>
          <cell r="T2768">
            <v>0</v>
          </cell>
          <cell r="U2768">
            <v>0</v>
          </cell>
          <cell r="V2768">
            <v>4418.4399999999996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</row>
        <row r="2769">
          <cell r="B2769" t="str">
            <v>MASON CO-UNREGULATEDCOMMERCIAL - REARLOADUNLOCKRECY</v>
          </cell>
          <cell r="J2769" t="str">
            <v>UNLOCKRECY</v>
          </cell>
          <cell r="K2769" t="str">
            <v>UNLOCK / UNLATCH RECY</v>
          </cell>
          <cell r="S2769">
            <v>0</v>
          </cell>
          <cell r="T2769">
            <v>0</v>
          </cell>
          <cell r="U2769">
            <v>0</v>
          </cell>
          <cell r="V2769">
            <v>2.5299999999999998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</row>
        <row r="2770">
          <cell r="B2770" t="str">
            <v>MASON CO-UNREGULATEDCOMMERCIAL RECYCLE96CRCOGE1</v>
          </cell>
          <cell r="J2770" t="str">
            <v>96CRCOGE1</v>
          </cell>
          <cell r="K2770" t="str">
            <v>96 COMMINGLE WG-EOW</v>
          </cell>
          <cell r="S2770">
            <v>0</v>
          </cell>
          <cell r="T2770">
            <v>0</v>
          </cell>
          <cell r="U2770">
            <v>0</v>
          </cell>
          <cell r="V2770">
            <v>1000.44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</row>
        <row r="2771">
          <cell r="B2771" t="str">
            <v>MASON CO-UNREGULATEDCOMMERCIAL RECYCLE96CRCOGM1</v>
          </cell>
          <cell r="J2771" t="str">
            <v>96CRCOGM1</v>
          </cell>
          <cell r="K2771" t="str">
            <v>96 COMMINGLE WGMNTHLY</v>
          </cell>
          <cell r="S2771">
            <v>0</v>
          </cell>
          <cell r="T2771">
            <v>0</v>
          </cell>
          <cell r="U2771">
            <v>0</v>
          </cell>
          <cell r="V2771">
            <v>183.4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</row>
        <row r="2772">
          <cell r="B2772" t="str">
            <v>MASON CO-UNREGULATEDCOMMERCIAL RECYCLE96CRCOGW1</v>
          </cell>
          <cell r="J2772" t="str">
            <v>96CRCOGW1</v>
          </cell>
          <cell r="K2772" t="str">
            <v>96 COMMINGLE WG-WEEKLY</v>
          </cell>
          <cell r="S2772">
            <v>0</v>
          </cell>
          <cell r="T2772">
            <v>0</v>
          </cell>
          <cell r="U2772">
            <v>0</v>
          </cell>
          <cell r="V2772">
            <v>863.19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</row>
        <row r="2773">
          <cell r="B2773" t="str">
            <v>MASON CO-UNREGULATEDCOMMERCIAL RECYCLE96CRCONGE1</v>
          </cell>
          <cell r="J2773" t="str">
            <v>96CRCONGE1</v>
          </cell>
          <cell r="K2773" t="str">
            <v>96 COMMINGLE NG-EOW</v>
          </cell>
          <cell r="S2773">
            <v>0</v>
          </cell>
          <cell r="T2773">
            <v>0</v>
          </cell>
          <cell r="U2773">
            <v>0</v>
          </cell>
          <cell r="V2773">
            <v>1893.69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</row>
        <row r="2774">
          <cell r="B2774" t="str">
            <v>MASON CO-UNREGULATEDCOMMERCIAL RECYCLE96CRCONGM1</v>
          </cell>
          <cell r="J2774" t="str">
            <v>96CRCONGM1</v>
          </cell>
          <cell r="K2774" t="str">
            <v>96 COMMINGLE NG-MNTHLY</v>
          </cell>
          <cell r="S2774">
            <v>0</v>
          </cell>
          <cell r="T2774">
            <v>0</v>
          </cell>
          <cell r="U2774">
            <v>0</v>
          </cell>
          <cell r="V2774">
            <v>550.20000000000005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</row>
        <row r="2775">
          <cell r="B2775" t="str">
            <v>MASON CO-UNREGULATEDCOMMERCIAL RECYCLE96CRCONGW1</v>
          </cell>
          <cell r="J2775" t="str">
            <v>96CRCONGW1</v>
          </cell>
          <cell r="K2775" t="str">
            <v>96 COMMINGLE NG-WEEKLY</v>
          </cell>
          <cell r="S2775">
            <v>0</v>
          </cell>
          <cell r="T2775">
            <v>0</v>
          </cell>
          <cell r="U2775">
            <v>0</v>
          </cell>
          <cell r="V2775">
            <v>1896.1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</row>
        <row r="2776">
          <cell r="B2776" t="str">
            <v xml:space="preserve">MASON CO-UNREGULATEDCOMMERCIAL RECYCLER2YDOCCE </v>
          </cell>
          <cell r="J2776" t="str">
            <v xml:space="preserve">R2YDOCCE </v>
          </cell>
          <cell r="K2776" t="str">
            <v>2YD OCC-EOW</v>
          </cell>
          <cell r="S2776">
            <v>0</v>
          </cell>
          <cell r="T2776">
            <v>0</v>
          </cell>
          <cell r="U2776">
            <v>0</v>
          </cell>
          <cell r="V2776">
            <v>2415.21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</row>
        <row r="2777">
          <cell r="B2777" t="str">
            <v>MASON CO-UNREGULATEDCOMMERCIAL RECYCLER2YDOCCEX</v>
          </cell>
          <cell r="J2777" t="str">
            <v>R2YDOCCEX</v>
          </cell>
          <cell r="K2777" t="str">
            <v>2YD OCC-EXTRA CONTAINER</v>
          </cell>
          <cell r="S2777">
            <v>0</v>
          </cell>
          <cell r="T2777">
            <v>0</v>
          </cell>
          <cell r="U2777">
            <v>0</v>
          </cell>
          <cell r="V2777">
            <v>737.69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</row>
        <row r="2778">
          <cell r="B2778" t="str">
            <v>MASON CO-UNREGULATEDCOMMERCIAL RECYCLER2YDOCCM</v>
          </cell>
          <cell r="J2778" t="str">
            <v>R2YDOCCM</v>
          </cell>
          <cell r="K2778" t="str">
            <v>2YD OCC-MNTHLY</v>
          </cell>
          <cell r="S2778">
            <v>0</v>
          </cell>
          <cell r="T2778">
            <v>0</v>
          </cell>
          <cell r="U2778">
            <v>0</v>
          </cell>
          <cell r="V2778">
            <v>871.24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</row>
        <row r="2779">
          <cell r="B2779" t="str">
            <v>MASON CO-UNREGULATEDCOMMERCIAL RECYCLER2YDOCCOC</v>
          </cell>
          <cell r="J2779" t="str">
            <v>R2YDOCCOC</v>
          </cell>
          <cell r="K2779" t="str">
            <v>2YD OCC-ON CALL</v>
          </cell>
          <cell r="S2779">
            <v>0</v>
          </cell>
          <cell r="T2779">
            <v>0</v>
          </cell>
          <cell r="U2779">
            <v>0</v>
          </cell>
          <cell r="V2779">
            <v>37.880000000000003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</row>
        <row r="2780">
          <cell r="B2780" t="str">
            <v>MASON CO-UNREGULATEDCOMMERCIAL RECYCLER2YDOCCW</v>
          </cell>
          <cell r="J2780" t="str">
            <v>R2YDOCCW</v>
          </cell>
          <cell r="K2780" t="str">
            <v>2YD OCC-WEEKLY</v>
          </cell>
          <cell r="S2780">
            <v>0</v>
          </cell>
          <cell r="T2780">
            <v>0</v>
          </cell>
          <cell r="U2780">
            <v>0</v>
          </cell>
          <cell r="V2780">
            <v>3058.64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</row>
        <row r="2781">
          <cell r="B2781" t="str">
            <v>MASON CO-UNREGULATEDCOMMERCIAL RECYCLERECYLOCK</v>
          </cell>
          <cell r="J2781" t="str">
            <v>RECYLOCK</v>
          </cell>
          <cell r="K2781" t="str">
            <v>LOCK/UNLOCK RECYCLING</v>
          </cell>
          <cell r="S2781">
            <v>0</v>
          </cell>
          <cell r="T2781">
            <v>0</v>
          </cell>
          <cell r="U2781">
            <v>0</v>
          </cell>
          <cell r="V2781">
            <v>61.18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</row>
        <row r="2782">
          <cell r="B2782" t="str">
            <v>MASON CO-UNREGULATEDCOMMERCIAL RECYCLEROLLOUTOCC</v>
          </cell>
          <cell r="J2782" t="str">
            <v>ROLLOUTOCC</v>
          </cell>
          <cell r="K2782" t="str">
            <v>ROLL OUT FEE - RECYCLE</v>
          </cell>
          <cell r="S2782">
            <v>0</v>
          </cell>
          <cell r="T2782">
            <v>0</v>
          </cell>
          <cell r="U2782">
            <v>0</v>
          </cell>
          <cell r="V2782">
            <v>7.56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</row>
        <row r="2783">
          <cell r="B2783" t="str">
            <v>MASON CO-UNREGULATEDCOMMERCIAL RECYCLEWLKNRECY</v>
          </cell>
          <cell r="J2783" t="str">
            <v>WLKNRECY</v>
          </cell>
          <cell r="K2783" t="str">
            <v>WALK IN RECYCLE</v>
          </cell>
          <cell r="S2783">
            <v>0</v>
          </cell>
          <cell r="T2783">
            <v>0</v>
          </cell>
          <cell r="U2783">
            <v>0</v>
          </cell>
          <cell r="V2783">
            <v>5.86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</row>
        <row r="2784">
          <cell r="B2784" t="str">
            <v>MASON CO-UNREGULATEDCOMMERCIAL RECYCLE96CRCOGOC</v>
          </cell>
          <cell r="J2784" t="str">
            <v>96CRCOGOC</v>
          </cell>
          <cell r="K2784" t="str">
            <v>96 COMMINGLE WGON CALL</v>
          </cell>
          <cell r="S2784">
            <v>0</v>
          </cell>
          <cell r="T2784">
            <v>0</v>
          </cell>
          <cell r="U2784">
            <v>0</v>
          </cell>
          <cell r="V2784">
            <v>91.7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</row>
        <row r="2785">
          <cell r="B2785" t="str">
            <v>MASON CO-UNREGULATEDCOMMERCIAL RECYCLE96CRCONGOC</v>
          </cell>
          <cell r="J2785" t="str">
            <v>96CRCONGOC</v>
          </cell>
          <cell r="K2785" t="str">
            <v>96 COMMINGLE NGON CALL</v>
          </cell>
          <cell r="S2785">
            <v>0</v>
          </cell>
          <cell r="T2785">
            <v>0</v>
          </cell>
          <cell r="U2785">
            <v>0</v>
          </cell>
          <cell r="V2785">
            <v>36.68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</row>
        <row r="2786">
          <cell r="B2786" t="str">
            <v>MASON CO-UNREGULATEDCOMMERCIAL RECYCLECDELOCC</v>
          </cell>
          <cell r="J2786" t="str">
            <v>CDELOCC</v>
          </cell>
          <cell r="K2786" t="str">
            <v>CARDBOARD DELIVERY</v>
          </cell>
          <cell r="S2786">
            <v>0</v>
          </cell>
          <cell r="T2786">
            <v>0</v>
          </cell>
          <cell r="U2786">
            <v>0</v>
          </cell>
          <cell r="V2786">
            <v>56.7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</row>
        <row r="2787">
          <cell r="B2787" t="str">
            <v>MASON CO-UNREGULATEDCOMMERCIAL RECYCLEDEL-REC</v>
          </cell>
          <cell r="J2787" t="str">
            <v>DEL-REC</v>
          </cell>
          <cell r="K2787" t="str">
            <v>DELIVER RECYCLE BIN</v>
          </cell>
          <cell r="S2787">
            <v>0</v>
          </cell>
          <cell r="T2787">
            <v>0</v>
          </cell>
          <cell r="U2787">
            <v>0</v>
          </cell>
          <cell r="V2787">
            <v>99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</row>
        <row r="2788">
          <cell r="B2788" t="str">
            <v>MASON CO-UNREGULATEDCOMMERCIAL RECYCLER2YDOCCOC</v>
          </cell>
          <cell r="J2788" t="str">
            <v>R2YDOCCOC</v>
          </cell>
          <cell r="K2788" t="str">
            <v>2YD OCC-ON CALL</v>
          </cell>
          <cell r="S2788">
            <v>0</v>
          </cell>
          <cell r="T2788">
            <v>0</v>
          </cell>
          <cell r="U2788">
            <v>0</v>
          </cell>
          <cell r="V2788">
            <v>303.04000000000002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</row>
        <row r="2789">
          <cell r="B2789" t="str">
            <v>MASON CO-UNREGULATEDCOMMERCIAL RECYCLERECYLOCK</v>
          </cell>
          <cell r="J2789" t="str">
            <v>RECYLOCK</v>
          </cell>
          <cell r="K2789" t="str">
            <v>LOCK/UNLOCK RECYCLING</v>
          </cell>
          <cell r="S2789">
            <v>0</v>
          </cell>
          <cell r="T2789">
            <v>0</v>
          </cell>
          <cell r="U2789">
            <v>0</v>
          </cell>
          <cell r="V2789">
            <v>5.32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</row>
        <row r="2790">
          <cell r="B2790" t="str">
            <v>MASON CO-UNREGULATEDCOMMERCIAL RECYCLEROLLOUTOCC</v>
          </cell>
          <cell r="J2790" t="str">
            <v>ROLLOUTOCC</v>
          </cell>
          <cell r="K2790" t="str">
            <v>ROLL OUT FEE - RECYCLE</v>
          </cell>
          <cell r="S2790">
            <v>0</v>
          </cell>
          <cell r="T2790">
            <v>0</v>
          </cell>
          <cell r="U2790">
            <v>0</v>
          </cell>
          <cell r="V2790">
            <v>298.62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</row>
        <row r="2791">
          <cell r="B2791" t="str">
            <v>MASON CO-UNREGULATEDCOMMERCIAL RECYCLEWLKNRECY</v>
          </cell>
          <cell r="J2791" t="str">
            <v>WLKNRECY</v>
          </cell>
          <cell r="K2791" t="str">
            <v>WALK IN RECYCLE</v>
          </cell>
          <cell r="S2791">
            <v>0</v>
          </cell>
          <cell r="T2791">
            <v>0</v>
          </cell>
          <cell r="U2791">
            <v>0</v>
          </cell>
          <cell r="V2791">
            <v>451.22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</row>
        <row r="2792">
          <cell r="B2792" t="str">
            <v>MASON CO-UNREGULATEDPAYMENTSCC-KOL</v>
          </cell>
          <cell r="J2792" t="str">
            <v>CC-KOL</v>
          </cell>
          <cell r="K2792" t="str">
            <v>ONLINE PAYMENT-CC</v>
          </cell>
          <cell r="S2792">
            <v>0</v>
          </cell>
          <cell r="T2792">
            <v>0</v>
          </cell>
          <cell r="U2792">
            <v>0</v>
          </cell>
          <cell r="V2792">
            <v>-5050.42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</row>
        <row r="2793">
          <cell r="B2793" t="str">
            <v>MASON CO-UNREGULATEDPAYMENTSCCREF-KOL</v>
          </cell>
          <cell r="J2793" t="str">
            <v>CCREF-KOL</v>
          </cell>
          <cell r="K2793" t="str">
            <v>CREDIT CARD REFUND</v>
          </cell>
          <cell r="S2793">
            <v>0</v>
          </cell>
          <cell r="T2793">
            <v>0</v>
          </cell>
          <cell r="U2793">
            <v>0</v>
          </cell>
          <cell r="V2793">
            <v>233.66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</row>
        <row r="2794">
          <cell r="B2794" t="str">
            <v>MASON CO-UNREGULATEDPAYMENTSPAY</v>
          </cell>
          <cell r="J2794" t="str">
            <v>PAY</v>
          </cell>
          <cell r="K2794" t="str">
            <v>PAYMENT-THANK YOU!</v>
          </cell>
          <cell r="S2794">
            <v>0</v>
          </cell>
          <cell r="T2794">
            <v>0</v>
          </cell>
          <cell r="U2794">
            <v>0</v>
          </cell>
          <cell r="V2794">
            <v>-8248.57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</row>
        <row r="2795">
          <cell r="B2795" t="str">
            <v>MASON CO-UNREGULATEDPAYMENTSPAY-CFREE</v>
          </cell>
          <cell r="J2795" t="str">
            <v>PAY-CFREE</v>
          </cell>
          <cell r="K2795" t="str">
            <v>PAYMENT-THANK YOU</v>
          </cell>
          <cell r="S2795">
            <v>0</v>
          </cell>
          <cell r="T2795">
            <v>0</v>
          </cell>
          <cell r="U2795">
            <v>0</v>
          </cell>
          <cell r="V2795">
            <v>-134.91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</row>
        <row r="2796">
          <cell r="B2796" t="str">
            <v>MASON CO-UNREGULATEDPAYMENTSPAY-KOL</v>
          </cell>
          <cell r="J2796" t="str">
            <v>PAY-KOL</v>
          </cell>
          <cell r="K2796" t="str">
            <v>PAYMENT-THANK YOU - OL</v>
          </cell>
          <cell r="S2796">
            <v>0</v>
          </cell>
          <cell r="T2796">
            <v>0</v>
          </cell>
          <cell r="U2796">
            <v>0</v>
          </cell>
          <cell r="V2796">
            <v>-2781.51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</row>
        <row r="2797">
          <cell r="B2797" t="str">
            <v>MASON CO-UNREGULATEDPAYMENTSPAY-NATL</v>
          </cell>
          <cell r="J2797" t="str">
            <v>PAY-NATL</v>
          </cell>
          <cell r="K2797" t="str">
            <v>PAYMENT THANK YOU</v>
          </cell>
          <cell r="S2797">
            <v>0</v>
          </cell>
          <cell r="T2797">
            <v>0</v>
          </cell>
          <cell r="U2797">
            <v>0</v>
          </cell>
          <cell r="V2797">
            <v>-255.19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</row>
        <row r="2798">
          <cell r="B2798" t="str">
            <v>MASON CO-UNREGULATEDPAYMENTSPAY-OAK</v>
          </cell>
          <cell r="J2798" t="str">
            <v>PAY-OAK</v>
          </cell>
          <cell r="K2798" t="str">
            <v>OAKLEAF PAYMENT</v>
          </cell>
          <cell r="S2798">
            <v>0</v>
          </cell>
          <cell r="T2798">
            <v>0</v>
          </cell>
          <cell r="U2798">
            <v>0</v>
          </cell>
          <cell r="V2798">
            <v>-200.1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</row>
        <row r="2799">
          <cell r="B2799" t="str">
            <v>MASON CO-UNREGULATEDPAYMENTSPAY-RPPS</v>
          </cell>
          <cell r="J2799" t="str">
            <v>PAY-RPPS</v>
          </cell>
          <cell r="K2799" t="str">
            <v>RPSS PAYMENT</v>
          </cell>
          <cell r="S2799">
            <v>0</v>
          </cell>
          <cell r="T2799">
            <v>0</v>
          </cell>
          <cell r="U2799">
            <v>0</v>
          </cell>
          <cell r="V2799">
            <v>-80.63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</row>
        <row r="2800">
          <cell r="B2800" t="str">
            <v>MASON CO-UNREGULATEDPAYMENTSPAYMET</v>
          </cell>
          <cell r="J2800" t="str">
            <v>PAYMET</v>
          </cell>
          <cell r="K2800" t="str">
            <v>METAVANTE ONLINE PAYMENT</v>
          </cell>
          <cell r="S2800">
            <v>0</v>
          </cell>
          <cell r="T2800">
            <v>0</v>
          </cell>
          <cell r="U2800">
            <v>0</v>
          </cell>
          <cell r="V2800">
            <v>-161.5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</row>
        <row r="2801">
          <cell r="B2801" t="str">
            <v>MASON CO-UNREGULATEDPAYMENTSPAYUSBL</v>
          </cell>
          <cell r="J2801" t="str">
            <v>PAYUSBL</v>
          </cell>
          <cell r="K2801" t="str">
            <v>PAYMENT THANK YOU</v>
          </cell>
          <cell r="S2801">
            <v>0</v>
          </cell>
          <cell r="T2801">
            <v>0</v>
          </cell>
          <cell r="U2801">
            <v>0</v>
          </cell>
          <cell r="V2801">
            <v>-9730.2099999999991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</row>
        <row r="2802">
          <cell r="B2802" t="str">
            <v>MASON CO-UNREGULATEDPAYMENTSRET-KOL</v>
          </cell>
          <cell r="J2802" t="str">
            <v>RET-KOL</v>
          </cell>
          <cell r="K2802" t="str">
            <v>ONLINE PAYMENT RETURN</v>
          </cell>
          <cell r="S2802">
            <v>0</v>
          </cell>
          <cell r="T2802">
            <v>0</v>
          </cell>
          <cell r="U2802">
            <v>0</v>
          </cell>
          <cell r="V2802">
            <v>189.41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</row>
        <row r="2803">
          <cell r="B2803" t="str">
            <v>MASON CO-UNREGULATEDROLLOFFROLID</v>
          </cell>
          <cell r="J2803" t="str">
            <v>ROLID</v>
          </cell>
          <cell r="K2803" t="str">
            <v>ROLL OFF-LID</v>
          </cell>
          <cell r="S2803">
            <v>0</v>
          </cell>
          <cell r="T2803">
            <v>0</v>
          </cell>
          <cell r="U2803">
            <v>0</v>
          </cell>
          <cell r="V2803">
            <v>58.24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</row>
        <row r="2804">
          <cell r="B2804" t="str">
            <v>MASON CO-UNREGULATEDROLLOFFROLIDRECY</v>
          </cell>
          <cell r="J2804" t="str">
            <v>ROLIDRECY</v>
          </cell>
          <cell r="K2804" t="str">
            <v>ROLL OFF LID-RECYCLE</v>
          </cell>
          <cell r="S2804">
            <v>0</v>
          </cell>
          <cell r="T2804">
            <v>0</v>
          </cell>
          <cell r="U2804">
            <v>0</v>
          </cell>
          <cell r="V2804">
            <v>72.8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</row>
        <row r="2805">
          <cell r="B2805" t="str">
            <v>MASON CO-UNREGULATEDROLLOFFRORENT10MRECY</v>
          </cell>
          <cell r="J2805" t="str">
            <v>RORENT10MRECY</v>
          </cell>
          <cell r="K2805" t="str">
            <v>ROLL OFF RENT MONTHLY-REC</v>
          </cell>
          <cell r="S2805">
            <v>0</v>
          </cell>
          <cell r="T2805">
            <v>0</v>
          </cell>
          <cell r="U2805">
            <v>0</v>
          </cell>
          <cell r="V2805">
            <v>83.93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</row>
        <row r="2806">
          <cell r="B2806" t="str">
            <v>MASON CO-UNREGULATEDROLLOFFRORENT20DRECY</v>
          </cell>
          <cell r="J2806" t="str">
            <v>RORENT20DRECY</v>
          </cell>
          <cell r="K2806" t="str">
            <v>ROLL OFF RENT DAILY-RECYL</v>
          </cell>
          <cell r="S2806">
            <v>0</v>
          </cell>
          <cell r="T2806">
            <v>0</v>
          </cell>
          <cell r="U2806">
            <v>0</v>
          </cell>
          <cell r="V2806">
            <v>180.3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</row>
        <row r="2807">
          <cell r="B2807" t="str">
            <v>MASON CO-UNREGULATEDROLLOFFRORENT20MRECY</v>
          </cell>
          <cell r="J2807" t="str">
            <v>RORENT20MRECY</v>
          </cell>
          <cell r="K2807" t="str">
            <v>ROLL OFF RENT MONTHLY-REC</v>
          </cell>
          <cell r="S2807">
            <v>0</v>
          </cell>
          <cell r="T2807">
            <v>0</v>
          </cell>
          <cell r="U2807">
            <v>0</v>
          </cell>
          <cell r="V2807">
            <v>3498.82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</row>
        <row r="2808">
          <cell r="B2808" t="str">
            <v>MASON CO-UNREGULATEDROLLOFFRORENT40DRECY</v>
          </cell>
          <cell r="J2808" t="str">
            <v>RORENT40DRECY</v>
          </cell>
          <cell r="K2808" t="str">
            <v>ROLL OFF RENT DAILY-RECYL</v>
          </cell>
          <cell r="S2808">
            <v>0</v>
          </cell>
          <cell r="T2808">
            <v>0</v>
          </cell>
          <cell r="U2808">
            <v>0</v>
          </cell>
          <cell r="V2808">
            <v>283.8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</row>
        <row r="2809">
          <cell r="B2809" t="str">
            <v>MASON CO-UNREGULATEDROLLOFFRORENT40M</v>
          </cell>
          <cell r="J2809" t="str">
            <v>RORENT40M</v>
          </cell>
          <cell r="K2809" t="str">
            <v>40YD ROLL OFF-MNTHLY RENT</v>
          </cell>
          <cell r="S2809">
            <v>0</v>
          </cell>
          <cell r="T2809">
            <v>0</v>
          </cell>
          <cell r="U2809">
            <v>0</v>
          </cell>
          <cell r="V2809">
            <v>1160.18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</row>
        <row r="2810">
          <cell r="B2810" t="str">
            <v>MASON CO-UNREGULATEDROLLOFFBELFAIR</v>
          </cell>
          <cell r="J2810" t="str">
            <v>BELFAIR</v>
          </cell>
          <cell r="K2810" t="str">
            <v>BELFAIR TRANSFER BOX HAUL</v>
          </cell>
          <cell r="S2810">
            <v>0</v>
          </cell>
          <cell r="T2810">
            <v>0</v>
          </cell>
          <cell r="U2810">
            <v>0</v>
          </cell>
          <cell r="V2810">
            <v>3834.3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</row>
        <row r="2811">
          <cell r="B2811" t="str">
            <v>MASON CO-UNREGULATEDROLLOFFBLUEBOX</v>
          </cell>
          <cell r="J2811" t="str">
            <v>BLUEBOX</v>
          </cell>
          <cell r="K2811" t="str">
            <v>RECYCLING BLUE BOX</v>
          </cell>
          <cell r="S2811">
            <v>0</v>
          </cell>
          <cell r="T2811">
            <v>0</v>
          </cell>
          <cell r="U2811">
            <v>0</v>
          </cell>
          <cell r="V2811">
            <v>11399.3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</row>
        <row r="2812">
          <cell r="B2812" t="str">
            <v>MASON CO-UNREGULATEDROLLOFFRECYHAUL</v>
          </cell>
          <cell r="J2812" t="str">
            <v>RECYHAUL</v>
          </cell>
          <cell r="K2812" t="str">
            <v>ROLL OFF RECYCLE HAUL</v>
          </cell>
          <cell r="S2812">
            <v>0</v>
          </cell>
          <cell r="T2812">
            <v>0</v>
          </cell>
          <cell r="U2812">
            <v>0</v>
          </cell>
          <cell r="V2812">
            <v>1555.93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</row>
        <row r="2813">
          <cell r="B2813" t="str">
            <v>MASON CO-UNREGULATEDROLLOFFRODELRECY</v>
          </cell>
          <cell r="J2813" t="str">
            <v>RODELRECY</v>
          </cell>
          <cell r="K2813" t="str">
            <v>ROLL OFF DELIVER-RECYCLE</v>
          </cell>
          <cell r="S2813">
            <v>0</v>
          </cell>
          <cell r="T2813">
            <v>0</v>
          </cell>
          <cell r="U2813">
            <v>0</v>
          </cell>
          <cell r="V2813">
            <v>77.959999999999994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</row>
        <row r="2814">
          <cell r="B2814" t="str">
            <v>MASON CO-UNREGULATEDROLLOFFROMILERECY</v>
          </cell>
          <cell r="J2814" t="str">
            <v>ROMILERECY</v>
          </cell>
          <cell r="K2814" t="str">
            <v>ROLL OFF MILEAGE RECYCLE</v>
          </cell>
          <cell r="S2814">
            <v>0</v>
          </cell>
          <cell r="T2814">
            <v>0</v>
          </cell>
          <cell r="U2814">
            <v>0</v>
          </cell>
          <cell r="V2814">
            <v>1040.04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</row>
        <row r="2815">
          <cell r="B2815" t="str">
            <v>MASON CO-UNREGULATEDROLLOFFRORENT20DRECY</v>
          </cell>
          <cell r="J2815" t="str">
            <v>RORENT20DRECY</v>
          </cell>
          <cell r="K2815" t="str">
            <v>ROLL OFF RENT DAILY-RECYL</v>
          </cell>
          <cell r="S2815">
            <v>0</v>
          </cell>
          <cell r="T2815">
            <v>0</v>
          </cell>
          <cell r="U2815">
            <v>0</v>
          </cell>
          <cell r="V2815">
            <v>66.11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</row>
        <row r="2816">
          <cell r="B2816" t="str">
            <v>MASON CO-UNREGULATEDSTORAGESTO22</v>
          </cell>
          <cell r="J2816" t="str">
            <v>STO22</v>
          </cell>
          <cell r="K2816" t="str">
            <v>22FT STORAGE CONT PU</v>
          </cell>
          <cell r="S2816">
            <v>0</v>
          </cell>
          <cell r="T2816">
            <v>0</v>
          </cell>
          <cell r="U2816">
            <v>0</v>
          </cell>
          <cell r="V2816">
            <v>100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</row>
        <row r="2817">
          <cell r="B2817" t="str">
            <v>MASON CO-UNREGULATEDSTORAGESTORENT22</v>
          </cell>
          <cell r="J2817" t="str">
            <v>STORENT22</v>
          </cell>
          <cell r="K2817" t="str">
            <v>PORTABLE STORAGE RENT 22</v>
          </cell>
          <cell r="S2817">
            <v>0</v>
          </cell>
          <cell r="T2817">
            <v>0</v>
          </cell>
          <cell r="U2817">
            <v>0</v>
          </cell>
          <cell r="V2817">
            <v>490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</row>
        <row r="2818">
          <cell r="B2818" t="str">
            <v>MASON CO-UNREGULATEDSTORAGESTO22</v>
          </cell>
          <cell r="J2818" t="str">
            <v>STO22</v>
          </cell>
          <cell r="K2818" t="str">
            <v>22FT STORAGE CONT PU</v>
          </cell>
          <cell r="S2818">
            <v>0</v>
          </cell>
          <cell r="T2818">
            <v>0</v>
          </cell>
          <cell r="U2818">
            <v>0</v>
          </cell>
          <cell r="V2818">
            <v>77.959999999999994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</row>
        <row r="2819">
          <cell r="B2819" t="str">
            <v>MASON CO-UNREGULATEDSTORAGESTODEL</v>
          </cell>
          <cell r="J2819" t="str">
            <v>STODEL</v>
          </cell>
          <cell r="K2819" t="str">
            <v>STORAGE CONT DELIVERY</v>
          </cell>
          <cell r="S2819">
            <v>0</v>
          </cell>
          <cell r="T2819">
            <v>0</v>
          </cell>
          <cell r="U2819">
            <v>0</v>
          </cell>
          <cell r="V2819">
            <v>155.91999999999999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</row>
        <row r="2820">
          <cell r="B2820" t="str">
            <v>MASON CO-UNREGULATEDSTORAGESTORENT22</v>
          </cell>
          <cell r="J2820" t="str">
            <v>STORENT22</v>
          </cell>
          <cell r="K2820" t="str">
            <v>PORTABLE STORAGE RENT 22</v>
          </cell>
          <cell r="S2820">
            <v>0</v>
          </cell>
          <cell r="T2820">
            <v>0</v>
          </cell>
          <cell r="U2820">
            <v>0</v>
          </cell>
          <cell r="V2820">
            <v>30.06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</row>
        <row r="2821">
          <cell r="B2821" t="str">
            <v>MASON CO-UNREGULATEDSURCFUEL-RECY MASON</v>
          </cell>
          <cell r="J2821" t="str">
            <v>FUEL-RECY MASON</v>
          </cell>
          <cell r="K2821" t="str">
            <v>FUEL &amp; MATERIAL SURCHARGE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</row>
        <row r="2822">
          <cell r="B2822" t="str">
            <v>MASON CO-UNREGULATEDSURCFUEL-RECY MASON</v>
          </cell>
          <cell r="J2822" t="str">
            <v>FUEL-RECY MASON</v>
          </cell>
          <cell r="K2822" t="str">
            <v>FUEL &amp; MATERIAL SURCHARGE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</row>
        <row r="2823">
          <cell r="B2823" t="str">
            <v>MASON CO-UNREGULATEDSURCFUEL-RO MASON</v>
          </cell>
          <cell r="J2823" t="str">
            <v>FUEL-RO MASON</v>
          </cell>
          <cell r="K2823" t="str">
            <v>FUEL &amp; MATERIAL SURCHARGE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</row>
        <row r="2824">
          <cell r="B2824" t="str">
            <v>MASON CO-UNREGULATEDTAXESSALES TAX</v>
          </cell>
          <cell r="J2824" t="str">
            <v>SALES TAX</v>
          </cell>
          <cell r="K2824" t="str">
            <v>8.5% Sales Tax</v>
          </cell>
          <cell r="S2824">
            <v>0</v>
          </cell>
          <cell r="T2824">
            <v>0</v>
          </cell>
          <cell r="U2824">
            <v>0</v>
          </cell>
          <cell r="V2824">
            <v>13.11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</row>
        <row r="2825">
          <cell r="B2825" t="str">
            <v>MASON CO-UNREGULATEDTAXESSALES TAX</v>
          </cell>
          <cell r="J2825" t="str">
            <v>SALES TAX</v>
          </cell>
          <cell r="K2825" t="str">
            <v>8.5% Sales Tax</v>
          </cell>
          <cell r="S2825">
            <v>0</v>
          </cell>
          <cell r="T2825">
            <v>0</v>
          </cell>
          <cell r="U2825">
            <v>0</v>
          </cell>
          <cell r="V2825">
            <v>231.51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</row>
        <row r="2826">
          <cell r="B2826" t="str">
            <v>CITY OF SHELTON-CONTRACTACCOUNTING ADJUSTMENTSFINCHG</v>
          </cell>
          <cell r="J2826" t="str">
            <v>FINCHG</v>
          </cell>
          <cell r="K2826" t="str">
            <v>LATE FEE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  <cell r="W2826">
            <v>567.82000000000005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</row>
        <row r="2827">
          <cell r="B2827" t="str">
            <v>CITY OF SHELTON-CONTRACTACCOUNTING ADJUSTMENTSMM</v>
          </cell>
          <cell r="J2827" t="str">
            <v>MM</v>
          </cell>
          <cell r="K2827" t="str">
            <v>MOVE MONEY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  <cell r="W2827">
            <v>162.63999999999999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</row>
        <row r="2828">
          <cell r="B2828" t="str">
            <v>CITY OF SHELTON-CONTRACTACCOUNTING ADJUSTMENTSNSF FEES</v>
          </cell>
          <cell r="J2828" t="str">
            <v>NSF FEES</v>
          </cell>
          <cell r="K2828" t="str">
            <v>RETURNED CHECK FEE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  <cell r="W2828">
            <v>25.77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</row>
        <row r="2829">
          <cell r="B2829" t="str">
            <v>CITY OF SHELTON-CONTRACTACCOUNTING ADJUSTMENTSREFUND</v>
          </cell>
          <cell r="J2829" t="str">
            <v>REFUND</v>
          </cell>
          <cell r="K2829" t="str">
            <v>REFUND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  <cell r="W2829">
            <v>217.66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</row>
        <row r="2830">
          <cell r="B2830" t="str">
            <v>CITY OF SHELTON-CONTRACTACCOUNTING ADJUSTMENTSRETCK-CFREE</v>
          </cell>
          <cell r="J2830" t="str">
            <v>RETCK-CFREE</v>
          </cell>
          <cell r="K2830" t="str">
            <v>CHECKFREE RETURN CHECK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  <cell r="W2830">
            <v>28.59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</row>
        <row r="2831">
          <cell r="B2831" t="str">
            <v>CITY OF SHELTON-CONTRACTCOMMERCIAL  FRONTLOADLOOSE-COMM</v>
          </cell>
          <cell r="J2831" t="str">
            <v>LOOSE-COMM</v>
          </cell>
          <cell r="K2831" t="str">
            <v>LOOSE MATERIAL - COMM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  <cell r="W2831">
            <v>488.52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</row>
        <row r="2832">
          <cell r="B2832" t="str">
            <v>CITY OF SHELTON-CONTRACTCOMMERCIAL - REARLOAD300CW1</v>
          </cell>
          <cell r="J2832" t="str">
            <v>300CW1</v>
          </cell>
          <cell r="K2832" t="str">
            <v>1-300 GL CART WEEKLY SVC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  <cell r="W2832">
            <v>44163.199999999997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</row>
        <row r="2833">
          <cell r="B2833" t="str">
            <v>CITY OF SHELTON-CONTRACTCOMMERCIAL - REARLOAD64CW1</v>
          </cell>
          <cell r="J2833" t="str">
            <v>64CW1</v>
          </cell>
          <cell r="K2833" t="str">
            <v>1-64 GL CART WEEKLY SVC</v>
          </cell>
          <cell r="S2833">
            <v>0</v>
          </cell>
          <cell r="T2833">
            <v>0</v>
          </cell>
          <cell r="U2833">
            <v>0</v>
          </cell>
          <cell r="V2833">
            <v>0</v>
          </cell>
          <cell r="W2833">
            <v>1505.19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</row>
        <row r="2834">
          <cell r="B2834" t="str">
            <v>CITY OF SHELTON-CONTRACTCOMMERCIAL - REARLOAD96CW1</v>
          </cell>
          <cell r="J2834" t="str">
            <v>96CW1</v>
          </cell>
          <cell r="K2834" t="str">
            <v>1-96 GL CART WEEKLY SVC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  <cell r="W2834">
            <v>4083.16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</row>
        <row r="2835">
          <cell r="B2835" t="str">
            <v>CITY OF SHELTON-CONTRACTCOMMERCIAL - REARLOADROLLOUTOC</v>
          </cell>
          <cell r="J2835" t="str">
            <v>ROLLOUTOC</v>
          </cell>
          <cell r="K2835" t="str">
            <v>ROLL OUT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  <cell r="W2835">
            <v>14.16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</row>
        <row r="2836">
          <cell r="B2836" t="str">
            <v>CITY OF SHELTON-CONTRACTCOMMERCIAL - REARLOADSL096.0GEO001CGW</v>
          </cell>
          <cell r="J2836" t="str">
            <v>SL096.0GEO001CGW</v>
          </cell>
          <cell r="K2836" t="str">
            <v>96 GL EOW COM GREENWASTE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  <cell r="W2836">
            <v>129.6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</row>
        <row r="2837">
          <cell r="B2837" t="str">
            <v>CITY OF SHELTON-CONTRACTCOMMERCIAL - REARLOADUNLOCKRECY</v>
          </cell>
          <cell r="J2837" t="str">
            <v>UNLOCKRECY</v>
          </cell>
          <cell r="K2837" t="str">
            <v>UNLOCK / UNLATCH RECY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  <cell r="W2837">
            <v>20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</row>
        <row r="2838">
          <cell r="B2838" t="str">
            <v>CITY OF SHELTON-CONTRACTCOMMERCIAL - REARLOADUNLOCKREF</v>
          </cell>
          <cell r="J2838" t="str">
            <v>UNLOCKREF</v>
          </cell>
          <cell r="K2838" t="str">
            <v>UNLOCK / UNLATCH REFUSE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  <cell r="W2838">
            <v>357.54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</row>
        <row r="2839">
          <cell r="B2839" t="str">
            <v>CITY OF SHELTON-CONTRACTCOMMERCIAL - REARLOADEP300-COM</v>
          </cell>
          <cell r="J2839" t="str">
            <v>EP300-COM</v>
          </cell>
          <cell r="K2839" t="str">
            <v>EXTRA PICKUP 300 GL - COM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  <cell r="W2839">
            <v>472.32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</row>
        <row r="2840">
          <cell r="B2840" t="str">
            <v>CITY OF SHELTON-CONTRACTCOMMERCIAL - REARLOADEP64-COM</v>
          </cell>
          <cell r="J2840" t="str">
            <v>EP64-COM</v>
          </cell>
          <cell r="K2840" t="str">
            <v>EXTRA PICKUP 64 GL - COM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  <cell r="W2840">
            <v>598.5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</row>
        <row r="2841">
          <cell r="B2841" t="str">
            <v>CITY OF SHELTON-CONTRACTCOMMERCIAL - REARLOADUNLOCKREF</v>
          </cell>
          <cell r="J2841" t="str">
            <v>UNLOCKREF</v>
          </cell>
          <cell r="K2841" t="str">
            <v>UNLOCK / UNLATCH REFUSE</v>
          </cell>
          <cell r="S2841">
            <v>0</v>
          </cell>
          <cell r="T2841">
            <v>0</v>
          </cell>
          <cell r="U2841">
            <v>0</v>
          </cell>
          <cell r="V2841">
            <v>0</v>
          </cell>
          <cell r="W2841">
            <v>99.12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</row>
        <row r="2842">
          <cell r="B2842" t="str">
            <v>CITY OF SHELTON-CONTRACTCOMMERCIAL RECYCLER2YDOCCOC</v>
          </cell>
          <cell r="J2842" t="str">
            <v>R2YDOCCOC</v>
          </cell>
          <cell r="K2842" t="str">
            <v>2YD OCC-ON CALL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  <cell r="W2842">
            <v>25.33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</row>
        <row r="2843">
          <cell r="B2843" t="str">
            <v>CITY OF SHELTON-CONTRACTPAYMENTSCC-KOL</v>
          </cell>
          <cell r="J2843" t="str">
            <v>CC-KOL</v>
          </cell>
          <cell r="K2843" t="str">
            <v>ONLINE PAYMENT-CC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  <cell r="W2843">
            <v>-53581.37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</row>
        <row r="2844">
          <cell r="B2844" t="str">
            <v>CITY OF SHELTON-CONTRACTPAYMENTSCCREF-KOL</v>
          </cell>
          <cell r="J2844" t="str">
            <v>CCREF-KOL</v>
          </cell>
          <cell r="K2844" t="str">
            <v>CREDIT CARD REFUND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  <cell r="W2844">
            <v>122.14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</row>
        <row r="2845">
          <cell r="B2845" t="str">
            <v>CITY OF SHELTON-CONTRACTPAYMENTSPAY</v>
          </cell>
          <cell r="J2845" t="str">
            <v>PAY</v>
          </cell>
          <cell r="K2845" t="str">
            <v>PAYMENT-THANK YOU!</v>
          </cell>
          <cell r="S2845">
            <v>0</v>
          </cell>
          <cell r="T2845">
            <v>0</v>
          </cell>
          <cell r="U2845">
            <v>0</v>
          </cell>
          <cell r="V2845">
            <v>0</v>
          </cell>
          <cell r="W2845">
            <v>-46700.88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</row>
        <row r="2846">
          <cell r="B2846" t="str">
            <v>CITY OF SHELTON-CONTRACTPAYMENTSPAY EFT</v>
          </cell>
          <cell r="J2846" t="str">
            <v>PAY EFT</v>
          </cell>
          <cell r="K2846" t="str">
            <v>ELECTRONIC PAYMENT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  <cell r="W2846">
            <v>-397.35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</row>
        <row r="2847">
          <cell r="B2847" t="str">
            <v>CITY OF SHELTON-CONTRACTPAYMENTSPAY-CFREE</v>
          </cell>
          <cell r="J2847" t="str">
            <v>PAY-CFREE</v>
          </cell>
          <cell r="K2847" t="str">
            <v>PAYMENT-THANK YOU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  <cell r="W2847">
            <v>-6586.28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</row>
        <row r="2848">
          <cell r="B2848" t="str">
            <v>CITY OF SHELTON-CONTRACTPAYMENTSPAY-KOL</v>
          </cell>
          <cell r="J2848" t="str">
            <v>PAY-KOL</v>
          </cell>
          <cell r="K2848" t="str">
            <v>PAYMENT-THANK YOU - OL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  <cell r="W2848">
            <v>-14413.99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</row>
        <row r="2849">
          <cell r="B2849" t="str">
            <v>CITY OF SHELTON-CONTRACTPAYMENTSPAY-OAK</v>
          </cell>
          <cell r="J2849" t="str">
            <v>PAY-OAK</v>
          </cell>
          <cell r="K2849" t="str">
            <v>OAKLEAF PAYMENT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  <cell r="W2849">
            <v>-452.77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</row>
        <row r="2850">
          <cell r="B2850" t="str">
            <v>CITY OF SHELTON-CONTRACTPAYMENTSPAY-RPPS</v>
          </cell>
          <cell r="J2850" t="str">
            <v>PAY-RPPS</v>
          </cell>
          <cell r="K2850" t="str">
            <v>RPSS PAYMENT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  <cell r="W2850">
            <v>-600.32000000000005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</row>
        <row r="2851">
          <cell r="B2851" t="str">
            <v>CITY OF SHELTON-CONTRACTPAYMENTSPAYMET</v>
          </cell>
          <cell r="J2851" t="str">
            <v>PAYMET</v>
          </cell>
          <cell r="K2851" t="str">
            <v>METAVANTE ONLINE PAYMENT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  <cell r="W2851">
            <v>-3718.8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</row>
        <row r="2852">
          <cell r="B2852" t="str">
            <v>CITY OF SHELTON-CONTRACTPAYMENTSPAYUSBL</v>
          </cell>
          <cell r="J2852" t="str">
            <v>PAYUSBL</v>
          </cell>
          <cell r="K2852" t="str">
            <v>PAYMENT THANK YOU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  <cell r="W2852">
            <v>-64080.65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</row>
        <row r="2853">
          <cell r="B2853" t="str">
            <v>CITY OF SHELTON-CONTRACTPAYMENTSRET-KOL</v>
          </cell>
          <cell r="J2853" t="str">
            <v>RET-KOL</v>
          </cell>
          <cell r="K2853" t="str">
            <v>ONLINE PAYMENT RETURN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  <cell r="W2853">
            <v>200.99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</row>
        <row r="2854">
          <cell r="B2854" t="str">
            <v>CITY OF SHELTON-CONTRACTRESIDENTIAL300RW1</v>
          </cell>
          <cell r="J2854" t="str">
            <v>300RW1</v>
          </cell>
          <cell r="K2854" t="str">
            <v>1-300 GL CART WEEKLY SVC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  <cell r="W2854">
            <v>10439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</row>
        <row r="2855">
          <cell r="B2855" t="str">
            <v>CITY OF SHELTON-CONTRACTRESIDENTIAL35RE1</v>
          </cell>
          <cell r="J2855" t="str">
            <v>35RE1</v>
          </cell>
          <cell r="K2855" t="str">
            <v>1-35 GAL CART EOW SVC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  <cell r="W2855">
            <v>6006.76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</row>
        <row r="2856">
          <cell r="B2856" t="str">
            <v>CITY OF SHELTON-CONTRACTRESIDENTIAL35RE1RR</v>
          </cell>
          <cell r="J2856" t="str">
            <v>35RE1RR</v>
          </cell>
          <cell r="K2856" t="str">
            <v>1-35 GL CART EOW REDUCED RATE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  <cell r="W2856">
            <v>877.8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</row>
        <row r="2857">
          <cell r="B2857" t="str">
            <v>CITY OF SHELTON-CONTRACTRESIDENTIAL64RE1</v>
          </cell>
          <cell r="J2857" t="str">
            <v>64RE1</v>
          </cell>
          <cell r="K2857" t="str">
            <v>1-64 GAL EOW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  <cell r="W2857">
            <v>23710.81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</row>
        <row r="2858">
          <cell r="B2858" t="str">
            <v>CITY OF SHELTON-CONTRACTRESIDENTIAL64RE1RR</v>
          </cell>
          <cell r="J2858" t="str">
            <v>64RE1RR</v>
          </cell>
          <cell r="K2858" t="str">
            <v>1-64 GL CART EOW REDUCED RATE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  <cell r="W2858">
            <v>1502.94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</row>
        <row r="2859">
          <cell r="B2859" t="str">
            <v>CITY OF SHELTON-CONTRACTRESIDENTIAL64RW1</v>
          </cell>
          <cell r="J2859" t="str">
            <v>64RW1</v>
          </cell>
          <cell r="K2859" t="str">
            <v>1-64 GAL CART WEEKLY SVC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  <cell r="W2859">
            <v>3009.99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</row>
        <row r="2860">
          <cell r="B2860" t="str">
            <v>CITY OF SHELTON-CONTRACTRESIDENTIAL64RW1RR</v>
          </cell>
          <cell r="J2860" t="str">
            <v>64RW1RR</v>
          </cell>
          <cell r="K2860" t="str">
            <v>1-64 GL CART WKLY REDUCED RATE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  <cell r="W2860">
            <v>153.6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</row>
        <row r="2861">
          <cell r="B2861" t="str">
            <v>CITY OF SHELTON-CONTRACTRESIDENTIAL96RE1</v>
          </cell>
          <cell r="J2861" t="str">
            <v>96RE1</v>
          </cell>
          <cell r="K2861" t="str">
            <v>1-96 GAL EOW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  <cell r="W2861">
            <v>14291.97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</row>
        <row r="2862">
          <cell r="B2862" t="str">
            <v>CITY OF SHELTON-CONTRACTRESIDENTIAL96RE1RR</v>
          </cell>
          <cell r="J2862" t="str">
            <v>96RE1RR</v>
          </cell>
          <cell r="K2862" t="str">
            <v>1-96 GL CART EOW REDUCED RATE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  <cell r="W2862">
            <v>701.4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</row>
        <row r="2863">
          <cell r="B2863" t="str">
            <v>CITY OF SHELTON-CONTRACTRESIDENTIAL96RW1</v>
          </cell>
          <cell r="J2863" t="str">
            <v>96RW1</v>
          </cell>
          <cell r="K2863" t="str">
            <v>1-96 GAL CART WEEKLY SVC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  <cell r="W2863">
            <v>2406.92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</row>
        <row r="2864">
          <cell r="B2864" t="str">
            <v>CITY OF SHELTON-CONTRACTRESIDENTIAL96RW1RR</v>
          </cell>
          <cell r="J2864" t="str">
            <v>96RW1RR</v>
          </cell>
          <cell r="K2864" t="str">
            <v>1-96 GL CART WKLY REDUCED RATE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  <cell r="W2864">
            <v>71.88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</row>
        <row r="2865">
          <cell r="B2865" t="str">
            <v>CITY OF SHELTON-CONTRACTRESIDENTIALEMPLOYEER</v>
          </cell>
          <cell r="J2865" t="str">
            <v>EMPLOYEER</v>
          </cell>
          <cell r="K2865" t="str">
            <v>EMPLOYEE SERVICE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</row>
        <row r="2866">
          <cell r="B2866" t="str">
            <v>CITY OF SHELTON-CONTRACTRESIDENTIALMINSVC-RESI</v>
          </cell>
          <cell r="J2866" t="str">
            <v>MINSVC-RESI</v>
          </cell>
          <cell r="K2866" t="str">
            <v>MINIMUM SERVICE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  <cell r="W2866">
            <v>265.3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</row>
        <row r="2867">
          <cell r="B2867" t="str">
            <v>CITY OF SHELTON-CONTRACTRESIDENTIALROLLOUT 5-25</v>
          </cell>
          <cell r="J2867" t="str">
            <v>ROLLOUT 5-25</v>
          </cell>
          <cell r="K2867" t="str">
            <v>ROLL OUT FEE 5 - 25 FT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  <cell r="W2867">
            <v>14.16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</row>
        <row r="2868">
          <cell r="B2868" t="str">
            <v>CITY OF SHELTON-CONTRACTRESIDENTIALSL096.0GEO001GW</v>
          </cell>
          <cell r="J2868" t="str">
            <v>SL096.0GEO001GW</v>
          </cell>
          <cell r="K2868" t="str">
            <v>SL 96 GL EOW GREENWASTE 1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  <cell r="W2868">
            <v>2931.12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</row>
        <row r="2869">
          <cell r="B2869" t="str">
            <v>CITY OF SHELTON-CONTRACTRESIDENTIAL32RE1</v>
          </cell>
          <cell r="J2869" t="str">
            <v>32RE1</v>
          </cell>
          <cell r="K2869" t="str">
            <v>1-32 GAL CAN-EOW SVC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  <cell r="W2869">
            <v>-11.52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</row>
        <row r="2870">
          <cell r="B2870" t="str">
            <v>CITY OF SHELTON-CONTRACTRESIDENTIALADMINFEE-RES</v>
          </cell>
          <cell r="J2870" t="str">
            <v>ADMINFEE-RES</v>
          </cell>
          <cell r="K2870" t="str">
            <v>NEW ACCT / VACANCY FEE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  <cell r="W2870">
            <v>1464.02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</row>
        <row r="2871">
          <cell r="B2871" t="str">
            <v>CITY OF SHELTON-CONTRACTRESIDENTIALEP300-RES</v>
          </cell>
          <cell r="J2871" t="str">
            <v>EP300-RES</v>
          </cell>
          <cell r="K2871" t="str">
            <v>EXTRA PICKUP 300 GL - RES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  <cell r="W2871">
            <v>286.11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</row>
        <row r="2872">
          <cell r="B2872" t="str">
            <v>CITY OF SHELTON-CONTRACTRESIDENTIALEP35-RES</v>
          </cell>
          <cell r="J2872" t="str">
            <v>EP35-RES</v>
          </cell>
          <cell r="K2872" t="str">
            <v>EXTRA PICKUP 35 GL - RES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  <cell r="W2872">
            <v>3011.96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</row>
        <row r="2873">
          <cell r="B2873" t="str">
            <v>CITY OF SHELTON-CONTRACTRESIDENTIALEP64-RES</v>
          </cell>
          <cell r="J2873" t="str">
            <v>EP64-RES</v>
          </cell>
          <cell r="K2873" t="str">
            <v>EXTRA PICKUP 64 GL - RES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  <cell r="W2873">
            <v>197.79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</row>
        <row r="2874">
          <cell r="B2874" t="str">
            <v>CITY OF SHELTON-CONTRACTRESIDENTIALEP96-RES</v>
          </cell>
          <cell r="J2874" t="str">
            <v>EP96-RES</v>
          </cell>
          <cell r="K2874" t="str">
            <v>EXTRA PICKUP 96 GL - RES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  <cell r="W2874">
            <v>111.24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</row>
        <row r="2875">
          <cell r="B2875" t="str">
            <v>CITY OF SHELTON-CONTRACTRESIDENTIALREDELIVER</v>
          </cell>
          <cell r="J2875" t="str">
            <v>REDELIVER</v>
          </cell>
          <cell r="K2875" t="str">
            <v>DELIVERY CHARGE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  <cell r="W2875">
            <v>238.68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</row>
        <row r="2876">
          <cell r="B2876" t="str">
            <v>CITY OF SHELTON-CONTRACTRESIDENTIALRTRNCART96-RES</v>
          </cell>
          <cell r="J2876" t="str">
            <v>RTRNCART96-RES</v>
          </cell>
          <cell r="K2876" t="str">
            <v>RETURN TRIP 96 GL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  <cell r="W2876">
            <v>156.30000000000001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</row>
        <row r="2877">
          <cell r="B2877" t="str">
            <v>CITY OF SHELTON-CONTRACTRESIDENTIALRTRNCART96GW-RES</v>
          </cell>
          <cell r="J2877" t="str">
            <v>RTRNCART96GW-RES</v>
          </cell>
          <cell r="K2877" t="str">
            <v>RETURN TRIP YARDWASTE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  <cell r="W2877">
            <v>4.32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</row>
        <row r="2878">
          <cell r="B2878" t="str">
            <v>CITY OF SHELTON-CONTRACTSURCFUEL-RECY MASON</v>
          </cell>
          <cell r="J2878" t="str">
            <v>FUEL-RECY MASON</v>
          </cell>
          <cell r="K2878" t="str">
            <v>FUEL &amp; MATERIAL SURCHARGE</v>
          </cell>
          <cell r="S2878">
            <v>0</v>
          </cell>
          <cell r="T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</row>
        <row r="2879">
          <cell r="B2879" t="str">
            <v>CITY OF SHELTON-CONTRACTSURCFUEL-RES MASON</v>
          </cell>
          <cell r="J2879" t="str">
            <v>FUEL-RES MASON</v>
          </cell>
          <cell r="K2879" t="str">
            <v>FUEL &amp; MATERIAL SURCHARGE</v>
          </cell>
          <cell r="S2879">
            <v>0</v>
          </cell>
          <cell r="T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</row>
        <row r="2880">
          <cell r="B2880" t="str">
            <v>CITY OF SHELTON-CONTRACTSURCFUEL-RES MASON</v>
          </cell>
          <cell r="J2880" t="str">
            <v>FUEL-RES MASON</v>
          </cell>
          <cell r="K2880" t="str">
            <v>FUEL &amp; MATERIAL SURCHARGE</v>
          </cell>
          <cell r="S2880">
            <v>0</v>
          </cell>
          <cell r="T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</row>
        <row r="2881">
          <cell r="B2881" t="str">
            <v>CITY OF SHELTON-CONTRACTSURCFUEL-RES MASON</v>
          </cell>
          <cell r="J2881" t="str">
            <v>FUEL-RES MASON</v>
          </cell>
          <cell r="K2881" t="str">
            <v>FUEL &amp; MATERIAL SURCHARGE</v>
          </cell>
          <cell r="S2881">
            <v>0</v>
          </cell>
          <cell r="T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</row>
        <row r="2882">
          <cell r="B2882" t="str">
            <v>CITY OF SHELTON-CONTRACTTAXESCITY OF SHELTON</v>
          </cell>
          <cell r="J2882" t="str">
            <v>CITY OF SHELTON</v>
          </cell>
          <cell r="K2882" t="str">
            <v>41.9% CITY UTILITY TAX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  <cell r="W2882">
            <v>27074.55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</row>
        <row r="2883">
          <cell r="B2883" t="str">
            <v>CITY OF SHELTON-CONTRACTTAXESCITY OF SHELTON UTILITY</v>
          </cell>
          <cell r="J2883" t="str">
            <v>CITY OF SHELTON UTILITY</v>
          </cell>
          <cell r="K2883" t="str">
            <v>CONTRACT UTILITY ONLY</v>
          </cell>
          <cell r="S2883">
            <v>0</v>
          </cell>
          <cell r="T2883">
            <v>0</v>
          </cell>
          <cell r="U2883">
            <v>0</v>
          </cell>
          <cell r="V2883">
            <v>0</v>
          </cell>
          <cell r="W2883">
            <v>255.98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</row>
        <row r="2884">
          <cell r="B2884" t="str">
            <v>CITY OF SHELTON-CONTRACTTAXESSHELTON WA REFUSE</v>
          </cell>
          <cell r="J2884" t="str">
            <v>SHELTON WA REFUSE</v>
          </cell>
          <cell r="K2884" t="str">
            <v>3.6% WA Refuse Tax</v>
          </cell>
          <cell r="S2884">
            <v>0</v>
          </cell>
          <cell r="T2884">
            <v>0</v>
          </cell>
          <cell r="U2884">
            <v>0</v>
          </cell>
          <cell r="V2884">
            <v>0</v>
          </cell>
          <cell r="W2884">
            <v>2322.52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</row>
        <row r="2885">
          <cell r="B2885" t="str">
            <v>CITY OF SHELTON-CONTRACTTAXESCITY OF SHELTON</v>
          </cell>
          <cell r="J2885" t="str">
            <v>CITY OF SHELTON</v>
          </cell>
          <cell r="K2885" t="str">
            <v>41.9% CITY UTILITY TAX</v>
          </cell>
          <cell r="S2885">
            <v>0</v>
          </cell>
          <cell r="T2885">
            <v>0</v>
          </cell>
          <cell r="U2885">
            <v>0</v>
          </cell>
          <cell r="V2885">
            <v>0</v>
          </cell>
          <cell r="W2885">
            <v>24399.99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</row>
        <row r="2886">
          <cell r="B2886" t="str">
            <v>CITY OF SHELTON-CONTRACTTAXESREF</v>
          </cell>
          <cell r="J2886" t="str">
            <v>REF</v>
          </cell>
          <cell r="K2886" t="str">
            <v>3.6% WA Refuse Tax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  <cell r="W2886">
            <v>7.27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</row>
        <row r="2887">
          <cell r="B2887" t="str">
            <v>CITY OF SHELTON-CONTRACTTAXESSHELTON SALES TAX</v>
          </cell>
          <cell r="J2887" t="str">
            <v>SHELTON SALES TAX</v>
          </cell>
          <cell r="K2887" t="str">
            <v>8.8% Sales Tax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  <cell r="W2887">
            <v>20.28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</row>
        <row r="2888">
          <cell r="B2888" t="str">
            <v>CITY OF SHELTON-CONTRACTTAXESSHELTON WA REFUSE</v>
          </cell>
          <cell r="J2888" t="str">
            <v>SHELTON WA REFUSE</v>
          </cell>
          <cell r="K2888" t="str">
            <v>3.6% WA Refuse Tax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  <cell r="W2888">
            <v>1932.69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</row>
        <row r="2889">
          <cell r="B2889" t="str">
            <v>CITY OF SHELTON-CONTRACTTAXESCITY OF SHELTON</v>
          </cell>
          <cell r="J2889" t="str">
            <v>CITY OF SHELTON</v>
          </cell>
          <cell r="K2889" t="str">
            <v>41.9% CITY UTILITY TAX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  <cell r="W2889">
            <v>29.87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</row>
        <row r="2890">
          <cell r="B2890" t="str">
            <v>CITY OF SHELTON-CONTRACTTAXESSHELTON WA REFUSE</v>
          </cell>
          <cell r="J2890" t="str">
            <v>SHELTON WA REFUSE</v>
          </cell>
          <cell r="K2890" t="str">
            <v>3.6% WA Refuse Tax</v>
          </cell>
          <cell r="S2890">
            <v>0</v>
          </cell>
          <cell r="T2890">
            <v>0</v>
          </cell>
          <cell r="U2890">
            <v>0</v>
          </cell>
          <cell r="V2890">
            <v>0</v>
          </cell>
          <cell r="W2890">
            <v>2.57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</row>
        <row r="2891">
          <cell r="B2891" t="str">
            <v>CITY of SHELTON-REGULATEDACCOUNTING ADJUSTMENTSFINCHG</v>
          </cell>
          <cell r="J2891" t="str">
            <v>FINCHG</v>
          </cell>
          <cell r="K2891" t="str">
            <v>LATE FEE</v>
          </cell>
          <cell r="S2891">
            <v>0</v>
          </cell>
          <cell r="T2891">
            <v>0</v>
          </cell>
          <cell r="U2891">
            <v>0</v>
          </cell>
          <cell r="V2891">
            <v>0</v>
          </cell>
          <cell r="W2891">
            <v>133.29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</row>
        <row r="2892">
          <cell r="B2892" t="str">
            <v>CITY of SHELTON-REGULATEDCOMMERCIAL - REARLOADR1.5YDE</v>
          </cell>
          <cell r="J2892" t="str">
            <v>R1.5YDE</v>
          </cell>
          <cell r="K2892" t="str">
            <v>1.5 YD 1X EOW</v>
          </cell>
          <cell r="S2892">
            <v>0</v>
          </cell>
          <cell r="T2892">
            <v>0</v>
          </cell>
          <cell r="U2892">
            <v>0</v>
          </cell>
          <cell r="V2892">
            <v>0</v>
          </cell>
          <cell r="W2892">
            <v>41.6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</row>
        <row r="2893">
          <cell r="B2893" t="str">
            <v>CITY of SHELTON-REGULATEDCOMMERCIAL - REARLOADR1.5YDRENTM</v>
          </cell>
          <cell r="J2893" t="str">
            <v>R1.5YDRENTM</v>
          </cell>
          <cell r="K2893" t="str">
            <v>1.5YD CONTAINER RENT-MTH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  <cell r="W2893">
            <v>9.5399999999999991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</row>
        <row r="2894">
          <cell r="B2894" t="str">
            <v>CITY of SHELTON-REGULATEDCOMMERCIAL - REARLOADR2YDRENTM</v>
          </cell>
          <cell r="J2894" t="str">
            <v>R2YDRENTM</v>
          </cell>
          <cell r="K2894" t="str">
            <v>2YD CONTAINER RENT-MTHLY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  <cell r="W2894">
            <v>13.77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</row>
        <row r="2895">
          <cell r="B2895" t="str">
            <v>CITY of SHELTON-REGULATEDCOMMERCIAL - REARLOADR2YDW</v>
          </cell>
          <cell r="J2895" t="str">
            <v>R2YDW</v>
          </cell>
          <cell r="K2895" t="str">
            <v>2 YD 1X WEEKLY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  <cell r="W2895">
            <v>109.68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</row>
        <row r="2896">
          <cell r="B2896" t="str">
            <v>CITY of SHELTON-REGULATEDCOMMERCIAL - REARLOADUNLOCKREF</v>
          </cell>
          <cell r="J2896" t="str">
            <v>UNLOCKREF</v>
          </cell>
          <cell r="K2896" t="str">
            <v>UNLOCK / UNLATCH REFUSE</v>
          </cell>
          <cell r="S2896">
            <v>0</v>
          </cell>
          <cell r="T2896">
            <v>0</v>
          </cell>
          <cell r="U2896">
            <v>0</v>
          </cell>
          <cell r="V2896">
            <v>0</v>
          </cell>
          <cell r="W2896">
            <v>10.119999999999999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</row>
        <row r="2897">
          <cell r="B2897" t="str">
            <v>CITY of SHELTON-REGULATEDPAYMENTSCC-KOL</v>
          </cell>
          <cell r="J2897" t="str">
            <v>CC-KOL</v>
          </cell>
          <cell r="K2897" t="str">
            <v>ONLINE PAYMENT-CC</v>
          </cell>
          <cell r="S2897">
            <v>0</v>
          </cell>
          <cell r="T2897">
            <v>0</v>
          </cell>
          <cell r="U2897">
            <v>0</v>
          </cell>
          <cell r="V2897">
            <v>0</v>
          </cell>
          <cell r="W2897">
            <v>-5358.71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</row>
        <row r="2898">
          <cell r="B2898" t="str">
            <v>CITY of SHELTON-REGULATEDPAYMENTSCCREF-KOL</v>
          </cell>
          <cell r="J2898" t="str">
            <v>CCREF-KOL</v>
          </cell>
          <cell r="K2898" t="str">
            <v>CREDIT CARD REFUND</v>
          </cell>
          <cell r="S2898">
            <v>0</v>
          </cell>
          <cell r="T2898">
            <v>0</v>
          </cell>
          <cell r="U2898">
            <v>0</v>
          </cell>
          <cell r="V2898">
            <v>0</v>
          </cell>
          <cell r="W2898">
            <v>1628.64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</row>
        <row r="2899">
          <cell r="B2899" t="str">
            <v>CITY of SHELTON-REGULATEDPAYMENTSPAY</v>
          </cell>
          <cell r="J2899" t="str">
            <v>PAY</v>
          </cell>
          <cell r="K2899" t="str">
            <v>PAYMENT-THANK YOU!</v>
          </cell>
          <cell r="S2899">
            <v>0</v>
          </cell>
          <cell r="T2899">
            <v>0</v>
          </cell>
          <cell r="U2899">
            <v>0</v>
          </cell>
          <cell r="V2899">
            <v>0</v>
          </cell>
          <cell r="W2899">
            <v>-10164.73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</row>
        <row r="2900">
          <cell r="B2900" t="str">
            <v>CITY of SHELTON-REGULATEDPAYMENTSPAY-KOL</v>
          </cell>
          <cell r="J2900" t="str">
            <v>PAY-KOL</v>
          </cell>
          <cell r="K2900" t="str">
            <v>PAYMENT-THANK YOU - OL</v>
          </cell>
          <cell r="S2900">
            <v>0</v>
          </cell>
          <cell r="T2900">
            <v>0</v>
          </cell>
          <cell r="U2900">
            <v>0</v>
          </cell>
          <cell r="V2900">
            <v>0</v>
          </cell>
          <cell r="W2900">
            <v>-1671.81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</row>
        <row r="2901">
          <cell r="B2901" t="str">
            <v>CITY of SHELTON-REGULATEDPAYMENTSPAY-NATL</v>
          </cell>
          <cell r="J2901" t="str">
            <v>PAY-NATL</v>
          </cell>
          <cell r="K2901" t="str">
            <v>PAYMENT THANK YOU</v>
          </cell>
          <cell r="S2901">
            <v>0</v>
          </cell>
          <cell r="T2901">
            <v>0</v>
          </cell>
          <cell r="U2901">
            <v>0</v>
          </cell>
          <cell r="V2901">
            <v>0</v>
          </cell>
          <cell r="W2901">
            <v>-3013.98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</row>
        <row r="2902">
          <cell r="B2902" t="str">
            <v>CITY of SHELTON-REGULATEDPAYMENTSPAYUSBL</v>
          </cell>
          <cell r="J2902" t="str">
            <v>PAYUSBL</v>
          </cell>
          <cell r="K2902" t="str">
            <v>PAYMENT THANK YOU</v>
          </cell>
          <cell r="S2902">
            <v>0</v>
          </cell>
          <cell r="T2902">
            <v>0</v>
          </cell>
          <cell r="U2902">
            <v>0</v>
          </cell>
          <cell r="V2902">
            <v>0</v>
          </cell>
          <cell r="W2902">
            <v>-5220.29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</row>
        <row r="2903">
          <cell r="B2903" t="str">
            <v>CITY of SHELTON-REGULATEDROLLOFFROLID</v>
          </cell>
          <cell r="J2903" t="str">
            <v>ROLID</v>
          </cell>
          <cell r="K2903" t="str">
            <v>ROLL OFF-LID</v>
          </cell>
          <cell r="S2903">
            <v>0</v>
          </cell>
          <cell r="T2903">
            <v>0</v>
          </cell>
          <cell r="U2903">
            <v>0</v>
          </cell>
          <cell r="V2903">
            <v>0</v>
          </cell>
          <cell r="W2903">
            <v>145.6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</row>
        <row r="2904">
          <cell r="B2904" t="str">
            <v>CITY of SHELTON-REGULATEDROLLOFFRORENT10M</v>
          </cell>
          <cell r="J2904" t="str">
            <v>RORENT10M</v>
          </cell>
          <cell r="K2904" t="str">
            <v>10YD ROLL OFF MTHLY RENT</v>
          </cell>
          <cell r="S2904">
            <v>0</v>
          </cell>
          <cell r="T2904">
            <v>0</v>
          </cell>
          <cell r="U2904">
            <v>0</v>
          </cell>
          <cell r="V2904">
            <v>0</v>
          </cell>
          <cell r="W2904">
            <v>83.93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</row>
        <row r="2905">
          <cell r="B2905" t="str">
            <v>CITY of SHELTON-REGULATEDROLLOFFRORENT20D</v>
          </cell>
          <cell r="J2905" t="str">
            <v>RORENT20D</v>
          </cell>
          <cell r="K2905" t="str">
            <v>20YD ROLL OFF-DAILY RENT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  <cell r="W2905">
            <v>1069.78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</row>
        <row r="2906">
          <cell r="B2906" t="str">
            <v>CITY of SHELTON-REGULATEDROLLOFFRORENT20M</v>
          </cell>
          <cell r="J2906" t="str">
            <v>RORENT20M</v>
          </cell>
          <cell r="K2906" t="str">
            <v>20YD ROLL OFF-MNTHLY RENT</v>
          </cell>
          <cell r="S2906">
            <v>0</v>
          </cell>
          <cell r="T2906">
            <v>0</v>
          </cell>
          <cell r="U2906">
            <v>0</v>
          </cell>
          <cell r="V2906">
            <v>0</v>
          </cell>
          <cell r="W2906">
            <v>877.32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</row>
        <row r="2907">
          <cell r="B2907" t="str">
            <v>CITY of SHELTON-REGULATEDROLLOFFRORENT40D</v>
          </cell>
          <cell r="J2907" t="str">
            <v>RORENT40D</v>
          </cell>
          <cell r="K2907" t="str">
            <v>40YD ROLL OFF-DAILY RENT</v>
          </cell>
          <cell r="S2907">
            <v>0</v>
          </cell>
          <cell r="T2907">
            <v>0</v>
          </cell>
          <cell r="U2907">
            <v>0</v>
          </cell>
          <cell r="V2907">
            <v>0</v>
          </cell>
          <cell r="W2907">
            <v>567.6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</row>
        <row r="2908">
          <cell r="B2908" t="str">
            <v>CITY of SHELTON-REGULATEDROLLOFFRORENT40M</v>
          </cell>
          <cell r="J2908" t="str">
            <v>RORENT40M</v>
          </cell>
          <cell r="K2908" t="str">
            <v>40YD ROLL OFF-MNTHLY RENT</v>
          </cell>
          <cell r="S2908">
            <v>0</v>
          </cell>
          <cell r="T2908">
            <v>0</v>
          </cell>
          <cell r="U2908">
            <v>0</v>
          </cell>
          <cell r="V2908">
            <v>0</v>
          </cell>
          <cell r="W2908">
            <v>331.48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</row>
        <row r="2909">
          <cell r="B2909" t="str">
            <v>CITY of SHELTON-REGULATEDROLLOFFCPHAUL20</v>
          </cell>
          <cell r="J2909" t="str">
            <v>CPHAUL20</v>
          </cell>
          <cell r="K2909" t="str">
            <v>20YD COMPACTOR-HAUL</v>
          </cell>
          <cell r="S2909">
            <v>0</v>
          </cell>
          <cell r="T2909">
            <v>0</v>
          </cell>
          <cell r="U2909">
            <v>0</v>
          </cell>
          <cell r="V2909">
            <v>0</v>
          </cell>
          <cell r="W2909">
            <v>1247.44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</row>
        <row r="2910">
          <cell r="B2910" t="str">
            <v>CITY of SHELTON-REGULATEDROLLOFFCPHAUL35</v>
          </cell>
          <cell r="J2910" t="str">
            <v>CPHAUL35</v>
          </cell>
          <cell r="K2910" t="str">
            <v>35YD COMPACTOR-HAUL</v>
          </cell>
          <cell r="S2910">
            <v>0</v>
          </cell>
          <cell r="T2910">
            <v>0</v>
          </cell>
          <cell r="U2910">
            <v>0</v>
          </cell>
          <cell r="V2910">
            <v>0</v>
          </cell>
          <cell r="W2910">
            <v>448.18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</row>
        <row r="2911">
          <cell r="B2911" t="str">
            <v>CITY of SHELTON-REGULATEDROLLOFFDISPMC-TON</v>
          </cell>
          <cell r="J2911" t="str">
            <v>DISPMC-TON</v>
          </cell>
          <cell r="K2911" t="str">
            <v>MC LANDFILL PER TON</v>
          </cell>
          <cell r="S2911">
            <v>0</v>
          </cell>
          <cell r="T2911">
            <v>0</v>
          </cell>
          <cell r="U2911">
            <v>0</v>
          </cell>
          <cell r="V2911">
            <v>0</v>
          </cell>
          <cell r="W2911">
            <v>15409.74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</row>
        <row r="2912">
          <cell r="B2912" t="str">
            <v>CITY of SHELTON-REGULATEDROLLOFFDISPMCMISC</v>
          </cell>
          <cell r="J2912" t="str">
            <v>DISPMCMISC</v>
          </cell>
          <cell r="K2912" t="str">
            <v>DISPOSAL MISCELLANOUS</v>
          </cell>
          <cell r="S2912">
            <v>0</v>
          </cell>
          <cell r="T2912">
            <v>0</v>
          </cell>
          <cell r="U2912">
            <v>0</v>
          </cell>
          <cell r="V2912">
            <v>0</v>
          </cell>
          <cell r="W2912">
            <v>26.95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</row>
        <row r="2913">
          <cell r="B2913" t="str">
            <v>CITY of SHELTON-REGULATEDROLLOFFRODEL</v>
          </cell>
          <cell r="J2913" t="str">
            <v>RODEL</v>
          </cell>
          <cell r="K2913" t="str">
            <v>ROLL OFF-DELIVERY</v>
          </cell>
          <cell r="S2913">
            <v>0</v>
          </cell>
          <cell r="T2913">
            <v>0</v>
          </cell>
          <cell r="U2913">
            <v>0</v>
          </cell>
          <cell r="V2913">
            <v>0</v>
          </cell>
          <cell r="W2913">
            <v>623.67999999999995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</row>
        <row r="2914">
          <cell r="B2914" t="str">
            <v>CITY of SHELTON-REGULATEDROLLOFFROHAUL10</v>
          </cell>
          <cell r="J2914" t="str">
            <v>ROHAUL10</v>
          </cell>
          <cell r="K2914" t="str">
            <v>10YD ROLL OFF HAUL</v>
          </cell>
          <cell r="S2914">
            <v>0</v>
          </cell>
          <cell r="T2914">
            <v>0</v>
          </cell>
          <cell r="U2914">
            <v>0</v>
          </cell>
          <cell r="V2914">
            <v>0</v>
          </cell>
          <cell r="W2914">
            <v>167.86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</row>
        <row r="2915">
          <cell r="B2915" t="str">
            <v>CITY of SHELTON-REGULATEDROLLOFFROHAUL20</v>
          </cell>
          <cell r="J2915" t="str">
            <v>ROHAUL20</v>
          </cell>
          <cell r="K2915" t="str">
            <v>20YD ROLL OFF-HAUL</v>
          </cell>
          <cell r="S2915">
            <v>0</v>
          </cell>
          <cell r="T2915">
            <v>0</v>
          </cell>
          <cell r="U2915">
            <v>0</v>
          </cell>
          <cell r="V2915">
            <v>0</v>
          </cell>
          <cell r="W2915">
            <v>2047.08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</row>
        <row r="2916">
          <cell r="B2916" t="str">
            <v>CITY of SHELTON-REGULATEDROLLOFFROHAUL20T</v>
          </cell>
          <cell r="J2916" t="str">
            <v>ROHAUL20T</v>
          </cell>
          <cell r="K2916" t="str">
            <v>20YD ROLL OFF TEMP HAUL</v>
          </cell>
          <cell r="S2916">
            <v>0</v>
          </cell>
          <cell r="T2916">
            <v>0</v>
          </cell>
          <cell r="U2916">
            <v>0</v>
          </cell>
          <cell r="V2916">
            <v>0</v>
          </cell>
          <cell r="W2916">
            <v>1364.72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</row>
        <row r="2917">
          <cell r="B2917" t="str">
            <v>CITY of SHELTON-REGULATEDROLLOFFROHAUL40</v>
          </cell>
          <cell r="J2917" t="str">
            <v>ROHAUL40</v>
          </cell>
          <cell r="K2917" t="str">
            <v>40YD ROLL OFF-HAUL</v>
          </cell>
          <cell r="S2917">
            <v>0</v>
          </cell>
          <cell r="T2917">
            <v>0</v>
          </cell>
          <cell r="U2917">
            <v>0</v>
          </cell>
          <cell r="V2917">
            <v>0</v>
          </cell>
          <cell r="W2917">
            <v>1988.88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</row>
        <row r="2918">
          <cell r="B2918" t="str">
            <v>CITY of SHELTON-REGULATEDROLLOFFROHAUL40T</v>
          </cell>
          <cell r="J2918" t="str">
            <v>ROHAUL40T</v>
          </cell>
          <cell r="K2918" t="str">
            <v>40YD ROLL OFF TEMP HAUL</v>
          </cell>
          <cell r="S2918">
            <v>0</v>
          </cell>
          <cell r="T2918">
            <v>0</v>
          </cell>
          <cell r="U2918">
            <v>0</v>
          </cell>
          <cell r="V2918">
            <v>0</v>
          </cell>
          <cell r="W2918">
            <v>828.7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</row>
        <row r="2919">
          <cell r="B2919" t="str">
            <v>CITY of SHELTON-REGULATEDROLLOFFROMILE</v>
          </cell>
          <cell r="J2919" t="str">
            <v>ROMILE</v>
          </cell>
          <cell r="K2919" t="str">
            <v>ROLL OFF-MILEAGE</v>
          </cell>
          <cell r="S2919">
            <v>0</v>
          </cell>
          <cell r="T2919">
            <v>0</v>
          </cell>
          <cell r="U2919">
            <v>0</v>
          </cell>
          <cell r="V2919">
            <v>0</v>
          </cell>
          <cell r="W2919">
            <v>2.4300000000000002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</row>
        <row r="2920">
          <cell r="B2920" t="str">
            <v>CITY of SHELTON-REGULATEDROLLOFFRORENT20D</v>
          </cell>
          <cell r="J2920" t="str">
            <v>RORENT20D</v>
          </cell>
          <cell r="K2920" t="str">
            <v>20YD ROLL OFF-DAILY RENT</v>
          </cell>
          <cell r="S2920">
            <v>0</v>
          </cell>
          <cell r="T2920">
            <v>0</v>
          </cell>
          <cell r="U2920">
            <v>0</v>
          </cell>
          <cell r="V2920">
            <v>0</v>
          </cell>
          <cell r="W2920">
            <v>390.65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</row>
        <row r="2921">
          <cell r="B2921" t="str">
            <v>CITY of SHELTON-REGULATEDROLLOFFRORENT40D</v>
          </cell>
          <cell r="J2921" t="str">
            <v>RORENT40D</v>
          </cell>
          <cell r="K2921" t="str">
            <v>40YD ROLL OFF-DAILY RENT</v>
          </cell>
          <cell r="S2921">
            <v>0</v>
          </cell>
          <cell r="T2921">
            <v>0</v>
          </cell>
          <cell r="U2921">
            <v>0</v>
          </cell>
          <cell r="V2921">
            <v>0</v>
          </cell>
          <cell r="W2921">
            <v>293.26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</row>
        <row r="2922">
          <cell r="B2922" t="str">
            <v>CITY of SHELTON-REGULATEDROLLOFFROWAIT</v>
          </cell>
          <cell r="J2922" t="str">
            <v>ROWAIT</v>
          </cell>
          <cell r="K2922" t="str">
            <v>TIME/STANDBY CHARGE</v>
          </cell>
          <cell r="S2922">
            <v>0</v>
          </cell>
          <cell r="T2922">
            <v>0</v>
          </cell>
          <cell r="U2922">
            <v>0</v>
          </cell>
          <cell r="V2922">
            <v>0</v>
          </cell>
          <cell r="W2922">
            <v>151.68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</row>
        <row r="2923">
          <cell r="B2923" t="str">
            <v>CITY of SHELTON-REGULATEDROLLOFFSP</v>
          </cell>
          <cell r="J2923" t="str">
            <v>SP</v>
          </cell>
          <cell r="K2923" t="str">
            <v>SPECIAL PICKUP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  <cell r="W2923">
            <v>151.68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</row>
        <row r="2924">
          <cell r="B2924" t="str">
            <v>CITY of SHELTON-REGULATEDSURCFUEL-COM MASON</v>
          </cell>
          <cell r="J2924" t="str">
            <v>FUEL-COM MASON</v>
          </cell>
          <cell r="K2924" t="str">
            <v>FUEL &amp; MATERIAL SURCHARGE</v>
          </cell>
          <cell r="S2924">
            <v>0</v>
          </cell>
          <cell r="T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</row>
        <row r="2925">
          <cell r="B2925" t="str">
            <v>CITY of SHELTON-REGULATEDSURCFUEL-RO MASON</v>
          </cell>
          <cell r="J2925" t="str">
            <v>FUEL-RO MASON</v>
          </cell>
          <cell r="K2925" t="str">
            <v>FUEL &amp; MATERIAL SURCHARGE</v>
          </cell>
          <cell r="S2925">
            <v>0</v>
          </cell>
          <cell r="T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</row>
        <row r="2926">
          <cell r="B2926" t="str">
            <v>CITY of SHELTON-REGULATEDTAXESSHELTON SALES TAX</v>
          </cell>
          <cell r="J2926" t="str">
            <v>SHELTON SALES TAX</v>
          </cell>
          <cell r="K2926" t="str">
            <v>8.8% Sales Tax</v>
          </cell>
          <cell r="S2926">
            <v>0</v>
          </cell>
          <cell r="T2926">
            <v>0</v>
          </cell>
          <cell r="U2926">
            <v>0</v>
          </cell>
          <cell r="V2926">
            <v>0</v>
          </cell>
          <cell r="W2926">
            <v>0.84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</row>
        <row r="2927">
          <cell r="B2927" t="str">
            <v>CITY of SHELTON-REGULATEDTAXESSHELTON UNREG REFUSE</v>
          </cell>
          <cell r="J2927" t="str">
            <v>SHELTON UNREG REFUSE</v>
          </cell>
          <cell r="K2927" t="str">
            <v>3.6% WA STATE REFUSE TAX</v>
          </cell>
          <cell r="S2927">
            <v>0</v>
          </cell>
          <cell r="T2927">
            <v>0</v>
          </cell>
          <cell r="U2927">
            <v>0</v>
          </cell>
          <cell r="V2927">
            <v>0</v>
          </cell>
          <cell r="W2927">
            <v>4.3099999999999996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</row>
        <row r="2928">
          <cell r="B2928" t="str">
            <v>CITY of SHELTON-REGULATEDTAXESSHELTON UNREG SALES</v>
          </cell>
          <cell r="J2928" t="str">
            <v>SHELTON UNREG SALES</v>
          </cell>
          <cell r="K2928" t="str">
            <v>WA STATE SALES TAX</v>
          </cell>
          <cell r="S2928">
            <v>0</v>
          </cell>
          <cell r="T2928">
            <v>0</v>
          </cell>
          <cell r="U2928">
            <v>0</v>
          </cell>
          <cell r="V2928">
            <v>0</v>
          </cell>
          <cell r="W2928">
            <v>1.21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</row>
        <row r="2929">
          <cell r="B2929" t="str">
            <v>CITY of SHELTON-REGULATEDTAXESSHELTON WA REFUSE</v>
          </cell>
          <cell r="J2929" t="str">
            <v>SHELTON WA REFUSE</v>
          </cell>
          <cell r="K2929" t="str">
            <v>3.6% WA Refuse Tax</v>
          </cell>
          <cell r="S2929">
            <v>0</v>
          </cell>
          <cell r="T2929">
            <v>0</v>
          </cell>
          <cell r="U2929">
            <v>0</v>
          </cell>
          <cell r="V2929">
            <v>0</v>
          </cell>
          <cell r="W2929">
            <v>1.5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</row>
        <row r="2930">
          <cell r="B2930" t="str">
            <v>CITY of SHELTON-REGULATEDTAXESMASON REFUSE</v>
          </cell>
          <cell r="J2930" t="str">
            <v>MASON REFUSE</v>
          </cell>
          <cell r="K2930" t="str">
            <v>3.6% WA REFUSE TAX</v>
          </cell>
          <cell r="S2930">
            <v>0</v>
          </cell>
          <cell r="T2930">
            <v>0</v>
          </cell>
          <cell r="U2930">
            <v>0</v>
          </cell>
          <cell r="V2930">
            <v>0</v>
          </cell>
          <cell r="W2930">
            <v>26.98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</row>
        <row r="2931">
          <cell r="B2931" t="str">
            <v>CITY of SHELTON-REGULATEDTAXESSALES TAX</v>
          </cell>
          <cell r="J2931" t="str">
            <v>SALES TAX</v>
          </cell>
          <cell r="K2931" t="str">
            <v>8.5% Sales Tax</v>
          </cell>
          <cell r="S2931">
            <v>0</v>
          </cell>
          <cell r="T2931">
            <v>0</v>
          </cell>
          <cell r="U2931">
            <v>0</v>
          </cell>
          <cell r="V2931">
            <v>0</v>
          </cell>
          <cell r="W2931">
            <v>17.87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</row>
        <row r="2932">
          <cell r="B2932" t="str">
            <v>CITY of SHELTON-REGULATEDTAXESSHELTON UNREG REFUSE</v>
          </cell>
          <cell r="J2932" t="str">
            <v>SHELTON UNREG REFUSE</v>
          </cell>
          <cell r="K2932" t="str">
            <v>3.6% WA STATE REFUSE TAX</v>
          </cell>
          <cell r="S2932">
            <v>0</v>
          </cell>
          <cell r="T2932">
            <v>0</v>
          </cell>
          <cell r="U2932">
            <v>0</v>
          </cell>
          <cell r="V2932">
            <v>0</v>
          </cell>
          <cell r="W2932">
            <v>748.36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</row>
        <row r="2933">
          <cell r="B2933" t="str">
            <v>CITY of SHELTON-REGULATEDTAXESSHELTON UNREG SALES</v>
          </cell>
          <cell r="J2933" t="str">
            <v>SHELTON UNREG SALES</v>
          </cell>
          <cell r="K2933" t="str">
            <v>WA STATE SALES TAX</v>
          </cell>
          <cell r="S2933">
            <v>0</v>
          </cell>
          <cell r="T2933">
            <v>0</v>
          </cell>
          <cell r="U2933">
            <v>0</v>
          </cell>
          <cell r="V2933">
            <v>0</v>
          </cell>
          <cell r="W2933">
            <v>325.51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</row>
        <row r="2934">
          <cell r="B2934" t="str">
            <v>CITY OF SHELTON-UNREGULATEDACCOUNTING ADJUSTMENTSFINCHG</v>
          </cell>
          <cell r="J2934" t="str">
            <v>FINCHG</v>
          </cell>
          <cell r="K2934" t="str">
            <v>LATE FEE</v>
          </cell>
          <cell r="S2934">
            <v>0</v>
          </cell>
          <cell r="T2934">
            <v>0</v>
          </cell>
          <cell r="U2934">
            <v>0</v>
          </cell>
          <cell r="V2934">
            <v>0</v>
          </cell>
          <cell r="W2934">
            <v>9.6199999999999992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</row>
        <row r="2935">
          <cell r="B2935" t="str">
            <v>CITY OF SHELTON-UNREGULATEDACCOUNTING ADJUSTMENTSNSF FEES</v>
          </cell>
          <cell r="J2935" t="str">
            <v>NSF FEES</v>
          </cell>
          <cell r="K2935" t="str">
            <v>RETURNED CHECK FEE</v>
          </cell>
          <cell r="S2935">
            <v>0</v>
          </cell>
          <cell r="T2935">
            <v>0</v>
          </cell>
          <cell r="U2935">
            <v>0</v>
          </cell>
          <cell r="V2935">
            <v>0</v>
          </cell>
          <cell r="W2935">
            <v>21.55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</row>
        <row r="2936">
          <cell r="B2936" t="str">
            <v>CITY OF SHELTON-UNREGULATEDCOMMERCIAL - REARLOADUNLOCKRECY</v>
          </cell>
          <cell r="J2936" t="str">
            <v>UNLOCKRECY</v>
          </cell>
          <cell r="K2936" t="str">
            <v>UNLOCK / UNLATCH RECY</v>
          </cell>
          <cell r="S2936">
            <v>0</v>
          </cell>
          <cell r="T2936">
            <v>0</v>
          </cell>
          <cell r="U2936">
            <v>0</v>
          </cell>
          <cell r="V2936">
            <v>0</v>
          </cell>
          <cell r="W2936">
            <v>5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</row>
        <row r="2937">
          <cell r="B2937" t="str">
            <v>CITY OF SHELTON-UNREGULATEDCOMMERCIAL RECYCLE96CRCOGE1</v>
          </cell>
          <cell r="J2937" t="str">
            <v>96CRCOGE1</v>
          </cell>
          <cell r="K2937" t="str">
            <v>96 COMMINGLE WG-EOW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  <cell r="W2937">
            <v>285.83999999999997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</row>
        <row r="2938">
          <cell r="B2938" t="str">
            <v>CITY OF SHELTON-UNREGULATEDCOMMERCIAL RECYCLE96CRCOGM1</v>
          </cell>
          <cell r="J2938" t="str">
            <v>96CRCOGM1</v>
          </cell>
          <cell r="K2938" t="str">
            <v>96 COMMINGLE WGMNTHLY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  <cell r="W2938">
            <v>128.38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</row>
        <row r="2939">
          <cell r="B2939" t="str">
            <v>CITY OF SHELTON-UNREGULATEDCOMMERCIAL RECYCLE96CRCOGW1</v>
          </cell>
          <cell r="J2939" t="str">
            <v>96CRCOGW1</v>
          </cell>
          <cell r="K2939" t="str">
            <v>96 COMMINGLE WG-WEEKLY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  <cell r="W2939">
            <v>1055.7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</row>
        <row r="2940">
          <cell r="B2940" t="str">
            <v>CITY OF SHELTON-UNREGULATEDCOMMERCIAL RECYCLE96CRCONGE1</v>
          </cell>
          <cell r="J2940" t="str">
            <v>96CRCONGE1</v>
          </cell>
          <cell r="K2940" t="str">
            <v>96 COMMINGLE NG-EOW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  <cell r="W2940">
            <v>843.43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</row>
        <row r="2941">
          <cell r="B2941" t="str">
            <v>CITY OF SHELTON-UNREGULATEDCOMMERCIAL RECYCLE96CRCONGM1</v>
          </cell>
          <cell r="J2941" t="str">
            <v>96CRCONGM1</v>
          </cell>
          <cell r="K2941" t="str">
            <v>96 COMMINGLE NG-MNTHLY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  <cell r="W2941">
            <v>256.76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</row>
        <row r="2942">
          <cell r="B2942" t="str">
            <v>CITY OF SHELTON-UNREGULATEDCOMMERCIAL RECYCLE96CRCONGW1</v>
          </cell>
          <cell r="J2942" t="str">
            <v>96CRCONGW1</v>
          </cell>
          <cell r="K2942" t="str">
            <v>96 COMMINGLE NG-WEEKLY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  <cell r="W2942">
            <v>1790.03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</row>
        <row r="2943">
          <cell r="B2943" t="str">
            <v xml:space="preserve">CITY OF SHELTON-UNREGULATEDCOMMERCIAL RECYCLER2YDOCCE </v>
          </cell>
          <cell r="J2943" t="str">
            <v xml:space="preserve">R2YDOCCE </v>
          </cell>
          <cell r="K2943" t="str">
            <v>2YD OCC-EOW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  <cell r="W2943">
            <v>1626.57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</row>
        <row r="2944">
          <cell r="B2944" t="str">
            <v>CITY OF SHELTON-UNREGULATEDCOMMERCIAL RECYCLER2YDOCCEX</v>
          </cell>
          <cell r="J2944" t="str">
            <v>R2YDOCCEX</v>
          </cell>
          <cell r="K2944" t="str">
            <v>2YD OCC-EXTRA CONTAINER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  <cell r="W2944">
            <v>404.17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</row>
        <row r="2945">
          <cell r="B2945" t="str">
            <v>CITY OF SHELTON-UNREGULATEDCOMMERCIAL RECYCLER2YDOCCM</v>
          </cell>
          <cell r="J2945" t="str">
            <v>R2YDOCCM</v>
          </cell>
          <cell r="K2945" t="str">
            <v>2YD OCC-MNTHLY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  <cell r="W2945">
            <v>530.32000000000005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</row>
        <row r="2946">
          <cell r="B2946" t="str">
            <v>CITY OF SHELTON-UNREGULATEDCOMMERCIAL RECYCLER2YDOCCW</v>
          </cell>
          <cell r="J2946" t="str">
            <v>R2YDOCCW</v>
          </cell>
          <cell r="K2946" t="str">
            <v>2YD OCC-WEEKLY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  <cell r="W2946">
            <v>5468.14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</row>
        <row r="2947">
          <cell r="B2947" t="str">
            <v>CITY OF SHELTON-UNREGULATEDCOMMERCIAL RECYCLERECYLOCK</v>
          </cell>
          <cell r="J2947" t="str">
            <v>RECYLOCK</v>
          </cell>
          <cell r="K2947" t="str">
            <v>LOCK/UNLOCK RECYCLING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  <cell r="W2947">
            <v>69.16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</row>
        <row r="2948">
          <cell r="B2948" t="str">
            <v>CITY OF SHELTON-UNREGULATEDCOMMERCIAL RECYCLEWLKNRECY</v>
          </cell>
          <cell r="J2948" t="str">
            <v>WLKNRECY</v>
          </cell>
          <cell r="K2948" t="str">
            <v>WALK IN RECYCLE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  <cell r="W2948">
            <v>5.86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</row>
        <row r="2949">
          <cell r="B2949" t="str">
            <v>CITY OF SHELTON-UNREGULATEDCOMMERCIAL RECYCLEDEL-REC</v>
          </cell>
          <cell r="J2949" t="str">
            <v>DEL-REC</v>
          </cell>
          <cell r="K2949" t="str">
            <v>DELIVER RECYCLE BIN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  <cell r="W2949">
            <v>22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</row>
        <row r="2950">
          <cell r="B2950" t="str">
            <v>CITY OF SHELTON-UNREGULATEDCOMMERCIAL RECYCLER2YDOCCOC</v>
          </cell>
          <cell r="J2950" t="str">
            <v>R2YDOCCOC</v>
          </cell>
          <cell r="K2950" t="str">
            <v>2YD OCC-ON CALL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  <cell r="W2950">
            <v>151.52000000000001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</row>
        <row r="2951">
          <cell r="B2951" t="str">
            <v>CITY OF SHELTON-UNREGULATEDCOMMERCIAL RECYCLERECYLOCK</v>
          </cell>
          <cell r="J2951" t="str">
            <v>RECYLOCK</v>
          </cell>
          <cell r="K2951" t="str">
            <v>LOCK/UNLOCK RECYCLING</v>
          </cell>
          <cell r="S2951">
            <v>0</v>
          </cell>
          <cell r="T2951">
            <v>0</v>
          </cell>
          <cell r="U2951">
            <v>0</v>
          </cell>
          <cell r="V2951">
            <v>0</v>
          </cell>
          <cell r="W2951">
            <v>28.18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</row>
        <row r="2952">
          <cell r="B2952" t="str">
            <v>CITY OF SHELTON-UNREGULATEDCOMMERCIAL RECYCLEROLLOUTOCC</v>
          </cell>
          <cell r="J2952" t="str">
            <v>ROLLOUTOCC</v>
          </cell>
          <cell r="K2952" t="str">
            <v>ROLL OUT FEE - RECYCLE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  <cell r="W2952">
            <v>268.38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</row>
        <row r="2953">
          <cell r="B2953" t="str">
            <v>CITY OF SHELTON-UNREGULATEDCOMMERCIAL RECYCLEWLKNRECY</v>
          </cell>
          <cell r="J2953" t="str">
            <v>WLKNRECY</v>
          </cell>
          <cell r="K2953" t="str">
            <v>WALK IN RECYCLE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  <cell r="W2953">
            <v>143.57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</row>
        <row r="2954">
          <cell r="B2954" t="str">
            <v>CITY OF SHELTON-UNREGULATEDPAYMENTSRETCK-USBL</v>
          </cell>
          <cell r="J2954" t="str">
            <v>RETCK-USBL</v>
          </cell>
          <cell r="K2954" t="str">
            <v>RETURNED CHECK - US BANK LOCKBOX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  <cell r="W2954">
            <v>89.71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</row>
        <row r="2955">
          <cell r="B2955" t="str">
            <v>CITY OF SHELTON-UNREGULATEDPAYMENTSCC-KOL</v>
          </cell>
          <cell r="J2955" t="str">
            <v>CC-KOL</v>
          </cell>
          <cell r="K2955" t="str">
            <v>ONLINE PAYMENT-CC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  <cell r="W2955">
            <v>-1940.01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</row>
        <row r="2956">
          <cell r="B2956" t="str">
            <v>CITY OF SHELTON-UNREGULATEDPAYMENTSPAY</v>
          </cell>
          <cell r="J2956" t="str">
            <v>PAY</v>
          </cell>
          <cell r="K2956" t="str">
            <v>PAYMENT-THANK YOU!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  <cell r="W2956">
            <v>-7748.53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</row>
        <row r="2957">
          <cell r="B2957" t="str">
            <v>CITY OF SHELTON-UNREGULATEDPAYMENTSPAY EFT</v>
          </cell>
          <cell r="J2957" t="str">
            <v>PAY EFT</v>
          </cell>
          <cell r="K2957" t="str">
            <v>ELECTRONIC PAYMENT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  <cell r="W2957">
            <v>-167.58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</row>
        <row r="2958">
          <cell r="B2958" t="str">
            <v>CITY OF SHELTON-UNREGULATEDPAYMENTSPAY-CFREE</v>
          </cell>
          <cell r="J2958" t="str">
            <v>PAY-CFREE</v>
          </cell>
          <cell r="K2958" t="str">
            <v>PAYMENT-THANK YOU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  <cell r="W2958">
            <v>-112.99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</row>
        <row r="2959">
          <cell r="B2959" t="str">
            <v>CITY OF SHELTON-UNREGULATEDPAYMENTSPAY-KOL</v>
          </cell>
          <cell r="J2959" t="str">
            <v>PAY-KOL</v>
          </cell>
          <cell r="K2959" t="str">
            <v>PAYMENT-THANK YOU - OL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  <cell r="W2959">
            <v>-1007.61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</row>
        <row r="2960">
          <cell r="B2960" t="str">
            <v>CITY OF SHELTON-UNREGULATEDPAYMENTSPAY-NATL</v>
          </cell>
          <cell r="J2960" t="str">
            <v>PAY-NATL</v>
          </cell>
          <cell r="K2960" t="str">
            <v>PAYMENT THANK YOU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  <cell r="W2960">
            <v>-59.1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</row>
        <row r="2961">
          <cell r="B2961" t="str">
            <v>CITY OF SHELTON-UNREGULATEDPAYMENTSPAY-OAK</v>
          </cell>
          <cell r="J2961" t="str">
            <v>PAY-OAK</v>
          </cell>
          <cell r="K2961" t="str">
            <v>OAKLEAF PAYMENT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  <cell r="W2961">
            <v>-56.29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</row>
        <row r="2962">
          <cell r="B2962" t="str">
            <v>CITY OF SHELTON-UNREGULATEDPAYMENTSPAY-RPPS</v>
          </cell>
          <cell r="J2962" t="str">
            <v>PAY-RPPS</v>
          </cell>
          <cell r="K2962" t="str">
            <v>RPSS PAYMENT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  <cell r="W2962">
            <v>-23.82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</row>
        <row r="2963">
          <cell r="B2963" t="str">
            <v>CITY OF SHELTON-UNREGULATEDPAYMENTSPAYMET</v>
          </cell>
          <cell r="J2963" t="str">
            <v>PAYMET</v>
          </cell>
          <cell r="K2963" t="str">
            <v>METAVANTE ONLINE PAYMENT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  <cell r="W2963">
            <v>-381.62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</row>
        <row r="2964">
          <cell r="B2964" t="str">
            <v>CITY OF SHELTON-UNREGULATEDPAYMENTSPAYUSBL</v>
          </cell>
          <cell r="J2964" t="str">
            <v>PAYUSBL</v>
          </cell>
          <cell r="K2964" t="str">
            <v>PAYMENT THANK YOU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  <cell r="W2964">
            <v>-5294.32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</row>
        <row r="2965">
          <cell r="B2965" t="str">
            <v>CITY OF SHELTON-UNREGULATEDROLLOFFDISPORGANIC</v>
          </cell>
          <cell r="J2965" t="str">
            <v>DISPORGANIC</v>
          </cell>
          <cell r="K2965" t="str">
            <v xml:space="preserve">DISPOSAL ORGANIC 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  <cell r="W2965">
            <v>208.97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</row>
        <row r="2966">
          <cell r="B2966" t="str">
            <v>CITY OF SHELTON-UNREGULATEDROLLOFFRECYHAUL</v>
          </cell>
          <cell r="J2966" t="str">
            <v>RECYHAUL</v>
          </cell>
          <cell r="K2966" t="str">
            <v>ROLL OFF RECYCLE HAUL</v>
          </cell>
          <cell r="S2966">
            <v>0</v>
          </cell>
          <cell r="T2966">
            <v>0</v>
          </cell>
          <cell r="U2966">
            <v>0</v>
          </cell>
          <cell r="V2966">
            <v>0</v>
          </cell>
          <cell r="W2966">
            <v>779.84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</row>
        <row r="2967">
          <cell r="B2967" t="str">
            <v>CITY OF SHELTON-UNREGULATEDROLLOFFROMILERECY</v>
          </cell>
          <cell r="J2967" t="str">
            <v>ROMILERECY</v>
          </cell>
          <cell r="K2967" t="str">
            <v>ROLL OFF MILEAGE RECYCLE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  <cell r="W2967">
            <v>699.84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</row>
        <row r="2968">
          <cell r="B2968" t="str">
            <v>CITY OF SHELTON-UNREGULATEDSURCFUEL-ACCTG MASON</v>
          </cell>
          <cell r="J2968" t="str">
            <v>FUEL-ACCTG MASON</v>
          </cell>
          <cell r="K2968" t="str">
            <v>FUEL &amp; MATERIAL SURCHARGE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</row>
        <row r="2969">
          <cell r="B2969" t="str">
            <v>CITY OF SHELTON-UNREGULATEDSURCFUEL-RECY MASON</v>
          </cell>
          <cell r="J2969" t="str">
            <v>FUEL-RECY MASON</v>
          </cell>
          <cell r="K2969" t="str">
            <v>FUEL &amp; MATERIAL SURCHARGE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</row>
        <row r="2970">
          <cell r="B2970" t="str">
            <v>CITY OF SHELTON-UNREGULATEDSURCFUEL-RECY MASON</v>
          </cell>
          <cell r="J2970" t="str">
            <v>FUEL-RECY MASON</v>
          </cell>
          <cell r="K2970" t="str">
            <v>FUEL &amp; MATERIAL SURCHARGE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</row>
        <row r="2971">
          <cell r="B2971" t="str">
            <v>CITY OF SHELTON-UNREGULATEDSURCFUEL-RO MASON</v>
          </cell>
          <cell r="J2971" t="str">
            <v>FUEL-RO MASON</v>
          </cell>
          <cell r="K2971" t="str">
            <v>FUEL &amp; MATERIAL SURCHARGE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</row>
        <row r="2972">
          <cell r="B2972" t="str">
            <v>KITSAP CO -REGULATEDACCOUNTING ADJUSTMENTSFINCHG</v>
          </cell>
          <cell r="J2972" t="str">
            <v>FINCHG</v>
          </cell>
          <cell r="K2972" t="str">
            <v>LATE FEE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  <cell r="W2972">
            <v>107.5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</row>
        <row r="2973">
          <cell r="B2973" t="str">
            <v xml:space="preserve">KITSAP CO -REGULATEDACCOUNTING ADJUSTMENTSBD </v>
          </cell>
          <cell r="J2973" t="str">
            <v xml:space="preserve">BD </v>
          </cell>
          <cell r="K2973" t="str">
            <v>W\O BAD DEBT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  <cell r="W2973">
            <v>-685.75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</row>
        <row r="2974">
          <cell r="B2974" t="str">
            <v>KITSAP CO -REGULATEDACCOUNTING ADJUSTMENTSBDR</v>
          </cell>
          <cell r="J2974" t="str">
            <v>BDR</v>
          </cell>
          <cell r="K2974" t="str">
            <v>BAD DEBT RECOVERY</v>
          </cell>
          <cell r="S2974">
            <v>0</v>
          </cell>
          <cell r="T2974">
            <v>0</v>
          </cell>
          <cell r="U2974">
            <v>0</v>
          </cell>
          <cell r="V2974">
            <v>0</v>
          </cell>
          <cell r="W2974">
            <v>116.86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</row>
        <row r="2975">
          <cell r="B2975" t="str">
            <v>KITSAP CO -REGULATEDACCOUNTING ADJUSTMENTSMM</v>
          </cell>
          <cell r="J2975" t="str">
            <v>MM</v>
          </cell>
          <cell r="K2975" t="str">
            <v>MOVE MONEY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  <cell r="W2975">
            <v>156.06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</row>
        <row r="2976">
          <cell r="B2976" t="str">
            <v>KITSAP CO -REGULATEDACCOUNTING ADJUSTMENTSNSF FEES</v>
          </cell>
          <cell r="J2976" t="str">
            <v>NSF FEES</v>
          </cell>
          <cell r="K2976" t="str">
            <v>RETURNED CHECK FEE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  <cell r="W2976">
            <v>21.55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</row>
        <row r="2977">
          <cell r="B2977" t="str">
            <v>KITSAP CO -REGULATEDACCOUNTING ADJUSTMENTSREFUND</v>
          </cell>
          <cell r="J2977" t="str">
            <v>REFUND</v>
          </cell>
          <cell r="K2977" t="str">
            <v>REFUND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  <cell r="W2977">
            <v>6.02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</row>
        <row r="2978">
          <cell r="B2978" t="str">
            <v>KITSAP CO -REGULATEDACCOUNTING ADJUSTMENTSUNCLAIMED</v>
          </cell>
          <cell r="J2978" t="str">
            <v>UNCLAIMED</v>
          </cell>
          <cell r="K2978" t="str">
            <v>UNCLAIMED PROPERTY</v>
          </cell>
          <cell r="S2978">
            <v>0</v>
          </cell>
          <cell r="T2978">
            <v>0</v>
          </cell>
          <cell r="U2978">
            <v>0</v>
          </cell>
          <cell r="V2978">
            <v>0</v>
          </cell>
          <cell r="W2978">
            <v>4.34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</row>
        <row r="2979">
          <cell r="B2979" t="str">
            <v>KITSAP CO -REGULATEDACCOUNTING ADJUSTMENTSFINCHG</v>
          </cell>
          <cell r="J2979" t="str">
            <v>FINCHG</v>
          </cell>
          <cell r="K2979" t="str">
            <v>LATE FEE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  <cell r="W2979">
            <v>75.540000000000006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</row>
        <row r="2980">
          <cell r="B2980" t="str">
            <v xml:space="preserve">KITSAP CO -REGULATEDACCOUNTING ADJUSTMENTSBD </v>
          </cell>
          <cell r="J2980" t="str">
            <v xml:space="preserve">BD </v>
          </cell>
          <cell r="K2980" t="str">
            <v>W\O BAD DEBT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  <cell r="W2980">
            <v>-398.45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</row>
        <row r="2981">
          <cell r="B2981" t="str">
            <v>KITSAP CO -REGULATEDACCOUNTING ADJUSTMENTSMM</v>
          </cell>
          <cell r="J2981" t="str">
            <v>MM</v>
          </cell>
          <cell r="K2981" t="str">
            <v>MOVE MONEY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  <cell r="W2981">
            <v>-123.73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</row>
        <row r="2982">
          <cell r="B2982" t="str">
            <v>KITSAP CO -REGULATEDCOMMERCIAL  FRONTLOADWLKNRW2RECY</v>
          </cell>
          <cell r="J2982" t="str">
            <v>WLKNRW2RECY</v>
          </cell>
          <cell r="K2982" t="str">
            <v>WALK IN OVER 25 ADDITIONA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  <cell r="W2982">
            <v>14.58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</row>
        <row r="2983">
          <cell r="B2983" t="str">
            <v>KITSAP CO -REGULATEDCOMMERCIAL  FRONTLOADWLKNRE1RECYMA</v>
          </cell>
          <cell r="J2983" t="str">
            <v>WLKNRE1RECYMA</v>
          </cell>
          <cell r="K2983" t="str">
            <v>WALK IN 5-25FT EOW-RECYCL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  <cell r="W2983">
            <v>2.52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</row>
        <row r="2984">
          <cell r="B2984" t="str">
            <v>KITSAP CO -REGULATEDCOMMERCIAL  FRONTLOADWLKNRW2RECYMA</v>
          </cell>
          <cell r="J2984" t="str">
            <v>WLKNRW2RECYMA</v>
          </cell>
          <cell r="K2984" t="str">
            <v>WALK IN OVER 25 ADDITIONA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  <cell r="W2984">
            <v>7.48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</row>
        <row r="2985">
          <cell r="B2985" t="str">
            <v>KITSAP CO -REGULATEDCOMMERCIAL - REARLOADUNLOCKREF</v>
          </cell>
          <cell r="J2985" t="str">
            <v>UNLOCKREF</v>
          </cell>
          <cell r="K2985" t="str">
            <v>UNLOCK / UNLATCH REFUSE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  <cell r="W2985">
            <v>20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</row>
        <row r="2986">
          <cell r="B2986" t="str">
            <v>KITSAP CO -REGULATEDCOMMERCIAL - REARLOADR1.5YDEK</v>
          </cell>
          <cell r="J2986" t="str">
            <v>R1.5YDEK</v>
          </cell>
          <cell r="K2986" t="str">
            <v>1.5 YD 1X EOW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  <cell r="W2986">
            <v>2518.06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</row>
        <row r="2987">
          <cell r="B2987" t="str">
            <v>KITSAP CO -REGULATEDCOMMERCIAL - REARLOADR1.5YDRENTM</v>
          </cell>
          <cell r="J2987" t="str">
            <v>R1.5YDRENTM</v>
          </cell>
          <cell r="K2987" t="str">
            <v>1.5YD CONTAINER RENT-MTH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  <cell r="W2987">
            <v>1020.78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</row>
        <row r="2988">
          <cell r="B2988" t="str">
            <v>KITSAP CO -REGULATEDCOMMERCIAL - REARLOADR1.5YDRENTT</v>
          </cell>
          <cell r="J2988" t="str">
            <v>R1.5YDRENTT</v>
          </cell>
          <cell r="K2988" t="str">
            <v>1.5YD TEMP CONTAINER RENT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  <cell r="W2988">
            <v>15.9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</row>
        <row r="2989">
          <cell r="B2989" t="str">
            <v>KITSAP CO -REGULATEDCOMMERCIAL - REARLOADR1.5YDWK</v>
          </cell>
          <cell r="J2989" t="str">
            <v>R1.5YDWK</v>
          </cell>
          <cell r="K2989" t="str">
            <v>1.5 YD 1X WEEKLY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  <cell r="W2989">
            <v>2897.33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</row>
        <row r="2990">
          <cell r="B2990" t="str">
            <v>KITSAP CO -REGULATEDCOMMERCIAL - REARLOADR1YDEK</v>
          </cell>
          <cell r="J2990" t="str">
            <v>R1YDEK</v>
          </cell>
          <cell r="K2990" t="str">
            <v>1 YD 1X EOW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  <cell r="W2990">
            <v>169.5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</row>
        <row r="2991">
          <cell r="B2991" t="str">
            <v>KITSAP CO -REGULATEDCOMMERCIAL - REARLOADR1YDRENTM</v>
          </cell>
          <cell r="J2991" t="str">
            <v>R1YDRENTM</v>
          </cell>
          <cell r="K2991" t="str">
            <v>1YD CONTAINER RENT-MTHLY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  <cell r="W2991">
            <v>59.29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</row>
        <row r="2992">
          <cell r="B2992" t="str">
            <v>KITSAP CO -REGULATEDCOMMERCIAL - REARLOADR1YDWK</v>
          </cell>
          <cell r="J2992" t="str">
            <v>R1YDWK</v>
          </cell>
          <cell r="K2992" t="str">
            <v>1 YD 1X WEEKLY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  <cell r="W2992">
            <v>135.26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</row>
        <row r="2993">
          <cell r="B2993" t="str">
            <v>KITSAP CO -REGULATEDCOMMERCIAL - REARLOADR2YDEK</v>
          </cell>
          <cell r="J2993" t="str">
            <v>R2YDEK</v>
          </cell>
          <cell r="K2993" t="str">
            <v>2 YD 1X EOW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  <cell r="W2993">
            <v>2719.35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</row>
        <row r="2994">
          <cell r="B2994" t="str">
            <v>KITSAP CO -REGULATEDCOMMERCIAL - REARLOADR2YDRENTM</v>
          </cell>
          <cell r="J2994" t="str">
            <v>R2YDRENTM</v>
          </cell>
          <cell r="K2994" t="str">
            <v>2YD CONTAINER RENT-MTHLY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  <cell r="W2994">
            <v>2518.5300000000002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</row>
        <row r="2995">
          <cell r="B2995" t="str">
            <v>KITSAP CO -REGULATEDCOMMERCIAL - REARLOADR2YDRENTT</v>
          </cell>
          <cell r="J2995" t="str">
            <v>R2YDRENTT</v>
          </cell>
          <cell r="K2995" t="str">
            <v>2YD TEMP CONTAINER RENT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  <cell r="W2995">
            <v>4.1399999999999997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</row>
        <row r="2996">
          <cell r="B2996" t="str">
            <v>KITSAP CO -REGULATEDCOMMERCIAL - REARLOADR2YDRENTTM</v>
          </cell>
          <cell r="J2996" t="str">
            <v>R2YDRENTTM</v>
          </cell>
          <cell r="K2996" t="str">
            <v>2 YD TEMP CONT RENT MONTH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  <cell r="W2996">
            <v>20.63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</row>
        <row r="2997">
          <cell r="B2997" t="str">
            <v>KITSAP CO -REGULATEDCOMMERCIAL - REARLOADR2YDWK</v>
          </cell>
          <cell r="J2997" t="str">
            <v>R2YDWK</v>
          </cell>
          <cell r="K2997" t="str">
            <v>2 YD 1X WEEKLY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  <cell r="W2997">
            <v>16993.7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</row>
        <row r="2998">
          <cell r="B2998" t="str">
            <v>KITSAP CO -REGULATEDCOMMERCIAL - REARLOADUNLOCKREF</v>
          </cell>
          <cell r="J2998" t="str">
            <v>UNLOCKREF</v>
          </cell>
          <cell r="K2998" t="str">
            <v>UNLOCK / UNLATCH REFUSE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  <cell r="W2998">
            <v>258.06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</row>
        <row r="2999">
          <cell r="B2999" t="str">
            <v>KITSAP CO -REGULATEDCOMMERCIAL - REARLOADCDELC</v>
          </cell>
          <cell r="J2999" t="str">
            <v>CDELC</v>
          </cell>
          <cell r="K2999" t="str">
            <v>CONTAINER DELIVERY CHARGE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  <cell r="W2999">
            <v>81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</row>
        <row r="3000">
          <cell r="B3000" t="str">
            <v>KITSAP CO -REGULATEDCOMMERCIAL - REARLOADCEXYD</v>
          </cell>
          <cell r="J3000" t="str">
            <v>CEXYD</v>
          </cell>
          <cell r="K3000" t="str">
            <v>CMML EXTRA YARDAGE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  <cell r="W3000">
            <v>1178.55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</row>
        <row r="3001">
          <cell r="B3001" t="str">
            <v>KITSAP CO -REGULATEDCOMMERCIAL - REARLOADCLSECOL</v>
          </cell>
          <cell r="J3001" t="str">
            <v>CLSECOL</v>
          </cell>
          <cell r="K3001" t="str">
            <v>LOOSE MATERIAL-COLLECTOR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  <cell r="W3001">
            <v>408.8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</row>
        <row r="3002">
          <cell r="B3002" t="str">
            <v>KITSAP CO -REGULATEDCOMMERCIAL - REARLOADCOMCAN</v>
          </cell>
          <cell r="J3002" t="str">
            <v>COMCAN</v>
          </cell>
          <cell r="K3002" t="str">
            <v>COMMERCIAL CAN EXTRA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  <cell r="W3002">
            <v>57.72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</row>
        <row r="3003">
          <cell r="B3003" t="str">
            <v>KITSAP CO -REGULATEDCOMMERCIAL - REARLOADR1.5YDPU</v>
          </cell>
          <cell r="J3003" t="str">
            <v>R1.5YDPU</v>
          </cell>
          <cell r="K3003" t="str">
            <v>1.5YD CONTAINER PICKUP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  <cell r="W3003">
            <v>16.940000000000001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</row>
        <row r="3004">
          <cell r="B3004" t="str">
            <v>KITSAP CO -REGULATEDCOMMERCIAL - REARLOADR2YDPU</v>
          </cell>
          <cell r="J3004" t="str">
            <v>R2YDPU</v>
          </cell>
          <cell r="K3004" t="str">
            <v>2YD CONTAINER PICKUP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  <cell r="W3004">
            <v>66.540000000000006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</row>
        <row r="3005">
          <cell r="B3005" t="str">
            <v>KITSAP CO -REGULATEDCOMMERCIAL - REARLOADROLLOUTOC</v>
          </cell>
          <cell r="J3005" t="str">
            <v>ROLLOUTOC</v>
          </cell>
          <cell r="K3005" t="str">
            <v>ROLL OUT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  <cell r="W3005">
            <v>503.94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</row>
        <row r="3006">
          <cell r="B3006" t="str">
            <v>KITSAP CO -REGULATEDCOMMERCIAL RECYCLEWLKNRE1RECY</v>
          </cell>
          <cell r="J3006" t="str">
            <v>WLKNRE1RECY</v>
          </cell>
          <cell r="K3006" t="str">
            <v>WALK IN 5-25FT EOW-RECYCL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  <cell r="W3006">
            <v>29.49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</row>
        <row r="3007">
          <cell r="B3007" t="str">
            <v>KITSAP CO -REGULATEDCOMMERCIAL RECYCLERECYCLERMA</v>
          </cell>
          <cell r="J3007" t="str">
            <v>RECYCLERMA</v>
          </cell>
          <cell r="K3007" t="str">
            <v>VALUE OF RECYCLEABLES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  <cell r="W3007">
            <v>415.85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</row>
        <row r="3008">
          <cell r="B3008" t="str">
            <v>KITSAP CO -REGULATEDCOMMERCIAL RECYCLERECYCRMA</v>
          </cell>
          <cell r="J3008" t="str">
            <v>RECYCRMA</v>
          </cell>
          <cell r="K3008" t="str">
            <v>RECYCLE MONTHLY ARREARS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  <cell r="W3008">
            <v>1041.25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</row>
        <row r="3009">
          <cell r="B3009" t="str">
            <v>KITSAP CO -REGULATEDCOMMERCIAL RECYCLEWLKNRE1RECY</v>
          </cell>
          <cell r="J3009" t="str">
            <v>WLKNRE1RECY</v>
          </cell>
          <cell r="K3009" t="str">
            <v>WALK IN 5-25FT EOW-RECYCL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  <cell r="W3009">
            <v>2.5099999999999998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</row>
        <row r="3010">
          <cell r="B3010" t="str">
            <v>KITSAP CO -REGULATEDPAYMENTSRETCK-USBL</v>
          </cell>
          <cell r="J3010" t="str">
            <v>RETCK-USBL</v>
          </cell>
          <cell r="K3010" t="str">
            <v>RETURNED CHECK - US BANK LOCKBOX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  <cell r="W3010">
            <v>4347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</row>
        <row r="3011">
          <cell r="B3011" t="str">
            <v>KITSAP CO -REGULATEDPAYMENTSCC-KOL</v>
          </cell>
          <cell r="J3011" t="str">
            <v>CC-KOL</v>
          </cell>
          <cell r="K3011" t="str">
            <v>ONLINE PAYMENT-CC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  <cell r="W3011">
            <v>-19326.88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</row>
        <row r="3012">
          <cell r="B3012" t="str">
            <v>KITSAP CO -REGULATEDPAYMENTSCCREF-KOL</v>
          </cell>
          <cell r="J3012" t="str">
            <v>CCREF-KOL</v>
          </cell>
          <cell r="K3012" t="str">
            <v>CREDIT CARD REFUND</v>
          </cell>
          <cell r="S3012">
            <v>0</v>
          </cell>
          <cell r="T3012">
            <v>0</v>
          </cell>
          <cell r="U3012">
            <v>0</v>
          </cell>
          <cell r="V3012">
            <v>0</v>
          </cell>
          <cell r="W3012">
            <v>9.68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</row>
        <row r="3013">
          <cell r="B3013" t="str">
            <v>KITSAP CO -REGULATEDPAYMENTSPAY</v>
          </cell>
          <cell r="J3013" t="str">
            <v>PAY</v>
          </cell>
          <cell r="K3013" t="str">
            <v>PAYMENT-THANK YOU!</v>
          </cell>
          <cell r="S3013">
            <v>0</v>
          </cell>
          <cell r="T3013">
            <v>0</v>
          </cell>
          <cell r="U3013">
            <v>0</v>
          </cell>
          <cell r="V3013">
            <v>0</v>
          </cell>
          <cell r="W3013">
            <v>-427.67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</row>
        <row r="3014">
          <cell r="B3014" t="str">
            <v>KITSAP CO -REGULATEDPAYMENTSPAY-CFREE</v>
          </cell>
          <cell r="J3014" t="str">
            <v>PAY-CFREE</v>
          </cell>
          <cell r="K3014" t="str">
            <v>PAYMENT-THANK YOU</v>
          </cell>
          <cell r="S3014">
            <v>0</v>
          </cell>
          <cell r="T3014">
            <v>0</v>
          </cell>
          <cell r="U3014">
            <v>0</v>
          </cell>
          <cell r="V3014">
            <v>0</v>
          </cell>
          <cell r="W3014">
            <v>-3750.79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</row>
        <row r="3015">
          <cell r="B3015" t="str">
            <v>KITSAP CO -REGULATEDPAYMENTSPAY-KOL</v>
          </cell>
          <cell r="J3015" t="str">
            <v>PAY-KOL</v>
          </cell>
          <cell r="K3015" t="str">
            <v>PAYMENT-THANK YOU - OL</v>
          </cell>
          <cell r="S3015">
            <v>0</v>
          </cell>
          <cell r="T3015">
            <v>0</v>
          </cell>
          <cell r="U3015">
            <v>0</v>
          </cell>
          <cell r="V3015">
            <v>0</v>
          </cell>
          <cell r="W3015">
            <v>-4328.72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</row>
        <row r="3016">
          <cell r="B3016" t="str">
            <v>KITSAP CO -REGULATEDPAYMENTSPAY-ORCC</v>
          </cell>
          <cell r="J3016" t="str">
            <v>PAY-ORCC</v>
          </cell>
          <cell r="K3016" t="str">
            <v>ORCC PAYMENT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  <cell r="W3016">
            <v>-246.3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</row>
        <row r="3017">
          <cell r="B3017" t="str">
            <v>KITSAP CO -REGULATEDPAYMENTSPAY-RPPS</v>
          </cell>
          <cell r="J3017" t="str">
            <v>PAY-RPPS</v>
          </cell>
          <cell r="K3017" t="str">
            <v>RPSS PAYMENT</v>
          </cell>
          <cell r="S3017">
            <v>0</v>
          </cell>
          <cell r="T3017">
            <v>0</v>
          </cell>
          <cell r="U3017">
            <v>0</v>
          </cell>
          <cell r="V3017">
            <v>0</v>
          </cell>
          <cell r="W3017">
            <v>-668.76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</row>
        <row r="3018">
          <cell r="B3018" t="str">
            <v>KITSAP CO -REGULATEDPAYMENTSPAYMET</v>
          </cell>
          <cell r="J3018" t="str">
            <v>PAYMET</v>
          </cell>
          <cell r="K3018" t="str">
            <v>METAVANTE ONLINE PAYMENT</v>
          </cell>
          <cell r="S3018">
            <v>0</v>
          </cell>
          <cell r="T3018">
            <v>0</v>
          </cell>
          <cell r="U3018">
            <v>0</v>
          </cell>
          <cell r="V3018">
            <v>0</v>
          </cell>
          <cell r="W3018">
            <v>-300.82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</row>
        <row r="3019">
          <cell r="B3019" t="str">
            <v>KITSAP CO -REGULATEDPAYMENTSPAYUSBL</v>
          </cell>
          <cell r="J3019" t="str">
            <v>PAYUSBL</v>
          </cell>
          <cell r="K3019" t="str">
            <v>PAYMENT THANK YOU</v>
          </cell>
          <cell r="S3019">
            <v>0</v>
          </cell>
          <cell r="T3019">
            <v>0</v>
          </cell>
          <cell r="U3019">
            <v>0</v>
          </cell>
          <cell r="V3019">
            <v>0</v>
          </cell>
          <cell r="W3019">
            <v>-4033.81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</row>
        <row r="3020">
          <cell r="B3020" t="str">
            <v>KITSAP CO -REGULATEDPAYMENTSRET-KOL</v>
          </cell>
          <cell r="J3020" t="str">
            <v>RET-KOL</v>
          </cell>
          <cell r="K3020" t="str">
            <v>ONLINE PAYMENT RETURN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  <cell r="W3020">
            <v>144.03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</row>
        <row r="3021">
          <cell r="B3021" t="str">
            <v>KITSAP CO -REGULATEDPAYMENTSCC-KOL</v>
          </cell>
          <cell r="J3021" t="str">
            <v>CC-KOL</v>
          </cell>
          <cell r="K3021" t="str">
            <v>ONLINE PAYMENT-CC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  <cell r="W3021">
            <v>-19902.509999999998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</row>
        <row r="3022">
          <cell r="B3022" t="str">
            <v>KITSAP CO -REGULATEDPAYMENTSCCREF-KOL</v>
          </cell>
          <cell r="J3022" t="str">
            <v>CCREF-KOL</v>
          </cell>
          <cell r="K3022" t="str">
            <v>CREDIT CARD REFUND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  <cell r="W3022">
            <v>1567.58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</row>
        <row r="3023">
          <cell r="B3023" t="str">
            <v>KITSAP CO -REGULATEDPAYMENTSPAY</v>
          </cell>
          <cell r="J3023" t="str">
            <v>PAY</v>
          </cell>
          <cell r="K3023" t="str">
            <v>PAYMENT-THANK YOU!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  <cell r="W3023">
            <v>-5999.09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</row>
        <row r="3024">
          <cell r="B3024" t="str">
            <v>KITSAP CO -REGULATEDPAYMENTSPAY-CFREE</v>
          </cell>
          <cell r="J3024" t="str">
            <v>PAY-CFREE</v>
          </cell>
          <cell r="K3024" t="str">
            <v>PAYMENT-THANK YOU</v>
          </cell>
          <cell r="S3024">
            <v>0</v>
          </cell>
          <cell r="T3024">
            <v>0</v>
          </cell>
          <cell r="U3024">
            <v>0</v>
          </cell>
          <cell r="V3024">
            <v>0</v>
          </cell>
          <cell r="W3024">
            <v>-748.32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</row>
        <row r="3025">
          <cell r="B3025" t="str">
            <v>KITSAP CO -REGULATEDPAYMENTSPAY-KOL</v>
          </cell>
          <cell r="J3025" t="str">
            <v>PAY-KOL</v>
          </cell>
          <cell r="K3025" t="str">
            <v>PAYMENT-THANK YOU - OL</v>
          </cell>
          <cell r="S3025">
            <v>0</v>
          </cell>
          <cell r="T3025">
            <v>0</v>
          </cell>
          <cell r="U3025">
            <v>0</v>
          </cell>
          <cell r="V3025">
            <v>0</v>
          </cell>
          <cell r="W3025">
            <v>-5859.56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</row>
        <row r="3026">
          <cell r="B3026" t="str">
            <v>KITSAP CO -REGULATEDPAYMENTSPAY-NATL</v>
          </cell>
          <cell r="J3026" t="str">
            <v>PAY-NATL</v>
          </cell>
          <cell r="K3026" t="str">
            <v>PAYMENT THANK YOU</v>
          </cell>
          <cell r="S3026">
            <v>0</v>
          </cell>
          <cell r="T3026">
            <v>0</v>
          </cell>
          <cell r="U3026">
            <v>0</v>
          </cell>
          <cell r="V3026">
            <v>0</v>
          </cell>
          <cell r="W3026">
            <v>-634.97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</row>
        <row r="3027">
          <cell r="B3027" t="str">
            <v>KITSAP CO -REGULATEDPAYMENTSPAY-OAK</v>
          </cell>
          <cell r="J3027" t="str">
            <v>PAY-OAK</v>
          </cell>
          <cell r="K3027" t="str">
            <v>OAKLEAF PAYMENT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  <cell r="W3027">
            <v>-941.72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</row>
        <row r="3028">
          <cell r="B3028" t="str">
            <v>KITSAP CO -REGULATEDPAYMENTSPAY-ORCC</v>
          </cell>
          <cell r="J3028" t="str">
            <v>PAY-ORCC</v>
          </cell>
          <cell r="K3028" t="str">
            <v>ORCC PAYMENT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  <cell r="W3028">
            <v>-238.53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</row>
        <row r="3029">
          <cell r="B3029" t="str">
            <v>KITSAP CO -REGULATEDPAYMENTSPAY-RPPS</v>
          </cell>
          <cell r="J3029" t="str">
            <v>PAY-RPPS</v>
          </cell>
          <cell r="K3029" t="str">
            <v>RPSS PAYMENT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  <cell r="W3029">
            <v>-856.08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</row>
        <row r="3030">
          <cell r="B3030" t="str">
            <v>KITSAP CO -REGULATEDPAYMENTSPAYMET</v>
          </cell>
          <cell r="J3030" t="str">
            <v>PAYMET</v>
          </cell>
          <cell r="K3030" t="str">
            <v>METAVANTE ONLINE PAYMENT</v>
          </cell>
          <cell r="S3030">
            <v>0</v>
          </cell>
          <cell r="T3030">
            <v>0</v>
          </cell>
          <cell r="U3030">
            <v>0</v>
          </cell>
          <cell r="V3030">
            <v>0</v>
          </cell>
          <cell r="W3030">
            <v>-76.06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</row>
        <row r="3031">
          <cell r="B3031" t="str">
            <v>KITSAP CO -REGULATEDPAYMENTSPAYUSBL</v>
          </cell>
          <cell r="J3031" t="str">
            <v>PAYUSBL</v>
          </cell>
          <cell r="K3031" t="str">
            <v>PAYMENT THANK YOU</v>
          </cell>
          <cell r="S3031">
            <v>0</v>
          </cell>
          <cell r="T3031">
            <v>0</v>
          </cell>
          <cell r="U3031">
            <v>0</v>
          </cell>
          <cell r="V3031">
            <v>0</v>
          </cell>
          <cell r="W3031">
            <v>-16852.150000000001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</row>
        <row r="3032">
          <cell r="B3032" t="str">
            <v>KITSAP CO -REGULATEDPAYMENTSRET-KOL</v>
          </cell>
          <cell r="J3032" t="str">
            <v>RET-KOL</v>
          </cell>
          <cell r="K3032" t="str">
            <v>ONLINE PAYMENT RETURN</v>
          </cell>
          <cell r="S3032">
            <v>0</v>
          </cell>
          <cell r="T3032">
            <v>0</v>
          </cell>
          <cell r="U3032">
            <v>0</v>
          </cell>
          <cell r="V3032">
            <v>0</v>
          </cell>
          <cell r="W3032">
            <v>241.22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</row>
        <row r="3033">
          <cell r="B3033" t="str">
            <v>KITSAP CO -REGULATEDRESIDENTIAL35RE1</v>
          </cell>
          <cell r="J3033" t="str">
            <v>35RE1</v>
          </cell>
          <cell r="K3033" t="str">
            <v>1-35 GAL CART EOW SVC</v>
          </cell>
          <cell r="S3033">
            <v>0</v>
          </cell>
          <cell r="T3033">
            <v>0</v>
          </cell>
          <cell r="U3033">
            <v>0</v>
          </cell>
          <cell r="V3033">
            <v>0</v>
          </cell>
          <cell r="W3033">
            <v>3362.86</v>
          </cell>
          <cell r="X3033">
            <v>3362.86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</row>
        <row r="3034">
          <cell r="B3034" t="str">
            <v>KITSAP CO -REGULATEDRESIDENTIAL35RM1</v>
          </cell>
          <cell r="J3034" t="str">
            <v>35RM1</v>
          </cell>
          <cell r="K3034" t="str">
            <v>1-35 GAL CART MONTHLY SVC</v>
          </cell>
          <cell r="S3034">
            <v>0</v>
          </cell>
          <cell r="T3034">
            <v>0</v>
          </cell>
          <cell r="U3034">
            <v>0</v>
          </cell>
          <cell r="V3034">
            <v>0</v>
          </cell>
          <cell r="W3034">
            <v>244</v>
          </cell>
          <cell r="X3034">
            <v>244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</row>
        <row r="3035">
          <cell r="B3035" t="str">
            <v>KITSAP CO -REGULATEDRESIDENTIAL35RW1</v>
          </cell>
          <cell r="J3035" t="str">
            <v>35RW1</v>
          </cell>
          <cell r="K3035" t="str">
            <v>1-35 GAL CART WEEKLY SVC</v>
          </cell>
          <cell r="S3035">
            <v>0</v>
          </cell>
          <cell r="T3035">
            <v>0</v>
          </cell>
          <cell r="U3035">
            <v>0</v>
          </cell>
          <cell r="V3035">
            <v>0</v>
          </cell>
          <cell r="W3035">
            <v>11244.56</v>
          </cell>
          <cell r="X3035">
            <v>11244.56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</row>
        <row r="3036">
          <cell r="B3036" t="str">
            <v>KITSAP CO -REGULATEDRESIDENTIAL48RE1</v>
          </cell>
          <cell r="J3036" t="str">
            <v>48RE1</v>
          </cell>
          <cell r="K3036" t="str">
            <v>1-48 GAL EOW</v>
          </cell>
          <cell r="S3036">
            <v>0</v>
          </cell>
          <cell r="T3036">
            <v>0</v>
          </cell>
          <cell r="U3036">
            <v>0</v>
          </cell>
          <cell r="V3036">
            <v>0</v>
          </cell>
          <cell r="W3036">
            <v>1258.74</v>
          </cell>
          <cell r="X3036">
            <v>1258.74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</row>
        <row r="3037">
          <cell r="B3037" t="str">
            <v>KITSAP CO -REGULATEDRESIDENTIAL48RM1</v>
          </cell>
          <cell r="J3037" t="str">
            <v>48RM1</v>
          </cell>
          <cell r="K3037" t="str">
            <v>1-48 GAL MONTHLY</v>
          </cell>
          <cell r="S3037">
            <v>0</v>
          </cell>
          <cell r="T3037">
            <v>0</v>
          </cell>
          <cell r="U3037">
            <v>0</v>
          </cell>
          <cell r="V3037">
            <v>0</v>
          </cell>
          <cell r="W3037">
            <v>30.56</v>
          </cell>
          <cell r="X3037">
            <v>30.56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</row>
        <row r="3038">
          <cell r="B3038" t="str">
            <v>KITSAP CO -REGULATEDRESIDENTIAL48RW1</v>
          </cell>
          <cell r="J3038" t="str">
            <v>48RW1</v>
          </cell>
          <cell r="K3038" t="str">
            <v>1-48 GAL WEEKLY</v>
          </cell>
          <cell r="S3038">
            <v>0</v>
          </cell>
          <cell r="T3038">
            <v>0</v>
          </cell>
          <cell r="U3038">
            <v>0</v>
          </cell>
          <cell r="V3038">
            <v>0</v>
          </cell>
          <cell r="W3038">
            <v>6908.67</v>
          </cell>
          <cell r="X3038">
            <v>6908.67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</row>
        <row r="3039">
          <cell r="B3039" t="str">
            <v>KITSAP CO -REGULATEDRESIDENTIAL64RE1</v>
          </cell>
          <cell r="J3039" t="str">
            <v>64RE1</v>
          </cell>
          <cell r="K3039" t="str">
            <v>1-64 GAL EOW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  <cell r="W3039">
            <v>1966.88</v>
          </cell>
          <cell r="X3039">
            <v>1966.88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</row>
        <row r="3040">
          <cell r="B3040" t="str">
            <v>KITSAP CO -REGULATEDRESIDENTIAL64RM1</v>
          </cell>
          <cell r="J3040" t="str">
            <v>64RM1</v>
          </cell>
          <cell r="K3040" t="str">
            <v>1-64 GAL MONTHLY</v>
          </cell>
          <cell r="S3040">
            <v>0</v>
          </cell>
          <cell r="T3040">
            <v>0</v>
          </cell>
          <cell r="U3040">
            <v>0</v>
          </cell>
          <cell r="V3040">
            <v>0</v>
          </cell>
          <cell r="W3040">
            <v>62.86</v>
          </cell>
          <cell r="X3040">
            <v>62.86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</row>
        <row r="3041">
          <cell r="B3041" t="str">
            <v>KITSAP CO -REGULATEDRESIDENTIAL64RW1</v>
          </cell>
          <cell r="J3041" t="str">
            <v>64RW1</v>
          </cell>
          <cell r="K3041" t="str">
            <v>1-64 GAL CART WEEKLY SVC</v>
          </cell>
          <cell r="S3041">
            <v>0</v>
          </cell>
          <cell r="T3041">
            <v>0</v>
          </cell>
          <cell r="U3041">
            <v>0</v>
          </cell>
          <cell r="V3041">
            <v>0</v>
          </cell>
          <cell r="W3041">
            <v>9010.9449999999997</v>
          </cell>
          <cell r="X3041">
            <v>9010.9449999999997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</row>
        <row r="3042">
          <cell r="B3042" t="str">
            <v>KITSAP CO -REGULATEDRESIDENTIAL96RE1</v>
          </cell>
          <cell r="J3042" t="str">
            <v>96RE1</v>
          </cell>
          <cell r="K3042" t="str">
            <v>1-96 GAL EOW</v>
          </cell>
          <cell r="S3042">
            <v>0</v>
          </cell>
          <cell r="T3042">
            <v>0</v>
          </cell>
          <cell r="U3042">
            <v>0</v>
          </cell>
          <cell r="V3042">
            <v>0</v>
          </cell>
          <cell r="W3042">
            <v>1316.31</v>
          </cell>
          <cell r="X3042">
            <v>1316.31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</row>
        <row r="3043">
          <cell r="B3043" t="str">
            <v>KITSAP CO -REGULATEDRESIDENTIAL96RM1</v>
          </cell>
          <cell r="J3043" t="str">
            <v>96RM1</v>
          </cell>
          <cell r="K3043" t="str">
            <v>1-96 GAL MONTHLY</v>
          </cell>
          <cell r="S3043">
            <v>0</v>
          </cell>
          <cell r="T3043">
            <v>0</v>
          </cell>
          <cell r="U3043">
            <v>0</v>
          </cell>
          <cell r="V3043">
            <v>0</v>
          </cell>
          <cell r="W3043">
            <v>43.92</v>
          </cell>
          <cell r="X3043">
            <v>43.92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</row>
        <row r="3044">
          <cell r="B3044" t="str">
            <v>KITSAP CO -REGULATEDRESIDENTIAL96RW1</v>
          </cell>
          <cell r="J3044" t="str">
            <v>96RW1</v>
          </cell>
          <cell r="K3044" t="str">
            <v>1-96 GAL CART WEEKLY SVC</v>
          </cell>
          <cell r="S3044">
            <v>0</v>
          </cell>
          <cell r="T3044">
            <v>0</v>
          </cell>
          <cell r="U3044">
            <v>0</v>
          </cell>
          <cell r="V3044">
            <v>0</v>
          </cell>
          <cell r="W3044">
            <v>5752.77</v>
          </cell>
          <cell r="X3044">
            <v>5752.77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</row>
        <row r="3045">
          <cell r="B3045" t="str">
            <v>KITSAP CO -REGULATEDRESIDENTIALDRVNRE1</v>
          </cell>
          <cell r="J3045" t="str">
            <v>DRVNRE1</v>
          </cell>
          <cell r="K3045" t="str">
            <v>DRIVE IN UP TO 250'-EOW</v>
          </cell>
          <cell r="S3045">
            <v>0</v>
          </cell>
          <cell r="T3045">
            <v>0</v>
          </cell>
          <cell r="U3045">
            <v>0</v>
          </cell>
          <cell r="V3045">
            <v>0</v>
          </cell>
          <cell r="W3045">
            <v>26.454999999999998</v>
          </cell>
          <cell r="X3045">
            <v>26.454999999999998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</row>
        <row r="3046">
          <cell r="B3046" t="str">
            <v>KITSAP CO -REGULATEDRESIDENTIALDRVNRE1RECY</v>
          </cell>
          <cell r="J3046" t="str">
            <v>DRVNRE1RECY</v>
          </cell>
          <cell r="K3046" t="str">
            <v>DRIVE IN UP TO 250 EOW-RE</v>
          </cell>
          <cell r="S3046">
            <v>0</v>
          </cell>
          <cell r="T3046">
            <v>0</v>
          </cell>
          <cell r="U3046">
            <v>0</v>
          </cell>
          <cell r="V3046">
            <v>0</v>
          </cell>
          <cell r="W3046">
            <v>45.85</v>
          </cell>
          <cell r="X3046">
            <v>45.85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</row>
        <row r="3047">
          <cell r="B3047" t="str">
            <v>KITSAP CO -REGULATEDRESIDENTIALDRVNRE2</v>
          </cell>
          <cell r="J3047" t="str">
            <v>DRVNRE2</v>
          </cell>
          <cell r="K3047" t="str">
            <v>DRIVE IN OVER 250'-EOW</v>
          </cell>
          <cell r="S3047">
            <v>0</v>
          </cell>
          <cell r="T3047">
            <v>0</v>
          </cell>
          <cell r="U3047">
            <v>0</v>
          </cell>
          <cell r="V3047">
            <v>0</v>
          </cell>
          <cell r="W3047">
            <v>6.06</v>
          </cell>
          <cell r="X3047">
            <v>6.06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</row>
        <row r="3048">
          <cell r="B3048" t="str">
            <v>KITSAP CO -REGULATEDRESIDENTIALDRVNRE2RECY</v>
          </cell>
          <cell r="J3048" t="str">
            <v>DRVNRE2RECY</v>
          </cell>
          <cell r="K3048" t="str">
            <v>DRIVE IN OVER 250 EOW-REC</v>
          </cell>
          <cell r="S3048">
            <v>0</v>
          </cell>
          <cell r="T3048">
            <v>0</v>
          </cell>
          <cell r="U3048">
            <v>0</v>
          </cell>
          <cell r="V3048">
            <v>0</v>
          </cell>
          <cell r="W3048">
            <v>9.8699999999999992</v>
          </cell>
          <cell r="X3048">
            <v>9.8699999999999992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</row>
        <row r="3049">
          <cell r="B3049" t="str">
            <v>KITSAP CO -REGULATEDRESIDENTIALDRVNRW1</v>
          </cell>
          <cell r="J3049" t="str">
            <v>DRVNRW1</v>
          </cell>
          <cell r="K3049" t="str">
            <v>DRIVE IN UP TO 250'</v>
          </cell>
          <cell r="S3049">
            <v>0</v>
          </cell>
          <cell r="T3049">
            <v>0</v>
          </cell>
          <cell r="U3049">
            <v>0</v>
          </cell>
          <cell r="V3049">
            <v>0</v>
          </cell>
          <cell r="W3049">
            <v>108.825</v>
          </cell>
          <cell r="X3049">
            <v>108.825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</row>
        <row r="3050">
          <cell r="B3050" t="str">
            <v>KITSAP CO -REGULATEDRESIDENTIALDRVNRW2</v>
          </cell>
          <cell r="J3050" t="str">
            <v>DRVNRW2</v>
          </cell>
          <cell r="K3050" t="str">
            <v>DRIVE IN OVER 250'</v>
          </cell>
          <cell r="S3050">
            <v>0</v>
          </cell>
          <cell r="T3050">
            <v>0</v>
          </cell>
          <cell r="U3050">
            <v>0</v>
          </cell>
          <cell r="V3050">
            <v>0</v>
          </cell>
          <cell r="W3050">
            <v>6.06</v>
          </cell>
          <cell r="X3050">
            <v>6.06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</row>
        <row r="3051">
          <cell r="B3051" t="str">
            <v>KITSAP CO -REGULATEDRESIDENTIALRECYCLECR</v>
          </cell>
          <cell r="J3051" t="str">
            <v>RECYCLECR</v>
          </cell>
          <cell r="K3051" t="str">
            <v>VALUE OF RECYCLABLES</v>
          </cell>
          <cell r="S3051">
            <v>0</v>
          </cell>
          <cell r="T3051">
            <v>0</v>
          </cell>
          <cell r="U3051">
            <v>0</v>
          </cell>
          <cell r="V3051">
            <v>0</v>
          </cell>
          <cell r="W3051">
            <v>7268.1049999999996</v>
          </cell>
          <cell r="X3051">
            <v>7268.1049999999996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</row>
        <row r="3052">
          <cell r="B3052" t="str">
            <v>KITSAP CO -REGULATEDRESIDENTIALRECYONLY</v>
          </cell>
          <cell r="J3052" t="str">
            <v>RECYONLY</v>
          </cell>
          <cell r="K3052" t="str">
            <v>RECYCLE SERVICE ONLY</v>
          </cell>
          <cell r="S3052">
            <v>0</v>
          </cell>
          <cell r="T3052">
            <v>0</v>
          </cell>
          <cell r="U3052">
            <v>0</v>
          </cell>
          <cell r="V3052">
            <v>0</v>
          </cell>
          <cell r="W3052">
            <v>105.96</v>
          </cell>
          <cell r="X3052">
            <v>105.96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</row>
        <row r="3053">
          <cell r="B3053" t="str">
            <v>KITSAP CO -REGULATEDRESIDENTIALRECYR</v>
          </cell>
          <cell r="J3053" t="str">
            <v>RECYR</v>
          </cell>
          <cell r="K3053" t="str">
            <v>RESIDENTIAL RECYCLE</v>
          </cell>
          <cell r="S3053">
            <v>0</v>
          </cell>
          <cell r="T3053">
            <v>0</v>
          </cell>
          <cell r="U3053">
            <v>0</v>
          </cell>
          <cell r="V3053">
            <v>0</v>
          </cell>
          <cell r="W3053">
            <v>18092.875</v>
          </cell>
          <cell r="X3053">
            <v>18092.875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</row>
        <row r="3054">
          <cell r="B3054" t="str">
            <v>KITSAP CO -REGULATEDRESIDENTIALRECYRNB</v>
          </cell>
          <cell r="J3054" t="str">
            <v>RECYRNB</v>
          </cell>
          <cell r="K3054" t="str">
            <v>RECYCLE PROGRAM W/O BINS</v>
          </cell>
          <cell r="S3054">
            <v>0</v>
          </cell>
          <cell r="T3054">
            <v>0</v>
          </cell>
          <cell r="U3054">
            <v>0</v>
          </cell>
          <cell r="V3054">
            <v>0</v>
          </cell>
          <cell r="W3054">
            <v>16.66</v>
          </cell>
          <cell r="X3054">
            <v>16.66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</row>
        <row r="3055">
          <cell r="B3055" t="str">
            <v>KITSAP CO -REGULATEDRESIDENTIALWLKNRE1</v>
          </cell>
          <cell r="J3055" t="str">
            <v>WLKNRE1</v>
          </cell>
          <cell r="K3055" t="str">
            <v>WALK IN 5'-25'-EOW</v>
          </cell>
          <cell r="S3055">
            <v>0</v>
          </cell>
          <cell r="T3055">
            <v>0</v>
          </cell>
          <cell r="U3055">
            <v>0</v>
          </cell>
          <cell r="V3055">
            <v>0</v>
          </cell>
          <cell r="W3055">
            <v>6.0549999999999997</v>
          </cell>
          <cell r="X3055">
            <v>6.0549999999999997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</row>
        <row r="3056">
          <cell r="B3056" t="str">
            <v>KITSAP CO -REGULATEDRESIDENTIALWLKNRM1</v>
          </cell>
          <cell r="J3056" t="str">
            <v>WLKNRM1</v>
          </cell>
          <cell r="K3056" t="str">
            <v>WALK IN 5'-25'-MTHLY</v>
          </cell>
          <cell r="S3056">
            <v>0</v>
          </cell>
          <cell r="T3056">
            <v>0</v>
          </cell>
          <cell r="U3056">
            <v>0</v>
          </cell>
          <cell r="V3056">
            <v>0</v>
          </cell>
          <cell r="W3056">
            <v>0.64</v>
          </cell>
          <cell r="X3056">
            <v>0.64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</row>
        <row r="3057">
          <cell r="B3057" t="str">
            <v>KITSAP CO -REGULATEDRESIDENTIALWLKNRW1</v>
          </cell>
          <cell r="J3057" t="str">
            <v>WLKNRW1</v>
          </cell>
          <cell r="K3057" t="str">
            <v>WALK IN 5'-25'</v>
          </cell>
          <cell r="S3057">
            <v>0</v>
          </cell>
          <cell r="T3057">
            <v>0</v>
          </cell>
          <cell r="U3057">
            <v>0</v>
          </cell>
          <cell r="V3057">
            <v>0</v>
          </cell>
          <cell r="W3057">
            <v>22.95</v>
          </cell>
          <cell r="X3057">
            <v>22.95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</row>
        <row r="3058">
          <cell r="B3058" t="str">
            <v>KITSAP CO -REGULATEDRESIDENTIALWLKNRW2</v>
          </cell>
          <cell r="J3058" t="str">
            <v>WLKNRW2</v>
          </cell>
          <cell r="K3058" t="str">
            <v>WALK IN OVER 25'</v>
          </cell>
          <cell r="S3058">
            <v>0</v>
          </cell>
          <cell r="T3058">
            <v>0</v>
          </cell>
          <cell r="U3058">
            <v>0</v>
          </cell>
          <cell r="V3058">
            <v>0</v>
          </cell>
          <cell r="W3058">
            <v>12.73</v>
          </cell>
          <cell r="X3058">
            <v>12.73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</row>
        <row r="3059">
          <cell r="B3059" t="str">
            <v>KITSAP CO -REGULATEDRESIDENTIAL35ROCC1</v>
          </cell>
          <cell r="J3059" t="str">
            <v>35ROCC1</v>
          </cell>
          <cell r="K3059" t="str">
            <v>1-35 GAL ON CALL PICKUP</v>
          </cell>
          <cell r="S3059">
            <v>0</v>
          </cell>
          <cell r="T3059">
            <v>0</v>
          </cell>
          <cell r="U3059">
            <v>0</v>
          </cell>
          <cell r="V3059">
            <v>0</v>
          </cell>
          <cell r="W3059">
            <v>12.2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</row>
        <row r="3060">
          <cell r="B3060" t="str">
            <v>KITSAP CO -REGULATEDRESIDENTIAL48RW1</v>
          </cell>
          <cell r="J3060" t="str">
            <v>48RW1</v>
          </cell>
          <cell r="K3060" t="str">
            <v>1-48 GAL WEEKLY</v>
          </cell>
          <cell r="S3060">
            <v>0</v>
          </cell>
          <cell r="T3060">
            <v>0</v>
          </cell>
          <cell r="U3060">
            <v>0</v>
          </cell>
          <cell r="V3060">
            <v>0</v>
          </cell>
          <cell r="W3060">
            <v>-4.67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</row>
        <row r="3061">
          <cell r="B3061" t="str">
            <v>KITSAP CO -REGULATEDRESIDENTIAL64ROCC1</v>
          </cell>
          <cell r="J3061" t="str">
            <v>64ROCC1</v>
          </cell>
          <cell r="K3061" t="str">
            <v>1-64 GAL ON CALL PICKUP</v>
          </cell>
          <cell r="S3061">
            <v>0</v>
          </cell>
          <cell r="T3061">
            <v>0</v>
          </cell>
          <cell r="U3061">
            <v>0</v>
          </cell>
          <cell r="V3061">
            <v>0</v>
          </cell>
          <cell r="W3061">
            <v>8.98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</row>
        <row r="3062">
          <cell r="B3062" t="str">
            <v>KITSAP CO -REGULATEDRESIDENTIAL96ROCC1</v>
          </cell>
          <cell r="J3062" t="str">
            <v>96ROCC1</v>
          </cell>
          <cell r="K3062" t="str">
            <v>1-96 GAL ON CALL PICKUP</v>
          </cell>
          <cell r="S3062">
            <v>0</v>
          </cell>
          <cell r="T3062">
            <v>0</v>
          </cell>
          <cell r="U3062">
            <v>0</v>
          </cell>
          <cell r="V3062">
            <v>0</v>
          </cell>
          <cell r="W3062">
            <v>10.98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</row>
        <row r="3063">
          <cell r="B3063" t="str">
            <v>KITSAP CO -REGULATEDRESIDENTIALADJOTHR</v>
          </cell>
          <cell r="J3063" t="str">
            <v>ADJOTHR</v>
          </cell>
          <cell r="K3063" t="str">
            <v>ADJUSTMENT</v>
          </cell>
          <cell r="S3063">
            <v>0</v>
          </cell>
          <cell r="T3063">
            <v>0</v>
          </cell>
          <cell r="U3063">
            <v>0</v>
          </cell>
          <cell r="V3063">
            <v>0</v>
          </cell>
          <cell r="W3063">
            <v>30.63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</row>
        <row r="3064">
          <cell r="B3064" t="str">
            <v>KITSAP CO -REGULATEDRESIDENTIALEXPUR</v>
          </cell>
          <cell r="J3064" t="str">
            <v>EXPUR</v>
          </cell>
          <cell r="K3064" t="str">
            <v>EXTRA PICKUP</v>
          </cell>
          <cell r="S3064">
            <v>0</v>
          </cell>
          <cell r="T3064">
            <v>0</v>
          </cell>
          <cell r="U3064">
            <v>0</v>
          </cell>
          <cell r="V3064">
            <v>0</v>
          </cell>
          <cell r="W3064">
            <v>102.66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</row>
        <row r="3065">
          <cell r="B3065" t="str">
            <v>KITSAP CO -REGULATEDRESIDENTIALEXTRAR</v>
          </cell>
          <cell r="J3065" t="str">
            <v>EXTRAR</v>
          </cell>
          <cell r="K3065" t="str">
            <v>EXTRA CAN/BAGS</v>
          </cell>
          <cell r="S3065">
            <v>0</v>
          </cell>
          <cell r="T3065">
            <v>0</v>
          </cell>
          <cell r="U3065">
            <v>0</v>
          </cell>
          <cell r="V3065">
            <v>0</v>
          </cell>
          <cell r="W3065">
            <v>733.25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</row>
        <row r="3066">
          <cell r="B3066" t="str">
            <v>KITSAP CO -REGULATEDRESIDENTIALOFOWR</v>
          </cell>
          <cell r="J3066" t="str">
            <v>OFOWR</v>
          </cell>
          <cell r="K3066" t="str">
            <v>OVERFILL/OVERWEIGHT CHG</v>
          </cell>
          <cell r="S3066">
            <v>0</v>
          </cell>
          <cell r="T3066">
            <v>0</v>
          </cell>
          <cell r="U3066">
            <v>0</v>
          </cell>
          <cell r="V3066">
            <v>0</v>
          </cell>
          <cell r="W3066">
            <v>758.39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</row>
        <row r="3067">
          <cell r="B3067" t="str">
            <v>KITSAP CO -REGULATEDRESIDENTIALDRVNRE1RECYMA</v>
          </cell>
          <cell r="J3067" t="str">
            <v>DRVNRE1RECYMA</v>
          </cell>
          <cell r="K3067" t="str">
            <v>DRIVE IN UP TO 250 EOW-RE</v>
          </cell>
          <cell r="S3067">
            <v>0</v>
          </cell>
          <cell r="T3067">
            <v>0</v>
          </cell>
          <cell r="U3067">
            <v>0</v>
          </cell>
          <cell r="V3067">
            <v>0</v>
          </cell>
          <cell r="W3067">
            <v>36.82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</row>
        <row r="3068">
          <cell r="B3068" t="str">
            <v>KITSAP CO -REGULATEDRESIDENTIAL35ROCC1</v>
          </cell>
          <cell r="J3068" t="str">
            <v>35ROCC1</v>
          </cell>
          <cell r="K3068" t="str">
            <v>1-35 GAL ON CALL PICKUP</v>
          </cell>
          <cell r="S3068">
            <v>0</v>
          </cell>
          <cell r="T3068">
            <v>0</v>
          </cell>
          <cell r="U3068">
            <v>0</v>
          </cell>
          <cell r="V3068">
            <v>0</v>
          </cell>
          <cell r="W3068">
            <v>414.8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</row>
        <row r="3069">
          <cell r="B3069" t="str">
            <v>KITSAP CO -REGULATEDRESIDENTIAL48ROCC1</v>
          </cell>
          <cell r="J3069" t="str">
            <v>48ROCC1</v>
          </cell>
          <cell r="K3069" t="str">
            <v>1-48 GAL ON CALL PICKUP</v>
          </cell>
          <cell r="S3069">
            <v>0</v>
          </cell>
          <cell r="T3069">
            <v>0</v>
          </cell>
          <cell r="U3069">
            <v>0</v>
          </cell>
          <cell r="V3069">
            <v>0</v>
          </cell>
          <cell r="W3069">
            <v>99.32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</row>
        <row r="3070">
          <cell r="B3070" t="str">
            <v>KITSAP CO -REGULATEDRESIDENTIAL64ROCC1</v>
          </cell>
          <cell r="J3070" t="str">
            <v>64ROCC1</v>
          </cell>
          <cell r="K3070" t="str">
            <v>1-64 GAL ON CALL PICKUP</v>
          </cell>
          <cell r="S3070">
            <v>0</v>
          </cell>
          <cell r="T3070">
            <v>0</v>
          </cell>
          <cell r="U3070">
            <v>0</v>
          </cell>
          <cell r="V3070">
            <v>0</v>
          </cell>
          <cell r="W3070">
            <v>44.9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</row>
        <row r="3071">
          <cell r="B3071" t="str">
            <v>KITSAP CO -REGULATEDRESIDENTIAL96ROCC1</v>
          </cell>
          <cell r="J3071" t="str">
            <v>96ROCC1</v>
          </cell>
          <cell r="K3071" t="str">
            <v>1-96 GAL ON CALL PICKUP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  <cell r="W3071">
            <v>87.84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</row>
        <row r="3072">
          <cell r="B3072" t="str">
            <v>KITSAP CO -REGULATEDRESIDENTIALEXTRAR</v>
          </cell>
          <cell r="J3072" t="str">
            <v>EXTRAR</v>
          </cell>
          <cell r="K3072" t="str">
            <v>EXTRA CAN/BAGS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  <cell r="W3072">
            <v>29.33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</row>
        <row r="3073">
          <cell r="B3073" t="str">
            <v>KITSAP CO -REGULATEDRESIDENTIALRESTART</v>
          </cell>
          <cell r="J3073" t="str">
            <v>RESTART</v>
          </cell>
          <cell r="K3073" t="str">
            <v>SERVICE RESTART FEE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  <cell r="W3073">
            <v>5.31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</row>
        <row r="3074">
          <cell r="B3074" t="str">
            <v>KITSAP CO -REGULATEDRESIDENTIALWLKNRM1</v>
          </cell>
          <cell r="J3074" t="str">
            <v>WLKNRM1</v>
          </cell>
          <cell r="K3074" t="str">
            <v>WALK IN 5'-25'-MTHLY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  <cell r="W3074">
            <v>1.92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</row>
        <row r="3075">
          <cell r="B3075" t="str">
            <v>KITSAP CO -REGULATEDRESIDENTIALWLKNRW2</v>
          </cell>
          <cell r="J3075" t="str">
            <v>WLKNRW2</v>
          </cell>
          <cell r="K3075" t="str">
            <v>WALK IN OVER 25'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  <cell r="W3075">
            <v>3.06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</row>
        <row r="3076">
          <cell r="B3076" t="str">
            <v>KITSAP CO -REGULATEDROLLOFFROLID</v>
          </cell>
          <cell r="J3076" t="str">
            <v>ROLID</v>
          </cell>
          <cell r="K3076" t="str">
            <v>ROLL OFF-LID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  <cell r="W3076">
            <v>43.68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</row>
        <row r="3077">
          <cell r="B3077" t="str">
            <v>KITSAP CO -REGULATEDROLLOFFRORENT10D</v>
          </cell>
          <cell r="J3077" t="str">
            <v>RORENT10D</v>
          </cell>
          <cell r="K3077" t="str">
            <v>10YD ROLL OFF DAILY RENT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  <cell r="W3077">
            <v>139.5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</row>
        <row r="3078">
          <cell r="B3078" t="str">
            <v>KITSAP CO -REGULATEDROLLOFFRORENT20D</v>
          </cell>
          <cell r="J3078" t="str">
            <v>RORENT20D</v>
          </cell>
          <cell r="K3078" t="str">
            <v>20YD ROLL OFF-DAILY RENT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  <cell r="W3078">
            <v>1346.24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</row>
        <row r="3079">
          <cell r="B3079" t="str">
            <v>KITSAP CO -REGULATEDROLLOFFRORENT20M</v>
          </cell>
          <cell r="J3079" t="str">
            <v>RORENT20M</v>
          </cell>
          <cell r="K3079" t="str">
            <v>20YD ROLL OFF-MNTHLY RENT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  <cell r="W3079">
            <v>97.48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</row>
        <row r="3080">
          <cell r="B3080" t="str">
            <v>KITSAP CO -REGULATEDROLLOFFRORENT40D</v>
          </cell>
          <cell r="J3080" t="str">
            <v>RORENT40D</v>
          </cell>
          <cell r="K3080" t="str">
            <v>40YD ROLL OFF-DAILY RENT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  <cell r="W3080">
            <v>350.02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</row>
        <row r="3081">
          <cell r="B3081" t="str">
            <v>KITSAP CO -REGULATEDROLLOFFRORENT40M</v>
          </cell>
          <cell r="J3081" t="str">
            <v>RORENT40M</v>
          </cell>
          <cell r="K3081" t="str">
            <v>40YD ROLL OFF-MNTHLY RENT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  <cell r="W3081">
            <v>165.74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</row>
        <row r="3082">
          <cell r="B3082" t="str">
            <v>KITSAP CO -REGULATEDROLLOFFCPHAUL15</v>
          </cell>
          <cell r="J3082" t="str">
            <v>CPHAUL15</v>
          </cell>
          <cell r="K3082" t="str">
            <v>15YD COMPACTOR-HAUL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  <cell r="W3082">
            <v>146.16999999999999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</row>
        <row r="3083">
          <cell r="B3083" t="str">
            <v>KITSAP CO -REGULATEDROLLOFFCPHAUL20</v>
          </cell>
          <cell r="J3083" t="str">
            <v>CPHAUL20</v>
          </cell>
          <cell r="K3083" t="str">
            <v>20YD COMPACTOR-HAUL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  <cell r="W3083">
            <v>623.72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</row>
        <row r="3084">
          <cell r="B3084" t="str">
            <v>KITSAP CO -REGULATEDROLLOFFCPHAUL25</v>
          </cell>
          <cell r="J3084" t="str">
            <v>CPHAUL25</v>
          </cell>
          <cell r="K3084" t="str">
            <v>25YD COMPACTOR-HAUL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  <cell r="W3084">
            <v>512.07000000000005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</row>
        <row r="3085">
          <cell r="B3085" t="str">
            <v>KITSAP CO -REGULATEDROLLOFFCPHAUL35</v>
          </cell>
          <cell r="J3085" t="str">
            <v>CPHAUL35</v>
          </cell>
          <cell r="K3085" t="str">
            <v>35YD COMPACTOR-HAUL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  <cell r="W3085">
            <v>448.18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</row>
        <row r="3086">
          <cell r="B3086" t="str">
            <v>KITSAP CO -REGULATEDROLLOFFDISPMC-TON</v>
          </cell>
          <cell r="J3086" t="str">
            <v>DISPMC-TON</v>
          </cell>
          <cell r="K3086" t="str">
            <v>MC LANDFILL PER TON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  <cell r="W3086">
            <v>252.9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</row>
        <row r="3087">
          <cell r="B3087" t="str">
            <v>KITSAP CO -REGULATEDROLLOFFDISPOLY-TON</v>
          </cell>
          <cell r="J3087" t="str">
            <v>DISPOLY-TON</v>
          </cell>
          <cell r="K3087" t="str">
            <v>OLYMPIC LANDFILL PER TON</v>
          </cell>
          <cell r="S3087">
            <v>0</v>
          </cell>
          <cell r="T3087">
            <v>0</v>
          </cell>
          <cell r="U3087">
            <v>0</v>
          </cell>
          <cell r="V3087">
            <v>0</v>
          </cell>
          <cell r="W3087">
            <v>8824.5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</row>
        <row r="3088">
          <cell r="B3088" t="str">
            <v>KITSAP CO -REGULATEDROLLOFFRODEL</v>
          </cell>
          <cell r="J3088" t="str">
            <v>RODEL</v>
          </cell>
          <cell r="K3088" t="str">
            <v>ROLL OFF-DELIVERY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  <cell r="W3088">
            <v>1169.4000000000001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</row>
        <row r="3089">
          <cell r="B3089" t="str">
            <v>KITSAP CO -REGULATEDROLLOFFROHAUL10</v>
          </cell>
          <cell r="J3089" t="str">
            <v>ROHAUL10</v>
          </cell>
          <cell r="K3089" t="str">
            <v>10YD ROLL OFF HAUL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  <cell r="W3089">
            <v>167.86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</row>
        <row r="3090">
          <cell r="B3090" t="str">
            <v>KITSAP CO -REGULATEDROLLOFFROHAUL20</v>
          </cell>
          <cell r="J3090" t="str">
            <v>ROHAUL20</v>
          </cell>
          <cell r="K3090" t="str">
            <v>20YD ROLL OFF-HAUL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  <cell r="W3090">
            <v>389.92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</row>
        <row r="3091">
          <cell r="B3091" t="str">
            <v>KITSAP CO -REGULATEDROLLOFFROHAUL20T</v>
          </cell>
          <cell r="J3091" t="str">
            <v>ROHAUL20T</v>
          </cell>
          <cell r="K3091" t="str">
            <v>20YD ROLL OFF TEMP HAUL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  <cell r="W3091">
            <v>2339.52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</row>
        <row r="3092">
          <cell r="B3092" t="str">
            <v>KITSAP CO -REGULATEDROLLOFFROHAUL30</v>
          </cell>
          <cell r="J3092" t="str">
            <v>ROHAUL30</v>
          </cell>
          <cell r="K3092" t="str">
            <v>30YD ROLL OFF-HAUL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  <cell r="W3092">
            <v>126.4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</row>
        <row r="3093">
          <cell r="B3093" t="str">
            <v>KITSAP CO -REGULATEDROLLOFFROHAUL40T</v>
          </cell>
          <cell r="J3093" t="str">
            <v>ROHAUL40T</v>
          </cell>
          <cell r="K3093" t="str">
            <v>40YD ROLL OFF TEMP HAUL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  <cell r="W3093">
            <v>331.48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</row>
        <row r="3094">
          <cell r="B3094" t="str">
            <v>KITSAP CO -REGULATEDROLLOFFROMILE</v>
          </cell>
          <cell r="J3094" t="str">
            <v>ROMILE</v>
          </cell>
          <cell r="K3094" t="str">
            <v>ROLL OFF-MILEAGE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  <cell r="W3094">
            <v>279.45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</row>
        <row r="3095">
          <cell r="B3095" t="str">
            <v>KITSAP CO -REGULATEDROLLOFFRORENT20D</v>
          </cell>
          <cell r="J3095" t="str">
            <v>RORENT20D</v>
          </cell>
          <cell r="K3095" t="str">
            <v>20YD ROLL OFF-DAILY RENT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  <cell r="W3095">
            <v>354.59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</row>
        <row r="3096">
          <cell r="B3096" t="str">
            <v>KITSAP CO -REGULATEDROLLOFFRORENT40D</v>
          </cell>
          <cell r="J3096" t="str">
            <v>RORENT40D</v>
          </cell>
          <cell r="K3096" t="str">
            <v>40YD ROLL OFF-DAILY RENT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  <cell r="W3096">
            <v>122.98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</row>
        <row r="3097">
          <cell r="B3097" t="str">
            <v>KITSAP CO -REGULATEDROLLOFFROWAIT</v>
          </cell>
          <cell r="J3097" t="str">
            <v>ROWAIT</v>
          </cell>
          <cell r="K3097" t="str">
            <v>TIME/STANDBY CHARGE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  <cell r="W3097">
            <v>910.08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</row>
        <row r="3098">
          <cell r="B3098" t="str">
            <v>KITSAP CO -REGULATEDSURCFUEL-COM MASON</v>
          </cell>
          <cell r="J3098" t="str">
            <v>FUEL-COM MASON</v>
          </cell>
          <cell r="K3098" t="str">
            <v>FUEL &amp; MATERIAL SURCHARGE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</row>
        <row r="3099">
          <cell r="B3099" t="str">
            <v>KITSAP CO -REGULATEDSURCFUEL-RECY MASON</v>
          </cell>
          <cell r="J3099" t="str">
            <v>FUEL-RECY MASON</v>
          </cell>
          <cell r="K3099" t="str">
            <v>FUEL &amp; MATERIAL SURCHARGE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</row>
        <row r="3100">
          <cell r="B3100" t="str">
            <v>KITSAP CO -REGULATEDSURCFUEL-RES MASON</v>
          </cell>
          <cell r="J3100" t="str">
            <v>FUEL-RES MASON</v>
          </cell>
          <cell r="K3100" t="str">
            <v>FUEL &amp; MATERIAL SURCHARGE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</row>
        <row r="3101">
          <cell r="B3101" t="str">
            <v>KITSAP CO -REGULATEDSURCFUEL-COM MASON</v>
          </cell>
          <cell r="J3101" t="str">
            <v>FUEL-COM MASON</v>
          </cell>
          <cell r="K3101" t="str">
            <v>FUEL &amp; MATERIAL SURCHARGE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</row>
        <row r="3102">
          <cell r="B3102" t="str">
            <v>KITSAP CO -REGULATEDSURCFUEL-RECY MASON</v>
          </cell>
          <cell r="J3102" t="str">
            <v>FUEL-RECY MASON</v>
          </cell>
          <cell r="K3102" t="str">
            <v>FUEL &amp; MATERIAL SURCHARGE</v>
          </cell>
          <cell r="S3102">
            <v>0</v>
          </cell>
          <cell r="T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</row>
        <row r="3103">
          <cell r="B3103" t="str">
            <v>KITSAP CO -REGULATEDSURCFUEL-RES MASON</v>
          </cell>
          <cell r="J3103" t="str">
            <v>FUEL-RES MASON</v>
          </cell>
          <cell r="K3103" t="str">
            <v>FUEL &amp; MATERIAL SURCHARGE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</row>
        <row r="3104">
          <cell r="B3104" t="str">
            <v>KITSAP CO -REGULATEDSURCFUEL-RO MASON</v>
          </cell>
          <cell r="J3104" t="str">
            <v>FUEL-RO MASON</v>
          </cell>
          <cell r="K3104" t="str">
            <v>FUEL &amp; MATERIAL SURCHARGE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</row>
        <row r="3105">
          <cell r="B3105" t="str">
            <v>KITSAP CO -REGULATEDSURCFUEL-ACCTG MASON</v>
          </cell>
          <cell r="J3105" t="str">
            <v>FUEL-ACCTG MASON</v>
          </cell>
          <cell r="K3105" t="str">
            <v>FUEL &amp; MATERIAL SURCHARGE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</row>
        <row r="3106">
          <cell r="B3106" t="str">
            <v>KITSAP CO -REGULATEDSURCFUEL-RECY MASON</v>
          </cell>
          <cell r="J3106" t="str">
            <v>FUEL-RECY MASON</v>
          </cell>
          <cell r="K3106" t="str">
            <v>FUEL &amp; MATERIAL SURCHARGE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</row>
        <row r="3107">
          <cell r="B3107" t="str">
            <v>KITSAP CO -REGULATEDSURCFUEL-RES MASON</v>
          </cell>
          <cell r="J3107" t="str">
            <v>FUEL-RES MASON</v>
          </cell>
          <cell r="K3107" t="str">
            <v>FUEL &amp; MATERIAL SURCHARGE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</row>
        <row r="3108">
          <cell r="B3108" t="str">
            <v>KITSAP CO -REGULATEDSURCFUEL-COM MASON</v>
          </cell>
          <cell r="J3108" t="str">
            <v>FUEL-COM MASON</v>
          </cell>
          <cell r="K3108" t="str">
            <v>FUEL &amp; MATERIAL SURCHARGE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</row>
        <row r="3109">
          <cell r="B3109" t="str">
            <v>KITSAP CO -REGULATEDSURCFUEL-RECY MASON</v>
          </cell>
          <cell r="J3109" t="str">
            <v>FUEL-RECY MASON</v>
          </cell>
          <cell r="K3109" t="str">
            <v>FUEL &amp; MATERIAL SURCHARGE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</row>
        <row r="3110">
          <cell r="B3110" t="str">
            <v>KITSAP CO -REGULATEDSURCFUEL-RES MASON</v>
          </cell>
          <cell r="J3110" t="str">
            <v>FUEL-RES MASON</v>
          </cell>
          <cell r="K3110" t="str">
            <v>FUEL &amp; MATERIAL SURCHARGE</v>
          </cell>
          <cell r="S3110">
            <v>0</v>
          </cell>
          <cell r="T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</row>
        <row r="3111">
          <cell r="B3111" t="str">
            <v>KITSAP CO -REGULATEDSURCFUEL-RO MASON</v>
          </cell>
          <cell r="J3111" t="str">
            <v>FUEL-RO MASON</v>
          </cell>
          <cell r="K3111" t="str">
            <v>FUEL &amp; MATERIAL SURCHARGE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</row>
        <row r="3112">
          <cell r="B3112" t="str">
            <v>KITSAP CO -REGULATEDTAXESREF</v>
          </cell>
          <cell r="J3112" t="str">
            <v>REF</v>
          </cell>
          <cell r="K3112" t="str">
            <v>3.6% WA Refuse Tax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  <cell r="W3112">
            <v>33.700000000000003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</row>
        <row r="3113">
          <cell r="B3113" t="str">
            <v>KITSAP CO -REGULATEDTAXESREF</v>
          </cell>
          <cell r="J3113" t="str">
            <v>REF</v>
          </cell>
          <cell r="K3113" t="str">
            <v>3.6% WA Refuse Tax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  <cell r="W3113">
            <v>986.16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</row>
        <row r="3114">
          <cell r="B3114" t="str">
            <v>KITSAP CO -REGULATEDTAXESSALES TAX</v>
          </cell>
          <cell r="J3114" t="str">
            <v>SALES TAX</v>
          </cell>
          <cell r="K3114" t="str">
            <v>8.5% Sales Tax</v>
          </cell>
          <cell r="S3114">
            <v>0</v>
          </cell>
          <cell r="T3114">
            <v>0</v>
          </cell>
          <cell r="U3114">
            <v>0</v>
          </cell>
          <cell r="V3114">
            <v>0</v>
          </cell>
          <cell r="W3114">
            <v>302.64999999999998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</row>
        <row r="3115">
          <cell r="B3115" t="str">
            <v>KITSAP CO -REGULATEDTAXESREF</v>
          </cell>
          <cell r="J3115" t="str">
            <v>REF</v>
          </cell>
          <cell r="K3115" t="str">
            <v>3.6% WA Refuse Tax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  <cell r="W3115">
            <v>3002.61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</row>
        <row r="3116">
          <cell r="B3116" t="str">
            <v>KITSAP CO -REGULATEDTAXESREF</v>
          </cell>
          <cell r="J3116" t="str">
            <v>REF</v>
          </cell>
          <cell r="K3116" t="str">
            <v>3.6% WA Refuse Tax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  <cell r="W3116">
            <v>25.97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</row>
        <row r="3117">
          <cell r="B3117" t="str">
            <v>KITSAP CO -REGULATEDTAXESSALES TAX</v>
          </cell>
          <cell r="J3117" t="str">
            <v>SALES TAX</v>
          </cell>
          <cell r="K3117" t="str">
            <v>8.5% Sales Tax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  <cell r="W3117">
            <v>1.97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</row>
        <row r="3118">
          <cell r="B3118" t="str">
            <v>KITSAP CO -REGULATEDTAXESREF</v>
          </cell>
          <cell r="J3118" t="str">
            <v>REF</v>
          </cell>
          <cell r="K3118" t="str">
            <v>3.6% WA Refuse Tax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  <cell r="W3118">
            <v>428.29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</row>
        <row r="3119">
          <cell r="B3119" t="str">
            <v>KITSAP CO -REGULATEDTAXESSALES TAX</v>
          </cell>
          <cell r="J3119" t="str">
            <v>SALES TAX</v>
          </cell>
          <cell r="K3119" t="str">
            <v>8.5% Sales Tax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  <cell r="W3119">
            <v>318.47000000000003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</row>
        <row r="3120">
          <cell r="B3120" t="str">
            <v>KITSAP CO-UNREGULATEDACCOUNTING ADJUSTMENTSFINCHG</v>
          </cell>
          <cell r="J3120" t="str">
            <v>FINCHG</v>
          </cell>
          <cell r="K3120" t="str">
            <v>LATE FEE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  <cell r="W3120">
            <v>20.27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</row>
        <row r="3121">
          <cell r="B3121" t="str">
            <v>KITSAP CO-UNREGULATEDACCOUNTING ADJUSTMENTSMM</v>
          </cell>
          <cell r="J3121" t="str">
            <v>MM</v>
          </cell>
          <cell r="K3121" t="str">
            <v>MOVE MONEY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  <cell r="W3121">
            <v>-32.33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</row>
        <row r="3122">
          <cell r="B3122" t="str">
            <v>KITSAP CO-UNREGULATEDCOMMERCIAL - REARLOADUNLOCKRECY</v>
          </cell>
          <cell r="J3122" t="str">
            <v>UNLOCKRECY</v>
          </cell>
          <cell r="K3122" t="str">
            <v>UNLOCK / UNLATCH RECY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  <cell r="W3122">
            <v>10.119999999999999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</row>
        <row r="3123">
          <cell r="B3123" t="str">
            <v>KITSAP CO-UNREGULATEDCOMMERCIAL RECYCLE96CRCOGE1</v>
          </cell>
          <cell r="J3123" t="str">
            <v>96CRCOGE1</v>
          </cell>
          <cell r="K3123" t="str">
            <v>96 COMMINGLE WG-EOW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  <cell r="W3123">
            <v>71.459999999999994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</row>
        <row r="3124">
          <cell r="B3124" t="str">
            <v>KITSAP CO-UNREGULATEDCOMMERCIAL RECYCLE96CRCOGM1</v>
          </cell>
          <cell r="J3124" t="str">
            <v>96CRCOGM1</v>
          </cell>
          <cell r="K3124" t="str">
            <v>96 COMMINGLE WGMNTHLY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  <cell r="W3124">
            <v>110.04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</row>
        <row r="3125">
          <cell r="B3125" t="str">
            <v>KITSAP CO-UNREGULATEDCOMMERCIAL RECYCLE96CRCOGW1</v>
          </cell>
          <cell r="J3125" t="str">
            <v>96CRCOGW1</v>
          </cell>
          <cell r="K3125" t="str">
            <v>96 COMMINGLE WG-WEEKLY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  <cell r="W3125">
            <v>615.55999999999995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</row>
        <row r="3126">
          <cell r="B3126" t="str">
            <v>KITSAP CO-UNREGULATEDCOMMERCIAL RECYCLE96CRCONGE1</v>
          </cell>
          <cell r="J3126" t="str">
            <v>96CRCONGE1</v>
          </cell>
          <cell r="K3126" t="str">
            <v>96 COMMINGLE NG-EOW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  <cell r="W3126">
            <v>449.38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</row>
        <row r="3127">
          <cell r="B3127" t="str">
            <v>KITSAP CO-UNREGULATEDCOMMERCIAL RECYCLE96CRCONGM1</v>
          </cell>
          <cell r="J3127" t="str">
            <v>96CRCONGM1</v>
          </cell>
          <cell r="K3127" t="str">
            <v>96 COMMINGLE NG-MNTHLY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  <cell r="W3127">
            <v>165.06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</row>
        <row r="3128">
          <cell r="B3128" t="str">
            <v>KITSAP CO-UNREGULATEDCOMMERCIAL RECYCLE96CRCONGW1</v>
          </cell>
          <cell r="J3128" t="str">
            <v>96CRCONGW1</v>
          </cell>
          <cell r="K3128" t="str">
            <v>96 COMMINGLE NG-WEEKLY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  <cell r="W3128">
            <v>745.2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</row>
        <row r="3129">
          <cell r="B3129" t="str">
            <v xml:space="preserve">KITSAP CO-UNREGULATEDCOMMERCIAL RECYCLER2YDOCCE </v>
          </cell>
          <cell r="J3129" t="str">
            <v xml:space="preserve">R2YDOCCE </v>
          </cell>
          <cell r="K3129" t="str">
            <v>2YD OCC-EOW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  <cell r="W3129">
            <v>638.41999999999996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</row>
        <row r="3130">
          <cell r="B3130" t="str">
            <v>KITSAP CO-UNREGULATEDCOMMERCIAL RECYCLER2YDOCCEX</v>
          </cell>
          <cell r="J3130" t="str">
            <v>R2YDOCCEX</v>
          </cell>
          <cell r="K3130" t="str">
            <v>2YD OCC-EXTRA CONTAINER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  <cell r="W3130">
            <v>234.36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</row>
        <row r="3131">
          <cell r="B3131" t="str">
            <v>KITSAP CO-UNREGULATEDCOMMERCIAL RECYCLER2YDOCCM</v>
          </cell>
          <cell r="J3131" t="str">
            <v>R2YDOCCM</v>
          </cell>
          <cell r="K3131" t="str">
            <v>2YD OCC-MNTHLY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  <cell r="W3131">
            <v>227.28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</row>
        <row r="3132">
          <cell r="B3132" t="str">
            <v>KITSAP CO-UNREGULATEDCOMMERCIAL RECYCLER2YDOCCW</v>
          </cell>
          <cell r="J3132" t="str">
            <v>R2YDOCCW</v>
          </cell>
          <cell r="K3132" t="str">
            <v>2YD OCC-WEEKLY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  <cell r="W3132">
            <v>1739.33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</row>
        <row r="3133">
          <cell r="B3133" t="str">
            <v>KITSAP CO-UNREGULATEDCOMMERCIAL RECYCLERECYLOCK</v>
          </cell>
          <cell r="J3133" t="str">
            <v>RECYLOCK</v>
          </cell>
          <cell r="K3133" t="str">
            <v>LOCK/UNLOCK RECYCLING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  <cell r="W3133">
            <v>23.94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</row>
        <row r="3134">
          <cell r="B3134" t="str">
            <v>KITSAP CO-UNREGULATEDCOMMERCIAL RECYCLE96CRCONGOC</v>
          </cell>
          <cell r="J3134" t="str">
            <v>96CRCONGOC</v>
          </cell>
          <cell r="K3134" t="str">
            <v>96 COMMINGLE NGON CALL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  <cell r="W3134">
            <v>36.68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</row>
        <row r="3135">
          <cell r="B3135" t="str">
            <v>KITSAP CO-UNREGULATEDCOMMERCIAL RECYCLECDELOCC</v>
          </cell>
          <cell r="J3135" t="str">
            <v>CDELOCC</v>
          </cell>
          <cell r="K3135" t="str">
            <v>CARDBOARD DELIVERY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  <cell r="W3135">
            <v>56.7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</row>
        <row r="3136">
          <cell r="B3136" t="str">
            <v>KITSAP CO-UNREGULATEDCOMMERCIAL RECYCLERECYLOCK</v>
          </cell>
          <cell r="J3136" t="str">
            <v>RECYLOCK</v>
          </cell>
          <cell r="K3136" t="str">
            <v>LOCK/UNLOCK RECYCLING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  <cell r="W3136">
            <v>13.3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</row>
        <row r="3137">
          <cell r="B3137" t="str">
            <v>KITSAP CO-UNREGULATEDCOMMERCIAL RECYCLEROLLOUTOCC</v>
          </cell>
          <cell r="J3137" t="str">
            <v>ROLLOUTOCC</v>
          </cell>
          <cell r="K3137" t="str">
            <v>ROLL OUT FEE - RECYCLE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  <cell r="W3137">
            <v>147.41999999999999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</row>
        <row r="3138">
          <cell r="B3138" t="str">
            <v>KITSAP CO-UNREGULATEDCOMMERCIAL RECYCLEWLKNRECY</v>
          </cell>
          <cell r="J3138" t="str">
            <v>WLKNRECY</v>
          </cell>
          <cell r="K3138" t="str">
            <v>WALK IN RECYCLE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  <cell r="W3138">
            <v>164.08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</row>
        <row r="3139">
          <cell r="B3139" t="str">
            <v>KITSAP CO-UNREGULATEDPAYMENTSCC-KOL</v>
          </cell>
          <cell r="J3139" t="str">
            <v>CC-KOL</v>
          </cell>
          <cell r="K3139" t="str">
            <v>ONLINE PAYMENT-CC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  <cell r="W3139">
            <v>-1407.96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</row>
        <row r="3140">
          <cell r="B3140" t="str">
            <v>KITSAP CO-UNREGULATEDPAYMENTSPAY</v>
          </cell>
          <cell r="J3140" t="str">
            <v>PAY</v>
          </cell>
          <cell r="K3140" t="str">
            <v>PAYMENT-THANK YOU!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  <cell r="W3140">
            <v>-1361.02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</row>
        <row r="3141">
          <cell r="B3141" t="str">
            <v>KITSAP CO-UNREGULATEDPAYMENTSPAY-CFREE</v>
          </cell>
          <cell r="J3141" t="str">
            <v>PAY-CFREE</v>
          </cell>
          <cell r="K3141" t="str">
            <v>PAYMENT-THANK YOU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  <cell r="W3141">
            <v>-151.44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</row>
        <row r="3142">
          <cell r="B3142" t="str">
            <v>KITSAP CO-UNREGULATEDPAYMENTSPAY-KOL</v>
          </cell>
          <cell r="J3142" t="str">
            <v>PAY-KOL</v>
          </cell>
          <cell r="K3142" t="str">
            <v>PAYMENT-THANK YOU - OL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  <cell r="W3142">
            <v>-986.86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</row>
        <row r="3143">
          <cell r="B3143" t="str">
            <v>KITSAP CO-UNREGULATEDPAYMENTSPAY-NATL</v>
          </cell>
          <cell r="J3143" t="str">
            <v>PAY-NATL</v>
          </cell>
          <cell r="K3143" t="str">
            <v>PAYMENT THANK YOU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  <cell r="W3143">
            <v>-525.09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</row>
        <row r="3144">
          <cell r="B3144" t="str">
            <v>KITSAP CO-UNREGULATEDPAYMENTSPAY-OAK</v>
          </cell>
          <cell r="J3144" t="str">
            <v>PAY-OAK</v>
          </cell>
          <cell r="K3144" t="str">
            <v>OAKLEAF PAYMENT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  <cell r="W3144">
            <v>-506.86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</row>
        <row r="3145">
          <cell r="B3145" t="str">
            <v>KITSAP CO-UNREGULATEDPAYMENTSPAY-RPPS</v>
          </cell>
          <cell r="J3145" t="str">
            <v>PAY-RPPS</v>
          </cell>
          <cell r="K3145" t="str">
            <v>RPSS PAYMENT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  <cell r="W3145">
            <v>-114.8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</row>
        <row r="3146">
          <cell r="B3146" t="str">
            <v>KITSAP CO-UNREGULATEDPAYMENTSPAYUSBL</v>
          </cell>
          <cell r="J3146" t="str">
            <v>PAYUSBL</v>
          </cell>
          <cell r="K3146" t="str">
            <v>PAYMENT THANK YOU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  <cell r="W3146">
            <v>-1755.48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</row>
        <row r="3147">
          <cell r="B3147" t="str">
            <v>KITSAP CO-UNREGULATEDRESIDENTIALRESTART</v>
          </cell>
          <cell r="J3147" t="str">
            <v>RESTART</v>
          </cell>
          <cell r="K3147" t="str">
            <v>SERVICE RESTART FEE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  <cell r="W3147">
            <v>5.25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</row>
        <row r="3148">
          <cell r="B3148" t="str">
            <v>KITSAP CO-UNREGULATEDROLLOFFROLIDRECY</v>
          </cell>
          <cell r="J3148" t="str">
            <v>ROLIDRECY</v>
          </cell>
          <cell r="K3148" t="str">
            <v>ROLL OFF LID-RECYCLE</v>
          </cell>
          <cell r="S3148">
            <v>0</v>
          </cell>
          <cell r="T3148">
            <v>0</v>
          </cell>
          <cell r="U3148">
            <v>0</v>
          </cell>
          <cell r="V3148">
            <v>0</v>
          </cell>
          <cell r="W3148">
            <v>14.56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</row>
        <row r="3149">
          <cell r="B3149" t="str">
            <v>KITSAP CO-UNREGULATEDROLLOFFRORENT20DRECY</v>
          </cell>
          <cell r="J3149" t="str">
            <v>RORENT20DRECY</v>
          </cell>
          <cell r="K3149" t="str">
            <v>ROLL OFF RENT DAILY-RECYL</v>
          </cell>
          <cell r="S3149">
            <v>0</v>
          </cell>
          <cell r="T3149">
            <v>0</v>
          </cell>
          <cell r="U3149">
            <v>0</v>
          </cell>
          <cell r="V3149">
            <v>0</v>
          </cell>
          <cell r="W3149">
            <v>540.9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</row>
        <row r="3150">
          <cell r="B3150" t="str">
            <v>KITSAP CO-UNREGULATEDROLLOFFRECYHAUL</v>
          </cell>
          <cell r="J3150" t="str">
            <v>RECYHAUL</v>
          </cell>
          <cell r="K3150" t="str">
            <v>ROLL OFF RECYCLE HAUL</v>
          </cell>
          <cell r="S3150">
            <v>0</v>
          </cell>
          <cell r="T3150">
            <v>0</v>
          </cell>
          <cell r="U3150">
            <v>0</v>
          </cell>
          <cell r="V3150">
            <v>0</v>
          </cell>
          <cell r="W3150">
            <v>848.1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</row>
        <row r="3151">
          <cell r="B3151" t="str">
            <v>KITSAP CO-UNREGULATEDROLLOFFROMILERECY</v>
          </cell>
          <cell r="J3151" t="str">
            <v>ROMILERECY</v>
          </cell>
          <cell r="K3151" t="str">
            <v>ROLL OFF MILEAGE RECYCLE</v>
          </cell>
          <cell r="S3151">
            <v>0</v>
          </cell>
          <cell r="T3151">
            <v>0</v>
          </cell>
          <cell r="U3151">
            <v>0</v>
          </cell>
          <cell r="V3151">
            <v>0</v>
          </cell>
          <cell r="W3151">
            <v>7.29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</row>
        <row r="3152">
          <cell r="B3152" t="str">
            <v>KITSAP CO-UNREGULATEDROLLOFFRORENT40DRECY</v>
          </cell>
          <cell r="J3152" t="str">
            <v>RORENT40DRECY</v>
          </cell>
          <cell r="K3152" t="str">
            <v>ROLL OFF RENT DAILY-RECYL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  <cell r="W3152">
            <v>75.680000000000007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</row>
        <row r="3153">
          <cell r="B3153" t="str">
            <v>KITSAP CO-UNREGULATEDSURCFUEL-RECY MASON</v>
          </cell>
          <cell r="J3153" t="str">
            <v>FUEL-RECY MASON</v>
          </cell>
          <cell r="K3153" t="str">
            <v>FUEL &amp; MATERIAL SURCHARGE</v>
          </cell>
          <cell r="S3153">
            <v>0</v>
          </cell>
          <cell r="T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</row>
        <row r="3154">
          <cell r="B3154" t="str">
            <v>KITSAP CO-UNREGULATEDSURCFUEL-RES MASON</v>
          </cell>
          <cell r="J3154" t="str">
            <v>FUEL-RES MASON</v>
          </cell>
          <cell r="K3154" t="str">
            <v>FUEL &amp; MATERIAL SURCHARGE</v>
          </cell>
          <cell r="S3154">
            <v>0</v>
          </cell>
          <cell r="T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</row>
        <row r="3155">
          <cell r="B3155" t="str">
            <v>KITSAP CO-UNREGULATEDSURCFUEL-RECY MASON</v>
          </cell>
          <cell r="J3155" t="str">
            <v>FUEL-RECY MASON</v>
          </cell>
          <cell r="K3155" t="str">
            <v>FUEL &amp; MATERIAL SURCHARGE</v>
          </cell>
          <cell r="S3155">
            <v>0</v>
          </cell>
          <cell r="T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</row>
        <row r="3156">
          <cell r="B3156" t="str">
            <v>KITSAP CO-UNREGULATEDTAXESSALES TAX</v>
          </cell>
          <cell r="J3156" t="str">
            <v>SALES TAX</v>
          </cell>
          <cell r="K3156" t="str">
            <v>8.5% Sales Tax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  <cell r="W3156">
            <v>4.82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</row>
        <row r="3157">
          <cell r="B3157" t="str">
            <v>KITSAP CO-UNREGULATEDTAXESSALES TAX</v>
          </cell>
          <cell r="J3157" t="str">
            <v>SALES TAX</v>
          </cell>
          <cell r="K3157" t="str">
            <v>8.5% Sales Tax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  <cell r="W3157">
            <v>45.99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</row>
        <row r="3158">
          <cell r="B3158" t="str">
            <v>MASON CO-REGULATEDACCOUNTING ADJUSTMENTSFINCHG</v>
          </cell>
          <cell r="J3158" t="str">
            <v>FINCHG</v>
          </cell>
          <cell r="K3158" t="str">
            <v>LATE FEE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  <cell r="W3158">
            <v>439.78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</row>
        <row r="3159">
          <cell r="B3159" t="str">
            <v xml:space="preserve">MASON CO-REGULATEDACCOUNTING ADJUSTMENTSBD </v>
          </cell>
          <cell r="J3159" t="str">
            <v xml:space="preserve">BD </v>
          </cell>
          <cell r="K3159" t="str">
            <v>W\O BAD DEBT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  <cell r="W3159">
            <v>-2526.5300000000002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</row>
        <row r="3160">
          <cell r="B3160" t="str">
            <v>MASON CO-REGULATEDACCOUNTING ADJUSTMENTSBDR</v>
          </cell>
          <cell r="J3160" t="str">
            <v>BDR</v>
          </cell>
          <cell r="K3160" t="str">
            <v>BAD DEBT RECOVERY</v>
          </cell>
          <cell r="S3160">
            <v>0</v>
          </cell>
          <cell r="T3160">
            <v>0</v>
          </cell>
          <cell r="U3160">
            <v>0</v>
          </cell>
          <cell r="V3160">
            <v>0</v>
          </cell>
          <cell r="W3160">
            <v>290.48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</row>
        <row r="3161">
          <cell r="B3161" t="str">
            <v>MASON CO-REGULATEDACCOUNTING ADJUSTMENTSMM</v>
          </cell>
          <cell r="J3161" t="str">
            <v>MM</v>
          </cell>
          <cell r="K3161" t="str">
            <v>MOVE MONEY</v>
          </cell>
          <cell r="S3161">
            <v>0</v>
          </cell>
          <cell r="T3161">
            <v>0</v>
          </cell>
          <cell r="U3161">
            <v>0</v>
          </cell>
          <cell r="V3161">
            <v>0</v>
          </cell>
          <cell r="W3161">
            <v>-480.24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</row>
        <row r="3162">
          <cell r="B3162" t="str">
            <v>MASON CO-REGULATEDACCOUNTING ADJUSTMENTSNSF FEES</v>
          </cell>
          <cell r="J3162" t="str">
            <v>NSF FEES</v>
          </cell>
          <cell r="K3162" t="str">
            <v>RETURNED CHECK FEE</v>
          </cell>
          <cell r="S3162">
            <v>0</v>
          </cell>
          <cell r="T3162">
            <v>0</v>
          </cell>
          <cell r="U3162">
            <v>0</v>
          </cell>
          <cell r="V3162">
            <v>0</v>
          </cell>
          <cell r="W3162">
            <v>21.55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</row>
        <row r="3163">
          <cell r="B3163" t="str">
            <v>MASON CO-REGULATEDACCOUNTING ADJUSTMENTSREFUND</v>
          </cell>
          <cell r="J3163" t="str">
            <v>REFUND</v>
          </cell>
          <cell r="K3163" t="str">
            <v>REFUND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  <cell r="W3163">
            <v>188.96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</row>
        <row r="3164">
          <cell r="B3164" t="str">
            <v>MASON CO-REGULATEDACCOUNTING ADJUSTMENTSUNCLAIMED</v>
          </cell>
          <cell r="J3164" t="str">
            <v>UNCLAIMED</v>
          </cell>
          <cell r="K3164" t="str">
            <v>UNCLAIMED PROPERTY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  <cell r="W3164">
            <v>0.32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</row>
        <row r="3165">
          <cell r="B3165" t="str">
            <v>MASON CO-REGULATEDACCOUNTING ADJUSTMENTSFINCHG</v>
          </cell>
          <cell r="J3165" t="str">
            <v>FINCHG</v>
          </cell>
          <cell r="K3165" t="str">
            <v>LATE FEE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  <cell r="W3165">
            <v>196.58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</row>
        <row r="3166">
          <cell r="B3166" t="str">
            <v>MASON CO-REGULATEDACCOUNTING ADJUSTMENTSMM</v>
          </cell>
          <cell r="J3166" t="str">
            <v>MM</v>
          </cell>
          <cell r="K3166" t="str">
            <v>MOVE MONEY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  <cell r="W3166">
            <v>-18.3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</row>
        <row r="3167">
          <cell r="B3167" t="str">
            <v>MASON CO-REGULATEDACCOUNTING ADJUSTMENTSNSF FEES</v>
          </cell>
          <cell r="J3167" t="str">
            <v>NSF FEES</v>
          </cell>
          <cell r="K3167" t="str">
            <v>RETURNED CHECK FEE</v>
          </cell>
          <cell r="S3167">
            <v>0</v>
          </cell>
          <cell r="T3167">
            <v>0</v>
          </cell>
          <cell r="U3167">
            <v>0</v>
          </cell>
          <cell r="V3167">
            <v>0</v>
          </cell>
          <cell r="W3167">
            <v>21.55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</row>
        <row r="3168">
          <cell r="B3168" t="str">
            <v>MASON CO-REGULATEDACCOUNTING ADJUSTMENTSREFUND</v>
          </cell>
          <cell r="J3168" t="str">
            <v>REFUND</v>
          </cell>
          <cell r="K3168" t="str">
            <v>REFUND</v>
          </cell>
          <cell r="S3168">
            <v>0</v>
          </cell>
          <cell r="T3168">
            <v>0</v>
          </cell>
          <cell r="U3168">
            <v>0</v>
          </cell>
          <cell r="V3168">
            <v>0</v>
          </cell>
          <cell r="W3168">
            <v>59.34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</row>
        <row r="3169">
          <cell r="B3169" t="str">
            <v>MASON CO-REGULATEDCOMMERCIAL  FRONTLOADWLKNRW2RECY</v>
          </cell>
          <cell r="J3169" t="str">
            <v>WLKNRW2RECY</v>
          </cell>
          <cell r="K3169" t="str">
            <v>WALK IN OVER 25 ADDITIONA</v>
          </cell>
          <cell r="S3169">
            <v>0</v>
          </cell>
          <cell r="T3169">
            <v>0</v>
          </cell>
          <cell r="U3169">
            <v>0</v>
          </cell>
          <cell r="V3169">
            <v>0</v>
          </cell>
          <cell r="W3169">
            <v>43.52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</row>
        <row r="3170">
          <cell r="B3170" t="str">
            <v>MASON CO-REGULATEDCOMMERCIAL  FRONTLOADWLKNRE1RECYMA</v>
          </cell>
          <cell r="J3170" t="str">
            <v>WLKNRE1RECYMA</v>
          </cell>
          <cell r="K3170" t="str">
            <v>WALK IN 5-25FT EOW-RECYCL</v>
          </cell>
          <cell r="S3170">
            <v>0</v>
          </cell>
          <cell r="T3170">
            <v>0</v>
          </cell>
          <cell r="U3170">
            <v>0</v>
          </cell>
          <cell r="V3170">
            <v>0</v>
          </cell>
          <cell r="W3170">
            <v>5.04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</row>
        <row r="3171">
          <cell r="B3171" t="str">
            <v>MASON CO-REGULATEDCOMMERCIAL  FRONTLOADWLKNRW2RECYMA</v>
          </cell>
          <cell r="J3171" t="str">
            <v>WLKNRW2RECYMA</v>
          </cell>
          <cell r="K3171" t="str">
            <v>WALK IN OVER 25 ADDITIONA</v>
          </cell>
          <cell r="S3171">
            <v>0</v>
          </cell>
          <cell r="T3171">
            <v>0</v>
          </cell>
          <cell r="U3171">
            <v>0</v>
          </cell>
          <cell r="V3171">
            <v>0</v>
          </cell>
          <cell r="W3171">
            <v>0.34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</row>
        <row r="3172">
          <cell r="B3172" t="str">
            <v>MASON CO-REGULATEDCOMMERCIAL - REARLOADUNLOCKRECY</v>
          </cell>
          <cell r="J3172" t="str">
            <v>UNLOCKRECY</v>
          </cell>
          <cell r="K3172" t="str">
            <v>UNLOCK / UNLATCH RECY</v>
          </cell>
          <cell r="S3172">
            <v>0</v>
          </cell>
          <cell r="T3172">
            <v>0</v>
          </cell>
          <cell r="U3172">
            <v>0</v>
          </cell>
          <cell r="V3172">
            <v>0</v>
          </cell>
          <cell r="W3172">
            <v>10.119999999999999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</row>
        <row r="3173">
          <cell r="B3173" t="str">
            <v>MASON CO-REGULATEDCOMMERCIAL - REARLOADUNLOCKREF</v>
          </cell>
          <cell r="J3173" t="str">
            <v>UNLOCKREF</v>
          </cell>
          <cell r="K3173" t="str">
            <v>UNLOCK / UNLATCH REFUSE</v>
          </cell>
          <cell r="S3173">
            <v>0</v>
          </cell>
          <cell r="T3173">
            <v>0</v>
          </cell>
          <cell r="U3173">
            <v>0</v>
          </cell>
          <cell r="V3173">
            <v>0</v>
          </cell>
          <cell r="W3173">
            <v>17.68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</row>
        <row r="3174">
          <cell r="B3174" t="str">
            <v>MASON CO-REGULATEDCOMMERCIAL - REARLOADR1.5YDEM</v>
          </cell>
          <cell r="J3174" t="str">
            <v>R1.5YDEM</v>
          </cell>
          <cell r="K3174" t="str">
            <v>1.5 YD 1X EOW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  <cell r="W3174">
            <v>7980.27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</row>
        <row r="3175">
          <cell r="B3175" t="str">
            <v>MASON CO-REGULATEDCOMMERCIAL - REARLOADR1.5YDRENTM</v>
          </cell>
          <cell r="J3175" t="str">
            <v>R1.5YDRENTM</v>
          </cell>
          <cell r="K3175" t="str">
            <v>1.5YD CONTAINER RENT-MTH</v>
          </cell>
          <cell r="S3175">
            <v>0</v>
          </cell>
          <cell r="T3175">
            <v>0</v>
          </cell>
          <cell r="U3175">
            <v>0</v>
          </cell>
          <cell r="V3175">
            <v>0</v>
          </cell>
          <cell r="W3175">
            <v>2411.0700000000002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</row>
        <row r="3176">
          <cell r="B3176" t="str">
            <v>MASON CO-REGULATEDCOMMERCIAL - REARLOADR1.5YDRENTT</v>
          </cell>
          <cell r="J3176" t="str">
            <v>R1.5YDRENTT</v>
          </cell>
          <cell r="K3176" t="str">
            <v>1.5YD TEMP CONTAINER RENT</v>
          </cell>
          <cell r="S3176">
            <v>0</v>
          </cell>
          <cell r="T3176">
            <v>0</v>
          </cell>
          <cell r="U3176">
            <v>0</v>
          </cell>
          <cell r="V3176">
            <v>0</v>
          </cell>
          <cell r="W3176">
            <v>41.53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</row>
        <row r="3177">
          <cell r="B3177" t="str">
            <v>MASON CO-REGULATEDCOMMERCIAL - REARLOADR1.5YDRENTTM</v>
          </cell>
          <cell r="J3177" t="str">
            <v>R1.5YDRENTTM</v>
          </cell>
          <cell r="K3177" t="str">
            <v>1.5 YD TEMP CONT RENT MON</v>
          </cell>
          <cell r="S3177">
            <v>0</v>
          </cell>
          <cell r="T3177">
            <v>0</v>
          </cell>
          <cell r="U3177">
            <v>0</v>
          </cell>
          <cell r="V3177">
            <v>0</v>
          </cell>
          <cell r="W3177">
            <v>31.54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</row>
        <row r="3178">
          <cell r="B3178" t="str">
            <v>MASON CO-REGULATEDCOMMERCIAL - REARLOADR1.5YDWM</v>
          </cell>
          <cell r="J3178" t="str">
            <v>R1.5YDWM</v>
          </cell>
          <cell r="K3178" t="str">
            <v>1.5 YD 1X WEEKLY</v>
          </cell>
          <cell r="S3178">
            <v>0</v>
          </cell>
          <cell r="T3178">
            <v>0</v>
          </cell>
          <cell r="U3178">
            <v>0</v>
          </cell>
          <cell r="V3178">
            <v>0</v>
          </cell>
          <cell r="W3178">
            <v>5337.55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</row>
        <row r="3179">
          <cell r="B3179" t="str">
            <v>MASON CO-REGULATEDCOMMERCIAL - REARLOADR1YDEM</v>
          </cell>
          <cell r="J3179" t="str">
            <v>R1YDEM</v>
          </cell>
          <cell r="K3179" t="str">
            <v>1 YD 1X EOW</v>
          </cell>
          <cell r="S3179">
            <v>0</v>
          </cell>
          <cell r="T3179">
            <v>0</v>
          </cell>
          <cell r="U3179">
            <v>0</v>
          </cell>
          <cell r="V3179">
            <v>0</v>
          </cell>
          <cell r="W3179">
            <v>712.88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</row>
        <row r="3180">
          <cell r="B3180" t="str">
            <v>MASON CO-REGULATEDCOMMERCIAL - REARLOADR1YDRENTM</v>
          </cell>
          <cell r="J3180" t="str">
            <v>R1YDRENTM</v>
          </cell>
          <cell r="K3180" t="str">
            <v>1YD CONTAINER RENT-MTHLY</v>
          </cell>
          <cell r="S3180">
            <v>0</v>
          </cell>
          <cell r="T3180">
            <v>0</v>
          </cell>
          <cell r="U3180">
            <v>0</v>
          </cell>
          <cell r="V3180">
            <v>0</v>
          </cell>
          <cell r="W3180">
            <v>169.4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</row>
        <row r="3181">
          <cell r="B3181" t="str">
            <v>MASON CO-REGULATEDCOMMERCIAL - REARLOADR1YDWM</v>
          </cell>
          <cell r="J3181" t="str">
            <v>R1YDWM</v>
          </cell>
          <cell r="K3181" t="str">
            <v>1 YD 1X WEEKLY</v>
          </cell>
          <cell r="S3181">
            <v>0</v>
          </cell>
          <cell r="T3181">
            <v>0</v>
          </cell>
          <cell r="U3181">
            <v>0</v>
          </cell>
          <cell r="V3181">
            <v>0</v>
          </cell>
          <cell r="W3181">
            <v>74.87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</row>
        <row r="3182">
          <cell r="B3182" t="str">
            <v>MASON CO-REGULATEDCOMMERCIAL - REARLOADR2YDEM</v>
          </cell>
          <cell r="J3182" t="str">
            <v>R2YDEM</v>
          </cell>
          <cell r="K3182" t="str">
            <v>2 YD 1X EOW</v>
          </cell>
          <cell r="S3182">
            <v>0</v>
          </cell>
          <cell r="T3182">
            <v>0</v>
          </cell>
          <cell r="U3182">
            <v>0</v>
          </cell>
          <cell r="V3182">
            <v>0</v>
          </cell>
          <cell r="W3182">
            <v>6523.14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</row>
        <row r="3183">
          <cell r="B3183" t="str">
            <v>MASON CO-REGULATEDCOMMERCIAL - REARLOADR2YDRENTM</v>
          </cell>
          <cell r="J3183" t="str">
            <v>R2YDRENTM</v>
          </cell>
          <cell r="K3183" t="str">
            <v>2YD CONTAINER RENT-MTHLY</v>
          </cell>
          <cell r="S3183">
            <v>0</v>
          </cell>
          <cell r="T3183">
            <v>0</v>
          </cell>
          <cell r="U3183">
            <v>0</v>
          </cell>
          <cell r="V3183">
            <v>0</v>
          </cell>
          <cell r="W3183">
            <v>4944.37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</row>
        <row r="3184">
          <cell r="B3184" t="str">
            <v>MASON CO-REGULATEDCOMMERCIAL - REARLOADR2YDRENTT</v>
          </cell>
          <cell r="J3184" t="str">
            <v>R2YDRENTT</v>
          </cell>
          <cell r="K3184" t="str">
            <v>2YD TEMP CONTAINER RENT</v>
          </cell>
          <cell r="S3184">
            <v>0</v>
          </cell>
          <cell r="T3184">
            <v>0</v>
          </cell>
          <cell r="U3184">
            <v>0</v>
          </cell>
          <cell r="V3184">
            <v>0</v>
          </cell>
          <cell r="W3184">
            <v>8.94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</row>
        <row r="3185">
          <cell r="B3185" t="str">
            <v>MASON CO-REGULATEDCOMMERCIAL - REARLOADR2YDRENTTM</v>
          </cell>
          <cell r="J3185" t="str">
            <v>R2YDRENTTM</v>
          </cell>
          <cell r="K3185" t="str">
            <v>2 YD TEMP CONT RENT MONTH</v>
          </cell>
          <cell r="S3185">
            <v>0</v>
          </cell>
          <cell r="T3185">
            <v>0</v>
          </cell>
          <cell r="U3185">
            <v>0</v>
          </cell>
          <cell r="V3185">
            <v>0</v>
          </cell>
          <cell r="W3185">
            <v>97.65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</row>
        <row r="3186">
          <cell r="B3186" t="str">
            <v>MASON CO-REGULATEDCOMMERCIAL - REARLOADR2YDWM</v>
          </cell>
          <cell r="J3186" t="str">
            <v>R2YDWM</v>
          </cell>
          <cell r="K3186" t="str">
            <v>2 YD 1X WEEKLY</v>
          </cell>
          <cell r="S3186">
            <v>0</v>
          </cell>
          <cell r="T3186">
            <v>0</v>
          </cell>
          <cell r="U3186">
            <v>0</v>
          </cell>
          <cell r="V3186">
            <v>0</v>
          </cell>
          <cell r="W3186">
            <v>31461.72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</row>
        <row r="3187">
          <cell r="B3187" t="str">
            <v>MASON CO-REGULATEDCOMMERCIAL - REARLOADUNLOCKREF</v>
          </cell>
          <cell r="J3187" t="str">
            <v>UNLOCKREF</v>
          </cell>
          <cell r="K3187" t="str">
            <v>UNLOCK / UNLATCH REFUSE</v>
          </cell>
          <cell r="S3187">
            <v>0</v>
          </cell>
          <cell r="T3187">
            <v>0</v>
          </cell>
          <cell r="U3187">
            <v>0</v>
          </cell>
          <cell r="V3187">
            <v>0</v>
          </cell>
          <cell r="W3187">
            <v>247.94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</row>
        <row r="3188">
          <cell r="B3188" t="str">
            <v>MASON CO-REGULATEDCOMMERCIAL - REARLOADCDELC</v>
          </cell>
          <cell r="J3188" t="str">
            <v>CDELC</v>
          </cell>
          <cell r="K3188" t="str">
            <v>CONTAINER DELIVERY CHARGE</v>
          </cell>
          <cell r="S3188">
            <v>0</v>
          </cell>
          <cell r="T3188">
            <v>0</v>
          </cell>
          <cell r="U3188">
            <v>0</v>
          </cell>
          <cell r="V3188">
            <v>0</v>
          </cell>
          <cell r="W3188">
            <v>1107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</row>
        <row r="3189">
          <cell r="B3189" t="str">
            <v>MASON CO-REGULATEDCOMMERCIAL - REARLOADCEXYD</v>
          </cell>
          <cell r="J3189" t="str">
            <v>CEXYD</v>
          </cell>
          <cell r="K3189" t="str">
            <v>CMML EXTRA YARDAGE</v>
          </cell>
          <cell r="S3189">
            <v>0</v>
          </cell>
          <cell r="T3189">
            <v>0</v>
          </cell>
          <cell r="U3189">
            <v>0</v>
          </cell>
          <cell r="V3189">
            <v>0</v>
          </cell>
          <cell r="W3189">
            <v>1326.34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</row>
        <row r="3190">
          <cell r="B3190" t="str">
            <v>MASON CO-REGULATEDCOMMERCIAL - REARLOADCLSECOL</v>
          </cell>
          <cell r="J3190" t="str">
            <v>CLSECOL</v>
          </cell>
          <cell r="K3190" t="str">
            <v>LOOSE MATERIAL-COLLECTOR</v>
          </cell>
          <cell r="S3190">
            <v>0</v>
          </cell>
          <cell r="T3190">
            <v>0</v>
          </cell>
          <cell r="U3190">
            <v>0</v>
          </cell>
          <cell r="V3190">
            <v>0</v>
          </cell>
          <cell r="W3190">
            <v>333.36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</row>
        <row r="3191">
          <cell r="B3191" t="str">
            <v>MASON CO-REGULATEDCOMMERCIAL - REARLOADCOMCAN</v>
          </cell>
          <cell r="J3191" t="str">
            <v>COMCAN</v>
          </cell>
          <cell r="K3191" t="str">
            <v>COMMERCIAL CAN EXTRA</v>
          </cell>
          <cell r="S3191">
            <v>0</v>
          </cell>
          <cell r="T3191">
            <v>0</v>
          </cell>
          <cell r="U3191">
            <v>0</v>
          </cell>
          <cell r="V3191">
            <v>0</v>
          </cell>
          <cell r="W3191">
            <v>42.48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</row>
        <row r="3192">
          <cell r="B3192" t="str">
            <v>MASON CO-REGULATEDCOMMERCIAL - REARLOADR1.5YDPU</v>
          </cell>
          <cell r="J3192" t="str">
            <v>R1.5YDPU</v>
          </cell>
          <cell r="K3192" t="str">
            <v>1.5YD CONTAINER PICKUP</v>
          </cell>
          <cell r="S3192">
            <v>0</v>
          </cell>
          <cell r="T3192">
            <v>0</v>
          </cell>
          <cell r="U3192">
            <v>0</v>
          </cell>
          <cell r="V3192">
            <v>0</v>
          </cell>
          <cell r="W3192">
            <v>249.21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</row>
        <row r="3193">
          <cell r="B3193" t="str">
            <v>MASON CO-REGULATEDCOMMERCIAL - REARLOADR2YDPU</v>
          </cell>
          <cell r="J3193" t="str">
            <v>R2YDPU</v>
          </cell>
          <cell r="K3193" t="str">
            <v>2YD CONTAINER PICKUP</v>
          </cell>
          <cell r="S3193">
            <v>0</v>
          </cell>
          <cell r="T3193">
            <v>0</v>
          </cell>
          <cell r="U3193">
            <v>0</v>
          </cell>
          <cell r="V3193">
            <v>0</v>
          </cell>
          <cell r="W3193">
            <v>506.6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</row>
        <row r="3194">
          <cell r="B3194" t="str">
            <v>MASON CO-REGULATEDCOMMERCIAL - REARLOADROLLOUTOC</v>
          </cell>
          <cell r="J3194" t="str">
            <v>ROLLOUTOC</v>
          </cell>
          <cell r="K3194" t="str">
            <v>ROLL OUT</v>
          </cell>
          <cell r="S3194">
            <v>0</v>
          </cell>
          <cell r="T3194">
            <v>0</v>
          </cell>
          <cell r="U3194">
            <v>0</v>
          </cell>
          <cell r="V3194">
            <v>0</v>
          </cell>
          <cell r="W3194">
            <v>550.79999999999995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</row>
        <row r="3195">
          <cell r="B3195" t="str">
            <v>MASON CO-REGULATEDCOMMERCIAL - REARLOADUNLOCKREF</v>
          </cell>
          <cell r="J3195" t="str">
            <v>UNLOCKREF</v>
          </cell>
          <cell r="K3195" t="str">
            <v>UNLOCK / UNLATCH REFUSE</v>
          </cell>
          <cell r="S3195">
            <v>0</v>
          </cell>
          <cell r="T3195">
            <v>0</v>
          </cell>
          <cell r="U3195">
            <v>0</v>
          </cell>
          <cell r="V3195">
            <v>0</v>
          </cell>
          <cell r="W3195">
            <v>10.119999999999999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</row>
        <row r="3196">
          <cell r="B3196" t="str">
            <v>MASON CO-REGULATEDCOMMERCIAL RECYCLERECYCLERMA</v>
          </cell>
          <cell r="J3196" t="str">
            <v>RECYCLERMA</v>
          </cell>
          <cell r="K3196" t="str">
            <v>VALUE OF RECYCLEABLES</v>
          </cell>
          <cell r="S3196">
            <v>0</v>
          </cell>
          <cell r="T3196">
            <v>0</v>
          </cell>
          <cell r="U3196">
            <v>0</v>
          </cell>
          <cell r="V3196">
            <v>0</v>
          </cell>
          <cell r="W3196">
            <v>1.665</v>
          </cell>
          <cell r="X3196">
            <v>1.665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</row>
        <row r="3197">
          <cell r="B3197" t="str">
            <v>MASON CO-REGULATEDCOMMERCIAL RECYCLEWLKNRE1RECY</v>
          </cell>
          <cell r="J3197" t="str">
            <v>WLKNRE1RECY</v>
          </cell>
          <cell r="K3197" t="str">
            <v>WALK IN 5-25FT EOW-RECYCL</v>
          </cell>
          <cell r="S3197">
            <v>0</v>
          </cell>
          <cell r="T3197">
            <v>0</v>
          </cell>
          <cell r="U3197">
            <v>0</v>
          </cell>
          <cell r="V3197">
            <v>0</v>
          </cell>
          <cell r="W3197">
            <v>210.22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</row>
        <row r="3198">
          <cell r="B3198" t="str">
            <v>MASON CO-REGULATEDCOMMERCIAL RECYCLEWLKNRE1RECY</v>
          </cell>
          <cell r="J3198" t="str">
            <v>WLKNRE1RECY</v>
          </cell>
          <cell r="K3198" t="str">
            <v>WALK IN 5-25FT EOW-RECYCL</v>
          </cell>
          <cell r="S3198">
            <v>0</v>
          </cell>
          <cell r="T3198">
            <v>0</v>
          </cell>
          <cell r="U3198">
            <v>0</v>
          </cell>
          <cell r="V3198">
            <v>0</v>
          </cell>
          <cell r="W3198">
            <v>0.63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</row>
        <row r="3199">
          <cell r="B3199" t="str">
            <v>MASON CO-REGULATEDCOMMERCIAL RECYCLERECYCLERMA</v>
          </cell>
          <cell r="J3199" t="str">
            <v>RECYCLERMA</v>
          </cell>
          <cell r="K3199" t="str">
            <v>VALUE OF RECYCLEABLES</v>
          </cell>
          <cell r="S3199">
            <v>0</v>
          </cell>
          <cell r="T3199">
            <v>0</v>
          </cell>
          <cell r="U3199">
            <v>0</v>
          </cell>
          <cell r="V3199">
            <v>0</v>
          </cell>
          <cell r="W3199">
            <v>1708.14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</row>
        <row r="3200">
          <cell r="B3200" t="str">
            <v>MASON CO-REGULATEDCOMMERCIAL RECYCLERECYCRMA</v>
          </cell>
          <cell r="J3200" t="str">
            <v>RECYCRMA</v>
          </cell>
          <cell r="K3200" t="str">
            <v>RECYCLE MONTHLY ARREARS</v>
          </cell>
          <cell r="S3200">
            <v>0</v>
          </cell>
          <cell r="T3200">
            <v>0</v>
          </cell>
          <cell r="U3200">
            <v>0</v>
          </cell>
          <cell r="V3200">
            <v>0</v>
          </cell>
          <cell r="W3200">
            <v>4265.01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</row>
        <row r="3201">
          <cell r="B3201" t="str">
            <v>MASON CO-REGULATEDCOMMERCIAL RECYCLERECYRNBMA</v>
          </cell>
          <cell r="J3201" t="str">
            <v>RECYRNBMA</v>
          </cell>
          <cell r="K3201" t="str">
            <v>RECYCLE NO BIN MONTHLY AR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  <cell r="W3201">
            <v>8.33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</row>
        <row r="3202">
          <cell r="B3202" t="str">
            <v>MASON CO-REGULATEDPAYMENTSRETCK-USBL</v>
          </cell>
          <cell r="J3202" t="str">
            <v>RETCK-USBL</v>
          </cell>
          <cell r="K3202" t="str">
            <v>RETURNED CHECK - US BANK LOCKBOX</v>
          </cell>
          <cell r="S3202">
            <v>0</v>
          </cell>
          <cell r="T3202">
            <v>0</v>
          </cell>
          <cell r="U3202">
            <v>0</v>
          </cell>
          <cell r="V3202">
            <v>0</v>
          </cell>
          <cell r="W3202">
            <v>49.66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</row>
        <row r="3203">
          <cell r="B3203" t="str">
            <v>MASON CO-REGULATEDPAYMENTSCC-KOL</v>
          </cell>
          <cell r="J3203" t="str">
            <v>CC-KOL</v>
          </cell>
          <cell r="K3203" t="str">
            <v>ONLINE PAYMENT-CC</v>
          </cell>
          <cell r="S3203">
            <v>0</v>
          </cell>
          <cell r="T3203">
            <v>0</v>
          </cell>
          <cell r="U3203">
            <v>0</v>
          </cell>
          <cell r="V3203">
            <v>0</v>
          </cell>
          <cell r="W3203">
            <v>-79642.240000000005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</row>
        <row r="3204">
          <cell r="B3204" t="str">
            <v>MASON CO-REGULATEDPAYMENTSCCREF-KOL</v>
          </cell>
          <cell r="J3204" t="str">
            <v>CCREF-KOL</v>
          </cell>
          <cell r="K3204" t="str">
            <v>CREDIT CARD REFUND</v>
          </cell>
          <cell r="S3204">
            <v>0</v>
          </cell>
          <cell r="T3204">
            <v>0</v>
          </cell>
          <cell r="U3204">
            <v>0</v>
          </cell>
          <cell r="V3204">
            <v>0</v>
          </cell>
          <cell r="W3204">
            <v>163.86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</row>
        <row r="3205">
          <cell r="B3205" t="str">
            <v>MASON CO-REGULATEDPAYMENTSPAY</v>
          </cell>
          <cell r="J3205" t="str">
            <v>PAY</v>
          </cell>
          <cell r="K3205" t="str">
            <v>PAYMENT-THANK YOU!</v>
          </cell>
          <cell r="S3205">
            <v>0</v>
          </cell>
          <cell r="T3205">
            <v>0</v>
          </cell>
          <cell r="U3205">
            <v>0</v>
          </cell>
          <cell r="V3205">
            <v>0</v>
          </cell>
          <cell r="W3205">
            <v>-9017.14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</row>
        <row r="3206">
          <cell r="B3206" t="str">
            <v>MASON CO-REGULATEDPAYMENTSPAY ICT</v>
          </cell>
          <cell r="J3206" t="str">
            <v>PAY ICT</v>
          </cell>
          <cell r="K3206" t="str">
            <v>I/C PAYMENT THANK YOU!</v>
          </cell>
          <cell r="S3206">
            <v>0</v>
          </cell>
          <cell r="T3206">
            <v>0</v>
          </cell>
          <cell r="U3206">
            <v>0</v>
          </cell>
          <cell r="V3206">
            <v>0</v>
          </cell>
          <cell r="W3206">
            <v>101.29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</row>
        <row r="3207">
          <cell r="B3207" t="str">
            <v>MASON CO-REGULATEDPAYMENTSPAY-CFREE</v>
          </cell>
          <cell r="J3207" t="str">
            <v>PAY-CFREE</v>
          </cell>
          <cell r="K3207" t="str">
            <v>PAYMENT-THANK YOU</v>
          </cell>
          <cell r="S3207">
            <v>0</v>
          </cell>
          <cell r="T3207">
            <v>0</v>
          </cell>
          <cell r="U3207">
            <v>0</v>
          </cell>
          <cell r="V3207">
            <v>0</v>
          </cell>
          <cell r="W3207">
            <v>-12553.6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</row>
        <row r="3208">
          <cell r="B3208" t="str">
            <v>MASON CO-REGULATEDPAYMENTSPAY-KOL</v>
          </cell>
          <cell r="J3208" t="str">
            <v>PAY-KOL</v>
          </cell>
          <cell r="K3208" t="str">
            <v>PAYMENT-THANK YOU - OL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  <cell r="W3208">
            <v>-19861.919999999998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</row>
        <row r="3209">
          <cell r="B3209" t="str">
            <v>MASON CO-REGULATEDPAYMENTSPAY-ORCC</v>
          </cell>
          <cell r="J3209" t="str">
            <v>PAY-ORCC</v>
          </cell>
          <cell r="K3209" t="str">
            <v>ORCC PAYMENT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  <cell r="W3209">
            <v>-722.51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</row>
        <row r="3210">
          <cell r="B3210" t="str">
            <v>MASON CO-REGULATEDPAYMENTSPAY-RPPS</v>
          </cell>
          <cell r="J3210" t="str">
            <v>PAY-RPPS</v>
          </cell>
          <cell r="K3210" t="str">
            <v>RPSS PAYMENT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  <cell r="W3210">
            <v>-2807.04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</row>
        <row r="3211">
          <cell r="B3211" t="str">
            <v>MASON CO-REGULATEDPAYMENTSPAYMET</v>
          </cell>
          <cell r="J3211" t="str">
            <v>PAYMET</v>
          </cell>
          <cell r="K3211" t="str">
            <v>METAVANTE ONLINE PAYMENT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  <cell r="W3211">
            <v>-1944.79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</row>
        <row r="3212">
          <cell r="B3212" t="str">
            <v>MASON CO-REGULATEDPAYMENTSPAYUSBL</v>
          </cell>
          <cell r="J3212" t="str">
            <v>PAYUSBL</v>
          </cell>
          <cell r="K3212" t="str">
            <v>PAYMENT THANK YOU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  <cell r="W3212">
            <v>-15358.02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</row>
        <row r="3213">
          <cell r="B3213" t="str">
            <v>MASON CO-REGULATEDPAYMENTSRET-KOL</v>
          </cell>
          <cell r="J3213" t="str">
            <v>RET-KOL</v>
          </cell>
          <cell r="K3213" t="str">
            <v>ONLINE PAYMENT RETURN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  <cell r="W3213">
            <v>619.79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</row>
        <row r="3214">
          <cell r="B3214" t="str">
            <v>MASON CO-REGULATEDPAYMENTSRETCK-USBL</v>
          </cell>
          <cell r="J3214" t="str">
            <v>RETCK-USBL</v>
          </cell>
          <cell r="K3214" t="str">
            <v>RETURNED CHECK - US BANK LOCKBOX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  <cell r="W3214">
            <v>128.57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</row>
        <row r="3215">
          <cell r="B3215" t="str">
            <v>MASON CO-REGULATEDPAYMENTSCC-KOL</v>
          </cell>
          <cell r="J3215" t="str">
            <v>CC-KOL</v>
          </cell>
          <cell r="K3215" t="str">
            <v>ONLINE PAYMENT-CC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  <cell r="W3215">
            <v>-50192.6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</row>
        <row r="3216">
          <cell r="B3216" t="str">
            <v>MASON CO-REGULATEDPAYMENTSCCREF-KOL</v>
          </cell>
          <cell r="J3216" t="str">
            <v>CCREF-KOL</v>
          </cell>
          <cell r="K3216" t="str">
            <v>CREDIT CARD REFUND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  <cell r="W3216">
            <v>2213.7600000000002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</row>
        <row r="3217">
          <cell r="B3217" t="str">
            <v>MASON CO-REGULATEDPAYMENTSPAY</v>
          </cell>
          <cell r="J3217" t="str">
            <v>PAY</v>
          </cell>
          <cell r="K3217" t="str">
            <v>PAYMENT-THANK YOU!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  <cell r="W3217">
            <v>-40413.24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</row>
        <row r="3218">
          <cell r="B3218" t="str">
            <v>MASON CO-REGULATEDPAYMENTSPAY EFT</v>
          </cell>
          <cell r="J3218" t="str">
            <v>PAY EFT</v>
          </cell>
          <cell r="K3218" t="str">
            <v>ELECTRONIC PAYMENT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  <cell r="W3218">
            <v>-3226.12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</row>
        <row r="3219">
          <cell r="B3219" t="str">
            <v>MASON CO-REGULATEDPAYMENTSPAY-CFREE</v>
          </cell>
          <cell r="J3219" t="str">
            <v>PAY-CFREE</v>
          </cell>
          <cell r="K3219" t="str">
            <v>PAYMENT-THANK YOU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  <cell r="W3219">
            <v>-4846.66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</row>
        <row r="3220">
          <cell r="B3220" t="str">
            <v>MASON CO-REGULATEDPAYMENTSPAY-KOL</v>
          </cell>
          <cell r="J3220" t="str">
            <v>PAY-KOL</v>
          </cell>
          <cell r="K3220" t="str">
            <v>PAYMENT-THANK YOU - OL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  <cell r="W3220">
            <v>-11119.94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</row>
        <row r="3221">
          <cell r="B3221" t="str">
            <v>MASON CO-REGULATEDPAYMENTSPAY-ORCC</v>
          </cell>
          <cell r="J3221" t="str">
            <v>PAY-ORCC</v>
          </cell>
          <cell r="K3221" t="str">
            <v>ORCC PAYMENT</v>
          </cell>
          <cell r="S3221">
            <v>0</v>
          </cell>
          <cell r="T3221">
            <v>0</v>
          </cell>
          <cell r="U3221">
            <v>0</v>
          </cell>
          <cell r="V3221">
            <v>0</v>
          </cell>
          <cell r="W3221">
            <v>-72.239999999999995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</row>
        <row r="3222">
          <cell r="B3222" t="str">
            <v>MASON CO-REGULATEDPAYMENTSPAY-RPPS</v>
          </cell>
          <cell r="J3222" t="str">
            <v>PAY-RPPS</v>
          </cell>
          <cell r="K3222" t="str">
            <v>RPSS PAYMENT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  <cell r="W3222">
            <v>-1212.1600000000001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</row>
        <row r="3223">
          <cell r="B3223" t="str">
            <v>MASON CO-REGULATEDPAYMENTSPAYMET</v>
          </cell>
          <cell r="J3223" t="str">
            <v>PAYMET</v>
          </cell>
          <cell r="K3223" t="str">
            <v>METAVANTE ONLINE PAYMENT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  <cell r="W3223">
            <v>-660.88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</row>
        <row r="3224">
          <cell r="B3224" t="str">
            <v>MASON CO-REGULATEDPAYMENTSPAYUSBL</v>
          </cell>
          <cell r="J3224" t="str">
            <v>PAYUSBL</v>
          </cell>
          <cell r="K3224" t="str">
            <v>PAYMENT THANK YOU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  <cell r="W3224">
            <v>-59559.08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</row>
        <row r="3225">
          <cell r="B3225" t="str">
            <v>MASON CO-REGULATEDPAYMENTSRET-KOL</v>
          </cell>
          <cell r="J3225" t="str">
            <v>RET-KOL</v>
          </cell>
          <cell r="K3225" t="str">
            <v>ONLINE PAYMENT RETURN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  <cell r="W3225">
            <v>132.52000000000001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</row>
        <row r="3226">
          <cell r="B3226" t="str">
            <v>MASON CO-REGULATEDRESIDENTIAL20RW1</v>
          </cell>
          <cell r="J3226" t="str">
            <v>20RW1</v>
          </cell>
          <cell r="K3226" t="str">
            <v>1-20 GAL CAN WEEKLY SVC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  <cell r="W3226">
            <v>120.24</v>
          </cell>
          <cell r="X3226">
            <v>120.24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</row>
        <row r="3227">
          <cell r="B3227" t="str">
            <v>MASON CO-REGULATEDRESIDENTIAL35RE1</v>
          </cell>
          <cell r="J3227" t="str">
            <v>35RE1</v>
          </cell>
          <cell r="K3227" t="str">
            <v>1-35 GAL CART EOW SVC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  <cell r="W3227">
            <v>23036.615000000002</v>
          </cell>
          <cell r="X3227">
            <v>23036.615000000002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</row>
        <row r="3228">
          <cell r="B3228" t="str">
            <v>MASON CO-REGULATEDRESIDENTIAL35RM1</v>
          </cell>
          <cell r="J3228" t="str">
            <v>35RM1</v>
          </cell>
          <cell r="K3228" t="str">
            <v>1-35 GAL CART MONTHLY SVC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  <cell r="W3228">
            <v>1660.875</v>
          </cell>
          <cell r="X3228">
            <v>1660.875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</row>
        <row r="3229">
          <cell r="B3229" t="str">
            <v>MASON CO-REGULATEDRESIDENTIAL35RW1</v>
          </cell>
          <cell r="J3229" t="str">
            <v>35RW1</v>
          </cell>
          <cell r="K3229" t="str">
            <v>1-35 GAL CART WEEKLY SVC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  <cell r="W3229">
            <v>51777.345000000001</v>
          </cell>
          <cell r="X3229">
            <v>51777.345000000001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</row>
        <row r="3230">
          <cell r="B3230" t="str">
            <v>MASON CO-REGULATEDRESIDENTIAL48RE1</v>
          </cell>
          <cell r="J3230" t="str">
            <v>48RE1</v>
          </cell>
          <cell r="K3230" t="str">
            <v>1-48 GAL EOW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  <cell r="W3230">
            <v>8521.4249999999993</v>
          </cell>
          <cell r="X3230">
            <v>8521.4249999999993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</row>
        <row r="3231">
          <cell r="B3231" t="str">
            <v>MASON CO-REGULATEDRESIDENTIAL48RM1</v>
          </cell>
          <cell r="J3231" t="str">
            <v>48RM1</v>
          </cell>
          <cell r="K3231" t="str">
            <v>1-48 GAL MONTHLY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  <cell r="W3231">
            <v>371.68</v>
          </cell>
          <cell r="X3231">
            <v>371.68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</row>
        <row r="3232">
          <cell r="B3232" t="str">
            <v>MASON CO-REGULATEDRESIDENTIAL48RW1</v>
          </cell>
          <cell r="J3232" t="str">
            <v>48RW1</v>
          </cell>
          <cell r="K3232" t="str">
            <v>1-48 GAL WEEKLY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  <cell r="W3232">
            <v>32731.805</v>
          </cell>
          <cell r="X3232">
            <v>32731.805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</row>
        <row r="3233">
          <cell r="B3233" t="str">
            <v>MASON CO-REGULATEDRESIDENTIAL64RE1</v>
          </cell>
          <cell r="J3233" t="str">
            <v>64RE1</v>
          </cell>
          <cell r="K3233" t="str">
            <v>1-64 GAL EOW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  <cell r="W3233">
            <v>11266.014999999999</v>
          </cell>
          <cell r="X3233">
            <v>11266.014999999999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</row>
        <row r="3234">
          <cell r="B3234" t="str">
            <v>MASON CO-REGULATEDRESIDENTIAL64RM1</v>
          </cell>
          <cell r="J3234" t="str">
            <v>64RM1</v>
          </cell>
          <cell r="K3234" t="str">
            <v>1-64 GAL MONTHLY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  <cell r="W3234">
            <v>329.13</v>
          </cell>
          <cell r="X3234">
            <v>329.13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</row>
        <row r="3235">
          <cell r="B3235" t="str">
            <v>MASON CO-REGULATEDRESIDENTIAL64RW1</v>
          </cell>
          <cell r="J3235" t="str">
            <v>64RW1</v>
          </cell>
          <cell r="K3235" t="str">
            <v>1-64 GAL CART WEEKLY SVC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  <cell r="W3235">
            <v>33715.445</v>
          </cell>
          <cell r="X3235">
            <v>33715.445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</row>
        <row r="3236">
          <cell r="B3236" t="str">
            <v>MASON CO-REGULATEDRESIDENTIAL96RE1</v>
          </cell>
          <cell r="J3236" t="str">
            <v>96RE1</v>
          </cell>
          <cell r="K3236" t="str">
            <v>1-96 GAL EOW</v>
          </cell>
          <cell r="S3236">
            <v>0</v>
          </cell>
          <cell r="T3236">
            <v>0</v>
          </cell>
          <cell r="U3236">
            <v>0</v>
          </cell>
          <cell r="V3236">
            <v>0</v>
          </cell>
          <cell r="W3236">
            <v>6479.4449999999997</v>
          </cell>
          <cell r="X3236">
            <v>6479.4449999999997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</row>
        <row r="3237">
          <cell r="B3237" t="str">
            <v>MASON CO-REGULATEDRESIDENTIAL96RM1</v>
          </cell>
          <cell r="J3237" t="str">
            <v>96RM1</v>
          </cell>
          <cell r="K3237" t="str">
            <v>1-96 GAL MONTHLY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  <cell r="W3237">
            <v>376.64</v>
          </cell>
          <cell r="X3237">
            <v>376.64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</row>
        <row r="3238">
          <cell r="B3238" t="str">
            <v>MASON CO-REGULATEDRESIDENTIAL96RW1</v>
          </cell>
          <cell r="J3238" t="str">
            <v>96RW1</v>
          </cell>
          <cell r="K3238" t="str">
            <v>1-96 GAL CART WEEKLY SVC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  <cell r="W3238">
            <v>20676.96</v>
          </cell>
          <cell r="X3238">
            <v>20676.96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</row>
        <row r="3239">
          <cell r="B3239" t="str">
            <v>MASON CO-REGULATEDRESIDENTIALDRVNRE1</v>
          </cell>
          <cell r="J3239" t="str">
            <v>DRVNRE1</v>
          </cell>
          <cell r="K3239" t="str">
            <v>DRIVE IN UP TO 250'-EOW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  <cell r="W3239">
            <v>207.74</v>
          </cell>
          <cell r="X3239">
            <v>207.74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</row>
        <row r="3240">
          <cell r="B3240" t="str">
            <v>MASON CO-REGULATEDRESIDENTIALDRVNRE1RECY</v>
          </cell>
          <cell r="J3240" t="str">
            <v>DRVNRE1RECY</v>
          </cell>
          <cell r="K3240" t="str">
            <v>DRIVE IN UP TO 250 EOW-RE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  <cell r="W3240">
            <v>284.7</v>
          </cell>
          <cell r="X3240">
            <v>284.7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</row>
        <row r="3241">
          <cell r="B3241" t="str">
            <v>MASON CO-REGULATEDRESIDENTIALDRVNRE2</v>
          </cell>
          <cell r="J3241" t="str">
            <v>DRVNRE2</v>
          </cell>
          <cell r="K3241" t="str">
            <v>DRIVE IN OVER 250'-EOW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  <cell r="W3241">
            <v>51.68</v>
          </cell>
          <cell r="X3241">
            <v>51.68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</row>
        <row r="3242">
          <cell r="B3242" t="str">
            <v>MASON CO-REGULATEDRESIDENTIALDRVNRE2RECY</v>
          </cell>
          <cell r="J3242" t="str">
            <v>DRVNRE2RECY</v>
          </cell>
          <cell r="K3242" t="str">
            <v>DRIVE IN OVER 250 EOW-REC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  <cell r="W3242">
            <v>72.599999999999994</v>
          </cell>
          <cell r="X3242">
            <v>72.599999999999994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</row>
        <row r="3243">
          <cell r="B3243" t="str">
            <v>MASON CO-REGULATEDRESIDENTIALDRVNRM1</v>
          </cell>
          <cell r="J3243" t="str">
            <v>DRVNRM1</v>
          </cell>
          <cell r="K3243" t="str">
            <v>DRIVE IN UP TO 250'-MTHLY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  <cell r="W3243">
            <v>11.1</v>
          </cell>
          <cell r="X3243">
            <v>11.1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</row>
        <row r="3244">
          <cell r="B3244" t="str">
            <v>MASON CO-REGULATEDRESIDENTIALDRVNRM2</v>
          </cell>
          <cell r="J3244" t="str">
            <v>DRVNRM2</v>
          </cell>
          <cell r="K3244" t="str">
            <v>DRIVE IN OVER 250'-MTHLY</v>
          </cell>
          <cell r="S3244">
            <v>0</v>
          </cell>
          <cell r="T3244">
            <v>0</v>
          </cell>
          <cell r="U3244">
            <v>0</v>
          </cell>
          <cell r="V3244">
            <v>0</v>
          </cell>
          <cell r="W3244">
            <v>1.4</v>
          </cell>
          <cell r="X3244">
            <v>1.4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</row>
        <row r="3245">
          <cell r="B3245" t="str">
            <v>MASON CO-REGULATEDRESIDENTIALDRVNRW1</v>
          </cell>
          <cell r="J3245" t="str">
            <v>DRVNRW1</v>
          </cell>
          <cell r="K3245" t="str">
            <v>DRIVE IN UP TO 250'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  <cell r="W3245">
            <v>403.90499999999997</v>
          </cell>
          <cell r="X3245">
            <v>403.90499999999997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</row>
        <row r="3246">
          <cell r="B3246" t="str">
            <v>MASON CO-REGULATEDRESIDENTIALDRVNRW2</v>
          </cell>
          <cell r="J3246" t="str">
            <v>DRVNRW2</v>
          </cell>
          <cell r="K3246" t="str">
            <v>DRIVE IN OVER 250'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  <cell r="W3246">
            <v>54.54</v>
          </cell>
          <cell r="X3246">
            <v>54.54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</row>
        <row r="3247">
          <cell r="B3247" t="str">
            <v>MASON CO-REGULATEDRESIDENTIALEMPLOYEER</v>
          </cell>
          <cell r="J3247" t="str">
            <v>EMPLOYEER</v>
          </cell>
          <cell r="K3247" t="str">
            <v>EMPLOYEE SERVICE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</row>
        <row r="3248">
          <cell r="B3248" t="str">
            <v>MASON CO-REGULATEDRESIDENTIALRECYCLECR</v>
          </cell>
          <cell r="J3248" t="str">
            <v>RECYCLECR</v>
          </cell>
          <cell r="K3248" t="str">
            <v>VALUE OF RECYCLABLES</v>
          </cell>
          <cell r="S3248">
            <v>0</v>
          </cell>
          <cell r="T3248">
            <v>0</v>
          </cell>
          <cell r="U3248">
            <v>0</v>
          </cell>
          <cell r="V3248">
            <v>0</v>
          </cell>
          <cell r="W3248">
            <v>33510.21</v>
          </cell>
          <cell r="X3248">
            <v>33510.21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</row>
        <row r="3249">
          <cell r="B3249" t="str">
            <v>MASON CO-REGULATEDRESIDENTIALRECYONLY</v>
          </cell>
          <cell r="J3249" t="str">
            <v>RECYONLY</v>
          </cell>
          <cell r="K3249" t="str">
            <v>RECYCLE SERVICE ONLY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  <cell r="W3249">
            <v>461.37</v>
          </cell>
          <cell r="X3249">
            <v>461.37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</row>
        <row r="3250">
          <cell r="B3250" t="str">
            <v>MASON CO-REGULATEDRESIDENTIALRECYR</v>
          </cell>
          <cell r="J3250" t="str">
            <v>RECYR</v>
          </cell>
          <cell r="K3250" t="str">
            <v>RESIDENTIAL RECYCLE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  <cell r="W3250">
            <v>83435.035000000003</v>
          </cell>
          <cell r="X3250">
            <v>83435.035000000003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</row>
        <row r="3251">
          <cell r="B3251" t="str">
            <v>MASON CO-REGULATEDRESIDENTIALRECYRNB</v>
          </cell>
          <cell r="J3251" t="str">
            <v>RECYRNB</v>
          </cell>
          <cell r="K3251" t="str">
            <v>RECYCLE PROGRAM W/O BINS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  <cell r="W3251">
            <v>91.63</v>
          </cell>
          <cell r="X3251">
            <v>91.63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</row>
        <row r="3252">
          <cell r="B3252" t="str">
            <v>MASON CO-REGULATEDRESIDENTIALSTAIR-RES</v>
          </cell>
          <cell r="J3252" t="str">
            <v>STAIR-RES</v>
          </cell>
          <cell r="K3252" t="str">
            <v>PER STAIR - RES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  <cell r="W3252">
            <v>7.2</v>
          </cell>
          <cell r="X3252">
            <v>7.2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</row>
        <row r="3253">
          <cell r="B3253" t="str">
            <v>MASON CO-REGULATEDRESIDENTIALWLKNRE1</v>
          </cell>
          <cell r="J3253" t="str">
            <v>WLKNRE1</v>
          </cell>
          <cell r="K3253" t="str">
            <v>WALK IN 5'-25'-EOW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  <cell r="W3253">
            <v>54.465000000000003</v>
          </cell>
          <cell r="X3253">
            <v>54.465000000000003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</row>
        <row r="3254">
          <cell r="B3254" t="str">
            <v>MASON CO-REGULATEDRESIDENTIALWLKNRM1</v>
          </cell>
          <cell r="J3254" t="str">
            <v>WLKNRM1</v>
          </cell>
          <cell r="K3254" t="str">
            <v>WALK IN 5'-25'-MTHLY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  <cell r="W3254">
            <v>3.54</v>
          </cell>
          <cell r="X3254">
            <v>3.54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</row>
        <row r="3255">
          <cell r="B3255" t="str">
            <v>MASON CO-REGULATEDRESIDENTIALWLKNRW1</v>
          </cell>
          <cell r="J3255" t="str">
            <v>WLKNRW1</v>
          </cell>
          <cell r="K3255" t="str">
            <v>WALK IN 5'-25'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  <cell r="W3255">
            <v>123.43</v>
          </cell>
          <cell r="X3255">
            <v>123.43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</row>
        <row r="3256">
          <cell r="B3256" t="str">
            <v>MASON CO-REGULATEDRESIDENTIALWLKNRW2</v>
          </cell>
          <cell r="J3256" t="str">
            <v>WLKNRW2</v>
          </cell>
          <cell r="K3256" t="str">
            <v>WALK IN OVER 25'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  <cell r="W3256">
            <v>25.16</v>
          </cell>
          <cell r="X3256">
            <v>25.16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</row>
        <row r="3257">
          <cell r="B3257" t="str">
            <v>MASON CO-REGULATEDRESIDENTIAL35RE1</v>
          </cell>
          <cell r="J3257" t="str">
            <v>35RE1</v>
          </cell>
          <cell r="K3257" t="str">
            <v>1-35 GAL CART EOW SVC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  <cell r="W3257">
            <v>-10.87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</row>
        <row r="3258">
          <cell r="B3258" t="str">
            <v>MASON CO-REGULATEDRESIDENTIAL35ROCC1</v>
          </cell>
          <cell r="J3258" t="str">
            <v>35ROCC1</v>
          </cell>
          <cell r="K3258" t="str">
            <v>1-35 GAL ON CALL PICKUP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  <cell r="W3258">
            <v>70.95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</row>
        <row r="3259">
          <cell r="B3259" t="str">
            <v>MASON CO-REGULATEDRESIDENTIAL35RW1</v>
          </cell>
          <cell r="J3259" t="str">
            <v>35RW1</v>
          </cell>
          <cell r="K3259" t="str">
            <v>1-35 GAL CART WEEKLY SVC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  <cell r="W3259">
            <v>-4.07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</row>
        <row r="3260">
          <cell r="B3260" t="str">
            <v>MASON CO-REGULATEDRESIDENTIAL48RE1</v>
          </cell>
          <cell r="J3260" t="str">
            <v>48RE1</v>
          </cell>
          <cell r="K3260" t="str">
            <v>1-48 GAL EOW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  <cell r="W3260">
            <v>-52.17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</row>
        <row r="3261">
          <cell r="B3261" t="str">
            <v>MASON CO-REGULATEDRESIDENTIAL48ROCC1</v>
          </cell>
          <cell r="J3261" t="str">
            <v>48ROCC1</v>
          </cell>
          <cell r="K3261" t="str">
            <v>1-48 GAL ON CALL PICKUP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  <cell r="W3261">
            <v>40.4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</row>
        <row r="3262">
          <cell r="B3262" t="str">
            <v>MASON CO-REGULATEDRESIDENTIAL48RW1</v>
          </cell>
          <cell r="J3262" t="str">
            <v>48RW1</v>
          </cell>
          <cell r="K3262" t="str">
            <v>1-48 GAL WEEKLY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  <cell r="W3262">
            <v>-5.17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</row>
        <row r="3263">
          <cell r="B3263" t="str">
            <v>MASON CO-REGULATEDRESIDENTIAL64ROCC1</v>
          </cell>
          <cell r="J3263" t="str">
            <v>64ROCC1</v>
          </cell>
          <cell r="K3263" t="str">
            <v>1-64 GAL ON CALL PICKUP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  <cell r="W3263">
            <v>9.5399999999999991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</row>
        <row r="3264">
          <cell r="B3264" t="str">
            <v>MASON CO-REGULATEDRESIDENTIAL96ROCC1</v>
          </cell>
          <cell r="J3264" t="str">
            <v>96ROCC1</v>
          </cell>
          <cell r="K3264" t="str">
            <v>1-96 GAL ON CALL PICKUP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  <cell r="W3264">
            <v>223.63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</row>
        <row r="3265">
          <cell r="B3265" t="str">
            <v>MASON CO-REGULATEDRESIDENTIALADJOTHR</v>
          </cell>
          <cell r="J3265" t="str">
            <v>ADJOTHR</v>
          </cell>
          <cell r="K3265" t="str">
            <v>ADJUSTMENT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  <cell r="W3265">
            <v>0.01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</row>
        <row r="3266">
          <cell r="B3266" t="str">
            <v>MASON CO-REGULATEDRESIDENTIALEXPUR</v>
          </cell>
          <cell r="J3266" t="str">
            <v>EXPUR</v>
          </cell>
          <cell r="K3266" t="str">
            <v>EXTRA PICKUP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  <cell r="W3266">
            <v>793.87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</row>
        <row r="3267">
          <cell r="B3267" t="str">
            <v>MASON CO-REGULATEDRESIDENTIALEXTRAR</v>
          </cell>
          <cell r="J3267" t="str">
            <v>EXTRAR</v>
          </cell>
          <cell r="K3267" t="str">
            <v>EXTRA CAN/BAGS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  <cell r="W3267">
            <v>2976.6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</row>
        <row r="3268">
          <cell r="B3268" t="str">
            <v>MASON CO-REGULATEDRESIDENTIALOFOWR</v>
          </cell>
          <cell r="J3268" t="str">
            <v>OFOWR</v>
          </cell>
          <cell r="K3268" t="str">
            <v>OVERFILL/OVERWEIGHT CHG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  <cell r="W3268">
            <v>3129.94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</row>
        <row r="3269">
          <cell r="B3269" t="str">
            <v>MASON CO-REGULATEDRESIDENTIALRECYCLECR</v>
          </cell>
          <cell r="J3269" t="str">
            <v>RECYCLECR</v>
          </cell>
          <cell r="K3269" t="str">
            <v>VALUE OF RECYCLABLES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  <cell r="W3269">
            <v>-20.51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</row>
        <row r="3270">
          <cell r="B3270" t="str">
            <v>MASON CO-REGULATEDRESIDENTIALRECYR</v>
          </cell>
          <cell r="J3270" t="str">
            <v>RECYR</v>
          </cell>
          <cell r="K3270" t="str">
            <v>RESIDENTIAL RECYCLE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  <cell r="W3270">
            <v>-8.33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</row>
        <row r="3271">
          <cell r="B3271" t="str">
            <v>MASON CO-REGULATEDRESIDENTIALREDELIVER</v>
          </cell>
          <cell r="J3271" t="str">
            <v>REDELIVER</v>
          </cell>
          <cell r="K3271" t="str">
            <v>DELIVERY CHARGE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  <cell r="W3271">
            <v>140.02000000000001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</row>
        <row r="3272">
          <cell r="B3272" t="str">
            <v>MASON CO-REGULATEDRESIDENTIALRESTART</v>
          </cell>
          <cell r="J3272" t="str">
            <v>RESTART</v>
          </cell>
          <cell r="K3272" t="str">
            <v>SERVICE RESTART FEE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  <cell r="W3272">
            <v>22.18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</row>
        <row r="3273">
          <cell r="B3273" t="str">
            <v>MASON CO-REGULATEDRESIDENTIALWLKNRM1</v>
          </cell>
          <cell r="J3273" t="str">
            <v>WLKNRM1</v>
          </cell>
          <cell r="K3273" t="str">
            <v>WALK IN 5'-25'-MTHLY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  <cell r="W3273">
            <v>0.59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</row>
        <row r="3274">
          <cell r="B3274" t="str">
            <v>MASON CO-REGULATEDRESIDENTIAL35RW1</v>
          </cell>
          <cell r="J3274" t="str">
            <v>35RW1</v>
          </cell>
          <cell r="K3274" t="str">
            <v>1-35 GAL CART WEEKLY SVC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  <cell r="W3274">
            <v>32.03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</row>
        <row r="3275">
          <cell r="B3275" t="str">
            <v>MASON CO-REGULATEDRESIDENTIALRECYCLECR</v>
          </cell>
          <cell r="J3275" t="str">
            <v>RECYCLECR</v>
          </cell>
          <cell r="K3275" t="str">
            <v>VALUE OF RECYCLABLES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  <cell r="W3275">
            <v>6.66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</row>
        <row r="3276">
          <cell r="B3276" t="str">
            <v>MASON CO-REGULATEDRESIDENTIALRECYR</v>
          </cell>
          <cell r="J3276" t="str">
            <v>RECYR</v>
          </cell>
          <cell r="K3276" t="str">
            <v>RESIDENTIAL RECYCLE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  <cell r="W3276">
            <v>16.66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</row>
        <row r="3277">
          <cell r="B3277" t="str">
            <v>MASON CO-REGULATEDRESIDENTIAL35ROCC1</v>
          </cell>
          <cell r="J3277" t="str">
            <v>35ROCC1</v>
          </cell>
          <cell r="K3277" t="str">
            <v>1-35 GAL ON CALL PICKUP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  <cell r="W3277">
            <v>32.25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</row>
        <row r="3278">
          <cell r="B3278" t="str">
            <v>MASON CO-REGULATEDRESIDENTIAL35RW1</v>
          </cell>
          <cell r="J3278" t="str">
            <v>35RW1</v>
          </cell>
          <cell r="K3278" t="str">
            <v>1-35 GAL CART WEEKLY SVC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  <cell r="W3278">
            <v>32.299999999999997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</row>
        <row r="3279">
          <cell r="B3279" t="str">
            <v>MASON CO-REGULATEDRESIDENTIAL64ROCC1</v>
          </cell>
          <cell r="J3279" t="str">
            <v>64ROCC1</v>
          </cell>
          <cell r="K3279" t="str">
            <v>1-64 GAL ON CALL PICKUP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  <cell r="W3279">
            <v>19.079999999999998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</row>
        <row r="3280">
          <cell r="B3280" t="str">
            <v>MASON CO-REGULATEDRESIDENTIAL64RW1</v>
          </cell>
          <cell r="J3280" t="str">
            <v>64RW1</v>
          </cell>
          <cell r="K3280" t="str">
            <v>1-64 GAL CART WEEKLY SVC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  <cell r="W3280">
            <v>31.53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</row>
        <row r="3281">
          <cell r="B3281" t="str">
            <v>MASON CO-REGULATEDRESIDENTIAL96ROCC1</v>
          </cell>
          <cell r="J3281" t="str">
            <v>96ROCC1</v>
          </cell>
          <cell r="K3281" t="str">
            <v>1-96 GAL ON CALL PICKUP</v>
          </cell>
          <cell r="S3281">
            <v>0</v>
          </cell>
          <cell r="T3281">
            <v>0</v>
          </cell>
          <cell r="U3281">
            <v>0</v>
          </cell>
          <cell r="V3281">
            <v>0</v>
          </cell>
          <cell r="W3281">
            <v>11.77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</row>
        <row r="3282">
          <cell r="B3282" t="str">
            <v>MASON CO-REGULATEDRESIDENTIAL96RW1</v>
          </cell>
          <cell r="J3282" t="str">
            <v>96RW1</v>
          </cell>
          <cell r="K3282" t="str">
            <v>1-96 GAL CART WEEKLY SVC</v>
          </cell>
          <cell r="S3282">
            <v>0</v>
          </cell>
          <cell r="T3282">
            <v>0</v>
          </cell>
          <cell r="U3282">
            <v>0</v>
          </cell>
          <cell r="V3282">
            <v>0</v>
          </cell>
          <cell r="W3282">
            <v>126.6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</row>
        <row r="3283">
          <cell r="B3283" t="str">
            <v>MASON CO-REGULATEDRESIDENTIALDRVNRE1RECYMA</v>
          </cell>
          <cell r="J3283" t="str">
            <v>DRVNRE1RECYMA</v>
          </cell>
          <cell r="K3283" t="str">
            <v>DRIVE IN UP TO 250 EOW-RE</v>
          </cell>
          <cell r="S3283">
            <v>0</v>
          </cell>
          <cell r="T3283">
            <v>0</v>
          </cell>
          <cell r="U3283">
            <v>0</v>
          </cell>
          <cell r="V3283">
            <v>0</v>
          </cell>
          <cell r="W3283">
            <v>64.87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</row>
        <row r="3284">
          <cell r="B3284" t="str">
            <v>MASON CO-REGULATEDRESIDENTIALDRVNRE2RECYMA</v>
          </cell>
          <cell r="J3284" t="str">
            <v>DRVNRE2RECYMA</v>
          </cell>
          <cell r="K3284" t="str">
            <v>DRIVE IN OVER 250 EOW-REC</v>
          </cell>
          <cell r="S3284">
            <v>0</v>
          </cell>
          <cell r="T3284">
            <v>0</v>
          </cell>
          <cell r="U3284">
            <v>0</v>
          </cell>
          <cell r="V3284">
            <v>0</v>
          </cell>
          <cell r="W3284">
            <v>13.2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</row>
        <row r="3285">
          <cell r="B3285" t="str">
            <v>MASON CO-REGULATEDRESIDENTIALDRVNRM1RECYMA</v>
          </cell>
          <cell r="J3285" t="str">
            <v>DRVNRM1RECYMA</v>
          </cell>
          <cell r="K3285" t="str">
            <v>DRIVE IN UP TO 125 MONTHL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  <cell r="W3285">
            <v>1.1000000000000001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</row>
        <row r="3286">
          <cell r="B3286" t="str">
            <v>MASON CO-REGULATEDRESIDENTIALEMPLOYEER</v>
          </cell>
          <cell r="J3286" t="str">
            <v>EMPLOYEER</v>
          </cell>
          <cell r="K3286" t="str">
            <v>EMPLOYEE SERVICE</v>
          </cell>
          <cell r="S3286">
            <v>0</v>
          </cell>
          <cell r="T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</row>
        <row r="3287">
          <cell r="B3287" t="str">
            <v>MASON CO-REGULATEDRESIDENTIALRECYCLECR</v>
          </cell>
          <cell r="J3287" t="str">
            <v>RECYCLECR</v>
          </cell>
          <cell r="K3287" t="str">
            <v>VALUE OF RECYCLABLES</v>
          </cell>
          <cell r="S3287">
            <v>0</v>
          </cell>
          <cell r="T3287">
            <v>0</v>
          </cell>
          <cell r="U3287">
            <v>0</v>
          </cell>
          <cell r="V3287">
            <v>0</v>
          </cell>
          <cell r="W3287">
            <v>24.98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</row>
        <row r="3288">
          <cell r="B3288" t="str">
            <v>MASON CO-REGULATEDRESIDENTIALRECYR</v>
          </cell>
          <cell r="J3288" t="str">
            <v>RECYR</v>
          </cell>
          <cell r="K3288" t="str">
            <v>RESIDENTIAL RECYCLE</v>
          </cell>
          <cell r="S3288">
            <v>0</v>
          </cell>
          <cell r="T3288">
            <v>0</v>
          </cell>
          <cell r="U3288">
            <v>0</v>
          </cell>
          <cell r="V3288">
            <v>0</v>
          </cell>
          <cell r="W3288">
            <v>45.82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</row>
        <row r="3289">
          <cell r="B3289" t="str">
            <v>MASON CO-REGULATEDRESIDENTIAL35ROCC1</v>
          </cell>
          <cell r="J3289" t="str">
            <v>35ROCC1</v>
          </cell>
          <cell r="K3289" t="str">
            <v>1-35 GAL ON CALL PICKUP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  <cell r="W3289">
            <v>2650.95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</row>
        <row r="3290">
          <cell r="B3290" t="str">
            <v>MASON CO-REGULATEDRESIDENTIAL48ROCC1</v>
          </cell>
          <cell r="J3290" t="str">
            <v>48ROCC1</v>
          </cell>
          <cell r="K3290" t="str">
            <v>1-48 GAL ON CALL PICKUP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  <cell r="W3290">
            <v>218.16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</row>
        <row r="3291">
          <cell r="B3291" t="str">
            <v>MASON CO-REGULATEDRESIDENTIAL64ROCC1</v>
          </cell>
          <cell r="J3291" t="str">
            <v>64ROCC1</v>
          </cell>
          <cell r="K3291" t="str">
            <v>1-64 GAL ON CALL PICKUP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  <cell r="W3291">
            <v>333.9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</row>
        <row r="3292">
          <cell r="B3292" t="str">
            <v>MASON CO-REGULATEDRESIDENTIAL96ROCC1</v>
          </cell>
          <cell r="J3292" t="str">
            <v>96ROCC1</v>
          </cell>
          <cell r="K3292" t="str">
            <v>1-96 GAL ON CALL PICKUP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  <cell r="W3292">
            <v>600.27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</row>
        <row r="3293">
          <cell r="B3293" t="str">
            <v>MASON CO-REGULATEDRESIDENTIALDRVNRM1</v>
          </cell>
          <cell r="J3293" t="str">
            <v>DRVNRM1</v>
          </cell>
          <cell r="K3293" t="str">
            <v>DRIVE IN UP TO 250'-MTHLY</v>
          </cell>
          <cell r="S3293">
            <v>0</v>
          </cell>
          <cell r="T3293">
            <v>0</v>
          </cell>
          <cell r="U3293">
            <v>0</v>
          </cell>
          <cell r="V3293">
            <v>0</v>
          </cell>
          <cell r="W3293">
            <v>3.33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</row>
        <row r="3294">
          <cell r="B3294" t="str">
            <v>MASON CO-REGULATEDRESIDENTIALEXTRAR</v>
          </cell>
          <cell r="J3294" t="str">
            <v>EXTRAR</v>
          </cell>
          <cell r="K3294" t="str">
            <v>EXTRA CAN/BAGS</v>
          </cell>
          <cell r="S3294">
            <v>0</v>
          </cell>
          <cell r="T3294">
            <v>0</v>
          </cell>
          <cell r="U3294">
            <v>0</v>
          </cell>
          <cell r="V3294">
            <v>0</v>
          </cell>
          <cell r="W3294">
            <v>117.26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</row>
        <row r="3295">
          <cell r="B3295" t="str">
            <v>MASON CO-REGULATEDRESIDENTIALOFOWR</v>
          </cell>
          <cell r="J3295" t="str">
            <v>OFOWR</v>
          </cell>
          <cell r="K3295" t="str">
            <v>OVERFILL/OVERWEIGHT CHG</v>
          </cell>
          <cell r="S3295">
            <v>0</v>
          </cell>
          <cell r="T3295">
            <v>0</v>
          </cell>
          <cell r="U3295">
            <v>0</v>
          </cell>
          <cell r="V3295">
            <v>0</v>
          </cell>
          <cell r="W3295">
            <v>99.22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</row>
        <row r="3296">
          <cell r="B3296" t="str">
            <v>MASON CO-REGULATEDRESIDENTIALRESTART</v>
          </cell>
          <cell r="J3296" t="str">
            <v>RESTART</v>
          </cell>
          <cell r="K3296" t="str">
            <v>SERVICE RESTART FEE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  <cell r="W3296">
            <v>22.18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</row>
        <row r="3297">
          <cell r="B3297" t="str">
            <v>MASON CO-REGULATEDRESIDENTIALWLKNRM1</v>
          </cell>
          <cell r="J3297" t="str">
            <v>WLKNRM1</v>
          </cell>
          <cell r="K3297" t="str">
            <v>WALK IN 5'-25'-MTHLY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  <cell r="W3297">
            <v>1.77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</row>
        <row r="3298">
          <cell r="B3298" t="str">
            <v>MASON CO-REGULATEDROLLOFFDISPMC-TON</v>
          </cell>
          <cell r="J3298" t="str">
            <v>DISPMC-TON</v>
          </cell>
          <cell r="K3298" t="str">
            <v>MC LANDFILL PER TON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  <cell r="W3298">
            <v>633.95000000000005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</row>
        <row r="3299">
          <cell r="B3299" t="str">
            <v>MASON CO-REGULATEDROLLOFFRODEL</v>
          </cell>
          <cell r="J3299" t="str">
            <v>RODEL</v>
          </cell>
          <cell r="K3299" t="str">
            <v>ROLL OFF-DELIVERY</v>
          </cell>
          <cell r="S3299">
            <v>0</v>
          </cell>
          <cell r="T3299">
            <v>0</v>
          </cell>
          <cell r="U3299">
            <v>0</v>
          </cell>
          <cell r="V3299">
            <v>0</v>
          </cell>
          <cell r="W3299">
            <v>77.959999999999994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</row>
        <row r="3300">
          <cell r="B3300" t="str">
            <v>MASON CO-REGULATEDROLLOFFROHAUL20T</v>
          </cell>
          <cell r="J3300" t="str">
            <v>ROHAUL20T</v>
          </cell>
          <cell r="K3300" t="str">
            <v>20YD ROLL OFF TEMP HAUL</v>
          </cell>
          <cell r="S3300">
            <v>0</v>
          </cell>
          <cell r="T3300">
            <v>0</v>
          </cell>
          <cell r="U3300">
            <v>0</v>
          </cell>
          <cell r="V3300">
            <v>0</v>
          </cell>
          <cell r="W3300">
            <v>194.96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</row>
        <row r="3301">
          <cell r="B3301" t="str">
            <v>MASON CO-REGULATEDROLLOFFROMILE</v>
          </cell>
          <cell r="J3301" t="str">
            <v>ROMILE</v>
          </cell>
          <cell r="K3301" t="str">
            <v>ROLL OFF-MILEAGE</v>
          </cell>
          <cell r="S3301">
            <v>0</v>
          </cell>
          <cell r="T3301">
            <v>0</v>
          </cell>
          <cell r="U3301">
            <v>0</v>
          </cell>
          <cell r="V3301">
            <v>0</v>
          </cell>
          <cell r="W3301">
            <v>9.7200000000000006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</row>
        <row r="3302">
          <cell r="B3302" t="str">
            <v>MASON CO-REGULATEDROLLOFFRORENT20D</v>
          </cell>
          <cell r="J3302" t="str">
            <v>RORENT20D</v>
          </cell>
          <cell r="K3302" t="str">
            <v>20YD ROLL OFF-DAILY RENT</v>
          </cell>
          <cell r="S3302">
            <v>0</v>
          </cell>
          <cell r="T3302">
            <v>0</v>
          </cell>
          <cell r="U3302">
            <v>0</v>
          </cell>
          <cell r="V3302">
            <v>0</v>
          </cell>
          <cell r="W3302">
            <v>24.04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</row>
        <row r="3303">
          <cell r="B3303" t="str">
            <v>MASON CO-REGULATEDROLLOFFROLID</v>
          </cell>
          <cell r="J3303" t="str">
            <v>ROLID</v>
          </cell>
          <cell r="K3303" t="str">
            <v>ROLL OFF-LID</v>
          </cell>
          <cell r="S3303">
            <v>0</v>
          </cell>
          <cell r="T3303">
            <v>0</v>
          </cell>
          <cell r="U3303">
            <v>0</v>
          </cell>
          <cell r="V3303">
            <v>0</v>
          </cell>
          <cell r="W3303">
            <v>262.08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</row>
        <row r="3304">
          <cell r="B3304" t="str">
            <v>MASON CO-REGULATEDROLLOFFRORENT10D</v>
          </cell>
          <cell r="J3304" t="str">
            <v>RORENT10D</v>
          </cell>
          <cell r="K3304" t="str">
            <v>10YD ROLL OFF DAILY RENT</v>
          </cell>
          <cell r="S3304">
            <v>0</v>
          </cell>
          <cell r="T3304">
            <v>0</v>
          </cell>
          <cell r="U3304">
            <v>0</v>
          </cell>
          <cell r="V3304">
            <v>0</v>
          </cell>
          <cell r="W3304">
            <v>189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</row>
        <row r="3305">
          <cell r="B3305" t="str">
            <v>MASON CO-REGULATEDROLLOFFRORENT10M</v>
          </cell>
          <cell r="J3305" t="str">
            <v>RORENT10M</v>
          </cell>
          <cell r="K3305" t="str">
            <v>10YD ROLL OFF MTHLY RENT</v>
          </cell>
          <cell r="S3305">
            <v>0</v>
          </cell>
          <cell r="T3305">
            <v>0</v>
          </cell>
          <cell r="U3305">
            <v>0</v>
          </cell>
          <cell r="V3305">
            <v>0</v>
          </cell>
          <cell r="W3305">
            <v>83.93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</row>
        <row r="3306">
          <cell r="B3306" t="str">
            <v>MASON CO-REGULATEDROLLOFFRORENT20D</v>
          </cell>
          <cell r="J3306" t="str">
            <v>RORENT20D</v>
          </cell>
          <cell r="K3306" t="str">
            <v>20YD ROLL OFF-DAILY RENT</v>
          </cell>
          <cell r="S3306">
            <v>0</v>
          </cell>
          <cell r="T3306">
            <v>0</v>
          </cell>
          <cell r="U3306">
            <v>0</v>
          </cell>
          <cell r="V3306">
            <v>0</v>
          </cell>
          <cell r="W3306">
            <v>3774.28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</row>
        <row r="3307">
          <cell r="B3307" t="str">
            <v>MASON CO-REGULATEDROLLOFFRORENT20M</v>
          </cell>
          <cell r="J3307" t="str">
            <v>RORENT20M</v>
          </cell>
          <cell r="K3307" t="str">
            <v>20YD ROLL OFF-MNTHLY RENT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  <cell r="W3307">
            <v>1949.6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</row>
        <row r="3308">
          <cell r="B3308" t="str">
            <v>MASON CO-REGULATEDROLLOFFRORENT40D</v>
          </cell>
          <cell r="J3308" t="str">
            <v>RORENT40D</v>
          </cell>
          <cell r="K3308" t="str">
            <v>40YD ROLL OFF-DAILY RENT</v>
          </cell>
          <cell r="S3308">
            <v>0</v>
          </cell>
          <cell r="T3308">
            <v>0</v>
          </cell>
          <cell r="U3308">
            <v>0</v>
          </cell>
          <cell r="V3308">
            <v>0</v>
          </cell>
          <cell r="W3308">
            <v>1296.02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</row>
        <row r="3309">
          <cell r="B3309" t="str">
            <v>MASON CO-REGULATEDROLLOFFRORENT40M</v>
          </cell>
          <cell r="J3309" t="str">
            <v>RORENT40M</v>
          </cell>
          <cell r="K3309" t="str">
            <v>40YD ROLL OFF-MNTHLY RENT</v>
          </cell>
          <cell r="S3309">
            <v>0</v>
          </cell>
          <cell r="T3309">
            <v>0</v>
          </cell>
          <cell r="U3309">
            <v>0</v>
          </cell>
          <cell r="V3309">
            <v>0</v>
          </cell>
          <cell r="W3309">
            <v>331.48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</row>
        <row r="3310">
          <cell r="B3310" t="str">
            <v>MASON CO-REGULATEDROLLOFFADJOTHRO</v>
          </cell>
          <cell r="J3310" t="str">
            <v>ADJOTHRO</v>
          </cell>
          <cell r="K3310" t="str">
            <v>ADJUSTMENT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  <cell r="W3310">
            <v>-20.059999999999999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</row>
        <row r="3311">
          <cell r="B3311" t="str">
            <v>MASON CO-REGULATEDROLLOFFCPHAUL10</v>
          </cell>
          <cell r="J3311" t="str">
            <v>CPHAUL10</v>
          </cell>
          <cell r="K3311" t="str">
            <v>10YD COMPACTOR-HAUL</v>
          </cell>
          <cell r="S3311">
            <v>0</v>
          </cell>
          <cell r="T3311">
            <v>0</v>
          </cell>
          <cell r="U3311">
            <v>0</v>
          </cell>
          <cell r="V3311">
            <v>0</v>
          </cell>
          <cell r="W3311">
            <v>126.71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</row>
        <row r="3312">
          <cell r="B3312" t="str">
            <v>MASON CO-REGULATEDROLLOFFCPHAUL15</v>
          </cell>
          <cell r="J3312" t="str">
            <v>CPHAUL15</v>
          </cell>
          <cell r="K3312" t="str">
            <v>15YD COMPACTOR-HAUL</v>
          </cell>
          <cell r="S3312">
            <v>0</v>
          </cell>
          <cell r="T3312">
            <v>0</v>
          </cell>
          <cell r="U3312">
            <v>0</v>
          </cell>
          <cell r="V3312">
            <v>0</v>
          </cell>
          <cell r="W3312">
            <v>877.02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</row>
        <row r="3313">
          <cell r="B3313" t="str">
            <v>MASON CO-REGULATEDROLLOFFCPHAUL25</v>
          </cell>
          <cell r="J3313" t="str">
            <v>CPHAUL25</v>
          </cell>
          <cell r="K3313" t="str">
            <v>25YD COMPACTOR-HAUL</v>
          </cell>
          <cell r="S3313">
            <v>0</v>
          </cell>
          <cell r="T3313">
            <v>0</v>
          </cell>
          <cell r="U3313">
            <v>0</v>
          </cell>
          <cell r="V3313">
            <v>0</v>
          </cell>
          <cell r="W3313">
            <v>1536.21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</row>
        <row r="3314">
          <cell r="B3314" t="str">
            <v>MASON CO-REGULATEDROLLOFFDISPMC-TON</v>
          </cell>
          <cell r="J3314" t="str">
            <v>DISPMC-TON</v>
          </cell>
          <cell r="K3314" t="str">
            <v>MC LANDFILL PER TON</v>
          </cell>
          <cell r="S3314">
            <v>0</v>
          </cell>
          <cell r="T3314">
            <v>0</v>
          </cell>
          <cell r="U3314">
            <v>0</v>
          </cell>
          <cell r="V3314">
            <v>0</v>
          </cell>
          <cell r="W3314">
            <v>38552.07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</row>
        <row r="3315">
          <cell r="B3315" t="str">
            <v>MASON CO-REGULATEDROLLOFFDISPMCMISC</v>
          </cell>
          <cell r="J3315" t="str">
            <v>DISPMCMISC</v>
          </cell>
          <cell r="K3315" t="str">
            <v>DISPOSAL MISCELLANOUS</v>
          </cell>
          <cell r="S3315">
            <v>0</v>
          </cell>
          <cell r="T3315">
            <v>0</v>
          </cell>
          <cell r="U3315">
            <v>0</v>
          </cell>
          <cell r="V3315">
            <v>0</v>
          </cell>
          <cell r="W3315">
            <v>651.54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</row>
        <row r="3316">
          <cell r="B3316" t="str">
            <v>MASON CO-REGULATEDROLLOFFRODEL</v>
          </cell>
          <cell r="J3316" t="str">
            <v>RODEL</v>
          </cell>
          <cell r="K3316" t="str">
            <v>ROLL OFF-DELIVERY</v>
          </cell>
          <cell r="S3316">
            <v>0</v>
          </cell>
          <cell r="T3316">
            <v>0</v>
          </cell>
          <cell r="U3316">
            <v>0</v>
          </cell>
          <cell r="V3316">
            <v>0</v>
          </cell>
          <cell r="W3316">
            <v>3352.28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</row>
        <row r="3317">
          <cell r="B3317" t="str">
            <v>MASON CO-REGULATEDROLLOFFROHAUL10</v>
          </cell>
          <cell r="J3317" t="str">
            <v>ROHAUL10</v>
          </cell>
          <cell r="K3317" t="str">
            <v>10YD ROLL OFF HAUL</v>
          </cell>
          <cell r="S3317">
            <v>0</v>
          </cell>
          <cell r="T3317">
            <v>0</v>
          </cell>
          <cell r="U3317">
            <v>0</v>
          </cell>
          <cell r="V3317">
            <v>0</v>
          </cell>
          <cell r="W3317">
            <v>167.86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</row>
        <row r="3318">
          <cell r="B3318" t="str">
            <v>MASON CO-REGULATEDROLLOFFROHAUL10T</v>
          </cell>
          <cell r="J3318" t="str">
            <v>ROHAUL10T</v>
          </cell>
          <cell r="K3318" t="str">
            <v>ROHAUL10T</v>
          </cell>
          <cell r="S3318">
            <v>0</v>
          </cell>
          <cell r="T3318">
            <v>0</v>
          </cell>
          <cell r="U3318">
            <v>0</v>
          </cell>
          <cell r="V3318">
            <v>0</v>
          </cell>
          <cell r="W3318">
            <v>251.79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</row>
        <row r="3319">
          <cell r="B3319" t="str">
            <v>MASON CO-REGULATEDROLLOFFROHAUL20</v>
          </cell>
          <cell r="J3319" t="str">
            <v>ROHAUL20</v>
          </cell>
          <cell r="K3319" t="str">
            <v>20YD ROLL OFF-HAUL</v>
          </cell>
          <cell r="S3319">
            <v>0</v>
          </cell>
          <cell r="T3319">
            <v>0</v>
          </cell>
          <cell r="U3319">
            <v>0</v>
          </cell>
          <cell r="V3319">
            <v>0</v>
          </cell>
          <cell r="W3319">
            <v>4094.16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</row>
        <row r="3320">
          <cell r="B3320" t="str">
            <v>MASON CO-REGULATEDROLLOFFROHAUL20T</v>
          </cell>
          <cell r="J3320" t="str">
            <v>ROHAUL20T</v>
          </cell>
          <cell r="K3320" t="str">
            <v>20YD ROLL OFF TEMP HAUL</v>
          </cell>
          <cell r="S3320">
            <v>0</v>
          </cell>
          <cell r="T3320">
            <v>0</v>
          </cell>
          <cell r="U3320">
            <v>0</v>
          </cell>
          <cell r="V3320">
            <v>0</v>
          </cell>
          <cell r="W3320">
            <v>3704.24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</row>
        <row r="3321">
          <cell r="B3321" t="str">
            <v>MASON CO-REGULATEDROLLOFFROHAUL30</v>
          </cell>
          <cell r="J3321" t="str">
            <v>ROHAUL30</v>
          </cell>
          <cell r="K3321" t="str">
            <v>30YD ROLL OFF-HAUL</v>
          </cell>
          <cell r="S3321">
            <v>0</v>
          </cell>
          <cell r="T3321">
            <v>0</v>
          </cell>
          <cell r="U3321">
            <v>0</v>
          </cell>
          <cell r="V3321">
            <v>0</v>
          </cell>
          <cell r="W3321">
            <v>252.8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</row>
        <row r="3322">
          <cell r="B3322" t="str">
            <v>MASON CO-REGULATEDROLLOFFROHAUL40</v>
          </cell>
          <cell r="J3322" t="str">
            <v>ROHAUL40</v>
          </cell>
          <cell r="K3322" t="str">
            <v>40YD ROLL OFF-HAUL</v>
          </cell>
          <cell r="S3322">
            <v>0</v>
          </cell>
          <cell r="T3322">
            <v>0</v>
          </cell>
          <cell r="U3322">
            <v>0</v>
          </cell>
          <cell r="V3322">
            <v>0</v>
          </cell>
          <cell r="W3322">
            <v>1657.4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</row>
        <row r="3323">
          <cell r="B3323" t="str">
            <v>MASON CO-REGULATEDROLLOFFROHAUL40T</v>
          </cell>
          <cell r="J3323" t="str">
            <v>ROHAUL40T</v>
          </cell>
          <cell r="K3323" t="str">
            <v>40YD ROLL OFF TEMP HAUL</v>
          </cell>
          <cell r="S3323">
            <v>0</v>
          </cell>
          <cell r="T3323">
            <v>0</v>
          </cell>
          <cell r="U3323">
            <v>0</v>
          </cell>
          <cell r="V3323">
            <v>0</v>
          </cell>
          <cell r="W3323">
            <v>2486.1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</row>
        <row r="3324">
          <cell r="B3324" t="str">
            <v>MASON CO-REGULATEDROLLOFFROMILE</v>
          </cell>
          <cell r="J3324" t="str">
            <v>ROMILE</v>
          </cell>
          <cell r="K3324" t="str">
            <v>ROLL OFF-MILEAGE</v>
          </cell>
          <cell r="S3324">
            <v>0</v>
          </cell>
          <cell r="T3324">
            <v>0</v>
          </cell>
          <cell r="U3324">
            <v>0</v>
          </cell>
          <cell r="V3324">
            <v>0</v>
          </cell>
          <cell r="W3324">
            <v>1098.3599999999999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</row>
        <row r="3325">
          <cell r="B3325" t="str">
            <v>MASON CO-REGULATEDROLLOFFRORENT10D</v>
          </cell>
          <cell r="J3325" t="str">
            <v>RORENT10D</v>
          </cell>
          <cell r="K3325" t="str">
            <v>10YD ROLL OFF DAILY RENT</v>
          </cell>
          <cell r="S3325">
            <v>0</v>
          </cell>
          <cell r="T3325">
            <v>0</v>
          </cell>
          <cell r="U3325">
            <v>0</v>
          </cell>
          <cell r="V3325">
            <v>0</v>
          </cell>
          <cell r="W3325">
            <v>139.5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</row>
        <row r="3326">
          <cell r="B3326" t="str">
            <v>MASON CO-REGULATEDROLLOFFRORENT20D</v>
          </cell>
          <cell r="J3326" t="str">
            <v>RORENT20D</v>
          </cell>
          <cell r="K3326" t="str">
            <v>20YD ROLL OFF-DAILY RENT</v>
          </cell>
          <cell r="S3326">
            <v>0</v>
          </cell>
          <cell r="T3326">
            <v>0</v>
          </cell>
          <cell r="U3326">
            <v>0</v>
          </cell>
          <cell r="V3326">
            <v>0</v>
          </cell>
          <cell r="W3326">
            <v>1803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</row>
        <row r="3327">
          <cell r="B3327" t="str">
            <v>MASON CO-REGULATEDROLLOFFRORENT40D</v>
          </cell>
          <cell r="J3327" t="str">
            <v>RORENT40D</v>
          </cell>
          <cell r="K3327" t="str">
            <v>40YD ROLL OFF-DAILY RENT</v>
          </cell>
          <cell r="S3327">
            <v>0</v>
          </cell>
          <cell r="T3327">
            <v>0</v>
          </cell>
          <cell r="U3327">
            <v>0</v>
          </cell>
          <cell r="V3327">
            <v>0</v>
          </cell>
          <cell r="W3327">
            <v>614.9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</row>
        <row r="3328">
          <cell r="B3328" t="str">
            <v>MASON CO-REGULATEDROLLOFFSP</v>
          </cell>
          <cell r="J3328" t="str">
            <v>SP</v>
          </cell>
          <cell r="K3328" t="str">
            <v>SPECIAL PICKUP</v>
          </cell>
          <cell r="S3328">
            <v>0</v>
          </cell>
          <cell r="T3328">
            <v>0</v>
          </cell>
          <cell r="U3328">
            <v>0</v>
          </cell>
          <cell r="V3328">
            <v>0</v>
          </cell>
          <cell r="W3328">
            <v>151.68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</row>
        <row r="3329">
          <cell r="B3329" t="str">
            <v>MASON CO-REGULATEDSURCFUEL-RECY MASON</v>
          </cell>
          <cell r="J3329" t="str">
            <v>FUEL-RECY MASON</v>
          </cell>
          <cell r="K3329" t="str">
            <v>FUEL &amp; MATERIAL SURCHARGE</v>
          </cell>
          <cell r="S3329">
            <v>0</v>
          </cell>
          <cell r="T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</row>
        <row r="3330">
          <cell r="B3330" t="str">
            <v>MASON CO-REGULATEDSURCFUEL-RES MASON</v>
          </cell>
          <cell r="J3330" t="str">
            <v>FUEL-RES MASON</v>
          </cell>
          <cell r="K3330" t="str">
            <v>FUEL &amp; MATERIAL SURCHARGE</v>
          </cell>
          <cell r="S3330">
            <v>0</v>
          </cell>
          <cell r="T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</row>
        <row r="3331">
          <cell r="B3331" t="str">
            <v>MASON CO-REGULATEDSURCFUEL-ACCTG MASON</v>
          </cell>
          <cell r="J3331" t="str">
            <v>FUEL-ACCTG MASON</v>
          </cell>
          <cell r="K3331" t="str">
            <v>FUEL &amp; MATERIAL SURCHARGE</v>
          </cell>
          <cell r="S3331">
            <v>0</v>
          </cell>
          <cell r="T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</row>
        <row r="3332">
          <cell r="B3332" t="str">
            <v>MASON CO-REGULATEDSURCFUEL-COM MASON</v>
          </cell>
          <cell r="J3332" t="str">
            <v>FUEL-COM MASON</v>
          </cell>
          <cell r="K3332" t="str">
            <v>FUEL &amp; MATERIAL SURCHARGE</v>
          </cell>
          <cell r="S3332">
            <v>0</v>
          </cell>
          <cell r="T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</row>
        <row r="3333">
          <cell r="B3333" t="str">
            <v>MASON CO-REGULATEDSURCFUEL-RECY MASON</v>
          </cell>
          <cell r="J3333" t="str">
            <v>FUEL-RECY MASON</v>
          </cell>
          <cell r="K3333" t="str">
            <v>FUEL &amp; MATERIAL SURCHARGE</v>
          </cell>
          <cell r="S3333">
            <v>0</v>
          </cell>
          <cell r="T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</row>
        <row r="3334">
          <cell r="B3334" t="str">
            <v>MASON CO-REGULATEDSURCFUEL-RES MASON</v>
          </cell>
          <cell r="J3334" t="str">
            <v>FUEL-RES MASON</v>
          </cell>
          <cell r="K3334" t="str">
            <v>FUEL &amp; MATERIAL SURCHARGE</v>
          </cell>
          <cell r="S3334">
            <v>0</v>
          </cell>
          <cell r="T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</row>
        <row r="3335">
          <cell r="B3335" t="str">
            <v>MASON CO-REGULATEDSURCFUEL-ACCTG MASON</v>
          </cell>
          <cell r="J3335" t="str">
            <v>FUEL-ACCTG MASON</v>
          </cell>
          <cell r="K3335" t="str">
            <v>FUEL &amp; MATERIAL SURCHARGE</v>
          </cell>
          <cell r="S3335">
            <v>0</v>
          </cell>
          <cell r="T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</row>
        <row r="3336">
          <cell r="B3336" t="str">
            <v>MASON CO-REGULATEDSURCFUEL-COM MASON</v>
          </cell>
          <cell r="J3336" t="str">
            <v>FUEL-COM MASON</v>
          </cell>
          <cell r="K3336" t="str">
            <v>FUEL &amp; MATERIAL SURCHARGE</v>
          </cell>
          <cell r="S3336">
            <v>0</v>
          </cell>
          <cell r="T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</row>
        <row r="3337">
          <cell r="B3337" t="str">
            <v>MASON CO-REGULATEDSURCFUEL-RECY MASON</v>
          </cell>
          <cell r="J3337" t="str">
            <v>FUEL-RECY MASON</v>
          </cell>
          <cell r="K3337" t="str">
            <v>FUEL &amp; MATERIAL SURCHARGE</v>
          </cell>
          <cell r="S3337">
            <v>0</v>
          </cell>
          <cell r="T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</row>
        <row r="3338">
          <cell r="B3338" t="str">
            <v>MASON CO-REGULATEDSURCFUEL-RES MASON</v>
          </cell>
          <cell r="J3338" t="str">
            <v>FUEL-RES MASON</v>
          </cell>
          <cell r="K3338" t="str">
            <v>FUEL &amp; MATERIAL SURCHARGE</v>
          </cell>
          <cell r="S3338">
            <v>0</v>
          </cell>
          <cell r="T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</row>
        <row r="3339">
          <cell r="B3339" t="str">
            <v>MASON CO-REGULATEDSURCFUEL-RO MASON</v>
          </cell>
          <cell r="J3339" t="str">
            <v>FUEL-RO MASON</v>
          </cell>
          <cell r="K3339" t="str">
            <v>FUEL &amp; MATERIAL SURCHARGE</v>
          </cell>
          <cell r="S3339">
            <v>0</v>
          </cell>
          <cell r="T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</row>
        <row r="3340">
          <cell r="B3340" t="str">
            <v>MASON CO-REGULATEDSURCFUEL-RECY MASON</v>
          </cell>
          <cell r="J3340" t="str">
            <v>FUEL-RECY MASON</v>
          </cell>
          <cell r="K3340" t="str">
            <v>FUEL &amp; MATERIAL SURCHARGE</v>
          </cell>
          <cell r="S3340">
            <v>0</v>
          </cell>
          <cell r="T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</row>
        <row r="3341">
          <cell r="B3341" t="str">
            <v>MASON CO-REGULATEDSURCFUEL-RES MASON</v>
          </cell>
          <cell r="J3341" t="str">
            <v>FUEL-RES MASON</v>
          </cell>
          <cell r="K3341" t="str">
            <v>FUEL &amp; MATERIAL SURCHARGE</v>
          </cell>
          <cell r="S3341">
            <v>0</v>
          </cell>
          <cell r="T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</row>
        <row r="3342">
          <cell r="B3342" t="str">
            <v>MASON CO-REGULATEDSURCFUEL-COM MASON</v>
          </cell>
          <cell r="J3342" t="str">
            <v>FUEL-COM MASON</v>
          </cell>
          <cell r="K3342" t="str">
            <v>FUEL &amp; MATERIAL SURCHARGE</v>
          </cell>
          <cell r="S3342">
            <v>0</v>
          </cell>
          <cell r="T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</row>
        <row r="3343">
          <cell r="B3343" t="str">
            <v>MASON CO-REGULATEDSURCFUEL-RECY MASON</v>
          </cell>
          <cell r="J3343" t="str">
            <v>FUEL-RECY MASON</v>
          </cell>
          <cell r="K3343" t="str">
            <v>FUEL &amp; MATERIAL SURCHARGE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</row>
        <row r="3344">
          <cell r="B3344" t="str">
            <v>MASON CO-REGULATEDSURCFUEL-RES MASON</v>
          </cell>
          <cell r="J3344" t="str">
            <v>FUEL-RES MASON</v>
          </cell>
          <cell r="K3344" t="str">
            <v>FUEL &amp; MATERIAL SURCHARGE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</row>
        <row r="3345">
          <cell r="B3345" t="str">
            <v>MASON CO-REGULATEDSURCFUEL-RO MASON</v>
          </cell>
          <cell r="J3345" t="str">
            <v>FUEL-RO MASON</v>
          </cell>
          <cell r="K3345" t="str">
            <v>FUEL &amp; MATERIAL SURCHARGE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</row>
        <row r="3346">
          <cell r="B3346" t="str">
            <v>MASON CO-REGULATEDSURCFUEL-RECY MASON</v>
          </cell>
          <cell r="J3346" t="str">
            <v>FUEL-RECY MASON</v>
          </cell>
          <cell r="K3346" t="str">
            <v>FUEL &amp; MATERIAL SURCHARGE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</row>
        <row r="3347">
          <cell r="B3347" t="str">
            <v>MASON CO-REGULATEDSURCFUEL-RES MASON</v>
          </cell>
          <cell r="J3347" t="str">
            <v>FUEL-RES MASON</v>
          </cell>
          <cell r="K3347" t="str">
            <v>FUEL &amp; MATERIAL SURCHARGE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</row>
        <row r="3348">
          <cell r="B3348" t="str">
            <v>MASON CO-REGULATEDSURCFUEL-COM MASON</v>
          </cell>
          <cell r="J3348" t="str">
            <v>FUEL-COM MASON</v>
          </cell>
          <cell r="K3348" t="str">
            <v>FUEL &amp; MATERIAL SURCHARGE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</row>
        <row r="3349">
          <cell r="B3349" t="str">
            <v>MASON CO-REGULATEDSURCFUEL-RO MASON</v>
          </cell>
          <cell r="J3349" t="str">
            <v>FUEL-RO MASON</v>
          </cell>
          <cell r="K3349" t="str">
            <v>FUEL &amp; MATERIAL SURCHARGE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</row>
        <row r="3350">
          <cell r="B3350" t="str">
            <v>MASON CO-REGULATEDTAXESREF</v>
          </cell>
          <cell r="J3350" t="str">
            <v>REF</v>
          </cell>
          <cell r="K3350" t="str">
            <v>3.6% WA Refuse Tax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  <cell r="W3350">
            <v>66.63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</row>
        <row r="3351">
          <cell r="B3351" t="str">
            <v>MASON CO-REGULATEDTAXESREF</v>
          </cell>
          <cell r="J3351" t="str">
            <v>REF</v>
          </cell>
          <cell r="K3351" t="str">
            <v>3.6% WA Refuse Tax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  <cell r="W3351">
            <v>1690.98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</row>
        <row r="3352">
          <cell r="B3352" t="str">
            <v>MASON CO-REGULATEDTAXESSALES TAX</v>
          </cell>
          <cell r="J3352" t="str">
            <v>SALES TAX</v>
          </cell>
          <cell r="K3352" t="str">
            <v>8.5% Sales Tax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  <cell r="W3352">
            <v>653.5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</row>
        <row r="3353">
          <cell r="B3353" t="str">
            <v>MASON CO-REGULATEDTAXESSHELTON UNREG REFUSE</v>
          </cell>
          <cell r="J3353" t="str">
            <v>SHELTON UNREG REFUSE</v>
          </cell>
          <cell r="K3353" t="str">
            <v>3.6% WA STATE REFUSE TAX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  <cell r="W3353">
            <v>7.9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</row>
        <row r="3354">
          <cell r="B3354" t="str">
            <v>MASON CO-REGULATEDTAXESSHELTON UNREG SALES</v>
          </cell>
          <cell r="J3354" t="str">
            <v>SHELTON UNREG SALES</v>
          </cell>
          <cell r="K3354" t="str">
            <v>WA STATE SALES TAX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  <cell r="W3354">
            <v>2.42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</row>
        <row r="3355">
          <cell r="B3355" t="str">
            <v>MASON CO-REGULATEDTAXESREF</v>
          </cell>
          <cell r="J3355" t="str">
            <v>REF</v>
          </cell>
          <cell r="K3355" t="str">
            <v>3.6% WA Refuse Tax</v>
          </cell>
          <cell r="S3355">
            <v>0</v>
          </cell>
          <cell r="T3355">
            <v>0</v>
          </cell>
          <cell r="U3355">
            <v>0</v>
          </cell>
          <cell r="V3355">
            <v>0</v>
          </cell>
          <cell r="W3355">
            <v>13952.58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</row>
        <row r="3356">
          <cell r="B3356" t="str">
            <v>MASON CO-REGULATEDTAXESSALES TAX</v>
          </cell>
          <cell r="J3356" t="str">
            <v>SALES TAX</v>
          </cell>
          <cell r="K3356" t="str">
            <v>8.5% Sales Tax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  <cell r="W3356">
            <v>8.67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</row>
        <row r="3357">
          <cell r="B3357" t="str">
            <v>MASON CO-REGULATEDTAXESREF</v>
          </cell>
          <cell r="J3357" t="str">
            <v>REF</v>
          </cell>
          <cell r="K3357" t="str">
            <v>3.6% WA Refuse Tax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  <cell r="W3357">
            <v>1.1499999999999999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</row>
        <row r="3358">
          <cell r="B3358" t="str">
            <v>MASON CO-REGULATEDTAXESREF</v>
          </cell>
          <cell r="J3358" t="str">
            <v>REF</v>
          </cell>
          <cell r="K3358" t="str">
            <v>3.6% WA Refuse Tax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  <cell r="W3358">
            <v>169.29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</row>
        <row r="3359">
          <cell r="B3359" t="str">
            <v>MASON CO-REGULATEDTAXESSALES TAX</v>
          </cell>
          <cell r="J3359" t="str">
            <v>SALES TAX</v>
          </cell>
          <cell r="K3359" t="str">
            <v>8.5% Sales Tax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  <cell r="W3359">
            <v>33.299999999999997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</row>
        <row r="3360">
          <cell r="B3360" t="str">
            <v>MASON CO-REGULATEDTAXESREF</v>
          </cell>
          <cell r="J3360" t="str">
            <v>REF</v>
          </cell>
          <cell r="K3360" t="str">
            <v>3.6% WA Refuse Tax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  <cell r="W3360">
            <v>1.32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</row>
        <row r="3361">
          <cell r="B3361" t="str">
            <v>MASON CO-REGULATEDTAXESMASON REFUSE</v>
          </cell>
          <cell r="J3361" t="str">
            <v>MASON REFUSE</v>
          </cell>
          <cell r="K3361" t="str">
            <v>3.6% WA REFUSE TAX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  <cell r="W3361">
            <v>7.39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</row>
        <row r="3362">
          <cell r="B3362" t="str">
            <v>MASON CO-REGULATEDTAXESREF</v>
          </cell>
          <cell r="J3362" t="str">
            <v>REF</v>
          </cell>
          <cell r="K3362" t="str">
            <v>3.6% WA Refuse Tax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  <cell r="W3362">
            <v>1331.06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</row>
        <row r="3363">
          <cell r="B3363" t="str">
            <v>MASON CO-REGULATEDTAXESSALES TAX</v>
          </cell>
          <cell r="J3363" t="str">
            <v>SALES TAX</v>
          </cell>
          <cell r="K3363" t="str">
            <v>8.5% Sales Tax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  <cell r="W3363">
            <v>985.41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</row>
        <row r="3364">
          <cell r="B3364" t="str">
            <v>MASON CO-REGULATEDTAXESSHELTON UNREG SALES</v>
          </cell>
          <cell r="J3364" t="str">
            <v>SHELTON UNREG SALES</v>
          </cell>
          <cell r="K3364" t="str">
            <v>WA STATE SALES TAX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  <cell r="W3364">
            <v>13.21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</row>
        <row r="3365">
          <cell r="B3365" t="str">
            <v>MASON CO-UNREGULATEDACCOUNTING ADJUSTMENTSFINCHG</v>
          </cell>
          <cell r="J3365" t="str">
            <v>FINCHG</v>
          </cell>
          <cell r="K3365" t="str">
            <v>LATE FEE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  <cell r="W3365">
            <v>18.149999999999999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</row>
        <row r="3366">
          <cell r="B3366" t="str">
            <v>MASON CO-UNREGULATEDACCOUNTING ADJUSTMENTSMM</v>
          </cell>
          <cell r="J3366" t="str">
            <v>MM</v>
          </cell>
          <cell r="K3366" t="str">
            <v>MOVE MONEY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  <cell r="W3366">
            <v>335.9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</row>
        <row r="3367">
          <cell r="B3367" t="str">
            <v>MASON CO-UNREGULATEDCOMMERCIAL - REARLOADUNLOCKRECY</v>
          </cell>
          <cell r="J3367" t="str">
            <v>UNLOCKRECY</v>
          </cell>
          <cell r="K3367" t="str">
            <v>UNLOCK / UNLATCH RECY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  <cell r="W3367">
            <v>25.3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</row>
        <row r="3368">
          <cell r="B3368" t="str">
            <v>MASON CO-UNREGULATEDCOMMERCIAL - REARLOADSCI</v>
          </cell>
          <cell r="J3368" t="str">
            <v>SCI</v>
          </cell>
          <cell r="K3368" t="str">
            <v>SHRED CALL IN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  <cell r="W3368">
            <v>161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</row>
        <row r="3369">
          <cell r="B3369" t="str">
            <v>MASON CO-UNREGULATEDCOMMERCIAL - REARLOADSQUAX</v>
          </cell>
          <cell r="J3369" t="str">
            <v>SQUAX</v>
          </cell>
          <cell r="K3369" t="str">
            <v>SQUAXIN ISLAND CONTRACT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  <cell r="W3369">
            <v>5342.83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</row>
        <row r="3370">
          <cell r="B3370" t="str">
            <v>MASON CO-UNREGULATEDCOMMERCIAL RECYCLE96CRCOGE1</v>
          </cell>
          <cell r="J3370" t="str">
            <v>96CRCOGE1</v>
          </cell>
          <cell r="K3370" t="str">
            <v>96 COMMINGLE WG-EOW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  <cell r="W3370">
            <v>1012.35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</row>
        <row r="3371">
          <cell r="B3371" t="str">
            <v>MASON CO-UNREGULATEDCOMMERCIAL RECYCLE96CRCOGM1</v>
          </cell>
          <cell r="J3371" t="str">
            <v>96CRCOGM1</v>
          </cell>
          <cell r="K3371" t="str">
            <v>96 COMMINGLE WGMNTHLY</v>
          </cell>
          <cell r="S3371">
            <v>0</v>
          </cell>
          <cell r="T3371">
            <v>0</v>
          </cell>
          <cell r="U3371">
            <v>0</v>
          </cell>
          <cell r="V3371">
            <v>0</v>
          </cell>
          <cell r="W3371">
            <v>183.4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</row>
        <row r="3372">
          <cell r="B3372" t="str">
            <v>MASON CO-UNREGULATEDCOMMERCIAL RECYCLE96CRCOGW1</v>
          </cell>
          <cell r="J3372" t="str">
            <v>96CRCOGW1</v>
          </cell>
          <cell r="K3372" t="str">
            <v>96 COMMINGLE WG-WEEKLY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  <cell r="W3372">
            <v>869.41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</row>
        <row r="3373">
          <cell r="B3373" t="str">
            <v>MASON CO-UNREGULATEDCOMMERCIAL RECYCLE96CRCONGE1</v>
          </cell>
          <cell r="J3373" t="str">
            <v>96CRCONGE1</v>
          </cell>
          <cell r="K3373" t="str">
            <v>96 COMMINGLE NG-EOW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  <cell r="W3373">
            <v>1917.51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</row>
        <row r="3374">
          <cell r="B3374" t="str">
            <v>MASON CO-UNREGULATEDCOMMERCIAL RECYCLE96CRCONGM1</v>
          </cell>
          <cell r="J3374" t="str">
            <v>96CRCONGM1</v>
          </cell>
          <cell r="K3374" t="str">
            <v>96 COMMINGLE NG-MNTHLY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  <cell r="W3374">
            <v>550.20000000000005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</row>
        <row r="3375">
          <cell r="B3375" t="str">
            <v>MASON CO-UNREGULATEDCOMMERCIAL RECYCLE96CRCONGW1</v>
          </cell>
          <cell r="J3375" t="str">
            <v>96CRCONGW1</v>
          </cell>
          <cell r="K3375" t="str">
            <v>96 COMMINGLE NG-WEEKLY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  <cell r="W3375">
            <v>1889.9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</row>
        <row r="3376">
          <cell r="B3376" t="str">
            <v xml:space="preserve">MASON CO-UNREGULATEDCOMMERCIAL RECYCLER2YDOCCE </v>
          </cell>
          <cell r="J3376" t="str">
            <v xml:space="preserve">R2YDOCCE </v>
          </cell>
          <cell r="K3376" t="str">
            <v>2YD OCC-EOW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  <cell r="W3376">
            <v>2464.5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</row>
        <row r="3377">
          <cell r="B3377" t="str">
            <v>MASON CO-UNREGULATEDCOMMERCIAL RECYCLER2YDOCCEX</v>
          </cell>
          <cell r="J3377" t="str">
            <v>R2YDOCCEX</v>
          </cell>
          <cell r="K3377" t="str">
            <v>2YD OCC-EXTRA CONTAINER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  <cell r="W3377">
            <v>932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</row>
        <row r="3378">
          <cell r="B3378" t="str">
            <v>MASON CO-UNREGULATEDCOMMERCIAL RECYCLER2YDOCCM</v>
          </cell>
          <cell r="J3378" t="str">
            <v>R2YDOCCM</v>
          </cell>
          <cell r="K3378" t="str">
            <v>2YD OCC-MNTHLY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  <cell r="W3378">
            <v>871.24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</row>
        <row r="3379">
          <cell r="B3379" t="str">
            <v>MASON CO-UNREGULATEDCOMMERCIAL RECYCLER2YDOCCOC</v>
          </cell>
          <cell r="J3379" t="str">
            <v>R2YDOCCOC</v>
          </cell>
          <cell r="K3379" t="str">
            <v>2YD OCC-ON CALL</v>
          </cell>
          <cell r="S3379">
            <v>0</v>
          </cell>
          <cell r="T3379">
            <v>0</v>
          </cell>
          <cell r="U3379">
            <v>0</v>
          </cell>
          <cell r="V3379">
            <v>0</v>
          </cell>
          <cell r="W3379">
            <v>37.880000000000003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</row>
        <row r="3380">
          <cell r="B3380" t="str">
            <v>MASON CO-UNREGULATEDCOMMERCIAL RECYCLER2YDOCCW</v>
          </cell>
          <cell r="J3380" t="str">
            <v>R2YDOCCW</v>
          </cell>
          <cell r="K3380" t="str">
            <v>2YD OCC-WEEKLY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  <cell r="W3380">
            <v>3294.17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</row>
        <row r="3381">
          <cell r="B3381" t="str">
            <v>MASON CO-UNREGULATEDCOMMERCIAL RECYCLERECYLOCK</v>
          </cell>
          <cell r="J3381" t="str">
            <v>RECYLOCK</v>
          </cell>
          <cell r="K3381" t="str">
            <v>LOCK/UNLOCK RECYCLING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  <cell r="W3381">
            <v>61.18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</row>
        <row r="3382">
          <cell r="B3382" t="str">
            <v>MASON CO-UNREGULATEDCOMMERCIAL RECYCLEROLLOUTOCC</v>
          </cell>
          <cell r="J3382" t="str">
            <v>ROLLOUTOCC</v>
          </cell>
          <cell r="K3382" t="str">
            <v>ROLL OUT FEE - RECYCLE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  <cell r="W3382">
            <v>7.56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</row>
        <row r="3383">
          <cell r="B3383" t="str">
            <v>MASON CO-UNREGULATEDCOMMERCIAL RECYCLEWLKNRECY</v>
          </cell>
          <cell r="J3383" t="str">
            <v>WLKNRECY</v>
          </cell>
          <cell r="K3383" t="str">
            <v>WALK IN RECYCLE</v>
          </cell>
          <cell r="S3383">
            <v>0</v>
          </cell>
          <cell r="T3383">
            <v>0</v>
          </cell>
          <cell r="U3383">
            <v>0</v>
          </cell>
          <cell r="V3383">
            <v>0</v>
          </cell>
          <cell r="W3383">
            <v>5.86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</row>
        <row r="3384">
          <cell r="B3384" t="str">
            <v>MASON CO-UNREGULATEDCOMMERCIAL RECYCLE96CRCOGOC</v>
          </cell>
          <cell r="J3384" t="str">
            <v>96CRCOGOC</v>
          </cell>
          <cell r="K3384" t="str">
            <v>96 COMMINGLE WGON CALL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  <cell r="W3384">
            <v>55.02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</row>
        <row r="3385">
          <cell r="B3385" t="str">
            <v>MASON CO-UNREGULATEDCOMMERCIAL RECYCLE96CRCONGOC</v>
          </cell>
          <cell r="J3385" t="str">
            <v>96CRCONGOC</v>
          </cell>
          <cell r="K3385" t="str">
            <v>96 COMMINGLE NGON CALL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  <cell r="W3385">
            <v>238.42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</row>
        <row r="3386">
          <cell r="B3386" t="str">
            <v>MASON CO-UNREGULATEDCOMMERCIAL RECYCLECDELOCC</v>
          </cell>
          <cell r="J3386" t="str">
            <v>CDELOCC</v>
          </cell>
          <cell r="K3386" t="str">
            <v>CARDBOARD DELIVERY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  <cell r="W3386">
            <v>28.35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</row>
        <row r="3387">
          <cell r="B3387" t="str">
            <v>MASON CO-UNREGULATEDCOMMERCIAL RECYCLER2YDOCCOC</v>
          </cell>
          <cell r="J3387" t="str">
            <v>R2YDOCCOC</v>
          </cell>
          <cell r="K3387" t="str">
            <v>2YD OCC-ON CALL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  <cell r="W3387">
            <v>151.52000000000001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</row>
        <row r="3388">
          <cell r="B3388" t="str">
            <v>MASON CO-UNREGULATEDCOMMERCIAL RECYCLERECYLOCK</v>
          </cell>
          <cell r="J3388" t="str">
            <v>RECYLOCK</v>
          </cell>
          <cell r="K3388" t="str">
            <v>LOCK/UNLOCK RECYCLING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  <cell r="W3388">
            <v>2.66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</row>
        <row r="3389">
          <cell r="B3389" t="str">
            <v>MASON CO-UNREGULATEDCOMMERCIAL RECYCLEROLLOUTOCC</v>
          </cell>
          <cell r="J3389" t="str">
            <v>ROLLOUTOCC</v>
          </cell>
          <cell r="K3389" t="str">
            <v>ROLL OUT FEE - RECYCLE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  <cell r="W3389">
            <v>347.76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</row>
        <row r="3390">
          <cell r="B3390" t="str">
            <v>MASON CO-UNREGULATEDCOMMERCIAL RECYCLEWLKNRECY</v>
          </cell>
          <cell r="J3390" t="str">
            <v>WLKNRECY</v>
          </cell>
          <cell r="K3390" t="str">
            <v>WALK IN RECYCLE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  <cell r="W3390">
            <v>260.77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</row>
        <row r="3391">
          <cell r="B3391" t="str">
            <v>MASON CO-UNREGULATEDPAYMENTSCC-KOL</v>
          </cell>
          <cell r="J3391" t="str">
            <v>CC-KOL</v>
          </cell>
          <cell r="K3391" t="str">
            <v>ONLINE PAYMENT-CC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  <cell r="W3391">
            <v>-6288.71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</row>
        <row r="3392">
          <cell r="B3392" t="str">
            <v>MASON CO-UNREGULATEDPAYMENTSPAY</v>
          </cell>
          <cell r="J3392" t="str">
            <v>PAY</v>
          </cell>
          <cell r="K3392" t="str">
            <v>PAYMENT-THANK YOU!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  <cell r="W3392">
            <v>-7390.24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</row>
        <row r="3393">
          <cell r="B3393" t="str">
            <v>MASON CO-UNREGULATEDPAYMENTSPAY-CFREE</v>
          </cell>
          <cell r="J3393" t="str">
            <v>PAY-CFREE</v>
          </cell>
          <cell r="K3393" t="str">
            <v>PAYMENT-THANK YOU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  <cell r="W3393">
            <v>-242.39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</row>
        <row r="3394">
          <cell r="B3394" t="str">
            <v>MASON CO-UNREGULATEDPAYMENTSPAY-KOL</v>
          </cell>
          <cell r="J3394" t="str">
            <v>PAY-KOL</v>
          </cell>
          <cell r="K3394" t="str">
            <v>PAYMENT-THANK YOU - OL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  <cell r="W3394">
            <v>-2749.24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</row>
        <row r="3395">
          <cell r="B3395" t="str">
            <v>MASON CO-UNREGULATEDPAYMENTSPAY-NATL</v>
          </cell>
          <cell r="J3395" t="str">
            <v>PAY-NATL</v>
          </cell>
          <cell r="K3395" t="str">
            <v>PAYMENT THANK YOU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  <cell r="W3395">
            <v>-255.19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</row>
        <row r="3396">
          <cell r="B3396" t="str">
            <v>MASON CO-UNREGULATEDPAYMENTSPAY-OAK</v>
          </cell>
          <cell r="J3396" t="str">
            <v>PAY-OAK</v>
          </cell>
          <cell r="K3396" t="str">
            <v>OAKLEAF PAYMENT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  <cell r="W3396">
            <v>-200.1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</row>
        <row r="3397">
          <cell r="B3397" t="str">
            <v>MASON CO-UNREGULATEDPAYMENTSPAY-RPPS</v>
          </cell>
          <cell r="J3397" t="str">
            <v>PAY-RPPS</v>
          </cell>
          <cell r="K3397" t="str">
            <v>RPSS PAYMENT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  <cell r="W3397">
            <v>-77.7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</row>
        <row r="3398">
          <cell r="B3398" t="str">
            <v>MASON CO-UNREGULATEDPAYMENTSPAYMET</v>
          </cell>
          <cell r="J3398" t="str">
            <v>PAYMET</v>
          </cell>
          <cell r="K3398" t="str">
            <v>METAVANTE ONLINE PAYMENT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  <cell r="W3398">
            <v>-100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</row>
        <row r="3399">
          <cell r="B3399" t="str">
            <v>MASON CO-UNREGULATEDPAYMENTSPAYUSBL</v>
          </cell>
          <cell r="J3399" t="str">
            <v>PAYUSBL</v>
          </cell>
          <cell r="K3399" t="str">
            <v>PAYMENT THANK YOU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  <cell r="W3399">
            <v>-45654.400000000001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</row>
        <row r="3400">
          <cell r="B3400" t="str">
            <v>MASON CO-UNREGULATEDPAYMENTSRET-KOL</v>
          </cell>
          <cell r="J3400" t="str">
            <v>RET-KOL</v>
          </cell>
          <cell r="K3400" t="str">
            <v>ONLINE PAYMENT RETURN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  <cell r="W3400">
            <v>214.11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</row>
        <row r="3401">
          <cell r="B3401" t="str">
            <v>MASON CO-UNREGULATEDROLLOFFROLID</v>
          </cell>
          <cell r="J3401" t="str">
            <v>ROLID</v>
          </cell>
          <cell r="K3401" t="str">
            <v>ROLL OFF-LID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  <cell r="W3401">
            <v>58.24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</row>
        <row r="3402">
          <cell r="B3402" t="str">
            <v>MASON CO-UNREGULATEDROLLOFFROLIDRECY</v>
          </cell>
          <cell r="J3402" t="str">
            <v>ROLIDRECY</v>
          </cell>
          <cell r="K3402" t="str">
            <v>ROLL OFF LID-RECYCLE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  <cell r="W3402">
            <v>58.24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</row>
        <row r="3403">
          <cell r="B3403" t="str">
            <v>MASON CO-UNREGULATEDROLLOFFRORENT10MRECY</v>
          </cell>
          <cell r="J3403" t="str">
            <v>RORENT10MRECY</v>
          </cell>
          <cell r="K3403" t="str">
            <v>ROLL OFF RENT MONTHLY-REC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  <cell r="W3403">
            <v>83.93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</row>
        <row r="3404">
          <cell r="B3404" t="str">
            <v>MASON CO-UNREGULATEDROLLOFFRORENT20DRECY</v>
          </cell>
          <cell r="J3404" t="str">
            <v>RORENT20DRECY</v>
          </cell>
          <cell r="K3404" t="str">
            <v>ROLL OFF RENT DAILY-RECYL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  <cell r="W3404">
            <v>180.3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</row>
        <row r="3405">
          <cell r="B3405" t="str">
            <v>MASON CO-UNREGULATEDROLLOFFRORENT20MRECY</v>
          </cell>
          <cell r="J3405" t="str">
            <v>RORENT20MRECY</v>
          </cell>
          <cell r="K3405" t="str">
            <v>ROLL OFF RENT MONTHLY-REC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  <cell r="W3405">
            <v>3401.34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</row>
        <row r="3406">
          <cell r="B3406" t="str">
            <v>MASON CO-UNREGULATEDROLLOFFRORENT40DRECY</v>
          </cell>
          <cell r="J3406" t="str">
            <v>RORENT40DRECY</v>
          </cell>
          <cell r="K3406" t="str">
            <v>ROLL OFF RENT DAILY-RECYL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  <cell r="W3406">
            <v>283.8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</row>
        <row r="3407">
          <cell r="B3407" t="str">
            <v>MASON CO-UNREGULATEDROLLOFFRORENT40M</v>
          </cell>
          <cell r="J3407" t="str">
            <v>RORENT40M</v>
          </cell>
          <cell r="K3407" t="str">
            <v>40YD ROLL OFF-MNTHLY RENT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  <cell r="W3407">
            <v>1160.18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</row>
        <row r="3408">
          <cell r="B3408" t="str">
            <v>MASON CO-UNREGULATEDROLLOFFBELFAIR</v>
          </cell>
          <cell r="J3408" t="str">
            <v>BELFAIR</v>
          </cell>
          <cell r="K3408" t="str">
            <v>BELFAIR TRANSFER BOX HAUL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  <cell r="W3408">
            <v>3067.44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</row>
        <row r="3409">
          <cell r="B3409" t="str">
            <v>MASON CO-UNREGULATEDROLLOFFBLUEBOX</v>
          </cell>
          <cell r="J3409" t="str">
            <v>BLUEBOX</v>
          </cell>
          <cell r="K3409" t="str">
            <v>RECYCLING BLUE BOX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  <cell r="W3409">
            <v>11606.56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</row>
        <row r="3410">
          <cell r="B3410" t="str">
            <v>MASON CO-UNREGULATEDROLLOFFRECYHAUL</v>
          </cell>
          <cell r="J3410" t="str">
            <v>RECYHAUL</v>
          </cell>
          <cell r="K3410" t="str">
            <v>ROLL OFF RECYCLE HAUL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  <cell r="W3410">
            <v>2566.06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</row>
        <row r="3411">
          <cell r="B3411" t="str">
            <v>MASON CO-UNREGULATEDROLLOFFRODELRECY</v>
          </cell>
          <cell r="J3411" t="str">
            <v>RODELRECY</v>
          </cell>
          <cell r="K3411" t="str">
            <v>ROLL OFF DELIVER-RECYCLE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  <cell r="W3411">
            <v>155.91999999999999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</row>
        <row r="3412">
          <cell r="B3412" t="str">
            <v>MASON CO-UNREGULATEDROLLOFFROLIDRECY</v>
          </cell>
          <cell r="J3412" t="str">
            <v>ROLIDRECY</v>
          </cell>
          <cell r="K3412" t="str">
            <v>ROLL OFF LID-RECYCLE</v>
          </cell>
          <cell r="S3412">
            <v>0</v>
          </cell>
          <cell r="T3412">
            <v>0</v>
          </cell>
          <cell r="U3412">
            <v>0</v>
          </cell>
          <cell r="V3412">
            <v>0</v>
          </cell>
          <cell r="W3412">
            <v>11.27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</row>
        <row r="3413">
          <cell r="B3413" t="str">
            <v>MASON CO-UNREGULATEDROLLOFFROMILERECY</v>
          </cell>
          <cell r="J3413" t="str">
            <v>ROMILERECY</v>
          </cell>
          <cell r="K3413" t="str">
            <v>ROLL OFF MILEAGE RECYCLE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  <cell r="W3413">
            <v>1375.38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</row>
        <row r="3414">
          <cell r="B3414" t="str">
            <v>MASON CO-UNREGULATEDROLLOFFRORENT20DRECY</v>
          </cell>
          <cell r="J3414" t="str">
            <v>RORENT20DRECY</v>
          </cell>
          <cell r="K3414" t="str">
            <v>ROLL OFF RENT DAILY-RECYL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  <cell r="W3414">
            <v>30.05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</row>
        <row r="3415">
          <cell r="B3415" t="str">
            <v>MASON CO-UNREGULATEDROLLOFFRORENT20MRECY</v>
          </cell>
          <cell r="J3415" t="str">
            <v>RORENT20MRECY</v>
          </cell>
          <cell r="K3415" t="str">
            <v>ROLL OFF RENT MONTHLY-REC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  <cell r="W3415">
            <v>138.22999999999999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</row>
        <row r="3416">
          <cell r="B3416" t="str">
            <v>MASON CO-UNREGULATEDROLLOFFRORENT40DRECY</v>
          </cell>
          <cell r="J3416" t="str">
            <v>RORENT40DRECY</v>
          </cell>
          <cell r="K3416" t="str">
            <v>ROLL OFF RENT DAILY-RECYL</v>
          </cell>
          <cell r="S3416">
            <v>0</v>
          </cell>
          <cell r="T3416">
            <v>0</v>
          </cell>
          <cell r="U3416">
            <v>0</v>
          </cell>
          <cell r="V3416">
            <v>0</v>
          </cell>
          <cell r="W3416">
            <v>113.52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</row>
        <row r="3417">
          <cell r="B3417" t="str">
            <v>MASON CO-UNREGULATEDSTORAGESTO22</v>
          </cell>
          <cell r="J3417" t="str">
            <v>STO22</v>
          </cell>
          <cell r="K3417" t="str">
            <v>22FT STORAGE CONT PU</v>
          </cell>
          <cell r="S3417">
            <v>0</v>
          </cell>
          <cell r="T3417">
            <v>0</v>
          </cell>
          <cell r="U3417">
            <v>0</v>
          </cell>
          <cell r="V3417">
            <v>0</v>
          </cell>
          <cell r="W3417">
            <v>100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</row>
        <row r="3418">
          <cell r="B3418" t="str">
            <v>MASON CO-UNREGULATEDSTORAGESTORENT22</v>
          </cell>
          <cell r="J3418" t="str">
            <v>STORENT22</v>
          </cell>
          <cell r="K3418" t="str">
            <v>PORTABLE STORAGE RENT 22</v>
          </cell>
          <cell r="S3418">
            <v>0</v>
          </cell>
          <cell r="T3418">
            <v>0</v>
          </cell>
          <cell r="U3418">
            <v>0</v>
          </cell>
          <cell r="V3418">
            <v>0</v>
          </cell>
          <cell r="W3418">
            <v>500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</row>
        <row r="3419">
          <cell r="B3419" t="str">
            <v>MASON CO-UNREGULATEDSTORAGESTO22</v>
          </cell>
          <cell r="J3419" t="str">
            <v>STO22</v>
          </cell>
          <cell r="K3419" t="str">
            <v>22FT STORAGE CONT PU</v>
          </cell>
          <cell r="S3419">
            <v>0</v>
          </cell>
          <cell r="T3419">
            <v>0</v>
          </cell>
          <cell r="U3419">
            <v>0</v>
          </cell>
          <cell r="V3419">
            <v>0</v>
          </cell>
          <cell r="W3419">
            <v>77.959999999999994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</row>
        <row r="3420">
          <cell r="B3420" t="str">
            <v>MASON CO-UNREGULATEDSTORAGESTORENT22</v>
          </cell>
          <cell r="J3420" t="str">
            <v>STORENT22</v>
          </cell>
          <cell r="K3420" t="str">
            <v>PORTABLE STORAGE RENT 22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  <cell r="W3420">
            <v>33.4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</row>
        <row r="3421">
          <cell r="B3421" t="str">
            <v>MASON CO-UNREGULATEDSURCFUEL-RECY MASON</v>
          </cell>
          <cell r="J3421" t="str">
            <v>FUEL-RECY MASON</v>
          </cell>
          <cell r="K3421" t="str">
            <v>FUEL &amp; MATERIAL SURCHARGE</v>
          </cell>
          <cell r="S3421">
            <v>0</v>
          </cell>
          <cell r="T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</row>
        <row r="3422">
          <cell r="B3422" t="str">
            <v>MASON CO-UNREGULATEDSURCFUEL-RECY MASON</v>
          </cell>
          <cell r="J3422" t="str">
            <v>FUEL-RECY MASON</v>
          </cell>
          <cell r="K3422" t="str">
            <v>FUEL &amp; MATERIAL SURCHARGE</v>
          </cell>
          <cell r="S3422">
            <v>0</v>
          </cell>
          <cell r="T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</row>
        <row r="3423">
          <cell r="B3423" t="str">
            <v>MASON CO-UNREGULATEDSURCFUEL-RO MASON</v>
          </cell>
          <cell r="J3423" t="str">
            <v>FUEL-RO MASON</v>
          </cell>
          <cell r="K3423" t="str">
            <v>FUEL &amp; MATERIAL SURCHARGE</v>
          </cell>
          <cell r="S3423">
            <v>0</v>
          </cell>
          <cell r="T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</row>
        <row r="3424">
          <cell r="B3424" t="str">
            <v>MASON CO-UNREGULATEDTAXESSALES TAX</v>
          </cell>
          <cell r="J3424" t="str">
            <v>SALES TAX</v>
          </cell>
          <cell r="K3424" t="str">
            <v>8.5% Sales Tax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  <cell r="W3424">
            <v>10.7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</row>
        <row r="3425">
          <cell r="B3425" t="str">
            <v>MASON CO-UNREGULATEDTAXESSALES TAX</v>
          </cell>
          <cell r="J3425" t="str">
            <v>SALES TAX</v>
          </cell>
          <cell r="K3425" t="str">
            <v>8.5% Sales Tax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  <cell r="W3425">
            <v>232.6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</row>
        <row r="3426">
          <cell r="B3426" t="str">
            <v>CITY OF SHELTON-CONTRACTACCOUNTING ADJUSTMENTSFINCHG</v>
          </cell>
          <cell r="J3426" t="str">
            <v>FINCHG</v>
          </cell>
          <cell r="K3426" t="str">
            <v>LATE FEE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839.66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</row>
        <row r="3427">
          <cell r="B3427" t="str">
            <v>CITY OF SHELTON-CONTRACTACCOUNTING ADJUSTMENTSFINCHG</v>
          </cell>
          <cell r="J3427" t="str">
            <v>FINCHG</v>
          </cell>
          <cell r="K3427" t="str">
            <v>LATE FEE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-7.03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</row>
        <row r="3428">
          <cell r="B3428" t="str">
            <v>CITY OF SHELTON-CONTRACTACCOUNTING ADJUSTMENTSMM</v>
          </cell>
          <cell r="J3428" t="str">
            <v>MM</v>
          </cell>
          <cell r="K3428" t="str">
            <v>MOVE MONEY</v>
          </cell>
          <cell r="S3428">
            <v>0</v>
          </cell>
          <cell r="T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-303.08999999999997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</row>
        <row r="3429">
          <cell r="B3429" t="str">
            <v>CITY OF SHELTON-CONTRACTACCOUNTING ADJUSTMENTSREFUND</v>
          </cell>
          <cell r="J3429" t="str">
            <v>REFUND</v>
          </cell>
          <cell r="K3429" t="str">
            <v>REFUND</v>
          </cell>
          <cell r="S3429">
            <v>0</v>
          </cell>
          <cell r="T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909.92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</row>
        <row r="3430">
          <cell r="B3430" t="str">
            <v>CITY OF SHELTON-CONTRACTACCOUNTING ADJUSTMENTSUNCLAIMED</v>
          </cell>
          <cell r="J3430" t="str">
            <v>UNCLAIMED</v>
          </cell>
          <cell r="K3430" t="str">
            <v>UNCLAIMED PROPERTY</v>
          </cell>
          <cell r="S3430">
            <v>0</v>
          </cell>
          <cell r="T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1.26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</row>
        <row r="3431">
          <cell r="B3431" t="str">
            <v>CITY OF SHELTON-CONTRACTCOMMERCIAL  FRONTLOADLOOSE-COMM</v>
          </cell>
          <cell r="J3431" t="str">
            <v>LOOSE-COMM</v>
          </cell>
          <cell r="K3431" t="str">
            <v>LOOSE MATERIAL - COMM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509.76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</row>
        <row r="3432">
          <cell r="B3432" t="str">
            <v>CITY OF SHELTON-CONTRACTCOMMERCIAL - REARLOAD300CW1</v>
          </cell>
          <cell r="J3432" t="str">
            <v>300CW1</v>
          </cell>
          <cell r="K3432" t="str">
            <v>1-300 GL CART WEEKLY SVC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43990.26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</row>
        <row r="3433">
          <cell r="B3433" t="str">
            <v>CITY OF SHELTON-CONTRACTCOMMERCIAL - REARLOAD64CW1</v>
          </cell>
          <cell r="J3433" t="str">
            <v>64CW1</v>
          </cell>
          <cell r="K3433" t="str">
            <v>1-64 GL CART WEEKLY SVC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1532.7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</row>
        <row r="3434">
          <cell r="B3434" t="str">
            <v>CITY OF SHELTON-CONTRACTCOMMERCIAL - REARLOAD96CW1</v>
          </cell>
          <cell r="J3434" t="str">
            <v>96CW1</v>
          </cell>
          <cell r="K3434" t="str">
            <v>1-96 GL CART WEEKLY SVC</v>
          </cell>
          <cell r="S3434">
            <v>0</v>
          </cell>
          <cell r="T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4264.37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</row>
        <row r="3435">
          <cell r="B3435" t="str">
            <v>CITY OF SHELTON-CONTRACTCOMMERCIAL - REARLOADROLLOUTOC</v>
          </cell>
          <cell r="J3435" t="str">
            <v>ROLLOUTOC</v>
          </cell>
          <cell r="K3435" t="str">
            <v>ROLL OUT</v>
          </cell>
          <cell r="S3435">
            <v>0</v>
          </cell>
          <cell r="T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14.16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</row>
        <row r="3436">
          <cell r="B3436" t="str">
            <v>CITY OF SHELTON-CONTRACTCOMMERCIAL - REARLOADSL096.0GEO001CGW</v>
          </cell>
          <cell r="J3436" t="str">
            <v>SL096.0GEO001CGW</v>
          </cell>
          <cell r="K3436" t="str">
            <v>96 GL EOW COM GREENWASTE</v>
          </cell>
          <cell r="S3436">
            <v>0</v>
          </cell>
          <cell r="T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116.64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</row>
        <row r="3437">
          <cell r="B3437" t="str">
            <v>CITY OF SHELTON-CONTRACTCOMMERCIAL - REARLOADUNLOCKRECY</v>
          </cell>
          <cell r="J3437" t="str">
            <v>UNLOCKRECY</v>
          </cell>
          <cell r="K3437" t="str">
            <v>UNLOCK / UNLATCH RECY</v>
          </cell>
          <cell r="S3437">
            <v>0</v>
          </cell>
          <cell r="T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20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</row>
        <row r="3438">
          <cell r="B3438" t="str">
            <v>CITY OF SHELTON-CONTRACTCOMMERCIAL - REARLOADUNLOCKREF</v>
          </cell>
          <cell r="J3438" t="str">
            <v>UNLOCKREF</v>
          </cell>
          <cell r="K3438" t="str">
            <v>UNLOCK / UNLATCH REFUSE</v>
          </cell>
          <cell r="S3438">
            <v>0</v>
          </cell>
          <cell r="T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357.54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</row>
        <row r="3439">
          <cell r="B3439" t="str">
            <v>CITY OF SHELTON-CONTRACTCOMMERCIAL - REARLOAD96CW1</v>
          </cell>
          <cell r="J3439" t="str">
            <v>96CW1</v>
          </cell>
          <cell r="K3439" t="str">
            <v>1-96 GL CART WEEKLY SVC</v>
          </cell>
          <cell r="S3439">
            <v>0</v>
          </cell>
          <cell r="T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-44.2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</row>
        <row r="3440">
          <cell r="B3440" t="str">
            <v>CITY OF SHELTON-CONTRACTCOMMERCIAL - REARLOADEP300-COM</v>
          </cell>
          <cell r="J3440" t="str">
            <v>EP300-COM</v>
          </cell>
          <cell r="K3440" t="str">
            <v>EXTRA PICKUP 300 GL - COM</v>
          </cell>
          <cell r="S3440">
            <v>0</v>
          </cell>
          <cell r="T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236.16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</row>
        <row r="3441">
          <cell r="B3441" t="str">
            <v>CITY OF SHELTON-CONTRACTCOMMERCIAL - REARLOADEP64-COM</v>
          </cell>
          <cell r="J3441" t="str">
            <v>EP64-COM</v>
          </cell>
          <cell r="K3441" t="str">
            <v>EXTRA PICKUP 64 GL - COM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598.5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</row>
        <row r="3442">
          <cell r="B3442" t="str">
            <v>CITY OF SHELTON-CONTRACTCOMMERCIAL - REARLOADUNLOCKREF</v>
          </cell>
          <cell r="J3442" t="str">
            <v>UNLOCKREF</v>
          </cell>
          <cell r="K3442" t="str">
            <v>UNLOCK / UNLATCH REFUSE</v>
          </cell>
          <cell r="S3442">
            <v>0</v>
          </cell>
          <cell r="T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95.58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</row>
        <row r="3443">
          <cell r="B3443" t="str">
            <v>CITY OF SHELTON-CONTRACTPAYMENTSCC-KOL</v>
          </cell>
          <cell r="J3443" t="str">
            <v>CC-KOL</v>
          </cell>
          <cell r="K3443" t="str">
            <v>ONLINE PAYMENT-CC</v>
          </cell>
          <cell r="S3443">
            <v>0</v>
          </cell>
          <cell r="T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-59785.23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</row>
        <row r="3444">
          <cell r="B3444" t="str">
            <v>CITY OF SHELTON-CONTRACTPAYMENTSCCREF-KOL</v>
          </cell>
          <cell r="J3444" t="str">
            <v>CCREF-KOL</v>
          </cell>
          <cell r="K3444" t="str">
            <v>CREDIT CARD REFUND</v>
          </cell>
          <cell r="S3444">
            <v>0</v>
          </cell>
          <cell r="T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194.42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</row>
        <row r="3445">
          <cell r="B3445" t="str">
            <v>CITY OF SHELTON-CONTRACTPAYMENTSPAY</v>
          </cell>
          <cell r="J3445" t="str">
            <v>PAY</v>
          </cell>
          <cell r="K3445" t="str">
            <v>PAYMENT-THANK YOU!</v>
          </cell>
          <cell r="S3445">
            <v>0</v>
          </cell>
          <cell r="T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-21721.88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</row>
        <row r="3446">
          <cell r="B3446" t="str">
            <v>CITY OF SHELTON-CONTRACTPAYMENTSPAY EFT</v>
          </cell>
          <cell r="J3446" t="str">
            <v>PAY EFT</v>
          </cell>
          <cell r="K3446" t="str">
            <v>ELECTRONIC PAYMENT</v>
          </cell>
          <cell r="S3446">
            <v>0</v>
          </cell>
          <cell r="T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-397.35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</row>
        <row r="3447">
          <cell r="B3447" t="str">
            <v>CITY OF SHELTON-CONTRACTPAYMENTSPAY-CFREE</v>
          </cell>
          <cell r="J3447" t="str">
            <v>PAY-CFREE</v>
          </cell>
          <cell r="K3447" t="str">
            <v>PAYMENT-THANK YOU</v>
          </cell>
          <cell r="S3447">
            <v>0</v>
          </cell>
          <cell r="T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-6197.73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</row>
        <row r="3448">
          <cell r="B3448" t="str">
            <v>CITY OF SHELTON-CONTRACTPAYMENTSPAY-KOL</v>
          </cell>
          <cell r="J3448" t="str">
            <v>PAY-KOL</v>
          </cell>
          <cell r="K3448" t="str">
            <v>PAYMENT-THANK YOU - OL</v>
          </cell>
          <cell r="S3448">
            <v>0</v>
          </cell>
          <cell r="T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-17082.349999999999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</row>
        <row r="3449">
          <cell r="B3449" t="str">
            <v>CITY OF SHELTON-CONTRACTPAYMENTSPAY-OAK</v>
          </cell>
          <cell r="J3449" t="str">
            <v>PAY-OAK</v>
          </cell>
          <cell r="K3449" t="str">
            <v>OAKLEAF PAYMENT</v>
          </cell>
          <cell r="S3449">
            <v>0</v>
          </cell>
          <cell r="T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-437.71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</row>
        <row r="3450">
          <cell r="B3450" t="str">
            <v>CITY OF SHELTON-CONTRACTPAYMENTSPAY-ORCC</v>
          </cell>
          <cell r="J3450" t="str">
            <v>PAY-ORCC</v>
          </cell>
          <cell r="K3450" t="str">
            <v>ORCC PAYMENT</v>
          </cell>
          <cell r="S3450">
            <v>0</v>
          </cell>
          <cell r="T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-17.079999999999998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</row>
        <row r="3451">
          <cell r="B3451" t="str">
            <v>CITY OF SHELTON-CONTRACTPAYMENTSPAY-RPPS</v>
          </cell>
          <cell r="J3451" t="str">
            <v>PAY-RPPS</v>
          </cell>
          <cell r="K3451" t="str">
            <v>RPSS PAYMENT</v>
          </cell>
          <cell r="S3451">
            <v>0</v>
          </cell>
          <cell r="T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-848.08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</row>
        <row r="3452">
          <cell r="B3452" t="str">
            <v>CITY OF SHELTON-CONTRACTPAYMENTSPAYMET</v>
          </cell>
          <cell r="J3452" t="str">
            <v>PAYMET</v>
          </cell>
          <cell r="K3452" t="str">
            <v>METAVANTE ONLINE PAYMENT</v>
          </cell>
          <cell r="S3452">
            <v>0</v>
          </cell>
          <cell r="T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-3412.94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</row>
        <row r="3453">
          <cell r="B3453" t="str">
            <v>CITY OF SHELTON-CONTRACTPAYMENTSPAYUSBL</v>
          </cell>
          <cell r="J3453" t="str">
            <v>PAYUSBL</v>
          </cell>
          <cell r="K3453" t="str">
            <v>PAYMENT THANK YOU</v>
          </cell>
          <cell r="S3453">
            <v>0</v>
          </cell>
          <cell r="T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-41412.800000000003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</row>
        <row r="3454">
          <cell r="B3454" t="str">
            <v>CITY OF SHELTON-CONTRACTPAYMENTSRET-KOL</v>
          </cell>
          <cell r="J3454" t="str">
            <v>RET-KOL</v>
          </cell>
          <cell r="K3454" t="str">
            <v>ONLINE PAYMENT RETURN</v>
          </cell>
          <cell r="S3454">
            <v>0</v>
          </cell>
          <cell r="T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122.44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</row>
        <row r="3455">
          <cell r="B3455" t="str">
            <v>CITY OF SHELTON-CONTRACTRESIDENTIAL20RW1</v>
          </cell>
          <cell r="J3455" t="str">
            <v>20RW1</v>
          </cell>
          <cell r="K3455" t="str">
            <v>1-20 GAL CAN WEEKLY SVC</v>
          </cell>
          <cell r="S3455">
            <v>0</v>
          </cell>
          <cell r="T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</row>
        <row r="3456">
          <cell r="B3456" t="str">
            <v>CITY OF SHELTON-CONTRACTRESIDENTIAL300RW1</v>
          </cell>
          <cell r="J3456" t="str">
            <v>300RW1</v>
          </cell>
          <cell r="K3456" t="str">
            <v>1-300 GL CART WEEKLY SVC</v>
          </cell>
          <cell r="S3456">
            <v>0</v>
          </cell>
          <cell r="T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10439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</row>
        <row r="3457">
          <cell r="B3457" t="str">
            <v>CITY OF SHELTON-CONTRACTRESIDENTIAL35RE1</v>
          </cell>
          <cell r="J3457" t="str">
            <v>35RE1</v>
          </cell>
          <cell r="K3457" t="str">
            <v>1-35 GAL CART EOW SVC</v>
          </cell>
          <cell r="S3457">
            <v>0</v>
          </cell>
          <cell r="T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5944.92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</row>
        <row r="3458">
          <cell r="B3458" t="str">
            <v>CITY OF SHELTON-CONTRACTRESIDENTIAL35RE1RR</v>
          </cell>
          <cell r="J3458" t="str">
            <v>35RE1RR</v>
          </cell>
          <cell r="K3458" t="str">
            <v>1-35 GL CART EOW REDUCED RATE</v>
          </cell>
          <cell r="S3458">
            <v>0</v>
          </cell>
          <cell r="T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902.5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</row>
        <row r="3459">
          <cell r="B3459" t="str">
            <v>CITY OF SHELTON-CONTRACTRESIDENTIAL64RE1</v>
          </cell>
          <cell r="J3459" t="str">
            <v>64RE1</v>
          </cell>
          <cell r="K3459" t="str">
            <v>1-64 GAL EOW</v>
          </cell>
          <cell r="S3459">
            <v>0</v>
          </cell>
          <cell r="T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23802.15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</row>
        <row r="3460">
          <cell r="B3460" t="str">
            <v>CITY OF SHELTON-CONTRACTRESIDENTIAL64RE1RR</v>
          </cell>
          <cell r="J3460" t="str">
            <v>64RE1RR</v>
          </cell>
          <cell r="K3460" t="str">
            <v>1-64 GL CART EOW REDUCED RATE</v>
          </cell>
          <cell r="S3460">
            <v>0</v>
          </cell>
          <cell r="T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1516.48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</row>
        <row r="3461">
          <cell r="B3461" t="str">
            <v>CITY OF SHELTON-CONTRACTRESIDENTIAL64RW1</v>
          </cell>
          <cell r="J3461" t="str">
            <v>64RW1</v>
          </cell>
          <cell r="K3461" t="str">
            <v>1-64 GAL CART WEEKLY SVC</v>
          </cell>
          <cell r="S3461">
            <v>0</v>
          </cell>
          <cell r="T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3145.68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</row>
        <row r="3462">
          <cell r="B3462" t="str">
            <v>CITY OF SHELTON-CONTRACTRESIDENTIAL64RW1RR</v>
          </cell>
          <cell r="J3462" t="str">
            <v>64RW1RR</v>
          </cell>
          <cell r="K3462" t="str">
            <v>1-64 GL CART WKLY REDUCED RATE</v>
          </cell>
          <cell r="S3462">
            <v>0</v>
          </cell>
          <cell r="T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128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</row>
        <row r="3463">
          <cell r="B3463" t="str">
            <v>CITY OF SHELTON-CONTRACTRESIDENTIAL96RE1</v>
          </cell>
          <cell r="J3463" t="str">
            <v>96RE1</v>
          </cell>
          <cell r="K3463" t="str">
            <v>1-96 GAL EOW</v>
          </cell>
          <cell r="S3463">
            <v>0</v>
          </cell>
          <cell r="T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14266.63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</row>
        <row r="3464">
          <cell r="B3464" t="str">
            <v>CITY OF SHELTON-CONTRACTRESIDENTIAL96RE1RR</v>
          </cell>
          <cell r="J3464" t="str">
            <v>96RE1RR</v>
          </cell>
          <cell r="K3464" t="str">
            <v>1-96 GL CART EOW REDUCED RATE</v>
          </cell>
          <cell r="S3464">
            <v>0</v>
          </cell>
          <cell r="T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726.45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</row>
        <row r="3465">
          <cell r="B3465" t="str">
            <v>CITY OF SHELTON-CONTRACTRESIDENTIAL96RW1</v>
          </cell>
          <cell r="J3465" t="str">
            <v>96RW1</v>
          </cell>
          <cell r="K3465" t="str">
            <v>1-96 GAL CART WEEKLY SVC</v>
          </cell>
          <cell r="S3465">
            <v>0</v>
          </cell>
          <cell r="T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2456.71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</row>
        <row r="3466">
          <cell r="B3466" t="str">
            <v>CITY OF SHELTON-CONTRACTRESIDENTIAL96RW1RR</v>
          </cell>
          <cell r="J3466" t="str">
            <v>96RW1RR</v>
          </cell>
          <cell r="K3466" t="str">
            <v>1-96 GL CART WKLY REDUCED RATE</v>
          </cell>
          <cell r="S3466">
            <v>0</v>
          </cell>
          <cell r="T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71.88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</row>
        <row r="3467">
          <cell r="B3467" t="str">
            <v>CITY OF SHELTON-CONTRACTRESIDENTIALEMPLOYEER</v>
          </cell>
          <cell r="J3467" t="str">
            <v>EMPLOYEER</v>
          </cell>
          <cell r="K3467" t="str">
            <v>EMPLOYEE SERVICE</v>
          </cell>
          <cell r="S3467">
            <v>0</v>
          </cell>
          <cell r="T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</row>
        <row r="3468">
          <cell r="B3468" t="str">
            <v>CITY OF SHELTON-CONTRACTRESIDENTIALMINSVC-RESI</v>
          </cell>
          <cell r="J3468" t="str">
            <v>MINSVC-RESI</v>
          </cell>
          <cell r="K3468" t="str">
            <v>MINIMUM SERVICE</v>
          </cell>
          <cell r="S3468">
            <v>0</v>
          </cell>
          <cell r="T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277.91000000000003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</row>
        <row r="3469">
          <cell r="B3469" t="str">
            <v>CITY OF SHELTON-CONTRACTRESIDENTIALROLLOUT 5-25</v>
          </cell>
          <cell r="J3469" t="str">
            <v>ROLLOUT 5-25</v>
          </cell>
          <cell r="K3469" t="str">
            <v>ROLL OUT FEE 5 - 25 FT</v>
          </cell>
          <cell r="S3469">
            <v>0</v>
          </cell>
          <cell r="T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14.16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</row>
        <row r="3470">
          <cell r="B3470" t="str">
            <v>CITY OF SHELTON-CONTRACTRESIDENTIALSL096.0GEO001GW</v>
          </cell>
          <cell r="J3470" t="str">
            <v>SL096.0GEO001GW</v>
          </cell>
          <cell r="K3470" t="str">
            <v>SL 96 GL EOW GREENWASTE 1</v>
          </cell>
          <cell r="S3470">
            <v>0</v>
          </cell>
          <cell r="T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3004.56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</row>
        <row r="3471">
          <cell r="B3471" t="str">
            <v>CITY OF SHELTON-CONTRACTRESIDENTIAL64RE1</v>
          </cell>
          <cell r="J3471" t="str">
            <v>64RE1</v>
          </cell>
          <cell r="K3471" t="str">
            <v>1-64 GAL EOW</v>
          </cell>
          <cell r="S3471">
            <v>0</v>
          </cell>
          <cell r="T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-4.08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</row>
        <row r="3472">
          <cell r="B3472" t="str">
            <v>CITY OF SHELTON-CONTRACTRESIDENTIAL64RE1RR</v>
          </cell>
          <cell r="J3472" t="str">
            <v>64RE1RR</v>
          </cell>
          <cell r="K3472" t="str">
            <v>1-64 GL CART EOW REDUCED RATE</v>
          </cell>
          <cell r="S3472">
            <v>0</v>
          </cell>
          <cell r="T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13.54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</row>
        <row r="3473">
          <cell r="B3473" t="str">
            <v>CITY OF SHELTON-CONTRACTRESIDENTIAL96RE1</v>
          </cell>
          <cell r="J3473" t="str">
            <v>96RE1</v>
          </cell>
          <cell r="K3473" t="str">
            <v>1-96 GAL EOW</v>
          </cell>
          <cell r="S3473">
            <v>0</v>
          </cell>
          <cell r="T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-24.15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</row>
        <row r="3474">
          <cell r="B3474" t="str">
            <v>CITY OF SHELTON-CONTRACTRESIDENTIALADJOTHR</v>
          </cell>
          <cell r="J3474" t="str">
            <v>ADJOTHR</v>
          </cell>
          <cell r="K3474" t="str">
            <v>ADJUSTMENT</v>
          </cell>
          <cell r="S3474">
            <v>0</v>
          </cell>
          <cell r="T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-17.45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</row>
        <row r="3475">
          <cell r="B3475" t="str">
            <v>CITY OF SHELTON-CONTRACTRESIDENTIALADMINFEE-RES</v>
          </cell>
          <cell r="J3475" t="str">
            <v>ADMINFEE-RES</v>
          </cell>
          <cell r="K3475" t="str">
            <v>NEW ACCT / VACANCY FEE</v>
          </cell>
          <cell r="S3475">
            <v>0</v>
          </cell>
          <cell r="T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1031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</row>
        <row r="3476">
          <cell r="B3476" t="str">
            <v>CITY OF SHELTON-CONTRACTRESIDENTIALEP300-RES</v>
          </cell>
          <cell r="J3476" t="str">
            <v>EP300-RES</v>
          </cell>
          <cell r="K3476" t="str">
            <v>EXTRA PICKUP 300 GL - RES</v>
          </cell>
          <cell r="S3476">
            <v>0</v>
          </cell>
          <cell r="T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468.18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</row>
        <row r="3477">
          <cell r="B3477" t="str">
            <v>CITY OF SHELTON-CONTRACTRESIDENTIALEP35-RES</v>
          </cell>
          <cell r="J3477" t="str">
            <v>EP35-RES</v>
          </cell>
          <cell r="K3477" t="str">
            <v>EXTRA PICKUP 35 GL - RES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1788.08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</row>
        <row r="3478">
          <cell r="B3478" t="str">
            <v>CITY OF SHELTON-CONTRACTRESIDENTIALEP64-RES</v>
          </cell>
          <cell r="J3478" t="str">
            <v>EP64-RES</v>
          </cell>
          <cell r="K3478" t="str">
            <v>EXTRA PICKUP 64 GL - RES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156.15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</row>
        <row r="3479">
          <cell r="B3479" t="str">
            <v>CITY OF SHELTON-CONTRACTRESIDENTIALEP96-RES</v>
          </cell>
          <cell r="J3479" t="str">
            <v>EP96-RES</v>
          </cell>
          <cell r="K3479" t="str">
            <v>EXTRA PICKUP 96 GL - RES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185.4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</row>
        <row r="3480">
          <cell r="B3480" t="str">
            <v>CITY OF SHELTON-CONTRACTRESIDENTIALMINSVC-RESI</v>
          </cell>
          <cell r="J3480" t="str">
            <v>MINSVC-RESI</v>
          </cell>
          <cell r="K3480" t="str">
            <v>MINIMUM SERVICE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</row>
        <row r="3481">
          <cell r="B3481" t="str">
            <v>CITY OF SHELTON-CONTRACTRESIDENTIALREDELIVER</v>
          </cell>
          <cell r="J3481" t="str">
            <v>REDELIVER</v>
          </cell>
          <cell r="K3481" t="str">
            <v>DELIVERY CHARGE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167.96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</row>
        <row r="3482">
          <cell r="B3482" t="str">
            <v>CITY OF SHELTON-CONTRACTSURCFUEL-COM MASON</v>
          </cell>
          <cell r="J3482" t="str">
            <v>FUEL-COM MASON</v>
          </cell>
          <cell r="K3482" t="str">
            <v>FUEL &amp; MATERIAL SURCHARGE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</row>
        <row r="3483">
          <cell r="B3483" t="str">
            <v>CITY OF SHELTON-CONTRACTSURCFUEL-RECY MASON</v>
          </cell>
          <cell r="J3483" t="str">
            <v>FUEL-RECY MASON</v>
          </cell>
          <cell r="K3483" t="str">
            <v>FUEL &amp; MATERIAL SURCHARGE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</row>
        <row r="3484">
          <cell r="B3484" t="str">
            <v>CITY OF SHELTON-CONTRACTSURCFUEL-RES MASON</v>
          </cell>
          <cell r="J3484" t="str">
            <v>FUEL-RES MASON</v>
          </cell>
          <cell r="K3484" t="str">
            <v>FUEL &amp; MATERIAL SURCHARGE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</row>
        <row r="3485">
          <cell r="B3485" t="str">
            <v>CITY OF SHELTON-CONTRACTSURCFUEL-RES MASON</v>
          </cell>
          <cell r="J3485" t="str">
            <v>FUEL-RES MASON</v>
          </cell>
          <cell r="K3485" t="str">
            <v>FUEL &amp; MATERIAL SURCHARGE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</row>
        <row r="3486">
          <cell r="B3486" t="str">
            <v>CITY OF SHELTON-CONTRACTSURCFUEL-RES MASON</v>
          </cell>
          <cell r="J3486" t="str">
            <v>FUEL-RES MASON</v>
          </cell>
          <cell r="K3486" t="str">
            <v>FUEL &amp; MATERIAL SURCHARGE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</row>
        <row r="3487">
          <cell r="B3487" t="str">
            <v>CITY OF SHELTON-CONTRACTTAXESCITY OF SHELTON</v>
          </cell>
          <cell r="J3487" t="str">
            <v>CITY OF SHELTON</v>
          </cell>
          <cell r="K3487" t="str">
            <v>41.9% CITY UTILITY TAX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26839.82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</row>
        <row r="3488">
          <cell r="B3488" t="str">
            <v>CITY OF SHELTON-CONTRACTTAXESCITY OF SHELTON UTILITY</v>
          </cell>
          <cell r="J3488" t="str">
            <v>CITY OF SHELTON UTILITY</v>
          </cell>
          <cell r="K3488" t="str">
            <v>CONTRACT UTILITY ONLY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257.45999999999998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</row>
        <row r="3489">
          <cell r="B3489" t="str">
            <v>CITY OF SHELTON-CONTRACTTAXESSHELTON WA REFUSE</v>
          </cell>
          <cell r="J3489" t="str">
            <v>SHELTON WA REFUSE</v>
          </cell>
          <cell r="K3489" t="str">
            <v>3.6% WA Refuse Tax</v>
          </cell>
          <cell r="S3489">
            <v>0</v>
          </cell>
          <cell r="T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2304.0300000000002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</row>
        <row r="3490">
          <cell r="B3490" t="str">
            <v>CITY OF SHELTON-CONTRACTTAXESCITY OF SHELTON</v>
          </cell>
          <cell r="J3490" t="str">
            <v>CITY OF SHELTON</v>
          </cell>
          <cell r="K3490" t="str">
            <v>41.9% CITY UTILITY TAX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23954.58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</row>
        <row r="3491">
          <cell r="B3491" t="str">
            <v>CITY OF SHELTON-CONTRACTTAXESREF</v>
          </cell>
          <cell r="J3491" t="str">
            <v>REF</v>
          </cell>
          <cell r="K3491" t="str">
            <v>3.6% WA Refuse Tax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6.93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</row>
        <row r="3492">
          <cell r="B3492" t="str">
            <v>CITY OF SHELTON-CONTRACTTAXESSHELTON SALES TAX</v>
          </cell>
          <cell r="J3492" t="str">
            <v>SHELTON SALES TAX</v>
          </cell>
          <cell r="K3492" t="str">
            <v>8.8% Sales Tax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14.04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</row>
        <row r="3493">
          <cell r="B3493" t="str">
            <v>CITY OF SHELTON-CONTRACTTAXESSHELTON WA REFUSE</v>
          </cell>
          <cell r="J3493" t="str">
            <v>SHELTON WA REFUSE</v>
          </cell>
          <cell r="K3493" t="str">
            <v>3.6% WA Refuse Tax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1909.99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</row>
        <row r="3494">
          <cell r="B3494" t="str">
            <v>CITY OF SHELTON-CONTRACTTAXESCITY OF SHELTON</v>
          </cell>
          <cell r="J3494" t="str">
            <v>CITY OF SHELTON</v>
          </cell>
          <cell r="K3494" t="str">
            <v>41.9% CITY UTILITY TAX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29.87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</row>
        <row r="3495">
          <cell r="B3495" t="str">
            <v>CITY OF SHELTON-CONTRACTTAXESSHELTON WA REFUSE</v>
          </cell>
          <cell r="J3495" t="str">
            <v>SHELTON WA REFUSE</v>
          </cell>
          <cell r="K3495" t="str">
            <v>3.6% WA Refuse Tax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2.57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</row>
        <row r="3496">
          <cell r="B3496" t="str">
            <v>CITY of SHELTON-REGULATEDACCOUNTING ADJUSTMENTSFINCHG</v>
          </cell>
          <cell r="J3496" t="str">
            <v>FINCHG</v>
          </cell>
          <cell r="K3496" t="str">
            <v>LATE FEE</v>
          </cell>
          <cell r="S3496">
            <v>0</v>
          </cell>
          <cell r="T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122.59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</row>
        <row r="3497">
          <cell r="B3497" t="str">
            <v>CITY of SHELTON-REGULATEDACCOUNTING ADJUSTMENTSMM</v>
          </cell>
          <cell r="J3497" t="str">
            <v>MM</v>
          </cell>
          <cell r="K3497" t="str">
            <v>MOVE MONEY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-29.03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</row>
        <row r="3498">
          <cell r="B3498" t="str">
            <v>CITY of SHELTON-REGULATEDCOMMERCIAL - REARLOADR1.5YDE</v>
          </cell>
          <cell r="J3498" t="str">
            <v>R1.5YDE</v>
          </cell>
          <cell r="K3498" t="str">
            <v>1.5 YD 1X EOW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41.6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</row>
        <row r="3499">
          <cell r="B3499" t="str">
            <v>CITY of SHELTON-REGULATEDCOMMERCIAL - REARLOADR1.5YDRENTM</v>
          </cell>
          <cell r="J3499" t="str">
            <v>R1.5YDRENTM</v>
          </cell>
          <cell r="K3499" t="str">
            <v>1.5YD CONTAINER RENT-MTH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9.5399999999999991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</row>
        <row r="3500">
          <cell r="B3500" t="str">
            <v>CITY of SHELTON-REGULATEDCOMMERCIAL - REARLOADR2YDRENTM</v>
          </cell>
          <cell r="J3500" t="str">
            <v>R2YDRENTM</v>
          </cell>
          <cell r="K3500" t="str">
            <v>2YD CONTAINER RENT-MTHLY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13.77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</row>
        <row r="3501">
          <cell r="B3501" t="str">
            <v>CITY of SHELTON-REGULATEDCOMMERCIAL - REARLOADR2YDW</v>
          </cell>
          <cell r="J3501" t="str">
            <v>R2YDW</v>
          </cell>
          <cell r="K3501" t="str">
            <v>2 YD 1X WEEKLY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109.68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</row>
        <row r="3502">
          <cell r="B3502" t="str">
            <v>CITY of SHELTON-REGULATEDCOMMERCIAL - REARLOADUNLOCKREF</v>
          </cell>
          <cell r="J3502" t="str">
            <v>UNLOCKREF</v>
          </cell>
          <cell r="K3502" t="str">
            <v>UNLOCK / UNLATCH REFUSE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10.119999999999999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</row>
        <row r="3503">
          <cell r="B3503" t="str">
            <v>CITY of SHELTON-REGULATEDCOMMERCIAL - REARLOADR2YDPU</v>
          </cell>
          <cell r="J3503" t="str">
            <v>R2YDPU</v>
          </cell>
          <cell r="K3503" t="str">
            <v>2YD CONTAINER PICKUP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25.33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</row>
        <row r="3504">
          <cell r="B3504" t="str">
            <v>CITY of SHELTON-REGULATEDPAYMENTSCC-KOL</v>
          </cell>
          <cell r="J3504" t="str">
            <v>CC-KOL</v>
          </cell>
          <cell r="K3504" t="str">
            <v>ONLINE PAYMENT-CC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-3678.42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</row>
        <row r="3505">
          <cell r="B3505" t="str">
            <v>CITY of SHELTON-REGULATEDPAYMENTSCCREF-KOL</v>
          </cell>
          <cell r="J3505" t="str">
            <v>CCREF-KOL</v>
          </cell>
          <cell r="K3505" t="str">
            <v>CREDIT CARD REFUND</v>
          </cell>
          <cell r="S3505">
            <v>0</v>
          </cell>
          <cell r="T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669.75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</row>
        <row r="3506">
          <cell r="B3506" t="str">
            <v>CITY of SHELTON-REGULATEDPAYMENTSPAY</v>
          </cell>
          <cell r="J3506" t="str">
            <v>PAY</v>
          </cell>
          <cell r="K3506" t="str">
            <v>PAYMENT-THANK YOU!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-18641.25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</row>
        <row r="3507">
          <cell r="B3507" t="str">
            <v>CITY of SHELTON-REGULATEDPAYMENTSPAY-KOL</v>
          </cell>
          <cell r="J3507" t="str">
            <v>PAY-KOL</v>
          </cell>
          <cell r="K3507" t="str">
            <v>PAYMENT-THANK YOU - OL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-1392.92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</row>
        <row r="3508">
          <cell r="B3508" t="str">
            <v>CITY of SHELTON-REGULATEDPAYMENTSPAY-NATL</v>
          </cell>
          <cell r="J3508" t="str">
            <v>PAY-NATL</v>
          </cell>
          <cell r="K3508" t="str">
            <v>PAYMENT THANK YOU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-2297.67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</row>
        <row r="3509">
          <cell r="B3509" t="str">
            <v>CITY of SHELTON-REGULATEDPAYMENTSPAYUSBL</v>
          </cell>
          <cell r="J3509" t="str">
            <v>PAYUSBL</v>
          </cell>
          <cell r="K3509" t="str">
            <v>PAYMENT THANK YOU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-3257.75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</row>
        <row r="3510">
          <cell r="B3510" t="str">
            <v>CITY of SHELTON-REGULATEDROLLOFFROLID</v>
          </cell>
          <cell r="J3510" t="str">
            <v>ROLID</v>
          </cell>
          <cell r="K3510" t="str">
            <v>ROLL OFF-LID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145.6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</row>
        <row r="3511">
          <cell r="B3511" t="str">
            <v>CITY of SHELTON-REGULATEDROLLOFFRORENT10M</v>
          </cell>
          <cell r="J3511" t="str">
            <v>RORENT10M</v>
          </cell>
          <cell r="K3511" t="str">
            <v>10YD ROLL OFF MTHLY RENT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83.93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</row>
        <row r="3512">
          <cell r="B3512" t="str">
            <v>CITY of SHELTON-REGULATEDROLLOFFRORENT20D</v>
          </cell>
          <cell r="J3512" t="str">
            <v>RORENT20D</v>
          </cell>
          <cell r="K3512" t="str">
            <v>20YD ROLL OFF-DAILY RENT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240.4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</row>
        <row r="3513">
          <cell r="B3513" t="str">
            <v>CITY of SHELTON-REGULATEDROLLOFFRORENT20M</v>
          </cell>
          <cell r="J3513" t="str">
            <v>RORENT20M</v>
          </cell>
          <cell r="K3513" t="str">
            <v>20YD ROLL OFF-MNTHLY RENT</v>
          </cell>
          <cell r="S3513">
            <v>0</v>
          </cell>
          <cell r="T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877.32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</row>
        <row r="3514">
          <cell r="B3514" t="str">
            <v>CITY of SHELTON-REGULATEDROLLOFFRORENT40D</v>
          </cell>
          <cell r="J3514" t="str">
            <v>RORENT40D</v>
          </cell>
          <cell r="K3514" t="str">
            <v>40YD ROLL OFF-DAILY RENT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567.6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</row>
        <row r="3515">
          <cell r="B3515" t="str">
            <v>CITY of SHELTON-REGULATEDROLLOFFRORENT40M</v>
          </cell>
          <cell r="J3515" t="str">
            <v>RORENT40M</v>
          </cell>
          <cell r="K3515" t="str">
            <v>40YD ROLL OFF-MNTHLY RENT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331.48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</row>
        <row r="3516">
          <cell r="B3516" t="str">
            <v>CITY of SHELTON-REGULATEDROLLOFFCPHAUL20</v>
          </cell>
          <cell r="J3516" t="str">
            <v>CPHAUL20</v>
          </cell>
          <cell r="K3516" t="str">
            <v>20YD COMPACTOR-HAUL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1559.3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</row>
        <row r="3517">
          <cell r="B3517" t="str">
            <v>CITY of SHELTON-REGULATEDROLLOFFCPHAUL35</v>
          </cell>
          <cell r="J3517" t="str">
            <v>CPHAUL35</v>
          </cell>
          <cell r="K3517" t="str">
            <v>35YD COMPACTOR-HAUL</v>
          </cell>
          <cell r="S3517">
            <v>0</v>
          </cell>
          <cell r="T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672.27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</row>
        <row r="3518">
          <cell r="B3518" t="str">
            <v>CITY of SHELTON-REGULATEDROLLOFFDISPMC-TON</v>
          </cell>
          <cell r="J3518" t="str">
            <v>DISPMC-TON</v>
          </cell>
          <cell r="K3518" t="str">
            <v>MC LANDFILL PER TON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16143.15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</row>
        <row r="3519">
          <cell r="B3519" t="str">
            <v>CITY of SHELTON-REGULATEDROLLOFFDISPMCMISC</v>
          </cell>
          <cell r="J3519" t="str">
            <v>DISPMCMISC</v>
          </cell>
          <cell r="K3519" t="str">
            <v>DISPOSAL MISCELLANOUS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86.24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</row>
        <row r="3520">
          <cell r="B3520" t="str">
            <v>CITY of SHELTON-REGULATEDROLLOFFRODEL</v>
          </cell>
          <cell r="J3520" t="str">
            <v>RODEL</v>
          </cell>
          <cell r="K3520" t="str">
            <v>ROLL OFF-DELIVERY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155.91999999999999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</row>
        <row r="3521">
          <cell r="B3521" t="str">
            <v>CITY of SHELTON-REGULATEDROLLOFFROHAUL10</v>
          </cell>
          <cell r="J3521" t="str">
            <v>ROHAUL10</v>
          </cell>
          <cell r="K3521" t="str">
            <v>10YD ROLL OFF HAUL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167.86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</row>
        <row r="3522">
          <cell r="B3522" t="str">
            <v>CITY of SHELTON-REGULATEDROLLOFFROHAUL20</v>
          </cell>
          <cell r="J3522" t="str">
            <v>ROHAUL20</v>
          </cell>
          <cell r="K3522" t="str">
            <v>20YD ROLL OFF-HAUL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2242.04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</row>
        <row r="3523">
          <cell r="B3523" t="str">
            <v>CITY of SHELTON-REGULATEDROLLOFFROHAUL20T</v>
          </cell>
          <cell r="J3523" t="str">
            <v>ROHAUL20T</v>
          </cell>
          <cell r="K3523" t="str">
            <v>20YD ROLL OFF TEMP HAUL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1657.16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</row>
        <row r="3524">
          <cell r="B3524" t="str">
            <v>CITY of SHELTON-REGULATEDROLLOFFROHAUL40</v>
          </cell>
          <cell r="J3524" t="str">
            <v>ROHAUL40</v>
          </cell>
          <cell r="K3524" t="str">
            <v>40YD ROLL OFF-HAUL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1657.4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</row>
        <row r="3525">
          <cell r="B3525" t="str">
            <v>CITY of SHELTON-REGULATEDROLLOFFROHAUL40T</v>
          </cell>
          <cell r="J3525" t="str">
            <v>ROHAUL40T</v>
          </cell>
          <cell r="K3525" t="str">
            <v>40YD ROLL OFF TEMP HAUL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331.48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</row>
        <row r="3526">
          <cell r="B3526" t="str">
            <v>CITY of SHELTON-REGULATEDROLLOFFRORENT20D</v>
          </cell>
          <cell r="J3526" t="str">
            <v>RORENT20D</v>
          </cell>
          <cell r="K3526" t="str">
            <v>20YD ROLL OFF-DAILY RENT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841.4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</row>
        <row r="3527">
          <cell r="B3527" t="str">
            <v>CITY of SHELTON-REGULATEDROLLOFFSP</v>
          </cell>
          <cell r="J3527" t="str">
            <v>SP</v>
          </cell>
          <cell r="K3527" t="str">
            <v>SPECIAL PICKUP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151.68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</row>
        <row r="3528">
          <cell r="B3528" t="str">
            <v>CITY of SHELTON-REGULATEDSURCFUEL-COM MASON</v>
          </cell>
          <cell r="J3528" t="str">
            <v>FUEL-COM MASON</v>
          </cell>
          <cell r="K3528" t="str">
            <v>FUEL &amp; MATERIAL SURCHARGE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</row>
        <row r="3529">
          <cell r="B3529" t="str">
            <v>CITY of SHELTON-REGULATEDSURCFUEL-RO MASON</v>
          </cell>
          <cell r="J3529" t="str">
            <v>FUEL-RO MASON</v>
          </cell>
          <cell r="K3529" t="str">
            <v>FUEL &amp; MATERIAL SURCHARGE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</row>
        <row r="3530">
          <cell r="B3530" t="str">
            <v>CITY of SHELTON-REGULATEDTAXESREF</v>
          </cell>
          <cell r="J3530" t="str">
            <v>REF</v>
          </cell>
          <cell r="K3530" t="str">
            <v>3.6% WA Refuse Tax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0.91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</row>
        <row r="3531">
          <cell r="B3531" t="str">
            <v>CITY of SHELTON-REGULATEDTAXESSHELTON SALES TAX</v>
          </cell>
          <cell r="J3531" t="str">
            <v>SHELTON SALES TAX</v>
          </cell>
          <cell r="K3531" t="str">
            <v>8.8% Sales Tax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0.84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</row>
        <row r="3532">
          <cell r="B3532" t="str">
            <v>CITY of SHELTON-REGULATEDTAXESSHELTON UNREG REFUSE</v>
          </cell>
          <cell r="J3532" t="str">
            <v>SHELTON UNREG REFUSE</v>
          </cell>
          <cell r="K3532" t="str">
            <v>3.6% WA STATE REFUSE TAX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4.3099999999999996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</row>
        <row r="3533">
          <cell r="B3533" t="str">
            <v>CITY of SHELTON-REGULATEDTAXESSHELTON UNREG SALES</v>
          </cell>
          <cell r="J3533" t="str">
            <v>SHELTON UNREG SALES</v>
          </cell>
          <cell r="K3533" t="str">
            <v>WA STATE SALES TAX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1.21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</row>
        <row r="3534">
          <cell r="B3534" t="str">
            <v>CITY of SHELTON-REGULATEDTAXESSHELTON WA REFUSE</v>
          </cell>
          <cell r="J3534" t="str">
            <v>SHELTON WA REFUSE</v>
          </cell>
          <cell r="K3534" t="str">
            <v>3.6% WA Refuse Tax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1.5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</row>
        <row r="3535">
          <cell r="B3535" t="str">
            <v>CITY of SHELTON-REGULATEDTAXESMASON REFUSE</v>
          </cell>
          <cell r="J3535" t="str">
            <v>MASON REFUSE</v>
          </cell>
          <cell r="K3535" t="str">
            <v>3.6% WA REFUSE TAX</v>
          </cell>
          <cell r="S3535">
            <v>0</v>
          </cell>
          <cell r="T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13.95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</row>
        <row r="3536">
          <cell r="B3536" t="str">
            <v>CITY of SHELTON-REGULATEDTAXESREF</v>
          </cell>
          <cell r="J3536" t="str">
            <v>REF</v>
          </cell>
          <cell r="K3536" t="str">
            <v>3.6% WA Refuse Tax</v>
          </cell>
          <cell r="S3536">
            <v>0</v>
          </cell>
          <cell r="T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7.74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</row>
        <row r="3537">
          <cell r="B3537" t="str">
            <v>CITY of SHELTON-REGULATEDTAXESSALES TAX</v>
          </cell>
          <cell r="J3537" t="str">
            <v>SALES TAX</v>
          </cell>
          <cell r="K3537" t="str">
            <v>8.5% Sales Tax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9.1999999999999993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</row>
        <row r="3538">
          <cell r="B3538" t="str">
            <v>CITY of SHELTON-REGULATEDTAXESSHELTON UNREG REFUSE</v>
          </cell>
          <cell r="J3538" t="str">
            <v>SHELTON UNREG REFUSE</v>
          </cell>
          <cell r="K3538" t="str">
            <v>3.6% WA STATE REFUSE TAX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741.22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</row>
        <row r="3539">
          <cell r="B3539" t="str">
            <v>CITY of SHELTON-REGULATEDTAXESSHELTON UNREG SALES</v>
          </cell>
          <cell r="J3539" t="str">
            <v>SHELTON UNREG SALES</v>
          </cell>
          <cell r="K3539" t="str">
            <v>WA STATE SALES TAX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261.02999999999997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</row>
        <row r="3540">
          <cell r="B3540" t="str">
            <v>CITY OF SHELTON-UNREGULATEDACCOUNTING ADJUSTMENTSFINCHG</v>
          </cell>
          <cell r="J3540" t="str">
            <v>FINCHG</v>
          </cell>
          <cell r="K3540" t="str">
            <v>LATE FEE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17.5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</row>
        <row r="3541">
          <cell r="B3541" t="str">
            <v>CITY OF SHELTON-UNREGULATEDACCOUNTING ADJUSTMENTSMM</v>
          </cell>
          <cell r="J3541" t="str">
            <v>MM</v>
          </cell>
          <cell r="K3541" t="str">
            <v>MOVE MONEY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303.08999999999997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</row>
        <row r="3542">
          <cell r="B3542" t="str">
            <v>CITY OF SHELTON-UNREGULATEDCOMMERCIAL - REARLOADUNLOCKRECY</v>
          </cell>
          <cell r="J3542" t="str">
            <v>UNLOCKRECY</v>
          </cell>
          <cell r="K3542" t="str">
            <v>UNLOCK / UNLATCH RECY</v>
          </cell>
          <cell r="S3542">
            <v>0</v>
          </cell>
          <cell r="T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5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</row>
        <row r="3543">
          <cell r="B3543" t="str">
            <v>CITY OF SHELTON-UNREGULATEDCOMMERCIAL RECYCLE96CRCOGE1</v>
          </cell>
          <cell r="J3543" t="str">
            <v>96CRCOGE1</v>
          </cell>
          <cell r="K3543" t="str">
            <v>96 COMMINGLE WG-EOW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285.83999999999997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</row>
        <row r="3544">
          <cell r="B3544" t="str">
            <v>CITY OF SHELTON-UNREGULATEDCOMMERCIAL RECYCLE96CRCOGM1</v>
          </cell>
          <cell r="J3544" t="str">
            <v>96CRCOGM1</v>
          </cell>
          <cell r="K3544" t="str">
            <v>96 COMMINGLE WGMNTHLY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128.38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</row>
        <row r="3545">
          <cell r="B3545" t="str">
            <v>CITY OF SHELTON-UNREGULATEDCOMMERCIAL RECYCLE96CRCOGW1</v>
          </cell>
          <cell r="J3545" t="str">
            <v>96CRCOGW1</v>
          </cell>
          <cell r="K3545" t="str">
            <v>96 COMMINGLE WG-WEEKLY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1055.7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</row>
        <row r="3546">
          <cell r="B3546" t="str">
            <v>CITY OF SHELTON-UNREGULATEDCOMMERCIAL RECYCLE96CRCONGE1</v>
          </cell>
          <cell r="J3546" t="str">
            <v>96CRCONGE1</v>
          </cell>
          <cell r="K3546" t="str">
            <v>96 COMMINGLE NG-EOW</v>
          </cell>
          <cell r="S3546">
            <v>0</v>
          </cell>
          <cell r="T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855.34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</row>
        <row r="3547">
          <cell r="B3547" t="str">
            <v>CITY OF SHELTON-UNREGULATEDCOMMERCIAL RECYCLE96CRCONGM1</v>
          </cell>
          <cell r="J3547" t="str">
            <v>96CRCONGM1</v>
          </cell>
          <cell r="K3547" t="str">
            <v>96 COMMINGLE NG-MNTHLY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238.42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</row>
        <row r="3548">
          <cell r="B3548" t="str">
            <v>CITY OF SHELTON-UNREGULATEDCOMMERCIAL RECYCLE96CRCONGW1</v>
          </cell>
          <cell r="J3548" t="str">
            <v>96CRCONGW1</v>
          </cell>
          <cell r="K3548" t="str">
            <v>96 COMMINGLE NG-WEEKLY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1762.09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</row>
        <row r="3549">
          <cell r="B3549" t="str">
            <v xml:space="preserve">CITY OF SHELTON-UNREGULATEDCOMMERCIAL RECYCLER2YDOCCE </v>
          </cell>
          <cell r="J3549" t="str">
            <v xml:space="preserve">R2YDOCCE </v>
          </cell>
          <cell r="K3549" t="str">
            <v>2YD OCC-EOW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1700.51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</row>
        <row r="3550">
          <cell r="B3550" t="str">
            <v>CITY OF SHELTON-UNREGULATEDCOMMERCIAL RECYCLER2YDOCCEX</v>
          </cell>
          <cell r="J3550" t="str">
            <v>R2YDOCCEX</v>
          </cell>
          <cell r="K3550" t="str">
            <v>2YD OCC-EXTRA CONTAINER</v>
          </cell>
          <cell r="S3550">
            <v>0</v>
          </cell>
          <cell r="T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404.17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</row>
        <row r="3551">
          <cell r="B3551" t="str">
            <v>CITY OF SHELTON-UNREGULATEDCOMMERCIAL RECYCLER2YDOCCM</v>
          </cell>
          <cell r="J3551" t="str">
            <v>R2YDOCCM</v>
          </cell>
          <cell r="K3551" t="str">
            <v>2YD OCC-MNTHLY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454.56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</row>
        <row r="3552">
          <cell r="B3552" t="str">
            <v>CITY OF SHELTON-UNREGULATEDCOMMERCIAL RECYCLER2YDOCCW</v>
          </cell>
          <cell r="J3552" t="str">
            <v>R2YDOCCW</v>
          </cell>
          <cell r="K3552" t="str">
            <v>2YD OCC-WEEKLY</v>
          </cell>
          <cell r="S3552">
            <v>0</v>
          </cell>
          <cell r="T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5396.77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</row>
        <row r="3553">
          <cell r="B3553" t="str">
            <v>CITY OF SHELTON-UNREGULATEDCOMMERCIAL RECYCLERECYLOCK</v>
          </cell>
          <cell r="J3553" t="str">
            <v>RECYLOCK</v>
          </cell>
          <cell r="K3553" t="str">
            <v>LOCK/UNLOCK RECYCLING</v>
          </cell>
          <cell r="S3553">
            <v>0</v>
          </cell>
          <cell r="T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58.52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</row>
        <row r="3554">
          <cell r="B3554" t="str">
            <v>CITY OF SHELTON-UNREGULATEDCOMMERCIAL RECYCLEWLKNRECY</v>
          </cell>
          <cell r="J3554" t="str">
            <v>WLKNRECY</v>
          </cell>
          <cell r="K3554" t="str">
            <v>WALK IN RECYCLE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5.86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</row>
        <row r="3555">
          <cell r="B3555" t="str">
            <v>CITY OF SHELTON-UNREGULATEDCOMMERCIAL RECYCLE96CRCOGOC</v>
          </cell>
          <cell r="J3555" t="str">
            <v>96CRCOGOC</v>
          </cell>
          <cell r="K3555" t="str">
            <v>96 COMMINGLE WGON CALL</v>
          </cell>
          <cell r="S3555">
            <v>0</v>
          </cell>
          <cell r="T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91.7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</row>
        <row r="3556">
          <cell r="B3556" t="str">
            <v>CITY OF SHELTON-UNREGULATEDCOMMERCIAL RECYCLE96CRCONGOC</v>
          </cell>
          <cell r="J3556" t="str">
            <v>96CRCONGOC</v>
          </cell>
          <cell r="K3556" t="str">
            <v>96 COMMINGLE NGON CALL</v>
          </cell>
          <cell r="S3556">
            <v>0</v>
          </cell>
          <cell r="T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293.44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</row>
        <row r="3557">
          <cell r="B3557" t="str">
            <v>CITY OF SHELTON-UNREGULATEDCOMMERCIAL RECYCLER2YDOCCOC</v>
          </cell>
          <cell r="J3557" t="str">
            <v>R2YDOCCOC</v>
          </cell>
          <cell r="K3557" t="str">
            <v>2YD OCC-ON CALL</v>
          </cell>
          <cell r="S3557">
            <v>0</v>
          </cell>
          <cell r="T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113.64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</row>
        <row r="3558">
          <cell r="B3558" t="str">
            <v>CITY OF SHELTON-UNREGULATEDCOMMERCIAL RECYCLERECYLOCK</v>
          </cell>
          <cell r="J3558" t="str">
            <v>RECYLOCK</v>
          </cell>
          <cell r="K3558" t="str">
            <v>LOCK/UNLOCK RECYCLING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5.32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</row>
        <row r="3559">
          <cell r="B3559" t="str">
            <v>CITY OF SHELTON-UNREGULATEDCOMMERCIAL RECYCLEROLLOUTOCC</v>
          </cell>
          <cell r="J3559" t="str">
            <v>ROLLOUTOCC</v>
          </cell>
          <cell r="K3559" t="str">
            <v>ROLL OUT FEE - RECYCLE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189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</row>
        <row r="3560">
          <cell r="B3560" t="str">
            <v>CITY OF SHELTON-UNREGULATEDCOMMERCIAL RECYCLEWLKNRECY</v>
          </cell>
          <cell r="J3560" t="str">
            <v>WLKNRECY</v>
          </cell>
          <cell r="K3560" t="str">
            <v>WALK IN RECYCLE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26.37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</row>
        <row r="3561">
          <cell r="B3561" t="str">
            <v>CITY OF SHELTON-UNREGULATEDPAYMENTSCC-KOL</v>
          </cell>
          <cell r="J3561" t="str">
            <v>CC-KOL</v>
          </cell>
          <cell r="K3561" t="str">
            <v>ONLINE PAYMENT-CC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-2304.41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</row>
        <row r="3562">
          <cell r="B3562" t="str">
            <v>CITY OF SHELTON-UNREGULATEDPAYMENTSPAY</v>
          </cell>
          <cell r="J3562" t="str">
            <v>PAY</v>
          </cell>
          <cell r="K3562" t="str">
            <v>PAYMENT-THANK YOU!</v>
          </cell>
          <cell r="S3562">
            <v>0</v>
          </cell>
          <cell r="T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-3504.44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</row>
        <row r="3563">
          <cell r="B3563" t="str">
            <v>CITY OF SHELTON-UNREGULATEDPAYMENTSPAY EFT</v>
          </cell>
          <cell r="J3563" t="str">
            <v>PAY EFT</v>
          </cell>
          <cell r="K3563" t="str">
            <v>ELECTRONIC PAYMENT</v>
          </cell>
          <cell r="S3563">
            <v>0</v>
          </cell>
          <cell r="T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-157.74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</row>
        <row r="3564">
          <cell r="B3564" t="str">
            <v>CITY OF SHELTON-UNREGULATEDPAYMENTSPAY-CFREE</v>
          </cell>
          <cell r="J3564" t="str">
            <v>PAY-CFREE</v>
          </cell>
          <cell r="K3564" t="str">
            <v>PAYMENT-THANK YOU</v>
          </cell>
          <cell r="S3564">
            <v>0</v>
          </cell>
          <cell r="T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-112.99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</row>
        <row r="3565">
          <cell r="B3565" t="str">
            <v>CITY OF SHELTON-UNREGULATEDPAYMENTSPAY-KOL</v>
          </cell>
          <cell r="J3565" t="str">
            <v>PAY-KOL</v>
          </cell>
          <cell r="K3565" t="str">
            <v>PAYMENT-THANK YOU - OL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-1145.3499999999999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</row>
        <row r="3566">
          <cell r="B3566" t="str">
            <v>CITY OF SHELTON-UNREGULATEDPAYMENTSPAY-NATL</v>
          </cell>
          <cell r="J3566" t="str">
            <v>PAY-NATL</v>
          </cell>
          <cell r="K3566" t="str">
            <v>PAYMENT THANK YOU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-59.1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</row>
        <row r="3567">
          <cell r="B3567" t="str">
            <v>CITY OF SHELTON-UNREGULATEDPAYMENTSPAY-OAK</v>
          </cell>
          <cell r="J3567" t="str">
            <v>PAY-OAK</v>
          </cell>
          <cell r="K3567" t="str">
            <v>OAKLEAF PAYMENT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-60.07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</row>
        <row r="3568">
          <cell r="B3568" t="str">
            <v>CITY OF SHELTON-UNREGULATEDPAYMENTSPAY-RPPS</v>
          </cell>
          <cell r="J3568" t="str">
            <v>PAY-RPPS</v>
          </cell>
          <cell r="K3568" t="str">
            <v>RPSS PAYMENT</v>
          </cell>
          <cell r="S3568">
            <v>0</v>
          </cell>
          <cell r="T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-23.82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</row>
        <row r="3569">
          <cell r="B3569" t="str">
            <v>CITY OF SHELTON-UNREGULATEDPAYMENTSPAYMET</v>
          </cell>
          <cell r="J3569" t="str">
            <v>PAYMET</v>
          </cell>
          <cell r="K3569" t="str">
            <v>METAVANTE ONLINE PAYMENT</v>
          </cell>
          <cell r="S3569">
            <v>0</v>
          </cell>
          <cell r="T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-381.62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</row>
        <row r="3570">
          <cell r="B3570" t="str">
            <v>CITY OF SHELTON-UNREGULATEDPAYMENTSPAYUSBL</v>
          </cell>
          <cell r="J3570" t="str">
            <v>PAYUSBL</v>
          </cell>
          <cell r="K3570" t="str">
            <v>PAYMENT THANK YOU</v>
          </cell>
          <cell r="S3570">
            <v>0</v>
          </cell>
          <cell r="T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-4641.6499999999996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</row>
        <row r="3571">
          <cell r="B3571" t="str">
            <v>CITY OF SHELTON-UNREGULATEDROLLOFFDISPORGANIC</v>
          </cell>
          <cell r="J3571" t="str">
            <v>DISPORGANIC</v>
          </cell>
          <cell r="K3571" t="str">
            <v xml:space="preserve">DISPOSAL ORGANIC </v>
          </cell>
          <cell r="S3571">
            <v>0</v>
          </cell>
          <cell r="T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204.58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</row>
        <row r="3572">
          <cell r="B3572" t="str">
            <v>CITY OF SHELTON-UNREGULATEDROLLOFFRECYHAUL</v>
          </cell>
          <cell r="J3572" t="str">
            <v>RECYHAUL</v>
          </cell>
          <cell r="K3572" t="str">
            <v>ROLL OFF RECYCLE HAUL</v>
          </cell>
          <cell r="S3572">
            <v>0</v>
          </cell>
          <cell r="T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779.84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</row>
        <row r="3573">
          <cell r="B3573" t="str">
            <v>CITY OF SHELTON-UNREGULATEDROLLOFFROMILERECY</v>
          </cell>
          <cell r="J3573" t="str">
            <v>ROMILERECY</v>
          </cell>
          <cell r="K3573" t="str">
            <v>ROLL OFF MILEAGE RECYCLE</v>
          </cell>
          <cell r="S3573">
            <v>0</v>
          </cell>
          <cell r="T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699.84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</row>
        <row r="3574">
          <cell r="B3574" t="str">
            <v>CITY OF SHELTON-UNREGULATEDSURCFUEL-RECY MASON</v>
          </cell>
          <cell r="J3574" t="str">
            <v>FUEL-RECY MASON</v>
          </cell>
          <cell r="K3574" t="str">
            <v>FUEL &amp; MATERIAL SURCHARGE</v>
          </cell>
          <cell r="S3574">
            <v>0</v>
          </cell>
          <cell r="T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</row>
        <row r="3575">
          <cell r="B3575" t="str">
            <v>CITY OF SHELTON-UNREGULATEDSURCFUEL-RECY MASON</v>
          </cell>
          <cell r="J3575" t="str">
            <v>FUEL-RECY MASON</v>
          </cell>
          <cell r="K3575" t="str">
            <v>FUEL &amp; MATERIAL SURCHARGE</v>
          </cell>
          <cell r="S3575">
            <v>0</v>
          </cell>
          <cell r="T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</row>
        <row r="3576">
          <cell r="B3576" t="str">
            <v>CITY OF SHELTON-UNREGULATEDSURCFUEL-RO MASON</v>
          </cell>
          <cell r="J3576" t="str">
            <v>FUEL-RO MASON</v>
          </cell>
          <cell r="K3576" t="str">
            <v>FUEL &amp; MATERIAL SURCHARGE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</row>
        <row r="3577">
          <cell r="B3577" t="str">
            <v xml:space="preserve">KITSAP CO -REGULATEDACCOUNTING ADJUSTMENTSBD </v>
          </cell>
          <cell r="J3577" t="str">
            <v xml:space="preserve">BD </v>
          </cell>
          <cell r="K3577" t="str">
            <v>W\O BAD DEBT</v>
          </cell>
          <cell r="S3577">
            <v>0</v>
          </cell>
          <cell r="T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-220.91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</row>
        <row r="3578">
          <cell r="B3578" t="str">
            <v>KITSAP CO -REGULATEDACCOUNTING ADJUSTMENTSBDR</v>
          </cell>
          <cell r="J3578" t="str">
            <v>BDR</v>
          </cell>
          <cell r="K3578" t="str">
            <v>BAD DEBT RECOVERY</v>
          </cell>
          <cell r="S3578">
            <v>0</v>
          </cell>
          <cell r="T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71.64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</row>
        <row r="3579">
          <cell r="B3579" t="str">
            <v>KITSAP CO -REGULATEDACCOUNTING ADJUSTMENTSREFUND</v>
          </cell>
          <cell r="J3579" t="str">
            <v>REFUND</v>
          </cell>
          <cell r="K3579" t="str">
            <v>REFUND</v>
          </cell>
          <cell r="S3579">
            <v>0</v>
          </cell>
          <cell r="T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46.45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</row>
        <row r="3580">
          <cell r="B3580" t="str">
            <v>KITSAP CO -REGULATEDACCOUNTING ADJUSTMENTSFINCHG</v>
          </cell>
          <cell r="J3580" t="str">
            <v>FINCHG</v>
          </cell>
          <cell r="K3580" t="str">
            <v>LATE FEE</v>
          </cell>
          <cell r="S3580">
            <v>0</v>
          </cell>
          <cell r="T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69.27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</row>
        <row r="3581">
          <cell r="B3581" t="str">
            <v>KITSAP CO -REGULATEDACCOUNTING ADJUSTMENTSMM</v>
          </cell>
          <cell r="J3581" t="str">
            <v>MM</v>
          </cell>
          <cell r="K3581" t="str">
            <v>MOVE MONEY</v>
          </cell>
          <cell r="S3581">
            <v>0</v>
          </cell>
          <cell r="T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-1232.56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</row>
        <row r="3582">
          <cell r="B3582" t="str">
            <v>KITSAP CO -REGULATEDACCOUNTING ADJUSTMENTSREFUND</v>
          </cell>
          <cell r="J3582" t="str">
            <v>REFUND</v>
          </cell>
          <cell r="K3582" t="str">
            <v>REFUND</v>
          </cell>
          <cell r="S3582">
            <v>0</v>
          </cell>
          <cell r="T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66.349999999999994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</row>
        <row r="3583">
          <cell r="B3583" t="str">
            <v>KITSAP CO -REGULATEDCOMMERCIAL  FRONTLOADWLKNRE1RECYMA</v>
          </cell>
          <cell r="J3583" t="str">
            <v>WLKNRE1RECYMA</v>
          </cell>
          <cell r="K3583" t="str">
            <v>WALK IN 5-25FT EOW-RECYCL</v>
          </cell>
          <cell r="S3583">
            <v>0</v>
          </cell>
          <cell r="T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2.52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</row>
        <row r="3584">
          <cell r="B3584" t="str">
            <v>KITSAP CO -REGULATEDCOMMERCIAL  FRONTLOADWLKNRW2RECYMA</v>
          </cell>
          <cell r="J3584" t="str">
            <v>WLKNRW2RECYMA</v>
          </cell>
          <cell r="K3584" t="str">
            <v>WALK IN OVER 25 ADDITIONA</v>
          </cell>
          <cell r="S3584">
            <v>0</v>
          </cell>
          <cell r="T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7.48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</row>
        <row r="3585">
          <cell r="B3585" t="str">
            <v>KITSAP CO -REGULATEDCOMMERCIAL - REARLOADR1.5YDEK</v>
          </cell>
          <cell r="J3585" t="str">
            <v>R1.5YDEK</v>
          </cell>
          <cell r="K3585" t="str">
            <v>1.5 YD 1X EOW</v>
          </cell>
          <cell r="S3585">
            <v>0</v>
          </cell>
          <cell r="T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2591.58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</row>
        <row r="3586">
          <cell r="B3586" t="str">
            <v>KITSAP CO -REGULATEDCOMMERCIAL - REARLOADR1.5YDRENTM</v>
          </cell>
          <cell r="J3586" t="str">
            <v>R1.5YDRENTM</v>
          </cell>
          <cell r="K3586" t="str">
            <v>1.5YD CONTAINER RENT-MTH</v>
          </cell>
          <cell r="S3586">
            <v>0</v>
          </cell>
          <cell r="T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1032.23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</row>
        <row r="3587">
          <cell r="B3587" t="str">
            <v>KITSAP CO -REGULATEDCOMMERCIAL - REARLOADR1.5YDRENTT</v>
          </cell>
          <cell r="J3587" t="str">
            <v>R1.5YDRENTT</v>
          </cell>
          <cell r="K3587" t="str">
            <v>1.5YD TEMP CONTAINER RENT</v>
          </cell>
          <cell r="S3587">
            <v>0</v>
          </cell>
          <cell r="T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15.9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</row>
        <row r="3588">
          <cell r="B3588" t="str">
            <v>KITSAP CO -REGULATEDCOMMERCIAL - REARLOADR1.5YDWK</v>
          </cell>
          <cell r="J3588" t="str">
            <v>R1.5YDWK</v>
          </cell>
          <cell r="K3588" t="str">
            <v>1.5 YD 1X WEEKLY</v>
          </cell>
          <cell r="S3588">
            <v>0</v>
          </cell>
          <cell r="T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2860.65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</row>
        <row r="3589">
          <cell r="B3589" t="str">
            <v>KITSAP CO -REGULATEDCOMMERCIAL - REARLOADR1YDEK</v>
          </cell>
          <cell r="J3589" t="str">
            <v>R1YDEK</v>
          </cell>
          <cell r="K3589" t="str">
            <v>1 YD 1X EOW</v>
          </cell>
          <cell r="S3589">
            <v>0</v>
          </cell>
          <cell r="T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169.5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</row>
        <row r="3590">
          <cell r="B3590" t="str">
            <v>KITSAP CO -REGULATEDCOMMERCIAL - REARLOADR1YDRENTM</v>
          </cell>
          <cell r="J3590" t="str">
            <v>R1YDRENTM</v>
          </cell>
          <cell r="K3590" t="str">
            <v>1YD CONTAINER RENT-MTHLY</v>
          </cell>
          <cell r="S3590">
            <v>0</v>
          </cell>
          <cell r="T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59.29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</row>
        <row r="3591">
          <cell r="B3591" t="str">
            <v>KITSAP CO -REGULATEDCOMMERCIAL - REARLOADR1YDWK</v>
          </cell>
          <cell r="J3591" t="str">
            <v>R1YDWK</v>
          </cell>
          <cell r="K3591" t="str">
            <v>1 YD 1X WEEKLY</v>
          </cell>
          <cell r="S3591">
            <v>0</v>
          </cell>
          <cell r="T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135.26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</row>
        <row r="3592">
          <cell r="B3592" t="str">
            <v>KITSAP CO -REGULATEDCOMMERCIAL - REARLOADR2YDEK</v>
          </cell>
          <cell r="J3592" t="str">
            <v>R2YDEK</v>
          </cell>
          <cell r="K3592" t="str">
            <v>2 YD 1X EOW</v>
          </cell>
          <cell r="S3592">
            <v>0</v>
          </cell>
          <cell r="T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2621.48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</row>
        <row r="3593">
          <cell r="B3593" t="str">
            <v>KITSAP CO -REGULATEDCOMMERCIAL - REARLOADR2YDRENTM</v>
          </cell>
          <cell r="J3593" t="str">
            <v>R2YDRENTM</v>
          </cell>
          <cell r="K3593" t="str">
            <v>2YD CONTAINER RENT-MTHLY</v>
          </cell>
          <cell r="S3593">
            <v>0</v>
          </cell>
          <cell r="T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2569.02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</row>
        <row r="3594">
          <cell r="B3594" t="str">
            <v>KITSAP CO -REGULATEDCOMMERCIAL - REARLOADR2YDRENTTM</v>
          </cell>
          <cell r="J3594" t="str">
            <v>R2YDRENTTM</v>
          </cell>
          <cell r="K3594" t="str">
            <v>2 YD TEMP CONT RENT MONTH</v>
          </cell>
          <cell r="S3594">
            <v>0</v>
          </cell>
          <cell r="T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20.63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</row>
        <row r="3595">
          <cell r="B3595" t="str">
            <v>KITSAP CO -REGULATEDCOMMERCIAL - REARLOADR2YDWK</v>
          </cell>
          <cell r="J3595" t="str">
            <v>R2YDWK</v>
          </cell>
          <cell r="K3595" t="str">
            <v>2 YD 1X WEEKLY</v>
          </cell>
          <cell r="S3595">
            <v>0</v>
          </cell>
          <cell r="T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17584.349999999999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</row>
        <row r="3596">
          <cell r="B3596" t="str">
            <v>KITSAP CO -REGULATEDCOMMERCIAL - REARLOADUNLOCKREF</v>
          </cell>
          <cell r="J3596" t="str">
            <v>UNLOCKREF</v>
          </cell>
          <cell r="K3596" t="str">
            <v>UNLOCK / UNLATCH REFUSE</v>
          </cell>
          <cell r="S3596">
            <v>0</v>
          </cell>
          <cell r="T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258.06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</row>
        <row r="3597">
          <cell r="B3597" t="str">
            <v>KITSAP CO -REGULATEDCOMMERCIAL - REARLOADCDELC</v>
          </cell>
          <cell r="J3597" t="str">
            <v>CDELC</v>
          </cell>
          <cell r="K3597" t="str">
            <v>CONTAINER DELIVERY CHARGE</v>
          </cell>
          <cell r="S3597">
            <v>0</v>
          </cell>
          <cell r="T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135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</row>
        <row r="3598">
          <cell r="B3598" t="str">
            <v>KITSAP CO -REGULATEDCOMMERCIAL - REARLOADCEXYD</v>
          </cell>
          <cell r="J3598" t="str">
            <v>CEXYD</v>
          </cell>
          <cell r="K3598" t="str">
            <v>CMML EXTRA YARDAGE</v>
          </cell>
          <cell r="S3598">
            <v>0</v>
          </cell>
          <cell r="T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960.3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</row>
        <row r="3599">
          <cell r="B3599" t="str">
            <v>KITSAP CO -REGULATEDCOMMERCIAL - REARLOADCLSECOL</v>
          </cell>
          <cell r="J3599" t="str">
            <v>CLSECOL</v>
          </cell>
          <cell r="K3599" t="str">
            <v>LOOSE MATERIAL-COLLECTOR</v>
          </cell>
          <cell r="S3599">
            <v>0</v>
          </cell>
          <cell r="T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332.16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</row>
        <row r="3600">
          <cell r="B3600" t="str">
            <v>KITSAP CO -REGULATEDCOMMERCIAL - REARLOADCOMCAN</v>
          </cell>
          <cell r="J3600" t="str">
            <v>COMCAN</v>
          </cell>
          <cell r="K3600" t="str">
            <v>COMMERCIAL CAN EXTRA</v>
          </cell>
          <cell r="S3600">
            <v>0</v>
          </cell>
          <cell r="T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124.32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</row>
        <row r="3601">
          <cell r="B3601" t="str">
            <v>KITSAP CO -REGULATEDCOMMERCIAL - REARLOADR1.5YDPU</v>
          </cell>
          <cell r="J3601" t="str">
            <v>R1.5YDPU</v>
          </cell>
          <cell r="K3601" t="str">
            <v>1.5YD CONTAINER PICKUP</v>
          </cell>
          <cell r="S3601">
            <v>0</v>
          </cell>
          <cell r="T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16.940000000000001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</row>
        <row r="3602">
          <cell r="B3602" t="str">
            <v>KITSAP CO -REGULATEDCOMMERCIAL - REARLOADR1YDPU</v>
          </cell>
          <cell r="J3602" t="str">
            <v>R1YDPU</v>
          </cell>
          <cell r="K3602" t="str">
            <v>1YD CONTAINER PICKUP</v>
          </cell>
          <cell r="S3602">
            <v>0</v>
          </cell>
          <cell r="T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15.62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</row>
        <row r="3603">
          <cell r="B3603" t="str">
            <v>KITSAP CO -REGULATEDCOMMERCIAL - REARLOADR2YDPU</v>
          </cell>
          <cell r="J3603" t="str">
            <v>R2YDPU</v>
          </cell>
          <cell r="K3603" t="str">
            <v>2YD CONTAINER PICKUP</v>
          </cell>
          <cell r="S3603">
            <v>0</v>
          </cell>
          <cell r="T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443.6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</row>
        <row r="3604">
          <cell r="B3604" t="str">
            <v>KITSAP CO -REGULATEDCOMMERCIAL - REARLOADROLLOUTOC</v>
          </cell>
          <cell r="J3604" t="str">
            <v>ROLLOUTOC</v>
          </cell>
          <cell r="K3604" t="str">
            <v>ROLL OUT</v>
          </cell>
          <cell r="S3604">
            <v>0</v>
          </cell>
          <cell r="T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370.8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</row>
        <row r="3605">
          <cell r="B3605" t="str">
            <v>KITSAP CO -REGULATEDCOMMERCIAL - REARLOADUNLOCKREF</v>
          </cell>
          <cell r="J3605" t="str">
            <v>UNLOCKREF</v>
          </cell>
          <cell r="K3605" t="str">
            <v>UNLOCK / UNLATCH REFUSE</v>
          </cell>
          <cell r="S3605">
            <v>0</v>
          </cell>
          <cell r="T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2.5299999999999998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</row>
        <row r="3606">
          <cell r="B3606" t="str">
            <v>KITSAP CO -REGULATEDCOMMERCIAL RECYCLEWLKNRE1RECY</v>
          </cell>
          <cell r="J3606" t="str">
            <v>WLKNRE1RECY</v>
          </cell>
          <cell r="K3606" t="str">
            <v>WALK IN 5-25FT EOW-RECYCL</v>
          </cell>
          <cell r="S3606">
            <v>0</v>
          </cell>
          <cell r="T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0.63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</row>
        <row r="3607">
          <cell r="B3607" t="str">
            <v>KITSAP CO -REGULATEDCOMMERCIAL RECYCLERECYCLERMA</v>
          </cell>
          <cell r="J3607" t="str">
            <v>RECYCLERMA</v>
          </cell>
          <cell r="K3607" t="str">
            <v>VALUE OF RECYCLEABLES</v>
          </cell>
          <cell r="S3607">
            <v>0</v>
          </cell>
          <cell r="T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419.59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</row>
        <row r="3608">
          <cell r="B3608" t="str">
            <v>KITSAP CO -REGULATEDCOMMERCIAL RECYCLERECYCRMA</v>
          </cell>
          <cell r="J3608" t="str">
            <v>RECYCRMA</v>
          </cell>
          <cell r="K3608" t="str">
            <v>RECYCLE MONTHLY ARREARS</v>
          </cell>
          <cell r="S3608">
            <v>0</v>
          </cell>
          <cell r="T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1041.26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</row>
        <row r="3609">
          <cell r="B3609" t="str">
            <v>KITSAP CO -REGULATEDCOMMERCIAL RECYCLEWLKNRE1RECY</v>
          </cell>
          <cell r="J3609" t="str">
            <v>WLKNRE1RECY</v>
          </cell>
          <cell r="K3609" t="str">
            <v>WALK IN 5-25FT EOW-RECYCL</v>
          </cell>
          <cell r="S3609">
            <v>0</v>
          </cell>
          <cell r="T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2.5099999999999998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</row>
        <row r="3610">
          <cell r="B3610" t="str">
            <v>KITSAP CO -REGULATEDPAYMENTSCC-KOL</v>
          </cell>
          <cell r="J3610" t="str">
            <v>CC-KOL</v>
          </cell>
          <cell r="K3610" t="str">
            <v>ONLINE PAYMENT-CC</v>
          </cell>
          <cell r="S3610">
            <v>0</v>
          </cell>
          <cell r="T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-41136.74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</row>
        <row r="3611">
          <cell r="B3611" t="str">
            <v>KITSAP CO -REGULATEDPAYMENTSPAY</v>
          </cell>
          <cell r="J3611" t="str">
            <v>PAY</v>
          </cell>
          <cell r="K3611" t="str">
            <v>PAYMENT-THANK YOU!</v>
          </cell>
          <cell r="S3611">
            <v>0</v>
          </cell>
          <cell r="T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-1001.96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</row>
        <row r="3612">
          <cell r="B3612" t="str">
            <v>KITSAP CO -REGULATEDPAYMENTSPAY-CFREE</v>
          </cell>
          <cell r="J3612" t="str">
            <v>PAY-CFREE</v>
          </cell>
          <cell r="K3612" t="str">
            <v>PAYMENT-THANK YOU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-13055.97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</row>
        <row r="3613">
          <cell r="B3613" t="str">
            <v>KITSAP CO -REGULATEDPAYMENTSPAY-KOL</v>
          </cell>
          <cell r="J3613" t="str">
            <v>PAY-KOL</v>
          </cell>
          <cell r="K3613" t="str">
            <v>PAYMENT-THANK YOU - OL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-18557.52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</row>
        <row r="3614">
          <cell r="B3614" t="str">
            <v>KITSAP CO -REGULATEDPAYMENTSPAY-ORCC</v>
          </cell>
          <cell r="J3614" t="str">
            <v>PAY-ORCC</v>
          </cell>
          <cell r="K3614" t="str">
            <v>ORCC PAYMENT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-562.47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</row>
        <row r="3615">
          <cell r="B3615" t="str">
            <v>KITSAP CO -REGULATEDPAYMENTSPAY-RPPS</v>
          </cell>
          <cell r="J3615" t="str">
            <v>PAY-RPPS</v>
          </cell>
          <cell r="K3615" t="str">
            <v>RPSS PAYMENT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-3752.88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</row>
        <row r="3616">
          <cell r="B3616" t="str">
            <v>KITSAP CO -REGULATEDPAYMENTSPAYMET</v>
          </cell>
          <cell r="J3616" t="str">
            <v>PAYMET</v>
          </cell>
          <cell r="K3616" t="str">
            <v>METAVANTE ONLINE PAYMENT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-1560.39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</row>
        <row r="3617">
          <cell r="B3617" t="str">
            <v>KITSAP CO -REGULATEDPAYMENTSPAYUSBL</v>
          </cell>
          <cell r="J3617" t="str">
            <v>PAYUSBL</v>
          </cell>
          <cell r="K3617" t="str">
            <v>PAYMENT THANK YOU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-22330.26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</row>
        <row r="3618">
          <cell r="B3618" t="str">
            <v>KITSAP CO -REGULATEDPAYMENTSRET-KOL</v>
          </cell>
          <cell r="J3618" t="str">
            <v>RET-KOL</v>
          </cell>
          <cell r="K3618" t="str">
            <v>ONLINE PAYMENT RETURN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176.84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</row>
        <row r="3619">
          <cell r="B3619" t="str">
            <v>KITSAP CO -REGULATEDPAYMENTSCC-KOL</v>
          </cell>
          <cell r="J3619" t="str">
            <v>CC-KOL</v>
          </cell>
          <cell r="K3619" t="str">
            <v>ONLINE PAYMENT-CC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-24323.41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</row>
        <row r="3620">
          <cell r="B3620" t="str">
            <v>KITSAP CO -REGULATEDPAYMENTSCCREF-KOL</v>
          </cell>
          <cell r="J3620" t="str">
            <v>CCREF-KOL</v>
          </cell>
          <cell r="K3620" t="str">
            <v>CREDIT CARD REFUND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1102.68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</row>
        <row r="3621">
          <cell r="B3621" t="str">
            <v>KITSAP CO -REGULATEDPAYMENTSPAY</v>
          </cell>
          <cell r="J3621" t="str">
            <v>PAY</v>
          </cell>
          <cell r="K3621" t="str">
            <v>PAYMENT-THANK YOU!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-10325.799999999999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</row>
        <row r="3622">
          <cell r="B3622" t="str">
            <v>KITSAP CO -REGULATEDPAYMENTSPAY-CFREE</v>
          </cell>
          <cell r="J3622" t="str">
            <v>PAY-CFREE</v>
          </cell>
          <cell r="K3622" t="str">
            <v>PAYMENT-THANK YOU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-819.28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</row>
        <row r="3623">
          <cell r="B3623" t="str">
            <v>KITSAP CO -REGULATEDPAYMENTSPAY-KOL</v>
          </cell>
          <cell r="J3623" t="str">
            <v>PAY-KOL</v>
          </cell>
          <cell r="K3623" t="str">
            <v>PAYMENT-THANK YOU - OL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-6137.12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</row>
        <row r="3624">
          <cell r="B3624" t="str">
            <v>KITSAP CO -REGULATEDPAYMENTSPAY-NATL</v>
          </cell>
          <cell r="J3624" t="str">
            <v>PAY-NATL</v>
          </cell>
          <cell r="K3624" t="str">
            <v>PAYMENT THANK YOU</v>
          </cell>
          <cell r="S3624">
            <v>0</v>
          </cell>
          <cell r="T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-1134.19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</row>
        <row r="3625">
          <cell r="B3625" t="str">
            <v>KITSAP CO -REGULATEDPAYMENTSPAY-OAK</v>
          </cell>
          <cell r="J3625" t="str">
            <v>PAY-OAK</v>
          </cell>
          <cell r="K3625" t="str">
            <v>OAKLEAF PAYMENT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-981.62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</row>
        <row r="3626">
          <cell r="B3626" t="str">
            <v>KITSAP CO -REGULATEDPAYMENTSPAY-ORCC</v>
          </cell>
          <cell r="J3626" t="str">
            <v>PAY-ORCC</v>
          </cell>
          <cell r="K3626" t="str">
            <v>ORCC PAYMENT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-95.81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</row>
        <row r="3627">
          <cell r="B3627" t="str">
            <v>KITSAP CO -REGULATEDPAYMENTSPAY-RPPS</v>
          </cell>
          <cell r="J3627" t="str">
            <v>PAY-RPPS</v>
          </cell>
          <cell r="K3627" t="str">
            <v>RPSS PAYMENT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-873.25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</row>
        <row r="3628">
          <cell r="B3628" t="str">
            <v>KITSAP CO -REGULATEDPAYMENTSPAYMET</v>
          </cell>
          <cell r="J3628" t="str">
            <v>PAYMET</v>
          </cell>
          <cell r="K3628" t="str">
            <v>METAVANTE ONLINE PAYMENT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-138.74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</row>
        <row r="3629">
          <cell r="B3629" t="str">
            <v>KITSAP CO -REGULATEDPAYMENTSPAYUSBL</v>
          </cell>
          <cell r="J3629" t="str">
            <v>PAYUSBL</v>
          </cell>
          <cell r="K3629" t="str">
            <v>PAYMENT THANK YOU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-29420.01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</row>
        <row r="3630">
          <cell r="B3630" t="str">
            <v>KITSAP CO -REGULATEDPAYMENTSRET-KOL</v>
          </cell>
          <cell r="J3630" t="str">
            <v>RET-KOL</v>
          </cell>
          <cell r="K3630" t="str">
            <v>ONLINE PAYMENT RETURN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249.97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</row>
        <row r="3631">
          <cell r="B3631" t="str">
            <v>KITSAP CO -REGULATEDRESIDENTIAL35RE1</v>
          </cell>
          <cell r="J3631" t="str">
            <v>35RE1</v>
          </cell>
          <cell r="K3631" t="str">
            <v>1-35 GAL CART EOW SVC</v>
          </cell>
          <cell r="S3631">
            <v>0</v>
          </cell>
          <cell r="T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79.900000000000006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</row>
        <row r="3632">
          <cell r="B3632" t="str">
            <v>KITSAP CO -REGULATEDRESIDENTIAL35RW1</v>
          </cell>
          <cell r="J3632" t="str">
            <v>35RW1</v>
          </cell>
          <cell r="K3632" t="str">
            <v>1-35 GAL CART WEEKLY SVC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416.12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</row>
        <row r="3633">
          <cell r="B3633" t="str">
            <v>KITSAP CO -REGULATEDRESIDENTIAL48RE1</v>
          </cell>
          <cell r="J3633" t="str">
            <v>48RE1</v>
          </cell>
          <cell r="K3633" t="str">
            <v>1-48 GAL EOW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59.94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</row>
        <row r="3634">
          <cell r="B3634" t="str">
            <v>KITSAP CO -REGULATEDRESIDENTIAL48RW1</v>
          </cell>
          <cell r="J3634" t="str">
            <v>48RW1</v>
          </cell>
          <cell r="K3634" t="str">
            <v>1-48 GAL WEEKLY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351.09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</row>
        <row r="3635">
          <cell r="B3635" t="str">
            <v>KITSAP CO -REGULATEDRESIDENTIAL64RE1</v>
          </cell>
          <cell r="J3635" t="str">
            <v>64RE1</v>
          </cell>
          <cell r="K3635" t="str">
            <v>1-64 GAL EOW</v>
          </cell>
          <cell r="S3635">
            <v>0</v>
          </cell>
          <cell r="T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79.16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</row>
        <row r="3636">
          <cell r="B3636" t="str">
            <v>KITSAP CO -REGULATEDRESIDENTIAL64RW1</v>
          </cell>
          <cell r="J3636" t="str">
            <v>64RW1</v>
          </cell>
          <cell r="K3636" t="str">
            <v>1-64 GAL CART WEEKLY SVC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246.88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</row>
        <row r="3637">
          <cell r="B3637" t="str">
            <v>KITSAP CO -REGULATEDRESIDENTIAL96RE1</v>
          </cell>
          <cell r="J3637" t="str">
            <v>96RE1</v>
          </cell>
          <cell r="K3637" t="str">
            <v>1-96 GAL EOW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41.63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</row>
        <row r="3638">
          <cell r="B3638" t="str">
            <v>KITSAP CO -REGULATEDRESIDENTIAL96RW1</v>
          </cell>
          <cell r="J3638" t="str">
            <v>96RW1</v>
          </cell>
          <cell r="K3638" t="str">
            <v>1-96 GAL CART WEEKLY SVC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108.21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</row>
        <row r="3639">
          <cell r="B3639" t="str">
            <v>KITSAP CO -REGULATEDRESIDENTIALRECYCLECR</v>
          </cell>
          <cell r="J3639" t="str">
            <v>RECYCLECR</v>
          </cell>
          <cell r="K3639" t="str">
            <v>VALUE OF RECYCLABLES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198.22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</row>
        <row r="3640">
          <cell r="B3640" t="str">
            <v>KITSAP CO -REGULATEDRESIDENTIALRECYR</v>
          </cell>
          <cell r="J3640" t="str">
            <v>RECYR</v>
          </cell>
          <cell r="K3640" t="str">
            <v>RESIDENTIAL RECYCLE</v>
          </cell>
          <cell r="S3640">
            <v>0</v>
          </cell>
          <cell r="T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495.92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</row>
        <row r="3641">
          <cell r="B3641" t="str">
            <v>KITSAP CO -REGULATEDRESIDENTIALWLKNRW1</v>
          </cell>
          <cell r="J3641" t="str">
            <v>WLKNRW1</v>
          </cell>
          <cell r="K3641" t="str">
            <v>WALK IN 5'-25'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1.92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</row>
        <row r="3642">
          <cell r="B3642" t="str">
            <v>KITSAP CO -REGULATEDRESIDENTIAL35RE1</v>
          </cell>
          <cell r="J3642" t="str">
            <v>35RE1</v>
          </cell>
          <cell r="K3642" t="str">
            <v>1-35 GAL CART EOW SVC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-25.84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</row>
        <row r="3643">
          <cell r="B3643" t="str">
            <v>KITSAP CO -REGULATEDRESIDENTIAL35ROCC1</v>
          </cell>
          <cell r="J3643" t="str">
            <v>35ROCC1</v>
          </cell>
          <cell r="K3643" t="str">
            <v>1-35 GAL ON CALL PICKUP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6.1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</row>
        <row r="3644">
          <cell r="B3644" t="str">
            <v>KITSAP CO -REGULATEDRESIDENTIAL35RW1</v>
          </cell>
          <cell r="J3644" t="str">
            <v>35RW1</v>
          </cell>
          <cell r="K3644" t="str">
            <v>1-35 GAL CART WEEKLY SVC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-101.02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</row>
        <row r="3645">
          <cell r="B3645" t="str">
            <v>KITSAP CO -REGULATEDRESIDENTIAL48RE1</v>
          </cell>
          <cell r="J3645" t="str">
            <v>48RE1</v>
          </cell>
          <cell r="K3645" t="str">
            <v>1-48 GAL EOW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-33.299999999999997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</row>
        <row r="3646">
          <cell r="B3646" t="str">
            <v>KITSAP CO -REGULATEDRESIDENTIAL48RW1</v>
          </cell>
          <cell r="J3646" t="str">
            <v>48RW1</v>
          </cell>
          <cell r="K3646" t="str">
            <v>1-48 GAL WEEKLY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-52.6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</row>
        <row r="3647">
          <cell r="B3647" t="str">
            <v>KITSAP CO -REGULATEDRESIDENTIAL64RE1</v>
          </cell>
          <cell r="J3647" t="str">
            <v>64RE1</v>
          </cell>
          <cell r="K3647" t="str">
            <v>1-64 GAL EOW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-39.6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</row>
        <row r="3648">
          <cell r="B3648" t="str">
            <v>KITSAP CO -REGULATEDRESIDENTIAL64ROCC1</v>
          </cell>
          <cell r="J3648" t="str">
            <v>64ROCC1</v>
          </cell>
          <cell r="K3648" t="str">
            <v>1-64 GAL ON CALL PICKUP</v>
          </cell>
          <cell r="S3648">
            <v>0</v>
          </cell>
          <cell r="T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8.98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</row>
        <row r="3649">
          <cell r="B3649" t="str">
            <v>KITSAP CO -REGULATEDRESIDENTIAL64RW1</v>
          </cell>
          <cell r="J3649" t="str">
            <v>64RW1</v>
          </cell>
          <cell r="K3649" t="str">
            <v>1-64 GAL CART WEEKLY SVC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-18.84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</row>
        <row r="3650">
          <cell r="B3650" t="str">
            <v>KITSAP CO -REGULATEDRESIDENTIAL96RE1</v>
          </cell>
          <cell r="J3650" t="str">
            <v>96RE1</v>
          </cell>
          <cell r="K3650" t="str">
            <v>1-96 GAL EOW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-29.58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</row>
        <row r="3651">
          <cell r="B3651" t="str">
            <v>KITSAP CO -REGULATEDRESIDENTIAL96ROCC1</v>
          </cell>
          <cell r="J3651" t="str">
            <v>96ROCC1</v>
          </cell>
          <cell r="K3651" t="str">
            <v>1-96 GAL ON CALL PICKUP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10.98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</row>
        <row r="3652">
          <cell r="B3652" t="str">
            <v>KITSAP CO -REGULATEDRESIDENTIAL96RW1</v>
          </cell>
          <cell r="J3652" t="str">
            <v>96RW1</v>
          </cell>
          <cell r="K3652" t="str">
            <v>1-96 GAL CART WEEKLY SVC</v>
          </cell>
          <cell r="S3652">
            <v>0</v>
          </cell>
          <cell r="T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-15.84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</row>
        <row r="3653">
          <cell r="B3653" t="str">
            <v>KITSAP CO -REGULATEDRESIDENTIALADJOTHR</v>
          </cell>
          <cell r="J3653" t="str">
            <v>ADJOTHR</v>
          </cell>
          <cell r="K3653" t="str">
            <v>ADJUSTMENT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-0.66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</row>
        <row r="3654">
          <cell r="B3654" t="str">
            <v>KITSAP CO -REGULATEDRESIDENTIALEXPUR</v>
          </cell>
          <cell r="J3654" t="str">
            <v>EXPUR</v>
          </cell>
          <cell r="K3654" t="str">
            <v>EXTRA PICKUP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69.150000000000006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</row>
        <row r="3655">
          <cell r="B3655" t="str">
            <v>KITSAP CO -REGULATEDRESIDENTIALEXTRAR</v>
          </cell>
          <cell r="J3655" t="str">
            <v>EXTRAR</v>
          </cell>
          <cell r="K3655" t="str">
            <v>EXTRA CAN/BAGS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946.94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</row>
        <row r="3656">
          <cell r="B3656" t="str">
            <v>KITSAP CO -REGULATEDRESIDENTIALOFOWR</v>
          </cell>
          <cell r="J3656" t="str">
            <v>OFOWR</v>
          </cell>
          <cell r="K3656" t="str">
            <v>OVERFILL/OVERWEIGHT CHG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1127.1099999999999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</row>
        <row r="3657">
          <cell r="B3657" t="str">
            <v>KITSAP CO -REGULATEDRESIDENTIALRECYCLECR</v>
          </cell>
          <cell r="J3657" t="str">
            <v>RECYCLECR</v>
          </cell>
          <cell r="K3657" t="str">
            <v>VALUE OF RECYCLABLES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-33.369999999999997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</row>
        <row r="3658">
          <cell r="B3658" t="str">
            <v>KITSAP CO -REGULATEDRESIDENTIALRECYR</v>
          </cell>
          <cell r="J3658" t="str">
            <v>RECYR</v>
          </cell>
          <cell r="K3658" t="str">
            <v>RESIDENTIAL RECYCLE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-83.37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</row>
        <row r="3659">
          <cell r="B3659" t="str">
            <v>KITSAP CO -REGULATEDRESIDENTIALREDELIVER</v>
          </cell>
          <cell r="J3659" t="str">
            <v>REDELIVER</v>
          </cell>
          <cell r="K3659" t="str">
            <v>DELIVERY CHARGE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18.440000000000001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</row>
        <row r="3660">
          <cell r="B3660" t="str">
            <v>KITSAP CO -REGULATEDRESIDENTIALRESTART</v>
          </cell>
          <cell r="J3660" t="str">
            <v>RESTART</v>
          </cell>
          <cell r="K3660" t="str">
            <v>SERVICE RESTART FEE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335.6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</row>
        <row r="3661">
          <cell r="B3661" t="str">
            <v>KITSAP CO -REGULATEDRESIDENTIALDRVNRE1RECYMA</v>
          </cell>
          <cell r="J3661" t="str">
            <v>DRVNRE1RECYMA</v>
          </cell>
          <cell r="K3661" t="str">
            <v>DRIVE IN UP TO 250 EOW-RE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36.82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</row>
        <row r="3662">
          <cell r="B3662" t="str">
            <v>KITSAP CO -REGULATEDRESIDENTIALRECYCLECR</v>
          </cell>
          <cell r="J3662" t="str">
            <v>RECYCLECR</v>
          </cell>
          <cell r="K3662" t="str">
            <v>VALUE OF RECYCLABLES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6.66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</row>
        <row r="3663">
          <cell r="B3663" t="str">
            <v>KITSAP CO -REGULATEDRESIDENTIAL35ROCC1</v>
          </cell>
          <cell r="J3663" t="str">
            <v>35ROCC1</v>
          </cell>
          <cell r="K3663" t="str">
            <v>1-35 GAL ON CALL PICKUP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451.4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</row>
        <row r="3664">
          <cell r="B3664" t="str">
            <v>KITSAP CO -REGULATEDRESIDENTIAL48ROCC1</v>
          </cell>
          <cell r="J3664" t="str">
            <v>48ROCC1</v>
          </cell>
          <cell r="K3664" t="str">
            <v>1-48 GAL ON CALL PICKUP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68.760000000000005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</row>
        <row r="3665">
          <cell r="B3665" t="str">
            <v>KITSAP CO -REGULATEDRESIDENTIAL64ROCC1</v>
          </cell>
          <cell r="J3665" t="str">
            <v>64ROCC1</v>
          </cell>
          <cell r="K3665" t="str">
            <v>1-64 GAL ON CALL PICKUP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8.98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</row>
        <row r="3666">
          <cell r="B3666" t="str">
            <v>KITSAP CO -REGULATEDRESIDENTIAL96ROCC1</v>
          </cell>
          <cell r="J3666" t="str">
            <v>96ROCC1</v>
          </cell>
          <cell r="K3666" t="str">
            <v>1-96 GAL ON CALL PICKUP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109.8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</row>
        <row r="3667">
          <cell r="B3667" t="str">
            <v>KITSAP CO -REGULATEDRESIDENTIALDRVNRM1</v>
          </cell>
          <cell r="J3667" t="str">
            <v>DRVNRM1</v>
          </cell>
          <cell r="K3667" t="str">
            <v>DRIVE IN UP TO 250'-MTHLY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1.21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</row>
        <row r="3668">
          <cell r="B3668" t="str">
            <v>KITSAP CO -REGULATEDRESIDENTIALEXTRAR</v>
          </cell>
          <cell r="J3668" t="str">
            <v>EXTRAR</v>
          </cell>
          <cell r="K3668" t="str">
            <v>EXTRA CAN/BAGS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41.9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</row>
        <row r="3669">
          <cell r="B3669" t="str">
            <v>KITSAP CO -REGULATEDRESIDENTIALOFOWR</v>
          </cell>
          <cell r="J3669" t="str">
            <v>OFOWR</v>
          </cell>
          <cell r="K3669" t="str">
            <v>OVERFILL/OVERWEIGHT CHG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12.57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</row>
        <row r="3670">
          <cell r="B3670" t="str">
            <v>KITSAP CO -REGULATEDRESIDENTIALRESTART</v>
          </cell>
          <cell r="J3670" t="str">
            <v>RESTART</v>
          </cell>
          <cell r="K3670" t="str">
            <v>SERVICE RESTART FEE</v>
          </cell>
          <cell r="S3670">
            <v>0</v>
          </cell>
          <cell r="T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5.78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</row>
        <row r="3671">
          <cell r="B3671" t="str">
            <v>KITSAP CO -REGULATEDROLLOFFWASHOUT</v>
          </cell>
          <cell r="J3671" t="str">
            <v>WASHOUT</v>
          </cell>
          <cell r="K3671" t="str">
            <v>WASHING FEE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10.11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</row>
        <row r="3672">
          <cell r="B3672" t="str">
            <v>KITSAP CO -REGULATEDROLLOFFROLID</v>
          </cell>
          <cell r="J3672" t="str">
            <v>ROLID</v>
          </cell>
          <cell r="K3672" t="str">
            <v>ROLL OFF-LID</v>
          </cell>
          <cell r="S3672">
            <v>0</v>
          </cell>
          <cell r="T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43.68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</row>
        <row r="3673">
          <cell r="B3673" t="str">
            <v>KITSAP CO -REGULATEDROLLOFFRORENT10D</v>
          </cell>
          <cell r="J3673" t="str">
            <v>RORENT10D</v>
          </cell>
          <cell r="K3673" t="str">
            <v>10YD ROLL OFF DAILY RENT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139.5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</row>
        <row r="3674">
          <cell r="B3674" t="str">
            <v>KITSAP CO -REGULATEDROLLOFFRORENT20D</v>
          </cell>
          <cell r="J3674" t="str">
            <v>RORENT20D</v>
          </cell>
          <cell r="K3674" t="str">
            <v>20YD ROLL OFF-DAILY RENT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1538.56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</row>
        <row r="3675">
          <cell r="B3675" t="str">
            <v>KITSAP CO -REGULATEDROLLOFFRORENT20M</v>
          </cell>
          <cell r="J3675" t="str">
            <v>RORENT20M</v>
          </cell>
          <cell r="K3675" t="str">
            <v>20YD ROLL OFF-MNTHLY RENT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97.48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</row>
        <row r="3676">
          <cell r="B3676" t="str">
            <v>KITSAP CO -REGULATEDROLLOFFRORENT40D</v>
          </cell>
          <cell r="J3676" t="str">
            <v>RORENT40D</v>
          </cell>
          <cell r="K3676" t="str">
            <v>40YD ROLL OFF-DAILY RENT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1258.18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</row>
        <row r="3677">
          <cell r="B3677" t="str">
            <v>KITSAP CO -REGULATEDROLLOFFRORENT40M</v>
          </cell>
          <cell r="J3677" t="str">
            <v>RORENT40M</v>
          </cell>
          <cell r="K3677" t="str">
            <v>40YD ROLL OFF-MNTHLY RENT</v>
          </cell>
          <cell r="S3677">
            <v>0</v>
          </cell>
          <cell r="T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165.74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</row>
        <row r="3678">
          <cell r="B3678" t="str">
            <v>KITSAP CO -REGULATEDROLLOFFCPHAUL15</v>
          </cell>
          <cell r="J3678" t="str">
            <v>CPHAUL15</v>
          </cell>
          <cell r="K3678" t="str">
            <v>15YD COMPACTOR-HAUL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292.33999999999997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</row>
        <row r="3679">
          <cell r="B3679" t="str">
            <v>KITSAP CO -REGULATEDROLLOFFCPHAUL20</v>
          </cell>
          <cell r="J3679" t="str">
            <v>CPHAUL20</v>
          </cell>
          <cell r="K3679" t="str">
            <v>20YD COMPACTOR-HAUL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311.86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</row>
        <row r="3680">
          <cell r="B3680" t="str">
            <v>KITSAP CO -REGULATEDROLLOFFCPHAUL25</v>
          </cell>
          <cell r="J3680" t="str">
            <v>CPHAUL25</v>
          </cell>
          <cell r="K3680" t="str">
            <v>25YD COMPACTOR-HAUL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341.38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</row>
        <row r="3681">
          <cell r="B3681" t="str">
            <v>KITSAP CO -REGULATEDROLLOFFCPHAUL30</v>
          </cell>
          <cell r="J3681" t="str">
            <v>CPHAUL30</v>
          </cell>
          <cell r="K3681" t="str">
            <v>30YD COMPACTOR-HAUL</v>
          </cell>
          <cell r="S3681">
            <v>0</v>
          </cell>
          <cell r="T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389.2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</row>
        <row r="3682">
          <cell r="B3682" t="str">
            <v>KITSAP CO -REGULATEDROLLOFFCPHAUL35</v>
          </cell>
          <cell r="J3682" t="str">
            <v>CPHAUL35</v>
          </cell>
          <cell r="K3682" t="str">
            <v>35YD COMPACTOR-HAUL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448.18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</row>
        <row r="3683">
          <cell r="B3683" t="str">
            <v>KITSAP CO -REGULATEDROLLOFFDISPOLY-TON</v>
          </cell>
          <cell r="J3683" t="str">
            <v>DISPOLY-TON</v>
          </cell>
          <cell r="K3683" t="str">
            <v>OLYMPIC LANDFILL PER TON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14234.25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</row>
        <row r="3684">
          <cell r="B3684" t="str">
            <v>KITSAP CO -REGULATEDROLLOFFRODEL</v>
          </cell>
          <cell r="J3684" t="str">
            <v>RODEL</v>
          </cell>
          <cell r="K3684" t="str">
            <v>ROLL OFF-DELIVERY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1091.44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</row>
        <row r="3685">
          <cell r="B3685" t="str">
            <v>KITSAP CO -REGULATEDROLLOFFROHAUL10</v>
          </cell>
          <cell r="J3685" t="str">
            <v>ROHAUL10</v>
          </cell>
          <cell r="K3685" t="str">
            <v>10YD ROLL OFF HAUL</v>
          </cell>
          <cell r="S3685">
            <v>0</v>
          </cell>
          <cell r="T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83.93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</row>
        <row r="3686">
          <cell r="B3686" t="str">
            <v>KITSAP CO -REGULATEDROLLOFFROHAUL20</v>
          </cell>
          <cell r="J3686" t="str">
            <v>ROHAUL20</v>
          </cell>
          <cell r="K3686" t="str">
            <v>20YD ROLL OFF-HAUL</v>
          </cell>
          <cell r="S3686">
            <v>0</v>
          </cell>
          <cell r="T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97.48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</row>
        <row r="3687">
          <cell r="B3687" t="str">
            <v>KITSAP CO -REGULATEDROLLOFFROHAUL20T</v>
          </cell>
          <cell r="J3687" t="str">
            <v>ROHAUL20T</v>
          </cell>
          <cell r="K3687" t="str">
            <v>20YD ROLL OFF TEMP HAUL</v>
          </cell>
          <cell r="S3687">
            <v>0</v>
          </cell>
          <cell r="T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1852.12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</row>
        <row r="3688">
          <cell r="B3688" t="str">
            <v>KITSAP CO -REGULATEDROLLOFFROHAUL40</v>
          </cell>
          <cell r="J3688" t="str">
            <v>ROHAUL40</v>
          </cell>
          <cell r="K3688" t="str">
            <v>40YD ROLL OFF-HAUL</v>
          </cell>
          <cell r="S3688">
            <v>0</v>
          </cell>
          <cell r="T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165.74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</row>
        <row r="3689">
          <cell r="B3689" t="str">
            <v>KITSAP CO -REGULATEDROLLOFFROHAUL40T</v>
          </cell>
          <cell r="J3689" t="str">
            <v>ROHAUL40T</v>
          </cell>
          <cell r="K3689" t="str">
            <v>40YD ROLL OFF TEMP HAUL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2320.36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</row>
        <row r="3690">
          <cell r="B3690" t="str">
            <v>KITSAP CO -REGULATEDROLLOFFROMILE</v>
          </cell>
          <cell r="J3690" t="str">
            <v>ROMILE</v>
          </cell>
          <cell r="K3690" t="str">
            <v>ROLL OFF-MILEAGE</v>
          </cell>
          <cell r="S3690">
            <v>0</v>
          </cell>
          <cell r="T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131.22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</row>
        <row r="3691">
          <cell r="B3691" t="str">
            <v>KITSAP CO -REGULATEDROLLOFFRORENT20D</v>
          </cell>
          <cell r="J3691" t="str">
            <v>RORENT20D</v>
          </cell>
          <cell r="K3691" t="str">
            <v>20YD ROLL OFF-DAILY RENT</v>
          </cell>
          <cell r="S3691">
            <v>0</v>
          </cell>
          <cell r="T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228.38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</row>
        <row r="3692">
          <cell r="B3692" t="str">
            <v>KITSAP CO -REGULATEDROLLOFFRORENT40D</v>
          </cell>
          <cell r="J3692" t="str">
            <v>RORENT40D</v>
          </cell>
          <cell r="K3692" t="str">
            <v>40YD ROLL OFF-DAILY RENT</v>
          </cell>
          <cell r="S3692">
            <v>0</v>
          </cell>
          <cell r="T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245.96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</row>
        <row r="3693">
          <cell r="B3693" t="str">
            <v>KITSAP CO -REGULATEDSURCFUEL-RES MASON</v>
          </cell>
          <cell r="J3693" t="str">
            <v>FUEL-RES MASON</v>
          </cell>
          <cell r="K3693" t="str">
            <v>FUEL &amp; MATERIAL SURCHARGE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</row>
        <row r="3694">
          <cell r="B3694" t="str">
            <v>KITSAP CO -REGULATEDSURCFUEL-COM MASON</v>
          </cell>
          <cell r="J3694" t="str">
            <v>FUEL-COM MASON</v>
          </cell>
          <cell r="K3694" t="str">
            <v>FUEL &amp; MATERIAL SURCHARGE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</row>
        <row r="3695">
          <cell r="B3695" t="str">
            <v>KITSAP CO -REGULATEDSURCFUEL-RECY MASON</v>
          </cell>
          <cell r="J3695" t="str">
            <v>FUEL-RECY MASON</v>
          </cell>
          <cell r="K3695" t="str">
            <v>FUEL &amp; MATERIAL SURCHARGE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</row>
        <row r="3696">
          <cell r="B3696" t="str">
            <v>KITSAP CO -REGULATEDSURCFUEL-RES MASON</v>
          </cell>
          <cell r="J3696" t="str">
            <v>FUEL-RES MASON</v>
          </cell>
          <cell r="K3696" t="str">
            <v>FUEL &amp; MATERIAL SURCHARGE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</row>
        <row r="3697">
          <cell r="B3697" t="str">
            <v>KITSAP CO -REGULATEDSURCFUEL-RO MASON</v>
          </cell>
          <cell r="J3697" t="str">
            <v>FUEL-RO MASON</v>
          </cell>
          <cell r="K3697" t="str">
            <v>FUEL &amp; MATERIAL SURCHARGE</v>
          </cell>
          <cell r="S3697">
            <v>0</v>
          </cell>
          <cell r="T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</row>
        <row r="3698">
          <cell r="B3698" t="str">
            <v>KITSAP CO -REGULATEDSURCFUEL-RECY MASON</v>
          </cell>
          <cell r="J3698" t="str">
            <v>FUEL-RECY MASON</v>
          </cell>
          <cell r="K3698" t="str">
            <v>FUEL &amp; MATERIAL SURCHARGE</v>
          </cell>
          <cell r="S3698">
            <v>0</v>
          </cell>
          <cell r="T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</row>
        <row r="3699">
          <cell r="B3699" t="str">
            <v>KITSAP CO -REGULATEDSURCFUEL-RES MASON</v>
          </cell>
          <cell r="J3699" t="str">
            <v>FUEL-RES MASON</v>
          </cell>
          <cell r="K3699" t="str">
            <v>FUEL &amp; MATERIAL SURCHARGE</v>
          </cell>
          <cell r="S3699">
            <v>0</v>
          </cell>
          <cell r="T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</row>
        <row r="3700">
          <cell r="B3700" t="str">
            <v>KITSAP CO -REGULATEDSURCFUEL-RO MASON</v>
          </cell>
          <cell r="J3700" t="str">
            <v>FUEL-RO MASON</v>
          </cell>
          <cell r="K3700" t="str">
            <v>FUEL &amp; MATERIAL SURCHARGE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</row>
        <row r="3701">
          <cell r="B3701" t="str">
            <v>KITSAP CO -REGULATEDSURCFUEL-COM MASON</v>
          </cell>
          <cell r="J3701" t="str">
            <v>FUEL-COM MASON</v>
          </cell>
          <cell r="K3701" t="str">
            <v>FUEL &amp; MATERIAL SURCHARGE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</row>
        <row r="3702">
          <cell r="B3702" t="str">
            <v>KITSAP CO -REGULATEDSURCFUEL-RECY MASON</v>
          </cell>
          <cell r="J3702" t="str">
            <v>FUEL-RECY MASON</v>
          </cell>
          <cell r="K3702" t="str">
            <v>FUEL &amp; MATERIAL SURCHARGE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</row>
        <row r="3703">
          <cell r="B3703" t="str">
            <v>KITSAP CO -REGULATEDSURCFUEL-RES MASON</v>
          </cell>
          <cell r="J3703" t="str">
            <v>FUEL-RES MASON</v>
          </cell>
          <cell r="K3703" t="str">
            <v>FUEL &amp; MATERIAL SURCHARGE</v>
          </cell>
          <cell r="S3703">
            <v>0</v>
          </cell>
          <cell r="T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</row>
        <row r="3704">
          <cell r="B3704" t="str">
            <v>KITSAP CO -REGULATEDSURCFUEL-RO MASON</v>
          </cell>
          <cell r="J3704" t="str">
            <v>FUEL-RO MASON</v>
          </cell>
          <cell r="K3704" t="str">
            <v>FUEL &amp; MATERIAL SURCHARGE</v>
          </cell>
          <cell r="S3704">
            <v>0</v>
          </cell>
          <cell r="T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</row>
        <row r="3705">
          <cell r="B3705" t="str">
            <v>KITSAP CO -REGULATEDTAXESREF</v>
          </cell>
          <cell r="J3705" t="str">
            <v>REF</v>
          </cell>
          <cell r="K3705" t="str">
            <v>3.6% WA Refuse Tax</v>
          </cell>
          <cell r="S3705">
            <v>0</v>
          </cell>
          <cell r="T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3.28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</row>
        <row r="3706">
          <cell r="B3706" t="str">
            <v>KITSAP CO -REGULATEDTAXESREF</v>
          </cell>
          <cell r="J3706" t="str">
            <v>REF</v>
          </cell>
          <cell r="K3706" t="str">
            <v>3.6% WA Refuse Tax</v>
          </cell>
          <cell r="S3706">
            <v>0</v>
          </cell>
          <cell r="T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1038.95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</row>
        <row r="3707">
          <cell r="B3707" t="str">
            <v>KITSAP CO -REGULATEDTAXESSALES TAX</v>
          </cell>
          <cell r="J3707" t="str">
            <v>SALES TAX</v>
          </cell>
          <cell r="K3707" t="str">
            <v>8.5% Sales Tax</v>
          </cell>
          <cell r="S3707">
            <v>0</v>
          </cell>
          <cell r="T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312.52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</row>
        <row r="3708">
          <cell r="B3708" t="str">
            <v>KITSAP CO -REGULATEDTAXESREF</v>
          </cell>
          <cell r="J3708" t="str">
            <v>REF</v>
          </cell>
          <cell r="K3708" t="str">
            <v>3.6% WA Refuse Tax</v>
          </cell>
          <cell r="S3708">
            <v>0</v>
          </cell>
          <cell r="T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112.84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</row>
        <row r="3709">
          <cell r="B3709" t="str">
            <v>KITSAP CO -REGULATEDTAXESREF</v>
          </cell>
          <cell r="J3709" t="str">
            <v>REF</v>
          </cell>
          <cell r="K3709" t="str">
            <v>3.6% WA Refuse Tax</v>
          </cell>
          <cell r="S3709">
            <v>0</v>
          </cell>
          <cell r="T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26.28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</row>
        <row r="3710">
          <cell r="B3710" t="str">
            <v>KITSAP CO -REGULATEDTAXESSALES TAX</v>
          </cell>
          <cell r="J3710" t="str">
            <v>SALES TAX</v>
          </cell>
          <cell r="K3710" t="str">
            <v>8.5% Sales Tax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1.62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</row>
        <row r="3711">
          <cell r="B3711" t="str">
            <v>KITSAP CO -REGULATEDTAXESREF</v>
          </cell>
          <cell r="J3711" t="str">
            <v>REF</v>
          </cell>
          <cell r="K3711" t="str">
            <v>3.6% WA Refuse Tax</v>
          </cell>
          <cell r="S3711">
            <v>0</v>
          </cell>
          <cell r="T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647.87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</row>
        <row r="3712">
          <cell r="B3712" t="str">
            <v>KITSAP CO -REGULATEDTAXESSALES TAX</v>
          </cell>
          <cell r="J3712" t="str">
            <v>SALES TAX</v>
          </cell>
          <cell r="K3712" t="str">
            <v>8.5% Sales Tax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381.02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</row>
        <row r="3713">
          <cell r="B3713" t="str">
            <v>KITSAP CO-UNREGULATEDACCOUNTING ADJUSTMENTSFINCHG</v>
          </cell>
          <cell r="J3713" t="str">
            <v>FINCHG</v>
          </cell>
          <cell r="K3713" t="str">
            <v>LATE FEE</v>
          </cell>
          <cell r="S3713">
            <v>0</v>
          </cell>
          <cell r="T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15.64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</row>
        <row r="3714">
          <cell r="B3714" t="str">
            <v>KITSAP CO-UNREGULATEDACCOUNTING ADJUSTMENTSMM</v>
          </cell>
          <cell r="J3714" t="str">
            <v>MM</v>
          </cell>
          <cell r="K3714" t="str">
            <v>MOVE MONEY</v>
          </cell>
          <cell r="S3714">
            <v>0</v>
          </cell>
          <cell r="T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246.2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</row>
        <row r="3715">
          <cell r="B3715" t="str">
            <v>KITSAP CO-UNREGULATEDCOMMERCIAL - REARLOADUNLOCKRECY</v>
          </cell>
          <cell r="J3715" t="str">
            <v>UNLOCKRECY</v>
          </cell>
          <cell r="K3715" t="str">
            <v>UNLOCK / UNLATCH RECY</v>
          </cell>
          <cell r="S3715">
            <v>0</v>
          </cell>
          <cell r="T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10.119999999999999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</row>
        <row r="3716">
          <cell r="B3716" t="str">
            <v>KITSAP CO-UNREGULATEDCOMMERCIAL - REARLOADUNLOCKRECY</v>
          </cell>
          <cell r="J3716" t="str">
            <v>UNLOCKRECY</v>
          </cell>
          <cell r="K3716" t="str">
            <v>UNLOCK / UNLATCH RECY</v>
          </cell>
          <cell r="S3716">
            <v>0</v>
          </cell>
          <cell r="T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2.5299999999999998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</row>
        <row r="3717">
          <cell r="B3717" t="str">
            <v>KITSAP CO-UNREGULATEDCOMMERCIAL RECYCLE96CRCOGE1</v>
          </cell>
          <cell r="J3717" t="str">
            <v>96CRCOGE1</v>
          </cell>
          <cell r="K3717" t="str">
            <v>96 COMMINGLE WG-EOW</v>
          </cell>
          <cell r="S3717">
            <v>0</v>
          </cell>
          <cell r="T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95.28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</row>
        <row r="3718">
          <cell r="B3718" t="str">
            <v>KITSAP CO-UNREGULATEDCOMMERCIAL RECYCLE96CRCOGM1</v>
          </cell>
          <cell r="J3718" t="str">
            <v>96CRCOGM1</v>
          </cell>
          <cell r="K3718" t="str">
            <v>96 COMMINGLE WGMNTHLY</v>
          </cell>
          <cell r="S3718">
            <v>0</v>
          </cell>
          <cell r="T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110.04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</row>
        <row r="3719">
          <cell r="B3719" t="str">
            <v>KITSAP CO-UNREGULATEDCOMMERCIAL RECYCLE96CRCOGW1</v>
          </cell>
          <cell r="J3719" t="str">
            <v>96CRCOGW1</v>
          </cell>
          <cell r="K3719" t="str">
            <v>96 COMMINGLE WG-WEEKLY</v>
          </cell>
          <cell r="S3719">
            <v>0</v>
          </cell>
          <cell r="T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615.55999999999995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</row>
        <row r="3720">
          <cell r="B3720" t="str">
            <v>KITSAP CO-UNREGULATEDCOMMERCIAL RECYCLE96CRCONGE1</v>
          </cell>
          <cell r="J3720" t="str">
            <v>96CRCONGE1</v>
          </cell>
          <cell r="K3720" t="str">
            <v>96 COMMINGLE NG-EOW</v>
          </cell>
          <cell r="S3720">
            <v>0</v>
          </cell>
          <cell r="T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425.56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</row>
        <row r="3721">
          <cell r="B3721" t="str">
            <v>KITSAP CO-UNREGULATEDCOMMERCIAL RECYCLE96CRCONGM1</v>
          </cell>
          <cell r="J3721" t="str">
            <v>96CRCONGM1</v>
          </cell>
          <cell r="K3721" t="str">
            <v>96 COMMINGLE NG-MNTHLY</v>
          </cell>
          <cell r="S3721">
            <v>0</v>
          </cell>
          <cell r="T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183.4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</row>
        <row r="3722">
          <cell r="B3722" t="str">
            <v>KITSAP CO-UNREGULATEDCOMMERCIAL RECYCLE96CRCONGW1</v>
          </cell>
          <cell r="J3722" t="str">
            <v>96CRCONGW1</v>
          </cell>
          <cell r="K3722" t="str">
            <v>96 COMMINGLE NG-WEEKLY</v>
          </cell>
          <cell r="S3722">
            <v>0</v>
          </cell>
          <cell r="T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745.2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</row>
        <row r="3723">
          <cell r="B3723" t="str">
            <v xml:space="preserve">KITSAP CO-UNREGULATEDCOMMERCIAL RECYCLER2YDOCCE </v>
          </cell>
          <cell r="J3723" t="str">
            <v xml:space="preserve">R2YDOCCE </v>
          </cell>
          <cell r="K3723" t="str">
            <v>2YD OCC-EOW</v>
          </cell>
          <cell r="S3723">
            <v>0</v>
          </cell>
          <cell r="T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613.78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</row>
        <row r="3724">
          <cell r="B3724" t="str">
            <v>KITSAP CO-UNREGULATEDCOMMERCIAL RECYCLER2YDOCCEX</v>
          </cell>
          <cell r="J3724" t="str">
            <v>R2YDOCCEX</v>
          </cell>
          <cell r="K3724" t="str">
            <v>2YD OCC-EXTRA CONTAINER</v>
          </cell>
          <cell r="S3724">
            <v>0</v>
          </cell>
          <cell r="T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234.36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</row>
        <row r="3725">
          <cell r="B3725" t="str">
            <v>KITSAP CO-UNREGULATEDCOMMERCIAL RECYCLER2YDOCCM</v>
          </cell>
          <cell r="J3725" t="str">
            <v>R2YDOCCM</v>
          </cell>
          <cell r="K3725" t="str">
            <v>2YD OCC-MNTHLY</v>
          </cell>
          <cell r="S3725">
            <v>0</v>
          </cell>
          <cell r="T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227.28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</row>
        <row r="3726">
          <cell r="B3726" t="str">
            <v>KITSAP CO-UNREGULATEDCOMMERCIAL RECYCLER2YDOCCW</v>
          </cell>
          <cell r="J3726" t="str">
            <v>R2YDOCCW</v>
          </cell>
          <cell r="K3726" t="str">
            <v>2YD OCC-WEEKLY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1803.57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</row>
        <row r="3727">
          <cell r="B3727" t="str">
            <v>KITSAP CO-UNREGULATEDCOMMERCIAL RECYCLERECYLOCK</v>
          </cell>
          <cell r="J3727" t="str">
            <v>RECYLOCK</v>
          </cell>
          <cell r="K3727" t="str">
            <v>LOCK/UNLOCK RECYCLING</v>
          </cell>
          <cell r="S3727">
            <v>0</v>
          </cell>
          <cell r="T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23.94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</row>
        <row r="3728">
          <cell r="B3728" t="str">
            <v>KITSAP CO-UNREGULATEDCOMMERCIAL RECYCLE96CRCOGOC</v>
          </cell>
          <cell r="J3728" t="str">
            <v>96CRCOGOC</v>
          </cell>
          <cell r="K3728" t="str">
            <v>96 COMMINGLE WGON CALL</v>
          </cell>
          <cell r="S3728">
            <v>0</v>
          </cell>
          <cell r="T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18.34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</row>
        <row r="3729">
          <cell r="B3729" t="str">
            <v>KITSAP CO-UNREGULATEDCOMMERCIAL RECYCLE96CRCONGOC</v>
          </cell>
          <cell r="J3729" t="str">
            <v>96CRCONGOC</v>
          </cell>
          <cell r="K3729" t="str">
            <v>96 COMMINGLE NGON CALL</v>
          </cell>
          <cell r="S3729">
            <v>0</v>
          </cell>
          <cell r="T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36.68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</row>
        <row r="3730">
          <cell r="B3730" t="str">
            <v>KITSAP CO-UNREGULATEDCOMMERCIAL RECYCLER2YDOCCOC</v>
          </cell>
          <cell r="J3730" t="str">
            <v>R2YDOCCOC</v>
          </cell>
          <cell r="K3730" t="str">
            <v>2YD OCC-ON CALL</v>
          </cell>
          <cell r="S3730">
            <v>0</v>
          </cell>
          <cell r="T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37.880000000000003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</row>
        <row r="3731">
          <cell r="B3731" t="str">
            <v>KITSAP CO-UNREGULATEDCOMMERCIAL RECYCLERECYLOCK</v>
          </cell>
          <cell r="J3731" t="str">
            <v>RECYLOCK</v>
          </cell>
          <cell r="K3731" t="str">
            <v>LOCK/UNLOCK RECYCLING</v>
          </cell>
          <cell r="S3731">
            <v>0</v>
          </cell>
          <cell r="T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15.96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</row>
        <row r="3732">
          <cell r="B3732" t="str">
            <v>KITSAP CO-UNREGULATEDCOMMERCIAL RECYCLEROLLOUTOCC</v>
          </cell>
          <cell r="J3732" t="str">
            <v>ROLLOUTOCC</v>
          </cell>
          <cell r="K3732" t="str">
            <v>ROLL OUT FEE - RECYCLE</v>
          </cell>
          <cell r="S3732">
            <v>0</v>
          </cell>
          <cell r="T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102.06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</row>
        <row r="3733">
          <cell r="B3733" t="str">
            <v>KITSAP CO-UNREGULATEDCOMMERCIAL RECYCLEWLKNRECY</v>
          </cell>
          <cell r="J3733" t="str">
            <v>WLKNRECY</v>
          </cell>
          <cell r="K3733" t="str">
            <v>WALK IN RECYCLE</v>
          </cell>
          <cell r="S3733">
            <v>0</v>
          </cell>
          <cell r="T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58.6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</row>
        <row r="3734">
          <cell r="B3734" t="str">
            <v>KITSAP CO-UNREGULATEDPAYMENTSCC-KOL</v>
          </cell>
          <cell r="J3734" t="str">
            <v>CC-KOL</v>
          </cell>
          <cell r="K3734" t="str">
            <v>ONLINE PAYMENT-CC</v>
          </cell>
          <cell r="S3734">
            <v>0</v>
          </cell>
          <cell r="T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-1665.87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</row>
        <row r="3735">
          <cell r="B3735" t="str">
            <v>KITSAP CO-UNREGULATEDPAYMENTSPAY</v>
          </cell>
          <cell r="J3735" t="str">
            <v>PAY</v>
          </cell>
          <cell r="K3735" t="str">
            <v>PAYMENT-THANK YOU!</v>
          </cell>
          <cell r="S3735">
            <v>0</v>
          </cell>
          <cell r="T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-2218.59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</row>
        <row r="3736">
          <cell r="B3736" t="str">
            <v>KITSAP CO-UNREGULATEDPAYMENTSPAY-CFREE</v>
          </cell>
          <cell r="J3736" t="str">
            <v>PAY-CFREE</v>
          </cell>
          <cell r="K3736" t="str">
            <v>PAYMENT-THANK YOU</v>
          </cell>
          <cell r="S3736">
            <v>0</v>
          </cell>
          <cell r="T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-121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</row>
        <row r="3737">
          <cell r="B3737" t="str">
            <v>KITSAP CO-UNREGULATEDPAYMENTSPAY-KOL</v>
          </cell>
          <cell r="J3737" t="str">
            <v>PAY-KOL</v>
          </cell>
          <cell r="K3737" t="str">
            <v>PAYMENT-THANK YOU - OL</v>
          </cell>
          <cell r="S3737">
            <v>0</v>
          </cell>
          <cell r="T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-1105.32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</row>
        <row r="3738">
          <cell r="B3738" t="str">
            <v>KITSAP CO-UNREGULATEDPAYMENTSPAY-NATL</v>
          </cell>
          <cell r="J3738" t="str">
            <v>PAY-NATL</v>
          </cell>
          <cell r="K3738" t="str">
            <v>PAYMENT THANK YOU</v>
          </cell>
          <cell r="S3738">
            <v>0</v>
          </cell>
          <cell r="T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-288.99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</row>
        <row r="3739">
          <cell r="B3739" t="str">
            <v>KITSAP CO-UNREGULATEDPAYMENTSPAY-OAK</v>
          </cell>
          <cell r="J3739" t="str">
            <v>PAY-OAK</v>
          </cell>
          <cell r="K3739" t="str">
            <v>OAKLEAF PAYMENT</v>
          </cell>
          <cell r="S3739">
            <v>0</v>
          </cell>
          <cell r="T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-334.3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</row>
        <row r="3740">
          <cell r="B3740" t="str">
            <v>KITSAP CO-UNREGULATEDPAYMENTSPAY-RPPS</v>
          </cell>
          <cell r="J3740" t="str">
            <v>PAY-RPPS</v>
          </cell>
          <cell r="K3740" t="str">
            <v>RPSS PAYMENT</v>
          </cell>
          <cell r="S3740">
            <v>0</v>
          </cell>
          <cell r="T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-120.76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</row>
        <row r="3741">
          <cell r="B3741" t="str">
            <v>KITSAP CO-UNREGULATEDPAYMENTSPAYMET</v>
          </cell>
          <cell r="J3741" t="str">
            <v>PAYMET</v>
          </cell>
          <cell r="K3741" t="str">
            <v>METAVANTE ONLINE PAYMENT</v>
          </cell>
          <cell r="S3741">
            <v>0</v>
          </cell>
          <cell r="T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-83.27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</row>
        <row r="3742">
          <cell r="B3742" t="str">
            <v>KITSAP CO-UNREGULATEDPAYMENTSPAYUSBL</v>
          </cell>
          <cell r="J3742" t="str">
            <v>PAYUSBL</v>
          </cell>
          <cell r="K3742" t="str">
            <v>PAYMENT THANK YOU</v>
          </cell>
          <cell r="S3742">
            <v>0</v>
          </cell>
          <cell r="T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-1554.95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</row>
        <row r="3743">
          <cell r="B3743" t="str">
            <v>KITSAP CO-UNREGULATEDROLLOFFROLIDRECY</v>
          </cell>
          <cell r="J3743" t="str">
            <v>ROLIDRECY</v>
          </cell>
          <cell r="K3743" t="str">
            <v>ROLL OFF LID-RECYCLE</v>
          </cell>
          <cell r="S3743">
            <v>0</v>
          </cell>
          <cell r="T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14.56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</row>
        <row r="3744">
          <cell r="B3744" t="str">
            <v>KITSAP CO-UNREGULATEDROLLOFFRORENT20DRECY</v>
          </cell>
          <cell r="J3744" t="str">
            <v>RORENT20DRECY</v>
          </cell>
          <cell r="K3744" t="str">
            <v>ROLL OFF RENT DAILY-RECYL</v>
          </cell>
          <cell r="S3744">
            <v>0</v>
          </cell>
          <cell r="T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540.9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</row>
        <row r="3745">
          <cell r="B3745" t="str">
            <v>KITSAP CO-UNREGULATEDROLLOFFRECYHAUL</v>
          </cell>
          <cell r="J3745" t="str">
            <v>RECYHAUL</v>
          </cell>
          <cell r="K3745" t="str">
            <v>ROLL OFF RECYCLE HAUL</v>
          </cell>
          <cell r="S3745">
            <v>0</v>
          </cell>
          <cell r="T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487.4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</row>
        <row r="3746">
          <cell r="B3746" t="str">
            <v>KITSAP CO-UNREGULATEDSURCFUEL-RECY MASON</v>
          </cell>
          <cell r="J3746" t="str">
            <v>FUEL-RECY MASON</v>
          </cell>
          <cell r="K3746" t="str">
            <v>FUEL &amp; MATERIAL SURCHARGE</v>
          </cell>
          <cell r="S3746">
            <v>0</v>
          </cell>
          <cell r="T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</row>
        <row r="3747">
          <cell r="B3747" t="str">
            <v>KITSAP CO-UNREGULATEDSURCFUEL-RECY MASON</v>
          </cell>
          <cell r="J3747" t="str">
            <v>FUEL-RECY MASON</v>
          </cell>
          <cell r="K3747" t="str">
            <v>FUEL &amp; MATERIAL SURCHARGE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</row>
        <row r="3748">
          <cell r="B3748" t="str">
            <v>KITSAP CO-UNREGULATEDTAXESSALES TAX</v>
          </cell>
          <cell r="J3748" t="str">
            <v>SALES TAX</v>
          </cell>
          <cell r="K3748" t="str">
            <v>8.5% Sales Tax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45.99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</row>
        <row r="3749">
          <cell r="B3749" t="str">
            <v xml:space="preserve">MASON CO-REGULATEDACCOUNTING ADJUSTMENTSBD </v>
          </cell>
          <cell r="J3749" t="str">
            <v xml:space="preserve">BD </v>
          </cell>
          <cell r="K3749" t="str">
            <v>W\O BAD DEBT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-605.71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</row>
        <row r="3750">
          <cell r="B3750" t="str">
            <v>MASON CO-REGULATEDACCOUNTING ADJUSTMENTSBDR</v>
          </cell>
          <cell r="J3750" t="str">
            <v>BDR</v>
          </cell>
          <cell r="K3750" t="str">
            <v>BAD DEBT RECOVERY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256.62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</row>
        <row r="3751">
          <cell r="B3751" t="str">
            <v>MASON CO-REGULATEDACCOUNTING ADJUSTMENTSFINCHG</v>
          </cell>
          <cell r="J3751" t="str">
            <v>FINCHG</v>
          </cell>
          <cell r="K3751" t="str">
            <v>LATE FEE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-2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</row>
        <row r="3752">
          <cell r="B3752" t="str">
            <v>MASON CO-REGULATEDACCOUNTING ADJUSTMENTSMM</v>
          </cell>
          <cell r="J3752" t="str">
            <v>MM</v>
          </cell>
          <cell r="K3752" t="str">
            <v>MOVE MONEY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-515.53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</row>
        <row r="3753">
          <cell r="B3753" t="str">
            <v>MASON CO-REGULATEDACCOUNTING ADJUSTMENTSREFUND</v>
          </cell>
          <cell r="J3753" t="str">
            <v>REFUND</v>
          </cell>
          <cell r="K3753" t="str">
            <v>REFUND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577.5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</row>
        <row r="3754">
          <cell r="B3754" t="str">
            <v>MASON CO-REGULATEDACCOUNTING ADJUSTMENTSUNCLAIMED</v>
          </cell>
          <cell r="J3754" t="str">
            <v>UNCLAIMED</v>
          </cell>
          <cell r="K3754" t="str">
            <v>UNCLAIMED PROPERTY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0.28000000000000003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</row>
        <row r="3755">
          <cell r="B3755" t="str">
            <v>MASON CO-REGULATEDACCOUNTING ADJUSTMENTSWO</v>
          </cell>
          <cell r="J3755" t="str">
            <v>WO</v>
          </cell>
          <cell r="K3755" t="str">
            <v>SMALL BALANCE WRITE OFF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-0.02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</row>
        <row r="3756">
          <cell r="B3756" t="str">
            <v>MASON CO-REGULATEDACCOUNTING ADJUSTMENTSFINCHG</v>
          </cell>
          <cell r="J3756" t="str">
            <v>FINCHG</v>
          </cell>
          <cell r="K3756" t="str">
            <v>LATE FEE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308.51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</row>
        <row r="3757">
          <cell r="B3757" t="str">
            <v xml:space="preserve">MASON CO-REGULATEDACCOUNTING ADJUSTMENTSBD </v>
          </cell>
          <cell r="J3757" t="str">
            <v xml:space="preserve">BD </v>
          </cell>
          <cell r="K3757" t="str">
            <v>W\O BAD DEBT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-293.33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</row>
        <row r="3758">
          <cell r="B3758" t="str">
            <v>MASON CO-REGULATEDACCOUNTING ADJUSTMENTSBDR</v>
          </cell>
          <cell r="J3758" t="str">
            <v>BDR</v>
          </cell>
          <cell r="K3758" t="str">
            <v>BAD DEBT RECOVERY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231.22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</row>
        <row r="3759">
          <cell r="B3759" t="str">
            <v>MASON CO-REGULATEDACCOUNTING ADJUSTMENTSMM</v>
          </cell>
          <cell r="J3759" t="str">
            <v>MM</v>
          </cell>
          <cell r="K3759" t="str">
            <v>MOVE MONEY</v>
          </cell>
          <cell r="S3759">
            <v>0</v>
          </cell>
          <cell r="T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675.62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</row>
        <row r="3760">
          <cell r="B3760" t="str">
            <v>MASON CO-REGULATEDACCOUNTING ADJUSTMENTSREFUND</v>
          </cell>
          <cell r="J3760" t="str">
            <v>REFUND</v>
          </cell>
          <cell r="K3760" t="str">
            <v>REFUND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410.14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</row>
        <row r="3761">
          <cell r="B3761" t="str">
            <v>MASON CO-REGULATEDCOMMERCIAL  FRONTLOADWLKNRW2RECY</v>
          </cell>
          <cell r="J3761" t="str">
            <v>WLKNRW2RECY</v>
          </cell>
          <cell r="K3761" t="str">
            <v>WALK IN OVER 25 ADDITIONA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0.34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</row>
        <row r="3762">
          <cell r="B3762" t="str">
            <v>MASON CO-REGULATEDCOMMERCIAL  FRONTLOADWLKNRW2RECY</v>
          </cell>
          <cell r="J3762" t="str">
            <v>WLKNRW2RECY</v>
          </cell>
          <cell r="K3762" t="str">
            <v>WALK IN OVER 25 ADDITIONA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-1.36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</row>
        <row r="3763">
          <cell r="B3763" t="str">
            <v>MASON CO-REGULATEDCOMMERCIAL  FRONTLOADWLKNRE1RECYMA</v>
          </cell>
          <cell r="J3763" t="str">
            <v>WLKNRE1RECYMA</v>
          </cell>
          <cell r="K3763" t="str">
            <v>WALK IN 5-25FT EOW-RECYCL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5.04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</row>
        <row r="3764">
          <cell r="B3764" t="str">
            <v>MASON CO-REGULATEDCOMMERCIAL  FRONTLOADWLKNRW2RECYMA</v>
          </cell>
          <cell r="J3764" t="str">
            <v>WLKNRW2RECYMA</v>
          </cell>
          <cell r="K3764" t="str">
            <v>WALK IN OVER 25 ADDITIONA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0.34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</row>
        <row r="3765">
          <cell r="B3765" t="str">
            <v>MASON CO-REGULATEDCOMMERCIAL - REARLOADR1.5YDEM</v>
          </cell>
          <cell r="J3765" t="str">
            <v>R1.5YDEM</v>
          </cell>
          <cell r="K3765" t="str">
            <v>1.5 YD 1X EOW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8132.8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</row>
        <row r="3766">
          <cell r="B3766" t="str">
            <v>MASON CO-REGULATEDCOMMERCIAL - REARLOADR1.5YDRENTM</v>
          </cell>
          <cell r="J3766" t="str">
            <v>R1.5YDRENTM</v>
          </cell>
          <cell r="K3766" t="str">
            <v>1.5YD CONTAINER RENT-MTH</v>
          </cell>
          <cell r="S3766">
            <v>0</v>
          </cell>
          <cell r="T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2439.06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</row>
        <row r="3767">
          <cell r="B3767" t="str">
            <v>MASON CO-REGULATEDCOMMERCIAL - REARLOADR1.5YDRENTT</v>
          </cell>
          <cell r="J3767" t="str">
            <v>R1.5YDRENTT</v>
          </cell>
          <cell r="K3767" t="str">
            <v>1.5YD TEMP CONTAINER RENT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2.1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</row>
        <row r="3768">
          <cell r="B3768" t="str">
            <v>MASON CO-REGULATEDCOMMERCIAL - REARLOADR1.5YDRENTTM</v>
          </cell>
          <cell r="J3768" t="str">
            <v>R1.5YDRENTTM</v>
          </cell>
          <cell r="K3768" t="str">
            <v>1.5 YD TEMP CONT RENT MON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94.62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</row>
        <row r="3769">
          <cell r="B3769" t="str">
            <v>MASON CO-REGULATEDCOMMERCIAL - REARLOADR1.5YDWM</v>
          </cell>
          <cell r="J3769" t="str">
            <v>R1.5YDWM</v>
          </cell>
          <cell r="K3769" t="str">
            <v>1.5 YD 1X WEEKLY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5478.67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</row>
        <row r="3770">
          <cell r="B3770" t="str">
            <v>MASON CO-REGULATEDCOMMERCIAL - REARLOADR1YDEM</v>
          </cell>
          <cell r="J3770" t="str">
            <v>R1YDEM</v>
          </cell>
          <cell r="K3770" t="str">
            <v>1 YD 1X EOW</v>
          </cell>
          <cell r="S3770">
            <v>0</v>
          </cell>
          <cell r="T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712.88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</row>
        <row r="3771">
          <cell r="B3771" t="str">
            <v>MASON CO-REGULATEDCOMMERCIAL - REARLOADR1YDRENTM</v>
          </cell>
          <cell r="J3771" t="str">
            <v>R1YDRENTM</v>
          </cell>
          <cell r="K3771" t="str">
            <v>1YD CONTAINER RENT-MTHLY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169.4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</row>
        <row r="3772">
          <cell r="B3772" t="str">
            <v>MASON CO-REGULATEDCOMMERCIAL - REARLOADR1YDWM</v>
          </cell>
          <cell r="J3772" t="str">
            <v>R1YDWM</v>
          </cell>
          <cell r="K3772" t="str">
            <v>1 YD 1X WEEKLY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74.87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</row>
        <row r="3773">
          <cell r="B3773" t="str">
            <v>MASON CO-REGULATEDCOMMERCIAL - REARLOADR2YDEM</v>
          </cell>
          <cell r="J3773" t="str">
            <v>R2YDEM</v>
          </cell>
          <cell r="K3773" t="str">
            <v>2 YD 1X EOW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5936.78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</row>
        <row r="3774">
          <cell r="B3774" t="str">
            <v>MASON CO-REGULATEDCOMMERCIAL - REARLOADR2YDRENTM</v>
          </cell>
          <cell r="J3774" t="str">
            <v>R2YDRENTM</v>
          </cell>
          <cell r="K3774" t="str">
            <v>2YD CONTAINER RENT-MTHLY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5173.3900000000003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</row>
        <row r="3775">
          <cell r="B3775" t="str">
            <v>MASON CO-REGULATEDCOMMERCIAL - REARLOADR2YDRENTT</v>
          </cell>
          <cell r="J3775" t="str">
            <v>R2YDRENTT</v>
          </cell>
          <cell r="K3775" t="str">
            <v>2YD TEMP CONTAINER RENT</v>
          </cell>
          <cell r="S3775">
            <v>0</v>
          </cell>
          <cell r="T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116.23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</row>
        <row r="3776">
          <cell r="B3776" t="str">
            <v>MASON CO-REGULATEDCOMMERCIAL - REARLOADR2YDRENTTM</v>
          </cell>
          <cell r="J3776" t="str">
            <v>R2YDRENTTM</v>
          </cell>
          <cell r="K3776" t="str">
            <v>2 YD TEMP CONT RENT MONTH</v>
          </cell>
          <cell r="S3776">
            <v>0</v>
          </cell>
          <cell r="T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87.33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</row>
        <row r="3777">
          <cell r="B3777" t="str">
            <v>MASON CO-REGULATEDCOMMERCIAL - REARLOADR2YDWM</v>
          </cell>
          <cell r="J3777" t="str">
            <v>R2YDWM</v>
          </cell>
          <cell r="K3777" t="str">
            <v>2 YD 1X WEEKLY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35596.65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</row>
        <row r="3778">
          <cell r="B3778" t="str">
            <v>MASON CO-REGULATEDCOMMERCIAL - REARLOADUNLOCKREF</v>
          </cell>
          <cell r="J3778" t="str">
            <v>UNLOCKREF</v>
          </cell>
          <cell r="K3778" t="str">
            <v>UNLOCK / UNLATCH REFUSE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247.94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</row>
        <row r="3779">
          <cell r="B3779" t="str">
            <v>MASON CO-REGULATEDCOMMERCIAL - REARLOADCDELC</v>
          </cell>
          <cell r="J3779" t="str">
            <v>CDELC</v>
          </cell>
          <cell r="K3779" t="str">
            <v>CONTAINER DELIVERY CHARGE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594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</row>
        <row r="3780">
          <cell r="B3780" t="str">
            <v>MASON CO-REGULATEDCOMMERCIAL - REARLOADCEXYD</v>
          </cell>
          <cell r="J3780" t="str">
            <v>CEXYD</v>
          </cell>
          <cell r="K3780" t="str">
            <v>CMML EXTRA YARDAGE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910.86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</row>
        <row r="3781">
          <cell r="B3781" t="str">
            <v>MASON CO-REGULATEDCOMMERCIAL - REARLOADCLSECOL</v>
          </cell>
          <cell r="J3781" t="str">
            <v>CLSECOL</v>
          </cell>
          <cell r="K3781" t="str">
            <v>LOOSE MATERIAL-COLLECTOR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250.02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</row>
        <row r="3782">
          <cell r="B3782" t="str">
            <v>MASON CO-REGULATEDCOMMERCIAL - REARLOADCOMCAN</v>
          </cell>
          <cell r="J3782" t="str">
            <v>COMCAN</v>
          </cell>
          <cell r="K3782" t="str">
            <v>COMMERCIAL CAN EXTRA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14.16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</row>
        <row r="3783">
          <cell r="B3783" t="str">
            <v>MASON CO-REGULATEDCOMMERCIAL - REARLOADR1.5YDPU</v>
          </cell>
          <cell r="J3783" t="str">
            <v>R1.5YDPU</v>
          </cell>
          <cell r="K3783" t="str">
            <v>1.5YD CONTAINER PICKUP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172.53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</row>
        <row r="3784">
          <cell r="B3784" t="str">
            <v>MASON CO-REGULATEDCOMMERCIAL - REARLOADR2YDPU</v>
          </cell>
          <cell r="J3784" t="str">
            <v>R2YDPU</v>
          </cell>
          <cell r="K3784" t="str">
            <v>2YD CONTAINER PICKUP</v>
          </cell>
          <cell r="S3784">
            <v>0</v>
          </cell>
          <cell r="T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177.31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</row>
        <row r="3785">
          <cell r="B3785" t="str">
            <v>MASON CO-REGULATEDCOMMERCIAL - REARLOADROLLOUTOC</v>
          </cell>
          <cell r="J3785" t="str">
            <v>ROLLOUTOC</v>
          </cell>
          <cell r="K3785" t="str">
            <v>ROLL OUT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363.6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</row>
        <row r="3786">
          <cell r="B3786" t="str">
            <v>MASON CO-REGULATEDCOMMERCIAL - REARLOADUNLOCKREF</v>
          </cell>
          <cell r="J3786" t="str">
            <v>UNLOCKREF</v>
          </cell>
          <cell r="K3786" t="str">
            <v>UNLOCK / UNLATCH REFUSE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2.5299999999999998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</row>
        <row r="3787">
          <cell r="B3787" t="str">
            <v>MASON CO-REGULATEDCOMMERCIAL RECYCLEWLKNRE1RECY</v>
          </cell>
          <cell r="J3787" t="str">
            <v>WLKNRE1RECY</v>
          </cell>
          <cell r="K3787" t="str">
            <v>WALK IN 5-25FT EOW-RECYCL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8.19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</row>
        <row r="3788">
          <cell r="B3788" t="str">
            <v>MASON CO-REGULATEDCOMMERCIAL RECYCLEWLKNRE1RECY</v>
          </cell>
          <cell r="J3788" t="str">
            <v>WLKNRE1RECY</v>
          </cell>
          <cell r="K3788" t="str">
            <v>WALK IN 5-25FT EOW-RECYCL</v>
          </cell>
          <cell r="S3788">
            <v>0</v>
          </cell>
          <cell r="T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-1.26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</row>
        <row r="3789">
          <cell r="B3789" t="str">
            <v>MASON CO-REGULATEDCOMMERCIAL RECYCLERECYCLERMA</v>
          </cell>
          <cell r="J3789" t="str">
            <v>RECYCLERMA</v>
          </cell>
          <cell r="K3789" t="str">
            <v>VALUE OF RECYCLEABLES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1759.09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</row>
        <row r="3790">
          <cell r="B3790" t="str">
            <v>MASON CO-REGULATEDCOMMERCIAL RECYCLERECYCRMA</v>
          </cell>
          <cell r="J3790" t="str">
            <v>RECYCRMA</v>
          </cell>
          <cell r="K3790" t="str">
            <v>RECYCLE MONTHLY ARREARS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4389.93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</row>
        <row r="3791">
          <cell r="B3791" t="str">
            <v>MASON CO-REGULATEDCOMMERCIAL RECYCLERECYRNBMA</v>
          </cell>
          <cell r="J3791" t="str">
            <v>RECYRNBMA</v>
          </cell>
          <cell r="K3791" t="str">
            <v>RECYCLE NO BIN MONTHLY AR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18.739999999999998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</row>
        <row r="3792">
          <cell r="B3792" t="str">
            <v>MASON CO-REGULATEDCOMMERCIAL RECYCLERECYCLERMA</v>
          </cell>
          <cell r="J3792" t="str">
            <v>RECYCLERMA</v>
          </cell>
          <cell r="K3792" t="str">
            <v>VALUE OF RECYCLEABLES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-3.33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</row>
        <row r="3793">
          <cell r="B3793" t="str">
            <v>MASON CO-REGULATEDCOMMERCIAL RECYCLERECYCRMA</v>
          </cell>
          <cell r="J3793" t="str">
            <v>RECYCRMA</v>
          </cell>
          <cell r="K3793" t="str">
            <v>RECYCLE MONTHLY ARREARS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-8.33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</row>
        <row r="3794">
          <cell r="B3794" t="str">
            <v>MASON CO-REGULATEDPAYMENTSCC-KOL</v>
          </cell>
          <cell r="J3794" t="str">
            <v>CC-KOL</v>
          </cell>
          <cell r="K3794" t="str">
            <v>ONLINE PAYMENT-CC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-182574.21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</row>
        <row r="3795">
          <cell r="B3795" t="str">
            <v>MASON CO-REGULATEDPAYMENTSCCREF-KOL</v>
          </cell>
          <cell r="J3795" t="str">
            <v>CCREF-KOL</v>
          </cell>
          <cell r="K3795" t="str">
            <v>CREDIT CARD REFUND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160.27000000000001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</row>
        <row r="3796">
          <cell r="B3796" t="str">
            <v>MASON CO-REGULATEDPAYMENTSPAY</v>
          </cell>
          <cell r="J3796" t="str">
            <v>PAY</v>
          </cell>
          <cell r="K3796" t="str">
            <v>PAYMENT-THANK YOU!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-14897.59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</row>
        <row r="3797">
          <cell r="B3797" t="str">
            <v>MASON CO-REGULATEDPAYMENTSPAY ICT</v>
          </cell>
          <cell r="J3797" t="str">
            <v>PAY ICT</v>
          </cell>
          <cell r="K3797" t="str">
            <v>I/C PAYMENT THANK YOU!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-84.29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</row>
        <row r="3798">
          <cell r="B3798" t="str">
            <v>MASON CO-REGULATEDPAYMENTSPAY-CFREE</v>
          </cell>
          <cell r="J3798" t="str">
            <v>PAY-CFREE</v>
          </cell>
          <cell r="K3798" t="str">
            <v>PAYMENT-THANK YOU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-67905.119999999995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</row>
        <row r="3799">
          <cell r="B3799" t="str">
            <v>MASON CO-REGULATEDPAYMENTSPAY-KOL</v>
          </cell>
          <cell r="J3799" t="str">
            <v>PAY-KOL</v>
          </cell>
          <cell r="K3799" t="str">
            <v>PAYMENT-THANK YOU - OL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-68685.94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</row>
        <row r="3800">
          <cell r="B3800" t="str">
            <v>MASON CO-REGULATEDPAYMENTSPAY-ORCC</v>
          </cell>
          <cell r="J3800" t="str">
            <v>PAY-ORCC</v>
          </cell>
          <cell r="K3800" t="str">
            <v>ORCC PAYMENT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-1267.6600000000001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</row>
        <row r="3801">
          <cell r="B3801" t="str">
            <v>MASON CO-REGULATEDPAYMENTSPAY-RPPS</v>
          </cell>
          <cell r="J3801" t="str">
            <v>PAY-RPPS</v>
          </cell>
          <cell r="K3801" t="str">
            <v>RPSS PAYMENT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-12243.6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</row>
        <row r="3802">
          <cell r="B3802" t="str">
            <v>MASON CO-REGULATEDPAYMENTSPAYMET</v>
          </cell>
          <cell r="J3802" t="str">
            <v>PAYMET</v>
          </cell>
          <cell r="K3802" t="str">
            <v>METAVANTE ONLINE PAYMENT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-11309.65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</row>
        <row r="3803">
          <cell r="B3803" t="str">
            <v>MASON CO-REGULATEDPAYMENTSPAYUSBL</v>
          </cell>
          <cell r="J3803" t="str">
            <v>PAYUSBL</v>
          </cell>
          <cell r="K3803" t="str">
            <v>PAYMENT THANK YOU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-115445.38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</row>
        <row r="3804">
          <cell r="B3804" t="str">
            <v>MASON CO-REGULATEDPAYMENTSRET-KOL</v>
          </cell>
          <cell r="J3804" t="str">
            <v>RET-KOL</v>
          </cell>
          <cell r="K3804" t="str">
            <v>ONLINE PAYMENT RETURN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799.11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</row>
        <row r="3805">
          <cell r="B3805" t="str">
            <v>MASON CO-REGULATEDPAYMENTSCC-KOL</v>
          </cell>
          <cell r="J3805" t="str">
            <v>CC-KOL</v>
          </cell>
          <cell r="K3805" t="str">
            <v>ONLINE PAYMENT-CC</v>
          </cell>
          <cell r="S3805">
            <v>0</v>
          </cell>
          <cell r="T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-67326.820000000007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</row>
        <row r="3806">
          <cell r="B3806" t="str">
            <v>MASON CO-REGULATEDPAYMENTSCCREF-KOL</v>
          </cell>
          <cell r="J3806" t="str">
            <v>CCREF-KOL</v>
          </cell>
          <cell r="K3806" t="str">
            <v>CREDIT CARD REFUND</v>
          </cell>
          <cell r="S3806">
            <v>0</v>
          </cell>
          <cell r="T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2489.7800000000002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</row>
        <row r="3807">
          <cell r="B3807" t="str">
            <v>MASON CO-REGULATEDPAYMENTSPAY</v>
          </cell>
          <cell r="J3807" t="str">
            <v>PAY</v>
          </cell>
          <cell r="K3807" t="str">
            <v>PAYMENT-THANK YOU!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-11991.8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</row>
        <row r="3808">
          <cell r="B3808" t="str">
            <v>MASON CO-REGULATEDPAYMENTSPAY EFT</v>
          </cell>
          <cell r="J3808" t="str">
            <v>PAY EFT</v>
          </cell>
          <cell r="K3808" t="str">
            <v>ELECTRONIC PAYMENT</v>
          </cell>
          <cell r="S3808">
            <v>0</v>
          </cell>
          <cell r="T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-1797.08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</row>
        <row r="3809">
          <cell r="B3809" t="str">
            <v>MASON CO-REGULATEDPAYMENTSPAY-CFREE</v>
          </cell>
          <cell r="J3809" t="str">
            <v>PAY-CFREE</v>
          </cell>
          <cell r="K3809" t="str">
            <v>PAYMENT-THANK YOU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-3626.33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</row>
        <row r="3810">
          <cell r="B3810" t="str">
            <v>MASON CO-REGULATEDPAYMENTSPAY-KOL</v>
          </cell>
          <cell r="J3810" t="str">
            <v>PAY-KOL</v>
          </cell>
          <cell r="K3810" t="str">
            <v>PAYMENT-THANK YOU - OL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-12636.23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</row>
        <row r="3811">
          <cell r="B3811" t="str">
            <v>MASON CO-REGULATEDPAYMENTSPAY-ORCC</v>
          </cell>
          <cell r="J3811" t="str">
            <v>PAY-ORCC</v>
          </cell>
          <cell r="K3811" t="str">
            <v>ORCC PAYMENT</v>
          </cell>
          <cell r="S3811">
            <v>0</v>
          </cell>
          <cell r="T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-115.18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</row>
        <row r="3812">
          <cell r="B3812" t="str">
            <v>MASON CO-REGULATEDPAYMENTSPAY-RPPS</v>
          </cell>
          <cell r="J3812" t="str">
            <v>PAY-RPPS</v>
          </cell>
          <cell r="K3812" t="str">
            <v>RPSS PAYMENT</v>
          </cell>
          <cell r="S3812">
            <v>0</v>
          </cell>
          <cell r="T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-1536.89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</row>
        <row r="3813">
          <cell r="B3813" t="str">
            <v>MASON CO-REGULATEDPAYMENTSPAYMET</v>
          </cell>
          <cell r="J3813" t="str">
            <v>PAYMET</v>
          </cell>
          <cell r="K3813" t="str">
            <v>METAVANTE ONLINE PAYMENT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-736.85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</row>
        <row r="3814">
          <cell r="B3814" t="str">
            <v>MASON CO-REGULATEDPAYMENTSPAYUSBL</v>
          </cell>
          <cell r="J3814" t="str">
            <v>PAYUSBL</v>
          </cell>
          <cell r="K3814" t="str">
            <v>PAYMENT THANK YOU</v>
          </cell>
          <cell r="S3814">
            <v>0</v>
          </cell>
          <cell r="T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-69183.05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</row>
        <row r="3815">
          <cell r="B3815" t="str">
            <v>MASON CO-REGULATEDPAYMENTSRET-KOL</v>
          </cell>
          <cell r="J3815" t="str">
            <v>RET-KOL</v>
          </cell>
          <cell r="K3815" t="str">
            <v>ONLINE PAYMENT RETURN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153.19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</row>
        <row r="3816">
          <cell r="B3816" t="str">
            <v>MASON CO-REGULATEDRESIDENTIAL35RE1</v>
          </cell>
          <cell r="J3816" t="str">
            <v>35RE1</v>
          </cell>
          <cell r="K3816" t="str">
            <v>1-35 GAL CART EOW SVC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299.92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</row>
        <row r="3817">
          <cell r="B3817" t="str">
            <v>MASON CO-REGULATEDRESIDENTIAL35RM1</v>
          </cell>
          <cell r="J3817" t="str">
            <v>35RM1</v>
          </cell>
          <cell r="K3817" t="str">
            <v>1-35 GAL CART MONTHLY SVC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19.350000000000001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</row>
        <row r="3818">
          <cell r="B3818" t="str">
            <v>MASON CO-REGULATEDRESIDENTIAL35RW1</v>
          </cell>
          <cell r="J3818" t="str">
            <v>35RW1</v>
          </cell>
          <cell r="K3818" t="str">
            <v>1-35 GAL CART WEEKLY SVC</v>
          </cell>
          <cell r="S3818">
            <v>0</v>
          </cell>
          <cell r="T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766.13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</row>
        <row r="3819">
          <cell r="B3819" t="str">
            <v>MASON CO-REGULATEDRESIDENTIAL48RE1</v>
          </cell>
          <cell r="J3819" t="str">
            <v>48RE1</v>
          </cell>
          <cell r="K3819" t="str">
            <v>1-48 GAL EOW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112.13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</row>
        <row r="3820">
          <cell r="B3820" t="str">
            <v>MASON CO-REGULATEDRESIDENTIAL48RM1</v>
          </cell>
          <cell r="J3820" t="str">
            <v>48RM1</v>
          </cell>
          <cell r="K3820" t="str">
            <v>1-48 GAL MONTHLY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-8.08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</row>
        <row r="3821">
          <cell r="B3821" t="str">
            <v>MASON CO-REGULATEDRESIDENTIAL48RW1</v>
          </cell>
          <cell r="J3821" t="str">
            <v>48RW1</v>
          </cell>
          <cell r="K3821" t="str">
            <v>1-48 GAL WEEKLY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581.25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</row>
        <row r="3822">
          <cell r="B3822" t="str">
            <v>MASON CO-REGULATEDRESIDENTIAL64RE1</v>
          </cell>
          <cell r="J3822" t="str">
            <v>64RE1</v>
          </cell>
          <cell r="K3822" t="str">
            <v>1-64 GAL EOW</v>
          </cell>
          <cell r="S3822">
            <v>0</v>
          </cell>
          <cell r="T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248.53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</row>
        <row r="3823">
          <cell r="B3823" t="str">
            <v>MASON CO-REGULATEDRESIDENTIAL64RW1</v>
          </cell>
          <cell r="J3823" t="str">
            <v>64RW1</v>
          </cell>
          <cell r="K3823" t="str">
            <v>1-64 GAL CART WEEKLY SVC</v>
          </cell>
          <cell r="S3823">
            <v>0</v>
          </cell>
          <cell r="T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285.39999999999998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</row>
        <row r="3824">
          <cell r="B3824" t="str">
            <v>MASON CO-REGULATEDRESIDENTIAL96RE1</v>
          </cell>
          <cell r="J3824" t="str">
            <v>96RE1</v>
          </cell>
          <cell r="K3824" t="str">
            <v>1-96 GAL EOW</v>
          </cell>
          <cell r="S3824">
            <v>0</v>
          </cell>
          <cell r="T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158.94999999999999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</row>
        <row r="3825">
          <cell r="B3825" t="str">
            <v>MASON CO-REGULATEDRESIDENTIAL96RM1</v>
          </cell>
          <cell r="J3825" t="str">
            <v>96RM1</v>
          </cell>
          <cell r="K3825" t="str">
            <v>1-96 GAL MONTHLY</v>
          </cell>
          <cell r="S3825">
            <v>0</v>
          </cell>
          <cell r="T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-23.54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</row>
        <row r="3826">
          <cell r="B3826" t="str">
            <v>MASON CO-REGULATEDRESIDENTIAL96RW1</v>
          </cell>
          <cell r="J3826" t="str">
            <v>96RW1</v>
          </cell>
          <cell r="K3826" t="str">
            <v>1-96 GAL CART WEEKLY SVC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259.88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</row>
        <row r="3827">
          <cell r="B3827" t="str">
            <v>MASON CO-REGULATEDRESIDENTIALDRVNRE1</v>
          </cell>
          <cell r="J3827" t="str">
            <v>DRVNRE1</v>
          </cell>
          <cell r="K3827" t="str">
            <v>DRIVE IN UP TO 250'-EOW</v>
          </cell>
          <cell r="S3827">
            <v>0</v>
          </cell>
          <cell r="T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1.33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</row>
        <row r="3828">
          <cell r="B3828" t="str">
            <v>MASON CO-REGULATEDRESIDENTIALDRVNRE1RECY</v>
          </cell>
          <cell r="J3828" t="str">
            <v>DRVNRE1RECY</v>
          </cell>
          <cell r="K3828" t="str">
            <v>DRIVE IN UP TO 250 EOW-RE</v>
          </cell>
          <cell r="S3828">
            <v>0</v>
          </cell>
          <cell r="T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0.02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</row>
        <row r="3829">
          <cell r="B3829" t="str">
            <v>MASON CO-REGULATEDRESIDENTIALDRVNRW1</v>
          </cell>
          <cell r="J3829" t="str">
            <v>DRVNRW1</v>
          </cell>
          <cell r="K3829" t="str">
            <v>DRIVE IN UP TO 250'</v>
          </cell>
          <cell r="S3829">
            <v>0</v>
          </cell>
          <cell r="T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0.27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</row>
        <row r="3830">
          <cell r="B3830" t="str">
            <v>MASON CO-REGULATEDRESIDENTIALRECYCLECR</v>
          </cell>
          <cell r="J3830" t="str">
            <v>RECYCLECR</v>
          </cell>
          <cell r="K3830" t="str">
            <v>VALUE OF RECYCLABLES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357.89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</row>
        <row r="3831">
          <cell r="B3831" t="str">
            <v>MASON CO-REGULATEDRESIDENTIALRECYONLY</v>
          </cell>
          <cell r="J3831" t="str">
            <v>RECYONLY</v>
          </cell>
          <cell r="K3831" t="str">
            <v>RECYCLE SERVICE ONLY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4.42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</row>
        <row r="3832">
          <cell r="B3832" t="str">
            <v>MASON CO-REGULATEDRESIDENTIALRECYR</v>
          </cell>
          <cell r="J3832" t="str">
            <v>RECYR</v>
          </cell>
          <cell r="K3832" t="str">
            <v>RESIDENTIAL RECYCLE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902.59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</row>
        <row r="3833">
          <cell r="B3833" t="str">
            <v>MASON CO-REGULATEDRESIDENTIALWLKNRE1</v>
          </cell>
          <cell r="J3833" t="str">
            <v>WLKNRE1</v>
          </cell>
          <cell r="K3833" t="str">
            <v>WALK IN 5'-25'-EOW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1.28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</row>
        <row r="3834">
          <cell r="B3834" t="str">
            <v>MASON CO-REGULATEDRESIDENTIALWLKNRW1</v>
          </cell>
          <cell r="J3834" t="str">
            <v>WLKNRW1</v>
          </cell>
          <cell r="K3834" t="str">
            <v>WALK IN 5'-25'</v>
          </cell>
          <cell r="S3834">
            <v>0</v>
          </cell>
          <cell r="T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8.57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</row>
        <row r="3835">
          <cell r="B3835" t="str">
            <v>MASON CO-REGULATEDRESIDENTIALWLKNRW2</v>
          </cell>
          <cell r="J3835" t="str">
            <v>WLKNRW2</v>
          </cell>
          <cell r="K3835" t="str">
            <v>WALK IN OVER 25'</v>
          </cell>
          <cell r="S3835">
            <v>0</v>
          </cell>
          <cell r="T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0.34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</row>
        <row r="3836">
          <cell r="B3836" t="str">
            <v>MASON CO-REGULATEDRESIDENTIAL35RE1</v>
          </cell>
          <cell r="J3836" t="str">
            <v>35RE1</v>
          </cell>
          <cell r="K3836" t="str">
            <v>1-35 GAL CART EOW SVC</v>
          </cell>
          <cell r="S3836">
            <v>0</v>
          </cell>
          <cell r="T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-116.37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</row>
        <row r="3837">
          <cell r="B3837" t="str">
            <v>MASON CO-REGULATEDRESIDENTIAL35RM1</v>
          </cell>
          <cell r="J3837" t="str">
            <v>35RM1</v>
          </cell>
          <cell r="K3837" t="str">
            <v>1-35 GAL CART MONTHLY SVC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-12.9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</row>
        <row r="3838">
          <cell r="B3838" t="str">
            <v>MASON CO-REGULATEDRESIDENTIAL35ROCC1</v>
          </cell>
          <cell r="J3838" t="str">
            <v>35ROCC1</v>
          </cell>
          <cell r="K3838" t="str">
            <v>1-35 GAL ON CALL PICKUP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64.5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</row>
        <row r="3839">
          <cell r="B3839" t="str">
            <v>MASON CO-REGULATEDRESIDENTIAL35RW1</v>
          </cell>
          <cell r="J3839" t="str">
            <v>35RW1</v>
          </cell>
          <cell r="K3839" t="str">
            <v>1-35 GAL CART WEEKLY SVC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-330.76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</row>
        <row r="3840">
          <cell r="B3840" t="str">
            <v>MASON CO-REGULATEDRESIDENTIAL48RE1</v>
          </cell>
          <cell r="J3840" t="str">
            <v>48RE1</v>
          </cell>
          <cell r="K3840" t="str">
            <v>1-48 GAL EOW</v>
          </cell>
          <cell r="S3840">
            <v>0</v>
          </cell>
          <cell r="T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-30.19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</row>
        <row r="3841">
          <cell r="B3841" t="str">
            <v>MASON CO-REGULATEDRESIDENTIAL48ROCC1</v>
          </cell>
          <cell r="J3841" t="str">
            <v>48ROCC1</v>
          </cell>
          <cell r="K3841" t="str">
            <v>1-48 GAL ON CALL PICKUP</v>
          </cell>
          <cell r="S3841">
            <v>0</v>
          </cell>
          <cell r="T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40.4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</row>
        <row r="3842">
          <cell r="B3842" t="str">
            <v>MASON CO-REGULATEDRESIDENTIAL48RW1</v>
          </cell>
          <cell r="J3842" t="str">
            <v>48RW1</v>
          </cell>
          <cell r="K3842" t="str">
            <v>1-48 GAL WEEKLY</v>
          </cell>
          <cell r="S3842">
            <v>0</v>
          </cell>
          <cell r="T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-292.72000000000003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</row>
        <row r="3843">
          <cell r="B3843" t="str">
            <v>MASON CO-REGULATEDRESIDENTIAL64RE1</v>
          </cell>
          <cell r="J3843" t="str">
            <v>64RE1</v>
          </cell>
          <cell r="K3843" t="str">
            <v>1-64 GAL EOW</v>
          </cell>
          <cell r="S3843">
            <v>0</v>
          </cell>
          <cell r="T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-85.99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</row>
        <row r="3844">
          <cell r="B3844" t="str">
            <v>MASON CO-REGULATEDRESIDENTIAL64RM1</v>
          </cell>
          <cell r="J3844" t="str">
            <v>64RM1</v>
          </cell>
          <cell r="K3844" t="str">
            <v>1-64 GAL MONTHLY</v>
          </cell>
          <cell r="S3844">
            <v>0</v>
          </cell>
          <cell r="T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-9.5399999999999991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</row>
        <row r="3845">
          <cell r="B3845" t="str">
            <v>MASON CO-REGULATEDRESIDENTIAL64ROCC1</v>
          </cell>
          <cell r="J3845" t="str">
            <v>64ROCC1</v>
          </cell>
          <cell r="K3845" t="str">
            <v>1-64 GAL ON CALL PICKUP</v>
          </cell>
          <cell r="S3845">
            <v>0</v>
          </cell>
          <cell r="T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28.62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</row>
        <row r="3846">
          <cell r="B3846" t="str">
            <v>MASON CO-REGULATEDRESIDENTIAL64RW1</v>
          </cell>
          <cell r="J3846" t="str">
            <v>64RW1</v>
          </cell>
          <cell r="K3846" t="str">
            <v>1-64 GAL CART WEEKLY SVC</v>
          </cell>
          <cell r="S3846">
            <v>0</v>
          </cell>
          <cell r="T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-364.11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</row>
        <row r="3847">
          <cell r="B3847" t="str">
            <v>MASON CO-REGULATEDRESIDENTIAL96RE1</v>
          </cell>
          <cell r="J3847" t="str">
            <v>96RE1</v>
          </cell>
          <cell r="K3847" t="str">
            <v>1-96 GAL EOW</v>
          </cell>
          <cell r="S3847">
            <v>0</v>
          </cell>
          <cell r="T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-47.25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</row>
        <row r="3848">
          <cell r="B3848" t="str">
            <v>MASON CO-REGULATEDRESIDENTIAL96ROCC1</v>
          </cell>
          <cell r="J3848" t="str">
            <v>96ROCC1</v>
          </cell>
          <cell r="K3848" t="str">
            <v>1-96 GAL ON CALL PICKUP</v>
          </cell>
          <cell r="S3848">
            <v>0</v>
          </cell>
          <cell r="T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188.32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</row>
        <row r="3849">
          <cell r="B3849" t="str">
            <v>MASON CO-REGULATEDRESIDENTIAL96RW1</v>
          </cell>
          <cell r="J3849" t="str">
            <v>96RW1</v>
          </cell>
          <cell r="K3849" t="str">
            <v>1-96 GAL CART WEEKLY SVC</v>
          </cell>
          <cell r="S3849">
            <v>0</v>
          </cell>
          <cell r="T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-229.27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</row>
        <row r="3850">
          <cell r="B3850" t="str">
            <v>MASON CO-REGULATEDRESIDENTIALADJOTHR</v>
          </cell>
          <cell r="J3850" t="str">
            <v>ADJOTHR</v>
          </cell>
          <cell r="K3850" t="str">
            <v>ADJUSTMENT</v>
          </cell>
          <cell r="S3850">
            <v>0</v>
          </cell>
          <cell r="T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-10.25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</row>
        <row r="3851">
          <cell r="B3851" t="str">
            <v>MASON CO-REGULATEDRESIDENTIALDRVNRE1</v>
          </cell>
          <cell r="J3851" t="str">
            <v>DRVNRE1</v>
          </cell>
          <cell r="K3851" t="str">
            <v>DRIVE IN UP TO 250'-EOW</v>
          </cell>
          <cell r="S3851">
            <v>0</v>
          </cell>
          <cell r="T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-1.21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</row>
        <row r="3852">
          <cell r="B3852" t="str">
            <v>MASON CO-REGULATEDRESIDENTIALDRVNRE1RECY</v>
          </cell>
          <cell r="J3852" t="str">
            <v>DRVNRE1RECY</v>
          </cell>
          <cell r="K3852" t="str">
            <v>DRIVE IN UP TO 250 EOW-RE</v>
          </cell>
          <cell r="S3852">
            <v>0</v>
          </cell>
          <cell r="T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-1.32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</row>
        <row r="3853">
          <cell r="B3853" t="str">
            <v>MASON CO-REGULATEDRESIDENTIALDRVNRW1</v>
          </cell>
          <cell r="J3853" t="str">
            <v>DRVNRW1</v>
          </cell>
          <cell r="K3853" t="str">
            <v>DRIVE IN UP TO 250'</v>
          </cell>
          <cell r="S3853">
            <v>0</v>
          </cell>
          <cell r="T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-3.34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</row>
        <row r="3854">
          <cell r="B3854" t="str">
            <v>MASON CO-REGULATEDRESIDENTIALEXPUR</v>
          </cell>
          <cell r="J3854" t="str">
            <v>EXPUR</v>
          </cell>
          <cell r="K3854" t="str">
            <v>EXTRA PICKUP</v>
          </cell>
          <cell r="S3854">
            <v>0</v>
          </cell>
          <cell r="T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913.36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</row>
        <row r="3855">
          <cell r="B3855" t="str">
            <v>MASON CO-REGULATEDRESIDENTIALEXTRAR</v>
          </cell>
          <cell r="J3855" t="str">
            <v>EXTRAR</v>
          </cell>
          <cell r="K3855" t="str">
            <v>EXTRA CAN/BAGS</v>
          </cell>
          <cell r="S3855">
            <v>0</v>
          </cell>
          <cell r="T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2940.52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</row>
        <row r="3856">
          <cell r="B3856" t="str">
            <v>MASON CO-REGULATEDRESIDENTIALOFOWR</v>
          </cell>
          <cell r="J3856" t="str">
            <v>OFOWR</v>
          </cell>
          <cell r="K3856" t="str">
            <v>OVERFILL/OVERWEIGHT CHG</v>
          </cell>
          <cell r="S3856">
            <v>0</v>
          </cell>
          <cell r="T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3147.98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</row>
        <row r="3857">
          <cell r="B3857" t="str">
            <v>MASON CO-REGULATEDRESIDENTIALRECYCLECR</v>
          </cell>
          <cell r="J3857" t="str">
            <v>RECYCLECR</v>
          </cell>
          <cell r="K3857" t="str">
            <v>VALUE OF RECYCLABLES</v>
          </cell>
          <cell r="S3857">
            <v>0</v>
          </cell>
          <cell r="T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-111.4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</row>
        <row r="3858">
          <cell r="B3858" t="str">
            <v>MASON CO-REGULATEDRESIDENTIALRECYONLY</v>
          </cell>
          <cell r="J3858" t="str">
            <v>RECYONLY</v>
          </cell>
          <cell r="K3858" t="str">
            <v>RECYCLE SERVICE ONLY</v>
          </cell>
          <cell r="S3858">
            <v>0</v>
          </cell>
          <cell r="T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-8.84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</row>
        <row r="3859">
          <cell r="B3859" t="str">
            <v>MASON CO-REGULATEDRESIDENTIALRECYR</v>
          </cell>
          <cell r="J3859" t="str">
            <v>RECYR</v>
          </cell>
          <cell r="K3859" t="str">
            <v>RESIDENTIAL RECYCLE</v>
          </cell>
          <cell r="S3859">
            <v>0</v>
          </cell>
          <cell r="T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-279.3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</row>
        <row r="3860">
          <cell r="B3860" t="str">
            <v>MASON CO-REGULATEDRESIDENTIALREDELIVER</v>
          </cell>
          <cell r="J3860" t="str">
            <v>REDELIVER</v>
          </cell>
          <cell r="K3860" t="str">
            <v>DELIVERY CHARGE</v>
          </cell>
          <cell r="S3860">
            <v>0</v>
          </cell>
          <cell r="T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141.52000000000001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</row>
        <row r="3861">
          <cell r="B3861" t="str">
            <v>MASON CO-REGULATEDRESIDENTIALRESTART</v>
          </cell>
          <cell r="J3861" t="str">
            <v>RESTART</v>
          </cell>
          <cell r="K3861" t="str">
            <v>SERVICE RESTART FEE</v>
          </cell>
          <cell r="S3861">
            <v>0</v>
          </cell>
          <cell r="T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743.64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</row>
        <row r="3862">
          <cell r="B3862" t="str">
            <v>MASON CO-REGULATEDRESIDENTIALTRIPRCARTS</v>
          </cell>
          <cell r="J3862" t="str">
            <v>TRIPRCARTS</v>
          </cell>
          <cell r="K3862" t="str">
            <v>RESI TRIP CHARGE - CARTS</v>
          </cell>
          <cell r="S3862">
            <v>0</v>
          </cell>
          <cell r="T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9.25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</row>
        <row r="3863">
          <cell r="B3863" t="str">
            <v>MASON CO-REGULATEDRESIDENTIALWLKNRE1</v>
          </cell>
          <cell r="J3863" t="str">
            <v>WLKNRE1</v>
          </cell>
          <cell r="K3863" t="str">
            <v>WALK IN 5'-25'-EOW</v>
          </cell>
          <cell r="S3863">
            <v>0</v>
          </cell>
          <cell r="T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-0.64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</row>
        <row r="3864">
          <cell r="B3864" t="str">
            <v>MASON CO-REGULATEDRESIDENTIALWLKNRW1</v>
          </cell>
          <cell r="J3864" t="str">
            <v>WLKNRW1</v>
          </cell>
          <cell r="K3864" t="str">
            <v>WALK IN 5'-25'</v>
          </cell>
          <cell r="S3864">
            <v>0</v>
          </cell>
          <cell r="T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-2.2799999999999998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</row>
        <row r="3865">
          <cell r="B3865" t="str">
            <v>MASON CO-REGULATEDRESIDENTIALWLKNRW2</v>
          </cell>
          <cell r="J3865" t="str">
            <v>WLKNRW2</v>
          </cell>
          <cell r="K3865" t="str">
            <v>WALK IN OVER 25'</v>
          </cell>
          <cell r="S3865">
            <v>0</v>
          </cell>
          <cell r="T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-2.4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</row>
        <row r="3866">
          <cell r="B3866" t="str">
            <v>MASON CO-REGULATEDRESIDENTIAL35ROCC1</v>
          </cell>
          <cell r="J3866" t="str">
            <v>35ROCC1</v>
          </cell>
          <cell r="K3866" t="str">
            <v>1-35 GAL ON CALL PICKUP</v>
          </cell>
          <cell r="S3866">
            <v>0</v>
          </cell>
          <cell r="T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19.350000000000001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</row>
        <row r="3867">
          <cell r="B3867" t="str">
            <v>MASON CO-REGULATEDRESIDENTIAL35RW1</v>
          </cell>
          <cell r="J3867" t="str">
            <v>35RW1</v>
          </cell>
          <cell r="K3867" t="str">
            <v>1-35 GAL CART WEEKLY SVC</v>
          </cell>
          <cell r="S3867">
            <v>0</v>
          </cell>
          <cell r="T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4.58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</row>
        <row r="3868">
          <cell r="B3868" t="str">
            <v>MASON CO-REGULATEDRESIDENTIAL64ROCC1</v>
          </cell>
          <cell r="J3868" t="str">
            <v>64ROCC1</v>
          </cell>
          <cell r="K3868" t="str">
            <v>1-64 GAL ON CALL PICKUP</v>
          </cell>
          <cell r="S3868">
            <v>0</v>
          </cell>
          <cell r="T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9.5399999999999991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</row>
        <row r="3869">
          <cell r="B3869" t="str">
            <v>MASON CO-REGULATEDRESIDENTIAL96ROCC1</v>
          </cell>
          <cell r="J3869" t="str">
            <v>96ROCC1</v>
          </cell>
          <cell r="K3869" t="str">
            <v>1-96 GAL ON CALL PICKUP</v>
          </cell>
          <cell r="S3869">
            <v>0</v>
          </cell>
          <cell r="T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11.77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</row>
        <row r="3870">
          <cell r="B3870" t="str">
            <v>MASON CO-REGULATEDRESIDENTIALDRVNRE1RECYMA</v>
          </cell>
          <cell r="J3870" t="str">
            <v>DRVNRE1RECYMA</v>
          </cell>
          <cell r="K3870" t="str">
            <v>DRIVE IN UP TO 250 EOW-RE</v>
          </cell>
          <cell r="S3870">
            <v>0</v>
          </cell>
          <cell r="T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65.75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</row>
        <row r="3871">
          <cell r="B3871" t="str">
            <v>MASON CO-REGULATEDRESIDENTIALDRVNRE2RECYMA</v>
          </cell>
          <cell r="J3871" t="str">
            <v>DRVNRE2RECYMA</v>
          </cell>
          <cell r="K3871" t="str">
            <v>DRIVE IN OVER 250 EOW-REC</v>
          </cell>
          <cell r="S3871">
            <v>0</v>
          </cell>
          <cell r="T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13.2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</row>
        <row r="3872">
          <cell r="B3872" t="str">
            <v>MASON CO-REGULATEDRESIDENTIALDRVNRM1RECYMA</v>
          </cell>
          <cell r="J3872" t="str">
            <v>DRVNRM1RECYMA</v>
          </cell>
          <cell r="K3872" t="str">
            <v>DRIVE IN UP TO 125 MONTHL</v>
          </cell>
          <cell r="S3872">
            <v>0</v>
          </cell>
          <cell r="T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1.1000000000000001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</row>
        <row r="3873">
          <cell r="B3873" t="str">
            <v>MASON CO-REGULATEDRESIDENTIALEMPLOYEER</v>
          </cell>
          <cell r="J3873" t="str">
            <v>EMPLOYEER</v>
          </cell>
          <cell r="K3873" t="str">
            <v>EMPLOYEE SERVICE</v>
          </cell>
          <cell r="S3873">
            <v>0</v>
          </cell>
          <cell r="T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</row>
        <row r="3874">
          <cell r="B3874" t="str">
            <v>MASON CO-REGULATEDRESIDENTIALRECYCLECR</v>
          </cell>
          <cell r="J3874" t="str">
            <v>RECYCLECR</v>
          </cell>
          <cell r="K3874" t="str">
            <v>VALUE OF RECYCLABLES</v>
          </cell>
          <cell r="S3874">
            <v>0</v>
          </cell>
          <cell r="T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19.98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</row>
        <row r="3875">
          <cell r="B3875" t="str">
            <v>MASON CO-REGULATEDRESIDENTIALRECYR</v>
          </cell>
          <cell r="J3875" t="str">
            <v>RECYR</v>
          </cell>
          <cell r="K3875" t="str">
            <v>RESIDENTIAL RECYCLE</v>
          </cell>
          <cell r="S3875">
            <v>0</v>
          </cell>
          <cell r="T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33.32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</row>
        <row r="3876">
          <cell r="B3876" t="str">
            <v>MASON CO-REGULATEDRESIDENTIAL35RE1</v>
          </cell>
          <cell r="J3876" t="str">
            <v>35RE1</v>
          </cell>
          <cell r="K3876" t="str">
            <v>1-35 GAL CART EOW SVC</v>
          </cell>
          <cell r="S3876">
            <v>0</v>
          </cell>
          <cell r="T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-32.630000000000003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</row>
        <row r="3877">
          <cell r="B3877" t="str">
            <v>MASON CO-REGULATEDRESIDENTIAL35ROCC1</v>
          </cell>
          <cell r="J3877" t="str">
            <v>35ROCC1</v>
          </cell>
          <cell r="K3877" t="str">
            <v>1-35 GAL ON CALL PICKUP</v>
          </cell>
          <cell r="S3877">
            <v>0</v>
          </cell>
          <cell r="T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2483.25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</row>
        <row r="3878">
          <cell r="B3878" t="str">
            <v>MASON CO-REGULATEDRESIDENTIAL48ROCC1</v>
          </cell>
          <cell r="J3878" t="str">
            <v>48ROCC1</v>
          </cell>
          <cell r="K3878" t="str">
            <v>1-48 GAL ON CALL PICKUP</v>
          </cell>
          <cell r="S3878">
            <v>0</v>
          </cell>
          <cell r="T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258.56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</row>
        <row r="3879">
          <cell r="B3879" t="str">
            <v>MASON CO-REGULATEDRESIDENTIAL64ROCC1</v>
          </cell>
          <cell r="J3879" t="str">
            <v>64ROCC1</v>
          </cell>
          <cell r="K3879" t="str">
            <v>1-64 GAL ON CALL PICKUP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286.2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</row>
        <row r="3880">
          <cell r="B3880" t="str">
            <v>MASON CO-REGULATEDRESIDENTIAL96ROCC1</v>
          </cell>
          <cell r="J3880" t="str">
            <v>96ROCC1</v>
          </cell>
          <cell r="K3880" t="str">
            <v>1-96 GAL ON CALL PICKUP</v>
          </cell>
          <cell r="S3880">
            <v>0</v>
          </cell>
          <cell r="T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600.27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</row>
        <row r="3881">
          <cell r="B3881" t="str">
            <v>MASON CO-REGULATEDRESIDENTIALADJOTHR</v>
          </cell>
          <cell r="J3881" t="str">
            <v>ADJOTHR</v>
          </cell>
          <cell r="K3881" t="str">
            <v>ADJUSTMENT</v>
          </cell>
          <cell r="S3881">
            <v>0</v>
          </cell>
          <cell r="T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-0.91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</row>
        <row r="3882">
          <cell r="B3882" t="str">
            <v>MASON CO-REGULATEDRESIDENTIALEXPUR</v>
          </cell>
          <cell r="J3882" t="str">
            <v>EXPUR</v>
          </cell>
          <cell r="K3882" t="str">
            <v>EXTRA PICKUP</v>
          </cell>
          <cell r="S3882">
            <v>0</v>
          </cell>
          <cell r="T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9.02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</row>
        <row r="3883">
          <cell r="B3883" t="str">
            <v>MASON CO-REGULATEDRESIDENTIALEXTRAR</v>
          </cell>
          <cell r="J3883" t="str">
            <v>EXTRAR</v>
          </cell>
          <cell r="K3883" t="str">
            <v>EXTRA CAN/BAGS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153.34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</row>
        <row r="3884">
          <cell r="B3884" t="str">
            <v>MASON CO-REGULATEDRESIDENTIALOFOWR</v>
          </cell>
          <cell r="J3884" t="str">
            <v>OFOWR</v>
          </cell>
          <cell r="K3884" t="str">
            <v>OVERFILL/OVERWEIGHT CHG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90.2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</row>
        <row r="3885">
          <cell r="B3885" t="str">
            <v>MASON CO-REGULATEDRESIDENTIALRECYCLECR</v>
          </cell>
          <cell r="J3885" t="str">
            <v>RECYCLECR</v>
          </cell>
          <cell r="K3885" t="str">
            <v>VALUE OF RECYCLABLES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-1.67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</row>
        <row r="3886">
          <cell r="B3886" t="str">
            <v>MASON CO-REGULATEDRESIDENTIALRECYR</v>
          </cell>
          <cell r="J3886" t="str">
            <v>RECYR</v>
          </cell>
          <cell r="K3886" t="str">
            <v>RESIDENTIAL RECYCLE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-4.17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</row>
        <row r="3887">
          <cell r="B3887" t="str">
            <v>MASON CO-REGULATEDRESIDENTIALWLKNRM1</v>
          </cell>
          <cell r="J3887" t="str">
            <v>WLKNRM1</v>
          </cell>
          <cell r="K3887" t="str">
            <v>WALK IN 5'-25'-MTHLY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1.77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</row>
        <row r="3888">
          <cell r="B3888" t="str">
            <v>MASON CO-REGULATEDROLLOFFDISPMC-TON</v>
          </cell>
          <cell r="J3888" t="str">
            <v>DISPMC-TON</v>
          </cell>
          <cell r="K3888" t="str">
            <v>MC LANDFILL PER TON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486.65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</row>
        <row r="3889">
          <cell r="B3889" t="str">
            <v>MASON CO-REGULATEDROLLOFFDISPMCMISC</v>
          </cell>
          <cell r="J3889" t="str">
            <v>DISPMCMISC</v>
          </cell>
          <cell r="K3889" t="str">
            <v>DISPOSAL MISCELLANOUS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29.05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</row>
        <row r="3890">
          <cell r="B3890" t="str">
            <v>MASON CO-REGULATEDROLLOFFRODEL</v>
          </cell>
          <cell r="J3890" t="str">
            <v>RODEL</v>
          </cell>
          <cell r="K3890" t="str">
            <v>ROLL OFF-DELIVERY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77.959999999999994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</row>
        <row r="3891">
          <cell r="B3891" t="str">
            <v>MASON CO-REGULATEDROLLOFFROHAUL20T</v>
          </cell>
          <cell r="J3891" t="str">
            <v>ROHAUL20T</v>
          </cell>
          <cell r="K3891" t="str">
            <v>20YD ROLL OFF TEMP HAUL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97.48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</row>
        <row r="3892">
          <cell r="B3892" t="str">
            <v>MASON CO-REGULATEDROLLOFFROMILE</v>
          </cell>
          <cell r="J3892" t="str">
            <v>ROMILE</v>
          </cell>
          <cell r="K3892" t="str">
            <v>ROLL OFF-MILEAGE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17.010000000000002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</row>
        <row r="3893">
          <cell r="B3893" t="str">
            <v>MASON CO-REGULATEDROLLOFFRORENT20D</v>
          </cell>
          <cell r="J3893" t="str">
            <v>RORENT20D</v>
          </cell>
          <cell r="K3893" t="str">
            <v>20YD ROLL OFF-DAILY RENT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84.14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</row>
        <row r="3894">
          <cell r="B3894" t="str">
            <v>MASON CO-REGULATEDROLLOFFWASHOUT</v>
          </cell>
          <cell r="J3894" t="str">
            <v>WASHOUT</v>
          </cell>
          <cell r="K3894" t="str">
            <v>WASHING FEE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10.62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</row>
        <row r="3895">
          <cell r="B3895" t="str">
            <v>MASON CO-REGULATEDROLLOFFROLID</v>
          </cell>
          <cell r="J3895" t="str">
            <v>ROLID</v>
          </cell>
          <cell r="K3895" t="str">
            <v>ROLL OFF-LID</v>
          </cell>
          <cell r="S3895">
            <v>0</v>
          </cell>
          <cell r="T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262.08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</row>
        <row r="3896">
          <cell r="B3896" t="str">
            <v>MASON CO-REGULATEDROLLOFFRORENT10M</v>
          </cell>
          <cell r="J3896" t="str">
            <v>RORENT10M</v>
          </cell>
          <cell r="K3896" t="str">
            <v>10YD ROLL OFF MTHLY RENT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83.93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</row>
        <row r="3897">
          <cell r="B3897" t="str">
            <v>MASON CO-REGULATEDROLLOFFRORENT20D</v>
          </cell>
          <cell r="J3897" t="str">
            <v>RORENT20D</v>
          </cell>
          <cell r="K3897" t="str">
            <v>20YD ROLL OFF-DAILY RENT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3395.65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</row>
        <row r="3898">
          <cell r="B3898" t="str">
            <v>MASON CO-REGULATEDROLLOFFRORENT20M</v>
          </cell>
          <cell r="J3898" t="str">
            <v>RORENT20M</v>
          </cell>
          <cell r="K3898" t="str">
            <v>20YD ROLL OFF-MNTHLY RENT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1949.6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</row>
        <row r="3899">
          <cell r="B3899" t="str">
            <v>MASON CO-REGULATEDROLLOFFRORENT40D</v>
          </cell>
          <cell r="J3899" t="str">
            <v>RORENT40D</v>
          </cell>
          <cell r="K3899" t="str">
            <v>40YD ROLL OFF-DAILY RENT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917.62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</row>
        <row r="3900">
          <cell r="B3900" t="str">
            <v>MASON CO-REGULATEDROLLOFFRORENT40M</v>
          </cell>
          <cell r="J3900" t="str">
            <v>RORENT40M</v>
          </cell>
          <cell r="K3900" t="str">
            <v>40YD ROLL OFF-MNTHLY RENT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331.48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</row>
        <row r="3901">
          <cell r="B3901" t="str">
            <v>MASON CO-REGULATEDROLLOFFCPHAUL10</v>
          </cell>
          <cell r="J3901" t="str">
            <v>CPHAUL10</v>
          </cell>
          <cell r="K3901" t="str">
            <v>10YD COMPACTOR-HAUL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253.42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</row>
        <row r="3902">
          <cell r="B3902" t="str">
            <v>MASON CO-REGULATEDROLLOFFCPHAUL15</v>
          </cell>
          <cell r="J3902" t="str">
            <v>CPHAUL15</v>
          </cell>
          <cell r="K3902" t="str">
            <v>15YD COMPACTOR-HAUL</v>
          </cell>
          <cell r="S3902">
            <v>0</v>
          </cell>
          <cell r="T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584.67999999999995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</row>
        <row r="3903">
          <cell r="B3903" t="str">
            <v>MASON CO-REGULATEDROLLOFFCPHAUL20</v>
          </cell>
          <cell r="J3903" t="str">
            <v>CPHAUL20</v>
          </cell>
          <cell r="K3903" t="str">
            <v>20YD COMPACTOR-HAUL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155.93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</row>
        <row r="3904">
          <cell r="B3904" t="str">
            <v>MASON CO-REGULATEDROLLOFFCPHAUL25</v>
          </cell>
          <cell r="J3904" t="str">
            <v>CPHAUL25</v>
          </cell>
          <cell r="K3904" t="str">
            <v>25YD COMPACTOR-HAUL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1706.9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</row>
        <row r="3905">
          <cell r="B3905" t="str">
            <v>MASON CO-REGULATEDROLLOFFDISPMC-TON</v>
          </cell>
          <cell r="J3905" t="str">
            <v>DISPMC-TON</v>
          </cell>
          <cell r="K3905" t="str">
            <v>MC LANDFILL PER TON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40111.61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</row>
        <row r="3906">
          <cell r="B3906" t="str">
            <v>MASON CO-REGULATEDROLLOFFDISPMCMISC</v>
          </cell>
          <cell r="J3906" t="str">
            <v>DISPMCMISC</v>
          </cell>
          <cell r="K3906" t="str">
            <v>DISPOSAL MISCELLANOUS</v>
          </cell>
          <cell r="S3906">
            <v>0</v>
          </cell>
          <cell r="T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632.25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</row>
        <row r="3907">
          <cell r="B3907" t="str">
            <v>MASON CO-REGULATEDROLLOFFRODEL</v>
          </cell>
          <cell r="J3907" t="str">
            <v>RODEL</v>
          </cell>
          <cell r="K3907" t="str">
            <v>ROLL OFF-DELIVERY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3040.44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</row>
        <row r="3908">
          <cell r="B3908" t="str">
            <v>MASON CO-REGULATEDROLLOFFROHAUL10</v>
          </cell>
          <cell r="J3908" t="str">
            <v>ROHAUL10</v>
          </cell>
          <cell r="K3908" t="str">
            <v>10YD ROLL OFF HAUL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167.86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</row>
        <row r="3909">
          <cell r="B3909" t="str">
            <v>MASON CO-REGULATEDROLLOFFROHAUL10T</v>
          </cell>
          <cell r="J3909" t="str">
            <v>ROHAUL10T</v>
          </cell>
          <cell r="K3909" t="str">
            <v>ROHAUL10T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251.79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</row>
        <row r="3910">
          <cell r="B3910" t="str">
            <v>MASON CO-REGULATEDROLLOFFROHAUL20</v>
          </cell>
          <cell r="J3910" t="str">
            <v>ROHAUL20</v>
          </cell>
          <cell r="K3910" t="str">
            <v>20YD ROLL OFF-HAUL</v>
          </cell>
          <cell r="S3910">
            <v>0</v>
          </cell>
          <cell r="T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4289.12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</row>
        <row r="3911">
          <cell r="B3911" t="str">
            <v>MASON CO-REGULATEDROLLOFFROHAUL20T</v>
          </cell>
          <cell r="J3911" t="str">
            <v>ROHAUL20T</v>
          </cell>
          <cell r="K3911" t="str">
            <v>20YD ROLL OFF TEMP HAUL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3704.24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</row>
        <row r="3912">
          <cell r="B3912" t="str">
            <v>MASON CO-REGULATEDROLLOFFROHAUL30</v>
          </cell>
          <cell r="J3912" t="str">
            <v>ROHAUL30</v>
          </cell>
          <cell r="K3912" t="str">
            <v>30YD ROLL OFF-HAUL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126.4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</row>
        <row r="3913">
          <cell r="B3913" t="str">
            <v>MASON CO-REGULATEDROLLOFFROHAUL40</v>
          </cell>
          <cell r="J3913" t="str">
            <v>ROHAUL40</v>
          </cell>
          <cell r="K3913" t="str">
            <v>40YD ROLL OFF-HAUL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1823.14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</row>
        <row r="3914">
          <cell r="B3914" t="str">
            <v>MASON CO-REGULATEDROLLOFFROHAUL40T</v>
          </cell>
          <cell r="J3914" t="str">
            <v>ROHAUL40T</v>
          </cell>
          <cell r="K3914" t="str">
            <v>40YD ROLL OFF TEMP HAUL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3646.28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</row>
        <row r="3915">
          <cell r="B3915" t="str">
            <v>MASON CO-REGULATEDROLLOFFROMILE</v>
          </cell>
          <cell r="J3915" t="str">
            <v>ROMILE</v>
          </cell>
          <cell r="K3915" t="str">
            <v>ROLL OFF-MILEAGE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1494.45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</row>
        <row r="3916">
          <cell r="B3916" t="str">
            <v>MASON CO-REGULATEDROLLOFFRORENT10D</v>
          </cell>
          <cell r="J3916" t="str">
            <v>RORENT10D</v>
          </cell>
          <cell r="K3916" t="str">
            <v>10YD ROLL OFF DAILY RENT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158.1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</row>
        <row r="3917">
          <cell r="B3917" t="str">
            <v>MASON CO-REGULATEDROLLOFFRORENT20D</v>
          </cell>
          <cell r="J3917" t="str">
            <v>RORENT20D</v>
          </cell>
          <cell r="K3917" t="str">
            <v>20YD ROLL OFF-DAILY RENT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1640.73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</row>
        <row r="3918">
          <cell r="B3918" t="str">
            <v>MASON CO-REGULATEDROLLOFFRORENT40D</v>
          </cell>
          <cell r="J3918" t="str">
            <v>RORENT40D</v>
          </cell>
          <cell r="K3918" t="str">
            <v>40YD ROLL OFF-DAILY RENT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870.32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</row>
        <row r="3919">
          <cell r="B3919" t="str">
            <v>MASON CO-REGULATEDROLLOFFWASHOUT</v>
          </cell>
          <cell r="J3919" t="str">
            <v>WASHOUT</v>
          </cell>
          <cell r="K3919" t="str">
            <v>WASHING FEE</v>
          </cell>
          <cell r="S3919">
            <v>0</v>
          </cell>
          <cell r="T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30.34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</row>
        <row r="3920">
          <cell r="B3920" t="str">
            <v>MASON CO-REGULATEDSURCFUEL-RES MASON</v>
          </cell>
          <cell r="J3920" t="str">
            <v>FUEL-RES MASON</v>
          </cell>
          <cell r="K3920" t="str">
            <v>FUEL &amp; MATERIAL SURCHARGE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</row>
        <row r="3921">
          <cell r="B3921" t="str">
            <v>MASON CO-REGULATEDSURCFUEL-COM MASON</v>
          </cell>
          <cell r="J3921" t="str">
            <v>FUEL-COM MASON</v>
          </cell>
          <cell r="K3921" t="str">
            <v>FUEL &amp; MATERIAL SURCHARGE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</row>
        <row r="3922">
          <cell r="B3922" t="str">
            <v>MASON CO-REGULATEDSURCFUEL-RECY MASON</v>
          </cell>
          <cell r="J3922" t="str">
            <v>FUEL-RECY MASON</v>
          </cell>
          <cell r="K3922" t="str">
            <v>FUEL &amp; MATERIAL SURCHARGE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</row>
        <row r="3923">
          <cell r="B3923" t="str">
            <v>MASON CO-REGULATEDSURCFUEL-RES MASON</v>
          </cell>
          <cell r="J3923" t="str">
            <v>FUEL-RES MASON</v>
          </cell>
          <cell r="K3923" t="str">
            <v>FUEL &amp; MATERIAL SURCHARGE</v>
          </cell>
          <cell r="S3923">
            <v>0</v>
          </cell>
          <cell r="T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</row>
        <row r="3924">
          <cell r="B3924" t="str">
            <v>MASON CO-REGULATEDSURCFUEL-RO MASON</v>
          </cell>
          <cell r="J3924" t="str">
            <v>FUEL-RO MASON</v>
          </cell>
          <cell r="K3924" t="str">
            <v>FUEL &amp; MATERIAL SURCHARGE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</row>
        <row r="3925">
          <cell r="B3925" t="str">
            <v>MASON CO-REGULATEDSURCFUEL-RECY MASON</v>
          </cell>
          <cell r="J3925" t="str">
            <v>FUEL-RECY MASON</v>
          </cell>
          <cell r="K3925" t="str">
            <v>FUEL &amp; MATERIAL SURCHARGE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</row>
        <row r="3926">
          <cell r="B3926" t="str">
            <v>MASON CO-REGULATEDSURCFUEL-RES MASON</v>
          </cell>
          <cell r="J3926" t="str">
            <v>FUEL-RES MASON</v>
          </cell>
          <cell r="K3926" t="str">
            <v>FUEL &amp; MATERIAL SURCHARGE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</row>
        <row r="3927">
          <cell r="B3927" t="str">
            <v>MASON CO-REGULATEDSURCFUEL-RO MASON</v>
          </cell>
          <cell r="J3927" t="str">
            <v>FUEL-RO MASON</v>
          </cell>
          <cell r="K3927" t="str">
            <v>FUEL &amp; MATERIAL SURCHARGE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</row>
        <row r="3928">
          <cell r="B3928" t="str">
            <v>MASON CO-REGULATEDSURCFUEL-COM MASON</v>
          </cell>
          <cell r="J3928" t="str">
            <v>FUEL-COM MASON</v>
          </cell>
          <cell r="K3928" t="str">
            <v>FUEL &amp; MATERIAL SURCHARGE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</row>
        <row r="3929">
          <cell r="B3929" t="str">
            <v>MASON CO-REGULATEDSURCFUEL-RECY MASON</v>
          </cell>
          <cell r="J3929" t="str">
            <v>FUEL-RECY MASON</v>
          </cell>
          <cell r="K3929" t="str">
            <v>FUEL &amp; MATERIAL SURCHARGE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</row>
        <row r="3930">
          <cell r="B3930" t="str">
            <v>MASON CO-REGULATEDSURCFUEL-RES MASON</v>
          </cell>
          <cell r="J3930" t="str">
            <v>FUEL-RES MASON</v>
          </cell>
          <cell r="K3930" t="str">
            <v>FUEL &amp; MATERIAL SURCHARGE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</row>
        <row r="3931">
          <cell r="B3931" t="str">
            <v>MASON CO-REGULATEDSURCFUEL-RO MASON</v>
          </cell>
          <cell r="J3931" t="str">
            <v>FUEL-RO MASON</v>
          </cell>
          <cell r="K3931" t="str">
            <v>FUEL &amp; MATERIAL SURCHARGE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</row>
        <row r="3932">
          <cell r="B3932" t="str">
            <v>MASON CO-REGULATEDSURCFUEL-RES MASON</v>
          </cell>
          <cell r="J3932" t="str">
            <v>FUEL-RES MASON</v>
          </cell>
          <cell r="K3932" t="str">
            <v>FUEL &amp; MATERIAL SURCHARGE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</row>
        <row r="3933">
          <cell r="B3933" t="str">
            <v>MASON CO-REGULATEDSURCFUEL-RO MASON</v>
          </cell>
          <cell r="J3933" t="str">
            <v>FUEL-RO MASON</v>
          </cell>
          <cell r="K3933" t="str">
            <v>FUEL &amp; MATERIAL SURCHARGE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</row>
        <row r="3934">
          <cell r="B3934" t="str">
            <v>MASON CO-REGULATEDSURCFUEL-COM MASON</v>
          </cell>
          <cell r="J3934" t="str">
            <v>FUEL-COM MASON</v>
          </cell>
          <cell r="K3934" t="str">
            <v>FUEL &amp; MATERIAL SURCHARGE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</row>
        <row r="3935">
          <cell r="B3935" t="str">
            <v>MASON CO-REGULATEDSURCFUEL-RO MASON</v>
          </cell>
          <cell r="J3935" t="str">
            <v>FUEL-RO MASON</v>
          </cell>
          <cell r="K3935" t="str">
            <v>FUEL &amp; MATERIAL SURCHARGE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</row>
        <row r="3936">
          <cell r="B3936" t="str">
            <v>MASON CO-REGULATEDTAXESREF</v>
          </cell>
          <cell r="J3936" t="str">
            <v>REF</v>
          </cell>
          <cell r="K3936" t="str">
            <v>3.6% WA Refuse Tax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3.56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</row>
        <row r="3937">
          <cell r="B3937" t="str">
            <v>MASON CO-REGULATEDTAXESREF</v>
          </cell>
          <cell r="J3937" t="str">
            <v>REF</v>
          </cell>
          <cell r="K3937" t="str">
            <v>3.6% WA Refuse Tax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1773.09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</row>
        <row r="3938">
          <cell r="B3938" t="str">
            <v>MASON CO-REGULATEDTAXESSALES TAX</v>
          </cell>
          <cell r="J3938" t="str">
            <v>SALES TAX</v>
          </cell>
          <cell r="K3938" t="str">
            <v>8.5% Sales Tax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650.65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</row>
        <row r="3939">
          <cell r="B3939" t="str">
            <v>MASON CO-REGULATEDTAXESSHELTON UNREG REFUSE</v>
          </cell>
          <cell r="J3939" t="str">
            <v>SHELTON UNREG REFUSE</v>
          </cell>
          <cell r="K3939" t="str">
            <v>3.6% WA STATE REFUSE TAX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7.9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</row>
        <row r="3940">
          <cell r="B3940" t="str">
            <v>MASON CO-REGULATEDTAXESSHELTON UNREG SALES</v>
          </cell>
          <cell r="J3940" t="str">
            <v>SHELTON UNREG SALES</v>
          </cell>
          <cell r="K3940" t="str">
            <v>WA STATE SALES TAX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2.42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</row>
        <row r="3941">
          <cell r="B3941" t="str">
            <v>MASON CO-REGULATEDTAXESREF</v>
          </cell>
          <cell r="J3941" t="str">
            <v>REF</v>
          </cell>
          <cell r="K3941" t="str">
            <v>3.6% WA Refuse Tax</v>
          </cell>
          <cell r="S3941">
            <v>0</v>
          </cell>
          <cell r="T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306.92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</row>
        <row r="3942">
          <cell r="B3942" t="str">
            <v>MASON CO-REGULATEDTAXESREF</v>
          </cell>
          <cell r="J3942" t="str">
            <v>REF</v>
          </cell>
          <cell r="K3942" t="str">
            <v>3.6% WA Refuse Tax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158.44999999999999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</row>
        <row r="3943">
          <cell r="B3943" t="str">
            <v>MASON CO-REGULATEDTAXESSALES TAX</v>
          </cell>
          <cell r="J3943" t="str">
            <v>SALES TAX</v>
          </cell>
          <cell r="K3943" t="str">
            <v>8.5% Sales Tax</v>
          </cell>
          <cell r="S3943">
            <v>0</v>
          </cell>
          <cell r="T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15.93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</row>
        <row r="3944">
          <cell r="B3944" t="str">
            <v>MASON CO-REGULATEDTAXESREF</v>
          </cell>
          <cell r="J3944" t="str">
            <v>REF</v>
          </cell>
          <cell r="K3944" t="str">
            <v>3.6% WA Refuse Tax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16.03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</row>
        <row r="3945">
          <cell r="B3945" t="str">
            <v>MASON CO-REGULATEDTAXESSALES TAX</v>
          </cell>
          <cell r="J3945" t="str">
            <v>SALES TAX</v>
          </cell>
          <cell r="K3945" t="str">
            <v>8.5% Sales Tax</v>
          </cell>
          <cell r="S3945">
            <v>0</v>
          </cell>
          <cell r="T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13.78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</row>
        <row r="3946">
          <cell r="B3946" t="str">
            <v>MASON CO-REGULATEDTAXESREF</v>
          </cell>
          <cell r="J3946" t="str">
            <v>REF</v>
          </cell>
          <cell r="K3946" t="str">
            <v>3.6% WA Refuse Tax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1630.38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</row>
        <row r="3947">
          <cell r="B3947" t="str">
            <v>MASON CO-REGULATEDTAXESSALES TAX</v>
          </cell>
          <cell r="J3947" t="str">
            <v>SALES TAX</v>
          </cell>
          <cell r="K3947" t="str">
            <v>8.5% Sales Tax</v>
          </cell>
          <cell r="S3947">
            <v>0</v>
          </cell>
          <cell r="T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943.36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</row>
        <row r="3948">
          <cell r="B3948" t="str">
            <v>MASON CO-REGULATEDTAXESSHELTON UNREG REFUSE</v>
          </cell>
          <cell r="J3948" t="str">
            <v>SHELTON UNREG REFUSE</v>
          </cell>
          <cell r="K3948" t="str">
            <v>3.6% WA STATE REFUSE TAX</v>
          </cell>
          <cell r="S3948">
            <v>0</v>
          </cell>
          <cell r="T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16.440000000000001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</row>
        <row r="3949">
          <cell r="B3949" t="str">
            <v>MASON CO-REGULATEDTAXESSHELTON UNREG SALES</v>
          </cell>
          <cell r="J3949" t="str">
            <v>SHELTON UNREG SALES</v>
          </cell>
          <cell r="K3949" t="str">
            <v>WA STATE SALES TAX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15.87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</row>
        <row r="3950">
          <cell r="B3950" t="str">
            <v>MASON CO-UNREGULATEDACCOUNTING ADJUSTMENTSFINCHG</v>
          </cell>
          <cell r="J3950" t="str">
            <v>FINCHG</v>
          </cell>
          <cell r="K3950" t="str">
            <v>LATE FEE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23.53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</row>
        <row r="3951">
          <cell r="B3951" t="str">
            <v>MASON CO-UNREGULATEDACCOUNTING ADJUSTMENTSMM</v>
          </cell>
          <cell r="J3951" t="str">
            <v>MM</v>
          </cell>
          <cell r="K3951" t="str">
            <v>MOVE MONEY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855.3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</row>
        <row r="3952">
          <cell r="B3952" t="str">
            <v>MASON CO-UNREGULATEDCOMMERCIAL - REARLOADUNLOCKRECY</v>
          </cell>
          <cell r="J3952" t="str">
            <v>UNLOCKRECY</v>
          </cell>
          <cell r="K3952" t="str">
            <v>UNLOCK / UNLATCH RECY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25.3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</row>
        <row r="3953">
          <cell r="B3953" t="str">
            <v>MASON CO-UNREGULATEDCOMMERCIAL - REARLOADSCI</v>
          </cell>
          <cell r="J3953" t="str">
            <v>SCI</v>
          </cell>
          <cell r="K3953" t="str">
            <v>SHRED CALL IN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84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</row>
        <row r="3954">
          <cell r="B3954" t="str">
            <v>MASON CO-UNREGULATEDCOMMERCIAL - REARLOADSQUAX</v>
          </cell>
          <cell r="J3954" t="str">
            <v>SQUAX</v>
          </cell>
          <cell r="K3954" t="str">
            <v>SQUAXIN ISLAND CONTRACT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4508.87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</row>
        <row r="3955">
          <cell r="B3955" t="str">
            <v>MASON CO-UNREGULATEDCOMMERCIAL RECYCLE96CRCONGE1</v>
          </cell>
          <cell r="J3955" t="str">
            <v>96CRCONGE1</v>
          </cell>
          <cell r="K3955" t="str">
            <v>96 COMMINGLE NG-EOW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11.91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</row>
        <row r="3956">
          <cell r="B3956" t="str">
            <v>MASON CO-UNREGULATEDCOMMERCIAL RECYCLEDEL-REC</v>
          </cell>
          <cell r="J3956" t="str">
            <v>DEL-REC</v>
          </cell>
          <cell r="K3956" t="str">
            <v>DELIVER RECYCLE BIN</v>
          </cell>
          <cell r="S3956">
            <v>0</v>
          </cell>
          <cell r="T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11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</row>
        <row r="3957">
          <cell r="B3957" t="str">
            <v>MASON CO-UNREGULATEDCOMMERCIAL RECYCLE96CRCOGE1</v>
          </cell>
          <cell r="J3957" t="str">
            <v>96CRCOGE1</v>
          </cell>
          <cell r="K3957" t="str">
            <v>96 COMMINGLE WG-EOW</v>
          </cell>
          <cell r="S3957">
            <v>0</v>
          </cell>
          <cell r="T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952.8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</row>
        <row r="3958">
          <cell r="B3958" t="str">
            <v>MASON CO-UNREGULATEDCOMMERCIAL RECYCLE96CRCOGM1</v>
          </cell>
          <cell r="J3958" t="str">
            <v>96CRCOGM1</v>
          </cell>
          <cell r="K3958" t="str">
            <v>96 COMMINGLE WGMNTHLY</v>
          </cell>
          <cell r="S3958">
            <v>0</v>
          </cell>
          <cell r="T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183.4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</row>
        <row r="3959">
          <cell r="B3959" t="str">
            <v>MASON CO-UNREGULATEDCOMMERCIAL RECYCLE96CRCOGW1</v>
          </cell>
          <cell r="J3959" t="str">
            <v>96CRCOGW1</v>
          </cell>
          <cell r="K3959" t="str">
            <v>96 COMMINGLE WG-WEEKLY</v>
          </cell>
          <cell r="S3959">
            <v>0</v>
          </cell>
          <cell r="T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900.45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</row>
        <row r="3960">
          <cell r="B3960" t="str">
            <v>MASON CO-UNREGULATEDCOMMERCIAL RECYCLE96CRCONGE1</v>
          </cell>
          <cell r="J3960" t="str">
            <v>96CRCONGE1</v>
          </cell>
          <cell r="K3960" t="str">
            <v>96 COMMINGLE NG-EOW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1965.15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</row>
        <row r="3961">
          <cell r="B3961" t="str">
            <v>MASON CO-UNREGULATEDCOMMERCIAL RECYCLE96CRCONGM1</v>
          </cell>
          <cell r="J3961" t="str">
            <v>96CRCONGM1</v>
          </cell>
          <cell r="K3961" t="str">
            <v>96 COMMINGLE NG-MNTHLY</v>
          </cell>
          <cell r="S3961">
            <v>0</v>
          </cell>
          <cell r="T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550.20000000000005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</row>
        <row r="3962">
          <cell r="B3962" t="str">
            <v>MASON CO-UNREGULATEDCOMMERCIAL RECYCLE96CRCONGW1</v>
          </cell>
          <cell r="J3962" t="str">
            <v>96CRCONGW1</v>
          </cell>
          <cell r="K3962" t="str">
            <v>96 COMMINGLE NG-WEEKLY</v>
          </cell>
          <cell r="S3962">
            <v>0</v>
          </cell>
          <cell r="T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1920.94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</row>
        <row r="3963">
          <cell r="B3963" t="str">
            <v xml:space="preserve">MASON CO-UNREGULATEDCOMMERCIAL RECYCLER2YDOCCE </v>
          </cell>
          <cell r="J3963" t="str">
            <v xml:space="preserve">R2YDOCCE </v>
          </cell>
          <cell r="K3963" t="str">
            <v>2YD OCC-EOW</v>
          </cell>
          <cell r="S3963">
            <v>0</v>
          </cell>
          <cell r="T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2513.8000000000002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</row>
        <row r="3964">
          <cell r="B3964" t="str">
            <v>MASON CO-UNREGULATEDCOMMERCIAL RECYCLER2YDOCCEX</v>
          </cell>
          <cell r="J3964" t="str">
            <v>R2YDOCCEX</v>
          </cell>
          <cell r="K3964" t="str">
            <v>2YD OCC-EXTRA CONTAINER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932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</row>
        <row r="3965">
          <cell r="B3965" t="str">
            <v>MASON CO-UNREGULATEDCOMMERCIAL RECYCLER2YDOCCM</v>
          </cell>
          <cell r="J3965" t="str">
            <v>R2YDOCCM</v>
          </cell>
          <cell r="K3965" t="str">
            <v>2YD OCC-MNTHLY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871.24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</row>
        <row r="3966">
          <cell r="B3966" t="str">
            <v>MASON CO-UNREGULATEDCOMMERCIAL RECYCLER2YDOCCOC</v>
          </cell>
          <cell r="J3966" t="str">
            <v>R2YDOCCOC</v>
          </cell>
          <cell r="K3966" t="str">
            <v>2YD OCC-ON CALL</v>
          </cell>
          <cell r="S3966">
            <v>0</v>
          </cell>
          <cell r="T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37.880000000000003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</row>
        <row r="3967">
          <cell r="B3967" t="str">
            <v>MASON CO-UNREGULATEDCOMMERCIAL RECYCLER2YDOCCW</v>
          </cell>
          <cell r="J3967" t="str">
            <v>R2YDOCCW</v>
          </cell>
          <cell r="K3967" t="str">
            <v>2YD OCC-WEEKLY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3258.48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</row>
        <row r="3968">
          <cell r="B3968" t="str">
            <v>MASON CO-UNREGULATEDCOMMERCIAL RECYCLERECYLOCK</v>
          </cell>
          <cell r="J3968" t="str">
            <v>RECYLOCK</v>
          </cell>
          <cell r="K3968" t="str">
            <v>LOCK/UNLOCK RECYCLING</v>
          </cell>
          <cell r="S3968">
            <v>0</v>
          </cell>
          <cell r="T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61.18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</row>
        <row r="3969">
          <cell r="B3969" t="str">
            <v>MASON CO-UNREGULATEDCOMMERCIAL RECYCLEROLLOUTOCC</v>
          </cell>
          <cell r="J3969" t="str">
            <v>ROLLOUTOCC</v>
          </cell>
          <cell r="K3969" t="str">
            <v>ROLL OUT FEE - RECYCLE</v>
          </cell>
          <cell r="S3969">
            <v>0</v>
          </cell>
          <cell r="T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7.56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</row>
        <row r="3970">
          <cell r="B3970" t="str">
            <v>MASON CO-UNREGULATEDCOMMERCIAL RECYCLEWLKNRECY</v>
          </cell>
          <cell r="J3970" t="str">
            <v>WLKNRECY</v>
          </cell>
          <cell r="K3970" t="str">
            <v>WALK IN RECYCLE</v>
          </cell>
          <cell r="S3970">
            <v>0</v>
          </cell>
          <cell r="T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5.86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</row>
        <row r="3971">
          <cell r="B3971" t="str">
            <v>MASON CO-UNREGULATEDCOMMERCIAL RECYCLE96CRCOGOC</v>
          </cell>
          <cell r="J3971" t="str">
            <v>96CRCOGOC</v>
          </cell>
          <cell r="K3971" t="str">
            <v>96 COMMINGLE WGON CALL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146.72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</row>
        <row r="3972">
          <cell r="B3972" t="str">
            <v>MASON CO-UNREGULATEDCOMMERCIAL RECYCLE96CRCONGOC</v>
          </cell>
          <cell r="J3972" t="str">
            <v>96CRCONGOC</v>
          </cell>
          <cell r="K3972" t="str">
            <v>96 COMMINGLE NGON CALL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110.04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</row>
        <row r="3973">
          <cell r="B3973" t="str">
            <v>MASON CO-UNREGULATEDCOMMERCIAL RECYCLECDELOCC</v>
          </cell>
          <cell r="J3973" t="str">
            <v>CDELOCC</v>
          </cell>
          <cell r="K3973" t="str">
            <v>CARDBOARD DELIVERY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85.05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</row>
        <row r="3974">
          <cell r="B3974" t="str">
            <v>MASON CO-UNREGULATEDCOMMERCIAL RECYCLEDEL-REC</v>
          </cell>
          <cell r="J3974" t="str">
            <v>DEL-REC</v>
          </cell>
          <cell r="K3974" t="str">
            <v>DELIVER RECYCLE BIN</v>
          </cell>
          <cell r="S3974">
            <v>0</v>
          </cell>
          <cell r="T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11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</row>
        <row r="3975">
          <cell r="B3975" t="str">
            <v>MASON CO-UNREGULATEDCOMMERCIAL RECYCLER2YDOCCOC</v>
          </cell>
          <cell r="J3975" t="str">
            <v>R2YDOCCOC</v>
          </cell>
          <cell r="K3975" t="str">
            <v>2YD OCC-ON CALL</v>
          </cell>
          <cell r="S3975">
            <v>0</v>
          </cell>
          <cell r="T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303.04000000000002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</row>
        <row r="3976">
          <cell r="B3976" t="str">
            <v>MASON CO-UNREGULATEDCOMMERCIAL RECYCLERECYLOCK</v>
          </cell>
          <cell r="J3976" t="str">
            <v>RECYLOCK</v>
          </cell>
          <cell r="K3976" t="str">
            <v>LOCK/UNLOCK RECYCLING</v>
          </cell>
          <cell r="S3976">
            <v>0</v>
          </cell>
          <cell r="T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5.32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</row>
        <row r="3977">
          <cell r="B3977" t="str">
            <v>MASON CO-UNREGULATEDCOMMERCIAL RECYCLEROLLOUTOCC</v>
          </cell>
          <cell r="J3977" t="str">
            <v>ROLLOUTOCC</v>
          </cell>
          <cell r="K3977" t="str">
            <v>ROLL OUT FEE - RECYCLE</v>
          </cell>
          <cell r="S3977">
            <v>0</v>
          </cell>
          <cell r="T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291.06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</row>
        <row r="3978">
          <cell r="B3978" t="str">
            <v>MASON CO-UNREGULATEDCOMMERCIAL RECYCLEWLKNRECY</v>
          </cell>
          <cell r="J3978" t="str">
            <v>WLKNRECY</v>
          </cell>
          <cell r="K3978" t="str">
            <v>WALK IN RECYCLE</v>
          </cell>
          <cell r="S3978">
            <v>0</v>
          </cell>
          <cell r="T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52.74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</row>
        <row r="3979">
          <cell r="B3979" t="str">
            <v>MASON CO-UNREGULATEDPAYMENTSCC-KOL</v>
          </cell>
          <cell r="J3979" t="str">
            <v>CC-KOL</v>
          </cell>
          <cell r="K3979" t="str">
            <v>ONLINE PAYMENT-CC</v>
          </cell>
          <cell r="S3979">
            <v>0</v>
          </cell>
          <cell r="T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-4283.29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</row>
        <row r="3980">
          <cell r="B3980" t="str">
            <v>MASON CO-UNREGULATEDPAYMENTSPAY</v>
          </cell>
          <cell r="J3980" t="str">
            <v>PAY</v>
          </cell>
          <cell r="K3980" t="str">
            <v>PAYMENT-THANK YOU!</v>
          </cell>
          <cell r="S3980">
            <v>0</v>
          </cell>
          <cell r="T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-7881.72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</row>
        <row r="3981">
          <cell r="B3981" t="str">
            <v>MASON CO-UNREGULATEDPAYMENTSPAY-CFREE</v>
          </cell>
          <cell r="J3981" t="str">
            <v>PAY-CFREE</v>
          </cell>
          <cell r="K3981" t="str">
            <v>PAYMENT-THANK YOU</v>
          </cell>
          <cell r="S3981">
            <v>0</v>
          </cell>
          <cell r="T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-116.57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</row>
        <row r="3982">
          <cell r="B3982" t="str">
            <v>MASON CO-UNREGULATEDPAYMENTSPAY-KOL</v>
          </cell>
          <cell r="J3982" t="str">
            <v>PAY-KOL</v>
          </cell>
          <cell r="K3982" t="str">
            <v>PAYMENT-THANK YOU - OL</v>
          </cell>
          <cell r="S3982">
            <v>0</v>
          </cell>
          <cell r="T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-2643.07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</row>
        <row r="3983">
          <cell r="B3983" t="str">
            <v>MASON CO-UNREGULATEDPAYMENTSPAY-NATL</v>
          </cell>
          <cell r="J3983" t="str">
            <v>PAY-NATL</v>
          </cell>
          <cell r="K3983" t="str">
            <v>PAYMENT THANK YOU</v>
          </cell>
          <cell r="S3983">
            <v>0</v>
          </cell>
          <cell r="T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-255.19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</row>
        <row r="3984">
          <cell r="B3984" t="str">
            <v>MASON CO-UNREGULATEDPAYMENTSPAY-OAK</v>
          </cell>
          <cell r="J3984" t="str">
            <v>PAY-OAK</v>
          </cell>
          <cell r="K3984" t="str">
            <v>OAKLEAF PAYMENT</v>
          </cell>
          <cell r="S3984">
            <v>0</v>
          </cell>
          <cell r="T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-200.1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</row>
        <row r="3985">
          <cell r="B3985" t="str">
            <v>MASON CO-UNREGULATEDPAYMENTSPAY-RPPS</v>
          </cell>
          <cell r="J3985" t="str">
            <v>PAY-RPPS</v>
          </cell>
          <cell r="K3985" t="str">
            <v>RPSS PAYMENT</v>
          </cell>
          <cell r="S3985">
            <v>0</v>
          </cell>
          <cell r="T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-71.84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</row>
        <row r="3986">
          <cell r="B3986" t="str">
            <v>MASON CO-UNREGULATEDPAYMENTSPAYMET</v>
          </cell>
          <cell r="J3986" t="str">
            <v>PAYMET</v>
          </cell>
          <cell r="K3986" t="str">
            <v>METAVANTE ONLINE PAYMENT</v>
          </cell>
          <cell r="S3986">
            <v>0</v>
          </cell>
          <cell r="T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-156.06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</row>
        <row r="3987">
          <cell r="B3987" t="str">
            <v>MASON CO-UNREGULATEDPAYMENTSPAYUSBL</v>
          </cell>
          <cell r="J3987" t="str">
            <v>PAYUSBL</v>
          </cell>
          <cell r="K3987" t="str">
            <v>PAYMENT THANK YOU</v>
          </cell>
          <cell r="S3987">
            <v>0</v>
          </cell>
          <cell r="T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-8124.26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</row>
        <row r="3988">
          <cell r="B3988" t="str">
            <v>MASON CO-UNREGULATEDPAYMENTSRET-KOL</v>
          </cell>
          <cell r="J3988" t="str">
            <v>RET-KOL</v>
          </cell>
          <cell r="K3988" t="str">
            <v>ONLINE PAYMENT RETURN</v>
          </cell>
          <cell r="S3988">
            <v>0</v>
          </cell>
          <cell r="T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23.82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</row>
        <row r="3989">
          <cell r="B3989" t="str">
            <v>MASON CO-UNREGULATEDRESIDENTIAL96RW1</v>
          </cell>
          <cell r="J3989" t="str">
            <v>96RW1</v>
          </cell>
          <cell r="K3989" t="str">
            <v>1-96 GAL CART WEEKLY SVC</v>
          </cell>
          <cell r="S3989">
            <v>0</v>
          </cell>
          <cell r="T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</row>
        <row r="3990">
          <cell r="B3990" t="str">
            <v>MASON CO-UNREGULATEDRESIDENTIALRECYCLECR</v>
          </cell>
          <cell r="J3990" t="str">
            <v>RECYCLECR</v>
          </cell>
          <cell r="K3990" t="str">
            <v>VALUE OF RECYCLABLES</v>
          </cell>
          <cell r="S3990">
            <v>0</v>
          </cell>
          <cell r="T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-0.21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</row>
        <row r="3991">
          <cell r="B3991" t="str">
            <v>MASON CO-UNREGULATEDRESIDENTIALRECYR</v>
          </cell>
          <cell r="J3991" t="str">
            <v>RECYR</v>
          </cell>
          <cell r="K3991" t="str">
            <v>RESIDENTIAL RECYCLE</v>
          </cell>
          <cell r="S3991">
            <v>0</v>
          </cell>
          <cell r="T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</row>
        <row r="3992">
          <cell r="B3992" t="str">
            <v>MASON CO-UNREGULATEDROLLOFFROLID</v>
          </cell>
          <cell r="J3992" t="str">
            <v>ROLID</v>
          </cell>
          <cell r="K3992" t="str">
            <v>ROLL OFF-LID</v>
          </cell>
          <cell r="S3992">
            <v>0</v>
          </cell>
          <cell r="T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58.24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</row>
        <row r="3993">
          <cell r="B3993" t="str">
            <v>MASON CO-UNREGULATEDROLLOFFROLIDRECY</v>
          </cell>
          <cell r="J3993" t="str">
            <v>ROLIDRECY</v>
          </cell>
          <cell r="K3993" t="str">
            <v>ROLL OFF LID-RECYCLE</v>
          </cell>
          <cell r="S3993">
            <v>0</v>
          </cell>
          <cell r="T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58.24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</row>
        <row r="3994">
          <cell r="B3994" t="str">
            <v>MASON CO-UNREGULATEDROLLOFFRORENT10MRECY</v>
          </cell>
          <cell r="J3994" t="str">
            <v>RORENT10MRECY</v>
          </cell>
          <cell r="K3994" t="str">
            <v>ROLL OFF RENT MONTHLY-REC</v>
          </cell>
          <cell r="S3994">
            <v>0</v>
          </cell>
          <cell r="T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83.93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</row>
        <row r="3995">
          <cell r="B3995" t="str">
            <v>MASON CO-UNREGULATEDROLLOFFRORENT20DRECY</v>
          </cell>
          <cell r="J3995" t="str">
            <v>RORENT20DRECY</v>
          </cell>
          <cell r="K3995" t="str">
            <v>ROLL OFF RENT DAILY-RECYL</v>
          </cell>
          <cell r="S3995">
            <v>0</v>
          </cell>
          <cell r="T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528.88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</row>
        <row r="3996">
          <cell r="B3996" t="str">
            <v>MASON CO-UNREGULATEDROLLOFFRORENT20MRECY</v>
          </cell>
          <cell r="J3996" t="str">
            <v>RORENT20MRECY</v>
          </cell>
          <cell r="K3996" t="str">
            <v>ROLL OFF RENT MONTHLY-REC</v>
          </cell>
          <cell r="S3996">
            <v>0</v>
          </cell>
          <cell r="T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3401.34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</row>
        <row r="3997">
          <cell r="B3997" t="str">
            <v>MASON CO-UNREGULATEDROLLOFFRORENT40DRECY</v>
          </cell>
          <cell r="J3997" t="str">
            <v>RORENT40DRECY</v>
          </cell>
          <cell r="K3997" t="str">
            <v>ROLL OFF RENT DAILY-RECYL</v>
          </cell>
          <cell r="S3997">
            <v>0</v>
          </cell>
          <cell r="T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283.8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</row>
        <row r="3998">
          <cell r="B3998" t="str">
            <v>MASON CO-UNREGULATEDROLLOFFRORENT40M</v>
          </cell>
          <cell r="J3998" t="str">
            <v>RORENT40M</v>
          </cell>
          <cell r="K3998" t="str">
            <v>40YD ROLL OFF-MNTHLY RENT</v>
          </cell>
          <cell r="S3998">
            <v>0</v>
          </cell>
          <cell r="T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1160.18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</row>
        <row r="3999">
          <cell r="B3999" t="str">
            <v>MASON CO-UNREGULATEDROLLOFFBELFAIR</v>
          </cell>
          <cell r="J3999" t="str">
            <v>BELFAIR</v>
          </cell>
          <cell r="K3999" t="str">
            <v>BELFAIR TRANSFER BOX HAUL</v>
          </cell>
          <cell r="S3999">
            <v>0</v>
          </cell>
          <cell r="T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3067.44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</row>
        <row r="4000">
          <cell r="B4000" t="str">
            <v>MASON CO-UNREGULATEDROLLOFFBLUEBOX</v>
          </cell>
          <cell r="J4000" t="str">
            <v>BLUEBOX</v>
          </cell>
          <cell r="K4000" t="str">
            <v>RECYCLING BLUE BOX</v>
          </cell>
          <cell r="S4000">
            <v>0</v>
          </cell>
          <cell r="T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10570.26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</row>
        <row r="4001">
          <cell r="B4001" t="str">
            <v>MASON CO-UNREGULATEDROLLOFFRECYHAUL</v>
          </cell>
          <cell r="J4001" t="str">
            <v>RECYHAUL</v>
          </cell>
          <cell r="K4001" t="str">
            <v>ROLL OFF RECYCLE HAUL</v>
          </cell>
          <cell r="S4001">
            <v>0</v>
          </cell>
          <cell r="T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1483.96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</row>
        <row r="4002">
          <cell r="B4002" t="str">
            <v>MASON CO-UNREGULATEDROLLOFFRODEL</v>
          </cell>
          <cell r="J4002" t="str">
            <v>RODEL</v>
          </cell>
          <cell r="K4002" t="str">
            <v>ROLL OFF-DELIVERY</v>
          </cell>
          <cell r="S4002">
            <v>0</v>
          </cell>
          <cell r="T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77.959999999999994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</row>
        <row r="4003">
          <cell r="B4003" t="str">
            <v>MASON CO-UNREGULATEDROLLOFFRODELRECY</v>
          </cell>
          <cell r="J4003" t="str">
            <v>RODELRECY</v>
          </cell>
          <cell r="K4003" t="str">
            <v>ROLL OFF DELIVER-RECYCLE</v>
          </cell>
          <cell r="S4003">
            <v>0</v>
          </cell>
          <cell r="T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233.88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</row>
        <row r="4004">
          <cell r="B4004" t="str">
            <v>MASON CO-UNREGULATEDROLLOFFROMILE</v>
          </cell>
          <cell r="J4004" t="str">
            <v>ROMILE</v>
          </cell>
          <cell r="K4004" t="str">
            <v>ROLL OFF-MILEAGE</v>
          </cell>
          <cell r="S4004">
            <v>0</v>
          </cell>
          <cell r="T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19.440000000000001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</row>
        <row r="4005">
          <cell r="B4005" t="str">
            <v>MASON CO-UNREGULATEDROLLOFFROMILERECY</v>
          </cell>
          <cell r="J4005" t="str">
            <v>ROMILERECY</v>
          </cell>
          <cell r="K4005" t="str">
            <v>ROLL OFF MILEAGE RECYCLE</v>
          </cell>
          <cell r="S4005">
            <v>0</v>
          </cell>
          <cell r="T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1210.1400000000001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</row>
        <row r="4006">
          <cell r="B4006" t="str">
            <v>MASON CO-UNREGULATEDROLLOFFRORENT40DRECY</v>
          </cell>
          <cell r="J4006" t="str">
            <v>RORENT40DRECY</v>
          </cell>
          <cell r="K4006" t="str">
            <v>ROLL OFF RENT DAILY-RECYL</v>
          </cell>
          <cell r="S4006">
            <v>0</v>
          </cell>
          <cell r="T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56.76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</row>
        <row r="4007">
          <cell r="B4007" t="str">
            <v>MASON CO-UNREGULATEDSTORAGESTORENT22</v>
          </cell>
          <cell r="J4007" t="str">
            <v>STORENT22</v>
          </cell>
          <cell r="K4007" t="str">
            <v>PORTABLE STORAGE RENT 22</v>
          </cell>
          <cell r="S4007">
            <v>0</v>
          </cell>
          <cell r="T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586.66999999999996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</row>
        <row r="4008">
          <cell r="B4008" t="str">
            <v>MASON CO-UNREGULATEDSTORAGESTO22</v>
          </cell>
          <cell r="J4008" t="str">
            <v>STO22</v>
          </cell>
          <cell r="K4008" t="str">
            <v>22FT STORAGE CONT PU</v>
          </cell>
          <cell r="S4008">
            <v>0</v>
          </cell>
          <cell r="T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77.959999999999994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</row>
        <row r="4009">
          <cell r="B4009" t="str">
            <v>MASON CO-UNREGULATEDSTORAGESTODEL</v>
          </cell>
          <cell r="J4009" t="str">
            <v>STODEL</v>
          </cell>
          <cell r="K4009" t="str">
            <v>STORAGE CONT DELIVERY</v>
          </cell>
          <cell r="S4009">
            <v>0</v>
          </cell>
          <cell r="T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77.959999999999994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</row>
        <row r="4010">
          <cell r="B4010" t="str">
            <v>MASON CO-UNREGULATEDSTORAGESTORENT22</v>
          </cell>
          <cell r="J4010" t="str">
            <v>STORENT22</v>
          </cell>
          <cell r="K4010" t="str">
            <v>PORTABLE STORAGE RENT 22</v>
          </cell>
          <cell r="S4010">
            <v>0</v>
          </cell>
          <cell r="T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43.42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</row>
        <row r="4011">
          <cell r="B4011" t="str">
            <v>MASON CO-UNREGULATEDSURCFUEL-RECY MASON</v>
          </cell>
          <cell r="J4011" t="str">
            <v>FUEL-RECY MASON</v>
          </cell>
          <cell r="K4011" t="str">
            <v>FUEL &amp; MATERIAL SURCHARGE</v>
          </cell>
          <cell r="S4011">
            <v>0</v>
          </cell>
          <cell r="T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</row>
        <row r="4012">
          <cell r="B4012" t="str">
            <v>MASON CO-UNREGULATEDSURCFUEL-RECY MASON</v>
          </cell>
          <cell r="J4012" t="str">
            <v>FUEL-RECY MASON</v>
          </cell>
          <cell r="K4012" t="str">
            <v>FUEL &amp; MATERIAL SURCHARGE</v>
          </cell>
          <cell r="S4012">
            <v>0</v>
          </cell>
          <cell r="T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</row>
        <row r="4013">
          <cell r="B4013" t="str">
            <v>MASON CO-UNREGULATEDSURCFUEL-RES MASON</v>
          </cell>
          <cell r="J4013" t="str">
            <v>FUEL-RES MASON</v>
          </cell>
          <cell r="K4013" t="str">
            <v>FUEL &amp; MATERIAL SURCHARGE</v>
          </cell>
          <cell r="S4013">
            <v>0</v>
          </cell>
          <cell r="T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</row>
        <row r="4014">
          <cell r="B4014" t="str">
            <v>MASON CO-UNREGULATEDSURCFUEL-RECY MASON</v>
          </cell>
          <cell r="J4014" t="str">
            <v>FUEL-RECY MASON</v>
          </cell>
          <cell r="K4014" t="str">
            <v>FUEL &amp; MATERIAL SURCHARGE</v>
          </cell>
          <cell r="S4014">
            <v>0</v>
          </cell>
          <cell r="T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</row>
        <row r="4015">
          <cell r="B4015" t="str">
            <v>MASON CO-UNREGULATEDSURCFUEL-RO MASON</v>
          </cell>
          <cell r="J4015" t="str">
            <v>FUEL-RO MASON</v>
          </cell>
          <cell r="K4015" t="str">
            <v>FUEL &amp; MATERIAL SURCHARGE</v>
          </cell>
          <cell r="S4015">
            <v>0</v>
          </cell>
          <cell r="T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</row>
        <row r="4016">
          <cell r="B4016" t="str">
            <v>MASON CO-UNREGULATEDTAXESSALES TAX</v>
          </cell>
          <cell r="J4016" t="str">
            <v>SALES TAX</v>
          </cell>
          <cell r="K4016" t="str">
            <v>8.5% Sales Tax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15.52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</row>
        <row r="4017">
          <cell r="B4017" t="str">
            <v>MASON CO-UNREGULATEDTAXESREF</v>
          </cell>
          <cell r="J4017" t="str">
            <v>REF</v>
          </cell>
          <cell r="K4017" t="str">
            <v>3.6% WA Refuse Tax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</row>
        <row r="4018">
          <cell r="B4018" t="str">
            <v>MASON CO-UNREGULATEDTAXESSALES TAX</v>
          </cell>
          <cell r="J4018" t="str">
            <v>SALES TAX</v>
          </cell>
          <cell r="K4018" t="str">
            <v>8.5% Sales Tax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250.29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</row>
        <row r="4019">
          <cell r="B4019" t="str">
            <v>CITY OF SHELTON-CONTRACTACCOUNTING ADJUSTMENTSFINCHG</v>
          </cell>
          <cell r="J4019" t="str">
            <v>FINCHG</v>
          </cell>
          <cell r="K4019" t="str">
            <v>LATE FEE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583.03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</row>
        <row r="4020">
          <cell r="B4020" t="str">
            <v>CITY OF SHELTON-CONTRACTACCOUNTING ADJUSTMENTSFINCHG</v>
          </cell>
          <cell r="J4020" t="str">
            <v>FINCHG</v>
          </cell>
          <cell r="K4020" t="str">
            <v>LATE FEE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-6.2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</row>
        <row r="4021">
          <cell r="B4021" t="str">
            <v>CITY OF SHELTON-CONTRACTACCOUNTING ADJUSTMENTSMM</v>
          </cell>
          <cell r="J4021" t="str">
            <v>MM</v>
          </cell>
          <cell r="K4021" t="str">
            <v>MOVE MONEY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-511.19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</row>
        <row r="4022">
          <cell r="B4022" t="str">
            <v>CITY OF SHELTON-CONTRACTACCOUNTING ADJUSTMENTSNSF FEES</v>
          </cell>
          <cell r="J4022" t="str">
            <v>NSF FEES</v>
          </cell>
          <cell r="K4022" t="str">
            <v>RETURNED CHECK FEE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25.77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</row>
        <row r="4023">
          <cell r="B4023" t="str">
            <v>CITY OF SHELTON-CONTRACTACCOUNTING ADJUSTMENTSREFUND</v>
          </cell>
          <cell r="J4023" t="str">
            <v>REFUND</v>
          </cell>
          <cell r="K4023" t="str">
            <v>REFUND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392.34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</row>
        <row r="4024">
          <cell r="B4024" t="str">
            <v>CITY OF SHELTON-CONTRACTACCOUNTING ADJUSTMENTSRETCK-CFREE</v>
          </cell>
          <cell r="J4024" t="str">
            <v>RETCK-CFREE</v>
          </cell>
          <cell r="K4024" t="str">
            <v>CHECKFREE RETURN CHECK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24.75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</row>
        <row r="4025">
          <cell r="B4025" t="str">
            <v>CITY OF SHELTON-CONTRACTACCOUNTING ADJUSTMENTSUNCLAIMED</v>
          </cell>
          <cell r="J4025" t="str">
            <v>UNCLAIMED</v>
          </cell>
          <cell r="K4025" t="str">
            <v>UNCLAIMED PROPERTY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6.08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</row>
        <row r="4026">
          <cell r="B4026" t="str">
            <v>CITY OF SHELTON-CONTRACTCOMMERCIAL  FRONTLOADLOOSE-COMM</v>
          </cell>
          <cell r="J4026" t="str">
            <v>LOOSE-COMM</v>
          </cell>
          <cell r="K4026" t="str">
            <v>LOOSE MATERIAL - COMM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654.9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</row>
        <row r="4027">
          <cell r="B4027" t="str">
            <v>CITY OF SHELTON-CONTRACTCOMMERCIAL - REARLOAD300CW1</v>
          </cell>
          <cell r="J4027" t="str">
            <v>300CW1</v>
          </cell>
          <cell r="K4027" t="str">
            <v>1-300 GL CART WEEKLY SVC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35292.36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</row>
        <row r="4028">
          <cell r="B4028" t="str">
            <v>CITY OF SHELTON-CONTRACTCOMMERCIAL - REARLOAD64CW1</v>
          </cell>
          <cell r="J4028" t="str">
            <v>64CW1</v>
          </cell>
          <cell r="K4028" t="str">
            <v>1-64 GL CART WEEKLY SVC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1616.22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</row>
        <row r="4029">
          <cell r="B4029" t="str">
            <v>CITY OF SHELTON-CONTRACTCOMMERCIAL - REARLOAD96CW1</v>
          </cell>
          <cell r="J4029" t="str">
            <v>96CW1</v>
          </cell>
          <cell r="K4029" t="str">
            <v>1-96 GL CART WEEKLY SVC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3520.47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</row>
        <row r="4030">
          <cell r="B4030" t="str">
            <v>CITY OF SHELTON-CONTRACTCOMMERCIAL - REARLOADROLLOUTOC</v>
          </cell>
          <cell r="J4030" t="str">
            <v>ROLLOUTOC</v>
          </cell>
          <cell r="K4030" t="str">
            <v>ROLL OUT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14.16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</row>
        <row r="4031">
          <cell r="B4031" t="str">
            <v>CITY OF SHELTON-CONTRACTCOMMERCIAL - REARLOADSL096.0GEO001CGW</v>
          </cell>
          <cell r="J4031" t="str">
            <v>SL096.0GEO001CGW</v>
          </cell>
          <cell r="K4031" t="str">
            <v>96 GL EOW COM GREENWASTE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108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</row>
        <row r="4032">
          <cell r="B4032" t="str">
            <v>CITY OF SHELTON-CONTRACTCOMMERCIAL - REARLOADUNLOCKRECY</v>
          </cell>
          <cell r="J4032" t="str">
            <v>UNLOCKRECY</v>
          </cell>
          <cell r="K4032" t="str">
            <v>UNLOCK / UNLATCH RECY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20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</row>
        <row r="4033">
          <cell r="B4033" t="str">
            <v>CITY OF SHELTON-CONTRACTCOMMERCIAL - REARLOADUNLOCKREF</v>
          </cell>
          <cell r="J4033" t="str">
            <v>UNLOCKREF</v>
          </cell>
          <cell r="K4033" t="str">
            <v>UNLOCK / UNLATCH REFUSE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357.54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</row>
        <row r="4034">
          <cell r="B4034" t="str">
            <v>CITY OF SHELTON-CONTRACTCOMMERCIAL - REARLOADEP300-COM</v>
          </cell>
          <cell r="J4034" t="str">
            <v>EP300-COM</v>
          </cell>
          <cell r="K4034" t="str">
            <v>EXTRA PICKUP 300 GL - COM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970.88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</row>
        <row r="4035">
          <cell r="B4035" t="str">
            <v>CITY OF SHELTON-CONTRACTCOMMERCIAL - REARLOADEP64-COM</v>
          </cell>
          <cell r="J4035" t="str">
            <v>EP64-COM</v>
          </cell>
          <cell r="K4035" t="str">
            <v>EXTRA PICKUP 64 GL - COM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451.5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</row>
        <row r="4036">
          <cell r="B4036" t="str">
            <v>CITY OF SHELTON-CONTRACTCOMMERCIAL - REARLOADEP96-COM</v>
          </cell>
          <cell r="J4036" t="str">
            <v>EP96-COM</v>
          </cell>
          <cell r="K4036" t="str">
            <v>EXTRA PICKUP 96 GL - COM</v>
          </cell>
          <cell r="S4036">
            <v>0</v>
          </cell>
          <cell r="T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598.55999999999995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</row>
        <row r="4037">
          <cell r="B4037" t="str">
            <v>CITY OF SHELTON-CONTRACTCOMMERCIAL - REARLOADUNLOCKREF</v>
          </cell>
          <cell r="J4037" t="str">
            <v>UNLOCKREF</v>
          </cell>
          <cell r="K4037" t="str">
            <v>UNLOCK / UNLATCH REFUSE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162.84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</row>
        <row r="4038">
          <cell r="B4038" t="str">
            <v>CITY OF SHELTON-CONTRACTPAYMENTSCC-KOL</v>
          </cell>
          <cell r="J4038" t="str">
            <v>CC-KOL</v>
          </cell>
          <cell r="K4038" t="str">
            <v>ONLINE PAYMENT-CC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-62607.11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</row>
        <row r="4039">
          <cell r="B4039" t="str">
            <v>CITY OF SHELTON-CONTRACTPAYMENTSCCREF-KOL</v>
          </cell>
          <cell r="J4039" t="str">
            <v>CCREF-KOL</v>
          </cell>
          <cell r="K4039" t="str">
            <v>CREDIT CARD REFUND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183.09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</row>
        <row r="4040">
          <cell r="B4040" t="str">
            <v>CITY OF SHELTON-CONTRACTPAYMENTSPAY</v>
          </cell>
          <cell r="J4040" t="str">
            <v>PAY</v>
          </cell>
          <cell r="K4040" t="str">
            <v>PAYMENT-THANK YOU!</v>
          </cell>
          <cell r="S4040">
            <v>0</v>
          </cell>
          <cell r="T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-27464.36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</row>
        <row r="4041">
          <cell r="B4041" t="str">
            <v>CITY OF SHELTON-CONTRACTPAYMENTSPAY EFT</v>
          </cell>
          <cell r="J4041" t="str">
            <v>PAY EFT</v>
          </cell>
          <cell r="K4041" t="str">
            <v>ELECTRONIC PAYMENT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-397.35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</row>
        <row r="4042">
          <cell r="B4042" t="str">
            <v>CITY OF SHELTON-CONTRACTPAYMENTSPAY ICT</v>
          </cell>
          <cell r="J4042" t="str">
            <v>PAY ICT</v>
          </cell>
          <cell r="K4042" t="str">
            <v>I/C PAYMENT THANK YOU!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-1335.87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</row>
        <row r="4043">
          <cell r="B4043" t="str">
            <v>CITY OF SHELTON-CONTRACTPAYMENTSPAY-CFREE</v>
          </cell>
          <cell r="J4043" t="str">
            <v>PAY-CFREE</v>
          </cell>
          <cell r="K4043" t="str">
            <v>PAYMENT-THANK YOU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-6313.35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</row>
        <row r="4044">
          <cell r="B4044" t="str">
            <v>CITY OF SHELTON-CONTRACTPAYMENTSPAY-KOL</v>
          </cell>
          <cell r="J4044" t="str">
            <v>PAY-KOL</v>
          </cell>
          <cell r="K4044" t="str">
            <v>PAYMENT-THANK YOU - OL</v>
          </cell>
          <cell r="S4044">
            <v>0</v>
          </cell>
          <cell r="T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-15768.64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</row>
        <row r="4045">
          <cell r="B4045" t="str">
            <v>CITY OF SHELTON-CONTRACTPAYMENTSPAY-NATL</v>
          </cell>
          <cell r="J4045" t="str">
            <v>PAY-NATL</v>
          </cell>
          <cell r="K4045" t="str">
            <v>PAYMENT THANK YOU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-264.89999999999998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</row>
        <row r="4046">
          <cell r="B4046" t="str">
            <v>CITY OF SHELTON-CONTRACTPAYMENTSPAY-OAK</v>
          </cell>
          <cell r="J4046" t="str">
            <v>PAY-OAK</v>
          </cell>
          <cell r="K4046" t="str">
            <v>OAKLEAF PAYMENT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-437.71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</row>
        <row r="4047">
          <cell r="B4047" t="str">
            <v>CITY OF SHELTON-CONTRACTPAYMENTSPAY-RPPS</v>
          </cell>
          <cell r="J4047" t="str">
            <v>PAY-RPPS</v>
          </cell>
          <cell r="K4047" t="str">
            <v>RPSS PAYMENT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-2828.08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</row>
        <row r="4048">
          <cell r="B4048" t="str">
            <v>CITY OF SHELTON-CONTRACTPAYMENTSPAYMET</v>
          </cell>
          <cell r="J4048" t="str">
            <v>PAYMET</v>
          </cell>
          <cell r="K4048" t="str">
            <v>METAVANTE ONLINE PAYMENT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-1476.32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</row>
        <row r="4049">
          <cell r="B4049" t="str">
            <v>CITY OF SHELTON-CONTRACTPAYMENTSPAYPNCL</v>
          </cell>
          <cell r="J4049" t="str">
            <v>PAYPNCL</v>
          </cell>
          <cell r="K4049" t="str">
            <v>PAYMENT THANK YOU!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-36905.620000000003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</row>
        <row r="4050">
          <cell r="B4050" t="str">
            <v>CITY OF SHELTON-CONTRACTPAYMENTSPAYUSBL</v>
          </cell>
          <cell r="J4050" t="str">
            <v>PAYUSBL</v>
          </cell>
          <cell r="K4050" t="str">
            <v>PAYMENT THANK YOU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-13426.03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</row>
        <row r="4051">
          <cell r="B4051" t="str">
            <v>CITY OF SHELTON-CONTRACTPAYMENTSRET-KOL</v>
          </cell>
          <cell r="J4051" t="str">
            <v>RET-KOL</v>
          </cell>
          <cell r="K4051" t="str">
            <v>ONLINE PAYMENT RETURN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338.81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</row>
        <row r="4052">
          <cell r="B4052" t="str">
            <v>CITY OF SHELTON-CONTRACTRESIDENTIAL300RW1</v>
          </cell>
          <cell r="J4052" t="str">
            <v>300RW1</v>
          </cell>
          <cell r="K4052" t="str">
            <v>1-300 GL CART WEEKLY SVC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10728.47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</row>
        <row r="4053">
          <cell r="B4053" t="str">
            <v>CITY OF SHELTON-CONTRACTRESIDENTIAL35RE1</v>
          </cell>
          <cell r="J4053" t="str">
            <v>35RE1</v>
          </cell>
          <cell r="K4053" t="str">
            <v>1-35 GAL CART EOW SVC</v>
          </cell>
          <cell r="S4053">
            <v>0</v>
          </cell>
          <cell r="T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5904.21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</row>
        <row r="4054">
          <cell r="B4054" t="str">
            <v>CITY OF SHELTON-CONTRACTRESIDENTIAL35RE1RR</v>
          </cell>
          <cell r="J4054" t="str">
            <v>35RE1RR</v>
          </cell>
          <cell r="K4054" t="str">
            <v>1-35 GL CART EOW REDUCED RATE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931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</row>
        <row r="4055">
          <cell r="B4055" t="str">
            <v>CITY OF SHELTON-CONTRACTRESIDENTIAL64RE1</v>
          </cell>
          <cell r="J4055" t="str">
            <v>64RE1</v>
          </cell>
          <cell r="K4055" t="str">
            <v>1-64 GAL EOW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23839.599999999999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</row>
        <row r="4056">
          <cell r="B4056" t="str">
            <v>CITY OF SHELTON-CONTRACTRESIDENTIAL64RE1RR</v>
          </cell>
          <cell r="J4056" t="str">
            <v>64RE1RR</v>
          </cell>
          <cell r="K4056" t="str">
            <v>1-64 GL CART EOW REDUCED RATE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1530.02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</row>
        <row r="4057">
          <cell r="B4057" t="str">
            <v>CITY OF SHELTON-CONTRACTRESIDENTIAL64RW1</v>
          </cell>
          <cell r="J4057" t="str">
            <v>64RW1</v>
          </cell>
          <cell r="K4057" t="str">
            <v>1-64 GAL CART WEEKLY SVC</v>
          </cell>
          <cell r="S4057">
            <v>0</v>
          </cell>
          <cell r="T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3356.93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</row>
        <row r="4058">
          <cell r="B4058" t="str">
            <v>CITY OF SHELTON-CONTRACTRESIDENTIAL64RW1RR</v>
          </cell>
          <cell r="J4058" t="str">
            <v>64RW1RR</v>
          </cell>
          <cell r="K4058" t="str">
            <v>1-64 GL CART WKLY REDUCED RATE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128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</row>
        <row r="4059">
          <cell r="B4059" t="str">
            <v>CITY OF SHELTON-CONTRACTRESIDENTIAL96RE1</v>
          </cell>
          <cell r="J4059" t="str">
            <v>96RE1</v>
          </cell>
          <cell r="K4059" t="str">
            <v>1-96 GAL EOW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14355.97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</row>
        <row r="4060">
          <cell r="B4060" t="str">
            <v>CITY OF SHELTON-CONTRACTRESIDENTIAL96RE1RR</v>
          </cell>
          <cell r="J4060" t="str">
            <v>96RE1RR</v>
          </cell>
          <cell r="K4060" t="str">
            <v>1-96 GL CART EOW REDUCED RATE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717.43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</row>
        <row r="4061">
          <cell r="B4061" t="str">
            <v>CITY OF SHELTON-CONTRACTRESIDENTIAL96RW1</v>
          </cell>
          <cell r="J4061" t="str">
            <v>96RW1</v>
          </cell>
          <cell r="K4061" t="str">
            <v>1-96 GAL CART WEEKLY SVC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2577.92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</row>
        <row r="4062">
          <cell r="B4062" t="str">
            <v>CITY OF SHELTON-CONTRACTRESIDENTIAL96RW1RR</v>
          </cell>
          <cell r="J4062" t="str">
            <v>96RW1RR</v>
          </cell>
          <cell r="K4062" t="str">
            <v>1-96 GL CART WKLY REDUCED RATE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71.88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</row>
        <row r="4063">
          <cell r="B4063" t="str">
            <v>CITY OF SHELTON-CONTRACTRESIDENTIALEMPLOYEER</v>
          </cell>
          <cell r="J4063" t="str">
            <v>EMPLOYEER</v>
          </cell>
          <cell r="K4063" t="str">
            <v>EMPLOYEE SERVICE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</row>
        <row r="4064">
          <cell r="B4064" t="str">
            <v>CITY OF SHELTON-CONTRACTRESIDENTIALMINSVC-RESI</v>
          </cell>
          <cell r="J4064" t="str">
            <v>MINSVC-RESI</v>
          </cell>
          <cell r="K4064" t="str">
            <v>MINIMUM SERVICE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288.81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</row>
        <row r="4065">
          <cell r="B4065" t="str">
            <v>CITY OF SHELTON-CONTRACTRESIDENTIALROLLOUT 5-25</v>
          </cell>
          <cell r="J4065" t="str">
            <v>ROLLOUT 5-25</v>
          </cell>
          <cell r="K4065" t="str">
            <v>ROLL OUT FEE 5 - 25 FT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14.16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</row>
        <row r="4066">
          <cell r="B4066" t="str">
            <v>CITY OF SHELTON-CONTRACTRESIDENTIALSL096.0GEO001GW</v>
          </cell>
          <cell r="J4066" t="str">
            <v>SL096.0GEO001GW</v>
          </cell>
          <cell r="K4066" t="str">
            <v>SL 96 GL EOW GREENWASTE 1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3088.8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</row>
        <row r="4067">
          <cell r="B4067" t="str">
            <v>CITY OF SHELTON-CONTRACTRESIDENTIAL300RW1</v>
          </cell>
          <cell r="J4067" t="str">
            <v>300RW1</v>
          </cell>
          <cell r="K4067" t="str">
            <v>1-300 GL CART WEEKLY SVC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-479.25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</row>
        <row r="4068">
          <cell r="B4068" t="str">
            <v>CITY OF SHELTON-CONTRACTRESIDENTIAL64RE1</v>
          </cell>
          <cell r="J4068" t="str">
            <v>64RE1</v>
          </cell>
          <cell r="K4068" t="str">
            <v>1-64 GAL EOW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-3.26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</row>
        <row r="4069">
          <cell r="B4069" t="str">
            <v>CITY OF SHELTON-CONTRACTRESIDENTIAL64RW1</v>
          </cell>
          <cell r="J4069" t="str">
            <v>64RW1</v>
          </cell>
          <cell r="K4069" t="str">
            <v>1-64 GAL CART WEEKLY SVC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-30.84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</row>
        <row r="4070">
          <cell r="B4070" t="str">
            <v>CITY OF SHELTON-CONTRACTRESIDENTIAL96RE1</v>
          </cell>
          <cell r="J4070" t="str">
            <v>96RE1</v>
          </cell>
          <cell r="K4070" t="str">
            <v>1-96 GAL EOW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-9.66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</row>
        <row r="4071">
          <cell r="B4071" t="str">
            <v>CITY OF SHELTON-CONTRACTRESIDENTIAL96RW1</v>
          </cell>
          <cell r="J4071" t="str">
            <v>96RW1</v>
          </cell>
          <cell r="K4071" t="str">
            <v>1-96 GAL CART WEEKLY SVC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-95.49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</row>
        <row r="4072">
          <cell r="B4072" t="str">
            <v>CITY OF SHELTON-CONTRACTRESIDENTIALADJOTHR</v>
          </cell>
          <cell r="J4072" t="str">
            <v>ADJOTHR</v>
          </cell>
          <cell r="K4072" t="str">
            <v>ADJUSTMENT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5.16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</row>
        <row r="4073">
          <cell r="B4073" t="str">
            <v>CITY OF SHELTON-CONTRACTRESIDENTIALADMINFEE-RES</v>
          </cell>
          <cell r="J4073" t="str">
            <v>ADMINFEE-RES</v>
          </cell>
          <cell r="K4073" t="str">
            <v>NEW ACCT / VACANCY FEE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1257.82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</row>
        <row r="4074">
          <cell r="B4074" t="str">
            <v>CITY OF SHELTON-CONTRACTRESIDENTIALEP300-RES</v>
          </cell>
          <cell r="J4074" t="str">
            <v>EP300-RES</v>
          </cell>
          <cell r="K4074" t="str">
            <v>EXTRA PICKUP 300 GL - RES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260.10000000000002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</row>
        <row r="4075">
          <cell r="B4075" t="str">
            <v>CITY OF SHELTON-CONTRACTRESIDENTIALEP35-RES</v>
          </cell>
          <cell r="J4075" t="str">
            <v>EP35-RES</v>
          </cell>
          <cell r="K4075" t="str">
            <v>EXTRA PICKUP 35 GL - RES</v>
          </cell>
          <cell r="S4075">
            <v>0</v>
          </cell>
          <cell r="T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1918.28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</row>
        <row r="4076">
          <cell r="B4076" t="str">
            <v>CITY OF SHELTON-CONTRACTRESIDENTIALEP64-RES</v>
          </cell>
          <cell r="J4076" t="str">
            <v>EP64-RES</v>
          </cell>
          <cell r="K4076" t="str">
            <v>EXTRA PICKUP 64 GL - RES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197.79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</row>
        <row r="4077">
          <cell r="B4077" t="str">
            <v>CITY OF SHELTON-CONTRACTRESIDENTIALEP96-RES</v>
          </cell>
          <cell r="J4077" t="str">
            <v>EP96-RES</v>
          </cell>
          <cell r="K4077" t="str">
            <v>EXTRA PICKUP 96 GL - RES</v>
          </cell>
          <cell r="S4077">
            <v>0</v>
          </cell>
          <cell r="T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111.24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</row>
        <row r="4078">
          <cell r="B4078" t="str">
            <v>CITY OF SHELTON-CONTRACTRESIDENTIALREDELIVER</v>
          </cell>
          <cell r="J4078" t="str">
            <v>REDELIVER</v>
          </cell>
          <cell r="K4078" t="str">
            <v>DELIVERY CHARGE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132.6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</row>
        <row r="4079">
          <cell r="B4079" t="str">
            <v>CITY OF SHELTON-CONTRACTRESIDENTIALRTRNCART35-RES</v>
          </cell>
          <cell r="J4079" t="str">
            <v>RTRNCART35-RES</v>
          </cell>
          <cell r="K4079" t="str">
            <v>RETURN TRIP 35 GL</v>
          </cell>
          <cell r="S4079">
            <v>0</v>
          </cell>
          <cell r="T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10.59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</row>
        <row r="4080">
          <cell r="B4080" t="str">
            <v>CITY OF SHELTON-CONTRACTRESIDENTIALRTRNCART64-RES</v>
          </cell>
          <cell r="J4080" t="str">
            <v>RTRNCART64-RES</v>
          </cell>
          <cell r="K4080" t="str">
            <v>RETURN TRIP 64 GL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13.01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</row>
        <row r="4081">
          <cell r="B4081" t="str">
            <v>CITY OF SHELTON-CONTRACTRESIDENTIALSL096.0GEO001GW</v>
          </cell>
          <cell r="J4081" t="str">
            <v>SL096.0GEO001GW</v>
          </cell>
          <cell r="K4081" t="str">
            <v>SL 96 GL EOW GREENWASTE 1</v>
          </cell>
          <cell r="S4081">
            <v>0</v>
          </cell>
          <cell r="T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-10.8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</row>
        <row r="4082">
          <cell r="B4082" t="str">
            <v>CITY OF SHELTON-CONTRACTSURCFUEL-COM MASON</v>
          </cell>
          <cell r="J4082" t="str">
            <v>FUEL-COM MASON</v>
          </cell>
          <cell r="K4082" t="str">
            <v>FUEL &amp; MATERIAL SURCHARGE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</row>
        <row r="4083">
          <cell r="B4083" t="str">
            <v>CITY OF SHELTON-CONTRACTSURCFUEL-RECY MASON</v>
          </cell>
          <cell r="J4083" t="str">
            <v>FUEL-RECY MASON</v>
          </cell>
          <cell r="K4083" t="str">
            <v>FUEL &amp; MATERIAL SURCHARGE</v>
          </cell>
          <cell r="S4083">
            <v>0</v>
          </cell>
          <cell r="T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</row>
        <row r="4084">
          <cell r="B4084" t="str">
            <v>CITY OF SHELTON-CONTRACTSURCFUEL-RES MASON</v>
          </cell>
          <cell r="J4084" t="str">
            <v>FUEL-RES MASON</v>
          </cell>
          <cell r="K4084" t="str">
            <v>FUEL &amp; MATERIAL SURCHARGE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</row>
        <row r="4085">
          <cell r="B4085" t="str">
            <v>CITY OF SHELTON-CONTRACTSURCFUEL-COM MASON</v>
          </cell>
          <cell r="J4085" t="str">
            <v>FUEL-COM MASON</v>
          </cell>
          <cell r="K4085" t="str">
            <v>FUEL &amp; MATERIAL SURCHARGE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</row>
        <row r="4086">
          <cell r="B4086" t="str">
            <v>CITY OF SHELTON-CONTRACTSURCFUEL-RES MASON</v>
          </cell>
          <cell r="J4086" t="str">
            <v>FUEL-RES MASON</v>
          </cell>
          <cell r="K4086" t="str">
            <v>FUEL &amp; MATERIAL SURCHARGE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</row>
        <row r="4087">
          <cell r="B4087" t="str">
            <v>CITY OF SHELTON-CONTRACTSURCFUEL-RES MASON</v>
          </cell>
          <cell r="J4087" t="str">
            <v>FUEL-RES MASON</v>
          </cell>
          <cell r="K4087" t="str">
            <v>FUEL &amp; MATERIAL SURCHARGE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</row>
        <row r="4088">
          <cell r="B4088" t="str">
            <v>CITY OF SHELTON-CONTRACTTAXESCITY OF SHELTON</v>
          </cell>
          <cell r="J4088" t="str">
            <v>CITY OF SHELTON</v>
          </cell>
          <cell r="K4088" t="str">
            <v>41.9% CITY UTILITY TAX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23421.18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</row>
        <row r="4089">
          <cell r="B4089" t="str">
            <v>CITY OF SHELTON-CONTRACTTAXESCITY OF SHELTON UTILITY</v>
          </cell>
          <cell r="J4089" t="str">
            <v>CITY OF SHELTON UTILITY</v>
          </cell>
          <cell r="K4089" t="str">
            <v>CONTRACT UTILITY ONLY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260.42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</row>
        <row r="4090">
          <cell r="B4090" t="str">
            <v>CITY OF SHELTON-CONTRACTTAXESSHELTON SALES TAX</v>
          </cell>
          <cell r="J4090" t="str">
            <v>SHELTON SALES TAX</v>
          </cell>
          <cell r="K4090" t="str">
            <v>8.8% Sales Tax</v>
          </cell>
          <cell r="S4090">
            <v>0</v>
          </cell>
          <cell r="T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0.78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</row>
        <row r="4091">
          <cell r="B4091" t="str">
            <v>CITY OF SHELTON-CONTRACTTAXESSHELTON WA REFUSE</v>
          </cell>
          <cell r="J4091" t="str">
            <v>SHELTON WA REFUSE</v>
          </cell>
          <cell r="K4091" t="str">
            <v>3.6% WA Refuse Tax</v>
          </cell>
          <cell r="S4091">
            <v>0</v>
          </cell>
          <cell r="T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2009.82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</row>
        <row r="4092">
          <cell r="B4092" t="str">
            <v>CITY OF SHELTON-CONTRACTTAXESCITY OF SHELTON</v>
          </cell>
          <cell r="J4092" t="str">
            <v>CITY OF SHELTON</v>
          </cell>
          <cell r="K4092" t="str">
            <v>41.9% CITY UTILITY TAX</v>
          </cell>
          <cell r="S4092">
            <v>0</v>
          </cell>
          <cell r="T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24165.23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</row>
        <row r="4093">
          <cell r="B4093" t="str">
            <v>CITY OF SHELTON-CONTRACTTAXESCITY OF SHELTON UTILITY</v>
          </cell>
          <cell r="J4093" t="str">
            <v>CITY OF SHELTON UTILITY</v>
          </cell>
          <cell r="K4093" t="str">
            <v>CONTRACT UTILITY ONLY</v>
          </cell>
          <cell r="S4093">
            <v>0</v>
          </cell>
          <cell r="T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15.47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</row>
        <row r="4094">
          <cell r="B4094" t="str">
            <v>CITY OF SHELTON-CONTRACTTAXESREF</v>
          </cell>
          <cell r="J4094" t="str">
            <v>REF</v>
          </cell>
          <cell r="K4094" t="str">
            <v>3.6% WA Refuse Tax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7.73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</row>
        <row r="4095">
          <cell r="B4095" t="str">
            <v>CITY OF SHELTON-CONTRACTTAXESSHELTON SALES TAX</v>
          </cell>
          <cell r="J4095" t="str">
            <v>SHELTON SALES TAX</v>
          </cell>
          <cell r="K4095" t="str">
            <v>8.8% Sales Tax</v>
          </cell>
          <cell r="S4095">
            <v>0</v>
          </cell>
          <cell r="T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10.92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</row>
        <row r="4096">
          <cell r="B4096" t="str">
            <v>CITY OF SHELTON-CONTRACTTAXESSHELTON WA REFUSE</v>
          </cell>
          <cell r="J4096" t="str">
            <v>SHELTON WA REFUSE</v>
          </cell>
          <cell r="K4096" t="str">
            <v>3.6% WA Refuse Tax</v>
          </cell>
          <cell r="S4096">
            <v>0</v>
          </cell>
          <cell r="T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1920.64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</row>
        <row r="4097">
          <cell r="B4097" t="str">
            <v>CITY OF SHELTON-CONTRACTTAXESCITY OF SHELTON</v>
          </cell>
          <cell r="J4097" t="str">
            <v>CITY OF SHELTON</v>
          </cell>
          <cell r="K4097" t="str">
            <v>41.9% CITY UTILITY TAX</v>
          </cell>
          <cell r="S4097">
            <v>0</v>
          </cell>
          <cell r="T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29.87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</row>
        <row r="4098">
          <cell r="B4098" t="str">
            <v>CITY OF SHELTON-CONTRACTTAXESSHELTON WA REFUSE</v>
          </cell>
          <cell r="J4098" t="str">
            <v>SHELTON WA REFUSE</v>
          </cell>
          <cell r="K4098" t="str">
            <v>3.6% WA Refuse Tax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2.57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</row>
        <row r="4099">
          <cell r="B4099" t="str">
            <v>CITY of SHELTON-REGULATEDACCOUNTING ADJUSTMENTSFINCHG</v>
          </cell>
          <cell r="J4099" t="str">
            <v>FINCHG</v>
          </cell>
          <cell r="K4099" t="str">
            <v>LATE FEE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14.92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</row>
        <row r="4100">
          <cell r="B4100" t="str">
            <v>CITY of SHELTON-REGULATEDCOMMERCIAL - REARLOADR1.5YDE</v>
          </cell>
          <cell r="J4100" t="str">
            <v>R1.5YDE</v>
          </cell>
          <cell r="K4100" t="str">
            <v>1.5 YD 1X EOW</v>
          </cell>
          <cell r="S4100">
            <v>0</v>
          </cell>
          <cell r="T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41.6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</row>
        <row r="4101">
          <cell r="B4101" t="str">
            <v>CITY of SHELTON-REGULATEDCOMMERCIAL - REARLOADR1.5YDRENTM</v>
          </cell>
          <cell r="J4101" t="str">
            <v>R1.5YDRENTM</v>
          </cell>
          <cell r="K4101" t="str">
            <v>1.5YD CONTAINER RENT-MTH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9.5399999999999991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</row>
        <row r="4102">
          <cell r="B4102" t="str">
            <v>CITY of SHELTON-REGULATEDCOMMERCIAL - REARLOADR2YDRENTM</v>
          </cell>
          <cell r="J4102" t="str">
            <v>R2YDRENTM</v>
          </cell>
          <cell r="K4102" t="str">
            <v>2YD CONTAINER RENT-MTHLY</v>
          </cell>
          <cell r="S4102">
            <v>0</v>
          </cell>
          <cell r="T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13.77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</row>
        <row r="4103">
          <cell r="B4103" t="str">
            <v>CITY of SHELTON-REGULATEDCOMMERCIAL - REARLOADR2YDW</v>
          </cell>
          <cell r="J4103" t="str">
            <v>R2YDW</v>
          </cell>
          <cell r="K4103" t="str">
            <v>2 YD 1X WEEKLY</v>
          </cell>
          <cell r="S4103">
            <v>0</v>
          </cell>
          <cell r="T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109.68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</row>
        <row r="4104">
          <cell r="B4104" t="str">
            <v>CITY of SHELTON-REGULATEDCOMMERCIAL - REARLOADUNLOCKREF</v>
          </cell>
          <cell r="J4104" t="str">
            <v>UNLOCKREF</v>
          </cell>
          <cell r="K4104" t="str">
            <v>UNLOCK / UNLATCH REFUSE</v>
          </cell>
          <cell r="S4104">
            <v>0</v>
          </cell>
          <cell r="T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10.119999999999999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</row>
        <row r="4105">
          <cell r="B4105" t="str">
            <v>CITY of SHELTON-REGULATEDPAYMENTSCC-KOL</v>
          </cell>
          <cell r="J4105" t="str">
            <v>CC-KOL</v>
          </cell>
          <cell r="K4105" t="str">
            <v>ONLINE PAYMENT-CC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-7026.87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</row>
        <row r="4106">
          <cell r="B4106" t="str">
            <v>CITY of SHELTON-REGULATEDPAYMENTSCCREF-KOL</v>
          </cell>
          <cell r="J4106" t="str">
            <v>CCREF-KOL</v>
          </cell>
          <cell r="K4106" t="str">
            <v>CREDIT CARD REFUND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1234.94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</row>
        <row r="4107">
          <cell r="B4107" t="str">
            <v>CITY of SHELTON-REGULATEDPAYMENTSPAY</v>
          </cell>
          <cell r="J4107" t="str">
            <v>PAY</v>
          </cell>
          <cell r="K4107" t="str">
            <v>PAYMENT-THANK YOU!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-14600.79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</row>
        <row r="4108">
          <cell r="B4108" t="str">
            <v>CITY of SHELTON-REGULATEDPAYMENTSPAY-KOL</v>
          </cell>
          <cell r="J4108" t="str">
            <v>PAY-KOL</v>
          </cell>
          <cell r="K4108" t="str">
            <v>PAYMENT-THANK YOU - OL</v>
          </cell>
          <cell r="S4108">
            <v>0</v>
          </cell>
          <cell r="T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-1685.62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</row>
        <row r="4109">
          <cell r="B4109" t="str">
            <v>CITY of SHELTON-REGULATEDPAYMENTSPAY-NATL</v>
          </cell>
          <cell r="J4109" t="str">
            <v>PAY-NATL</v>
          </cell>
          <cell r="K4109" t="str">
            <v>PAYMENT THANK YOU</v>
          </cell>
          <cell r="S4109">
            <v>0</v>
          </cell>
          <cell r="T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-3506.6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</row>
        <row r="4110">
          <cell r="B4110" t="str">
            <v>CITY of SHELTON-REGULATEDPAYMENTSPAYPNCL</v>
          </cell>
          <cell r="J4110" t="str">
            <v>PAYPNCL</v>
          </cell>
          <cell r="K4110" t="str">
            <v>PAYMENT THANK YOU!</v>
          </cell>
          <cell r="S4110">
            <v>0</v>
          </cell>
          <cell r="T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-710.28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</row>
        <row r="4111">
          <cell r="B4111" t="str">
            <v>CITY of SHELTON-REGULATEDPAYMENTSPAYUSBL</v>
          </cell>
          <cell r="J4111" t="str">
            <v>PAYUSBL</v>
          </cell>
          <cell r="K4111" t="str">
            <v>PAYMENT THANK YOU</v>
          </cell>
          <cell r="S4111">
            <v>0</v>
          </cell>
          <cell r="T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-3307.44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</row>
        <row r="4112">
          <cell r="B4112" t="str">
            <v>CITY of SHELTON-REGULATEDROLLOFFROLID</v>
          </cell>
          <cell r="J4112" t="str">
            <v>ROLID</v>
          </cell>
          <cell r="K4112" t="str">
            <v>ROLL OFF-LID</v>
          </cell>
          <cell r="S4112">
            <v>0</v>
          </cell>
          <cell r="T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156.76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</row>
        <row r="4113">
          <cell r="B4113" t="str">
            <v>CITY of SHELTON-REGULATEDROLLOFFRORENT10M</v>
          </cell>
          <cell r="J4113" t="str">
            <v>RORENT10M</v>
          </cell>
          <cell r="K4113" t="str">
            <v>10YD ROLL OFF MTHLY RENT</v>
          </cell>
          <cell r="S4113">
            <v>0</v>
          </cell>
          <cell r="T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83.93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</row>
        <row r="4114">
          <cell r="B4114" t="str">
            <v>CITY of SHELTON-REGULATEDROLLOFFRORENT20D</v>
          </cell>
          <cell r="J4114" t="str">
            <v>RORENT20D</v>
          </cell>
          <cell r="K4114" t="str">
            <v>20YD ROLL OFF-DAILY RENT</v>
          </cell>
          <cell r="S4114">
            <v>0</v>
          </cell>
          <cell r="T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354.59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</row>
        <row r="4115">
          <cell r="B4115" t="str">
            <v>CITY of SHELTON-REGULATEDROLLOFFRORENT20M</v>
          </cell>
          <cell r="J4115" t="str">
            <v>RORENT20M</v>
          </cell>
          <cell r="K4115" t="str">
            <v>20YD ROLL OFF-MNTHLY RENT</v>
          </cell>
          <cell r="S4115">
            <v>0</v>
          </cell>
          <cell r="T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952.06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</row>
        <row r="4116">
          <cell r="B4116" t="str">
            <v>CITY of SHELTON-REGULATEDROLLOFFRORENT40D</v>
          </cell>
          <cell r="J4116" t="str">
            <v>RORENT40D</v>
          </cell>
          <cell r="K4116" t="str">
            <v>40YD ROLL OFF-DAILY RENT</v>
          </cell>
          <cell r="S4116">
            <v>0</v>
          </cell>
          <cell r="T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879.78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</row>
        <row r="4117">
          <cell r="B4117" t="str">
            <v>CITY of SHELTON-REGULATEDROLLOFFRORENT40M</v>
          </cell>
          <cell r="J4117" t="str">
            <v>RORENT40M</v>
          </cell>
          <cell r="K4117" t="str">
            <v>40YD ROLL OFF-MNTHLY RENT</v>
          </cell>
          <cell r="S4117">
            <v>0</v>
          </cell>
          <cell r="T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331.48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</row>
        <row r="4118">
          <cell r="B4118" t="str">
            <v>CITY of SHELTON-REGULATEDROLLOFFCPHAUL20</v>
          </cell>
          <cell r="J4118" t="str">
            <v>CPHAUL20</v>
          </cell>
          <cell r="K4118" t="str">
            <v>20YD COMPACTOR-HAUL</v>
          </cell>
          <cell r="S4118">
            <v>0</v>
          </cell>
          <cell r="T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1091.51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</row>
        <row r="4119">
          <cell r="B4119" t="str">
            <v>CITY of SHELTON-REGULATEDROLLOFFCPHAUL25</v>
          </cell>
          <cell r="J4119" t="str">
            <v>CPHAUL25</v>
          </cell>
          <cell r="K4119" t="str">
            <v>25YD COMPACTOR-HAUL</v>
          </cell>
          <cell r="S4119">
            <v>0</v>
          </cell>
          <cell r="T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853.45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</row>
        <row r="4120">
          <cell r="B4120" t="str">
            <v>CITY of SHELTON-REGULATEDROLLOFFCPHAUL35</v>
          </cell>
          <cell r="J4120" t="str">
            <v>CPHAUL35</v>
          </cell>
          <cell r="K4120" t="str">
            <v>35YD COMPACTOR-HAUL</v>
          </cell>
          <cell r="S4120">
            <v>0</v>
          </cell>
          <cell r="T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448.18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</row>
        <row r="4121">
          <cell r="B4121" t="str">
            <v>CITY of SHELTON-REGULATEDROLLOFFDISPMC-TON</v>
          </cell>
          <cell r="J4121" t="str">
            <v>DISPMC-TON</v>
          </cell>
          <cell r="K4121" t="str">
            <v>MC LANDFILL PER TON</v>
          </cell>
          <cell r="S4121">
            <v>0</v>
          </cell>
          <cell r="T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19374.599999999999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</row>
        <row r="4122">
          <cell r="B4122" t="str">
            <v>CITY of SHELTON-REGULATEDROLLOFFDISPMCMISC</v>
          </cell>
          <cell r="J4122" t="str">
            <v>DISPMCMISC</v>
          </cell>
          <cell r="K4122" t="str">
            <v>DISPOSAL MISCELLANOUS</v>
          </cell>
          <cell r="S4122">
            <v>0</v>
          </cell>
          <cell r="T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98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</row>
        <row r="4123">
          <cell r="B4123" t="str">
            <v>CITY of SHELTON-REGULATEDROLLOFFRODEL</v>
          </cell>
          <cell r="J4123" t="str">
            <v>RODEL</v>
          </cell>
          <cell r="K4123" t="str">
            <v>ROLL OFF-DELIVERY</v>
          </cell>
          <cell r="S4123">
            <v>0</v>
          </cell>
          <cell r="T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857.56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</row>
        <row r="4124">
          <cell r="B4124" t="str">
            <v>CITY of SHELTON-REGULATEDROLLOFFROHAUL10</v>
          </cell>
          <cell r="J4124" t="str">
            <v>ROHAUL10</v>
          </cell>
          <cell r="K4124" t="str">
            <v>10YD ROLL OFF HAUL</v>
          </cell>
          <cell r="S4124">
            <v>0</v>
          </cell>
          <cell r="T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251.79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</row>
        <row r="4125">
          <cell r="B4125" t="str">
            <v>CITY of SHELTON-REGULATEDROLLOFFROHAUL20</v>
          </cell>
          <cell r="J4125" t="str">
            <v>ROHAUL20</v>
          </cell>
          <cell r="K4125" t="str">
            <v>20YD ROLL OFF-HAUL</v>
          </cell>
          <cell r="S4125">
            <v>0</v>
          </cell>
          <cell r="T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3216.84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</row>
        <row r="4126">
          <cell r="B4126" t="str">
            <v>CITY of SHELTON-REGULATEDROLLOFFROHAUL20T</v>
          </cell>
          <cell r="J4126" t="str">
            <v>ROHAUL20T</v>
          </cell>
          <cell r="K4126" t="str">
            <v>20YD ROLL OFF TEMP HAUL</v>
          </cell>
          <cell r="S4126">
            <v>0</v>
          </cell>
          <cell r="T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682.36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</row>
        <row r="4127">
          <cell r="B4127" t="str">
            <v>CITY of SHELTON-REGULATEDROLLOFFROHAUL40</v>
          </cell>
          <cell r="J4127" t="str">
            <v>ROHAUL40</v>
          </cell>
          <cell r="K4127" t="str">
            <v>40YD ROLL OFF-HAUL</v>
          </cell>
          <cell r="S4127">
            <v>0</v>
          </cell>
          <cell r="T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1491.66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</row>
        <row r="4128">
          <cell r="B4128" t="str">
            <v>CITY of SHELTON-REGULATEDROLLOFFROHAUL40T</v>
          </cell>
          <cell r="J4128" t="str">
            <v>ROHAUL40T</v>
          </cell>
          <cell r="K4128" t="str">
            <v>40YD ROLL OFF TEMP HAUL</v>
          </cell>
          <cell r="S4128">
            <v>0</v>
          </cell>
          <cell r="T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994.44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</row>
        <row r="4129">
          <cell r="B4129" t="str">
            <v>CITY of SHELTON-REGULATEDROLLOFFRORENT20D</v>
          </cell>
          <cell r="J4129" t="str">
            <v>RORENT20D</v>
          </cell>
          <cell r="K4129" t="str">
            <v>20YD ROLL OFF-DAILY RENT</v>
          </cell>
          <cell r="S4129">
            <v>0</v>
          </cell>
          <cell r="T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186.31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</row>
        <row r="4130">
          <cell r="B4130" t="str">
            <v>CITY of SHELTON-REGULATEDROLLOFFRORENT40D</v>
          </cell>
          <cell r="J4130" t="str">
            <v>RORENT40D</v>
          </cell>
          <cell r="K4130" t="str">
            <v>40YD ROLL OFF-DAILY RENT</v>
          </cell>
          <cell r="S4130">
            <v>0</v>
          </cell>
          <cell r="T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245.96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</row>
        <row r="4131">
          <cell r="B4131" t="str">
            <v>CITY of SHELTON-REGULATEDSURCFUEL-COM MASON</v>
          </cell>
          <cell r="J4131" t="str">
            <v>FUEL-COM MASON</v>
          </cell>
          <cell r="K4131" t="str">
            <v>FUEL &amp; MATERIAL SURCHARGE</v>
          </cell>
          <cell r="S4131">
            <v>0</v>
          </cell>
          <cell r="T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</row>
        <row r="4132">
          <cell r="B4132" t="str">
            <v>CITY of SHELTON-REGULATEDSURCFUEL-RO MASON</v>
          </cell>
          <cell r="J4132" t="str">
            <v>FUEL-RO MASON</v>
          </cell>
          <cell r="K4132" t="str">
            <v>FUEL &amp; MATERIAL SURCHARGE</v>
          </cell>
          <cell r="S4132">
            <v>0</v>
          </cell>
          <cell r="T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</row>
        <row r="4133">
          <cell r="B4133" t="str">
            <v>CITY of SHELTON-REGULATEDTAXESSHELTON UNREG REFUSE</v>
          </cell>
          <cell r="J4133" t="str">
            <v>SHELTON UNREG REFUSE</v>
          </cell>
          <cell r="K4133" t="str">
            <v>3.6% WA STATE REFUSE TAX</v>
          </cell>
          <cell r="S4133">
            <v>0</v>
          </cell>
          <cell r="T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5.81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</row>
        <row r="4134">
          <cell r="B4134" t="str">
            <v>CITY of SHELTON-REGULATEDTAXESSHELTON UNREG SALES</v>
          </cell>
          <cell r="J4134" t="str">
            <v>SHELTON UNREG SALES</v>
          </cell>
          <cell r="K4134" t="str">
            <v>WA STATE SALES TAX</v>
          </cell>
          <cell r="S4134">
            <v>0</v>
          </cell>
          <cell r="T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2.0499999999999998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</row>
        <row r="4135">
          <cell r="B4135" t="str">
            <v>CITY of SHELTON-REGULATEDTAXESREF</v>
          </cell>
          <cell r="J4135" t="str">
            <v>REF</v>
          </cell>
          <cell r="K4135" t="str">
            <v>3.6% WA Refuse Tax</v>
          </cell>
          <cell r="S4135">
            <v>0</v>
          </cell>
          <cell r="T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7.16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</row>
        <row r="4136">
          <cell r="B4136" t="str">
            <v>CITY of SHELTON-REGULATEDTAXESSALES TAX</v>
          </cell>
          <cell r="J4136" t="str">
            <v>SALES TAX</v>
          </cell>
          <cell r="K4136" t="str">
            <v>8.5% Sales Tax</v>
          </cell>
          <cell r="S4136">
            <v>0</v>
          </cell>
          <cell r="T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15.31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</row>
        <row r="4137">
          <cell r="B4137" t="str">
            <v>CITY of SHELTON-REGULATEDTAXESSHELTON UNREG REFUSE</v>
          </cell>
          <cell r="J4137" t="str">
            <v>SHELTON UNREG REFUSE</v>
          </cell>
          <cell r="K4137" t="str">
            <v>3.6% WA STATE REFUSE TAX</v>
          </cell>
          <cell r="S4137">
            <v>0</v>
          </cell>
          <cell r="T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897.75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</row>
        <row r="4138">
          <cell r="B4138" t="str">
            <v>CITY of SHELTON-REGULATEDTAXESSHELTON UNREG SALES</v>
          </cell>
          <cell r="J4138" t="str">
            <v>SHELTON UNREG SALES</v>
          </cell>
          <cell r="K4138" t="str">
            <v>WA STATE SALES TAX</v>
          </cell>
          <cell r="S4138">
            <v>0</v>
          </cell>
          <cell r="T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263.61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</row>
        <row r="4139">
          <cell r="B4139" t="str">
            <v>CITY OF SHELTON-UNREGULATEDACCOUNTING ADJUSTMENTSFINCHG</v>
          </cell>
          <cell r="J4139" t="str">
            <v>FINCHG</v>
          </cell>
          <cell r="K4139" t="str">
            <v>LATE FEE</v>
          </cell>
          <cell r="S4139">
            <v>0</v>
          </cell>
          <cell r="T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4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</row>
        <row r="4140">
          <cell r="B4140" t="str">
            <v xml:space="preserve">CITY OF SHELTON-UNREGULATEDACCOUNTING ADJUSTMENTSBD </v>
          </cell>
          <cell r="J4140" t="str">
            <v xml:space="preserve">BD </v>
          </cell>
          <cell r="K4140" t="str">
            <v>W\O BAD DEBT</v>
          </cell>
          <cell r="S4140">
            <v>0</v>
          </cell>
          <cell r="T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-80.760000000000005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</row>
        <row r="4141">
          <cell r="B4141" t="str">
            <v>CITY OF SHELTON-UNREGULATEDACCOUNTING ADJUSTMENTSMM</v>
          </cell>
          <cell r="J4141" t="str">
            <v>MM</v>
          </cell>
          <cell r="K4141" t="str">
            <v>MOVE MONEY</v>
          </cell>
          <cell r="S4141">
            <v>0</v>
          </cell>
          <cell r="T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475.15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</row>
        <row r="4142">
          <cell r="B4142" t="str">
            <v>CITY OF SHELTON-UNREGULATEDCOMMERCIAL - REARLOADUNLOCKRECY</v>
          </cell>
          <cell r="J4142" t="str">
            <v>UNLOCKRECY</v>
          </cell>
          <cell r="K4142" t="str">
            <v>UNLOCK / UNLATCH RECY</v>
          </cell>
          <cell r="S4142">
            <v>0</v>
          </cell>
          <cell r="T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5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</row>
        <row r="4143">
          <cell r="B4143" t="str">
            <v>CITY OF SHELTON-UNREGULATEDCOMMERCIAL RECYCLE96CRCOGE1</v>
          </cell>
          <cell r="J4143" t="str">
            <v>96CRCOGE1</v>
          </cell>
          <cell r="K4143" t="str">
            <v>96 COMMINGLE WG-EOW</v>
          </cell>
          <cell r="S4143">
            <v>0</v>
          </cell>
          <cell r="T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285.83999999999997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</row>
        <row r="4144">
          <cell r="B4144" t="str">
            <v>CITY OF SHELTON-UNREGULATEDCOMMERCIAL RECYCLE96CRCOGM1</v>
          </cell>
          <cell r="J4144" t="str">
            <v>96CRCOGM1</v>
          </cell>
          <cell r="K4144" t="str">
            <v>96 COMMINGLE WGMNTHLY</v>
          </cell>
          <cell r="S4144">
            <v>0</v>
          </cell>
          <cell r="T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165.06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</row>
        <row r="4145">
          <cell r="B4145" t="str">
            <v>CITY OF SHELTON-UNREGULATEDCOMMERCIAL RECYCLE96CRCOGW1</v>
          </cell>
          <cell r="J4145" t="str">
            <v>96CRCOGW1</v>
          </cell>
          <cell r="K4145" t="str">
            <v>96 COMMINGLE WG-WEEKLY</v>
          </cell>
          <cell r="S4145">
            <v>0</v>
          </cell>
          <cell r="T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776.25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</row>
        <row r="4146">
          <cell r="B4146" t="str">
            <v>CITY OF SHELTON-UNREGULATEDCOMMERCIAL RECYCLE96CRCONGE1</v>
          </cell>
          <cell r="J4146" t="str">
            <v>96CRCONGE1</v>
          </cell>
          <cell r="K4146" t="str">
            <v>96 COMMINGLE NG-EOW</v>
          </cell>
          <cell r="S4146">
            <v>0</v>
          </cell>
          <cell r="T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879.16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</row>
        <row r="4147">
          <cell r="B4147" t="str">
            <v>CITY OF SHELTON-UNREGULATEDCOMMERCIAL RECYCLE96CRCONGM1</v>
          </cell>
          <cell r="J4147" t="str">
            <v>96CRCONGM1</v>
          </cell>
          <cell r="K4147" t="str">
            <v>96 COMMINGLE NG-MNTHLY</v>
          </cell>
          <cell r="S4147">
            <v>0</v>
          </cell>
          <cell r="T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256.76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</row>
        <row r="4148">
          <cell r="B4148" t="str">
            <v>CITY OF SHELTON-UNREGULATEDCOMMERCIAL RECYCLE96CRCONGW1</v>
          </cell>
          <cell r="J4148" t="str">
            <v>96CRCONGW1</v>
          </cell>
          <cell r="K4148" t="str">
            <v>96 COMMINGLE NG-WEEKLY</v>
          </cell>
          <cell r="S4148">
            <v>0</v>
          </cell>
          <cell r="T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956.34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</row>
        <row r="4149">
          <cell r="B4149" t="str">
            <v xml:space="preserve">CITY OF SHELTON-UNREGULATEDCOMMERCIAL RECYCLER2YDOCCE </v>
          </cell>
          <cell r="J4149" t="str">
            <v xml:space="preserve">R2YDOCCE </v>
          </cell>
          <cell r="K4149" t="str">
            <v>2YD OCC-EOW</v>
          </cell>
          <cell r="S4149">
            <v>0</v>
          </cell>
          <cell r="T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1577.28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</row>
        <row r="4150">
          <cell r="B4150" t="str">
            <v>CITY OF SHELTON-UNREGULATEDCOMMERCIAL RECYCLER2YDOCCEX</v>
          </cell>
          <cell r="J4150" t="str">
            <v>R2YDOCCEX</v>
          </cell>
          <cell r="K4150" t="str">
            <v>2YD OCC-EXTRA CONTAINER</v>
          </cell>
          <cell r="S4150">
            <v>0</v>
          </cell>
          <cell r="T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310.89999999999998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</row>
        <row r="4151">
          <cell r="B4151" t="str">
            <v>CITY OF SHELTON-UNREGULATEDCOMMERCIAL RECYCLER2YDOCCM</v>
          </cell>
          <cell r="J4151" t="str">
            <v>R2YDOCCM</v>
          </cell>
          <cell r="K4151" t="str">
            <v>2YD OCC-MNTHLY</v>
          </cell>
          <cell r="S4151">
            <v>0</v>
          </cell>
          <cell r="T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492.44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</row>
        <row r="4152">
          <cell r="B4152" t="str">
            <v>CITY OF SHELTON-UNREGULATEDCOMMERCIAL RECYCLER2YDOCCW</v>
          </cell>
          <cell r="J4152" t="str">
            <v>R2YDOCCW</v>
          </cell>
          <cell r="K4152" t="str">
            <v>2YD OCC-WEEKLY</v>
          </cell>
          <cell r="S4152">
            <v>0</v>
          </cell>
          <cell r="T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4879.34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</row>
        <row r="4153">
          <cell r="B4153" t="str">
            <v>CITY OF SHELTON-UNREGULATEDCOMMERCIAL RECYCLERECYLOCK</v>
          </cell>
          <cell r="J4153" t="str">
            <v>RECYLOCK</v>
          </cell>
          <cell r="K4153" t="str">
            <v>LOCK/UNLOCK RECYCLING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58.52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</row>
        <row r="4154">
          <cell r="B4154" t="str">
            <v>CITY OF SHELTON-UNREGULATEDCOMMERCIAL RECYCLEWLKNRECY</v>
          </cell>
          <cell r="J4154" t="str">
            <v>WLKNRECY</v>
          </cell>
          <cell r="K4154" t="str">
            <v>WALK IN RECYCLE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5.86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</row>
        <row r="4155">
          <cell r="B4155" t="str">
            <v>CITY OF SHELTON-UNREGULATEDCOMMERCIAL RECYCLECDELOCC</v>
          </cell>
          <cell r="J4155" t="str">
            <v>CDELOCC</v>
          </cell>
          <cell r="K4155" t="str">
            <v>CARDBOARD DELIVERY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28.35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</row>
        <row r="4156">
          <cell r="B4156" t="str">
            <v>CITY OF SHELTON-UNREGULATEDCOMMERCIAL RECYCLEDEL-REC</v>
          </cell>
          <cell r="J4156" t="str">
            <v>DEL-REC</v>
          </cell>
          <cell r="K4156" t="str">
            <v>DELIVER RECYCLE BIN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22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</row>
        <row r="4157">
          <cell r="B4157" t="str">
            <v>CITY OF SHELTON-UNREGULATEDCOMMERCIAL RECYCLER2YDOCCOC</v>
          </cell>
          <cell r="J4157" t="str">
            <v>R2YDOCCOC</v>
          </cell>
          <cell r="K4157" t="str">
            <v>2YD OCC-ON CALL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265.16000000000003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</row>
        <row r="4158">
          <cell r="B4158" t="str">
            <v>CITY OF SHELTON-UNREGULATEDCOMMERCIAL RECYCLERECYLOCK</v>
          </cell>
          <cell r="J4158" t="str">
            <v>RECYLOCK</v>
          </cell>
          <cell r="K4158" t="str">
            <v>LOCK/UNLOCK RECYCLING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5.32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</row>
        <row r="4159">
          <cell r="B4159" t="str">
            <v>CITY OF SHELTON-UNREGULATEDCOMMERCIAL RECYCLEROLLOUTOCC</v>
          </cell>
          <cell r="J4159" t="str">
            <v>ROLLOUTOCC</v>
          </cell>
          <cell r="K4159" t="str">
            <v>ROLL OUT FEE - RECYCLE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189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</row>
        <row r="4160">
          <cell r="B4160" t="str">
            <v>CITY OF SHELTON-UNREGULATEDCOMMERCIAL RECYCLEWLKNRECY</v>
          </cell>
          <cell r="J4160" t="str">
            <v>WLKNRECY</v>
          </cell>
          <cell r="K4160" t="str">
            <v>WALK IN RECYCLE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35.159999999999997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</row>
        <row r="4161">
          <cell r="B4161" t="str">
            <v>CITY OF SHELTON-UNREGULATEDPAYMENTSCC-KOL</v>
          </cell>
          <cell r="J4161" t="str">
            <v>CC-KOL</v>
          </cell>
          <cell r="K4161" t="str">
            <v>ONLINE PAYMENT-CC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-2330.1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</row>
        <row r="4162">
          <cell r="B4162" t="str">
            <v>CITY OF SHELTON-UNREGULATEDPAYMENTSPAY</v>
          </cell>
          <cell r="J4162" t="str">
            <v>PAY</v>
          </cell>
          <cell r="K4162" t="str">
            <v>PAYMENT-THANK YOU!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-5000.1400000000003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</row>
        <row r="4163">
          <cell r="B4163" t="str">
            <v>CITY OF SHELTON-UNREGULATEDPAYMENTSPAY EFT</v>
          </cell>
          <cell r="J4163" t="str">
            <v>PAY EFT</v>
          </cell>
          <cell r="K4163" t="str">
            <v>ELECTRONIC PAYMENT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-100.47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</row>
        <row r="4164">
          <cell r="B4164" t="str">
            <v>CITY OF SHELTON-UNREGULATEDPAYMENTSPAY ICT</v>
          </cell>
          <cell r="J4164" t="str">
            <v>PAY ICT</v>
          </cell>
          <cell r="K4164" t="str">
            <v>I/C PAYMENT THANK YOU!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-270.81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</row>
        <row r="4165">
          <cell r="B4165" t="str">
            <v>CITY OF SHELTON-UNREGULATEDPAYMENTSPAY-CFREE</v>
          </cell>
          <cell r="J4165" t="str">
            <v>PAY-CFREE</v>
          </cell>
          <cell r="K4165" t="str">
            <v>PAYMENT-THANK YOU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-255.27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</row>
        <row r="4166">
          <cell r="B4166" t="str">
            <v>CITY OF SHELTON-UNREGULATEDPAYMENTSPAY-KOL</v>
          </cell>
          <cell r="J4166" t="str">
            <v>PAY-KOL</v>
          </cell>
          <cell r="K4166" t="str">
            <v>PAYMENT-THANK YOU - OL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-1248.32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</row>
        <row r="4167">
          <cell r="B4167" t="str">
            <v>CITY OF SHELTON-UNREGULATEDPAYMENTSPAY-NATL</v>
          </cell>
          <cell r="J4167" t="str">
            <v>PAY-NATL</v>
          </cell>
          <cell r="K4167" t="str">
            <v>PAYMENT THANK YOU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-59.1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</row>
        <row r="4168">
          <cell r="B4168" t="str">
            <v>CITY OF SHELTON-UNREGULATEDPAYMENTSPAY-OAK</v>
          </cell>
          <cell r="J4168" t="str">
            <v>PAY-OAK</v>
          </cell>
          <cell r="K4168" t="str">
            <v>OAKLEAF PAYMENT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-56.29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</row>
        <row r="4169">
          <cell r="B4169" t="str">
            <v>CITY OF SHELTON-UNREGULATEDPAYMENTSPAY-RPPS</v>
          </cell>
          <cell r="J4169" t="str">
            <v>PAY-RPPS</v>
          </cell>
          <cell r="K4169" t="str">
            <v>RPSS PAYMENT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-416.85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</row>
        <row r="4170">
          <cell r="B4170" t="str">
            <v>CITY OF SHELTON-UNREGULATEDPAYMENTSPAYPNCL</v>
          </cell>
          <cell r="J4170" t="str">
            <v>PAYPNCL</v>
          </cell>
          <cell r="K4170" t="str">
            <v>PAYMENT THANK YOU!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-3561.09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</row>
        <row r="4171">
          <cell r="B4171" t="str">
            <v>CITY OF SHELTON-UNREGULATEDPAYMENTSPAYUSBL</v>
          </cell>
          <cell r="J4171" t="str">
            <v>PAYUSBL</v>
          </cell>
          <cell r="K4171" t="str">
            <v>PAYMENT THANK YOU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-1381.11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</row>
        <row r="4172">
          <cell r="B4172" t="str">
            <v>CITY OF SHELTON-UNREGULATEDRESIDENTIALRESTART</v>
          </cell>
          <cell r="J4172" t="str">
            <v>RESTART</v>
          </cell>
          <cell r="K4172" t="str">
            <v>SERVICE RESTART FEE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5.78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</row>
        <row r="4173">
          <cell r="B4173" t="str">
            <v>CITY OF SHELTON-UNREGULATEDROLLOFFRORENT20DRECY</v>
          </cell>
          <cell r="J4173" t="str">
            <v>RORENT20DRECY</v>
          </cell>
          <cell r="K4173" t="str">
            <v>ROLL OFF RENT DAILY-RECYL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60.1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</row>
        <row r="4174">
          <cell r="B4174" t="str">
            <v>CITY OF SHELTON-UNREGULATEDROLLOFFDISPORGANIC</v>
          </cell>
          <cell r="J4174" t="str">
            <v>DISPORGANIC</v>
          </cell>
          <cell r="K4174" t="str">
            <v xml:space="preserve">DISPOSAL ORGANIC 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179.35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</row>
        <row r="4175">
          <cell r="B4175" t="str">
            <v>CITY OF SHELTON-UNREGULATEDROLLOFFRECYHAUL</v>
          </cell>
          <cell r="J4175" t="str">
            <v>RECYHAUL</v>
          </cell>
          <cell r="K4175" t="str">
            <v>ROLL OFF RECYCLE HAUL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779.84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</row>
        <row r="4176">
          <cell r="B4176" t="str">
            <v>CITY OF SHELTON-UNREGULATEDROLLOFFRODELRECY</v>
          </cell>
          <cell r="J4176" t="str">
            <v>RODELRECY</v>
          </cell>
          <cell r="K4176" t="str">
            <v>ROLL OFF DELIVER-RECYCLE</v>
          </cell>
          <cell r="S4176">
            <v>0</v>
          </cell>
          <cell r="T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77.959999999999994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</row>
        <row r="4177">
          <cell r="B4177" t="str">
            <v>CITY OF SHELTON-UNREGULATEDROLLOFFROMILERECY</v>
          </cell>
          <cell r="J4177" t="str">
            <v>ROMILERECY</v>
          </cell>
          <cell r="K4177" t="str">
            <v>ROLL OFF MILEAGE RECYCLE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699.84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</row>
        <row r="4178">
          <cell r="B4178" t="str">
            <v>CITY OF SHELTON-UNREGULATEDSURCFUEL-RECY MASON</v>
          </cell>
          <cell r="J4178" t="str">
            <v>FUEL-RECY MASON</v>
          </cell>
          <cell r="K4178" t="str">
            <v>FUEL &amp; MATERIAL SURCHARGE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</row>
        <row r="4179">
          <cell r="B4179" t="str">
            <v>CITY OF SHELTON-UNREGULATEDSURCFUEL-RES MASON</v>
          </cell>
          <cell r="J4179" t="str">
            <v>FUEL-RES MASON</v>
          </cell>
          <cell r="K4179" t="str">
            <v>FUEL &amp; MATERIAL SURCHARGE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</row>
        <row r="4180">
          <cell r="B4180" t="str">
            <v>CITY OF SHELTON-UNREGULATEDSURCFUEL-RECY MASON</v>
          </cell>
          <cell r="J4180" t="str">
            <v>FUEL-RECY MASON</v>
          </cell>
          <cell r="K4180" t="str">
            <v>FUEL &amp; MATERIAL SURCHARGE</v>
          </cell>
          <cell r="S4180">
            <v>0</v>
          </cell>
          <cell r="T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</row>
        <row r="4181">
          <cell r="B4181" t="str">
            <v>CITY OF SHELTON-UNREGULATEDSURCFUEL-RO MASON</v>
          </cell>
          <cell r="J4181" t="str">
            <v>FUEL-RO MASON</v>
          </cell>
          <cell r="K4181" t="str">
            <v>FUEL &amp; MATERIAL SURCHARGE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</row>
        <row r="4182">
          <cell r="B4182" t="str">
            <v>CITY OF SHELTON-UNREGULATEDTAXESSHELTON UNREG SALES</v>
          </cell>
          <cell r="J4182" t="str">
            <v>SHELTON UNREG SALES</v>
          </cell>
          <cell r="K4182" t="str">
            <v>WA STATE SALES TAX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2.5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</row>
        <row r="4183">
          <cell r="B4183" t="str">
            <v xml:space="preserve">KITSAP CO -REGULATEDACCOUNTING ADJUSTMENTSBD </v>
          </cell>
          <cell r="J4183" t="str">
            <v xml:space="preserve">BD </v>
          </cell>
          <cell r="K4183" t="str">
            <v>W\O BAD DEBT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-689.63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</row>
        <row r="4184">
          <cell r="B4184" t="str">
            <v>KITSAP CO -REGULATEDACCOUNTING ADJUSTMENTSMM</v>
          </cell>
          <cell r="J4184" t="str">
            <v>MM</v>
          </cell>
          <cell r="K4184" t="str">
            <v>MOVE MONEY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-181.27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</row>
        <row r="4185">
          <cell r="B4185" t="str">
            <v>KITSAP CO -REGULATEDACCOUNTING ADJUSTMENTSREFUND</v>
          </cell>
          <cell r="J4185" t="str">
            <v>REFUND</v>
          </cell>
          <cell r="K4185" t="str">
            <v>REFUND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1143.07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</row>
        <row r="4186">
          <cell r="B4186" t="str">
            <v>KITSAP CO -REGULATEDACCOUNTING ADJUSTMENTSFINCHG</v>
          </cell>
          <cell r="J4186" t="str">
            <v>FINCHG</v>
          </cell>
          <cell r="K4186" t="str">
            <v>LATE FEE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58.1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</row>
        <row r="4187">
          <cell r="B4187" t="str">
            <v>KITSAP CO -REGULATEDACCOUNTING ADJUSTMENTSMM</v>
          </cell>
          <cell r="J4187" t="str">
            <v>MM</v>
          </cell>
          <cell r="K4187" t="str">
            <v>MOVE MONEY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362.29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</row>
        <row r="4188">
          <cell r="B4188" t="str">
            <v>KITSAP CO -REGULATEDACCOUNTING ADJUSTMENTSREFUND</v>
          </cell>
          <cell r="J4188" t="str">
            <v>REFUND</v>
          </cell>
          <cell r="K4188" t="str">
            <v>REFUND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204.86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</row>
        <row r="4189">
          <cell r="B4189" t="str">
            <v>KITSAP CO -REGULATEDCOMMERCIAL  FRONTLOADWLKNRE1RECYMA</v>
          </cell>
          <cell r="J4189" t="str">
            <v>WLKNRE1RECYMA</v>
          </cell>
          <cell r="K4189" t="str">
            <v>WALK IN 5-25FT EOW-RECYCL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2.52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</row>
        <row r="4190">
          <cell r="B4190" t="str">
            <v>KITSAP CO -REGULATEDCOMMERCIAL  FRONTLOADWLKNRW2RECYMA</v>
          </cell>
          <cell r="J4190" t="str">
            <v>WLKNRW2RECYMA</v>
          </cell>
          <cell r="K4190" t="str">
            <v>WALK IN OVER 25 ADDITIONA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7.48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</row>
        <row r="4191">
          <cell r="B4191" t="str">
            <v>KITSAP CO -REGULATEDCOMMERCIAL - REARLOADR1.5YDEK</v>
          </cell>
          <cell r="J4191" t="str">
            <v>R1.5YDEK</v>
          </cell>
          <cell r="K4191" t="str">
            <v>1.5 YD 1X EOW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2748.48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</row>
        <row r="4192">
          <cell r="B4192" t="str">
            <v>KITSAP CO -REGULATEDCOMMERCIAL - REARLOADR1.5YDRENTM</v>
          </cell>
          <cell r="J4192" t="str">
            <v>R1.5YDRENTM</v>
          </cell>
          <cell r="K4192" t="str">
            <v>1.5YD CONTAINER RENT-MTH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1014.74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</row>
        <row r="4193">
          <cell r="B4193" t="str">
            <v>KITSAP CO -REGULATEDCOMMERCIAL - REARLOADR1.5YDRENTT</v>
          </cell>
          <cell r="J4193" t="str">
            <v>R1.5YDRENTT</v>
          </cell>
          <cell r="K4193" t="str">
            <v>1.5YD TEMP CONTAINER RENT</v>
          </cell>
          <cell r="S4193">
            <v>0</v>
          </cell>
          <cell r="T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30.21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</row>
        <row r="4194">
          <cell r="B4194" t="str">
            <v>KITSAP CO -REGULATEDCOMMERCIAL - REARLOADR1.5YDWK</v>
          </cell>
          <cell r="J4194" t="str">
            <v>R1.5YDWK</v>
          </cell>
          <cell r="K4194" t="str">
            <v>1.5 YD 1X WEEKLY</v>
          </cell>
          <cell r="S4194">
            <v>0</v>
          </cell>
          <cell r="T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2761.22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</row>
        <row r="4195">
          <cell r="B4195" t="str">
            <v>KITSAP CO -REGULATEDCOMMERCIAL - REARLOADR1YDEK</v>
          </cell>
          <cell r="J4195" t="str">
            <v>R1YDEK</v>
          </cell>
          <cell r="K4195" t="str">
            <v>1 YD 1X EOW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173.5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</row>
        <row r="4196">
          <cell r="B4196" t="str">
            <v>KITSAP CO -REGULATEDCOMMERCIAL - REARLOADR1YDRENTM</v>
          </cell>
          <cell r="J4196" t="str">
            <v>R1YDRENTM</v>
          </cell>
          <cell r="K4196" t="str">
            <v>1YD CONTAINER RENT-MTHLY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59.29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</row>
        <row r="4197">
          <cell r="B4197" t="str">
            <v>KITSAP CO -REGULATEDCOMMERCIAL - REARLOADR1YDWK</v>
          </cell>
          <cell r="J4197" t="str">
            <v>R1YDWK</v>
          </cell>
          <cell r="K4197" t="str">
            <v>1 YD 1X WEEKLY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138.47999999999999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</row>
        <row r="4198">
          <cell r="B4198" t="str">
            <v>KITSAP CO -REGULATEDCOMMERCIAL - REARLOADR2YDEK</v>
          </cell>
          <cell r="J4198" t="str">
            <v>R2YDEK</v>
          </cell>
          <cell r="K4198" t="str">
            <v>2 YD 1X EOW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2629.33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</row>
        <row r="4199">
          <cell r="B4199" t="str">
            <v>KITSAP CO -REGULATEDCOMMERCIAL - REARLOADR2YDRENTM</v>
          </cell>
          <cell r="J4199" t="str">
            <v>R2YDRENTM</v>
          </cell>
          <cell r="K4199" t="str">
            <v>2YD CONTAINER RENT-MTHLY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2655.32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</row>
        <row r="4200">
          <cell r="B4200" t="str">
            <v>KITSAP CO -REGULATEDCOMMERCIAL - REARLOADR2YDRENTT</v>
          </cell>
          <cell r="J4200" t="str">
            <v>R2YDRENTT</v>
          </cell>
          <cell r="K4200" t="str">
            <v>2YD TEMP CONTAINER RENT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13.8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</row>
        <row r="4201">
          <cell r="B4201" t="str">
            <v>KITSAP CO -REGULATEDCOMMERCIAL - REARLOADR2YDRENTTM</v>
          </cell>
          <cell r="J4201" t="str">
            <v>R2YDRENTTM</v>
          </cell>
          <cell r="K4201" t="str">
            <v>2 YD TEMP CONT RENT MONTH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20.63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</row>
        <row r="4202">
          <cell r="B4202" t="str">
            <v>KITSAP CO -REGULATEDCOMMERCIAL - REARLOADR2YDWK</v>
          </cell>
          <cell r="J4202" t="str">
            <v>R2YDWK</v>
          </cell>
          <cell r="K4202" t="str">
            <v>2 YD 1X WEEKLY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19161.62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</row>
        <row r="4203">
          <cell r="B4203" t="str">
            <v>KITSAP CO -REGULATEDCOMMERCIAL - REARLOADUNLOCKREF</v>
          </cell>
          <cell r="J4203" t="str">
            <v>UNLOCKREF</v>
          </cell>
          <cell r="K4203" t="str">
            <v>UNLOCK / UNLATCH REFUSE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258.06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</row>
        <row r="4204">
          <cell r="B4204" t="str">
            <v>KITSAP CO -REGULATEDCOMMERCIAL - REARLOADCDELC</v>
          </cell>
          <cell r="J4204" t="str">
            <v>CDELC</v>
          </cell>
          <cell r="K4204" t="str">
            <v>CONTAINER DELIVERY CHARGE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54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</row>
        <row r="4205">
          <cell r="B4205" t="str">
            <v>KITSAP CO -REGULATEDCOMMERCIAL - REARLOADCEXYD</v>
          </cell>
          <cell r="J4205" t="str">
            <v>CEXYD</v>
          </cell>
          <cell r="K4205" t="str">
            <v>CMML EXTRA YARDAGE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681.26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</row>
        <row r="4206">
          <cell r="B4206" t="str">
            <v>KITSAP CO -REGULATEDCOMMERCIAL - REARLOADCLSECOL</v>
          </cell>
          <cell r="J4206" t="str">
            <v>CLSECOL</v>
          </cell>
          <cell r="K4206" t="str">
            <v>LOOSE MATERIAL-COLLECTOR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127.48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</row>
        <row r="4207">
          <cell r="B4207" t="str">
            <v>KITSAP CO -REGULATEDCOMMERCIAL - REARLOADCOMCAN</v>
          </cell>
          <cell r="J4207" t="str">
            <v>COMCAN</v>
          </cell>
          <cell r="K4207" t="str">
            <v>COMMERCIAL CAN EXTRA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112.5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</row>
        <row r="4208">
          <cell r="B4208" t="str">
            <v>KITSAP CO -REGULATEDCOMMERCIAL - REARLOADR1.5YDPU</v>
          </cell>
          <cell r="J4208" t="str">
            <v>R1.5YDPU</v>
          </cell>
          <cell r="K4208" t="str">
            <v>1.5YD CONTAINER PICKUP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69.88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</row>
        <row r="4209">
          <cell r="B4209" t="str">
            <v>KITSAP CO -REGULATEDCOMMERCIAL - REARLOADR1.5YDRENTM</v>
          </cell>
          <cell r="J4209" t="str">
            <v>R1.5YDRENTM</v>
          </cell>
          <cell r="K4209" t="str">
            <v>1.5YD CONTAINER RENT-MTH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-19.079999999999998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</row>
        <row r="4210">
          <cell r="B4210" t="str">
            <v>KITSAP CO -REGULATEDCOMMERCIAL - REARLOADR1.5YDWK</v>
          </cell>
          <cell r="J4210" t="str">
            <v>R1.5YDWK</v>
          </cell>
          <cell r="K4210" t="str">
            <v>1.5 YD 1X WEEKLY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-151.30000000000001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</row>
        <row r="4211">
          <cell r="B4211" t="str">
            <v>KITSAP CO -REGULATEDCOMMERCIAL - REARLOADR1YDPU</v>
          </cell>
          <cell r="J4211" t="str">
            <v>R1YDPU</v>
          </cell>
          <cell r="K4211" t="str">
            <v>1YD CONTAINER PICKUP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15.99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</row>
        <row r="4212">
          <cell r="B4212" t="str">
            <v>KITSAP CO -REGULATEDCOMMERCIAL - REARLOADR2YDPU</v>
          </cell>
          <cell r="J4212" t="str">
            <v>R2YDPU</v>
          </cell>
          <cell r="K4212" t="str">
            <v>2YD CONTAINER PICKUP</v>
          </cell>
          <cell r="S4212">
            <v>0</v>
          </cell>
          <cell r="T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91.44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</row>
        <row r="4213">
          <cell r="B4213" t="str">
            <v>KITSAP CO -REGULATEDCOMMERCIAL - REARLOADROLLOUTOC</v>
          </cell>
          <cell r="J4213" t="str">
            <v>ROLLOUTOC</v>
          </cell>
          <cell r="K4213" t="str">
            <v>ROLL OUT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615.6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</row>
        <row r="4214">
          <cell r="B4214" t="str">
            <v>KITSAP CO -REGULATEDCOMMERCIAL RECYCLERECYCLERMA</v>
          </cell>
          <cell r="J4214" t="str">
            <v>RECYCLERMA</v>
          </cell>
          <cell r="K4214" t="str">
            <v>VALUE OF RECYCLEABLES</v>
          </cell>
          <cell r="S4214">
            <v>0</v>
          </cell>
          <cell r="T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429.58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</row>
        <row r="4215">
          <cell r="B4215" t="str">
            <v>KITSAP CO -REGULATEDCOMMERCIAL RECYCLERECYCRMA</v>
          </cell>
          <cell r="J4215" t="str">
            <v>RECYCRMA</v>
          </cell>
          <cell r="K4215" t="str">
            <v>RECYCLE MONTHLY ARREARS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1066.25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</row>
        <row r="4216">
          <cell r="B4216" t="str">
            <v>KITSAP CO -REGULATEDCOMMERCIAL RECYCLEWLKNRE1RECY</v>
          </cell>
          <cell r="J4216" t="str">
            <v>WLKNRE1RECY</v>
          </cell>
          <cell r="K4216" t="str">
            <v>WALK IN 5-25FT EOW-RECYCL</v>
          </cell>
          <cell r="S4216">
            <v>0</v>
          </cell>
          <cell r="T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2.5099999999999998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</row>
        <row r="4217">
          <cell r="B4217" t="str">
            <v>KITSAP CO -REGULATEDPAYMENTSCC-KOL</v>
          </cell>
          <cell r="J4217" t="str">
            <v>CC-KOL</v>
          </cell>
          <cell r="K4217" t="str">
            <v>ONLINE PAYMENT-CC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-50113.18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</row>
        <row r="4218">
          <cell r="B4218" t="str">
            <v>KITSAP CO -REGULATEDPAYMENTSCCREF-KOL</v>
          </cell>
          <cell r="J4218" t="str">
            <v>CCREF-KOL</v>
          </cell>
          <cell r="K4218" t="str">
            <v>CREDIT CARD REFUND</v>
          </cell>
          <cell r="S4218">
            <v>0</v>
          </cell>
          <cell r="T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39.299999999999997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</row>
        <row r="4219">
          <cell r="B4219" t="str">
            <v>KITSAP CO -REGULATEDPAYMENTSPAY</v>
          </cell>
          <cell r="J4219" t="str">
            <v>PAY</v>
          </cell>
          <cell r="K4219" t="str">
            <v>PAYMENT-THANK YOU!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-1433.33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</row>
        <row r="4220">
          <cell r="B4220" t="str">
            <v>KITSAP CO -REGULATEDPAYMENTSPAY-CFREE</v>
          </cell>
          <cell r="J4220" t="str">
            <v>PAY-CFREE</v>
          </cell>
          <cell r="K4220" t="str">
            <v>PAYMENT-THANK YOU</v>
          </cell>
          <cell r="S4220">
            <v>0</v>
          </cell>
          <cell r="T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-15109.64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</row>
        <row r="4221">
          <cell r="B4221" t="str">
            <v>KITSAP CO -REGULATEDPAYMENTSPAY-KOL</v>
          </cell>
          <cell r="J4221" t="str">
            <v>PAY-KOL</v>
          </cell>
          <cell r="K4221" t="str">
            <v>PAYMENT-THANK YOU - OL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-19449.29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</row>
        <row r="4222">
          <cell r="B4222" t="str">
            <v>KITSAP CO -REGULATEDPAYMENTSPAY-ORCC</v>
          </cell>
          <cell r="J4222" t="str">
            <v>PAY-ORCC</v>
          </cell>
          <cell r="K4222" t="str">
            <v>ORCC PAYMENT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-228.87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</row>
        <row r="4223">
          <cell r="B4223" t="str">
            <v>KITSAP CO -REGULATEDPAYMENTSPAY-RPPS</v>
          </cell>
          <cell r="J4223" t="str">
            <v>PAY-RPPS</v>
          </cell>
          <cell r="K4223" t="str">
            <v>RPSS PAYMENT</v>
          </cell>
          <cell r="S4223">
            <v>0</v>
          </cell>
          <cell r="T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-3683.63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</row>
        <row r="4224">
          <cell r="B4224" t="str">
            <v>KITSAP CO -REGULATEDPAYMENTSPAYMET</v>
          </cell>
          <cell r="J4224" t="str">
            <v>PAYMET</v>
          </cell>
          <cell r="K4224" t="str">
            <v>METAVANTE ONLINE PAYMENT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-1784.66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</row>
        <row r="4225">
          <cell r="B4225" t="str">
            <v>KITSAP CO -REGULATEDPAYMENTSPAYPNCL</v>
          </cell>
          <cell r="J4225" t="str">
            <v>PAYPNCL</v>
          </cell>
          <cell r="K4225" t="str">
            <v>PAYMENT THANK YOU!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-24292.48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</row>
        <row r="4226">
          <cell r="B4226" t="str">
            <v>KITSAP CO -REGULATEDPAYMENTSPAYUSBL</v>
          </cell>
          <cell r="J4226" t="str">
            <v>PAYUSBL</v>
          </cell>
          <cell r="K4226" t="str">
            <v>PAYMENT THANK YOU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-577.01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</row>
        <row r="4227">
          <cell r="B4227" t="str">
            <v>KITSAP CO -REGULATEDPAYMENTSRET-KOL</v>
          </cell>
          <cell r="J4227" t="str">
            <v>RET-KOL</v>
          </cell>
          <cell r="K4227" t="str">
            <v>ONLINE PAYMENT RETURN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107.88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</row>
        <row r="4228">
          <cell r="B4228" t="str">
            <v>KITSAP CO -REGULATEDPAYMENTSCC-KOL</v>
          </cell>
          <cell r="J4228" t="str">
            <v>CC-KOL</v>
          </cell>
          <cell r="K4228" t="str">
            <v>ONLINE PAYMENT-CC</v>
          </cell>
          <cell r="S4228">
            <v>0</v>
          </cell>
          <cell r="T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-19583.099999999999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</row>
        <row r="4229">
          <cell r="B4229" t="str">
            <v>KITSAP CO -REGULATEDPAYMENTSCCREF-KOL</v>
          </cell>
          <cell r="J4229" t="str">
            <v>CCREF-KOL</v>
          </cell>
          <cell r="K4229" t="str">
            <v>CREDIT CARD REFUND</v>
          </cell>
          <cell r="S4229">
            <v>0</v>
          </cell>
          <cell r="T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2619.59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</row>
        <row r="4230">
          <cell r="B4230" t="str">
            <v>KITSAP CO -REGULATEDPAYMENTSPAY</v>
          </cell>
          <cell r="J4230" t="str">
            <v>PAY</v>
          </cell>
          <cell r="K4230" t="str">
            <v>PAYMENT-THANK YOU!</v>
          </cell>
          <cell r="S4230">
            <v>0</v>
          </cell>
          <cell r="T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-8983.1299999999992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</row>
        <row r="4231">
          <cell r="B4231" t="str">
            <v>KITSAP CO -REGULATEDPAYMENTSPAY-CFREE</v>
          </cell>
          <cell r="J4231" t="str">
            <v>PAY-CFREE</v>
          </cell>
          <cell r="K4231" t="str">
            <v>PAYMENT-THANK YOU</v>
          </cell>
          <cell r="S4231">
            <v>0</v>
          </cell>
          <cell r="T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-955.02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</row>
        <row r="4232">
          <cell r="B4232" t="str">
            <v>KITSAP CO -REGULATEDPAYMENTSPAY-KOL</v>
          </cell>
          <cell r="J4232" t="str">
            <v>PAY-KOL</v>
          </cell>
          <cell r="K4232" t="str">
            <v>PAYMENT-THANK YOU - OL</v>
          </cell>
          <cell r="S4232">
            <v>0</v>
          </cell>
          <cell r="T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-6992.85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</row>
        <row r="4233">
          <cell r="B4233" t="str">
            <v>KITSAP CO -REGULATEDPAYMENTSPAY-NATL</v>
          </cell>
          <cell r="J4233" t="str">
            <v>PAY-NATL</v>
          </cell>
          <cell r="K4233" t="str">
            <v>PAYMENT THANK YOU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-2289.9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</row>
        <row r="4234">
          <cell r="B4234" t="str">
            <v>KITSAP CO -REGULATEDPAYMENTSPAY-OAK</v>
          </cell>
          <cell r="J4234" t="str">
            <v>PAY-OAK</v>
          </cell>
          <cell r="K4234" t="str">
            <v>OAKLEAF PAYMENT</v>
          </cell>
          <cell r="S4234">
            <v>0</v>
          </cell>
          <cell r="T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-947.95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</row>
        <row r="4235">
          <cell r="B4235" t="str">
            <v>KITSAP CO -REGULATEDPAYMENTSPAY-RPPS</v>
          </cell>
          <cell r="J4235" t="str">
            <v>PAY-RPPS</v>
          </cell>
          <cell r="K4235" t="str">
            <v>RPSS PAYMENT</v>
          </cell>
          <cell r="S4235">
            <v>0</v>
          </cell>
          <cell r="T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-360.86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</row>
        <row r="4236">
          <cell r="B4236" t="str">
            <v>KITSAP CO -REGULATEDPAYMENTSPAYMET</v>
          </cell>
          <cell r="J4236" t="str">
            <v>PAYMET</v>
          </cell>
          <cell r="K4236" t="str">
            <v>METAVANTE ONLINE PAYMENT</v>
          </cell>
          <cell r="S4236">
            <v>0</v>
          </cell>
          <cell r="T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-157.43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</row>
        <row r="4237">
          <cell r="B4237" t="str">
            <v>KITSAP CO -REGULATEDPAYMENTSPAYPNCL</v>
          </cell>
          <cell r="J4237" t="str">
            <v>PAYPNCL</v>
          </cell>
          <cell r="K4237" t="str">
            <v>PAYMENT THANK YOU!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-14893.97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</row>
        <row r="4238">
          <cell r="B4238" t="str">
            <v>KITSAP CO -REGULATEDPAYMENTSPAYUSBL</v>
          </cell>
          <cell r="J4238" t="str">
            <v>PAYUSBL</v>
          </cell>
          <cell r="K4238" t="str">
            <v>PAYMENT THANK YOU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-5020.59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</row>
        <row r="4239">
          <cell r="B4239" t="str">
            <v>KITSAP CO -REGULATEDPAYMENTSRET-KOL</v>
          </cell>
          <cell r="J4239" t="str">
            <v>RET-KOL</v>
          </cell>
          <cell r="K4239" t="str">
            <v>ONLINE PAYMENT RETURN</v>
          </cell>
          <cell r="S4239">
            <v>0</v>
          </cell>
          <cell r="T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434.48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</row>
        <row r="4240">
          <cell r="B4240" t="str">
            <v>KITSAP CO -REGULATEDRESIDENTIAL35RE1</v>
          </cell>
          <cell r="J4240" t="str">
            <v>35RE1</v>
          </cell>
          <cell r="K4240" t="str">
            <v>1-35 GAL CART EOW SVC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79.11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</row>
        <row r="4241">
          <cell r="B4241" t="str">
            <v>KITSAP CO -REGULATEDRESIDENTIAL35RM1</v>
          </cell>
          <cell r="J4241" t="str">
            <v>35RM1</v>
          </cell>
          <cell r="K4241" t="str">
            <v>1-32 GL/MONTH SVC WALK IN</v>
          </cell>
          <cell r="S4241">
            <v>0</v>
          </cell>
          <cell r="T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6.17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</row>
        <row r="4242">
          <cell r="B4242" t="str">
            <v>KITSAP CO -REGULATEDRESIDENTIAL35RW1</v>
          </cell>
          <cell r="J4242" t="str">
            <v>35RW1</v>
          </cell>
          <cell r="K4242" t="str">
            <v>1-35 GAL CART WEEKLY SVC</v>
          </cell>
          <cell r="S4242">
            <v>0</v>
          </cell>
          <cell r="T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76.2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</row>
        <row r="4243">
          <cell r="B4243" t="str">
            <v>KITSAP CO -REGULATEDRESIDENTIAL48RE1</v>
          </cell>
          <cell r="J4243" t="str">
            <v>48RE1</v>
          </cell>
          <cell r="K4243" t="str">
            <v>1-48 GAL EOW</v>
          </cell>
          <cell r="S4243">
            <v>0</v>
          </cell>
          <cell r="T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45.98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</row>
        <row r="4244">
          <cell r="B4244" t="str">
            <v>KITSAP CO -REGULATEDRESIDENTIAL48RW1</v>
          </cell>
          <cell r="J4244" t="str">
            <v>48RW1</v>
          </cell>
          <cell r="K4244" t="str">
            <v>1-48 GAL WEEKLY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144.07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</row>
        <row r="4245">
          <cell r="B4245" t="str">
            <v>KITSAP CO -REGULATEDRESIDENTIAL64RE1</v>
          </cell>
          <cell r="J4245" t="str">
            <v>64RE1</v>
          </cell>
          <cell r="K4245" t="str">
            <v>1-64 GAL EOW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44.91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</row>
        <row r="4246">
          <cell r="B4246" t="str">
            <v>KITSAP CO -REGULATEDRESIDENTIAL64RW1</v>
          </cell>
          <cell r="J4246" t="str">
            <v>64RW1</v>
          </cell>
          <cell r="K4246" t="str">
            <v>1-64 GAL CART WEEKLY SVC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164.53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</row>
        <row r="4247">
          <cell r="B4247" t="str">
            <v>KITSAP CO -REGULATEDRESIDENTIAL96RE1</v>
          </cell>
          <cell r="J4247" t="str">
            <v>96RE1</v>
          </cell>
          <cell r="K4247" t="str">
            <v>1-96 GAL EOW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40.049999999999997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</row>
        <row r="4248">
          <cell r="B4248" t="str">
            <v>KITSAP CO -REGULATEDRESIDENTIAL96RW1</v>
          </cell>
          <cell r="J4248" t="str">
            <v>96RW1</v>
          </cell>
          <cell r="K4248" t="str">
            <v>1-96 GAL CART WEEKLY SVC</v>
          </cell>
          <cell r="S4248">
            <v>0</v>
          </cell>
          <cell r="T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28.72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</row>
        <row r="4249">
          <cell r="B4249" t="str">
            <v>KITSAP CO -REGULATEDRESIDENTIALDRVNRW1</v>
          </cell>
          <cell r="J4249" t="str">
            <v>DRVNRW1</v>
          </cell>
          <cell r="K4249" t="str">
            <v>DRIVE IN UP TO 250'</v>
          </cell>
          <cell r="S4249">
            <v>0</v>
          </cell>
          <cell r="T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1.2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</row>
        <row r="4250">
          <cell r="B4250" t="str">
            <v>KITSAP CO -REGULATEDRESIDENTIALRECYCLECR</v>
          </cell>
          <cell r="J4250" t="str">
            <v>RECYCLECR</v>
          </cell>
          <cell r="K4250" t="str">
            <v>VALUE OF RECYCLABLES</v>
          </cell>
          <cell r="S4250">
            <v>0</v>
          </cell>
          <cell r="T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103.48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</row>
        <row r="4251">
          <cell r="B4251" t="str">
            <v>KITSAP CO -REGULATEDRESIDENTIALRECYR</v>
          </cell>
          <cell r="J4251" t="str">
            <v>RECYR</v>
          </cell>
          <cell r="K4251" t="str">
            <v>RESIDENTIAL RECYCLE</v>
          </cell>
          <cell r="S4251">
            <v>0</v>
          </cell>
          <cell r="T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260.14999999999998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</row>
        <row r="4252">
          <cell r="B4252" t="str">
            <v>KITSAP CO -REGULATEDRESIDENTIALWLKNRW1</v>
          </cell>
          <cell r="J4252" t="str">
            <v>WLKNRW1</v>
          </cell>
          <cell r="K4252" t="str">
            <v>WALK IN 5'-25'</v>
          </cell>
          <cell r="S4252">
            <v>0</v>
          </cell>
          <cell r="T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1.7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</row>
        <row r="4253">
          <cell r="B4253" t="str">
            <v>KITSAP CO -REGULATEDRESIDENTIAL35RE1</v>
          </cell>
          <cell r="J4253" t="str">
            <v>35RE1</v>
          </cell>
          <cell r="K4253" t="str">
            <v>1-35 GAL CART EOW SVC</v>
          </cell>
          <cell r="S4253">
            <v>0</v>
          </cell>
          <cell r="T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-69.03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</row>
        <row r="4254">
          <cell r="B4254" t="str">
            <v>KITSAP CO -REGULATEDRESIDENTIAL35ROCC1</v>
          </cell>
          <cell r="J4254" t="str">
            <v>35ROCC1</v>
          </cell>
          <cell r="K4254" t="str">
            <v>1-35 GAL ON CALL PICKUP</v>
          </cell>
          <cell r="S4254">
            <v>0</v>
          </cell>
          <cell r="T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6.17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</row>
        <row r="4255">
          <cell r="B4255" t="str">
            <v>KITSAP CO -REGULATEDRESIDENTIAL35RW1</v>
          </cell>
          <cell r="J4255" t="str">
            <v>35RW1</v>
          </cell>
          <cell r="K4255" t="str">
            <v>1-35 GAL CART WEEKLY SVC</v>
          </cell>
          <cell r="S4255">
            <v>0</v>
          </cell>
          <cell r="T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-80.010000000000005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</row>
        <row r="4256">
          <cell r="B4256" t="str">
            <v>KITSAP CO -REGULATEDRESIDENTIAL48RE1</v>
          </cell>
          <cell r="J4256" t="str">
            <v>48RE1</v>
          </cell>
          <cell r="K4256" t="str">
            <v>1-48 GAL EOW</v>
          </cell>
          <cell r="S4256">
            <v>0</v>
          </cell>
          <cell r="T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-48.27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</row>
        <row r="4257">
          <cell r="B4257" t="str">
            <v>KITSAP CO -REGULATEDRESIDENTIAL48RW1</v>
          </cell>
          <cell r="J4257" t="str">
            <v>48RW1</v>
          </cell>
          <cell r="K4257" t="str">
            <v>1-48 GAL WEEKLY</v>
          </cell>
          <cell r="S4257">
            <v>0</v>
          </cell>
          <cell r="T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-57.12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</row>
        <row r="4258">
          <cell r="B4258" t="str">
            <v>KITSAP CO -REGULATEDRESIDENTIAL64ROCC1</v>
          </cell>
          <cell r="J4258" t="str">
            <v>64ROCC1</v>
          </cell>
          <cell r="K4258" t="str">
            <v>1-64 GAL ON CALL PICKUP</v>
          </cell>
          <cell r="S4258">
            <v>0</v>
          </cell>
          <cell r="T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45.4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</row>
        <row r="4259">
          <cell r="B4259" t="str">
            <v>KITSAP CO -REGULATEDRESIDENTIAL64RW1</v>
          </cell>
          <cell r="J4259" t="str">
            <v>64RW1</v>
          </cell>
          <cell r="K4259" t="str">
            <v>1-64 GAL CART WEEKLY SVC</v>
          </cell>
          <cell r="S4259">
            <v>0</v>
          </cell>
          <cell r="T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-79.38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</row>
        <row r="4260">
          <cell r="B4260" t="str">
            <v>KITSAP CO -REGULATEDRESIDENTIAL96RE1</v>
          </cell>
          <cell r="J4260" t="str">
            <v>96RE1</v>
          </cell>
          <cell r="K4260" t="str">
            <v>1-96 GAL EOW</v>
          </cell>
          <cell r="S4260">
            <v>0</v>
          </cell>
          <cell r="T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-24.03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</row>
        <row r="4261">
          <cell r="B4261" t="str">
            <v>KITSAP CO -REGULATEDRESIDENTIAL96ROCC1</v>
          </cell>
          <cell r="J4261" t="str">
            <v>96ROCC1</v>
          </cell>
          <cell r="K4261" t="str">
            <v>1-96 GAL ON CALL PICKUP</v>
          </cell>
          <cell r="S4261">
            <v>0</v>
          </cell>
          <cell r="T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33.36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</row>
        <row r="4262">
          <cell r="B4262" t="str">
            <v>KITSAP CO -REGULATEDRESIDENTIAL96RW1</v>
          </cell>
          <cell r="J4262" t="str">
            <v>96RW1</v>
          </cell>
          <cell r="K4262" t="str">
            <v>1-96 GAL CART WEEKLY SVC</v>
          </cell>
          <cell r="S4262">
            <v>0</v>
          </cell>
          <cell r="T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-136.36000000000001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</row>
        <row r="4263">
          <cell r="B4263" t="str">
            <v>KITSAP CO -REGULATEDRESIDENTIALEXPUR</v>
          </cell>
          <cell r="J4263" t="str">
            <v>EXPUR</v>
          </cell>
          <cell r="K4263" t="str">
            <v>EXTRA PICKUP</v>
          </cell>
          <cell r="S4263">
            <v>0</v>
          </cell>
          <cell r="T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112.89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</row>
        <row r="4264">
          <cell r="B4264" t="str">
            <v>KITSAP CO -REGULATEDRESIDENTIALEXTRAR</v>
          </cell>
          <cell r="J4264" t="str">
            <v>EXTRAR</v>
          </cell>
          <cell r="K4264" t="str">
            <v>EXTRA CAN/BAGS</v>
          </cell>
          <cell r="S4264">
            <v>0</v>
          </cell>
          <cell r="T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1094.82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</row>
        <row r="4265">
          <cell r="B4265" t="str">
            <v>KITSAP CO -REGULATEDRESIDENTIALOFOWR</v>
          </cell>
          <cell r="J4265" t="str">
            <v>OFOWR</v>
          </cell>
          <cell r="K4265" t="str">
            <v>OVERFILL/OVERWEIGHT CHG</v>
          </cell>
          <cell r="S4265">
            <v>0</v>
          </cell>
          <cell r="T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553.94000000000005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</row>
        <row r="4266">
          <cell r="B4266" t="str">
            <v>KITSAP CO -REGULATEDRESIDENTIALRECYCLECR</v>
          </cell>
          <cell r="J4266" t="str">
            <v>RECYCLECR</v>
          </cell>
          <cell r="K4266" t="str">
            <v>VALUE OF RECYCLABLES</v>
          </cell>
          <cell r="S4266">
            <v>0</v>
          </cell>
          <cell r="T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-63.41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</row>
        <row r="4267">
          <cell r="B4267" t="str">
            <v>KITSAP CO -REGULATEDRESIDENTIALRECYR</v>
          </cell>
          <cell r="J4267" t="str">
            <v>RECYR</v>
          </cell>
          <cell r="K4267" t="str">
            <v>RESIDENTIAL RECYCLE</v>
          </cell>
          <cell r="S4267">
            <v>0</v>
          </cell>
          <cell r="T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-158.41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</row>
        <row r="4268">
          <cell r="B4268" t="str">
            <v>KITSAP CO -REGULATEDRESIDENTIALREDELIVER</v>
          </cell>
          <cell r="J4268" t="str">
            <v>REDELIVER</v>
          </cell>
          <cell r="K4268" t="str">
            <v>DELIVERY CHARGE</v>
          </cell>
          <cell r="S4268">
            <v>0</v>
          </cell>
          <cell r="T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69.260000000000005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</row>
        <row r="4269">
          <cell r="B4269" t="str">
            <v>KITSAP CO -REGULATEDRESIDENTIALRESTART</v>
          </cell>
          <cell r="J4269" t="str">
            <v>RESTART</v>
          </cell>
          <cell r="K4269" t="str">
            <v>SERVICE RESTART FEE</v>
          </cell>
          <cell r="S4269">
            <v>0</v>
          </cell>
          <cell r="T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325.98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</row>
        <row r="4270">
          <cell r="B4270" t="str">
            <v>KITSAP CO -REGULATEDRESIDENTIALWLKNRE1</v>
          </cell>
          <cell r="J4270" t="str">
            <v>WLKNRE1</v>
          </cell>
          <cell r="K4270" t="str">
            <v>WALK IN 5'-25'-EOW</v>
          </cell>
          <cell r="S4270">
            <v>0</v>
          </cell>
          <cell r="T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-1.02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</row>
        <row r="4271">
          <cell r="B4271" t="str">
            <v>KITSAP CO -REGULATEDRESIDENTIALDRVNRE1RECYMA</v>
          </cell>
          <cell r="J4271" t="str">
            <v>DRVNRE1RECYMA</v>
          </cell>
          <cell r="K4271" t="str">
            <v>DRIVE IN UP TO 250 EOW-RE</v>
          </cell>
          <cell r="S4271">
            <v>0</v>
          </cell>
          <cell r="T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34.19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</row>
        <row r="4272">
          <cell r="B4272" t="str">
            <v>KITSAP CO -REGULATEDRESIDENTIALRECYCLECR</v>
          </cell>
          <cell r="J4272" t="str">
            <v>RECYCLECR</v>
          </cell>
          <cell r="K4272" t="str">
            <v>VALUE OF RECYCLABLES</v>
          </cell>
          <cell r="S4272">
            <v>0</v>
          </cell>
          <cell r="T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6.66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</row>
        <row r="4273">
          <cell r="B4273" t="str">
            <v>KITSAP CO -REGULATEDRESIDENTIAL35ROCC1</v>
          </cell>
          <cell r="J4273" t="str">
            <v>35ROCC1</v>
          </cell>
          <cell r="K4273" t="str">
            <v>1-35 GAL ON CALL PICKUP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604.66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</row>
        <row r="4274">
          <cell r="B4274" t="str">
            <v>KITSAP CO -REGULATEDRESIDENTIAL48ROCC1</v>
          </cell>
          <cell r="J4274" t="str">
            <v>48ROCC1</v>
          </cell>
          <cell r="K4274" t="str">
            <v>1-48 GAL ON CALL PICKUP</v>
          </cell>
          <cell r="S4274">
            <v>0</v>
          </cell>
          <cell r="T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108.22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</row>
        <row r="4275">
          <cell r="B4275" t="str">
            <v>KITSAP CO -REGULATEDRESIDENTIAL64ROCC1</v>
          </cell>
          <cell r="J4275" t="str">
            <v>64ROCC1</v>
          </cell>
          <cell r="K4275" t="str">
            <v>1-64 GAL ON CALL PICKUP</v>
          </cell>
          <cell r="S4275">
            <v>0</v>
          </cell>
          <cell r="T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54.48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</row>
        <row r="4276">
          <cell r="B4276" t="str">
            <v>KITSAP CO -REGULATEDRESIDENTIAL96ROCC1</v>
          </cell>
          <cell r="J4276" t="str">
            <v>96ROCC1</v>
          </cell>
          <cell r="K4276" t="str">
            <v>1-96 GAL ON CALL PICKUP</v>
          </cell>
          <cell r="S4276">
            <v>0</v>
          </cell>
          <cell r="T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144.56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</row>
        <row r="4277">
          <cell r="B4277" t="str">
            <v>KITSAP CO -REGULATEDRESIDENTIAL96RW1</v>
          </cell>
          <cell r="J4277" t="str">
            <v>96RW1</v>
          </cell>
          <cell r="K4277" t="str">
            <v>1-96 GAL CART WEEKLY SVC</v>
          </cell>
          <cell r="S4277">
            <v>0</v>
          </cell>
          <cell r="T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-7.18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</row>
        <row r="4278">
          <cell r="B4278" t="str">
            <v>KITSAP CO -REGULATEDRESIDENTIALEXTRAR</v>
          </cell>
          <cell r="J4278" t="str">
            <v>EXTRAR</v>
          </cell>
          <cell r="K4278" t="str">
            <v>EXTRA CAN/BAGS</v>
          </cell>
          <cell r="S4278">
            <v>0</v>
          </cell>
          <cell r="T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21.3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</row>
        <row r="4279">
          <cell r="B4279" t="str">
            <v>KITSAP CO -REGULATEDRESIDENTIALRESTART</v>
          </cell>
          <cell r="J4279" t="str">
            <v>RESTART</v>
          </cell>
          <cell r="K4279" t="str">
            <v>SERVICE RESTART FEE</v>
          </cell>
          <cell r="S4279">
            <v>0</v>
          </cell>
          <cell r="T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16.399999999999999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</row>
        <row r="4280">
          <cell r="B4280" t="str">
            <v>KITSAP CO -REGULATEDROLLOFFROLID</v>
          </cell>
          <cell r="J4280" t="str">
            <v>ROLID</v>
          </cell>
          <cell r="K4280" t="str">
            <v>ROLL OFF-LID</v>
          </cell>
          <cell r="S4280">
            <v>0</v>
          </cell>
          <cell r="T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58.24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</row>
        <row r="4281">
          <cell r="B4281" t="str">
            <v>KITSAP CO -REGULATEDROLLOFFRORENT20D</v>
          </cell>
          <cell r="J4281" t="str">
            <v>RORENT20D</v>
          </cell>
          <cell r="K4281" t="str">
            <v>20YD ROLL OFF-DAILY RENT</v>
          </cell>
          <cell r="S4281">
            <v>0</v>
          </cell>
          <cell r="T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643.07000000000005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</row>
        <row r="4282">
          <cell r="B4282" t="str">
            <v>KITSAP CO -REGULATEDROLLOFFRORENT20M</v>
          </cell>
          <cell r="J4282" t="str">
            <v>RORENT20M</v>
          </cell>
          <cell r="K4282" t="str">
            <v>20YD ROLL OFF-MNTHLY RENT</v>
          </cell>
          <cell r="S4282">
            <v>0</v>
          </cell>
          <cell r="T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194.96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</row>
        <row r="4283">
          <cell r="B4283" t="str">
            <v>KITSAP CO -REGULATEDROLLOFFRORENT40D</v>
          </cell>
          <cell r="J4283" t="str">
            <v>RORENT40D</v>
          </cell>
          <cell r="K4283" t="str">
            <v>40YD ROLL OFF-DAILY RENT</v>
          </cell>
          <cell r="S4283">
            <v>0</v>
          </cell>
          <cell r="T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56.76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</row>
        <row r="4284">
          <cell r="B4284" t="str">
            <v>KITSAP CO -REGULATEDROLLOFFRORENT40M</v>
          </cell>
          <cell r="J4284" t="str">
            <v>RORENT40M</v>
          </cell>
          <cell r="K4284" t="str">
            <v>40YD ROLL OFF-MNTHLY RENT</v>
          </cell>
          <cell r="S4284">
            <v>0</v>
          </cell>
          <cell r="T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165.74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</row>
        <row r="4285">
          <cell r="B4285" t="str">
            <v>KITSAP CO -REGULATEDROLLOFFCPHAUL15</v>
          </cell>
          <cell r="J4285" t="str">
            <v>CPHAUL15</v>
          </cell>
          <cell r="K4285" t="str">
            <v>15YD COMPACTOR-HAUL</v>
          </cell>
          <cell r="S4285">
            <v>0</v>
          </cell>
          <cell r="T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146.16999999999999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</row>
        <row r="4286">
          <cell r="B4286" t="str">
            <v>KITSAP CO -REGULATEDROLLOFFCPHAUL20</v>
          </cell>
          <cell r="J4286" t="str">
            <v>CPHAUL20</v>
          </cell>
          <cell r="K4286" t="str">
            <v>20YD COMPACTOR-HAUL</v>
          </cell>
          <cell r="S4286">
            <v>0</v>
          </cell>
          <cell r="T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311.86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</row>
        <row r="4287">
          <cell r="B4287" t="str">
            <v>KITSAP CO -REGULATEDROLLOFFCPHAUL25</v>
          </cell>
          <cell r="J4287" t="str">
            <v>CPHAUL25</v>
          </cell>
          <cell r="K4287" t="str">
            <v>25YD COMPACTOR-HAUL</v>
          </cell>
          <cell r="S4287">
            <v>0</v>
          </cell>
          <cell r="T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341.38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</row>
        <row r="4288">
          <cell r="B4288" t="str">
            <v>KITSAP CO -REGULATEDROLLOFFCPHAUL30</v>
          </cell>
          <cell r="J4288" t="str">
            <v>CPHAUL30</v>
          </cell>
          <cell r="K4288" t="str">
            <v>30YD COMPACTOR-HAUL</v>
          </cell>
          <cell r="S4288">
            <v>0</v>
          </cell>
          <cell r="T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194.6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</row>
        <row r="4289">
          <cell r="B4289" t="str">
            <v>KITSAP CO -REGULATEDROLLOFFCPHAUL35</v>
          </cell>
          <cell r="J4289" t="str">
            <v>CPHAUL35</v>
          </cell>
          <cell r="K4289" t="str">
            <v>35YD COMPACTOR-HAUL</v>
          </cell>
          <cell r="S4289">
            <v>0</v>
          </cell>
          <cell r="T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224.09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</row>
        <row r="4290">
          <cell r="B4290" t="str">
            <v>KITSAP CO -REGULATEDROLLOFFDISPOLY-TON</v>
          </cell>
          <cell r="J4290" t="str">
            <v>DISPOLY-TON</v>
          </cell>
          <cell r="K4290" t="str">
            <v>OLYMPIC LANDFILL PER TON</v>
          </cell>
          <cell r="S4290">
            <v>0</v>
          </cell>
          <cell r="T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8248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</row>
        <row r="4291">
          <cell r="B4291" t="str">
            <v>KITSAP CO -REGULATEDROLLOFFRODEL</v>
          </cell>
          <cell r="J4291" t="str">
            <v>RODEL</v>
          </cell>
          <cell r="K4291" t="str">
            <v>ROLL OFF-DELIVERY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701.64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</row>
        <row r="4292">
          <cell r="B4292" t="str">
            <v>KITSAP CO -REGULATEDROLLOFFROHAUL20</v>
          </cell>
          <cell r="J4292" t="str">
            <v>ROHAUL20</v>
          </cell>
          <cell r="K4292" t="str">
            <v>20YD ROLL OFF-HAUL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487.4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</row>
        <row r="4293">
          <cell r="B4293" t="str">
            <v>KITSAP CO -REGULATEDROLLOFFROHAUL20T</v>
          </cell>
          <cell r="J4293" t="str">
            <v>ROHAUL20T</v>
          </cell>
          <cell r="K4293" t="str">
            <v>20YD ROLL OFF TEMP HAUL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1852.12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</row>
        <row r="4294">
          <cell r="B4294" t="str">
            <v>KITSAP CO -REGULATEDROLLOFFROHAUL40</v>
          </cell>
          <cell r="J4294" t="str">
            <v>ROHAUL40</v>
          </cell>
          <cell r="K4294" t="str">
            <v>40YD ROLL OFF-HAUL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165.74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</row>
        <row r="4295">
          <cell r="B4295" t="str">
            <v>KITSAP CO -REGULATEDROLLOFFROHAUL40T</v>
          </cell>
          <cell r="J4295" t="str">
            <v>ROHAUL40T</v>
          </cell>
          <cell r="K4295" t="str">
            <v>40YD ROLL OFF TEMP HAUL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497.22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</row>
        <row r="4296">
          <cell r="B4296" t="str">
            <v>KITSAP CO -REGULATEDROLLOFFROMILE</v>
          </cell>
          <cell r="J4296" t="str">
            <v>ROMILE</v>
          </cell>
          <cell r="K4296" t="str">
            <v>ROLL OFF-MILEAGE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172.53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</row>
        <row r="4297">
          <cell r="B4297" t="str">
            <v>KITSAP CO -REGULATEDROLLOFFRORENT20D</v>
          </cell>
          <cell r="J4297" t="str">
            <v>RORENT20D</v>
          </cell>
          <cell r="K4297" t="str">
            <v>20YD ROLL OFF-DAILY RENT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-18.03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</row>
        <row r="4298">
          <cell r="B4298" t="str">
            <v>KITSAP CO -REGULATEDROLLOFFRORENT40D</v>
          </cell>
          <cell r="J4298" t="str">
            <v>RORENT40D</v>
          </cell>
          <cell r="K4298" t="str">
            <v>40YD ROLL OFF-DAILY RENT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159.82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</row>
        <row r="4299">
          <cell r="B4299" t="str">
            <v>KITSAP CO -REGULATEDSURCFUEL-RES MASON</v>
          </cell>
          <cell r="J4299" t="str">
            <v>FUEL-RES MASON</v>
          </cell>
          <cell r="K4299" t="str">
            <v>FUEL &amp; MATERIAL SURCHARGE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</row>
        <row r="4300">
          <cell r="B4300" t="str">
            <v>KITSAP CO -REGULATEDSURCFUEL-COM MASON</v>
          </cell>
          <cell r="J4300" t="str">
            <v>FUEL-COM MASON</v>
          </cell>
          <cell r="K4300" t="str">
            <v>FUEL &amp; MATERIAL SURCHARGE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</row>
        <row r="4301">
          <cell r="B4301" t="str">
            <v>KITSAP CO -REGULATEDSURCFUEL-RECY MASON</v>
          </cell>
          <cell r="J4301" t="str">
            <v>FUEL-RECY MASON</v>
          </cell>
          <cell r="K4301" t="str">
            <v>FUEL &amp; MATERIAL SURCHARGE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</row>
        <row r="4302">
          <cell r="B4302" t="str">
            <v>KITSAP CO -REGULATEDSURCFUEL-RES MASON</v>
          </cell>
          <cell r="J4302" t="str">
            <v>FUEL-RES MASON</v>
          </cell>
          <cell r="K4302" t="str">
            <v>FUEL &amp; MATERIAL SURCHARGE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</row>
        <row r="4303">
          <cell r="B4303" t="str">
            <v>KITSAP CO -REGULATEDSURCFUEL-RO MASON</v>
          </cell>
          <cell r="J4303" t="str">
            <v>FUEL-RO MASON</v>
          </cell>
          <cell r="K4303" t="str">
            <v>FUEL &amp; MATERIAL SURCHARGE</v>
          </cell>
          <cell r="S4303">
            <v>0</v>
          </cell>
          <cell r="T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</row>
        <row r="4304">
          <cell r="B4304" t="str">
            <v>KITSAP CO -REGULATEDSURCFUEL-RECY MASON</v>
          </cell>
          <cell r="J4304" t="str">
            <v>FUEL-RECY MASON</v>
          </cell>
          <cell r="K4304" t="str">
            <v>FUEL &amp; MATERIAL SURCHARGE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</row>
        <row r="4305">
          <cell r="B4305" t="str">
            <v>KITSAP CO -REGULATEDSURCFUEL-RES MASON</v>
          </cell>
          <cell r="J4305" t="str">
            <v>FUEL-RES MASON</v>
          </cell>
          <cell r="K4305" t="str">
            <v>FUEL &amp; MATERIAL SURCHARGE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</row>
        <row r="4306">
          <cell r="B4306" t="str">
            <v>KITSAP CO -REGULATEDSURCFUEL-COM MASON</v>
          </cell>
          <cell r="J4306" t="str">
            <v>FUEL-COM MASON</v>
          </cell>
          <cell r="K4306" t="str">
            <v>FUEL &amp; MATERIAL SURCHARGE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</row>
        <row r="4307">
          <cell r="B4307" t="str">
            <v>KITSAP CO -REGULATEDSURCFUEL-RECY MASON</v>
          </cell>
          <cell r="J4307" t="str">
            <v>FUEL-RECY MASON</v>
          </cell>
          <cell r="K4307" t="str">
            <v>FUEL &amp; MATERIAL SURCHARGE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</row>
        <row r="4308">
          <cell r="B4308" t="str">
            <v>KITSAP CO -REGULATEDSURCFUEL-RES MASON</v>
          </cell>
          <cell r="J4308" t="str">
            <v>FUEL-RES MASON</v>
          </cell>
          <cell r="K4308" t="str">
            <v>FUEL &amp; MATERIAL SURCHARGE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</row>
        <row r="4309">
          <cell r="B4309" t="str">
            <v>KITSAP CO -REGULATEDSURCFUEL-RO MASON</v>
          </cell>
          <cell r="J4309" t="str">
            <v>FUEL-RO MASON</v>
          </cell>
          <cell r="K4309" t="str">
            <v>FUEL &amp; MATERIAL SURCHARGE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</row>
        <row r="4310">
          <cell r="B4310" t="str">
            <v>KITSAP CO -REGULATEDTAXESREF</v>
          </cell>
          <cell r="J4310" t="str">
            <v>REF</v>
          </cell>
          <cell r="K4310" t="str">
            <v>3.6% WA Refuse Tax</v>
          </cell>
          <cell r="S4310">
            <v>0</v>
          </cell>
          <cell r="T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4.1500000000000004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</row>
        <row r="4311">
          <cell r="B4311" t="str">
            <v>KITSAP CO -REGULATEDTAXESREF</v>
          </cell>
          <cell r="J4311" t="str">
            <v>REF</v>
          </cell>
          <cell r="K4311" t="str">
            <v>3.6% WA Refuse Tax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1057.54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</row>
        <row r="4312">
          <cell r="B4312" t="str">
            <v>KITSAP CO -REGULATEDTAXESSALES TAX</v>
          </cell>
          <cell r="J4312" t="str">
            <v>SALES TAX</v>
          </cell>
          <cell r="K4312" t="str">
            <v>8.5% Sales Tax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312.25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</row>
        <row r="4313">
          <cell r="B4313" t="str">
            <v>KITSAP CO -REGULATEDTAXESREF</v>
          </cell>
          <cell r="J4313" t="str">
            <v>REF</v>
          </cell>
          <cell r="K4313" t="str">
            <v>3.6% WA Refuse Tax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66.510000000000005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</row>
        <row r="4314">
          <cell r="B4314" t="str">
            <v>KITSAP CO -REGULATEDTAXESREF</v>
          </cell>
          <cell r="J4314" t="str">
            <v>REF</v>
          </cell>
          <cell r="K4314" t="str">
            <v>3.6% WA Refuse Tax</v>
          </cell>
          <cell r="S4314">
            <v>0</v>
          </cell>
          <cell r="T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34.56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</row>
        <row r="4315">
          <cell r="B4315" t="str">
            <v>KITSAP CO -REGULATEDTAXESSALES TAX</v>
          </cell>
          <cell r="J4315" t="str">
            <v>SALES TAX</v>
          </cell>
          <cell r="K4315" t="str">
            <v>8.5% Sales Tax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1.62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</row>
        <row r="4316">
          <cell r="B4316" t="str">
            <v>KITSAP CO -REGULATEDTAXESREF</v>
          </cell>
          <cell r="J4316" t="str">
            <v>REF</v>
          </cell>
          <cell r="K4316" t="str">
            <v>3.6% WA Refuse Tax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374.35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</row>
        <row r="4317">
          <cell r="B4317" t="str">
            <v>KITSAP CO -REGULATEDTAXESSALES TAX</v>
          </cell>
          <cell r="J4317" t="str">
            <v>SALES TAX</v>
          </cell>
          <cell r="K4317" t="str">
            <v>8.5% Sales Tax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161.88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</row>
        <row r="4318">
          <cell r="B4318" t="str">
            <v>KITSAP CO-UNREGULATEDACCOUNTING ADJUSTMENTSFINCHG</v>
          </cell>
          <cell r="J4318" t="str">
            <v>FINCHG</v>
          </cell>
          <cell r="K4318" t="str">
            <v>LATE FEE</v>
          </cell>
          <cell r="S4318">
            <v>0</v>
          </cell>
          <cell r="T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5.66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</row>
        <row r="4319">
          <cell r="B4319" t="str">
            <v>KITSAP CO-UNREGULATEDCOMMERCIAL - REARLOADUNLOCKRECY</v>
          </cell>
          <cell r="J4319" t="str">
            <v>UNLOCKRECY</v>
          </cell>
          <cell r="K4319" t="str">
            <v>UNLOCK / UNLATCH RECY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10.119999999999999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</row>
        <row r="4320">
          <cell r="B4320" t="str">
            <v>KITSAP CO-UNREGULATEDCOMMERCIAL - REARLOADUNLOCKRECY</v>
          </cell>
          <cell r="J4320" t="str">
            <v>UNLOCKRECY</v>
          </cell>
          <cell r="K4320" t="str">
            <v>UNLOCK / UNLATCH RECY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5.0599999999999996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</row>
        <row r="4321">
          <cell r="B4321" t="str">
            <v>KITSAP CO-UNREGULATEDCOMMERCIAL RECYCLE96CRCOGE1</v>
          </cell>
          <cell r="J4321" t="str">
            <v>96CRCOGE1</v>
          </cell>
          <cell r="K4321" t="str">
            <v>96 COMMINGLE WG-EOW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119.1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</row>
        <row r="4322">
          <cell r="B4322" t="str">
            <v>KITSAP CO-UNREGULATEDCOMMERCIAL RECYCLE96CRCOGM1</v>
          </cell>
          <cell r="J4322" t="str">
            <v>96CRCOGM1</v>
          </cell>
          <cell r="K4322" t="str">
            <v>96 COMMINGLE WGMNTHLY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73.36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</row>
        <row r="4323">
          <cell r="B4323" t="str">
            <v>KITSAP CO-UNREGULATEDCOMMERCIAL RECYCLE96CRCOGW1</v>
          </cell>
          <cell r="J4323" t="str">
            <v>96CRCOGW1</v>
          </cell>
          <cell r="K4323" t="str">
            <v>96 COMMINGLE WG-WEEKLY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615.55999999999995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</row>
        <row r="4324">
          <cell r="B4324" t="str">
            <v>KITSAP CO-UNREGULATEDCOMMERCIAL RECYCLE96CRCONGE1</v>
          </cell>
          <cell r="J4324" t="str">
            <v>96CRCONGE1</v>
          </cell>
          <cell r="K4324" t="str">
            <v>96 COMMINGLE NG-EOW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425.56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</row>
        <row r="4325">
          <cell r="B4325" t="str">
            <v>KITSAP CO-UNREGULATEDCOMMERCIAL RECYCLE96CRCONGM1</v>
          </cell>
          <cell r="J4325" t="str">
            <v>96CRCONGM1</v>
          </cell>
          <cell r="K4325" t="str">
            <v>96 COMMINGLE NG-MNTHLY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183.4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</row>
        <row r="4326">
          <cell r="B4326" t="str">
            <v>KITSAP CO-UNREGULATEDCOMMERCIAL RECYCLE96CRCONGW1</v>
          </cell>
          <cell r="J4326" t="str">
            <v>96CRCONGW1</v>
          </cell>
          <cell r="K4326" t="str">
            <v>96 COMMINGLE NG-WEEKLY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745.2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</row>
        <row r="4327">
          <cell r="B4327" t="str">
            <v xml:space="preserve">KITSAP CO-UNREGULATEDCOMMERCIAL RECYCLER2YDOCCE </v>
          </cell>
          <cell r="J4327" t="str">
            <v xml:space="preserve">R2YDOCCE </v>
          </cell>
          <cell r="K4327" t="str">
            <v>2YD OCC-EOW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638.41999999999996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</row>
        <row r="4328">
          <cell r="B4328" t="str">
            <v>KITSAP CO-UNREGULATEDCOMMERCIAL RECYCLER2YDOCCEX</v>
          </cell>
          <cell r="J4328" t="str">
            <v>R2YDOCCEX</v>
          </cell>
          <cell r="K4328" t="str">
            <v>2YD OCC-EXTRA CONTAINER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234.36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</row>
        <row r="4329">
          <cell r="B4329" t="str">
            <v>KITSAP CO-UNREGULATEDCOMMERCIAL RECYCLER2YDOCCM</v>
          </cell>
          <cell r="J4329" t="str">
            <v>R2YDOCCM</v>
          </cell>
          <cell r="K4329" t="str">
            <v>2YD OCC-MNTHLY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227.28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</row>
        <row r="4330">
          <cell r="B4330" t="str">
            <v>KITSAP CO-UNREGULATEDCOMMERCIAL RECYCLER2YDOCCW</v>
          </cell>
          <cell r="J4330" t="str">
            <v>R2YDOCCW</v>
          </cell>
          <cell r="K4330" t="str">
            <v>2YD OCC-WEEKLY</v>
          </cell>
          <cell r="S4330">
            <v>0</v>
          </cell>
          <cell r="T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2053.36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</row>
        <row r="4331">
          <cell r="B4331" t="str">
            <v>KITSAP CO-UNREGULATEDCOMMERCIAL RECYCLERECYLOCK</v>
          </cell>
          <cell r="J4331" t="str">
            <v>RECYLOCK</v>
          </cell>
          <cell r="K4331" t="str">
            <v>LOCK/UNLOCK RECYCLING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23.94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</row>
        <row r="4332">
          <cell r="B4332" t="str">
            <v>KITSAP CO-UNREGULATEDCOMMERCIAL RECYCLE96CRCOGOC</v>
          </cell>
          <cell r="J4332" t="str">
            <v>96CRCOGOC</v>
          </cell>
          <cell r="K4332" t="str">
            <v>96 COMMINGLE WGON CALL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36.68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</row>
        <row r="4333">
          <cell r="B4333" t="str">
            <v>KITSAP CO-UNREGULATEDCOMMERCIAL RECYCLE96CRCONGOC</v>
          </cell>
          <cell r="J4333" t="str">
            <v>96CRCONGOC</v>
          </cell>
          <cell r="K4333" t="str">
            <v>96 COMMINGLE NGON CALL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55.02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</row>
        <row r="4334">
          <cell r="B4334" t="str">
            <v>KITSAP CO-UNREGULATEDCOMMERCIAL RECYCLERECYLOCK</v>
          </cell>
          <cell r="J4334" t="str">
            <v>RECYLOCK</v>
          </cell>
          <cell r="K4334" t="str">
            <v>LOCK/UNLOCK RECYCLING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10.64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</row>
        <row r="4335">
          <cell r="B4335" t="str">
            <v>KITSAP CO-UNREGULATEDCOMMERCIAL RECYCLEROLLOUTOCC</v>
          </cell>
          <cell r="J4335" t="str">
            <v>ROLLOUTOCC</v>
          </cell>
          <cell r="K4335" t="str">
            <v>ROLL OUT FEE - RECYCLE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143.63999999999999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</row>
        <row r="4336">
          <cell r="B4336" t="str">
            <v>KITSAP CO-UNREGULATEDCOMMERCIAL RECYCLEWLKNRECY</v>
          </cell>
          <cell r="J4336" t="str">
            <v>WLKNRECY</v>
          </cell>
          <cell r="K4336" t="str">
            <v>WALK IN RECYCLE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5.86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</row>
        <row r="4337">
          <cell r="B4337" t="str">
            <v>KITSAP CO-UNREGULATEDPAYMENTSCC-KOL</v>
          </cell>
          <cell r="J4337" t="str">
            <v>CC-KOL</v>
          </cell>
          <cell r="K4337" t="str">
            <v>ONLINE PAYMENT-CC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-1781.39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</row>
        <row r="4338">
          <cell r="B4338" t="str">
            <v>KITSAP CO-UNREGULATEDPAYMENTSPAY</v>
          </cell>
          <cell r="J4338" t="str">
            <v>PAY</v>
          </cell>
          <cell r="K4338" t="str">
            <v>PAYMENT-THANK YOU!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-1416.11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</row>
        <row r="4339">
          <cell r="B4339" t="str">
            <v>KITSAP CO-UNREGULATEDPAYMENTSPAY-CFREE</v>
          </cell>
          <cell r="J4339" t="str">
            <v>PAY-CFREE</v>
          </cell>
          <cell r="K4339" t="str">
            <v>PAYMENT-THANK YOU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-172.81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</row>
        <row r="4340">
          <cell r="B4340" t="str">
            <v>KITSAP CO-UNREGULATEDPAYMENTSPAY-KOL</v>
          </cell>
          <cell r="J4340" t="str">
            <v>PAY-KOL</v>
          </cell>
          <cell r="K4340" t="str">
            <v>PAYMENT-THANK YOU - OL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-1248.03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</row>
        <row r="4341">
          <cell r="B4341" t="str">
            <v>KITSAP CO-UNREGULATEDPAYMENTSPAY-OAK</v>
          </cell>
          <cell r="J4341" t="str">
            <v>PAY-OAK</v>
          </cell>
          <cell r="K4341" t="str">
            <v>OAKLEAF PAYMENT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-294.27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</row>
        <row r="4342">
          <cell r="B4342" t="str">
            <v>KITSAP CO-UNREGULATEDPAYMENTSPAYMET</v>
          </cell>
          <cell r="J4342" t="str">
            <v>PAYMET</v>
          </cell>
          <cell r="K4342" t="str">
            <v>METAVANTE ONLINE PAYMENT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-80.34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</row>
        <row r="4343">
          <cell r="B4343" t="str">
            <v>KITSAP CO-UNREGULATEDPAYMENTSPAYPNCL</v>
          </cell>
          <cell r="J4343" t="str">
            <v>PAYPNCL</v>
          </cell>
          <cell r="K4343" t="str">
            <v>PAYMENT THANK YOU!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-1192.48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</row>
        <row r="4344">
          <cell r="B4344" t="str">
            <v>KITSAP CO-UNREGULATEDPAYMENTSPAYUSBL</v>
          </cell>
          <cell r="J4344" t="str">
            <v>PAYUSBL</v>
          </cell>
          <cell r="K4344" t="str">
            <v>PAYMENT THANK YOU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-485.52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</row>
        <row r="4345">
          <cell r="B4345" t="str">
            <v>KITSAP CO-UNREGULATEDROLLOFFROLIDRECY</v>
          </cell>
          <cell r="J4345" t="str">
            <v>ROLIDRECY</v>
          </cell>
          <cell r="K4345" t="str">
            <v>ROLL OFF LID-RECYCLE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14.56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</row>
        <row r="4346">
          <cell r="B4346" t="str">
            <v>KITSAP CO-UNREGULATEDROLLOFFRORENT20DRECY</v>
          </cell>
          <cell r="J4346" t="str">
            <v>RORENT20DRECY</v>
          </cell>
          <cell r="K4346" t="str">
            <v>ROLL OFF RENT DAILY-RECYL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540.9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</row>
        <row r="4347">
          <cell r="B4347" t="str">
            <v>KITSAP CO-UNREGULATEDSURCFUEL-RECY MASON</v>
          </cell>
          <cell r="J4347" t="str">
            <v>FUEL-RECY MASON</v>
          </cell>
          <cell r="K4347" t="str">
            <v>FUEL &amp; MATERIAL SURCHARGE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</row>
        <row r="4348">
          <cell r="B4348" t="str">
            <v>KITSAP CO-UNREGULATEDSURCFUEL-RECY MASON</v>
          </cell>
          <cell r="J4348" t="str">
            <v>FUEL-RECY MASON</v>
          </cell>
          <cell r="K4348" t="str">
            <v>FUEL &amp; MATERIAL SURCHARGE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</row>
        <row r="4349">
          <cell r="B4349" t="str">
            <v>KITSAP CO-UNREGULATEDTAXESSALES TAX</v>
          </cell>
          <cell r="J4349" t="str">
            <v>SALES TAX</v>
          </cell>
          <cell r="K4349" t="str">
            <v>8.5% Sales Tax</v>
          </cell>
          <cell r="S4349">
            <v>0</v>
          </cell>
          <cell r="T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45.99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</row>
        <row r="4350">
          <cell r="B4350" t="str">
            <v xml:space="preserve">MASON CO-REGULATEDACCOUNTING ADJUSTMENTSBD </v>
          </cell>
          <cell r="J4350" t="str">
            <v xml:space="preserve">BD </v>
          </cell>
          <cell r="K4350" t="str">
            <v>W\O BAD DEBT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-2639.61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</row>
        <row r="4351">
          <cell r="B4351" t="str">
            <v>MASON CO-REGULATEDACCOUNTING ADJUSTMENTSBDR</v>
          </cell>
          <cell r="J4351" t="str">
            <v>BDR</v>
          </cell>
          <cell r="K4351" t="str">
            <v>BAD DEBT RECOVERY</v>
          </cell>
          <cell r="S4351">
            <v>0</v>
          </cell>
          <cell r="T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142.18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</row>
        <row r="4352">
          <cell r="B4352" t="str">
            <v>MASON CO-REGULATEDACCOUNTING ADJUSTMENTSFINCHG</v>
          </cell>
          <cell r="J4352" t="str">
            <v>FINCHG</v>
          </cell>
          <cell r="K4352" t="str">
            <v>LATE FEE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-2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</row>
        <row r="4353">
          <cell r="B4353" t="str">
            <v>MASON CO-REGULATEDACCOUNTING ADJUSTMENTSMM</v>
          </cell>
          <cell r="J4353" t="str">
            <v>MM</v>
          </cell>
          <cell r="K4353" t="str">
            <v>MOVE MONEY</v>
          </cell>
          <cell r="S4353">
            <v>0</v>
          </cell>
          <cell r="T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-235.48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</row>
        <row r="4354">
          <cell r="B4354" t="str">
            <v>MASON CO-REGULATEDACCOUNTING ADJUSTMENTSREFUND</v>
          </cell>
          <cell r="J4354" t="str">
            <v>REFUND</v>
          </cell>
          <cell r="K4354" t="str">
            <v>REFUND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1627.89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</row>
        <row r="4355">
          <cell r="B4355" t="str">
            <v>MASON CO-REGULATEDACCOUNTING ADJUSTMENTSUNCLAIMED</v>
          </cell>
          <cell r="J4355" t="str">
            <v>UNCLAIMED</v>
          </cell>
          <cell r="K4355" t="str">
            <v>UNCLAIMED PROPERTY</v>
          </cell>
          <cell r="S4355">
            <v>0</v>
          </cell>
          <cell r="T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3.03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</row>
        <row r="4356">
          <cell r="B4356" t="str">
            <v>MASON CO-REGULATEDACCOUNTING ADJUSTMENTSFINCHG</v>
          </cell>
          <cell r="J4356" t="str">
            <v>FINCHG</v>
          </cell>
          <cell r="K4356" t="str">
            <v>LATE FEE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191.68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</row>
        <row r="4357">
          <cell r="B4357" t="str">
            <v xml:space="preserve">MASON CO-REGULATEDACCOUNTING ADJUSTMENTSBD </v>
          </cell>
          <cell r="J4357" t="str">
            <v xml:space="preserve">BD </v>
          </cell>
          <cell r="K4357" t="str">
            <v>W\O BAD DEBT</v>
          </cell>
          <cell r="S4357">
            <v>0</v>
          </cell>
          <cell r="T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-739.14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</row>
        <row r="4358">
          <cell r="B4358" t="str">
            <v>MASON CO-REGULATEDACCOUNTING ADJUSTMENTSFINCHG</v>
          </cell>
          <cell r="J4358" t="str">
            <v>FINCHG</v>
          </cell>
          <cell r="K4358" t="str">
            <v>LATE FEE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-2.6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</row>
        <row r="4359">
          <cell r="B4359" t="str">
            <v>MASON CO-REGULATEDACCOUNTING ADJUSTMENTSMM</v>
          </cell>
          <cell r="J4359" t="str">
            <v>MM</v>
          </cell>
          <cell r="K4359" t="str">
            <v>MOVE MONEY</v>
          </cell>
          <cell r="S4359">
            <v>0</v>
          </cell>
          <cell r="T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189.08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</row>
        <row r="4360">
          <cell r="B4360" t="str">
            <v>MASON CO-REGULATEDACCOUNTING ADJUSTMENTSNSF FEES</v>
          </cell>
          <cell r="J4360" t="str">
            <v>NSF FEES</v>
          </cell>
          <cell r="K4360" t="str">
            <v>RETURNED CHECK FEE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21.55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</row>
        <row r="4361">
          <cell r="B4361" t="str">
            <v>MASON CO-REGULATEDACCOUNTING ADJUSTMENTSREFUND</v>
          </cell>
          <cell r="J4361" t="str">
            <v>REFUND</v>
          </cell>
          <cell r="K4361" t="str">
            <v>REFUND</v>
          </cell>
          <cell r="S4361">
            <v>0</v>
          </cell>
          <cell r="T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199.69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</row>
        <row r="4362">
          <cell r="B4362" t="str">
            <v>MASON CO-REGULATEDACCOUNTING ADJUSTMENTSRETCK-CFREE</v>
          </cell>
          <cell r="J4362" t="str">
            <v>RETCK-CFREE</v>
          </cell>
          <cell r="K4362" t="str">
            <v>CHECKFREE RETURN CHECK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11.66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</row>
        <row r="4363">
          <cell r="B4363" t="str">
            <v>MASON CO-REGULATEDACCOUNTING ADJUSTMENTSUNCLAIMED</v>
          </cell>
          <cell r="J4363" t="str">
            <v>UNCLAIMED</v>
          </cell>
          <cell r="K4363" t="str">
            <v>UNCLAIMED PROPERTY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4.5999999999999996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</row>
        <row r="4364">
          <cell r="B4364" t="str">
            <v>MASON CO-REGULATEDCOMMERCIAL  FRONTLOADWLKNRW2RECY</v>
          </cell>
          <cell r="J4364" t="str">
            <v>WLKNRW2RECY</v>
          </cell>
          <cell r="K4364" t="str">
            <v>WALK IN OVER 25 ADDITIONA</v>
          </cell>
          <cell r="S4364">
            <v>0</v>
          </cell>
          <cell r="T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0.77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</row>
        <row r="4365">
          <cell r="B4365" t="str">
            <v>MASON CO-REGULATEDCOMMERCIAL  FRONTLOADWLKNRE1RECYMA</v>
          </cell>
          <cell r="J4365" t="str">
            <v>WLKNRE1RECYMA</v>
          </cell>
          <cell r="K4365" t="str">
            <v>WALK IN 5-25FT EOW-RECYCL</v>
          </cell>
          <cell r="S4365">
            <v>0</v>
          </cell>
          <cell r="T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6.3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</row>
        <row r="4366">
          <cell r="B4366" t="str">
            <v>MASON CO-REGULATEDCOMMERCIAL  FRONTLOADWLKNRW2RECYMA</v>
          </cell>
          <cell r="J4366" t="str">
            <v>WLKNRW2RECYMA</v>
          </cell>
          <cell r="K4366" t="str">
            <v>WALK IN OVER 25 ADDITIONA</v>
          </cell>
          <cell r="S4366">
            <v>0</v>
          </cell>
          <cell r="T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0.34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</row>
        <row r="4367">
          <cell r="B4367" t="str">
            <v>MASON CO-REGULATEDCOMMERCIAL - REARLOADDAMAGE</v>
          </cell>
          <cell r="J4367" t="str">
            <v>DAMAGE</v>
          </cell>
          <cell r="K4367" t="str">
            <v>CHARGE FOR DAMAGE</v>
          </cell>
          <cell r="S4367">
            <v>0</v>
          </cell>
          <cell r="T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85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</row>
        <row r="4368">
          <cell r="B4368" t="str">
            <v>MASON CO-REGULATEDCOMMERCIAL - REARLOADR1.5YDEM</v>
          </cell>
          <cell r="J4368" t="str">
            <v>R1.5YDEM</v>
          </cell>
          <cell r="K4368" t="str">
            <v>1.5 YD 1X EOW</v>
          </cell>
          <cell r="S4368">
            <v>0</v>
          </cell>
          <cell r="T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7938.67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</row>
        <row r="4369">
          <cell r="B4369" t="str">
            <v>MASON CO-REGULATEDCOMMERCIAL - REARLOADR1.5YDRENTM</v>
          </cell>
          <cell r="J4369" t="str">
            <v>R1.5YDRENTM</v>
          </cell>
          <cell r="K4369" t="str">
            <v>1.5YD CONTAINER RENT-MTH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2447.33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</row>
        <row r="4370">
          <cell r="B4370" t="str">
            <v>MASON CO-REGULATEDCOMMERCIAL - REARLOADR1.5YDRENTT</v>
          </cell>
          <cell r="J4370" t="str">
            <v>R1.5YDRENTT</v>
          </cell>
          <cell r="K4370" t="str">
            <v>1.5YD TEMP CONTAINER RENT</v>
          </cell>
          <cell r="S4370">
            <v>0</v>
          </cell>
          <cell r="T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15.77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</row>
        <row r="4371">
          <cell r="B4371" t="str">
            <v>MASON CO-REGULATEDCOMMERCIAL - REARLOADR1.5YDRENTTM</v>
          </cell>
          <cell r="J4371" t="str">
            <v>R1.5YDRENTTM</v>
          </cell>
          <cell r="K4371" t="str">
            <v>1.5 YD TEMP CONT RENT MON</v>
          </cell>
          <cell r="S4371">
            <v>0</v>
          </cell>
          <cell r="T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121.96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</row>
        <row r="4372">
          <cell r="B4372" t="str">
            <v>MASON CO-REGULATEDCOMMERCIAL - REARLOADR1.5YDWM</v>
          </cell>
          <cell r="J4372" t="str">
            <v>R1.5YDWM</v>
          </cell>
          <cell r="K4372" t="str">
            <v>1.5 YD 1X WEEKLY</v>
          </cell>
          <cell r="S4372">
            <v>0</v>
          </cell>
          <cell r="T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6436.05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</row>
        <row r="4373">
          <cell r="B4373" t="str">
            <v>MASON CO-REGULATEDCOMMERCIAL - REARLOADR1YDEM</v>
          </cell>
          <cell r="J4373" t="str">
            <v>R1YDEM</v>
          </cell>
          <cell r="K4373" t="str">
            <v>1 YD 1X EOW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750.4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</row>
        <row r="4374">
          <cell r="B4374" t="str">
            <v>MASON CO-REGULATEDCOMMERCIAL - REARLOADR1YDRENTM</v>
          </cell>
          <cell r="J4374" t="str">
            <v>R1YDRENTM</v>
          </cell>
          <cell r="K4374" t="str">
            <v>1YD CONTAINER RENT-MTHLY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177.87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</row>
        <row r="4375">
          <cell r="B4375" t="str">
            <v>MASON CO-REGULATEDCOMMERCIAL - REARLOADR1YDWM</v>
          </cell>
          <cell r="J4375" t="str">
            <v>R1YDWM</v>
          </cell>
          <cell r="K4375" t="str">
            <v>1 YD 1X WEEKLY</v>
          </cell>
          <cell r="S4375">
            <v>0</v>
          </cell>
          <cell r="T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74.87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</row>
        <row r="4376">
          <cell r="B4376" t="str">
            <v>MASON CO-REGULATEDCOMMERCIAL - REARLOADR2YDEM</v>
          </cell>
          <cell r="J4376" t="str">
            <v>R2YDEM</v>
          </cell>
          <cell r="K4376" t="str">
            <v>2 YD 1X EOW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6330.72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</row>
        <row r="4377">
          <cell r="B4377" t="str">
            <v>MASON CO-REGULATEDCOMMERCIAL - REARLOADR2YDRENTM</v>
          </cell>
          <cell r="J4377" t="str">
            <v>R2YDRENTM</v>
          </cell>
          <cell r="K4377" t="str">
            <v>2YD CONTAINER RENT-MTHLY</v>
          </cell>
          <cell r="S4377">
            <v>0</v>
          </cell>
          <cell r="T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5315.22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</row>
        <row r="4378">
          <cell r="B4378" t="str">
            <v>MASON CO-REGULATEDCOMMERCIAL - REARLOADR2YDRENTT</v>
          </cell>
          <cell r="J4378" t="str">
            <v>R2YDRENTT</v>
          </cell>
          <cell r="K4378" t="str">
            <v>2YD TEMP CONTAINER RENT</v>
          </cell>
          <cell r="S4378">
            <v>0</v>
          </cell>
          <cell r="T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33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</row>
        <row r="4379">
          <cell r="B4379" t="str">
            <v>MASON CO-REGULATEDCOMMERCIAL - REARLOADR2YDRENTTM</v>
          </cell>
          <cell r="J4379" t="str">
            <v>R2YDRENTTM</v>
          </cell>
          <cell r="K4379" t="str">
            <v>2 YD TEMP CONT RENT MONTH</v>
          </cell>
          <cell r="S4379">
            <v>0</v>
          </cell>
          <cell r="T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174.67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</row>
        <row r="4380">
          <cell r="B4380" t="str">
            <v>MASON CO-REGULATEDCOMMERCIAL - REARLOADR2YDWM</v>
          </cell>
          <cell r="J4380" t="str">
            <v>R2YDWM</v>
          </cell>
          <cell r="K4380" t="str">
            <v>2 YD 1X WEEKLY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37576.370000000003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</row>
        <row r="4381">
          <cell r="B4381" t="str">
            <v>MASON CO-REGULATEDCOMMERCIAL - REARLOADUNLOCKREF</v>
          </cell>
          <cell r="J4381" t="str">
            <v>UNLOCKREF</v>
          </cell>
          <cell r="K4381" t="str">
            <v>UNLOCK / UNLATCH REFUSE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263.12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</row>
        <row r="4382">
          <cell r="B4382" t="str">
            <v>MASON CO-REGULATEDCOMMERCIAL - REARLOADCDELC</v>
          </cell>
          <cell r="J4382" t="str">
            <v>CDELC</v>
          </cell>
          <cell r="K4382" t="str">
            <v>CONTAINER DELIVERY CHARGE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324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</row>
        <row r="4383">
          <cell r="B4383" t="str">
            <v>MASON CO-REGULATEDCOMMERCIAL - REARLOADCEXYD</v>
          </cell>
          <cell r="J4383" t="str">
            <v>CEXYD</v>
          </cell>
          <cell r="K4383" t="str">
            <v>CMML EXTRA YARDAGE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1294.3800000000001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</row>
        <row r="4384">
          <cell r="B4384" t="str">
            <v>MASON CO-REGULATEDCOMMERCIAL - REARLOADCOMCAN</v>
          </cell>
          <cell r="J4384" t="str">
            <v>COMCAN</v>
          </cell>
          <cell r="K4384" t="str">
            <v>COMMERCIAL CAN EXTRA</v>
          </cell>
          <cell r="S4384">
            <v>0</v>
          </cell>
          <cell r="T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160.47999999999999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</row>
        <row r="4385">
          <cell r="B4385" t="str">
            <v>MASON CO-REGULATEDCOMMERCIAL - REARLOADR1.5YDPU</v>
          </cell>
          <cell r="J4385" t="str">
            <v>R1.5YDPU</v>
          </cell>
          <cell r="K4385" t="str">
            <v>1.5YD CONTAINER PICKUP</v>
          </cell>
          <cell r="S4385">
            <v>0</v>
          </cell>
          <cell r="T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153.36000000000001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</row>
        <row r="4386">
          <cell r="B4386" t="str">
            <v>MASON CO-REGULATEDCOMMERCIAL - REARLOADR2YDEM</v>
          </cell>
          <cell r="J4386" t="str">
            <v>R2YDEM</v>
          </cell>
          <cell r="K4386" t="str">
            <v>2 YD 1X EOW</v>
          </cell>
          <cell r="S4386">
            <v>0</v>
          </cell>
          <cell r="T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-54.97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</row>
        <row r="4387">
          <cell r="B4387" t="str">
            <v>MASON CO-REGULATEDCOMMERCIAL - REARLOADR2YDPU</v>
          </cell>
          <cell r="J4387" t="str">
            <v>R2YDPU</v>
          </cell>
          <cell r="K4387" t="str">
            <v>2YD CONTAINER PICKUP</v>
          </cell>
          <cell r="S4387">
            <v>0</v>
          </cell>
          <cell r="T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709.24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</row>
        <row r="4388">
          <cell r="B4388" t="str">
            <v>MASON CO-REGULATEDCOMMERCIAL - REARLOADR2YDRENTM</v>
          </cell>
          <cell r="J4388" t="str">
            <v>R2YDRENTM</v>
          </cell>
          <cell r="K4388" t="str">
            <v>2YD CONTAINER RENT-MTHLY</v>
          </cell>
          <cell r="S4388">
            <v>0</v>
          </cell>
          <cell r="T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-13.77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</row>
        <row r="4389">
          <cell r="B4389" t="str">
            <v>MASON CO-REGULATEDCOMMERCIAL - REARLOADROLLOUTOC</v>
          </cell>
          <cell r="J4389" t="str">
            <v>ROLLOUTOC</v>
          </cell>
          <cell r="K4389" t="str">
            <v>ROLL OUT</v>
          </cell>
          <cell r="S4389">
            <v>0</v>
          </cell>
          <cell r="T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435.6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</row>
        <row r="4390">
          <cell r="B4390" t="str">
            <v>MASON CO-REGULATEDCOMMERCIAL - REARLOADUNLOCKREF</v>
          </cell>
          <cell r="J4390" t="str">
            <v>UNLOCKREF</v>
          </cell>
          <cell r="K4390" t="str">
            <v>UNLOCK / UNLATCH REFUSE</v>
          </cell>
          <cell r="S4390">
            <v>0</v>
          </cell>
          <cell r="T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-5.0599999999999996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</row>
        <row r="4391">
          <cell r="B4391" t="str">
            <v>MASON CO-REGULATEDCOMMERCIAL RECYCLEWLKNRE1RECY</v>
          </cell>
          <cell r="J4391" t="str">
            <v>WLKNRE1RECY</v>
          </cell>
          <cell r="K4391" t="str">
            <v>WALK IN 5-25FT EOW-RECYCL</v>
          </cell>
          <cell r="S4391">
            <v>0</v>
          </cell>
          <cell r="T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1.89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</row>
        <row r="4392">
          <cell r="B4392" t="str">
            <v>MASON CO-REGULATEDCOMMERCIAL RECYCLEWLKNRE1RECY</v>
          </cell>
          <cell r="J4392" t="str">
            <v>WLKNRE1RECY</v>
          </cell>
          <cell r="K4392" t="str">
            <v>WALK IN 5-25FT EOW-RECYCL</v>
          </cell>
          <cell r="S4392">
            <v>0</v>
          </cell>
          <cell r="T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-0.63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</row>
        <row r="4393">
          <cell r="B4393" t="str">
            <v>MASON CO-REGULATEDCOMMERCIAL RECYCLERECYCLERMA</v>
          </cell>
          <cell r="J4393" t="str">
            <v>RECYCLERMA</v>
          </cell>
          <cell r="K4393" t="str">
            <v>VALUE OF RECYCLEABLES</v>
          </cell>
          <cell r="S4393">
            <v>0</v>
          </cell>
          <cell r="T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1799.87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</row>
        <row r="4394">
          <cell r="B4394" t="str">
            <v>MASON CO-REGULATEDCOMMERCIAL RECYCLERECYCRMA</v>
          </cell>
          <cell r="J4394" t="str">
            <v>RECYCRMA</v>
          </cell>
          <cell r="K4394" t="str">
            <v>RECYCLE MONTHLY ARREARS</v>
          </cell>
          <cell r="S4394">
            <v>0</v>
          </cell>
          <cell r="T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4477.38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</row>
        <row r="4395">
          <cell r="B4395" t="str">
            <v>MASON CO-REGULATEDCOMMERCIAL RECYCLERECYRNBMA</v>
          </cell>
          <cell r="J4395" t="str">
            <v>RECYRNBMA</v>
          </cell>
          <cell r="K4395" t="str">
            <v>RECYCLE NO BIN MONTHLY AR</v>
          </cell>
          <cell r="S4395">
            <v>0</v>
          </cell>
          <cell r="T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24.99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</row>
        <row r="4396">
          <cell r="B4396" t="str">
            <v>MASON CO-REGULATEDPAYMENTSCC-KOL</v>
          </cell>
          <cell r="J4396" t="str">
            <v>CC-KOL</v>
          </cell>
          <cell r="K4396" t="str">
            <v>ONLINE PAYMENT-CC</v>
          </cell>
          <cell r="S4396">
            <v>0</v>
          </cell>
          <cell r="T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-199474.28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</row>
        <row r="4397">
          <cell r="B4397" t="str">
            <v>MASON CO-REGULATEDPAYMENTSCCREF-KOL</v>
          </cell>
          <cell r="J4397" t="str">
            <v>CCREF-KOL</v>
          </cell>
          <cell r="K4397" t="str">
            <v>CREDIT CARD REFUND</v>
          </cell>
          <cell r="S4397">
            <v>0</v>
          </cell>
          <cell r="T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257.13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</row>
        <row r="4398">
          <cell r="B4398" t="str">
            <v>MASON CO-REGULATEDPAYMENTSPAY</v>
          </cell>
          <cell r="J4398" t="str">
            <v>PAY</v>
          </cell>
          <cell r="K4398" t="str">
            <v>PAYMENT-THANK YOU!</v>
          </cell>
          <cell r="S4398">
            <v>0</v>
          </cell>
          <cell r="T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-14993.38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</row>
        <row r="4399">
          <cell r="B4399" t="str">
            <v>MASON CO-REGULATEDPAYMENTSPAY-CFREE</v>
          </cell>
          <cell r="J4399" t="str">
            <v>PAY-CFREE</v>
          </cell>
          <cell r="K4399" t="str">
            <v>PAYMENT-THANK YOU</v>
          </cell>
          <cell r="S4399">
            <v>0</v>
          </cell>
          <cell r="T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-74090.05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</row>
        <row r="4400">
          <cell r="B4400" t="str">
            <v>MASON CO-REGULATEDPAYMENTSPAY-KOL</v>
          </cell>
          <cell r="J4400" t="str">
            <v>PAY-KOL</v>
          </cell>
          <cell r="K4400" t="str">
            <v>PAYMENT-THANK YOU - OL</v>
          </cell>
          <cell r="S4400">
            <v>0</v>
          </cell>
          <cell r="T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-76040.69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</row>
        <row r="4401">
          <cell r="B4401" t="str">
            <v>MASON CO-REGULATEDPAYMENTSPAY-ORCC</v>
          </cell>
          <cell r="J4401" t="str">
            <v>PAY-ORCC</v>
          </cell>
          <cell r="K4401" t="str">
            <v>ORCC PAYMENT</v>
          </cell>
          <cell r="S4401">
            <v>0</v>
          </cell>
          <cell r="T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-207.69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</row>
        <row r="4402">
          <cell r="B4402" t="str">
            <v>MASON CO-REGULATEDPAYMENTSPAY-RPPS</v>
          </cell>
          <cell r="J4402" t="str">
            <v>PAY-RPPS</v>
          </cell>
          <cell r="K4402" t="str">
            <v>RPSS PAYMENT</v>
          </cell>
          <cell r="S4402">
            <v>0</v>
          </cell>
          <cell r="T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-14087.72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</row>
        <row r="4403">
          <cell r="B4403" t="str">
            <v>MASON CO-REGULATEDPAYMENTSPAYMET</v>
          </cell>
          <cell r="J4403" t="str">
            <v>PAYMET</v>
          </cell>
          <cell r="K4403" t="str">
            <v>METAVANTE ONLINE PAYMENT</v>
          </cell>
          <cell r="S4403">
            <v>0</v>
          </cell>
          <cell r="T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-10182.870000000001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</row>
        <row r="4404">
          <cell r="B4404" t="str">
            <v>MASON CO-REGULATEDPAYMENTSPAYPNCL</v>
          </cell>
          <cell r="J4404" t="str">
            <v>PAYPNCL</v>
          </cell>
          <cell r="K4404" t="str">
            <v>PAYMENT THANK YOU!</v>
          </cell>
          <cell r="S4404">
            <v>0</v>
          </cell>
          <cell r="T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-123064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</row>
        <row r="4405">
          <cell r="B4405" t="str">
            <v>MASON CO-REGULATEDPAYMENTSPAYUSBL</v>
          </cell>
          <cell r="J4405" t="str">
            <v>PAYUSBL</v>
          </cell>
          <cell r="K4405" t="str">
            <v>PAYMENT THANK YOU</v>
          </cell>
          <cell r="S4405">
            <v>0</v>
          </cell>
          <cell r="T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-4564.4399999999996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</row>
        <row r="4406">
          <cell r="B4406" t="str">
            <v>MASON CO-REGULATEDPAYMENTSRET-KOL</v>
          </cell>
          <cell r="J4406" t="str">
            <v>RET-KOL</v>
          </cell>
          <cell r="K4406" t="str">
            <v>ONLINE PAYMENT RETURN</v>
          </cell>
          <cell r="S4406">
            <v>0</v>
          </cell>
          <cell r="T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1510.77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</row>
        <row r="4407">
          <cell r="B4407" t="str">
            <v>MASON CO-REGULATEDPAYMENTSCC-KOL</v>
          </cell>
          <cell r="J4407" t="str">
            <v>CC-KOL</v>
          </cell>
          <cell r="K4407" t="str">
            <v>ONLINE PAYMENT-CC</v>
          </cell>
          <cell r="S4407">
            <v>0</v>
          </cell>
          <cell r="T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-64063.72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</row>
        <row r="4408">
          <cell r="B4408" t="str">
            <v>MASON CO-REGULATEDPAYMENTSCCREF-KOL</v>
          </cell>
          <cell r="J4408" t="str">
            <v>CCREF-KOL</v>
          </cell>
          <cell r="K4408" t="str">
            <v>CREDIT CARD REFUND</v>
          </cell>
          <cell r="S4408">
            <v>0</v>
          </cell>
          <cell r="T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5046.12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</row>
        <row r="4409">
          <cell r="B4409" t="str">
            <v>MASON CO-REGULATEDPAYMENTSPAY</v>
          </cell>
          <cell r="J4409" t="str">
            <v>PAY</v>
          </cell>
          <cell r="K4409" t="str">
            <v>PAYMENT-THANK YOU!</v>
          </cell>
          <cell r="S4409">
            <v>0</v>
          </cell>
          <cell r="T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-13808.7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</row>
        <row r="4410">
          <cell r="B4410" t="str">
            <v>MASON CO-REGULATEDPAYMENTSPAY EFT</v>
          </cell>
          <cell r="J4410" t="str">
            <v>PAY EFT</v>
          </cell>
          <cell r="K4410" t="str">
            <v>ELECTRONIC PAYMENT</v>
          </cell>
          <cell r="S4410">
            <v>0</v>
          </cell>
          <cell r="T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-2026.79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</row>
        <row r="4411">
          <cell r="B4411" t="str">
            <v>MASON CO-REGULATEDPAYMENTSPAY ICT</v>
          </cell>
          <cell r="J4411" t="str">
            <v>PAY ICT</v>
          </cell>
          <cell r="K4411" t="str">
            <v>I/C PAYMENT THANK YOU!</v>
          </cell>
          <cell r="S4411">
            <v>0</v>
          </cell>
          <cell r="T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-28.52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</row>
        <row r="4412">
          <cell r="B4412" t="str">
            <v>MASON CO-REGULATEDPAYMENTSPAY-CFREE</v>
          </cell>
          <cell r="J4412" t="str">
            <v>PAY-CFREE</v>
          </cell>
          <cell r="K4412" t="str">
            <v>PAYMENT-THANK YOU</v>
          </cell>
          <cell r="S4412">
            <v>0</v>
          </cell>
          <cell r="T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-3920.17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</row>
        <row r="4413">
          <cell r="B4413" t="str">
            <v>MASON CO-REGULATEDPAYMENTSPAY-KOL</v>
          </cell>
          <cell r="J4413" t="str">
            <v>PAY-KOL</v>
          </cell>
          <cell r="K4413" t="str">
            <v>PAYMENT-THANK YOU - OL</v>
          </cell>
          <cell r="S4413">
            <v>0</v>
          </cell>
          <cell r="T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-16062.31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</row>
        <row r="4414">
          <cell r="B4414" t="str">
            <v>MASON CO-REGULATEDPAYMENTSPAY-RPPS</v>
          </cell>
          <cell r="J4414" t="str">
            <v>PAY-RPPS</v>
          </cell>
          <cell r="K4414" t="str">
            <v>RPSS PAYMENT</v>
          </cell>
          <cell r="S4414">
            <v>0</v>
          </cell>
          <cell r="T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-4216.99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</row>
        <row r="4415">
          <cell r="B4415" t="str">
            <v>MASON CO-REGULATEDPAYMENTSPAYMET</v>
          </cell>
          <cell r="J4415" t="str">
            <v>PAYMET</v>
          </cell>
          <cell r="K4415" t="str">
            <v>METAVANTE ONLINE PAYMENT</v>
          </cell>
          <cell r="S4415">
            <v>0</v>
          </cell>
          <cell r="T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-779.17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</row>
        <row r="4416">
          <cell r="B4416" t="str">
            <v>MASON CO-REGULATEDPAYMENTSPAYPNCL</v>
          </cell>
          <cell r="J4416" t="str">
            <v>PAYPNCL</v>
          </cell>
          <cell r="K4416" t="str">
            <v>PAYMENT THANK YOU!</v>
          </cell>
          <cell r="S4416">
            <v>0</v>
          </cell>
          <cell r="T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-42384.38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</row>
        <row r="4417">
          <cell r="B4417" t="str">
            <v>MASON CO-REGULATEDPAYMENTSPAYUSBL</v>
          </cell>
          <cell r="J4417" t="str">
            <v>PAYUSBL</v>
          </cell>
          <cell r="K4417" t="str">
            <v>PAYMENT THANK YOU</v>
          </cell>
          <cell r="S4417">
            <v>0</v>
          </cell>
          <cell r="T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-10935.47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</row>
        <row r="4418">
          <cell r="B4418" t="str">
            <v>MASON CO-REGULATEDPAYMENTSRET-KOL</v>
          </cell>
          <cell r="J4418" t="str">
            <v>RET-KOL</v>
          </cell>
          <cell r="K4418" t="str">
            <v>ONLINE PAYMENT RETURN</v>
          </cell>
          <cell r="S4418">
            <v>0</v>
          </cell>
          <cell r="T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178.43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</row>
        <row r="4419">
          <cell r="B4419" t="str">
            <v>MASON CO-REGULATEDRESIDENTIAL35RE1</v>
          </cell>
          <cell r="J4419" t="str">
            <v>35RE1</v>
          </cell>
          <cell r="K4419" t="str">
            <v>1-35 GAL CART EOW SVC</v>
          </cell>
          <cell r="S4419">
            <v>0</v>
          </cell>
          <cell r="T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302.27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</row>
        <row r="4420">
          <cell r="B4420" t="str">
            <v>MASON CO-REGULATEDRESIDENTIAL35RM1</v>
          </cell>
          <cell r="J4420" t="str">
            <v>35RM1</v>
          </cell>
          <cell r="K4420" t="str">
            <v>1-32 GL/MONTH SVC WALK IN</v>
          </cell>
          <cell r="S4420">
            <v>0</v>
          </cell>
          <cell r="T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19.350000000000001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</row>
        <row r="4421">
          <cell r="B4421" t="str">
            <v>MASON CO-REGULATEDRESIDENTIAL35RW1</v>
          </cell>
          <cell r="J4421" t="str">
            <v>35RW1</v>
          </cell>
          <cell r="K4421" t="str">
            <v>1-35 GAL CART WEEKLY SVC</v>
          </cell>
          <cell r="S4421">
            <v>0</v>
          </cell>
          <cell r="T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454.47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</row>
        <row r="4422">
          <cell r="B4422" t="str">
            <v>MASON CO-REGULATEDRESIDENTIAL48RE1</v>
          </cell>
          <cell r="J4422" t="str">
            <v>48RE1</v>
          </cell>
          <cell r="K4422" t="str">
            <v>1-48 GAL EOW</v>
          </cell>
          <cell r="S4422">
            <v>0</v>
          </cell>
          <cell r="T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159.44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</row>
        <row r="4423">
          <cell r="B4423" t="str">
            <v>MASON CO-REGULATEDRESIDENTIAL48RW1</v>
          </cell>
          <cell r="J4423" t="str">
            <v>48RW1</v>
          </cell>
          <cell r="K4423" t="str">
            <v>1-48 GAL WEEKLY</v>
          </cell>
          <cell r="S4423">
            <v>0</v>
          </cell>
          <cell r="T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594.19000000000005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</row>
        <row r="4424">
          <cell r="B4424" t="str">
            <v>MASON CO-REGULATEDRESIDENTIAL64RE1</v>
          </cell>
          <cell r="J4424" t="str">
            <v>64RE1</v>
          </cell>
          <cell r="K4424" t="str">
            <v>1-64 GAL EOW</v>
          </cell>
          <cell r="S4424">
            <v>0</v>
          </cell>
          <cell r="T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222.84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</row>
        <row r="4425">
          <cell r="B4425" t="str">
            <v>MASON CO-REGULATEDRESIDENTIAL64RM1</v>
          </cell>
          <cell r="J4425" t="str">
            <v>64RM1</v>
          </cell>
          <cell r="K4425" t="str">
            <v>1-64 GAL MONTHLY</v>
          </cell>
          <cell r="S4425">
            <v>0</v>
          </cell>
          <cell r="T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</row>
        <row r="4426">
          <cell r="B4426" t="str">
            <v>MASON CO-REGULATEDRESIDENTIAL64RW1</v>
          </cell>
          <cell r="J4426" t="str">
            <v>64RW1</v>
          </cell>
          <cell r="K4426" t="str">
            <v>1-64 GAL CART WEEKLY SVC</v>
          </cell>
          <cell r="S4426">
            <v>0</v>
          </cell>
          <cell r="T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359.49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</row>
        <row r="4427">
          <cell r="B4427" t="str">
            <v>MASON CO-REGULATEDRESIDENTIAL96RE1</v>
          </cell>
          <cell r="J4427" t="str">
            <v>96RE1</v>
          </cell>
          <cell r="K4427" t="str">
            <v>1-96 GAL EOW</v>
          </cell>
          <cell r="S4427">
            <v>0</v>
          </cell>
          <cell r="T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139.61000000000001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</row>
        <row r="4428">
          <cell r="B4428" t="str">
            <v>MASON CO-REGULATEDRESIDENTIAL96RM1</v>
          </cell>
          <cell r="J4428" t="str">
            <v>96RM1</v>
          </cell>
          <cell r="K4428" t="str">
            <v>1-96 GAL MONTHLY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11.77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</row>
        <row r="4429">
          <cell r="B4429" t="str">
            <v>MASON CO-REGULATEDRESIDENTIAL96RW1</v>
          </cell>
          <cell r="J4429" t="str">
            <v>96RW1</v>
          </cell>
          <cell r="K4429" t="str">
            <v>1-96 GAL CART WEEKLY SVC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566.63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</row>
        <row r="4430">
          <cell r="B4430" t="str">
            <v>MASON CO-REGULATEDRESIDENTIALDRVNRE1</v>
          </cell>
          <cell r="J4430" t="str">
            <v>DRVNRE1</v>
          </cell>
          <cell r="K4430" t="str">
            <v>DRIVE IN UP TO 250'-EOW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0.49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</row>
        <row r="4431">
          <cell r="B4431" t="str">
            <v>MASON CO-REGULATEDRESIDENTIALDRVNRE1RECY</v>
          </cell>
          <cell r="J4431" t="str">
            <v>DRVNRE1RECY</v>
          </cell>
          <cell r="K4431" t="str">
            <v>DRIVE IN UP TO 250 EOW-RE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-2.62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</row>
        <row r="4432">
          <cell r="B4432" t="str">
            <v>MASON CO-REGULATEDRESIDENTIALDRVNRW1</v>
          </cell>
          <cell r="J4432" t="str">
            <v>DRVNRW1</v>
          </cell>
          <cell r="K4432" t="str">
            <v>DRIVE IN UP TO 250'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-2.15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</row>
        <row r="4433">
          <cell r="B4433" t="str">
            <v>MASON CO-REGULATEDRESIDENTIALRECYCLECR</v>
          </cell>
          <cell r="J4433" t="str">
            <v>RECYCLECR</v>
          </cell>
          <cell r="K4433" t="str">
            <v>VALUE OF RECYCLABLES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342.96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</row>
        <row r="4434">
          <cell r="B4434" t="str">
            <v>MASON CO-REGULATEDRESIDENTIALRECYONLY</v>
          </cell>
          <cell r="J4434" t="str">
            <v>RECYONLY</v>
          </cell>
          <cell r="K4434" t="str">
            <v>RECYCLE SERVICE ONLY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-8.82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</row>
        <row r="4435">
          <cell r="B4435" t="str">
            <v>MASON CO-REGULATEDRESIDENTIALRECYR</v>
          </cell>
          <cell r="J4435" t="str">
            <v>RECYR</v>
          </cell>
          <cell r="K4435" t="str">
            <v>RESIDENTIAL RECYCLE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864.46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</row>
        <row r="4436">
          <cell r="B4436" t="str">
            <v>MASON CO-REGULATEDRESIDENTIALWLKNRE1</v>
          </cell>
          <cell r="J4436" t="str">
            <v>WLKNRE1</v>
          </cell>
          <cell r="K4436" t="str">
            <v>WALK IN 5'-25'-EOW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1.02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</row>
        <row r="4437">
          <cell r="B4437" t="str">
            <v>MASON CO-REGULATEDRESIDENTIALWLKNRW1</v>
          </cell>
          <cell r="J4437" t="str">
            <v>WLKNRW1</v>
          </cell>
          <cell r="K4437" t="str">
            <v>WALK IN 5'-25'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10.77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</row>
        <row r="4438">
          <cell r="B4438" t="str">
            <v>MASON CO-REGULATEDRESIDENTIALWLKNRW2</v>
          </cell>
          <cell r="J4438" t="str">
            <v>WLKNRW2</v>
          </cell>
          <cell r="K4438" t="str">
            <v>WALK IN OVER 25'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0.68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</row>
        <row r="4439">
          <cell r="B4439" t="str">
            <v>MASON CO-REGULATEDRESIDENTIAL35RE1</v>
          </cell>
          <cell r="J4439" t="str">
            <v>35RE1</v>
          </cell>
          <cell r="K4439" t="str">
            <v>1-35 GAL CART EOW SVC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-185.99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</row>
        <row r="4440">
          <cell r="B4440" t="str">
            <v>MASON CO-REGULATEDRESIDENTIAL35RM1</v>
          </cell>
          <cell r="J4440" t="str">
            <v>35RM1</v>
          </cell>
          <cell r="K4440" t="str">
            <v>1-32 GL/MONTH SVC WALK IN</v>
          </cell>
          <cell r="S4440">
            <v>0</v>
          </cell>
          <cell r="T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-19.350000000000001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</row>
        <row r="4441">
          <cell r="B4441" t="str">
            <v>MASON CO-REGULATEDRESIDENTIAL35ROCC1</v>
          </cell>
          <cell r="J4441" t="str">
            <v>35ROCC1</v>
          </cell>
          <cell r="K4441" t="str">
            <v>1-35 GAL ON CALL PICKUP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58.05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</row>
        <row r="4442">
          <cell r="B4442" t="str">
            <v>MASON CO-REGULATEDRESIDENTIAL35RW1</v>
          </cell>
          <cell r="J4442" t="str">
            <v>35RW1</v>
          </cell>
          <cell r="K4442" t="str">
            <v>1-35 GAL CART WEEKLY SVC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-455.78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</row>
        <row r="4443">
          <cell r="B4443" t="str">
            <v>MASON CO-REGULATEDRESIDENTIAL48RE1</v>
          </cell>
          <cell r="J4443" t="str">
            <v>48RE1</v>
          </cell>
          <cell r="K4443" t="str">
            <v>1-48 GAL EOW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-159.55000000000001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</row>
        <row r="4444">
          <cell r="B4444" t="str">
            <v>MASON CO-REGULATEDRESIDENTIAL48RM1</v>
          </cell>
          <cell r="J4444" t="str">
            <v>48RM1</v>
          </cell>
          <cell r="K4444" t="str">
            <v>1-48 GAL MONTHLY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-16.16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</row>
        <row r="4445">
          <cell r="B4445" t="str">
            <v>MASON CO-REGULATEDRESIDENTIAL48ROCC1</v>
          </cell>
          <cell r="J4445" t="str">
            <v>48ROCC1</v>
          </cell>
          <cell r="K4445" t="str">
            <v>1-48 GAL ON CALL PICKUP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92.92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</row>
        <row r="4446">
          <cell r="B4446" t="str">
            <v>MASON CO-REGULATEDRESIDENTIAL48RW1</v>
          </cell>
          <cell r="J4446" t="str">
            <v>48RW1</v>
          </cell>
          <cell r="K4446" t="str">
            <v>1-48 GAL WEEKLY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-517.20000000000005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</row>
        <row r="4447">
          <cell r="B4447" t="str">
            <v>MASON CO-REGULATEDRESIDENTIAL64RE1</v>
          </cell>
          <cell r="J4447" t="str">
            <v>64RE1</v>
          </cell>
          <cell r="K4447" t="str">
            <v>1-64 GAL EOW</v>
          </cell>
          <cell r="S4447">
            <v>0</v>
          </cell>
          <cell r="T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-130.28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</row>
        <row r="4448">
          <cell r="B4448" t="str">
            <v>MASON CO-REGULATEDRESIDENTIAL64RM1</v>
          </cell>
          <cell r="J4448" t="str">
            <v>64RM1</v>
          </cell>
          <cell r="K4448" t="str">
            <v>1-64 GAL MONTHLY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-9.5399999999999991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</row>
        <row r="4449">
          <cell r="B4449" t="str">
            <v>MASON CO-REGULATEDRESIDENTIAL64ROCC1</v>
          </cell>
          <cell r="J4449" t="str">
            <v>64ROCC1</v>
          </cell>
          <cell r="K4449" t="str">
            <v>1-64 GAL ON CALL PICKUP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57.24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</row>
        <row r="4450">
          <cell r="B4450" t="str">
            <v>MASON CO-REGULATEDRESIDENTIAL64RW1</v>
          </cell>
          <cell r="J4450" t="str">
            <v>64RW1</v>
          </cell>
          <cell r="K4450" t="str">
            <v>1-64 GAL CART WEEKLY SVC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-315.5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</row>
        <row r="4451">
          <cell r="B4451" t="str">
            <v>MASON CO-REGULATEDRESIDENTIAL96RE1</v>
          </cell>
          <cell r="J4451" t="str">
            <v>96RE1</v>
          </cell>
          <cell r="K4451" t="str">
            <v>1-96 GAL EOW</v>
          </cell>
          <cell r="S4451">
            <v>0</v>
          </cell>
          <cell r="T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-98.79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</row>
        <row r="4452">
          <cell r="B4452" t="str">
            <v>MASON CO-REGULATEDRESIDENTIAL96ROCC1</v>
          </cell>
          <cell r="J4452" t="str">
            <v>96ROCC1</v>
          </cell>
          <cell r="K4452" t="str">
            <v>1-96 GAL ON CALL PICKUP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258.94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</row>
        <row r="4453">
          <cell r="B4453" t="str">
            <v>MASON CO-REGULATEDRESIDENTIAL96RW1</v>
          </cell>
          <cell r="J4453" t="str">
            <v>96RW1</v>
          </cell>
          <cell r="K4453" t="str">
            <v>1-96 GAL CART WEEKLY SVC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-236.1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</row>
        <row r="4454">
          <cell r="B4454" t="str">
            <v>MASON CO-REGULATEDRESIDENTIALADJOTHR</v>
          </cell>
          <cell r="J4454" t="str">
            <v>ADJOTHR</v>
          </cell>
          <cell r="K4454" t="str">
            <v>ADJUSTMENT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-4.66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</row>
        <row r="4455">
          <cell r="B4455" t="str">
            <v>MASON CO-REGULATEDRESIDENTIALDRVNRE1RECY</v>
          </cell>
          <cell r="J4455" t="str">
            <v>DRVNRE1RECY</v>
          </cell>
          <cell r="K4455" t="str">
            <v>DRIVE IN UP TO 250 EOW-RE</v>
          </cell>
          <cell r="S4455">
            <v>0</v>
          </cell>
          <cell r="T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-1.32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</row>
        <row r="4456">
          <cell r="B4456" t="str">
            <v>MASON CO-REGULATEDRESIDENTIALDRVNRW1</v>
          </cell>
          <cell r="J4456" t="str">
            <v>DRVNRW1</v>
          </cell>
          <cell r="K4456" t="str">
            <v>DRIVE IN UP TO 250'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-5.74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</row>
        <row r="4457">
          <cell r="B4457" t="str">
            <v>MASON CO-REGULATEDRESIDENTIALEXPUR</v>
          </cell>
          <cell r="J4457" t="str">
            <v>EXPUR</v>
          </cell>
          <cell r="K4457" t="str">
            <v>EXTRA PICKUP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661.3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</row>
        <row r="4458">
          <cell r="B4458" t="str">
            <v>MASON CO-REGULATEDRESIDENTIALEXTRAR</v>
          </cell>
          <cell r="J4458" t="str">
            <v>EXTRAR</v>
          </cell>
          <cell r="K4458" t="str">
            <v>EXTRA CAN/BAGS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3310.76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</row>
        <row r="4459">
          <cell r="B4459" t="str">
            <v>MASON CO-REGULATEDRESIDENTIALOFOWR</v>
          </cell>
          <cell r="J4459" t="str">
            <v>OFOWR</v>
          </cell>
          <cell r="K4459" t="str">
            <v>OVERFILL/OVERWEIGHT CHG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1871.88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</row>
        <row r="4460">
          <cell r="B4460" t="str">
            <v>MASON CO-REGULATEDRESIDENTIALRECYCLECR</v>
          </cell>
          <cell r="J4460" t="str">
            <v>RECYCLECR</v>
          </cell>
          <cell r="K4460" t="str">
            <v>VALUE OF RECYCLABLES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-235.03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</row>
        <row r="4461">
          <cell r="B4461" t="str">
            <v>MASON CO-REGULATEDRESIDENTIALRECYR</v>
          </cell>
          <cell r="J4461" t="str">
            <v>RECYR</v>
          </cell>
          <cell r="K4461" t="str">
            <v>RESIDENTIAL RECYCLE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-675.95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</row>
        <row r="4462">
          <cell r="B4462" t="str">
            <v>MASON CO-REGULATEDRESIDENTIALREDELIVER</v>
          </cell>
          <cell r="J4462" t="str">
            <v>REDELIVER</v>
          </cell>
          <cell r="K4462" t="str">
            <v>DELIVERY CHARGE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195.34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</row>
        <row r="4463">
          <cell r="B4463" t="str">
            <v>MASON CO-REGULATEDRESIDENTIALRESTART</v>
          </cell>
          <cell r="J4463" t="str">
            <v>RESTART</v>
          </cell>
          <cell r="K4463" t="str">
            <v>SERVICE RESTART FEE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808.22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</row>
        <row r="4464">
          <cell r="B4464" t="str">
            <v>MASON CO-REGULATEDRESIDENTIALWLKNRE1</v>
          </cell>
          <cell r="J4464" t="str">
            <v>WLKNRE1</v>
          </cell>
          <cell r="K4464" t="str">
            <v>WALK IN 5'-25'-EOW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-0.64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</row>
        <row r="4465">
          <cell r="B4465" t="str">
            <v>MASON CO-REGULATEDRESIDENTIALWLKNRM1</v>
          </cell>
          <cell r="J4465" t="str">
            <v>WLKNRM1</v>
          </cell>
          <cell r="K4465" t="str">
            <v>WALK IN 5'-25'-MTHLY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0.59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</row>
        <row r="4466">
          <cell r="B4466" t="str">
            <v>MASON CO-REGULATEDRESIDENTIALWLKNRW1</v>
          </cell>
          <cell r="J4466" t="str">
            <v>WLKNRW1</v>
          </cell>
          <cell r="K4466" t="str">
            <v>WALK IN 5'-25'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-0.56999999999999995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</row>
        <row r="4467">
          <cell r="B4467" t="str">
            <v>MASON CO-REGULATEDRESIDENTIAL35ROCC1</v>
          </cell>
          <cell r="J4467" t="str">
            <v>35ROCC1</v>
          </cell>
          <cell r="K4467" t="str">
            <v>1-35 GAL ON CALL PICKUP</v>
          </cell>
          <cell r="S4467">
            <v>0</v>
          </cell>
          <cell r="T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12.9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</row>
        <row r="4468">
          <cell r="B4468" t="str">
            <v>MASON CO-REGULATEDRESIDENTIAL96RE1</v>
          </cell>
          <cell r="J4468" t="str">
            <v>96RE1</v>
          </cell>
          <cell r="K4468" t="str">
            <v>1-96 GAL EOW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10.74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</row>
        <row r="4469">
          <cell r="B4469" t="str">
            <v>MASON CO-REGULATEDRESIDENTIAL96ROCC1</v>
          </cell>
          <cell r="J4469" t="str">
            <v>96ROCC1</v>
          </cell>
          <cell r="K4469" t="str">
            <v>1-96 GAL ON CALL PICKUP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23.54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</row>
        <row r="4470">
          <cell r="B4470" t="str">
            <v>MASON CO-REGULATEDRESIDENTIAL96RW1</v>
          </cell>
          <cell r="J4470" t="str">
            <v>96RW1</v>
          </cell>
          <cell r="K4470" t="str">
            <v>1-96 GAL CART WEEKLY SVC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23.61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</row>
        <row r="4471">
          <cell r="B4471" t="str">
            <v>MASON CO-REGULATEDRESIDENTIALDRVNRE1RECYMA</v>
          </cell>
          <cell r="J4471" t="str">
            <v>DRVNRE1RECYMA</v>
          </cell>
          <cell r="K4471" t="str">
            <v>DRIVE IN UP TO 250 EOW-RE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65.75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</row>
        <row r="4472">
          <cell r="B4472" t="str">
            <v>MASON CO-REGULATEDRESIDENTIALDRVNRE2RECYMA</v>
          </cell>
          <cell r="J4472" t="str">
            <v>DRVNRE2RECYMA</v>
          </cell>
          <cell r="K4472" t="str">
            <v>DRIVE IN OVER 250 EOW-REC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16.5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</row>
        <row r="4473">
          <cell r="B4473" t="str">
            <v>MASON CO-REGULATEDRESIDENTIALDRVNRM1RECYMA</v>
          </cell>
          <cell r="J4473" t="str">
            <v>DRVNRM1RECYMA</v>
          </cell>
          <cell r="K4473" t="str">
            <v>DRIVE IN UP TO 125 MONTHL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1.1000000000000001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</row>
        <row r="4474">
          <cell r="B4474" t="str">
            <v>MASON CO-REGULATEDRESIDENTIALEMPLOYEER</v>
          </cell>
          <cell r="J4474" t="str">
            <v>EMPLOYEER</v>
          </cell>
          <cell r="K4474" t="str">
            <v>EMPLOYEE SERVICE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</row>
        <row r="4475">
          <cell r="B4475" t="str">
            <v>MASON CO-REGULATEDRESIDENTIALRECYCLECR</v>
          </cell>
          <cell r="J4475" t="str">
            <v>RECYCLECR</v>
          </cell>
          <cell r="K4475" t="str">
            <v>VALUE OF RECYCLABLES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23.32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</row>
        <row r="4476">
          <cell r="B4476" t="str">
            <v>MASON CO-REGULATEDRESIDENTIALRECYR</v>
          </cell>
          <cell r="J4476" t="str">
            <v>RECYR</v>
          </cell>
          <cell r="K4476" t="str">
            <v>RESIDENTIAL RECYCLE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58.32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</row>
        <row r="4477">
          <cell r="B4477" t="str">
            <v>MASON CO-REGULATEDRESIDENTIAL35ROCC1</v>
          </cell>
          <cell r="J4477" t="str">
            <v>35ROCC1</v>
          </cell>
          <cell r="K4477" t="str">
            <v>1-35 GAL ON CALL PICKUP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3753.9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</row>
        <row r="4478">
          <cell r="B4478" t="str">
            <v>MASON CO-REGULATEDRESIDENTIAL48ROCC1</v>
          </cell>
          <cell r="J4478" t="str">
            <v>48ROCC1</v>
          </cell>
          <cell r="K4478" t="str">
            <v>1-48 GAL ON CALL PICKUP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331.28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</row>
        <row r="4479">
          <cell r="B4479" t="str">
            <v>MASON CO-REGULATEDRESIDENTIAL64ROCC1</v>
          </cell>
          <cell r="J4479" t="str">
            <v>64ROCC1</v>
          </cell>
          <cell r="K4479" t="str">
            <v>1-64 GAL ON CALL PICKUP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438.84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</row>
        <row r="4480">
          <cell r="B4480" t="str">
            <v>MASON CO-REGULATEDRESIDENTIAL96ROCC1</v>
          </cell>
          <cell r="J4480" t="str">
            <v>96ROCC1</v>
          </cell>
          <cell r="K4480" t="str">
            <v>1-96 GAL ON CALL PICKUP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783.27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</row>
        <row r="4481">
          <cell r="B4481" t="str">
            <v>MASON CO-REGULATEDRESIDENTIALADJOTHR</v>
          </cell>
          <cell r="J4481" t="str">
            <v>ADJOTHR</v>
          </cell>
          <cell r="K4481" t="str">
            <v>ADJUSTMENT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-0.04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</row>
        <row r="4482">
          <cell r="B4482" t="str">
            <v>MASON CO-REGULATEDRESIDENTIALEXTRAR</v>
          </cell>
          <cell r="J4482" t="str">
            <v>EXTRAR</v>
          </cell>
          <cell r="K4482" t="str">
            <v>EXTRA CAN/BAGS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297.66000000000003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</row>
        <row r="4483">
          <cell r="B4483" t="str">
            <v>MASON CO-REGULATEDRESIDENTIALOFOWR</v>
          </cell>
          <cell r="J4483" t="str">
            <v>OFOWR</v>
          </cell>
          <cell r="K4483" t="str">
            <v>OVERFILL/OVERWEIGHT CHG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103.73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</row>
        <row r="4484">
          <cell r="B4484" t="str">
            <v>MASON CO-REGULATEDRESIDENTIALRESTART</v>
          </cell>
          <cell r="J4484" t="str">
            <v>RESTART</v>
          </cell>
          <cell r="K4484" t="str">
            <v>SERVICE RESTART FEE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-0.47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</row>
        <row r="4485">
          <cell r="B4485" t="str">
            <v>MASON CO-REGULATEDRESIDENTIALWLKNRM1</v>
          </cell>
          <cell r="J4485" t="str">
            <v>WLKNRM1</v>
          </cell>
          <cell r="K4485" t="str">
            <v>WALK IN 5'-25'-MTHLY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0.59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</row>
        <row r="4486">
          <cell r="B4486" t="str">
            <v>MASON CO-REGULATEDROLLOFFWASHOUT</v>
          </cell>
          <cell r="J4486" t="str">
            <v>WASHOUT</v>
          </cell>
          <cell r="K4486" t="str">
            <v>WASHING FEE</v>
          </cell>
          <cell r="S4486">
            <v>0</v>
          </cell>
          <cell r="T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10.62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</row>
        <row r="4487">
          <cell r="B4487" t="str">
            <v>MASON CO-REGULATEDROLLOFFROHAUL20T</v>
          </cell>
          <cell r="J4487" t="str">
            <v>ROHAUL20T</v>
          </cell>
          <cell r="K4487" t="str">
            <v>20YD ROLL OFF TEMP HAUL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16.25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</row>
        <row r="4488">
          <cell r="B4488" t="str">
            <v>MASON CO-REGULATEDROLLOFFROLID</v>
          </cell>
          <cell r="J4488" t="str">
            <v>ROLID</v>
          </cell>
          <cell r="K4488" t="str">
            <v>ROLL OFF-LID</v>
          </cell>
          <cell r="S4488">
            <v>0</v>
          </cell>
          <cell r="T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276.64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</row>
        <row r="4489">
          <cell r="B4489" t="str">
            <v>MASON CO-REGULATEDROLLOFFRORENT10D</v>
          </cell>
          <cell r="J4489" t="str">
            <v>RORENT10D</v>
          </cell>
          <cell r="K4489" t="str">
            <v>10YD ROLL OFF DAILY RENT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418.5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</row>
        <row r="4490">
          <cell r="B4490" t="str">
            <v>MASON CO-REGULATEDROLLOFFRORENT20D</v>
          </cell>
          <cell r="J4490" t="str">
            <v>RORENT20D</v>
          </cell>
          <cell r="K4490" t="str">
            <v>20YD ROLL OFF-DAILY RENT</v>
          </cell>
          <cell r="S4490">
            <v>0</v>
          </cell>
          <cell r="T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3491.81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</row>
        <row r="4491">
          <cell r="B4491" t="str">
            <v>MASON CO-REGULATEDROLLOFFRORENT20M</v>
          </cell>
          <cell r="J4491" t="str">
            <v>RORENT20M</v>
          </cell>
          <cell r="K4491" t="str">
            <v>20YD ROLL OFF-MNTHLY RENT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2047.08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</row>
        <row r="4492">
          <cell r="B4492" t="str">
            <v>MASON CO-REGULATEDROLLOFFRORENT40D</v>
          </cell>
          <cell r="J4492" t="str">
            <v>RORENT40D</v>
          </cell>
          <cell r="K4492" t="str">
            <v>40YD ROLL OFF-DAILY RENT</v>
          </cell>
          <cell r="S4492">
            <v>0</v>
          </cell>
          <cell r="T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1929.84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</row>
        <row r="4493">
          <cell r="B4493" t="str">
            <v>MASON CO-REGULATEDROLLOFFRORENT40M</v>
          </cell>
          <cell r="J4493" t="str">
            <v>RORENT40M</v>
          </cell>
          <cell r="K4493" t="str">
            <v>40YD ROLL OFF-MNTHLY RENT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331.48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</row>
        <row r="4494">
          <cell r="B4494" t="str">
            <v>MASON CO-REGULATEDROLLOFFCPHAUL10</v>
          </cell>
          <cell r="J4494" t="str">
            <v>CPHAUL10</v>
          </cell>
          <cell r="K4494" t="str">
            <v>10YD COMPACTOR-HAUL</v>
          </cell>
          <cell r="S4494">
            <v>0</v>
          </cell>
          <cell r="T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253.42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</row>
        <row r="4495">
          <cell r="B4495" t="str">
            <v>MASON CO-REGULATEDROLLOFFCPHAUL15</v>
          </cell>
          <cell r="J4495" t="str">
            <v>CPHAUL15</v>
          </cell>
          <cell r="K4495" t="str">
            <v>15YD COMPACTOR-HAUL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1023.19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</row>
        <row r="4496">
          <cell r="B4496" t="str">
            <v>MASON CO-REGULATEDROLLOFFCPHAUL25</v>
          </cell>
          <cell r="J4496" t="str">
            <v>CPHAUL25</v>
          </cell>
          <cell r="K4496" t="str">
            <v>25YD COMPACTOR-HAUL</v>
          </cell>
          <cell r="S4496">
            <v>0</v>
          </cell>
          <cell r="T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1706.9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</row>
        <row r="4497">
          <cell r="B4497" t="str">
            <v>MASON CO-REGULATEDROLLOFFDISPMC-TON</v>
          </cell>
          <cell r="J4497" t="str">
            <v>DISPMC-TON</v>
          </cell>
          <cell r="K4497" t="str">
            <v>MC LANDFILL PER TON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41231.17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</row>
        <row r="4498">
          <cell r="B4498" t="str">
            <v>MASON CO-REGULATEDROLLOFFDISPMCMISC</v>
          </cell>
          <cell r="J4498" t="str">
            <v>DISPMCMISC</v>
          </cell>
          <cell r="K4498" t="str">
            <v>DISPOSAL MISCELLANOUS</v>
          </cell>
          <cell r="S4498">
            <v>0</v>
          </cell>
          <cell r="T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559.75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</row>
        <row r="4499">
          <cell r="B4499" t="str">
            <v>MASON CO-REGULATEDROLLOFFRODEL</v>
          </cell>
          <cell r="J4499" t="str">
            <v>RODEL</v>
          </cell>
          <cell r="K4499" t="str">
            <v>ROLL OFF-DELIVERY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3196.36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</row>
        <row r="4500">
          <cell r="B4500" t="str">
            <v>MASON CO-REGULATEDROLLOFFROHAUL10T</v>
          </cell>
          <cell r="J4500" t="str">
            <v>ROHAUL10T</v>
          </cell>
          <cell r="K4500" t="str">
            <v>ROHAUL10T</v>
          </cell>
          <cell r="S4500">
            <v>0</v>
          </cell>
          <cell r="T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335.72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</row>
        <row r="4501">
          <cell r="B4501" t="str">
            <v>MASON CO-REGULATEDROLLOFFROHAUL20</v>
          </cell>
          <cell r="J4501" t="str">
            <v>ROHAUL20</v>
          </cell>
          <cell r="K4501" t="str">
            <v>20YD ROLL OFF-HAUL</v>
          </cell>
          <cell r="S4501">
            <v>0</v>
          </cell>
          <cell r="T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5166.4399999999996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</row>
        <row r="4502">
          <cell r="B4502" t="str">
            <v>MASON CO-REGULATEDROLLOFFROHAUL20T</v>
          </cell>
          <cell r="J4502" t="str">
            <v>ROHAUL20T</v>
          </cell>
          <cell r="K4502" t="str">
            <v>20YD ROLL OFF TEMP HAUL</v>
          </cell>
          <cell r="S4502">
            <v>0</v>
          </cell>
          <cell r="T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3899.2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</row>
        <row r="4503">
          <cell r="B4503" t="str">
            <v>MASON CO-REGULATEDROLLOFFROHAUL30</v>
          </cell>
          <cell r="J4503" t="str">
            <v>ROHAUL30</v>
          </cell>
          <cell r="K4503" t="str">
            <v>30YD ROLL OFF-HAUL</v>
          </cell>
          <cell r="S4503">
            <v>0</v>
          </cell>
          <cell r="T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379.2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</row>
        <row r="4504">
          <cell r="B4504" t="str">
            <v>MASON CO-REGULATEDROLLOFFROHAUL40</v>
          </cell>
          <cell r="J4504" t="str">
            <v>ROHAUL40</v>
          </cell>
          <cell r="K4504" t="str">
            <v>40YD ROLL OFF-HAUL</v>
          </cell>
          <cell r="S4504">
            <v>0</v>
          </cell>
          <cell r="T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1823.14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</row>
        <row r="4505">
          <cell r="B4505" t="str">
            <v>MASON CO-REGULATEDROLLOFFROHAUL40T</v>
          </cell>
          <cell r="J4505" t="str">
            <v>ROHAUL40T</v>
          </cell>
          <cell r="K4505" t="str">
            <v>40YD ROLL OFF TEMP HAUL</v>
          </cell>
          <cell r="S4505">
            <v>0</v>
          </cell>
          <cell r="T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2983.32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</row>
        <row r="4506">
          <cell r="B4506" t="str">
            <v>MASON CO-REGULATEDROLLOFFROMILE</v>
          </cell>
          <cell r="J4506" t="str">
            <v>ROMILE</v>
          </cell>
          <cell r="K4506" t="str">
            <v>ROLL OFF-MILEAGE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1526.04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</row>
        <row r="4507">
          <cell r="B4507" t="str">
            <v>MASON CO-REGULATEDROLLOFFRORENT10D</v>
          </cell>
          <cell r="J4507" t="str">
            <v>RORENT10D</v>
          </cell>
          <cell r="K4507" t="str">
            <v>10YD ROLL OFF DAILY RENT</v>
          </cell>
          <cell r="S4507">
            <v>0</v>
          </cell>
          <cell r="T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123.84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</row>
        <row r="4508">
          <cell r="B4508" t="str">
            <v>MASON CO-REGULATEDROLLOFFRORENT20D</v>
          </cell>
          <cell r="J4508" t="str">
            <v>RORENT20D</v>
          </cell>
          <cell r="K4508" t="str">
            <v>20YD ROLL OFF-DAILY RENT</v>
          </cell>
          <cell r="S4508">
            <v>0</v>
          </cell>
          <cell r="T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889.48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</row>
        <row r="4509">
          <cell r="B4509" t="str">
            <v>MASON CO-REGULATEDROLLOFFRORENT40D</v>
          </cell>
          <cell r="J4509" t="str">
            <v>RORENT40D</v>
          </cell>
          <cell r="K4509" t="str">
            <v>40YD ROLL OFF-DAILY RENT</v>
          </cell>
          <cell r="S4509">
            <v>0</v>
          </cell>
          <cell r="T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700.04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</row>
        <row r="4510">
          <cell r="B4510" t="str">
            <v>MASON CO-REGULATEDROLLOFFSP</v>
          </cell>
          <cell r="J4510" t="str">
            <v>SP</v>
          </cell>
          <cell r="K4510" t="str">
            <v>SPECIAL PICKUP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151.68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</row>
        <row r="4511">
          <cell r="B4511" t="str">
            <v>MASON CO-REGULATEDSURCFUEL-RES MASON</v>
          </cell>
          <cell r="J4511" t="str">
            <v>FUEL-RES MASON</v>
          </cell>
          <cell r="K4511" t="str">
            <v>FUEL &amp; MATERIAL SURCHARGE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</row>
        <row r="4512">
          <cell r="B4512" t="str">
            <v>MASON CO-REGULATEDSURCFUEL-COM MASON</v>
          </cell>
          <cell r="J4512" t="str">
            <v>FUEL-COM MASON</v>
          </cell>
          <cell r="K4512" t="str">
            <v>FUEL &amp; MATERIAL SURCHARGE</v>
          </cell>
          <cell r="S4512">
            <v>0</v>
          </cell>
          <cell r="T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</row>
        <row r="4513">
          <cell r="B4513" t="str">
            <v>MASON CO-REGULATEDSURCFUEL-RECY MASON</v>
          </cell>
          <cell r="J4513" t="str">
            <v>FUEL-RECY MASON</v>
          </cell>
          <cell r="K4513" t="str">
            <v>FUEL &amp; MATERIAL SURCHARGE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</row>
        <row r="4514">
          <cell r="B4514" t="str">
            <v>MASON CO-REGULATEDSURCFUEL-RES MASON</v>
          </cell>
          <cell r="J4514" t="str">
            <v>FUEL-RES MASON</v>
          </cell>
          <cell r="K4514" t="str">
            <v>FUEL &amp; MATERIAL SURCHARGE</v>
          </cell>
          <cell r="S4514">
            <v>0</v>
          </cell>
          <cell r="T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</row>
        <row r="4515">
          <cell r="B4515" t="str">
            <v>MASON CO-REGULATEDSURCFUEL-COM MASON</v>
          </cell>
          <cell r="J4515" t="str">
            <v>FUEL-COM MASON</v>
          </cell>
          <cell r="K4515" t="str">
            <v>FUEL &amp; MATERIAL SURCHARGE</v>
          </cell>
          <cell r="S4515">
            <v>0</v>
          </cell>
          <cell r="T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</row>
        <row r="4516">
          <cell r="B4516" t="str">
            <v>MASON CO-REGULATEDSURCFUEL-RECY MASON</v>
          </cell>
          <cell r="J4516" t="str">
            <v>FUEL-RECY MASON</v>
          </cell>
          <cell r="K4516" t="str">
            <v>FUEL &amp; MATERIAL SURCHARGE</v>
          </cell>
          <cell r="S4516">
            <v>0</v>
          </cell>
          <cell r="T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</row>
        <row r="4517">
          <cell r="B4517" t="str">
            <v>MASON CO-REGULATEDSURCFUEL-RES MASON</v>
          </cell>
          <cell r="J4517" t="str">
            <v>FUEL-RES MASON</v>
          </cell>
          <cell r="K4517" t="str">
            <v>FUEL &amp; MATERIAL SURCHARGE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</row>
        <row r="4518">
          <cell r="B4518" t="str">
            <v>MASON CO-REGULATEDSURCFUEL-RO MASON</v>
          </cell>
          <cell r="J4518" t="str">
            <v>FUEL-RO MASON</v>
          </cell>
          <cell r="K4518" t="str">
            <v>FUEL &amp; MATERIAL SURCHARGE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</row>
        <row r="4519">
          <cell r="B4519" t="str">
            <v>MASON CO-REGULATEDSURCFUEL-ACCTG MASON</v>
          </cell>
          <cell r="J4519" t="str">
            <v>FUEL-ACCTG MASON</v>
          </cell>
          <cell r="K4519" t="str">
            <v>FUEL &amp; MATERIAL SURCHARGE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</row>
        <row r="4520">
          <cell r="B4520" t="str">
            <v>MASON CO-REGULATEDSURCFUEL-COM MASON</v>
          </cell>
          <cell r="J4520" t="str">
            <v>FUEL-COM MASON</v>
          </cell>
          <cell r="K4520" t="str">
            <v>FUEL &amp; MATERIAL SURCHARGE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</row>
        <row r="4521">
          <cell r="B4521" t="str">
            <v>MASON CO-REGULATEDSURCFUEL-RECY MASON</v>
          </cell>
          <cell r="J4521" t="str">
            <v>FUEL-RECY MASON</v>
          </cell>
          <cell r="K4521" t="str">
            <v>FUEL &amp; MATERIAL SURCHARGE</v>
          </cell>
          <cell r="S4521">
            <v>0</v>
          </cell>
          <cell r="T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</row>
        <row r="4522">
          <cell r="B4522" t="str">
            <v>MASON CO-REGULATEDSURCFUEL-RES MASON</v>
          </cell>
          <cell r="J4522" t="str">
            <v>FUEL-RES MASON</v>
          </cell>
          <cell r="K4522" t="str">
            <v>FUEL &amp; MATERIAL SURCHARGE</v>
          </cell>
          <cell r="S4522">
            <v>0</v>
          </cell>
          <cell r="T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</row>
        <row r="4523">
          <cell r="B4523" t="str">
            <v>MASON CO-REGULATEDSURCFUEL-COM MASON</v>
          </cell>
          <cell r="J4523" t="str">
            <v>FUEL-COM MASON</v>
          </cell>
          <cell r="K4523" t="str">
            <v>FUEL &amp; MATERIAL SURCHARGE</v>
          </cell>
          <cell r="S4523">
            <v>0</v>
          </cell>
          <cell r="T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</row>
        <row r="4524">
          <cell r="B4524" t="str">
            <v>MASON CO-REGULATEDSURCFUEL-RO MASON</v>
          </cell>
          <cell r="J4524" t="str">
            <v>FUEL-RO MASON</v>
          </cell>
          <cell r="K4524" t="str">
            <v>FUEL &amp; MATERIAL SURCHARGE</v>
          </cell>
          <cell r="S4524">
            <v>0</v>
          </cell>
          <cell r="T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</row>
        <row r="4525">
          <cell r="B4525" t="str">
            <v>MASON CO-REGULATEDTAXESREF</v>
          </cell>
          <cell r="J4525" t="str">
            <v>REF</v>
          </cell>
          <cell r="K4525" t="str">
            <v>3.6% WA Refuse Tax</v>
          </cell>
          <cell r="S4525">
            <v>0</v>
          </cell>
          <cell r="T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3.63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</row>
        <row r="4526">
          <cell r="B4526" t="str">
            <v>MASON CO-REGULATEDTAXESREF</v>
          </cell>
          <cell r="J4526" t="str">
            <v>REF</v>
          </cell>
          <cell r="K4526" t="str">
            <v>3.6% WA Refuse Tax</v>
          </cell>
          <cell r="S4526">
            <v>0</v>
          </cell>
          <cell r="T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1836.05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</row>
        <row r="4527">
          <cell r="B4527" t="str">
            <v>MASON CO-REGULATEDTAXESSALES TAX</v>
          </cell>
          <cell r="J4527" t="str">
            <v>SALES TAX</v>
          </cell>
          <cell r="K4527" t="str">
            <v>8.5% Sales Tax</v>
          </cell>
          <cell r="S4527">
            <v>0</v>
          </cell>
          <cell r="T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647.59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</row>
        <row r="4528">
          <cell r="B4528" t="str">
            <v>MASON CO-REGULATEDTAXESSHELTON UNREG REFUSE</v>
          </cell>
          <cell r="J4528" t="str">
            <v>SHELTON UNREG REFUSE</v>
          </cell>
          <cell r="K4528" t="str">
            <v>3.6% WA STATE REFUSE TAX</v>
          </cell>
          <cell r="S4528">
            <v>0</v>
          </cell>
          <cell r="T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7.9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</row>
        <row r="4529">
          <cell r="B4529" t="str">
            <v>MASON CO-REGULATEDTAXESSHELTON UNREG SALES</v>
          </cell>
          <cell r="J4529" t="str">
            <v>SHELTON UNREG SALES</v>
          </cell>
          <cell r="K4529" t="str">
            <v>WA STATE SALES TAX</v>
          </cell>
          <cell r="S4529">
            <v>0</v>
          </cell>
          <cell r="T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2.42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</row>
        <row r="4530">
          <cell r="B4530" t="str">
            <v>MASON CO-REGULATEDTAXESREF</v>
          </cell>
          <cell r="J4530" t="str">
            <v>REF</v>
          </cell>
          <cell r="K4530" t="str">
            <v>3.6% WA Refuse Tax</v>
          </cell>
          <cell r="S4530">
            <v>0</v>
          </cell>
          <cell r="T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245.57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</row>
        <row r="4531">
          <cell r="B4531" t="str">
            <v>MASON CO-REGULATEDTAXESREF</v>
          </cell>
          <cell r="J4531" t="str">
            <v>REF</v>
          </cell>
          <cell r="K4531" t="str">
            <v>3.6% WA Refuse Tax</v>
          </cell>
          <cell r="S4531">
            <v>0</v>
          </cell>
          <cell r="T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219.55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</row>
        <row r="4532">
          <cell r="B4532" t="str">
            <v>MASON CO-REGULATEDTAXESSALES TAX</v>
          </cell>
          <cell r="J4532" t="str">
            <v>SALES TAX</v>
          </cell>
          <cell r="K4532" t="str">
            <v>8.5% Sales Tax</v>
          </cell>
          <cell r="S4532">
            <v>0</v>
          </cell>
          <cell r="T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8.5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</row>
        <row r="4533">
          <cell r="B4533" t="str">
            <v>MASON CO-REGULATEDTAXESMASON REFUSE</v>
          </cell>
          <cell r="J4533" t="str">
            <v>MASON REFUSE</v>
          </cell>
          <cell r="K4533" t="str">
            <v>3.6% WA REFUSE TAX</v>
          </cell>
          <cell r="S4533">
            <v>0</v>
          </cell>
          <cell r="T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82.66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</row>
        <row r="4534">
          <cell r="B4534" t="str">
            <v>MASON CO-REGULATEDTAXESREF</v>
          </cell>
          <cell r="J4534" t="str">
            <v>REF</v>
          </cell>
          <cell r="K4534" t="str">
            <v>3.6% WA Refuse Tax</v>
          </cell>
          <cell r="S4534">
            <v>0</v>
          </cell>
          <cell r="T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1569.58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</row>
        <row r="4535">
          <cell r="B4535" t="str">
            <v>MASON CO-REGULATEDTAXESSALES TAX</v>
          </cell>
          <cell r="J4535" t="str">
            <v>SALES TAX</v>
          </cell>
          <cell r="K4535" t="str">
            <v>8.5% Sales Tax</v>
          </cell>
          <cell r="S4535">
            <v>0</v>
          </cell>
          <cell r="T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992.28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</row>
        <row r="4536">
          <cell r="B4536" t="str">
            <v>MASON CO-UNREGULATEDACCOUNTING ADJUSTMENTSFINCHG</v>
          </cell>
          <cell r="J4536" t="str">
            <v>FINCHG</v>
          </cell>
          <cell r="K4536" t="str">
            <v>LATE FEE</v>
          </cell>
          <cell r="S4536">
            <v>0</v>
          </cell>
          <cell r="T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24.99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</row>
        <row r="4537">
          <cell r="B4537" t="str">
            <v>MASON CO-UNREGULATEDACCOUNTING ADJUSTMENTSMM</v>
          </cell>
          <cell r="J4537" t="str">
            <v>MM</v>
          </cell>
          <cell r="K4537" t="str">
            <v>MOVE MONEY</v>
          </cell>
          <cell r="S4537">
            <v>0</v>
          </cell>
          <cell r="T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-98.58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</row>
        <row r="4538">
          <cell r="B4538" t="str">
            <v>MASON CO-UNREGULATEDCOMMERCIAL - REARLOADUNLOCKRECY</v>
          </cell>
          <cell r="J4538" t="str">
            <v>UNLOCKRECY</v>
          </cell>
          <cell r="K4538" t="str">
            <v>UNLOCK / UNLATCH RECY</v>
          </cell>
          <cell r="S4538">
            <v>0</v>
          </cell>
          <cell r="T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25.3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</row>
        <row r="4539">
          <cell r="B4539" t="str">
            <v>MASON CO-UNREGULATEDCOMMERCIAL - REARLOADSCI</v>
          </cell>
          <cell r="J4539" t="str">
            <v>SCI</v>
          </cell>
          <cell r="K4539" t="str">
            <v>SHRED CALL IN</v>
          </cell>
          <cell r="S4539">
            <v>0</v>
          </cell>
          <cell r="T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56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</row>
        <row r="4540">
          <cell r="B4540" t="str">
            <v>MASON CO-UNREGULATEDCOMMERCIAL - REARLOADSQUAX</v>
          </cell>
          <cell r="J4540" t="str">
            <v>SQUAX</v>
          </cell>
          <cell r="K4540" t="str">
            <v>SQUAXIN ISLAND CONTRACT</v>
          </cell>
          <cell r="S4540">
            <v>0</v>
          </cell>
          <cell r="T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5371.42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</row>
        <row r="4541">
          <cell r="B4541" t="str">
            <v>MASON CO-UNREGULATEDCOMMERCIAL - REARLOADUNLOCKRECY</v>
          </cell>
          <cell r="J4541" t="str">
            <v>UNLOCKRECY</v>
          </cell>
          <cell r="K4541" t="str">
            <v>UNLOCK / UNLATCH RECY</v>
          </cell>
          <cell r="S4541">
            <v>0</v>
          </cell>
          <cell r="T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2.5299999999999998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</row>
        <row r="4542">
          <cell r="B4542" t="str">
            <v>MASON CO-UNREGULATEDCOMMERCIAL RECYCLE96CRCOGE1</v>
          </cell>
          <cell r="J4542" t="str">
            <v>96CRCOGE1</v>
          </cell>
          <cell r="K4542" t="str">
            <v>96 COMMINGLE WG-EOW</v>
          </cell>
          <cell r="S4542">
            <v>0</v>
          </cell>
          <cell r="T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1095.72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</row>
        <row r="4543">
          <cell r="B4543" t="str">
            <v>MASON CO-UNREGULATEDCOMMERCIAL RECYCLE96CRCOGM1</v>
          </cell>
          <cell r="J4543" t="str">
            <v>96CRCOGM1</v>
          </cell>
          <cell r="K4543" t="str">
            <v>96 COMMINGLE WGMNTHLY</v>
          </cell>
          <cell r="S4543">
            <v>0</v>
          </cell>
          <cell r="T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201.74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</row>
        <row r="4544">
          <cell r="B4544" t="str">
            <v>MASON CO-UNREGULATEDCOMMERCIAL RECYCLE96CRCOGW1</v>
          </cell>
          <cell r="J4544" t="str">
            <v>96CRCOGW1</v>
          </cell>
          <cell r="K4544" t="str">
            <v>96 COMMINGLE WG-WEEKLY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807.3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</row>
        <row r="4545">
          <cell r="B4545" t="str">
            <v>MASON CO-UNREGULATEDCOMMERCIAL RECYCLE96CRCONGE1</v>
          </cell>
          <cell r="J4545" t="str">
            <v>96CRCONGE1</v>
          </cell>
          <cell r="K4545" t="str">
            <v>96 COMMINGLE NG-EOW</v>
          </cell>
          <cell r="S4545">
            <v>0</v>
          </cell>
          <cell r="T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2096.16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</row>
        <row r="4546">
          <cell r="B4546" t="str">
            <v>MASON CO-UNREGULATEDCOMMERCIAL RECYCLE96CRCONGM1</v>
          </cell>
          <cell r="J4546" t="str">
            <v>96CRCONGM1</v>
          </cell>
          <cell r="K4546" t="str">
            <v>96 COMMINGLE NG-MNTHLY</v>
          </cell>
          <cell r="S4546">
            <v>0</v>
          </cell>
          <cell r="T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531.86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</row>
        <row r="4547">
          <cell r="B4547" t="str">
            <v>MASON CO-UNREGULATEDCOMMERCIAL RECYCLE96CRCONGW1</v>
          </cell>
          <cell r="J4547" t="str">
            <v>96CRCONGW1</v>
          </cell>
          <cell r="K4547" t="str">
            <v>96 COMMINGLE NG-WEEKLY</v>
          </cell>
          <cell r="S4547">
            <v>0</v>
          </cell>
          <cell r="T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1773.45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</row>
        <row r="4548">
          <cell r="B4548" t="str">
            <v xml:space="preserve">MASON CO-UNREGULATEDCOMMERCIAL RECYCLER2YDOCCE </v>
          </cell>
          <cell r="J4548" t="str">
            <v xml:space="preserve">R2YDOCCE </v>
          </cell>
          <cell r="K4548" t="str">
            <v>2YD OCC-EOW</v>
          </cell>
          <cell r="S4548">
            <v>0</v>
          </cell>
          <cell r="T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2784.89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</row>
        <row r="4549">
          <cell r="B4549" t="str">
            <v>MASON CO-UNREGULATEDCOMMERCIAL RECYCLER2YDOCCEX</v>
          </cell>
          <cell r="J4549" t="str">
            <v>R2YDOCCEX</v>
          </cell>
          <cell r="K4549" t="str">
            <v>2YD OCC-EXTRA CONTAINER</v>
          </cell>
          <cell r="S4549">
            <v>0</v>
          </cell>
          <cell r="T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963.09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</row>
        <row r="4550">
          <cell r="B4550" t="str">
            <v>MASON CO-UNREGULATEDCOMMERCIAL RECYCLER2YDOCCM</v>
          </cell>
          <cell r="J4550" t="str">
            <v>R2YDOCCM</v>
          </cell>
          <cell r="K4550" t="str">
            <v>2YD OCC-MNTHLY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833.36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</row>
        <row r="4551">
          <cell r="B4551" t="str">
            <v>MASON CO-UNREGULATEDCOMMERCIAL RECYCLER2YDOCCOC</v>
          </cell>
          <cell r="J4551" t="str">
            <v>R2YDOCCOC</v>
          </cell>
          <cell r="K4551" t="str">
            <v>2YD OCC-ON CALL</v>
          </cell>
          <cell r="S4551">
            <v>0</v>
          </cell>
          <cell r="T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37.880000000000003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</row>
        <row r="4552">
          <cell r="B4552" t="str">
            <v>MASON CO-UNREGULATEDCOMMERCIAL RECYCLER2YDOCCW</v>
          </cell>
          <cell r="J4552" t="str">
            <v>R2YDOCCW</v>
          </cell>
          <cell r="K4552" t="str">
            <v>2YD OCC-WEEKLY</v>
          </cell>
          <cell r="S4552">
            <v>0</v>
          </cell>
          <cell r="T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3315.58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</row>
        <row r="4553">
          <cell r="B4553" t="str">
            <v>MASON CO-UNREGULATEDCOMMERCIAL RECYCLERECYLOCK</v>
          </cell>
          <cell r="J4553" t="str">
            <v>RECYLOCK</v>
          </cell>
          <cell r="K4553" t="str">
            <v>LOCK/UNLOCK RECYCLING</v>
          </cell>
          <cell r="S4553">
            <v>0</v>
          </cell>
          <cell r="T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61.18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</row>
        <row r="4554">
          <cell r="B4554" t="str">
            <v>MASON CO-UNREGULATEDCOMMERCIAL RECYCLEROLLOUTOCC</v>
          </cell>
          <cell r="J4554" t="str">
            <v>ROLLOUTOCC</v>
          </cell>
          <cell r="K4554" t="str">
            <v>ROLL OUT FEE - RECYCLE</v>
          </cell>
          <cell r="S4554">
            <v>0</v>
          </cell>
          <cell r="T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7.56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</row>
        <row r="4555">
          <cell r="B4555" t="str">
            <v>MASON CO-UNREGULATEDCOMMERCIAL RECYCLEWLKNRECY</v>
          </cell>
          <cell r="J4555" t="str">
            <v>WLKNRECY</v>
          </cell>
          <cell r="K4555" t="str">
            <v>WALK IN RECYCLE</v>
          </cell>
          <cell r="S4555">
            <v>0</v>
          </cell>
          <cell r="T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5.86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</row>
        <row r="4556">
          <cell r="B4556" t="str">
            <v>MASON CO-UNREGULATEDCOMMERCIAL RECYCLE96CRCOGOC</v>
          </cell>
          <cell r="J4556" t="str">
            <v>96CRCOGOC</v>
          </cell>
          <cell r="K4556" t="str">
            <v>96 COMMINGLE WGON CALL</v>
          </cell>
          <cell r="S4556">
            <v>0</v>
          </cell>
          <cell r="T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91.7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</row>
        <row r="4557">
          <cell r="B4557" t="str">
            <v>MASON CO-UNREGULATEDCOMMERCIAL RECYCLE96CRCONGOC</v>
          </cell>
          <cell r="J4557" t="str">
            <v>96CRCONGOC</v>
          </cell>
          <cell r="K4557" t="str">
            <v>96 COMMINGLE NGON CALL</v>
          </cell>
          <cell r="S4557">
            <v>0</v>
          </cell>
          <cell r="T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165.06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</row>
        <row r="4558">
          <cell r="B4558" t="str">
            <v>MASON CO-UNREGULATEDCOMMERCIAL RECYCLEDEL-REC</v>
          </cell>
          <cell r="J4558" t="str">
            <v>DEL-REC</v>
          </cell>
          <cell r="K4558" t="str">
            <v>DELIVER RECYCLE BIN</v>
          </cell>
          <cell r="S4558">
            <v>0</v>
          </cell>
          <cell r="T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22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</row>
        <row r="4559">
          <cell r="B4559" t="str">
            <v>MASON CO-UNREGULATEDCOMMERCIAL RECYCLER2YDOCCOC</v>
          </cell>
          <cell r="J4559" t="str">
            <v>R2YDOCCOC</v>
          </cell>
          <cell r="K4559" t="str">
            <v>2YD OCC-ON CALL</v>
          </cell>
          <cell r="S4559">
            <v>0</v>
          </cell>
          <cell r="T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340.92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</row>
        <row r="4560">
          <cell r="B4560" t="str">
            <v>MASON CO-UNREGULATEDCOMMERCIAL RECYCLERECYLOCK</v>
          </cell>
          <cell r="J4560" t="str">
            <v>RECYLOCK</v>
          </cell>
          <cell r="K4560" t="str">
            <v>LOCK/UNLOCK RECYCLING</v>
          </cell>
          <cell r="S4560">
            <v>0</v>
          </cell>
          <cell r="T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5.32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</row>
        <row r="4561">
          <cell r="B4561" t="str">
            <v>MASON CO-UNREGULATEDCOMMERCIAL RECYCLEROLLOUTOCC</v>
          </cell>
          <cell r="J4561" t="str">
            <v>ROLLOUTOCC</v>
          </cell>
          <cell r="K4561" t="str">
            <v>ROLL OUT FEE - RECYCLE</v>
          </cell>
          <cell r="S4561">
            <v>0</v>
          </cell>
          <cell r="T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362.88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</row>
        <row r="4562">
          <cell r="B4562" t="str">
            <v>MASON CO-UNREGULATEDCOMMERCIAL RECYCLEWLKNRECY</v>
          </cell>
          <cell r="J4562" t="str">
            <v>WLKNRECY</v>
          </cell>
          <cell r="K4562" t="str">
            <v>WALK IN RECYCLE</v>
          </cell>
          <cell r="S4562">
            <v>0</v>
          </cell>
          <cell r="T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17.579999999999998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</row>
        <row r="4563">
          <cell r="B4563" t="str">
            <v>MASON CO-UNREGULATEDPAYMENTSCC-KOL</v>
          </cell>
          <cell r="J4563" t="str">
            <v>CC-KOL</v>
          </cell>
          <cell r="K4563" t="str">
            <v>ONLINE PAYMENT-CC</v>
          </cell>
          <cell r="S4563">
            <v>0</v>
          </cell>
          <cell r="T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-4989.09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</row>
        <row r="4564">
          <cell r="B4564" t="str">
            <v>MASON CO-UNREGULATEDPAYMENTSPAY</v>
          </cell>
          <cell r="J4564" t="str">
            <v>PAY</v>
          </cell>
          <cell r="K4564" t="str">
            <v>PAYMENT-THANK YOU!</v>
          </cell>
          <cell r="S4564">
            <v>0</v>
          </cell>
          <cell r="T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-7672.36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</row>
        <row r="4565">
          <cell r="B4565" t="str">
            <v>MASON CO-UNREGULATEDPAYMENTSPAY-CFREE</v>
          </cell>
          <cell r="J4565" t="str">
            <v>PAY-CFREE</v>
          </cell>
          <cell r="K4565" t="str">
            <v>PAYMENT-THANK YOU</v>
          </cell>
          <cell r="S4565">
            <v>0</v>
          </cell>
          <cell r="T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-154.44999999999999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</row>
        <row r="4566">
          <cell r="B4566" t="str">
            <v>MASON CO-UNREGULATEDPAYMENTSPAY-KOL</v>
          </cell>
          <cell r="J4566" t="str">
            <v>PAY-KOL</v>
          </cell>
          <cell r="K4566" t="str">
            <v>PAYMENT-THANK YOU - OL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-3324.86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</row>
        <row r="4567">
          <cell r="B4567" t="str">
            <v>MASON CO-UNREGULATEDPAYMENTSPAY-NATL</v>
          </cell>
          <cell r="J4567" t="str">
            <v>PAY-NATL</v>
          </cell>
          <cell r="K4567" t="str">
            <v>PAYMENT THANK YOU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-255.19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</row>
        <row r="4568">
          <cell r="B4568" t="str">
            <v>MASON CO-UNREGULATEDPAYMENTSPAY-OAK</v>
          </cell>
          <cell r="J4568" t="str">
            <v>PAY-OAK</v>
          </cell>
          <cell r="K4568" t="str">
            <v>OAKLEAF PAYMENT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-200.1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</row>
        <row r="4569">
          <cell r="B4569" t="str">
            <v>MASON CO-UNREGULATEDPAYMENTSPAY-RPPS</v>
          </cell>
          <cell r="J4569" t="str">
            <v>PAY-RPPS</v>
          </cell>
          <cell r="K4569" t="str">
            <v>RPSS PAYMENT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-318.17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</row>
        <row r="4570">
          <cell r="B4570" t="str">
            <v>MASON CO-UNREGULATEDPAYMENTSPAYMET</v>
          </cell>
          <cell r="J4570" t="str">
            <v>PAYMET</v>
          </cell>
          <cell r="K4570" t="str">
            <v>METAVANTE ONLINE PAYMENT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-100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</row>
        <row r="4571">
          <cell r="B4571" t="str">
            <v>MASON CO-UNREGULATEDPAYMENTSPAYPNCL</v>
          </cell>
          <cell r="J4571" t="str">
            <v>PAYPNCL</v>
          </cell>
          <cell r="K4571" t="str">
            <v>PAYMENT THANK YOU!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-28701.88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</row>
        <row r="4572">
          <cell r="B4572" t="str">
            <v>MASON CO-UNREGULATEDPAYMENTSPAYUSBL</v>
          </cell>
          <cell r="J4572" t="str">
            <v>PAYUSBL</v>
          </cell>
          <cell r="K4572" t="str">
            <v>PAYMENT THANK YOU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-2815.15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</row>
        <row r="4573">
          <cell r="B4573" t="str">
            <v>MASON CO-UNREGULATEDPAYMENTSRET-KOL</v>
          </cell>
          <cell r="J4573" t="str">
            <v>RET-KOL</v>
          </cell>
          <cell r="K4573" t="str">
            <v>ONLINE PAYMENT RETURN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58.64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</row>
        <row r="4574">
          <cell r="B4574" t="str">
            <v>MASON CO-UNREGULATEDROLLOFFROLID</v>
          </cell>
          <cell r="J4574" t="str">
            <v>ROLID</v>
          </cell>
          <cell r="K4574" t="str">
            <v>ROLL OFF-LID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58.24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</row>
        <row r="4575">
          <cell r="B4575" t="str">
            <v>MASON CO-UNREGULATEDROLLOFFROLIDRECY</v>
          </cell>
          <cell r="J4575" t="str">
            <v>ROLIDRECY</v>
          </cell>
          <cell r="K4575" t="str">
            <v>ROLL OFF LID-RECYCLE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58.24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</row>
        <row r="4576">
          <cell r="B4576" t="str">
            <v>MASON CO-UNREGULATEDROLLOFFRORENT10MRECY</v>
          </cell>
          <cell r="J4576" t="str">
            <v>RORENT10MRECY</v>
          </cell>
          <cell r="K4576" t="str">
            <v>ROLL OFF RENT MONTHLY-REC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83.93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</row>
        <row r="4577">
          <cell r="B4577" t="str">
            <v>MASON CO-UNREGULATEDROLLOFFRORENT20DRECY</v>
          </cell>
          <cell r="J4577" t="str">
            <v>RORENT20DRECY</v>
          </cell>
          <cell r="K4577" t="str">
            <v>ROLL OFF RENT DAILY-RECYL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276.45999999999998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</row>
        <row r="4578">
          <cell r="B4578" t="str">
            <v>MASON CO-UNREGULATEDROLLOFFRORENT20MRECY</v>
          </cell>
          <cell r="J4578" t="str">
            <v>RORENT20MRECY</v>
          </cell>
          <cell r="K4578" t="str">
            <v>ROLL OFF RENT MONTHLY-REC</v>
          </cell>
          <cell r="S4578">
            <v>0</v>
          </cell>
          <cell r="T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3465.54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</row>
        <row r="4579">
          <cell r="B4579" t="str">
            <v>MASON CO-UNREGULATEDROLLOFFRORENT40DRECY</v>
          </cell>
          <cell r="J4579" t="str">
            <v>RORENT40DRECY</v>
          </cell>
          <cell r="K4579" t="str">
            <v>ROLL OFF RENT DAILY-RECYL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283.8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</row>
        <row r="4580">
          <cell r="B4580" t="str">
            <v>MASON CO-UNREGULATEDROLLOFFRORENT40M</v>
          </cell>
          <cell r="J4580" t="str">
            <v>RORENT40M</v>
          </cell>
          <cell r="K4580" t="str">
            <v>40YD ROLL OFF-MNTHLY RENT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1160.18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</row>
        <row r="4581">
          <cell r="B4581" t="str">
            <v>MASON CO-UNREGULATEDROLLOFFBELFAIR</v>
          </cell>
          <cell r="J4581" t="str">
            <v>BELFAIR</v>
          </cell>
          <cell r="K4581" t="str">
            <v>BELFAIR TRANSFER BOX HAUL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4345.54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</row>
        <row r="4582">
          <cell r="B4582" t="str">
            <v>MASON CO-UNREGULATEDROLLOFFBLUEBOX</v>
          </cell>
          <cell r="J4582" t="str">
            <v>BLUEBOX</v>
          </cell>
          <cell r="K4582" t="str">
            <v>RECYCLING BLUE BOX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11528.93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</row>
        <row r="4583">
          <cell r="B4583" t="str">
            <v>MASON CO-UNREGULATEDROLLOFFRECYHAUL</v>
          </cell>
          <cell r="J4583" t="str">
            <v>RECYHAUL</v>
          </cell>
          <cell r="K4583" t="str">
            <v>ROLL OFF RECYCLE HAUL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1805.62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</row>
        <row r="4584">
          <cell r="B4584" t="str">
            <v>MASON CO-UNREGULATEDROLLOFFRODELRECY</v>
          </cell>
          <cell r="J4584" t="str">
            <v>RODELRECY</v>
          </cell>
          <cell r="K4584" t="str">
            <v>ROLL OFF DELIVER-RECYCLE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77.959999999999994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</row>
        <row r="4585">
          <cell r="B4585" t="str">
            <v>MASON CO-UNREGULATEDROLLOFFROMILERECY</v>
          </cell>
          <cell r="J4585" t="str">
            <v>ROMILERECY</v>
          </cell>
          <cell r="K4585" t="str">
            <v>ROLL OFF MILEAGE RECYCLE</v>
          </cell>
          <cell r="S4585">
            <v>0</v>
          </cell>
          <cell r="T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1321.92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</row>
        <row r="4586">
          <cell r="B4586" t="str">
            <v>MASON CO-UNREGULATEDSTORAGESTORENT22</v>
          </cell>
          <cell r="J4586" t="str">
            <v>STORENT22</v>
          </cell>
          <cell r="K4586" t="str">
            <v>PORTABLE STORAGE RENT 22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500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</row>
        <row r="4587">
          <cell r="B4587" t="str">
            <v>MASON CO-UNREGULATEDSTORAGESTODEL</v>
          </cell>
          <cell r="J4587" t="str">
            <v>STODEL</v>
          </cell>
          <cell r="K4587" t="str">
            <v>STORAGE CONT DELIVERY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77.959999999999994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</row>
        <row r="4588">
          <cell r="B4588" t="str">
            <v>MASON CO-UNREGULATEDSTORAGESTORENT22</v>
          </cell>
          <cell r="J4588" t="str">
            <v>STORENT22</v>
          </cell>
          <cell r="K4588" t="str">
            <v>PORTABLE STORAGE RENT 22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86.84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</row>
        <row r="4589">
          <cell r="B4589" t="str">
            <v>MASON CO-UNREGULATEDSURCFUEL-RECY MASON</v>
          </cell>
          <cell r="J4589" t="str">
            <v>FUEL-RECY MASON</v>
          </cell>
          <cell r="K4589" t="str">
            <v>FUEL &amp; MATERIAL SURCHARGE</v>
          </cell>
          <cell r="S4589">
            <v>0</v>
          </cell>
          <cell r="T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</row>
        <row r="4590">
          <cell r="B4590" t="str">
            <v>MASON CO-UNREGULATEDSURCFUEL-RECY MASON</v>
          </cell>
          <cell r="J4590" t="str">
            <v>FUEL-RECY MASON</v>
          </cell>
          <cell r="K4590" t="str">
            <v>FUEL &amp; MATERIAL SURCHARGE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</row>
        <row r="4591">
          <cell r="B4591" t="str">
            <v>MASON CO-UNREGULATEDSURCFUEL-RO MASON</v>
          </cell>
          <cell r="J4591" t="str">
            <v>FUEL-RO MASON</v>
          </cell>
          <cell r="K4591" t="str">
            <v>FUEL &amp; MATERIAL SURCHARGE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</row>
        <row r="4592">
          <cell r="B4592" t="str">
            <v>MASON CO-UNREGULATEDTAXESSALES TAX</v>
          </cell>
          <cell r="J4592" t="str">
            <v>SALES TAX</v>
          </cell>
          <cell r="K4592" t="str">
            <v>8.5% Sales Tax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8.2899999999999991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</row>
        <row r="4593">
          <cell r="B4593" t="str">
            <v>MASON CO-UNREGULATEDTAXESSALES TAX</v>
          </cell>
          <cell r="J4593" t="str">
            <v>SALES TAX</v>
          </cell>
          <cell r="K4593" t="str">
            <v>8.5% Sales Tax</v>
          </cell>
          <cell r="S4593">
            <v>0</v>
          </cell>
          <cell r="T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233.1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</row>
        <row r="4594">
          <cell r="B4594" t="str">
            <v>CITY OF SHELTON-CONTRACTACCOUNTING ADJUSTMENTSFINCHG</v>
          </cell>
          <cell r="J4594" t="str">
            <v>FINCHG</v>
          </cell>
          <cell r="K4594" t="str">
            <v>LATE FEE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622.98</v>
          </cell>
          <cell r="AB4594">
            <v>0</v>
          </cell>
          <cell r="AC4594">
            <v>0</v>
          </cell>
          <cell r="AD4594">
            <v>0</v>
          </cell>
        </row>
        <row r="4595">
          <cell r="B4595" t="str">
            <v>CITY OF SHELTON-CONTRACTACCOUNTING ADJUSTMENTSFINCHG</v>
          </cell>
          <cell r="J4595" t="str">
            <v>FINCHG</v>
          </cell>
          <cell r="K4595" t="str">
            <v>LATE FEE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-1</v>
          </cell>
          <cell r="AB4595">
            <v>0</v>
          </cell>
          <cell r="AC4595">
            <v>0</v>
          </cell>
          <cell r="AD4595">
            <v>0</v>
          </cell>
        </row>
        <row r="4596">
          <cell r="B4596" t="str">
            <v>CITY OF SHELTON-CONTRACTACCOUNTING ADJUSTMENTSMM</v>
          </cell>
          <cell r="J4596" t="str">
            <v>MM</v>
          </cell>
          <cell r="K4596" t="str">
            <v>MOVE MONEY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106.08</v>
          </cell>
          <cell r="AB4596">
            <v>0</v>
          </cell>
          <cell r="AC4596">
            <v>0</v>
          </cell>
          <cell r="AD4596">
            <v>0</v>
          </cell>
        </row>
        <row r="4597">
          <cell r="B4597" t="str">
            <v>CITY OF SHELTON-CONTRACTACCOUNTING ADJUSTMENTSNSF FEES</v>
          </cell>
          <cell r="J4597" t="str">
            <v>NSF FEES</v>
          </cell>
          <cell r="K4597" t="str">
            <v>RETURNED CHECK FEE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25.77</v>
          </cell>
          <cell r="AB4597">
            <v>0</v>
          </cell>
          <cell r="AC4597">
            <v>0</v>
          </cell>
          <cell r="AD4597">
            <v>0</v>
          </cell>
        </row>
        <row r="4598">
          <cell r="B4598" t="str">
            <v>CITY OF SHELTON-CONTRACTACCOUNTING ADJUSTMENTSREFUND</v>
          </cell>
          <cell r="J4598" t="str">
            <v>REFUND</v>
          </cell>
          <cell r="K4598" t="str">
            <v>REFUND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569.45000000000005</v>
          </cell>
          <cell r="AB4598">
            <v>0</v>
          </cell>
          <cell r="AC4598">
            <v>0</v>
          </cell>
          <cell r="AD4598">
            <v>0</v>
          </cell>
        </row>
        <row r="4599">
          <cell r="B4599" t="str">
            <v>CITY OF SHELTON-CONTRACTACCOUNTING ADJUSTMENTSRETCK</v>
          </cell>
          <cell r="J4599" t="str">
            <v>RETCK</v>
          </cell>
          <cell r="K4599" t="str">
            <v>RETURNED CHECK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34.14</v>
          </cell>
          <cell r="AB4599">
            <v>0</v>
          </cell>
          <cell r="AC4599">
            <v>0</v>
          </cell>
          <cell r="AD4599">
            <v>0</v>
          </cell>
        </row>
        <row r="4600">
          <cell r="B4600" t="str">
            <v>CITY OF SHELTON-CONTRACTCOMMERCIAL  FRONTLOADLOOSE-COMM</v>
          </cell>
          <cell r="J4600" t="str">
            <v>LOOSE-COMM</v>
          </cell>
          <cell r="K4600" t="str">
            <v>LOOSE MATERIAL - COMM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633.66</v>
          </cell>
          <cell r="AB4600">
            <v>0</v>
          </cell>
          <cell r="AC4600">
            <v>0</v>
          </cell>
          <cell r="AD4600">
            <v>0</v>
          </cell>
        </row>
        <row r="4601">
          <cell r="B4601" t="str">
            <v>CITY OF SHELTON-CONTRACTCOMMERCIAL - REARLOAD300CW1</v>
          </cell>
          <cell r="J4601" t="str">
            <v>300CW1</v>
          </cell>
          <cell r="K4601" t="str">
            <v>1-300 GL CART WEEKLY SVC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41359.410000000003</v>
          </cell>
          <cell r="AB4601">
            <v>0</v>
          </cell>
          <cell r="AC4601">
            <v>0</v>
          </cell>
          <cell r="AD4601">
            <v>0</v>
          </cell>
        </row>
        <row r="4602">
          <cell r="B4602" t="str">
            <v>CITY OF SHELTON-CONTRACTCOMMERCIAL - REARLOAD64CW1</v>
          </cell>
          <cell r="J4602" t="str">
            <v>64CW1</v>
          </cell>
          <cell r="K4602" t="str">
            <v>1-64 GL CART WEEKLY SVC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1606.39</v>
          </cell>
          <cell r="AB4602">
            <v>0</v>
          </cell>
          <cell r="AC4602">
            <v>0</v>
          </cell>
          <cell r="AD4602">
            <v>0</v>
          </cell>
        </row>
        <row r="4603">
          <cell r="B4603" t="str">
            <v>CITY OF SHELTON-CONTRACTCOMMERCIAL - REARLOAD96CW1</v>
          </cell>
          <cell r="J4603" t="str">
            <v>96CW1</v>
          </cell>
          <cell r="K4603" t="str">
            <v>1-96 GL CART WEEKLY SVC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4041.92</v>
          </cell>
          <cell r="AB4603">
            <v>0</v>
          </cell>
          <cell r="AC4603">
            <v>0</v>
          </cell>
          <cell r="AD4603">
            <v>0</v>
          </cell>
        </row>
        <row r="4604">
          <cell r="B4604" t="str">
            <v>CITY OF SHELTON-CONTRACTCOMMERCIAL - REARLOADSL096.0GEO001CGW</v>
          </cell>
          <cell r="J4604" t="str">
            <v>SL096.0GEO001CGW</v>
          </cell>
          <cell r="K4604" t="str">
            <v>96 GL EOW COM GREENWASTE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108</v>
          </cell>
          <cell r="AB4604">
            <v>0</v>
          </cell>
          <cell r="AC4604">
            <v>0</v>
          </cell>
          <cell r="AD4604">
            <v>0</v>
          </cell>
        </row>
        <row r="4605">
          <cell r="B4605" t="str">
            <v>CITY OF SHELTON-CONTRACTCOMMERCIAL - REARLOADUNLOCKRECY</v>
          </cell>
          <cell r="J4605" t="str">
            <v>UNLOCKRECY</v>
          </cell>
          <cell r="K4605" t="str">
            <v>UNLOCK / UNLATCH RECY</v>
          </cell>
          <cell r="S4605">
            <v>0</v>
          </cell>
          <cell r="T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20</v>
          </cell>
          <cell r="AB4605">
            <v>0</v>
          </cell>
          <cell r="AC4605">
            <v>0</v>
          </cell>
          <cell r="AD4605">
            <v>0</v>
          </cell>
        </row>
        <row r="4606">
          <cell r="B4606" t="str">
            <v>CITY OF SHELTON-CONTRACTCOMMERCIAL - REARLOADUNLOCKREF</v>
          </cell>
          <cell r="J4606" t="str">
            <v>UNLOCKREF</v>
          </cell>
          <cell r="K4606" t="str">
            <v>UNLOCK / UNLATCH REFUSE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357.54</v>
          </cell>
          <cell r="AB4606">
            <v>0</v>
          </cell>
          <cell r="AC4606">
            <v>0</v>
          </cell>
          <cell r="AD4606">
            <v>0</v>
          </cell>
        </row>
        <row r="4607">
          <cell r="B4607" t="str">
            <v>CITY OF SHELTON-CONTRACTCOMMERCIAL - REARLOADEP300-COM</v>
          </cell>
          <cell r="J4607" t="str">
            <v>EP300-COM</v>
          </cell>
          <cell r="K4607" t="str">
            <v>EXTRA PICKUP 300 GL - COM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341.12</v>
          </cell>
          <cell r="AB4607">
            <v>0</v>
          </cell>
          <cell r="AC4607">
            <v>0</v>
          </cell>
          <cell r="AD4607">
            <v>0</v>
          </cell>
        </row>
        <row r="4608">
          <cell r="B4608" t="str">
            <v>CITY OF SHELTON-CONTRACTCOMMERCIAL - REARLOADEP64-COM</v>
          </cell>
          <cell r="J4608" t="str">
            <v>EP64-COM</v>
          </cell>
          <cell r="K4608" t="str">
            <v>EXTRA PICKUP 64 GL - COM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231</v>
          </cell>
          <cell r="AB4608">
            <v>0</v>
          </cell>
          <cell r="AC4608">
            <v>0</v>
          </cell>
          <cell r="AD4608">
            <v>0</v>
          </cell>
        </row>
        <row r="4609">
          <cell r="B4609" t="str">
            <v>CITY OF SHELTON-CONTRACTCOMMERCIAL - REARLOADEP96-COM</v>
          </cell>
          <cell r="J4609" t="str">
            <v>EP96-COM</v>
          </cell>
          <cell r="K4609" t="str">
            <v>EXTRA PICKUP 96 GL - COM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710.79</v>
          </cell>
          <cell r="AB4609">
            <v>0</v>
          </cell>
          <cell r="AC4609">
            <v>0</v>
          </cell>
          <cell r="AD4609">
            <v>0</v>
          </cell>
        </row>
        <row r="4610">
          <cell r="B4610" t="str">
            <v>CITY OF SHELTON-CONTRACTCOMMERCIAL - REARLOADR2YDPU</v>
          </cell>
          <cell r="J4610" t="str">
            <v>R2YDPU</v>
          </cell>
          <cell r="K4610" t="str">
            <v>2YD CONTAINER PICKUP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19.149999999999999</v>
          </cell>
          <cell r="AB4610">
            <v>0</v>
          </cell>
          <cell r="AC4610">
            <v>0</v>
          </cell>
          <cell r="AD4610">
            <v>0</v>
          </cell>
        </row>
        <row r="4611">
          <cell r="B4611" t="str">
            <v>CITY OF SHELTON-CONTRACTCOMMERCIAL - REARLOADUNLOCKREF</v>
          </cell>
          <cell r="J4611" t="str">
            <v>UNLOCKREF</v>
          </cell>
          <cell r="K4611" t="str">
            <v>UNLOCK / UNLATCH REFUSE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177</v>
          </cell>
          <cell r="AB4611">
            <v>0</v>
          </cell>
          <cell r="AC4611">
            <v>0</v>
          </cell>
          <cell r="AD4611">
            <v>0</v>
          </cell>
        </row>
        <row r="4612">
          <cell r="B4612" t="str">
            <v>CITY OF SHELTON-CONTRACTPAYMENTSCC-KOL</v>
          </cell>
          <cell r="J4612" t="str">
            <v>CC-KOL</v>
          </cell>
          <cell r="K4612" t="str">
            <v>ONLINE PAYMENT-CC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-59660.66</v>
          </cell>
          <cell r="AB4612">
            <v>0</v>
          </cell>
          <cell r="AC4612">
            <v>0</v>
          </cell>
          <cell r="AD4612">
            <v>0</v>
          </cell>
        </row>
        <row r="4613">
          <cell r="B4613" t="str">
            <v>CITY OF SHELTON-CONTRACTPAYMENTSCCREF-KOL</v>
          </cell>
          <cell r="J4613" t="str">
            <v>CCREF-KOL</v>
          </cell>
          <cell r="K4613" t="str">
            <v>CREDIT CARD REFUND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53.19</v>
          </cell>
          <cell r="AB4613">
            <v>0</v>
          </cell>
          <cell r="AC4613">
            <v>0</v>
          </cell>
          <cell r="AD4613">
            <v>0</v>
          </cell>
        </row>
        <row r="4614">
          <cell r="B4614" t="str">
            <v>CITY OF SHELTON-CONTRACTPAYMENTSPAY</v>
          </cell>
          <cell r="J4614" t="str">
            <v>PAY</v>
          </cell>
          <cell r="K4614" t="str">
            <v>PAYMENT-THANK YOU!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-23946.81</v>
          </cell>
          <cell r="AB4614">
            <v>0</v>
          </cell>
          <cell r="AC4614">
            <v>0</v>
          </cell>
          <cell r="AD4614">
            <v>0</v>
          </cell>
        </row>
        <row r="4615">
          <cell r="B4615" t="str">
            <v>CITY OF SHELTON-CONTRACTPAYMENTSPAY EFT</v>
          </cell>
          <cell r="J4615" t="str">
            <v>PAY EFT</v>
          </cell>
          <cell r="K4615" t="str">
            <v>ELECTRONIC PAYMENT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-397.35</v>
          </cell>
          <cell r="AB4615">
            <v>0</v>
          </cell>
          <cell r="AC4615">
            <v>0</v>
          </cell>
          <cell r="AD4615">
            <v>0</v>
          </cell>
        </row>
        <row r="4616">
          <cell r="B4616" t="str">
            <v>CITY OF SHELTON-CONTRACTPAYMENTSPAY ICT</v>
          </cell>
          <cell r="J4616" t="str">
            <v>PAY ICT</v>
          </cell>
          <cell r="K4616" t="str">
            <v>I/C PAYMENT THANK YOU!</v>
          </cell>
          <cell r="S4616">
            <v>0</v>
          </cell>
          <cell r="T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-1354.75</v>
          </cell>
          <cell r="AB4616">
            <v>0</v>
          </cell>
          <cell r="AC4616">
            <v>0</v>
          </cell>
          <cell r="AD4616">
            <v>0</v>
          </cell>
        </row>
        <row r="4617">
          <cell r="B4617" t="str">
            <v>CITY OF SHELTON-CONTRACTPAYMENTSPAY-CFREE</v>
          </cell>
          <cell r="J4617" t="str">
            <v>PAY-CFREE</v>
          </cell>
          <cell r="K4617" t="str">
            <v>PAYMENT-THANK YOU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-6604.14</v>
          </cell>
          <cell r="AB4617">
            <v>0</v>
          </cell>
          <cell r="AC4617">
            <v>0</v>
          </cell>
          <cell r="AD4617">
            <v>0</v>
          </cell>
        </row>
        <row r="4618">
          <cell r="B4618" t="str">
            <v>CITY OF SHELTON-CONTRACTPAYMENTSPAY-KOL</v>
          </cell>
          <cell r="J4618" t="str">
            <v>PAY-KOL</v>
          </cell>
          <cell r="K4618" t="str">
            <v>PAYMENT-THANK YOU - OL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-17582.54</v>
          </cell>
          <cell r="AB4618">
            <v>0</v>
          </cell>
          <cell r="AC4618">
            <v>0</v>
          </cell>
          <cell r="AD4618">
            <v>0</v>
          </cell>
        </row>
        <row r="4619">
          <cell r="B4619" t="str">
            <v>CITY OF SHELTON-CONTRACTPAYMENTSPAY-OAK</v>
          </cell>
          <cell r="J4619" t="str">
            <v>PAY-OAK</v>
          </cell>
          <cell r="K4619" t="str">
            <v>OAKLEAF PAYMENT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-452.77</v>
          </cell>
          <cell r="AB4619">
            <v>0</v>
          </cell>
          <cell r="AC4619">
            <v>0</v>
          </cell>
          <cell r="AD4619">
            <v>0</v>
          </cell>
        </row>
        <row r="4620">
          <cell r="B4620" t="str">
            <v>CITY OF SHELTON-CONTRACTPAYMENTSPAY-RPPS</v>
          </cell>
          <cell r="J4620" t="str">
            <v>PAY-RPPS</v>
          </cell>
          <cell r="K4620" t="str">
            <v>RPSS PAYMENT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-2797.7</v>
          </cell>
          <cell r="AB4620">
            <v>0</v>
          </cell>
          <cell r="AC4620">
            <v>0</v>
          </cell>
          <cell r="AD4620">
            <v>0</v>
          </cell>
        </row>
        <row r="4621">
          <cell r="B4621" t="str">
            <v>CITY OF SHELTON-CONTRACTPAYMENTSPAYMET</v>
          </cell>
          <cell r="J4621" t="str">
            <v>PAYMET</v>
          </cell>
          <cell r="K4621" t="str">
            <v>METAVANTE ONLINE PAYMENT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-1190.22</v>
          </cell>
          <cell r="AB4621">
            <v>0</v>
          </cell>
          <cell r="AC4621">
            <v>0</v>
          </cell>
          <cell r="AD4621">
            <v>0</v>
          </cell>
        </row>
        <row r="4622">
          <cell r="B4622" t="str">
            <v>CITY OF SHELTON-CONTRACTPAYMENTSPAYPNCL</v>
          </cell>
          <cell r="J4622" t="str">
            <v>PAYPNCL</v>
          </cell>
          <cell r="K4622" t="str">
            <v>PAYMENT THANK YOU!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-35613.800000000003</v>
          </cell>
          <cell r="AB4622">
            <v>0</v>
          </cell>
          <cell r="AC4622">
            <v>0</v>
          </cell>
          <cell r="AD4622">
            <v>0</v>
          </cell>
        </row>
        <row r="4623">
          <cell r="B4623" t="str">
            <v>CITY OF SHELTON-CONTRACTPAYMENTSPAYUSBL</v>
          </cell>
          <cell r="J4623" t="str">
            <v>PAYUSBL</v>
          </cell>
          <cell r="K4623" t="str">
            <v>PAYMENT THANK YOU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-10727.76</v>
          </cell>
          <cell r="AB4623">
            <v>0</v>
          </cell>
          <cell r="AC4623">
            <v>0</v>
          </cell>
          <cell r="AD4623">
            <v>0</v>
          </cell>
        </row>
        <row r="4624">
          <cell r="B4624" t="str">
            <v>CITY OF SHELTON-CONTRACTPAYMENTSRET-KOL</v>
          </cell>
          <cell r="J4624" t="str">
            <v>RET-KOL</v>
          </cell>
          <cell r="K4624" t="str">
            <v>ONLINE PAYMENT RETURN</v>
          </cell>
          <cell r="S4624">
            <v>0</v>
          </cell>
          <cell r="T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487.45</v>
          </cell>
          <cell r="AB4624">
            <v>0</v>
          </cell>
          <cell r="AC4624">
            <v>0</v>
          </cell>
          <cell r="AD4624">
            <v>0</v>
          </cell>
        </row>
        <row r="4625">
          <cell r="B4625" t="str">
            <v>CITY OF SHELTON-CONTRACTRESIDENTIAL300RW1</v>
          </cell>
          <cell r="J4625" t="str">
            <v>300RW1</v>
          </cell>
          <cell r="K4625" t="str">
            <v>1-300 GL CART WEEKLY SVC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10249.200000000001</v>
          </cell>
          <cell r="AB4625">
            <v>0</v>
          </cell>
          <cell r="AC4625">
            <v>0</v>
          </cell>
          <cell r="AD4625">
            <v>0</v>
          </cell>
        </row>
        <row r="4626">
          <cell r="B4626" t="str">
            <v>CITY OF SHELTON-CONTRACTRESIDENTIAL35RE1</v>
          </cell>
          <cell r="J4626" t="str">
            <v>35RE1</v>
          </cell>
          <cell r="K4626" t="str">
            <v>1-35 GAL CART EOW SVC</v>
          </cell>
          <cell r="S4626">
            <v>0</v>
          </cell>
          <cell r="T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5914.54</v>
          </cell>
          <cell r="AB4626">
            <v>0</v>
          </cell>
          <cell r="AC4626">
            <v>0</v>
          </cell>
          <cell r="AD4626">
            <v>0</v>
          </cell>
        </row>
        <row r="4627">
          <cell r="B4627" t="str">
            <v>CITY OF SHELTON-CONTRACTRESIDENTIAL35RE1RR</v>
          </cell>
          <cell r="J4627" t="str">
            <v>35RE1RR</v>
          </cell>
          <cell r="K4627" t="str">
            <v>1-35 GL CART EOW REDUCED RATE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926.25</v>
          </cell>
          <cell r="AB4627">
            <v>0</v>
          </cell>
          <cell r="AC4627">
            <v>0</v>
          </cell>
          <cell r="AD4627">
            <v>0</v>
          </cell>
        </row>
        <row r="4628">
          <cell r="B4628" t="str">
            <v>CITY OF SHELTON-CONTRACTRESIDENTIAL64RE1</v>
          </cell>
          <cell r="J4628" t="str">
            <v>64RE1</v>
          </cell>
          <cell r="K4628" t="str">
            <v>1-64 GAL EOW</v>
          </cell>
          <cell r="S4628">
            <v>0</v>
          </cell>
          <cell r="T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23863.279999999999</v>
          </cell>
          <cell r="AB4628">
            <v>0</v>
          </cell>
          <cell r="AC4628">
            <v>0</v>
          </cell>
          <cell r="AD4628">
            <v>0</v>
          </cell>
        </row>
        <row r="4629">
          <cell r="B4629" t="str">
            <v>CITY OF SHELTON-CONTRACTRESIDENTIAL64RE1RR</v>
          </cell>
          <cell r="J4629" t="str">
            <v>64RE1RR</v>
          </cell>
          <cell r="K4629" t="str">
            <v>1-64 GL CART EOW REDUCED RATE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1536.79</v>
          </cell>
          <cell r="AB4629">
            <v>0</v>
          </cell>
          <cell r="AC4629">
            <v>0</v>
          </cell>
          <cell r="AD4629">
            <v>0</v>
          </cell>
        </row>
        <row r="4630">
          <cell r="B4630" t="str">
            <v>CITY OF SHELTON-CONTRACTRESIDENTIAL64RW1</v>
          </cell>
          <cell r="J4630" t="str">
            <v>64RW1</v>
          </cell>
          <cell r="K4630" t="str">
            <v>1-64 GAL CART WEEKLY SVC</v>
          </cell>
          <cell r="S4630">
            <v>0</v>
          </cell>
          <cell r="T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3363.1</v>
          </cell>
          <cell r="AB4630">
            <v>0</v>
          </cell>
          <cell r="AC4630">
            <v>0</v>
          </cell>
          <cell r="AD4630">
            <v>0</v>
          </cell>
        </row>
        <row r="4631">
          <cell r="B4631" t="str">
            <v>CITY OF SHELTON-CONTRACTRESIDENTIAL64RW1RR</v>
          </cell>
          <cell r="J4631" t="str">
            <v>64RW1RR</v>
          </cell>
          <cell r="K4631" t="str">
            <v>1-64 GL CART WKLY REDUCED RATE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115.2</v>
          </cell>
          <cell r="AB4631">
            <v>0</v>
          </cell>
          <cell r="AC4631">
            <v>0</v>
          </cell>
          <cell r="AD4631">
            <v>0</v>
          </cell>
        </row>
        <row r="4632">
          <cell r="B4632" t="str">
            <v>CITY OF SHELTON-CONTRACTRESIDENTIAL96RE1</v>
          </cell>
          <cell r="J4632" t="str">
            <v>96RE1</v>
          </cell>
          <cell r="K4632" t="str">
            <v>1-96 GAL EOW</v>
          </cell>
          <cell r="S4632">
            <v>0</v>
          </cell>
          <cell r="T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14448.97</v>
          </cell>
          <cell r="AB4632">
            <v>0</v>
          </cell>
          <cell r="AC4632">
            <v>0</v>
          </cell>
          <cell r="AD4632">
            <v>0</v>
          </cell>
        </row>
        <row r="4633">
          <cell r="B4633" t="str">
            <v>CITY OF SHELTON-CONTRACTRESIDENTIAL96RE1RR</v>
          </cell>
          <cell r="J4633" t="str">
            <v>96RE1RR</v>
          </cell>
          <cell r="K4633" t="str">
            <v>1-96 GL CART EOW REDUCED RATE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701.4</v>
          </cell>
          <cell r="AB4633">
            <v>0</v>
          </cell>
          <cell r="AC4633">
            <v>0</v>
          </cell>
          <cell r="AD4633">
            <v>0</v>
          </cell>
        </row>
        <row r="4634">
          <cell r="B4634" t="str">
            <v>CITY OF SHELTON-CONTRACTRESIDENTIAL96RW1</v>
          </cell>
          <cell r="J4634" t="str">
            <v>96RW1</v>
          </cell>
          <cell r="K4634" t="str">
            <v>1-96 GAL CART WEEKLY SVC</v>
          </cell>
          <cell r="S4634">
            <v>0</v>
          </cell>
          <cell r="T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2647.18</v>
          </cell>
          <cell r="AB4634">
            <v>0</v>
          </cell>
          <cell r="AC4634">
            <v>0</v>
          </cell>
          <cell r="AD4634">
            <v>0</v>
          </cell>
        </row>
        <row r="4635">
          <cell r="B4635" t="str">
            <v>CITY OF SHELTON-CONTRACTRESIDENTIAL96RW1RR</v>
          </cell>
          <cell r="J4635" t="str">
            <v>96RW1RR</v>
          </cell>
          <cell r="K4635" t="str">
            <v>1-96 GL CART WKLY REDUCED RATE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89.85</v>
          </cell>
          <cell r="AB4635">
            <v>0</v>
          </cell>
          <cell r="AC4635">
            <v>0</v>
          </cell>
          <cell r="AD4635">
            <v>0</v>
          </cell>
        </row>
        <row r="4636">
          <cell r="B4636" t="str">
            <v>CITY OF SHELTON-CONTRACTRESIDENTIALEMPLOYEER</v>
          </cell>
          <cell r="J4636" t="str">
            <v>EMPLOYEER</v>
          </cell>
          <cell r="K4636" t="str">
            <v>EMPLOYEE SERVICE</v>
          </cell>
          <cell r="S4636">
            <v>0</v>
          </cell>
          <cell r="T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</row>
        <row r="4637">
          <cell r="B4637" t="str">
            <v>CITY OF SHELTON-CONTRACTRESIDENTIALMINSVC-RESI</v>
          </cell>
          <cell r="J4637" t="str">
            <v>MINSVC-RESI</v>
          </cell>
          <cell r="K4637" t="str">
            <v>MINIMUM SERVICE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332.34</v>
          </cell>
          <cell r="AB4637">
            <v>0</v>
          </cell>
          <cell r="AC4637">
            <v>0</v>
          </cell>
          <cell r="AD4637">
            <v>0</v>
          </cell>
        </row>
        <row r="4638">
          <cell r="B4638" t="str">
            <v>CITY OF SHELTON-CONTRACTRESIDENTIALROLLOUT 5-25</v>
          </cell>
          <cell r="J4638" t="str">
            <v>ROLLOUT 5-25</v>
          </cell>
          <cell r="K4638" t="str">
            <v>ROLL OUT FEE 5 - 25 FT</v>
          </cell>
          <cell r="S4638">
            <v>0</v>
          </cell>
          <cell r="T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14.16</v>
          </cell>
          <cell r="AB4638">
            <v>0</v>
          </cell>
          <cell r="AC4638">
            <v>0</v>
          </cell>
          <cell r="AD4638">
            <v>0</v>
          </cell>
        </row>
        <row r="4639">
          <cell r="B4639" t="str">
            <v>CITY OF SHELTON-CONTRACTRESIDENTIALSL096.0GEO001GW</v>
          </cell>
          <cell r="J4639" t="str">
            <v>SL096.0GEO001GW</v>
          </cell>
          <cell r="K4639" t="str">
            <v>SL 96 GL EOW GREENWASTE 1</v>
          </cell>
          <cell r="S4639">
            <v>0</v>
          </cell>
          <cell r="T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3130.92</v>
          </cell>
          <cell r="AB4639">
            <v>0</v>
          </cell>
          <cell r="AC4639">
            <v>0</v>
          </cell>
          <cell r="AD4639">
            <v>0</v>
          </cell>
        </row>
        <row r="4640">
          <cell r="B4640" t="str">
            <v>CITY OF SHELTON-CONTRACTRESIDENTIAL35RE1</v>
          </cell>
          <cell r="J4640" t="str">
            <v>35RE1</v>
          </cell>
          <cell r="K4640" t="str">
            <v>1-35 GAL CART EOW SVC</v>
          </cell>
          <cell r="S4640">
            <v>0</v>
          </cell>
          <cell r="T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-60.73</v>
          </cell>
          <cell r="AB4640">
            <v>0</v>
          </cell>
          <cell r="AC4640">
            <v>0</v>
          </cell>
          <cell r="AD4640">
            <v>0</v>
          </cell>
        </row>
        <row r="4641">
          <cell r="B4641" t="str">
            <v>CITY OF SHELTON-CONTRACTRESIDENTIAL96RE1</v>
          </cell>
          <cell r="J4641" t="str">
            <v>96RE1</v>
          </cell>
          <cell r="K4641" t="str">
            <v>1-96 GAL EOW</v>
          </cell>
          <cell r="S4641">
            <v>0</v>
          </cell>
          <cell r="T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-27.87</v>
          </cell>
          <cell r="AB4641">
            <v>0</v>
          </cell>
          <cell r="AC4641">
            <v>0</v>
          </cell>
          <cell r="AD4641">
            <v>0</v>
          </cell>
        </row>
        <row r="4642">
          <cell r="B4642" t="str">
            <v>CITY OF SHELTON-CONTRACTRESIDENTIAL96RE1RR</v>
          </cell>
          <cell r="J4642" t="str">
            <v>96RE1RR</v>
          </cell>
          <cell r="K4642" t="str">
            <v>1-96 GL CART EOW REDUCED RATE</v>
          </cell>
          <cell r="S4642">
            <v>0</v>
          </cell>
          <cell r="T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-77.44</v>
          </cell>
          <cell r="AB4642">
            <v>0</v>
          </cell>
          <cell r="AC4642">
            <v>0</v>
          </cell>
          <cell r="AD4642">
            <v>0</v>
          </cell>
        </row>
        <row r="4643">
          <cell r="B4643" t="str">
            <v>CITY OF SHELTON-CONTRACTRESIDENTIALADMINFEE-RES</v>
          </cell>
          <cell r="J4643" t="str">
            <v>ADMINFEE-RES</v>
          </cell>
          <cell r="K4643" t="str">
            <v>NEW ACCT / VACANCY FEE</v>
          </cell>
          <cell r="S4643">
            <v>0</v>
          </cell>
          <cell r="T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969.14</v>
          </cell>
          <cell r="AB4643">
            <v>0</v>
          </cell>
          <cell r="AC4643">
            <v>0</v>
          </cell>
          <cell r="AD4643">
            <v>0</v>
          </cell>
        </row>
        <row r="4644">
          <cell r="B4644" t="str">
            <v>CITY OF SHELTON-CONTRACTRESIDENTIALEP300-RES</v>
          </cell>
          <cell r="J4644" t="str">
            <v>EP300-RES</v>
          </cell>
          <cell r="K4644" t="str">
            <v>EXTRA PICKUP 300 GL - RES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208.08</v>
          </cell>
          <cell r="AB4644">
            <v>0</v>
          </cell>
          <cell r="AC4644">
            <v>0</v>
          </cell>
          <cell r="AD4644">
            <v>0</v>
          </cell>
        </row>
        <row r="4645">
          <cell r="B4645" t="str">
            <v>CITY OF SHELTON-CONTRACTRESIDENTIALEP35-RES</v>
          </cell>
          <cell r="J4645" t="str">
            <v>EP35-RES</v>
          </cell>
          <cell r="K4645" t="str">
            <v>EXTRA PICKUP 35 GL - RES</v>
          </cell>
          <cell r="S4645">
            <v>0</v>
          </cell>
          <cell r="T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2569.2800000000002</v>
          </cell>
          <cell r="AB4645">
            <v>0</v>
          </cell>
          <cell r="AC4645">
            <v>0</v>
          </cell>
          <cell r="AD4645">
            <v>0</v>
          </cell>
        </row>
        <row r="4646">
          <cell r="B4646" t="str">
            <v>CITY OF SHELTON-CONTRACTRESIDENTIALEP64-RES</v>
          </cell>
          <cell r="J4646" t="str">
            <v>EP64-RES</v>
          </cell>
          <cell r="K4646" t="str">
            <v>EXTRA PICKUP 64 GL - RES</v>
          </cell>
          <cell r="S4646">
            <v>0</v>
          </cell>
          <cell r="T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176.97</v>
          </cell>
          <cell r="AB4646">
            <v>0</v>
          </cell>
          <cell r="AC4646">
            <v>0</v>
          </cell>
          <cell r="AD4646">
            <v>0</v>
          </cell>
        </row>
        <row r="4647">
          <cell r="B4647" t="str">
            <v>CITY OF SHELTON-CONTRACTRESIDENTIALEP96-RES</v>
          </cell>
          <cell r="J4647" t="str">
            <v>EP96-RES</v>
          </cell>
          <cell r="K4647" t="str">
            <v>EXTRA PICKUP 96 GL - RES</v>
          </cell>
          <cell r="S4647">
            <v>0</v>
          </cell>
          <cell r="T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173.04</v>
          </cell>
          <cell r="AB4647">
            <v>0</v>
          </cell>
          <cell r="AC4647">
            <v>0</v>
          </cell>
          <cell r="AD4647">
            <v>0</v>
          </cell>
        </row>
        <row r="4648">
          <cell r="B4648" t="str">
            <v>CITY OF SHELTON-CONTRACTRESIDENTIALLOOSE-RES</v>
          </cell>
          <cell r="J4648" t="str">
            <v>LOOSE-RES</v>
          </cell>
          <cell r="K4648" t="str">
            <v>LOOSE MATERIAL -RES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3.54</v>
          </cell>
          <cell r="AB4648">
            <v>0</v>
          </cell>
          <cell r="AC4648">
            <v>0</v>
          </cell>
          <cell r="AD4648">
            <v>0</v>
          </cell>
        </row>
        <row r="4649">
          <cell r="B4649" t="str">
            <v>CITY OF SHELTON-CONTRACTRESIDENTIALREDELIVER</v>
          </cell>
          <cell r="J4649" t="str">
            <v>REDELIVER</v>
          </cell>
          <cell r="K4649" t="str">
            <v>DELIVERY CHARGE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97.24</v>
          </cell>
          <cell r="AB4649">
            <v>0</v>
          </cell>
          <cell r="AC4649">
            <v>0</v>
          </cell>
          <cell r="AD4649">
            <v>0</v>
          </cell>
        </row>
        <row r="4650">
          <cell r="B4650" t="str">
            <v>CITY OF SHELTON-CONTRACTRESIDENTIALRTRNCART64-RES</v>
          </cell>
          <cell r="J4650" t="str">
            <v>RTRNCART64-RES</v>
          </cell>
          <cell r="K4650" t="str">
            <v>RETURN TRIP 64 GL</v>
          </cell>
          <cell r="S4650">
            <v>0</v>
          </cell>
          <cell r="T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13.01</v>
          </cell>
          <cell r="AB4650">
            <v>0</v>
          </cell>
          <cell r="AC4650">
            <v>0</v>
          </cell>
          <cell r="AD4650">
            <v>0</v>
          </cell>
        </row>
        <row r="4651">
          <cell r="B4651" t="str">
            <v>CITY OF SHELTON-CONTRACTSURCFUEL-COM MASON</v>
          </cell>
          <cell r="J4651" t="str">
            <v>FUEL-COM MASON</v>
          </cell>
          <cell r="K4651" t="str">
            <v>FUEL &amp; MATERIAL SURCHARGE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</row>
        <row r="4652">
          <cell r="B4652" t="str">
            <v>CITY OF SHELTON-CONTRACTSURCFUEL-RECY MASON</v>
          </cell>
          <cell r="J4652" t="str">
            <v>FUEL-RECY MASON</v>
          </cell>
          <cell r="K4652" t="str">
            <v>FUEL &amp; MATERIAL SURCHARGE</v>
          </cell>
          <cell r="S4652">
            <v>0</v>
          </cell>
          <cell r="T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</row>
        <row r="4653">
          <cell r="B4653" t="str">
            <v>CITY OF SHELTON-CONTRACTSURCFUEL-RES MASON</v>
          </cell>
          <cell r="J4653" t="str">
            <v>FUEL-RES MASON</v>
          </cell>
          <cell r="K4653" t="str">
            <v>FUEL &amp; MATERIAL SURCHARGE</v>
          </cell>
          <cell r="S4653">
            <v>0</v>
          </cell>
          <cell r="T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</row>
        <row r="4654">
          <cell r="B4654" t="str">
            <v>CITY OF SHELTON-CONTRACTSURCFUEL-RES MASON</v>
          </cell>
          <cell r="J4654" t="str">
            <v>FUEL-RES MASON</v>
          </cell>
          <cell r="K4654" t="str">
            <v>FUEL &amp; MATERIAL SURCHARGE</v>
          </cell>
          <cell r="S4654">
            <v>0</v>
          </cell>
          <cell r="T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</row>
        <row r="4655">
          <cell r="B4655" t="str">
            <v>CITY OF SHELTON-CONTRACTSURCFUEL-RES MASON</v>
          </cell>
          <cell r="J4655" t="str">
            <v>FUEL-RES MASON</v>
          </cell>
          <cell r="K4655" t="str">
            <v>FUEL &amp; MATERIAL SURCHARGE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</row>
        <row r="4656">
          <cell r="B4656" t="str">
            <v>CITY OF SHELTON-CONTRACTTAXESCITY OF SHELTON</v>
          </cell>
          <cell r="J4656" t="str">
            <v>CITY OF SHELTON</v>
          </cell>
          <cell r="K4656" t="str">
            <v>41.9% CITY UTILITY TAX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25889.75</v>
          </cell>
          <cell r="AB4656">
            <v>0</v>
          </cell>
          <cell r="AC4656">
            <v>0</v>
          </cell>
          <cell r="AD4656">
            <v>0</v>
          </cell>
        </row>
        <row r="4657">
          <cell r="B4657" t="str">
            <v>CITY OF SHELTON-CONTRACTTAXESCITY OF SHELTON UTILITY</v>
          </cell>
          <cell r="J4657" t="str">
            <v>CITY OF SHELTON UTILITY</v>
          </cell>
          <cell r="K4657" t="str">
            <v>CONTRACT UTILITY ONLY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257.45999999999998</v>
          </cell>
          <cell r="AB4657">
            <v>0</v>
          </cell>
          <cell r="AC4657">
            <v>0</v>
          </cell>
          <cell r="AD4657">
            <v>0</v>
          </cell>
        </row>
        <row r="4658">
          <cell r="B4658" t="str">
            <v>CITY OF SHELTON-CONTRACTTAXESSHELTON WA REFUSE</v>
          </cell>
          <cell r="J4658" t="str">
            <v>SHELTON WA REFUSE</v>
          </cell>
          <cell r="K4658" t="str">
            <v>3.6% WA Refuse Tax</v>
          </cell>
          <cell r="S4658">
            <v>0</v>
          </cell>
          <cell r="T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2221.88</v>
          </cell>
          <cell r="AB4658">
            <v>0</v>
          </cell>
          <cell r="AC4658">
            <v>0</v>
          </cell>
          <cell r="AD4658">
            <v>0</v>
          </cell>
        </row>
        <row r="4659">
          <cell r="B4659" t="str">
            <v>CITY OF SHELTON-CONTRACTTAXESCITY OF SHELTON</v>
          </cell>
          <cell r="J4659" t="str">
            <v>CITY OF SHELTON</v>
          </cell>
          <cell r="K4659" t="str">
            <v>41.9% CITY UTILITY TAX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24382.38</v>
          </cell>
          <cell r="AB4659">
            <v>0</v>
          </cell>
          <cell r="AC4659">
            <v>0</v>
          </cell>
          <cell r="AD4659">
            <v>0</v>
          </cell>
        </row>
        <row r="4660">
          <cell r="B4660" t="str">
            <v>CITY OF SHELTON-CONTRACTTAXESCITY OF SHELTON UTILITY</v>
          </cell>
          <cell r="J4660" t="str">
            <v>CITY OF SHELTON UTILITY</v>
          </cell>
          <cell r="K4660" t="str">
            <v>CONTRACT UTILITY ONLY</v>
          </cell>
          <cell r="S4660">
            <v>0</v>
          </cell>
          <cell r="T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6.83</v>
          </cell>
          <cell r="AB4660">
            <v>0</v>
          </cell>
          <cell r="AC4660">
            <v>0</v>
          </cell>
          <cell r="AD4660">
            <v>0</v>
          </cell>
        </row>
        <row r="4661">
          <cell r="B4661" t="str">
            <v>CITY OF SHELTON-CONTRACTTAXESREF</v>
          </cell>
          <cell r="J4661" t="str">
            <v>REF</v>
          </cell>
          <cell r="K4661" t="str">
            <v>3.6% WA Refuse Tax</v>
          </cell>
          <cell r="S4661">
            <v>0</v>
          </cell>
          <cell r="T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7.73</v>
          </cell>
          <cell r="AB4661">
            <v>0</v>
          </cell>
          <cell r="AC4661">
            <v>0</v>
          </cell>
          <cell r="AD4661">
            <v>0</v>
          </cell>
        </row>
        <row r="4662">
          <cell r="B4662" t="str">
            <v>CITY OF SHELTON-CONTRACTTAXESSHELTON SALES TAX</v>
          </cell>
          <cell r="J4662" t="str">
            <v>SHELTON SALES TAX</v>
          </cell>
          <cell r="K4662" t="str">
            <v>8.8% Sales Tax</v>
          </cell>
          <cell r="S4662">
            <v>0</v>
          </cell>
          <cell r="T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8.58</v>
          </cell>
          <cell r="AB4662">
            <v>0</v>
          </cell>
          <cell r="AC4662">
            <v>0</v>
          </cell>
          <cell r="AD4662">
            <v>0</v>
          </cell>
        </row>
        <row r="4663">
          <cell r="B4663" t="str">
            <v>CITY OF SHELTON-CONTRACTTAXESSHELTON WA REFUSE</v>
          </cell>
          <cell r="J4663" t="str">
            <v>SHELTON WA REFUSE</v>
          </cell>
          <cell r="K4663" t="str">
            <v>3.6% WA Refuse Tax</v>
          </cell>
          <cell r="S4663">
            <v>0</v>
          </cell>
          <cell r="T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1948</v>
          </cell>
          <cell r="AB4663">
            <v>0</v>
          </cell>
          <cell r="AC4663">
            <v>0</v>
          </cell>
          <cell r="AD4663">
            <v>0</v>
          </cell>
        </row>
        <row r="4664">
          <cell r="B4664" t="str">
            <v>CITY OF SHELTON-CONTRACTTAXESCITY OF SHELTON</v>
          </cell>
          <cell r="J4664" t="str">
            <v>CITY OF SHELTON</v>
          </cell>
          <cell r="K4664" t="str">
            <v>41.9% CITY UTILITY TAX</v>
          </cell>
          <cell r="S4664">
            <v>0</v>
          </cell>
          <cell r="T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29.87</v>
          </cell>
          <cell r="AB4664">
            <v>0</v>
          </cell>
          <cell r="AC4664">
            <v>0</v>
          </cell>
          <cell r="AD4664">
            <v>0</v>
          </cell>
        </row>
        <row r="4665">
          <cell r="B4665" t="str">
            <v>CITY OF SHELTON-CONTRACTTAXESSHELTON WA REFUSE</v>
          </cell>
          <cell r="J4665" t="str">
            <v>SHELTON WA REFUSE</v>
          </cell>
          <cell r="K4665" t="str">
            <v>3.6% WA Refuse Tax</v>
          </cell>
          <cell r="S4665">
            <v>0</v>
          </cell>
          <cell r="T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2.57</v>
          </cell>
          <cell r="AB4665">
            <v>0</v>
          </cell>
          <cell r="AC4665">
            <v>0</v>
          </cell>
          <cell r="AD4665">
            <v>0</v>
          </cell>
        </row>
        <row r="4666">
          <cell r="B4666" t="str">
            <v>CITY of SHELTON-REGULATEDACCOUNTING ADJUSTMENTSFINCHG</v>
          </cell>
          <cell r="J4666" t="str">
            <v>FINCHG</v>
          </cell>
          <cell r="K4666" t="str">
            <v>LATE FEE</v>
          </cell>
          <cell r="S4666">
            <v>0</v>
          </cell>
          <cell r="T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27.98</v>
          </cell>
          <cell r="AB4666">
            <v>0</v>
          </cell>
          <cell r="AC4666">
            <v>0</v>
          </cell>
          <cell r="AD4666">
            <v>0</v>
          </cell>
        </row>
        <row r="4667">
          <cell r="B4667" t="str">
            <v>CITY of SHELTON-REGULATEDCOMMERCIAL - REARLOADR1.5YDE</v>
          </cell>
          <cell r="J4667" t="str">
            <v>R1.5YDE</v>
          </cell>
          <cell r="K4667" t="str">
            <v>1.5 YD 1X EOW</v>
          </cell>
          <cell r="S4667">
            <v>0</v>
          </cell>
          <cell r="T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41.6</v>
          </cell>
          <cell r="AB4667">
            <v>0</v>
          </cell>
          <cell r="AC4667">
            <v>0</v>
          </cell>
          <cell r="AD4667">
            <v>0</v>
          </cell>
        </row>
        <row r="4668">
          <cell r="B4668" t="str">
            <v>CITY of SHELTON-REGULATEDCOMMERCIAL - REARLOADR1.5YDRENTM</v>
          </cell>
          <cell r="J4668" t="str">
            <v>R1.5YDRENTM</v>
          </cell>
          <cell r="K4668" t="str">
            <v>1.5YD CONTAINER RENT-MTH</v>
          </cell>
          <cell r="S4668">
            <v>0</v>
          </cell>
          <cell r="T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9.5399999999999991</v>
          </cell>
          <cell r="AB4668">
            <v>0</v>
          </cell>
          <cell r="AC4668">
            <v>0</v>
          </cell>
          <cell r="AD4668">
            <v>0</v>
          </cell>
        </row>
        <row r="4669">
          <cell r="B4669" t="str">
            <v>CITY of SHELTON-REGULATEDCOMMERCIAL - REARLOADR2YDRENTM</v>
          </cell>
          <cell r="J4669" t="str">
            <v>R2YDRENTM</v>
          </cell>
          <cell r="K4669" t="str">
            <v>2YD CONTAINER RENT-MTHLY</v>
          </cell>
          <cell r="S4669">
            <v>0</v>
          </cell>
          <cell r="T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  <cell r="Y4669">
            <v>0</v>
          </cell>
          <cell r="Z4669">
            <v>0</v>
          </cell>
          <cell r="AA4669">
            <v>13.77</v>
          </cell>
          <cell r="AB4669">
            <v>0</v>
          </cell>
          <cell r="AC4669">
            <v>0</v>
          </cell>
          <cell r="AD4669">
            <v>0</v>
          </cell>
        </row>
        <row r="4670">
          <cell r="B4670" t="str">
            <v>CITY of SHELTON-REGULATEDCOMMERCIAL - REARLOADR2YDW</v>
          </cell>
          <cell r="J4670" t="str">
            <v>R2YDW</v>
          </cell>
          <cell r="K4670" t="str">
            <v>2 YD 1X WEEKLY</v>
          </cell>
          <cell r="S4670">
            <v>0</v>
          </cell>
          <cell r="T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109.68</v>
          </cell>
          <cell r="AB4670">
            <v>0</v>
          </cell>
          <cell r="AC4670">
            <v>0</v>
          </cell>
          <cell r="AD4670">
            <v>0</v>
          </cell>
        </row>
        <row r="4671">
          <cell r="B4671" t="str">
            <v>CITY of SHELTON-REGULATEDCOMMERCIAL - REARLOADUNLOCKREF</v>
          </cell>
          <cell r="J4671" t="str">
            <v>UNLOCKREF</v>
          </cell>
          <cell r="K4671" t="str">
            <v>UNLOCK / UNLATCH REFUSE</v>
          </cell>
          <cell r="S4671">
            <v>0</v>
          </cell>
          <cell r="T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>
            <v>0</v>
          </cell>
          <cell r="Z4671">
            <v>0</v>
          </cell>
          <cell r="AA4671">
            <v>10.119999999999999</v>
          </cell>
          <cell r="AB4671">
            <v>0</v>
          </cell>
          <cell r="AC4671">
            <v>0</v>
          </cell>
          <cell r="AD4671">
            <v>0</v>
          </cell>
        </row>
        <row r="4672">
          <cell r="B4672" t="str">
            <v>CITY of SHELTON-REGULATEDCOMMERCIAL - REARLOADR2YDPU</v>
          </cell>
          <cell r="J4672" t="str">
            <v>R2YDPU</v>
          </cell>
          <cell r="K4672" t="str">
            <v>2YD CONTAINER PICKUP</v>
          </cell>
          <cell r="S4672">
            <v>0</v>
          </cell>
          <cell r="T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25.33</v>
          </cell>
          <cell r="AB4672">
            <v>0</v>
          </cell>
          <cell r="AC4672">
            <v>0</v>
          </cell>
          <cell r="AD4672">
            <v>0</v>
          </cell>
        </row>
        <row r="4673">
          <cell r="B4673" t="str">
            <v>CITY of SHELTON-REGULATEDPAYMENTSCC-KOL</v>
          </cell>
          <cell r="J4673" t="str">
            <v>CC-KOL</v>
          </cell>
          <cell r="K4673" t="str">
            <v>ONLINE PAYMENT-CC</v>
          </cell>
          <cell r="S4673">
            <v>0</v>
          </cell>
          <cell r="T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-5417.55</v>
          </cell>
          <cell r="AB4673">
            <v>0</v>
          </cell>
          <cell r="AC4673">
            <v>0</v>
          </cell>
          <cell r="AD4673">
            <v>0</v>
          </cell>
        </row>
        <row r="4674">
          <cell r="B4674" t="str">
            <v>CITY of SHELTON-REGULATEDPAYMENTSPAY</v>
          </cell>
          <cell r="J4674" t="str">
            <v>PAY</v>
          </cell>
          <cell r="K4674" t="str">
            <v>PAYMENT-THANK YOU!</v>
          </cell>
          <cell r="S4674">
            <v>0</v>
          </cell>
          <cell r="T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-12270.37</v>
          </cell>
          <cell r="AB4674">
            <v>0</v>
          </cell>
          <cell r="AC4674">
            <v>0</v>
          </cell>
          <cell r="AD4674">
            <v>0</v>
          </cell>
        </row>
        <row r="4675">
          <cell r="B4675" t="str">
            <v>CITY of SHELTON-REGULATEDPAYMENTSPAY-KOL</v>
          </cell>
          <cell r="J4675" t="str">
            <v>PAY-KOL</v>
          </cell>
          <cell r="K4675" t="str">
            <v>PAYMENT-THANK YOU - OL</v>
          </cell>
          <cell r="S4675">
            <v>0</v>
          </cell>
          <cell r="T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-1873.72</v>
          </cell>
          <cell r="AB4675">
            <v>0</v>
          </cell>
          <cell r="AC4675">
            <v>0</v>
          </cell>
          <cell r="AD4675">
            <v>0</v>
          </cell>
        </row>
        <row r="4676">
          <cell r="B4676" t="str">
            <v>CITY of SHELTON-REGULATEDPAYMENTSPAY-OAK</v>
          </cell>
          <cell r="J4676" t="str">
            <v>PAY-OAK</v>
          </cell>
          <cell r="K4676" t="str">
            <v>OAKLEAF PAYMENT</v>
          </cell>
          <cell r="S4676">
            <v>0</v>
          </cell>
          <cell r="T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-1985.18</v>
          </cell>
          <cell r="AB4676">
            <v>0</v>
          </cell>
          <cell r="AC4676">
            <v>0</v>
          </cell>
          <cell r="AD4676">
            <v>0</v>
          </cell>
        </row>
        <row r="4677">
          <cell r="B4677" t="str">
            <v>CITY of SHELTON-REGULATEDPAYMENTSPAYPNCL</v>
          </cell>
          <cell r="J4677" t="str">
            <v>PAYPNCL</v>
          </cell>
          <cell r="K4677" t="str">
            <v>PAYMENT THANK YOU!</v>
          </cell>
          <cell r="S4677">
            <v>0</v>
          </cell>
          <cell r="T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>
            <v>0</v>
          </cell>
          <cell r="Z4677">
            <v>0</v>
          </cell>
          <cell r="AA4677">
            <v>-5451.59</v>
          </cell>
          <cell r="AB4677">
            <v>0</v>
          </cell>
          <cell r="AC4677">
            <v>0</v>
          </cell>
          <cell r="AD4677">
            <v>0</v>
          </cell>
        </row>
        <row r="4678">
          <cell r="B4678" t="str">
            <v>CITY of SHELTON-REGULATEDPAYMENTSPAYUSBL</v>
          </cell>
          <cell r="J4678" t="str">
            <v>PAYUSBL</v>
          </cell>
          <cell r="K4678" t="str">
            <v>PAYMENT THANK YOU</v>
          </cell>
          <cell r="S4678">
            <v>0</v>
          </cell>
          <cell r="T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-4239.43</v>
          </cell>
          <cell r="AB4678">
            <v>0</v>
          </cell>
          <cell r="AC4678">
            <v>0</v>
          </cell>
          <cell r="AD4678">
            <v>0</v>
          </cell>
        </row>
        <row r="4679">
          <cell r="B4679" t="str">
            <v>CITY of SHELTON-REGULATEDRESIDENTIALADJOTHR</v>
          </cell>
          <cell r="J4679" t="str">
            <v>ADJOTHR</v>
          </cell>
          <cell r="K4679" t="str">
            <v>ADJUSTMENT</v>
          </cell>
          <cell r="S4679">
            <v>0</v>
          </cell>
          <cell r="T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-6.86</v>
          </cell>
          <cell r="AB4679">
            <v>0</v>
          </cell>
          <cell r="AC4679">
            <v>0</v>
          </cell>
          <cell r="AD4679">
            <v>0</v>
          </cell>
        </row>
        <row r="4680">
          <cell r="B4680" t="str">
            <v>CITY of SHELTON-REGULATEDROLLOFFROLID</v>
          </cell>
          <cell r="J4680" t="str">
            <v>ROLID</v>
          </cell>
          <cell r="K4680" t="str">
            <v>ROLL OFF-LID</v>
          </cell>
          <cell r="S4680">
            <v>0</v>
          </cell>
          <cell r="T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160.16</v>
          </cell>
          <cell r="AB4680">
            <v>0</v>
          </cell>
          <cell r="AC4680">
            <v>0</v>
          </cell>
          <cell r="AD4680">
            <v>0</v>
          </cell>
        </row>
        <row r="4681">
          <cell r="B4681" t="str">
            <v>CITY of SHELTON-REGULATEDROLLOFFRORENT10M</v>
          </cell>
          <cell r="J4681" t="str">
            <v>RORENT10M</v>
          </cell>
          <cell r="K4681" t="str">
            <v>10YD ROLL OFF MTHLY RENT</v>
          </cell>
          <cell r="S4681">
            <v>0</v>
          </cell>
          <cell r="T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83.93</v>
          </cell>
          <cell r="AB4681">
            <v>0</v>
          </cell>
          <cell r="AC4681">
            <v>0</v>
          </cell>
          <cell r="AD4681">
            <v>0</v>
          </cell>
        </row>
        <row r="4682">
          <cell r="B4682" t="str">
            <v>CITY of SHELTON-REGULATEDROLLOFFRORENT20D</v>
          </cell>
          <cell r="J4682" t="str">
            <v>RORENT20D</v>
          </cell>
          <cell r="K4682" t="str">
            <v>20YD ROLL OFF-DAILY RENT</v>
          </cell>
          <cell r="S4682">
            <v>0</v>
          </cell>
          <cell r="T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330.55</v>
          </cell>
          <cell r="AB4682">
            <v>0</v>
          </cell>
          <cell r="AC4682">
            <v>0</v>
          </cell>
          <cell r="AD4682">
            <v>0</v>
          </cell>
        </row>
        <row r="4683">
          <cell r="B4683" t="str">
            <v>CITY of SHELTON-REGULATEDROLLOFFRORENT20M</v>
          </cell>
          <cell r="J4683" t="str">
            <v>RORENT20M</v>
          </cell>
          <cell r="K4683" t="str">
            <v>20YD ROLL OFF-MNTHLY RENT</v>
          </cell>
          <cell r="S4683">
            <v>0</v>
          </cell>
          <cell r="T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974.8</v>
          </cell>
          <cell r="AB4683">
            <v>0</v>
          </cell>
          <cell r="AC4683">
            <v>0</v>
          </cell>
          <cell r="AD4683">
            <v>0</v>
          </cell>
        </row>
        <row r="4684">
          <cell r="B4684" t="str">
            <v>CITY of SHELTON-REGULATEDROLLOFFRORENT40D</v>
          </cell>
          <cell r="J4684" t="str">
            <v>RORENT40D</v>
          </cell>
          <cell r="K4684" t="str">
            <v>40YD ROLL OFF-DAILY RENT</v>
          </cell>
          <cell r="S4684">
            <v>0</v>
          </cell>
          <cell r="T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700.04</v>
          </cell>
          <cell r="AB4684">
            <v>0</v>
          </cell>
          <cell r="AC4684">
            <v>0</v>
          </cell>
          <cell r="AD4684">
            <v>0</v>
          </cell>
        </row>
        <row r="4685">
          <cell r="B4685" t="str">
            <v>CITY of SHELTON-REGULATEDROLLOFFRORENT40M</v>
          </cell>
          <cell r="J4685" t="str">
            <v>RORENT40M</v>
          </cell>
          <cell r="K4685" t="str">
            <v>40YD ROLL OFF-MNTHLY RENT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331.48</v>
          </cell>
          <cell r="AB4685">
            <v>0</v>
          </cell>
          <cell r="AC4685">
            <v>0</v>
          </cell>
          <cell r="AD4685">
            <v>0</v>
          </cell>
        </row>
        <row r="4686">
          <cell r="B4686" t="str">
            <v>CITY of SHELTON-REGULATEDROLLOFFCPHAUL20</v>
          </cell>
          <cell r="J4686" t="str">
            <v>CPHAUL20</v>
          </cell>
          <cell r="K4686" t="str">
            <v>20YD COMPACTOR-HAUL</v>
          </cell>
          <cell r="S4686">
            <v>0</v>
          </cell>
          <cell r="T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623.72</v>
          </cell>
          <cell r="AB4686">
            <v>0</v>
          </cell>
          <cell r="AC4686">
            <v>0</v>
          </cell>
          <cell r="AD4686">
            <v>0</v>
          </cell>
        </row>
        <row r="4687">
          <cell r="B4687" t="str">
            <v>CITY of SHELTON-REGULATEDROLLOFFCPHAUL25</v>
          </cell>
          <cell r="J4687" t="str">
            <v>CPHAUL25</v>
          </cell>
          <cell r="K4687" t="str">
            <v>25YD COMPACTOR-HAUL</v>
          </cell>
          <cell r="S4687">
            <v>0</v>
          </cell>
          <cell r="T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682.76</v>
          </cell>
          <cell r="AB4687">
            <v>0</v>
          </cell>
          <cell r="AC4687">
            <v>0</v>
          </cell>
          <cell r="AD4687">
            <v>0</v>
          </cell>
        </row>
        <row r="4688">
          <cell r="B4688" t="str">
            <v>CITY of SHELTON-REGULATEDROLLOFFCPHAUL35</v>
          </cell>
          <cell r="J4688" t="str">
            <v>CPHAUL35</v>
          </cell>
          <cell r="K4688" t="str">
            <v>35YD COMPACTOR-HAUL</v>
          </cell>
          <cell r="S4688">
            <v>0</v>
          </cell>
          <cell r="T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672.27</v>
          </cell>
          <cell r="AB4688">
            <v>0</v>
          </cell>
          <cell r="AC4688">
            <v>0</v>
          </cell>
          <cell r="AD4688">
            <v>0</v>
          </cell>
        </row>
        <row r="4689">
          <cell r="B4689" t="str">
            <v>CITY of SHELTON-REGULATEDROLLOFFDISPMC-TON</v>
          </cell>
          <cell r="J4689" t="str">
            <v>DISPMC-TON</v>
          </cell>
          <cell r="K4689" t="str">
            <v>MC LANDFILL PER TON</v>
          </cell>
          <cell r="S4689">
            <v>0</v>
          </cell>
          <cell r="T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>
            <v>0</v>
          </cell>
          <cell r="Z4689">
            <v>0</v>
          </cell>
          <cell r="AA4689">
            <v>20709.3</v>
          </cell>
          <cell r="AB4689">
            <v>0</v>
          </cell>
          <cell r="AC4689">
            <v>0</v>
          </cell>
          <cell r="AD4689">
            <v>0</v>
          </cell>
        </row>
        <row r="4690">
          <cell r="B4690" t="str">
            <v>CITY of SHELTON-REGULATEDROLLOFFDISPMCMISC</v>
          </cell>
          <cell r="J4690" t="str">
            <v>DISPMCMISC</v>
          </cell>
          <cell r="K4690" t="str">
            <v>DISPOSAL MISCELLANOUS</v>
          </cell>
          <cell r="S4690">
            <v>0</v>
          </cell>
          <cell r="T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51.69</v>
          </cell>
          <cell r="AB4690">
            <v>0</v>
          </cell>
          <cell r="AC4690">
            <v>0</v>
          </cell>
          <cell r="AD4690">
            <v>0</v>
          </cell>
        </row>
        <row r="4691">
          <cell r="B4691" t="str">
            <v>CITY of SHELTON-REGULATEDROLLOFFRODEL</v>
          </cell>
          <cell r="J4691" t="str">
            <v>RODEL</v>
          </cell>
          <cell r="K4691" t="str">
            <v>ROLL OFF-DELIVERY</v>
          </cell>
          <cell r="S4691">
            <v>0</v>
          </cell>
          <cell r="T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545.72</v>
          </cell>
          <cell r="AB4691">
            <v>0</v>
          </cell>
          <cell r="AC4691">
            <v>0</v>
          </cell>
          <cell r="AD4691">
            <v>0</v>
          </cell>
        </row>
        <row r="4692">
          <cell r="B4692" t="str">
            <v>CITY of SHELTON-REGULATEDROLLOFFROHAUL10</v>
          </cell>
          <cell r="J4692" t="str">
            <v>ROHAUL10</v>
          </cell>
          <cell r="K4692" t="str">
            <v>10YD ROLL OFF HAUL</v>
          </cell>
          <cell r="S4692">
            <v>0</v>
          </cell>
          <cell r="T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167.86</v>
          </cell>
          <cell r="AB4692">
            <v>0</v>
          </cell>
          <cell r="AC4692">
            <v>0</v>
          </cell>
          <cell r="AD4692">
            <v>0</v>
          </cell>
        </row>
        <row r="4693">
          <cell r="B4693" t="str">
            <v>CITY of SHELTON-REGULATEDROLLOFFROHAUL20</v>
          </cell>
          <cell r="J4693" t="str">
            <v>ROHAUL20</v>
          </cell>
          <cell r="K4693" t="str">
            <v>20YD ROLL OFF-HAUL</v>
          </cell>
          <cell r="S4693">
            <v>0</v>
          </cell>
          <cell r="T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3119.36</v>
          </cell>
          <cell r="AB4693">
            <v>0</v>
          </cell>
          <cell r="AC4693">
            <v>0</v>
          </cell>
          <cell r="AD4693">
            <v>0</v>
          </cell>
        </row>
        <row r="4694">
          <cell r="B4694" t="str">
            <v>CITY of SHELTON-REGULATEDROLLOFFROHAUL20T</v>
          </cell>
          <cell r="J4694" t="str">
            <v>ROHAUL20T</v>
          </cell>
          <cell r="K4694" t="str">
            <v>20YD ROLL OFF TEMP HAUL</v>
          </cell>
          <cell r="S4694">
            <v>0</v>
          </cell>
          <cell r="T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779.84</v>
          </cell>
          <cell r="AB4694">
            <v>0</v>
          </cell>
          <cell r="AC4694">
            <v>0</v>
          </cell>
          <cell r="AD4694">
            <v>0</v>
          </cell>
        </row>
        <row r="4695">
          <cell r="B4695" t="str">
            <v>CITY of SHELTON-REGULATEDROLLOFFROHAUL40</v>
          </cell>
          <cell r="J4695" t="str">
            <v>ROHAUL40</v>
          </cell>
          <cell r="K4695" t="str">
            <v>40YD ROLL OFF-HAUL</v>
          </cell>
          <cell r="S4695">
            <v>0</v>
          </cell>
          <cell r="T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2486.1</v>
          </cell>
          <cell r="AB4695">
            <v>0</v>
          </cell>
          <cell r="AC4695">
            <v>0</v>
          </cell>
          <cell r="AD4695">
            <v>0</v>
          </cell>
        </row>
        <row r="4696">
          <cell r="B4696" t="str">
            <v>CITY of SHELTON-REGULATEDROLLOFFROHAUL40T</v>
          </cell>
          <cell r="J4696" t="str">
            <v>ROHAUL40T</v>
          </cell>
          <cell r="K4696" t="str">
            <v>40YD ROLL OFF TEMP HAUL</v>
          </cell>
          <cell r="S4696">
            <v>0</v>
          </cell>
          <cell r="T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828.7</v>
          </cell>
          <cell r="AB4696">
            <v>0</v>
          </cell>
          <cell r="AC4696">
            <v>0</v>
          </cell>
          <cell r="AD4696">
            <v>0</v>
          </cell>
        </row>
        <row r="4697">
          <cell r="B4697" t="str">
            <v>CITY of SHELTON-REGULATEDROLLOFFRORENT20D</v>
          </cell>
          <cell r="J4697" t="str">
            <v>RORENT20D</v>
          </cell>
          <cell r="K4697" t="str">
            <v>20YD ROLL OFF-DAILY RENT</v>
          </cell>
          <cell r="S4697">
            <v>0</v>
          </cell>
          <cell r="T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312.52</v>
          </cell>
          <cell r="AB4697">
            <v>0</v>
          </cell>
          <cell r="AC4697">
            <v>0</v>
          </cell>
          <cell r="AD4697">
            <v>0</v>
          </cell>
        </row>
        <row r="4698">
          <cell r="B4698" t="str">
            <v>CITY of SHELTON-REGULATEDROLLOFFRORENT40D</v>
          </cell>
          <cell r="J4698" t="str">
            <v>RORENT40D</v>
          </cell>
          <cell r="K4698" t="str">
            <v>40YD ROLL OFF-DAILY RENT</v>
          </cell>
          <cell r="S4698">
            <v>0</v>
          </cell>
          <cell r="T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264.88</v>
          </cell>
          <cell r="AB4698">
            <v>0</v>
          </cell>
          <cell r="AC4698">
            <v>0</v>
          </cell>
          <cell r="AD4698">
            <v>0</v>
          </cell>
        </row>
        <row r="4699">
          <cell r="B4699" t="str">
            <v>CITY of SHELTON-REGULATEDSURCFUEL-COM MASON</v>
          </cell>
          <cell r="J4699" t="str">
            <v>FUEL-COM MASON</v>
          </cell>
          <cell r="K4699" t="str">
            <v>FUEL &amp; MATERIAL SURCHARGE</v>
          </cell>
          <cell r="S4699">
            <v>0</v>
          </cell>
          <cell r="T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</row>
        <row r="4700">
          <cell r="B4700" t="str">
            <v>CITY of SHELTON-REGULATEDSURCFUEL-RO MASON</v>
          </cell>
          <cell r="J4700" t="str">
            <v>FUEL-RO MASON</v>
          </cell>
          <cell r="K4700" t="str">
            <v>FUEL &amp; MATERIAL SURCHARGE</v>
          </cell>
          <cell r="S4700">
            <v>0</v>
          </cell>
          <cell r="T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</row>
        <row r="4701">
          <cell r="B4701" t="str">
            <v>CITY of SHELTON-REGULATEDTAXESREF</v>
          </cell>
          <cell r="J4701" t="str">
            <v>REF</v>
          </cell>
          <cell r="K4701" t="str">
            <v>3.6% WA Refuse Tax</v>
          </cell>
          <cell r="S4701">
            <v>0</v>
          </cell>
          <cell r="T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0.91</v>
          </cell>
          <cell r="AB4701">
            <v>0</v>
          </cell>
          <cell r="AC4701">
            <v>0</v>
          </cell>
          <cell r="AD4701">
            <v>0</v>
          </cell>
        </row>
        <row r="4702">
          <cell r="B4702" t="str">
            <v>CITY of SHELTON-REGULATEDTAXESSHELTON UNREG REFUSE</v>
          </cell>
          <cell r="J4702" t="str">
            <v>SHELTON UNREG REFUSE</v>
          </cell>
          <cell r="K4702" t="str">
            <v>3.6% WA STATE REFUSE TAX</v>
          </cell>
          <cell r="S4702">
            <v>0</v>
          </cell>
          <cell r="T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5.81</v>
          </cell>
          <cell r="AB4702">
            <v>0</v>
          </cell>
          <cell r="AC4702">
            <v>0</v>
          </cell>
          <cell r="AD4702">
            <v>0</v>
          </cell>
        </row>
        <row r="4703">
          <cell r="B4703" t="str">
            <v>CITY of SHELTON-REGULATEDTAXESSHELTON UNREG SALES</v>
          </cell>
          <cell r="J4703" t="str">
            <v>SHELTON UNREG SALES</v>
          </cell>
          <cell r="K4703" t="str">
            <v>WA STATE SALES TAX</v>
          </cell>
          <cell r="S4703">
            <v>0</v>
          </cell>
          <cell r="T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2.0499999999999998</v>
          </cell>
          <cell r="AB4703">
            <v>0</v>
          </cell>
          <cell r="AC4703">
            <v>0</v>
          </cell>
          <cell r="AD4703">
            <v>0</v>
          </cell>
        </row>
        <row r="4704">
          <cell r="B4704" t="str">
            <v>CITY of SHELTON-REGULATEDTAXESMASON REFUSE</v>
          </cell>
          <cell r="J4704" t="str">
            <v>MASON REFUSE</v>
          </cell>
          <cell r="K4704" t="str">
            <v>3.6% WA REFUSE TAX</v>
          </cell>
          <cell r="S4704">
            <v>0</v>
          </cell>
          <cell r="T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5.3</v>
          </cell>
          <cell r="AB4704">
            <v>0</v>
          </cell>
          <cell r="AC4704">
            <v>0</v>
          </cell>
          <cell r="AD4704">
            <v>0</v>
          </cell>
        </row>
        <row r="4705">
          <cell r="B4705" t="str">
            <v>CITY of SHELTON-REGULATEDTAXESREF</v>
          </cell>
          <cell r="J4705" t="str">
            <v>REF</v>
          </cell>
          <cell r="K4705" t="str">
            <v>3.6% WA Refuse Tax</v>
          </cell>
          <cell r="S4705">
            <v>0</v>
          </cell>
          <cell r="T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>
            <v>0</v>
          </cell>
          <cell r="Z4705">
            <v>0</v>
          </cell>
          <cell r="AA4705">
            <v>14.76</v>
          </cell>
          <cell r="AB4705">
            <v>0</v>
          </cell>
          <cell r="AC4705">
            <v>0</v>
          </cell>
          <cell r="AD4705">
            <v>0</v>
          </cell>
        </row>
        <row r="4706">
          <cell r="B4706" t="str">
            <v>CITY of SHELTON-REGULATEDTAXESSALES TAX</v>
          </cell>
          <cell r="J4706" t="str">
            <v>SALES TAX</v>
          </cell>
          <cell r="K4706" t="str">
            <v>8.5% Sales Tax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41.35</v>
          </cell>
          <cell r="AB4706">
            <v>0</v>
          </cell>
          <cell r="AC4706">
            <v>0</v>
          </cell>
          <cell r="AD4706">
            <v>0</v>
          </cell>
        </row>
        <row r="4707">
          <cell r="B4707" t="str">
            <v>CITY of SHELTON-REGULATEDTAXESSHELTON UNREG REFUSE</v>
          </cell>
          <cell r="J4707" t="str">
            <v>SHELTON UNREG REFUSE</v>
          </cell>
          <cell r="K4707" t="str">
            <v>3.6% WA STATE REFUSE TAX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>
            <v>0</v>
          </cell>
          <cell r="Z4707">
            <v>0</v>
          </cell>
          <cell r="AA4707">
            <v>895.92</v>
          </cell>
          <cell r="AB4707">
            <v>0</v>
          </cell>
          <cell r="AC4707">
            <v>0</v>
          </cell>
          <cell r="AD4707">
            <v>0</v>
          </cell>
        </row>
        <row r="4708">
          <cell r="B4708" t="str">
            <v>CITY of SHELTON-REGULATEDTAXESSHELTON UNREG SALES</v>
          </cell>
          <cell r="J4708" t="str">
            <v>SHELTON UNREG SALES</v>
          </cell>
          <cell r="K4708" t="str">
            <v>WA STATE SALES TAX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244.19</v>
          </cell>
          <cell r="AB4708">
            <v>0</v>
          </cell>
          <cell r="AC4708">
            <v>0</v>
          </cell>
          <cell r="AD4708">
            <v>0</v>
          </cell>
        </row>
        <row r="4709">
          <cell r="B4709" t="str">
            <v>CITY OF SHELTON-UNREGULATEDACCOUNTING ADJUSTMENTSFINCHG</v>
          </cell>
          <cell r="J4709" t="str">
            <v>FINCHG</v>
          </cell>
          <cell r="K4709" t="str">
            <v>LATE FEE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11.08</v>
          </cell>
          <cell r="AB4709">
            <v>0</v>
          </cell>
          <cell r="AC4709">
            <v>0</v>
          </cell>
          <cell r="AD4709">
            <v>0</v>
          </cell>
        </row>
        <row r="4710">
          <cell r="B4710" t="str">
            <v>CITY OF SHELTON-UNREGULATEDCOMMERCIAL - REARLOADUNLOCKRECY</v>
          </cell>
          <cell r="J4710" t="str">
            <v>UNLOCKRECY</v>
          </cell>
          <cell r="K4710" t="str">
            <v>UNLOCK / UNLATCH RECY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5</v>
          </cell>
          <cell r="AB4710">
            <v>0</v>
          </cell>
          <cell r="AC4710">
            <v>0</v>
          </cell>
          <cell r="AD4710">
            <v>0</v>
          </cell>
        </row>
        <row r="4711">
          <cell r="B4711" t="str">
            <v>CITY OF SHELTON-UNREGULATEDCOMMERCIAL RECYCLE96CRCOGE1</v>
          </cell>
          <cell r="J4711" t="str">
            <v>96CRCOGE1</v>
          </cell>
          <cell r="K4711" t="str">
            <v>96 COMMINGLE WG-EOW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285.83999999999997</v>
          </cell>
          <cell r="AB4711">
            <v>0</v>
          </cell>
          <cell r="AC4711">
            <v>0</v>
          </cell>
          <cell r="AD4711">
            <v>0</v>
          </cell>
        </row>
        <row r="4712">
          <cell r="B4712" t="str">
            <v>CITY OF SHELTON-UNREGULATEDCOMMERCIAL RECYCLE96CRCOGM1</v>
          </cell>
          <cell r="J4712" t="str">
            <v>96CRCOGM1</v>
          </cell>
          <cell r="K4712" t="str">
            <v>96 COMMINGLE WGMNTHLY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165.06</v>
          </cell>
          <cell r="AB4712">
            <v>0</v>
          </cell>
          <cell r="AC4712">
            <v>0</v>
          </cell>
          <cell r="AD4712">
            <v>0</v>
          </cell>
        </row>
        <row r="4713">
          <cell r="B4713" t="str">
            <v>CITY OF SHELTON-UNREGULATEDCOMMERCIAL RECYCLE96CRCOGW1</v>
          </cell>
          <cell r="J4713" t="str">
            <v>96CRCOGW1</v>
          </cell>
          <cell r="K4713" t="str">
            <v>96 COMMINGLE WG-WEEKLY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993.6</v>
          </cell>
          <cell r="AB4713">
            <v>0</v>
          </cell>
          <cell r="AC4713">
            <v>0</v>
          </cell>
          <cell r="AD4713">
            <v>0</v>
          </cell>
        </row>
        <row r="4714">
          <cell r="B4714" t="str">
            <v>CITY OF SHELTON-UNREGULATEDCOMMERCIAL RECYCLE96CRCONGE1</v>
          </cell>
          <cell r="J4714" t="str">
            <v>96CRCONGE1</v>
          </cell>
          <cell r="K4714" t="str">
            <v>96 COMMINGLE NG-EOW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879.16</v>
          </cell>
          <cell r="AB4714">
            <v>0</v>
          </cell>
          <cell r="AC4714">
            <v>0</v>
          </cell>
          <cell r="AD4714">
            <v>0</v>
          </cell>
        </row>
        <row r="4715">
          <cell r="B4715" t="str">
            <v>CITY OF SHELTON-UNREGULATEDCOMMERCIAL RECYCLE96CRCONGM1</v>
          </cell>
          <cell r="J4715" t="str">
            <v>96CRCONGM1</v>
          </cell>
          <cell r="K4715" t="str">
            <v>96 COMMINGLE NG-MNTHLY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256.76</v>
          </cell>
          <cell r="AB4715">
            <v>0</v>
          </cell>
          <cell r="AC4715">
            <v>0</v>
          </cell>
          <cell r="AD4715">
            <v>0</v>
          </cell>
        </row>
        <row r="4716">
          <cell r="B4716" t="str">
            <v>CITY OF SHELTON-UNREGULATEDCOMMERCIAL RECYCLE96CRCONGW1</v>
          </cell>
          <cell r="J4716" t="str">
            <v>96CRCONGW1</v>
          </cell>
          <cell r="K4716" t="str">
            <v>96 COMMINGLE NG-WEEKLY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1738.8</v>
          </cell>
          <cell r="AB4716">
            <v>0</v>
          </cell>
          <cell r="AC4716">
            <v>0</v>
          </cell>
          <cell r="AD4716">
            <v>0</v>
          </cell>
        </row>
        <row r="4717">
          <cell r="B4717" t="str">
            <v xml:space="preserve">CITY OF SHELTON-UNREGULATEDCOMMERCIAL RECYCLER2YDOCCE </v>
          </cell>
          <cell r="J4717" t="str">
            <v xml:space="preserve">R2YDOCCE </v>
          </cell>
          <cell r="K4717" t="str">
            <v>2YD OCC-EOW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1626.57</v>
          </cell>
          <cell r="AB4717">
            <v>0</v>
          </cell>
          <cell r="AC4717">
            <v>0</v>
          </cell>
          <cell r="AD4717">
            <v>0</v>
          </cell>
        </row>
        <row r="4718">
          <cell r="B4718" t="str">
            <v>CITY OF SHELTON-UNREGULATEDCOMMERCIAL RECYCLER2YDOCCEX</v>
          </cell>
          <cell r="J4718" t="str">
            <v>R2YDOCCEX</v>
          </cell>
          <cell r="K4718" t="str">
            <v>2YD OCC-EXTRA CONTAINER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397.95</v>
          </cell>
          <cell r="AB4718">
            <v>0</v>
          </cell>
          <cell r="AC4718">
            <v>0</v>
          </cell>
          <cell r="AD4718">
            <v>0</v>
          </cell>
        </row>
        <row r="4719">
          <cell r="B4719" t="str">
            <v>CITY OF SHELTON-UNREGULATEDCOMMERCIAL RECYCLER2YDOCCM</v>
          </cell>
          <cell r="J4719" t="str">
            <v>R2YDOCCM</v>
          </cell>
          <cell r="K4719" t="str">
            <v>2YD OCC-MNTHLY</v>
          </cell>
          <cell r="S4719">
            <v>0</v>
          </cell>
          <cell r="T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>
            <v>0</v>
          </cell>
          <cell r="Z4719">
            <v>0</v>
          </cell>
          <cell r="AA4719">
            <v>492.44</v>
          </cell>
          <cell r="AB4719">
            <v>0</v>
          </cell>
          <cell r="AC4719">
            <v>0</v>
          </cell>
          <cell r="AD4719">
            <v>0</v>
          </cell>
        </row>
        <row r="4720">
          <cell r="B4720" t="str">
            <v>CITY OF SHELTON-UNREGULATEDCOMMERCIAL RECYCLER2YDOCCW</v>
          </cell>
          <cell r="J4720" t="str">
            <v>R2YDOCCW</v>
          </cell>
          <cell r="K4720" t="str">
            <v>2YD OCC-WEEKLY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5510.97</v>
          </cell>
          <cell r="AB4720">
            <v>0</v>
          </cell>
          <cell r="AC4720">
            <v>0</v>
          </cell>
          <cell r="AD4720">
            <v>0</v>
          </cell>
        </row>
        <row r="4721">
          <cell r="B4721" t="str">
            <v>CITY OF SHELTON-UNREGULATEDCOMMERCIAL RECYCLERECYLOCK</v>
          </cell>
          <cell r="J4721" t="str">
            <v>RECYLOCK</v>
          </cell>
          <cell r="K4721" t="str">
            <v>LOCK/UNLOCK RECYCLING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58.52</v>
          </cell>
          <cell r="AB4721">
            <v>0</v>
          </cell>
          <cell r="AC4721">
            <v>0</v>
          </cell>
          <cell r="AD4721">
            <v>0</v>
          </cell>
        </row>
        <row r="4722">
          <cell r="B4722" t="str">
            <v>CITY OF SHELTON-UNREGULATEDCOMMERCIAL RECYCLEWLKNRECY</v>
          </cell>
          <cell r="J4722" t="str">
            <v>WLKNRECY</v>
          </cell>
          <cell r="K4722" t="str">
            <v>WALK IN RECYCLE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5.86</v>
          </cell>
          <cell r="AB4722">
            <v>0</v>
          </cell>
          <cell r="AC4722">
            <v>0</v>
          </cell>
          <cell r="AD4722">
            <v>0</v>
          </cell>
        </row>
        <row r="4723">
          <cell r="B4723" t="str">
            <v>CITY OF SHELTON-UNREGULATEDCOMMERCIAL RECYCLE96CRCONGOC</v>
          </cell>
          <cell r="J4723" t="str">
            <v>96CRCONGOC</v>
          </cell>
          <cell r="K4723" t="str">
            <v>96 COMMINGLE NGON CALL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91.7</v>
          </cell>
          <cell r="AB4723">
            <v>0</v>
          </cell>
          <cell r="AC4723">
            <v>0</v>
          </cell>
          <cell r="AD4723">
            <v>0</v>
          </cell>
        </row>
        <row r="4724">
          <cell r="B4724" t="str">
            <v>CITY OF SHELTON-UNREGULATEDCOMMERCIAL RECYCLEDEL-REC</v>
          </cell>
          <cell r="J4724" t="str">
            <v>DEL-REC</v>
          </cell>
          <cell r="K4724" t="str">
            <v>DELIVER RECYCLE BIN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11</v>
          </cell>
          <cell r="AB4724">
            <v>0</v>
          </cell>
          <cell r="AC4724">
            <v>0</v>
          </cell>
          <cell r="AD4724">
            <v>0</v>
          </cell>
        </row>
        <row r="4725">
          <cell r="B4725" t="str">
            <v>CITY OF SHELTON-UNREGULATEDCOMMERCIAL RECYCLER2YDOCCOC</v>
          </cell>
          <cell r="J4725" t="str">
            <v>R2YDOCCOC</v>
          </cell>
          <cell r="K4725" t="str">
            <v>2YD OCC-ON CALL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151.52000000000001</v>
          </cell>
          <cell r="AB4725">
            <v>0</v>
          </cell>
          <cell r="AC4725">
            <v>0</v>
          </cell>
          <cell r="AD4725">
            <v>0</v>
          </cell>
        </row>
        <row r="4726">
          <cell r="B4726" t="str">
            <v>CITY OF SHELTON-UNREGULATEDCOMMERCIAL RECYCLERECYLOCK</v>
          </cell>
          <cell r="J4726" t="str">
            <v>RECYLOCK</v>
          </cell>
          <cell r="K4726" t="str">
            <v>LOCK/UNLOCK RECYCLING</v>
          </cell>
          <cell r="S4726">
            <v>0</v>
          </cell>
          <cell r="T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5.32</v>
          </cell>
          <cell r="AB4726">
            <v>0</v>
          </cell>
          <cell r="AC4726">
            <v>0</v>
          </cell>
          <cell r="AD4726">
            <v>0</v>
          </cell>
        </row>
        <row r="4727">
          <cell r="B4727" t="str">
            <v>CITY OF SHELTON-UNREGULATEDCOMMERCIAL RECYCLEROLLOUTOCC</v>
          </cell>
          <cell r="J4727" t="str">
            <v>ROLLOUTOCC</v>
          </cell>
          <cell r="K4727" t="str">
            <v>ROLL OUT FEE - RECYCLE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287.27999999999997</v>
          </cell>
          <cell r="AB4727">
            <v>0</v>
          </cell>
          <cell r="AC4727">
            <v>0</v>
          </cell>
          <cell r="AD4727">
            <v>0</v>
          </cell>
        </row>
        <row r="4728">
          <cell r="B4728" t="str">
            <v>CITY OF SHELTON-UNREGULATEDCOMMERCIAL RECYCLEWLKNRECY</v>
          </cell>
          <cell r="J4728" t="str">
            <v>WLKNRECY</v>
          </cell>
          <cell r="K4728" t="str">
            <v>WALK IN RECYCLE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14.65</v>
          </cell>
          <cell r="AB4728">
            <v>0</v>
          </cell>
          <cell r="AC4728">
            <v>0</v>
          </cell>
          <cell r="AD4728">
            <v>0</v>
          </cell>
        </row>
        <row r="4729">
          <cell r="B4729" t="str">
            <v>CITY OF SHELTON-UNREGULATEDPAYMENTSCC-KOL</v>
          </cell>
          <cell r="J4729" t="str">
            <v>CC-KOL</v>
          </cell>
          <cell r="K4729" t="str">
            <v>ONLINE PAYMENT-CC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-1941.25</v>
          </cell>
          <cell r="AB4729">
            <v>0</v>
          </cell>
          <cell r="AC4729">
            <v>0</v>
          </cell>
          <cell r="AD4729">
            <v>0</v>
          </cell>
        </row>
        <row r="4730">
          <cell r="B4730" t="str">
            <v>CITY OF SHELTON-UNREGULATEDPAYMENTSCCREF-KOL</v>
          </cell>
          <cell r="J4730" t="str">
            <v>CCREF-KOL</v>
          </cell>
          <cell r="K4730" t="str">
            <v>CREDIT CARD REFUND</v>
          </cell>
          <cell r="S4730">
            <v>0</v>
          </cell>
          <cell r="T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500</v>
          </cell>
          <cell r="AB4730">
            <v>0</v>
          </cell>
          <cell r="AC4730">
            <v>0</v>
          </cell>
          <cell r="AD4730">
            <v>0</v>
          </cell>
        </row>
        <row r="4731">
          <cell r="B4731" t="str">
            <v>CITY OF SHELTON-UNREGULATEDPAYMENTSPAY</v>
          </cell>
          <cell r="J4731" t="str">
            <v>PAY</v>
          </cell>
          <cell r="K4731" t="str">
            <v>PAYMENT-THANK YOU!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-3763.85</v>
          </cell>
          <cell r="AB4731">
            <v>0</v>
          </cell>
          <cell r="AC4731">
            <v>0</v>
          </cell>
          <cell r="AD4731">
            <v>0</v>
          </cell>
        </row>
        <row r="4732">
          <cell r="B4732" t="str">
            <v>CITY OF SHELTON-UNREGULATEDPAYMENTSPAY EFT</v>
          </cell>
          <cell r="J4732" t="str">
            <v>PAY EFT</v>
          </cell>
          <cell r="K4732" t="str">
            <v>ELECTRONIC PAYMENT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-90.83</v>
          </cell>
          <cell r="AB4732">
            <v>0</v>
          </cell>
          <cell r="AC4732">
            <v>0</v>
          </cell>
          <cell r="AD4732">
            <v>0</v>
          </cell>
        </row>
        <row r="4733">
          <cell r="B4733" t="str">
            <v>CITY OF SHELTON-UNREGULATEDPAYMENTSPAY ICT</v>
          </cell>
          <cell r="J4733" t="str">
            <v>PAY ICT</v>
          </cell>
          <cell r="K4733" t="str">
            <v>I/C PAYMENT THANK YOU!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-267.02999999999997</v>
          </cell>
          <cell r="AB4733">
            <v>0</v>
          </cell>
          <cell r="AC4733">
            <v>0</v>
          </cell>
          <cell r="AD4733">
            <v>0</v>
          </cell>
        </row>
        <row r="4734">
          <cell r="B4734" t="str">
            <v>CITY OF SHELTON-UNREGULATEDPAYMENTSPAY-CFREE</v>
          </cell>
          <cell r="J4734" t="str">
            <v>PAY-CFREE</v>
          </cell>
          <cell r="K4734" t="str">
            <v>PAYMENT-THANK YOU</v>
          </cell>
          <cell r="S4734">
            <v>0</v>
          </cell>
          <cell r="T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-250.6</v>
          </cell>
          <cell r="AB4734">
            <v>0</v>
          </cell>
          <cell r="AC4734">
            <v>0</v>
          </cell>
          <cell r="AD4734">
            <v>0</v>
          </cell>
        </row>
        <row r="4735">
          <cell r="B4735" t="str">
            <v>CITY OF SHELTON-UNREGULATEDPAYMENTSPAY-KOL</v>
          </cell>
          <cell r="J4735" t="str">
            <v>PAY-KOL</v>
          </cell>
          <cell r="K4735" t="str">
            <v>PAYMENT-THANK YOU - OL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-1123.68</v>
          </cell>
          <cell r="AB4735">
            <v>0</v>
          </cell>
          <cell r="AC4735">
            <v>0</v>
          </cell>
          <cell r="AD4735">
            <v>0</v>
          </cell>
        </row>
        <row r="4736">
          <cell r="B4736" t="str">
            <v>CITY OF SHELTON-UNREGULATEDPAYMENTSPAY-NATL</v>
          </cell>
          <cell r="J4736" t="str">
            <v>PAY-NATL</v>
          </cell>
          <cell r="K4736" t="str">
            <v>PAYMENT THANK YOU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-59.1</v>
          </cell>
          <cell r="AB4736">
            <v>0</v>
          </cell>
          <cell r="AC4736">
            <v>0</v>
          </cell>
          <cell r="AD4736">
            <v>0</v>
          </cell>
        </row>
        <row r="4737">
          <cell r="B4737" t="str">
            <v>CITY OF SHELTON-UNREGULATEDPAYMENTSPAY-OAK</v>
          </cell>
          <cell r="J4737" t="str">
            <v>PAY-OAK</v>
          </cell>
          <cell r="K4737" t="str">
            <v>OAKLEAF PAYMENT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-198.13</v>
          </cell>
          <cell r="AB4737">
            <v>0</v>
          </cell>
          <cell r="AC4737">
            <v>0</v>
          </cell>
          <cell r="AD4737">
            <v>0</v>
          </cell>
        </row>
        <row r="4738">
          <cell r="B4738" t="str">
            <v>CITY OF SHELTON-UNREGULATEDPAYMENTSPAY-RPPS</v>
          </cell>
          <cell r="J4738" t="str">
            <v>PAY-RPPS</v>
          </cell>
          <cell r="K4738" t="str">
            <v>RPSS PAYMENT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-416.85</v>
          </cell>
          <cell r="AB4738">
            <v>0</v>
          </cell>
          <cell r="AC4738">
            <v>0</v>
          </cell>
          <cell r="AD4738">
            <v>0</v>
          </cell>
        </row>
        <row r="4739">
          <cell r="B4739" t="str">
            <v>CITY OF SHELTON-UNREGULATEDPAYMENTSPAYPNCL</v>
          </cell>
          <cell r="J4739" t="str">
            <v>PAYPNCL</v>
          </cell>
          <cell r="K4739" t="str">
            <v>PAYMENT THANK YOU!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-3364.91</v>
          </cell>
          <cell r="AB4739">
            <v>0</v>
          </cell>
          <cell r="AC4739">
            <v>0</v>
          </cell>
          <cell r="AD4739">
            <v>0</v>
          </cell>
        </row>
        <row r="4740">
          <cell r="B4740" t="str">
            <v>CITY OF SHELTON-UNREGULATEDPAYMENTSPAYUSBL</v>
          </cell>
          <cell r="J4740" t="str">
            <v>PAYUSBL</v>
          </cell>
          <cell r="K4740" t="str">
            <v>PAYMENT THANK YOU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-752.92</v>
          </cell>
          <cell r="AB4740">
            <v>0</v>
          </cell>
          <cell r="AC4740">
            <v>0</v>
          </cell>
          <cell r="AD4740">
            <v>0</v>
          </cell>
        </row>
        <row r="4741">
          <cell r="B4741" t="str">
            <v>CITY OF SHELTON-UNREGULATEDROLLOFFDISPORGANIC</v>
          </cell>
          <cell r="J4741" t="str">
            <v>DISPORGANIC</v>
          </cell>
          <cell r="K4741" t="str">
            <v xml:space="preserve">DISPOSAL ORGANIC 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323.07</v>
          </cell>
          <cell r="AB4741">
            <v>0</v>
          </cell>
          <cell r="AC4741">
            <v>0</v>
          </cell>
          <cell r="AD4741">
            <v>0</v>
          </cell>
        </row>
        <row r="4742">
          <cell r="B4742" t="str">
            <v>CITY OF SHELTON-UNREGULATEDROLLOFFRECYHAUL</v>
          </cell>
          <cell r="J4742" t="str">
            <v>RECYHAUL</v>
          </cell>
          <cell r="K4742" t="str">
            <v>ROLL OFF RECYCLE HAUL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1072.28</v>
          </cell>
          <cell r="AB4742">
            <v>0</v>
          </cell>
          <cell r="AC4742">
            <v>0</v>
          </cell>
          <cell r="AD4742">
            <v>0</v>
          </cell>
        </row>
        <row r="4743">
          <cell r="B4743" t="str">
            <v>CITY OF SHELTON-UNREGULATEDROLLOFFROMILERECY</v>
          </cell>
          <cell r="J4743" t="str">
            <v>ROMILERECY</v>
          </cell>
          <cell r="K4743" t="str">
            <v>ROLL OFF MILEAGE RECYCLE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976.86</v>
          </cell>
          <cell r="AB4743">
            <v>0</v>
          </cell>
          <cell r="AC4743">
            <v>0</v>
          </cell>
          <cell r="AD4743">
            <v>0</v>
          </cell>
        </row>
        <row r="4744">
          <cell r="B4744" t="str">
            <v>CITY OF SHELTON-UNREGULATEDROLLOFFRORENT20DRECY</v>
          </cell>
          <cell r="J4744" t="str">
            <v>RORENT20DRECY</v>
          </cell>
          <cell r="K4744" t="str">
            <v>ROLL OFF RENT DAILY-RECYL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114.19</v>
          </cell>
          <cell r="AB4744">
            <v>0</v>
          </cell>
          <cell r="AC4744">
            <v>0</v>
          </cell>
          <cell r="AD4744">
            <v>0</v>
          </cell>
        </row>
        <row r="4745">
          <cell r="B4745" t="str">
            <v>CITY OF SHELTON-UNREGULATEDROLLOFFWASHOUT</v>
          </cell>
          <cell r="J4745" t="str">
            <v>WASHOUT</v>
          </cell>
          <cell r="K4745" t="str">
            <v>WASHING FEE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10.62</v>
          </cell>
          <cell r="AB4745">
            <v>0</v>
          </cell>
          <cell r="AC4745">
            <v>0</v>
          </cell>
          <cell r="AD4745">
            <v>0</v>
          </cell>
        </row>
        <row r="4746">
          <cell r="B4746" t="str">
            <v>CITY OF SHELTON-UNREGULATEDSURCFUEL-RECY MASON</v>
          </cell>
          <cell r="J4746" t="str">
            <v>FUEL-RECY MASON</v>
          </cell>
          <cell r="K4746" t="str">
            <v>FUEL &amp; MATERIAL SURCHARGE</v>
          </cell>
          <cell r="S4746">
            <v>0</v>
          </cell>
          <cell r="T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</row>
        <row r="4747">
          <cell r="B4747" t="str">
            <v>CITY OF SHELTON-UNREGULATEDSURCFUEL-RO MASON</v>
          </cell>
          <cell r="J4747" t="str">
            <v>FUEL-RO MASON</v>
          </cell>
          <cell r="K4747" t="str">
            <v>FUEL &amp; MATERIAL SURCHARGE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B4747">
            <v>0</v>
          </cell>
          <cell r="AC4747">
            <v>0</v>
          </cell>
          <cell r="AD4747">
            <v>0</v>
          </cell>
        </row>
        <row r="4748">
          <cell r="B4748" t="str">
            <v>CITY OF SHELTON-UNREGULATEDSURCFUEL-RECY MASON</v>
          </cell>
          <cell r="J4748" t="str">
            <v>FUEL-RECY MASON</v>
          </cell>
          <cell r="K4748" t="str">
            <v>FUEL &amp; MATERIAL SURCHARGE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0</v>
          </cell>
        </row>
        <row r="4749">
          <cell r="B4749" t="str">
            <v>CITY OF SHELTON-UNREGULATEDSURCFUEL-RO MASON</v>
          </cell>
          <cell r="J4749" t="str">
            <v>FUEL-RO MASON</v>
          </cell>
          <cell r="K4749" t="str">
            <v>FUEL &amp; MATERIAL SURCHARGE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</row>
        <row r="4750">
          <cell r="B4750" t="str">
            <v>KITSAP CO -REGULATEDACCOUNTING ADJUSTMENTSFINCHG</v>
          </cell>
          <cell r="J4750" t="str">
            <v>FINCHG</v>
          </cell>
          <cell r="K4750" t="str">
            <v>LATE FEE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121.87</v>
          </cell>
          <cell r="AB4750">
            <v>0</v>
          </cell>
          <cell r="AC4750">
            <v>0</v>
          </cell>
          <cell r="AD4750">
            <v>0</v>
          </cell>
        </row>
        <row r="4751">
          <cell r="B4751" t="str">
            <v xml:space="preserve">KITSAP CO -REGULATEDACCOUNTING ADJUSTMENTSBD </v>
          </cell>
          <cell r="J4751" t="str">
            <v xml:space="preserve">BD </v>
          </cell>
          <cell r="K4751" t="str">
            <v>W\O BAD DEBT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-1003.57</v>
          </cell>
          <cell r="AB4751">
            <v>0</v>
          </cell>
          <cell r="AC4751">
            <v>0</v>
          </cell>
          <cell r="AD4751">
            <v>0</v>
          </cell>
        </row>
        <row r="4752">
          <cell r="B4752" t="str">
            <v>KITSAP CO -REGULATEDACCOUNTING ADJUSTMENTSBDR</v>
          </cell>
          <cell r="J4752" t="str">
            <v>BDR</v>
          </cell>
          <cell r="K4752" t="str">
            <v>BAD DEBT RECOVERY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104.94</v>
          </cell>
          <cell r="AB4752">
            <v>0</v>
          </cell>
          <cell r="AC4752">
            <v>0</v>
          </cell>
          <cell r="AD4752">
            <v>0</v>
          </cell>
        </row>
        <row r="4753">
          <cell r="B4753" t="str">
            <v>KITSAP CO -REGULATEDACCOUNTING ADJUSTMENTSMM</v>
          </cell>
          <cell r="J4753" t="str">
            <v>MM</v>
          </cell>
          <cell r="K4753" t="str">
            <v>MOVE MONEY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89.83</v>
          </cell>
          <cell r="AB4753">
            <v>0</v>
          </cell>
          <cell r="AC4753">
            <v>0</v>
          </cell>
          <cell r="AD4753">
            <v>0</v>
          </cell>
        </row>
        <row r="4754">
          <cell r="B4754" t="str">
            <v>KITSAP CO -REGULATEDACCOUNTING ADJUSTMENTSREFUND</v>
          </cell>
          <cell r="J4754" t="str">
            <v>REFUND</v>
          </cell>
          <cell r="K4754" t="str">
            <v>REFUND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172.56</v>
          </cell>
          <cell r="AB4754">
            <v>0</v>
          </cell>
          <cell r="AC4754">
            <v>0</v>
          </cell>
          <cell r="AD4754">
            <v>0</v>
          </cell>
        </row>
        <row r="4755">
          <cell r="B4755" t="str">
            <v>KITSAP CO -REGULATEDACCOUNTING ADJUSTMENTSFINCHG</v>
          </cell>
          <cell r="J4755" t="str">
            <v>FINCHG</v>
          </cell>
          <cell r="K4755" t="str">
            <v>LATE FEE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64.239999999999995</v>
          </cell>
          <cell r="AB4755">
            <v>0</v>
          </cell>
          <cell r="AC4755">
            <v>0</v>
          </cell>
          <cell r="AD4755">
            <v>0</v>
          </cell>
        </row>
        <row r="4756">
          <cell r="B4756" t="str">
            <v xml:space="preserve">KITSAP CO -REGULATEDACCOUNTING ADJUSTMENTSBD </v>
          </cell>
          <cell r="J4756" t="str">
            <v xml:space="preserve">BD </v>
          </cell>
          <cell r="K4756" t="str">
            <v>W\O BAD DEBT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-39.18</v>
          </cell>
          <cell r="AB4756">
            <v>0</v>
          </cell>
          <cell r="AC4756">
            <v>0</v>
          </cell>
          <cell r="AD4756">
            <v>0</v>
          </cell>
        </row>
        <row r="4757">
          <cell r="B4757" t="str">
            <v>KITSAP CO -REGULATEDACCOUNTING ADJUSTMENTSBDR</v>
          </cell>
          <cell r="J4757" t="str">
            <v>BDR</v>
          </cell>
          <cell r="K4757" t="str">
            <v>BAD DEBT RECOVERY</v>
          </cell>
          <cell r="S4757">
            <v>0</v>
          </cell>
          <cell r="T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183.37</v>
          </cell>
          <cell r="AB4757">
            <v>0</v>
          </cell>
          <cell r="AC4757">
            <v>0</v>
          </cell>
          <cell r="AD4757">
            <v>0</v>
          </cell>
        </row>
        <row r="4758">
          <cell r="B4758" t="str">
            <v>KITSAP CO -REGULATEDACCOUNTING ADJUSTMENTSFINCHG</v>
          </cell>
          <cell r="J4758" t="str">
            <v>FINCHG</v>
          </cell>
          <cell r="K4758" t="str">
            <v>LATE FEE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-4.49</v>
          </cell>
          <cell r="AB4758">
            <v>0</v>
          </cell>
          <cell r="AC4758">
            <v>0</v>
          </cell>
          <cell r="AD4758">
            <v>0</v>
          </cell>
        </row>
        <row r="4759">
          <cell r="B4759" t="str">
            <v>KITSAP CO -REGULATEDACCOUNTING ADJUSTMENTSNSF FEES</v>
          </cell>
          <cell r="J4759" t="str">
            <v>NSF FEES</v>
          </cell>
          <cell r="K4759" t="str">
            <v>RETURNED CHECK FEE</v>
          </cell>
          <cell r="S4759">
            <v>0</v>
          </cell>
          <cell r="T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21.55</v>
          </cell>
          <cell r="AB4759">
            <v>0</v>
          </cell>
          <cell r="AC4759">
            <v>0</v>
          </cell>
          <cell r="AD4759">
            <v>0</v>
          </cell>
        </row>
        <row r="4760">
          <cell r="B4760" t="str">
            <v>KITSAP CO -REGULATEDACCOUNTING ADJUSTMENTSREFUND</v>
          </cell>
          <cell r="J4760" t="str">
            <v>REFUND</v>
          </cell>
          <cell r="K4760" t="str">
            <v>REFUND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345.61</v>
          </cell>
          <cell r="AB4760">
            <v>0</v>
          </cell>
          <cell r="AC4760">
            <v>0</v>
          </cell>
          <cell r="AD4760">
            <v>0</v>
          </cell>
        </row>
        <row r="4761">
          <cell r="B4761" t="str">
            <v>KITSAP CO -REGULATEDCOMMERCIAL  FRONTLOADWLKNRW2RECY</v>
          </cell>
          <cell r="J4761" t="str">
            <v>WLKNRW2RECY</v>
          </cell>
          <cell r="K4761" t="str">
            <v>WALK IN OVER 25 ADDITIONA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17.38</v>
          </cell>
          <cell r="AB4761">
            <v>0</v>
          </cell>
          <cell r="AC4761">
            <v>0</v>
          </cell>
          <cell r="AD4761">
            <v>0</v>
          </cell>
        </row>
        <row r="4762">
          <cell r="B4762" t="str">
            <v>KITSAP CO -REGULATEDCOMMERCIAL  FRONTLOADWLKNRE1RECYMA</v>
          </cell>
          <cell r="J4762" t="str">
            <v>WLKNRE1RECYMA</v>
          </cell>
          <cell r="K4762" t="str">
            <v>WALK IN 5-25FT EOW-RECYCL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2.52</v>
          </cell>
          <cell r="AB4762">
            <v>0</v>
          </cell>
          <cell r="AC4762">
            <v>0</v>
          </cell>
          <cell r="AD4762">
            <v>0</v>
          </cell>
        </row>
        <row r="4763">
          <cell r="B4763" t="str">
            <v>KITSAP CO -REGULATEDCOMMERCIAL  FRONTLOADWLKNRW2RECYMA</v>
          </cell>
          <cell r="J4763" t="str">
            <v>WLKNRW2RECYMA</v>
          </cell>
          <cell r="K4763" t="str">
            <v>WALK IN OVER 25 ADDITIONA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7.48</v>
          </cell>
          <cell r="AB4763">
            <v>0</v>
          </cell>
          <cell r="AC4763">
            <v>0</v>
          </cell>
          <cell r="AD4763">
            <v>0</v>
          </cell>
        </row>
        <row r="4764">
          <cell r="B4764" t="str">
            <v>KITSAP CO -REGULATEDCOMMERCIAL - REARLOADUNLOCKREF</v>
          </cell>
          <cell r="J4764" t="str">
            <v>UNLOCKREF</v>
          </cell>
          <cell r="K4764" t="str">
            <v>UNLOCK / UNLATCH REFUSE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20.239999999999998</v>
          </cell>
          <cell r="AB4764">
            <v>0</v>
          </cell>
          <cell r="AC4764">
            <v>0</v>
          </cell>
          <cell r="AD4764">
            <v>0</v>
          </cell>
        </row>
        <row r="4765">
          <cell r="B4765" t="str">
            <v>KITSAP CO -REGULATEDCOMMERCIAL - REARLOADR1.5YDEK</v>
          </cell>
          <cell r="J4765" t="str">
            <v>R1.5YDEK</v>
          </cell>
          <cell r="K4765" t="str">
            <v>1.5 YD 1X EOW</v>
          </cell>
          <cell r="S4765">
            <v>0</v>
          </cell>
          <cell r="T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  <cell r="Y4765">
            <v>0</v>
          </cell>
          <cell r="Z4765">
            <v>0</v>
          </cell>
          <cell r="AA4765">
            <v>2691.6</v>
          </cell>
          <cell r="AB4765">
            <v>0</v>
          </cell>
          <cell r="AC4765">
            <v>0</v>
          </cell>
          <cell r="AD4765">
            <v>0</v>
          </cell>
        </row>
        <row r="4766">
          <cell r="B4766" t="str">
            <v>KITSAP CO -REGULATEDCOMMERCIAL - REARLOADR1.5YDRENTM</v>
          </cell>
          <cell r="J4766" t="str">
            <v>R1.5YDRENTM</v>
          </cell>
          <cell r="K4766" t="str">
            <v>1.5YD CONTAINER RENT-MTH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1017.92</v>
          </cell>
          <cell r="AB4766">
            <v>0</v>
          </cell>
          <cell r="AC4766">
            <v>0</v>
          </cell>
          <cell r="AD4766">
            <v>0</v>
          </cell>
        </row>
        <row r="4767">
          <cell r="B4767" t="str">
            <v>KITSAP CO -REGULATEDCOMMERCIAL - REARLOADR1.5YDRENTT</v>
          </cell>
          <cell r="J4767" t="str">
            <v>R1.5YDRENTT</v>
          </cell>
          <cell r="K4767" t="str">
            <v>1.5YD TEMP CONTAINER RENT</v>
          </cell>
          <cell r="S4767">
            <v>0</v>
          </cell>
          <cell r="T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  <cell r="Y4767">
            <v>0</v>
          </cell>
          <cell r="Z4767">
            <v>0</v>
          </cell>
          <cell r="AA4767">
            <v>15.9</v>
          </cell>
          <cell r="AB4767">
            <v>0</v>
          </cell>
          <cell r="AC4767">
            <v>0</v>
          </cell>
          <cell r="AD4767">
            <v>0</v>
          </cell>
        </row>
        <row r="4768">
          <cell r="B4768" t="str">
            <v>KITSAP CO -REGULATEDCOMMERCIAL - REARLOADR1.5YDRENTTM</v>
          </cell>
          <cell r="J4768" t="str">
            <v>R1.5YDRENTTM</v>
          </cell>
          <cell r="K4768" t="str">
            <v>1.5 YD TEMP CONT RENT MON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15.77</v>
          </cell>
          <cell r="AB4768">
            <v>0</v>
          </cell>
          <cell r="AC4768">
            <v>0</v>
          </cell>
          <cell r="AD4768">
            <v>0</v>
          </cell>
        </row>
        <row r="4769">
          <cell r="B4769" t="str">
            <v>KITSAP CO -REGULATEDCOMMERCIAL - REARLOADR1.5YDWK</v>
          </cell>
          <cell r="J4769" t="str">
            <v>R1.5YDWK</v>
          </cell>
          <cell r="K4769" t="str">
            <v>1.5 YD 1X WEEKLY</v>
          </cell>
          <cell r="S4769">
            <v>0</v>
          </cell>
          <cell r="T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2859.57</v>
          </cell>
          <cell r="AB4769">
            <v>0</v>
          </cell>
          <cell r="AC4769">
            <v>0</v>
          </cell>
          <cell r="AD4769">
            <v>0</v>
          </cell>
        </row>
        <row r="4770">
          <cell r="B4770" t="str">
            <v>KITSAP CO -REGULATEDCOMMERCIAL - REARLOADR1YDEK</v>
          </cell>
          <cell r="J4770" t="str">
            <v>R1YDEK</v>
          </cell>
          <cell r="K4770" t="str">
            <v>1 YD 1X EOW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173.5</v>
          </cell>
          <cell r="AB4770">
            <v>0</v>
          </cell>
          <cell r="AC4770">
            <v>0</v>
          </cell>
          <cell r="AD4770">
            <v>0</v>
          </cell>
        </row>
        <row r="4771">
          <cell r="B4771" t="str">
            <v>KITSAP CO -REGULATEDCOMMERCIAL - REARLOADR1YDRENTM</v>
          </cell>
          <cell r="J4771" t="str">
            <v>R1YDRENTM</v>
          </cell>
          <cell r="K4771" t="str">
            <v>1YD CONTAINER RENT-MTHLY</v>
          </cell>
          <cell r="S4771">
            <v>0</v>
          </cell>
          <cell r="T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59.29</v>
          </cell>
          <cell r="AB4771">
            <v>0</v>
          </cell>
          <cell r="AC4771">
            <v>0</v>
          </cell>
          <cell r="AD4771">
            <v>0</v>
          </cell>
        </row>
        <row r="4772">
          <cell r="B4772" t="str">
            <v>KITSAP CO -REGULATEDCOMMERCIAL - REARLOADR1YDWK</v>
          </cell>
          <cell r="J4772" t="str">
            <v>R1YDWK</v>
          </cell>
          <cell r="K4772" t="str">
            <v>1 YD 1X WEEKLY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138.47999999999999</v>
          </cell>
          <cell r="AB4772">
            <v>0</v>
          </cell>
          <cell r="AC4772">
            <v>0</v>
          </cell>
          <cell r="AD4772">
            <v>0</v>
          </cell>
        </row>
        <row r="4773">
          <cell r="B4773" t="str">
            <v>KITSAP CO -REGULATEDCOMMERCIAL - REARLOADR2YDEK</v>
          </cell>
          <cell r="J4773" t="str">
            <v>R2YDEK</v>
          </cell>
          <cell r="K4773" t="str">
            <v>2 YD 1X EOW</v>
          </cell>
          <cell r="S4773">
            <v>0</v>
          </cell>
          <cell r="T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2695.48</v>
          </cell>
          <cell r="AB4773">
            <v>0</v>
          </cell>
          <cell r="AC4773">
            <v>0</v>
          </cell>
          <cell r="AD4773">
            <v>0</v>
          </cell>
        </row>
        <row r="4774">
          <cell r="B4774" t="str">
            <v>KITSAP CO -REGULATEDCOMMERCIAL - REARLOADR2YDRENTM</v>
          </cell>
          <cell r="J4774" t="str">
            <v>R2YDRENTM</v>
          </cell>
          <cell r="K4774" t="str">
            <v>2YD CONTAINER RENT-MTHLY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2658.99</v>
          </cell>
          <cell r="AB4774">
            <v>0</v>
          </cell>
          <cell r="AC4774">
            <v>0</v>
          </cell>
          <cell r="AD4774">
            <v>0</v>
          </cell>
        </row>
        <row r="4775">
          <cell r="B4775" t="str">
            <v>KITSAP CO -REGULATEDCOMMERCIAL - REARLOADR2YDRENTT</v>
          </cell>
          <cell r="J4775" t="str">
            <v>R2YDRENTT</v>
          </cell>
          <cell r="K4775" t="str">
            <v>2YD TEMP CONTAINER RENT</v>
          </cell>
          <cell r="S4775">
            <v>0</v>
          </cell>
          <cell r="T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10.35</v>
          </cell>
          <cell r="AB4775">
            <v>0</v>
          </cell>
          <cell r="AC4775">
            <v>0</v>
          </cell>
          <cell r="AD4775">
            <v>0</v>
          </cell>
        </row>
        <row r="4776">
          <cell r="B4776" t="str">
            <v>KITSAP CO -REGULATEDCOMMERCIAL - REARLOADR2YDRENTTM</v>
          </cell>
          <cell r="J4776" t="str">
            <v>R2YDRENTTM</v>
          </cell>
          <cell r="K4776" t="str">
            <v>2 YD TEMP CONT RENT MONTH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41.26</v>
          </cell>
          <cell r="AB4776">
            <v>0</v>
          </cell>
          <cell r="AC4776">
            <v>0</v>
          </cell>
          <cell r="AD4776">
            <v>0</v>
          </cell>
        </row>
        <row r="4777">
          <cell r="B4777" t="str">
            <v>KITSAP CO -REGULATEDCOMMERCIAL - REARLOADR2YDWK</v>
          </cell>
          <cell r="J4777" t="str">
            <v>R2YDWK</v>
          </cell>
          <cell r="K4777" t="str">
            <v>2 YD 1X WEEKLY</v>
          </cell>
          <cell r="S4777">
            <v>0</v>
          </cell>
          <cell r="T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19344.73</v>
          </cell>
          <cell r="AB4777">
            <v>0</v>
          </cell>
          <cell r="AC4777">
            <v>0</v>
          </cell>
          <cell r="AD4777">
            <v>0</v>
          </cell>
        </row>
        <row r="4778">
          <cell r="B4778" t="str">
            <v>KITSAP CO -REGULATEDCOMMERCIAL - REARLOADUNLOCKREF</v>
          </cell>
          <cell r="J4778" t="str">
            <v>UNLOCKREF</v>
          </cell>
          <cell r="K4778" t="str">
            <v>UNLOCK / UNLATCH REFUSE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263.12</v>
          </cell>
          <cell r="AB4778">
            <v>0</v>
          </cell>
          <cell r="AC4778">
            <v>0</v>
          </cell>
          <cell r="AD4778">
            <v>0</v>
          </cell>
        </row>
        <row r="4779">
          <cell r="B4779" t="str">
            <v>KITSAP CO -REGULATEDCOMMERCIAL - REARLOADCDELC</v>
          </cell>
          <cell r="J4779" t="str">
            <v>CDELC</v>
          </cell>
          <cell r="K4779" t="str">
            <v>CONTAINER DELIVERY CHARGE</v>
          </cell>
          <cell r="S4779">
            <v>0</v>
          </cell>
          <cell r="T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162</v>
          </cell>
          <cell r="AB4779">
            <v>0</v>
          </cell>
          <cell r="AC4779">
            <v>0</v>
          </cell>
          <cell r="AD4779">
            <v>0</v>
          </cell>
        </row>
        <row r="4780">
          <cell r="B4780" t="str">
            <v>KITSAP CO -REGULATEDCOMMERCIAL - REARLOADCEXYD</v>
          </cell>
          <cell r="J4780" t="str">
            <v>CEXYD</v>
          </cell>
          <cell r="K4780" t="str">
            <v>CMML EXTRA YARDAGE</v>
          </cell>
          <cell r="S4780">
            <v>0</v>
          </cell>
          <cell r="T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547.97</v>
          </cell>
          <cell r="AB4780">
            <v>0</v>
          </cell>
          <cell r="AC4780">
            <v>0</v>
          </cell>
          <cell r="AD4780">
            <v>0</v>
          </cell>
        </row>
        <row r="4781">
          <cell r="B4781" t="str">
            <v>KITSAP CO -REGULATEDCOMMERCIAL - REARLOADCLSE1COL</v>
          </cell>
          <cell r="J4781" t="str">
            <v>CLSE1COL</v>
          </cell>
          <cell r="K4781" t="str">
            <v>ADDT'L LOOSE-COLLECTOR</v>
          </cell>
          <cell r="S4781">
            <v>0</v>
          </cell>
          <cell r="T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103.24</v>
          </cell>
          <cell r="AB4781">
            <v>0</v>
          </cell>
          <cell r="AC4781">
            <v>0</v>
          </cell>
          <cell r="AD4781">
            <v>0</v>
          </cell>
        </row>
        <row r="4782">
          <cell r="B4782" t="str">
            <v>KITSAP CO -REGULATEDCOMMERCIAL - REARLOADCLSECOL</v>
          </cell>
          <cell r="J4782" t="str">
            <v>CLSECOL</v>
          </cell>
          <cell r="K4782" t="str">
            <v>LOOSE MATERIAL-COLLECTOR</v>
          </cell>
          <cell r="S4782">
            <v>0</v>
          </cell>
          <cell r="T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31.87</v>
          </cell>
          <cell r="AB4782">
            <v>0</v>
          </cell>
          <cell r="AC4782">
            <v>0</v>
          </cell>
          <cell r="AD4782">
            <v>0</v>
          </cell>
        </row>
        <row r="4783">
          <cell r="B4783" t="str">
            <v>KITSAP CO -REGULATEDCOMMERCIAL - REARLOADCOMCAN</v>
          </cell>
          <cell r="J4783" t="str">
            <v>COMCAN</v>
          </cell>
          <cell r="K4783" t="str">
            <v>COMMERCIAL CAN EXTRA</v>
          </cell>
          <cell r="S4783">
            <v>0</v>
          </cell>
          <cell r="T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103.5</v>
          </cell>
          <cell r="AB4783">
            <v>0</v>
          </cell>
          <cell r="AC4783">
            <v>0</v>
          </cell>
          <cell r="AD4783">
            <v>0</v>
          </cell>
        </row>
        <row r="4784">
          <cell r="B4784" t="str">
            <v>KITSAP CO -REGULATEDCOMMERCIAL - REARLOADR1.5YDPU</v>
          </cell>
          <cell r="J4784" t="str">
            <v>R1.5YDPU</v>
          </cell>
          <cell r="K4784" t="str">
            <v>1.5YD CONTAINER PICKUP</v>
          </cell>
          <cell r="S4784">
            <v>0</v>
          </cell>
          <cell r="T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17.47</v>
          </cell>
          <cell r="AB4784">
            <v>0</v>
          </cell>
          <cell r="AC4784">
            <v>0</v>
          </cell>
          <cell r="AD4784">
            <v>0</v>
          </cell>
        </row>
        <row r="4785">
          <cell r="B4785" t="str">
            <v>KITSAP CO -REGULATEDCOMMERCIAL - REARLOADR2YDPU</v>
          </cell>
          <cell r="J4785" t="str">
            <v>R2YDPU</v>
          </cell>
          <cell r="K4785" t="str">
            <v>2YD CONTAINER PICKUP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68.58</v>
          </cell>
          <cell r="AB4785">
            <v>0</v>
          </cell>
          <cell r="AC4785">
            <v>0</v>
          </cell>
          <cell r="AD4785">
            <v>0</v>
          </cell>
        </row>
        <row r="4786">
          <cell r="B4786" t="str">
            <v>KITSAP CO -REGULATEDCOMMERCIAL - REARLOADROLLOUTOC</v>
          </cell>
          <cell r="J4786" t="str">
            <v>ROLLOUTOC</v>
          </cell>
          <cell r="K4786" t="str">
            <v>ROLL OUT</v>
          </cell>
          <cell r="S4786">
            <v>0</v>
          </cell>
          <cell r="T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496.8</v>
          </cell>
          <cell r="AB4786">
            <v>0</v>
          </cell>
          <cell r="AC4786">
            <v>0</v>
          </cell>
          <cell r="AD4786">
            <v>0</v>
          </cell>
        </row>
        <row r="4787">
          <cell r="B4787" t="str">
            <v>KITSAP CO -REGULATEDCOMMERCIAL - REARLOADUNLOCKREF</v>
          </cell>
          <cell r="J4787" t="str">
            <v>UNLOCKREF</v>
          </cell>
          <cell r="K4787" t="str">
            <v>UNLOCK / UNLATCH REFUSE</v>
          </cell>
          <cell r="S4787">
            <v>0</v>
          </cell>
          <cell r="T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10.119999999999999</v>
          </cell>
          <cell r="AB4787">
            <v>0</v>
          </cell>
          <cell r="AC4787">
            <v>0</v>
          </cell>
          <cell r="AD4787">
            <v>0</v>
          </cell>
        </row>
        <row r="4788">
          <cell r="B4788" t="str">
            <v>KITSAP CO -REGULATEDCOMMERCIAL RECYCLEWLKNRE1RECY</v>
          </cell>
          <cell r="J4788" t="str">
            <v>WLKNRE1RECY</v>
          </cell>
          <cell r="K4788" t="str">
            <v>WALK IN 5-25FT EOW-RECYCL</v>
          </cell>
          <cell r="S4788">
            <v>0</v>
          </cell>
          <cell r="T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36.39</v>
          </cell>
          <cell r="AB4788">
            <v>0</v>
          </cell>
          <cell r="AC4788">
            <v>0</v>
          </cell>
          <cell r="AD4788">
            <v>0</v>
          </cell>
        </row>
        <row r="4789">
          <cell r="B4789" t="str">
            <v>KITSAP CO -REGULATEDCOMMERCIAL RECYCLERECYCLERMA</v>
          </cell>
          <cell r="J4789" t="str">
            <v>RECYCLERMA</v>
          </cell>
          <cell r="K4789" t="str">
            <v>VALUE OF RECYCLEABLES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>
            <v>0</v>
          </cell>
          <cell r="Z4789">
            <v>0</v>
          </cell>
          <cell r="AA4789">
            <v>431.24</v>
          </cell>
          <cell r="AB4789">
            <v>0</v>
          </cell>
          <cell r="AC4789">
            <v>0</v>
          </cell>
          <cell r="AD4789">
            <v>0</v>
          </cell>
        </row>
        <row r="4790">
          <cell r="B4790" t="str">
            <v>KITSAP CO -REGULATEDCOMMERCIAL RECYCLERECYCRMA</v>
          </cell>
          <cell r="J4790" t="str">
            <v>RECYCRMA</v>
          </cell>
          <cell r="K4790" t="str">
            <v>RECYCLE MONTHLY ARREARS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>
            <v>0</v>
          </cell>
          <cell r="Z4790">
            <v>0</v>
          </cell>
          <cell r="AA4790">
            <v>1070.4100000000001</v>
          </cell>
          <cell r="AB4790">
            <v>0</v>
          </cell>
          <cell r="AC4790">
            <v>0</v>
          </cell>
          <cell r="AD4790">
            <v>0</v>
          </cell>
        </row>
        <row r="4791">
          <cell r="B4791" t="str">
            <v>KITSAP CO -REGULATEDPAYMENTSCC-KOL</v>
          </cell>
          <cell r="J4791" t="str">
            <v>CC-KOL</v>
          </cell>
          <cell r="K4791" t="str">
            <v>ONLINE PAYMENT-CC</v>
          </cell>
          <cell r="S4791">
            <v>0</v>
          </cell>
          <cell r="T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  <cell r="Y4791">
            <v>0</v>
          </cell>
          <cell r="Z4791">
            <v>0</v>
          </cell>
          <cell r="AA4791">
            <v>-19644.86</v>
          </cell>
          <cell r="AB4791">
            <v>0</v>
          </cell>
          <cell r="AC4791">
            <v>0</v>
          </cell>
          <cell r="AD4791">
            <v>0</v>
          </cell>
        </row>
        <row r="4792">
          <cell r="B4792" t="str">
            <v>KITSAP CO -REGULATEDPAYMENTSCCREF-KOL</v>
          </cell>
          <cell r="J4792" t="str">
            <v>CCREF-KOL</v>
          </cell>
          <cell r="K4792" t="str">
            <v>CREDIT CARD REFUND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63.17</v>
          </cell>
          <cell r="AB4792">
            <v>0</v>
          </cell>
          <cell r="AC4792">
            <v>0</v>
          </cell>
          <cell r="AD4792">
            <v>0</v>
          </cell>
        </row>
        <row r="4793">
          <cell r="B4793" t="str">
            <v>KITSAP CO -REGULATEDPAYMENTSPAY</v>
          </cell>
          <cell r="J4793" t="str">
            <v>PAY</v>
          </cell>
          <cell r="K4793" t="str">
            <v>PAYMENT-THANK YOU!</v>
          </cell>
          <cell r="S4793">
            <v>0</v>
          </cell>
          <cell r="T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-867.08</v>
          </cell>
          <cell r="AB4793">
            <v>0</v>
          </cell>
          <cell r="AC4793">
            <v>0</v>
          </cell>
          <cell r="AD4793">
            <v>0</v>
          </cell>
        </row>
        <row r="4794">
          <cell r="B4794" t="str">
            <v>KITSAP CO -REGULATEDPAYMENTSPAY-CFREE</v>
          </cell>
          <cell r="J4794" t="str">
            <v>PAY-CFREE</v>
          </cell>
          <cell r="K4794" t="str">
            <v>PAYMENT-THANK YOU</v>
          </cell>
          <cell r="S4794">
            <v>0</v>
          </cell>
          <cell r="T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-3572.05</v>
          </cell>
          <cell r="AB4794">
            <v>0</v>
          </cell>
          <cell r="AC4794">
            <v>0</v>
          </cell>
          <cell r="AD4794">
            <v>0</v>
          </cell>
        </row>
        <row r="4795">
          <cell r="B4795" t="str">
            <v>KITSAP CO -REGULATEDPAYMENTSPAY-KOL</v>
          </cell>
          <cell r="J4795" t="str">
            <v>PAY-KOL</v>
          </cell>
          <cell r="K4795" t="str">
            <v>PAYMENT-THANK YOU - OL</v>
          </cell>
          <cell r="S4795">
            <v>0</v>
          </cell>
          <cell r="T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>
            <v>0</v>
          </cell>
          <cell r="Z4795">
            <v>0</v>
          </cell>
          <cell r="AA4795">
            <v>-5675.34</v>
          </cell>
          <cell r="AB4795">
            <v>0</v>
          </cell>
          <cell r="AC4795">
            <v>0</v>
          </cell>
          <cell r="AD4795">
            <v>0</v>
          </cell>
        </row>
        <row r="4796">
          <cell r="B4796" t="str">
            <v>KITSAP CO -REGULATEDPAYMENTSPAY-RPPS</v>
          </cell>
          <cell r="J4796" t="str">
            <v>PAY-RPPS</v>
          </cell>
          <cell r="K4796" t="str">
            <v>RPSS PAYMENT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>
            <v>0</v>
          </cell>
          <cell r="Z4796">
            <v>0</v>
          </cell>
          <cell r="AA4796">
            <v>-504.67</v>
          </cell>
          <cell r="AB4796">
            <v>0</v>
          </cell>
          <cell r="AC4796">
            <v>0</v>
          </cell>
          <cell r="AD4796">
            <v>0</v>
          </cell>
        </row>
        <row r="4797">
          <cell r="B4797" t="str">
            <v>KITSAP CO -REGULATEDPAYMENTSPAYMET</v>
          </cell>
          <cell r="J4797" t="str">
            <v>PAYMET</v>
          </cell>
          <cell r="K4797" t="str">
            <v>METAVANTE ONLINE PAYMENT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>
            <v>0</v>
          </cell>
          <cell r="Z4797">
            <v>0</v>
          </cell>
          <cell r="AA4797">
            <v>-303.83</v>
          </cell>
          <cell r="AB4797">
            <v>0</v>
          </cell>
          <cell r="AC4797">
            <v>0</v>
          </cell>
          <cell r="AD4797">
            <v>0</v>
          </cell>
        </row>
        <row r="4798">
          <cell r="B4798" t="str">
            <v>KITSAP CO -REGULATEDPAYMENTSPAYPNCL</v>
          </cell>
          <cell r="J4798" t="str">
            <v>PAYPNCL</v>
          </cell>
          <cell r="K4798" t="str">
            <v>PAYMENT THANK YOU!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-4087.27</v>
          </cell>
          <cell r="AB4798">
            <v>0</v>
          </cell>
          <cell r="AC4798">
            <v>0</v>
          </cell>
          <cell r="AD4798">
            <v>0</v>
          </cell>
        </row>
        <row r="4799">
          <cell r="B4799" t="str">
            <v>KITSAP CO -REGULATEDPAYMENTSPAYUSBL</v>
          </cell>
          <cell r="J4799" t="str">
            <v>PAYUSBL</v>
          </cell>
          <cell r="K4799" t="str">
            <v>PAYMENT THANK YOU</v>
          </cell>
          <cell r="S4799">
            <v>0</v>
          </cell>
          <cell r="T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-165.21</v>
          </cell>
          <cell r="AB4799">
            <v>0</v>
          </cell>
          <cell r="AC4799">
            <v>0</v>
          </cell>
          <cell r="AD4799">
            <v>0</v>
          </cell>
        </row>
        <row r="4800">
          <cell r="B4800" t="str">
            <v>KITSAP CO -REGULATEDPAYMENTSRET-KOL</v>
          </cell>
          <cell r="J4800" t="str">
            <v>RET-KOL</v>
          </cell>
          <cell r="K4800" t="str">
            <v>ONLINE PAYMENT RETURN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248.29</v>
          </cell>
          <cell r="AB4800">
            <v>0</v>
          </cell>
          <cell r="AC4800">
            <v>0</v>
          </cell>
          <cell r="AD4800">
            <v>0</v>
          </cell>
        </row>
        <row r="4801">
          <cell r="B4801" t="str">
            <v>KITSAP CO -REGULATEDPAYMENTSRETCK-PNCL</v>
          </cell>
          <cell r="J4801" t="str">
            <v>RETCK-PNCL</v>
          </cell>
          <cell r="K4801" t="str">
            <v>RETURNED CHECK - PNC LOCKBOX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>
            <v>0</v>
          </cell>
          <cell r="Z4801">
            <v>0</v>
          </cell>
          <cell r="AA4801">
            <v>78</v>
          </cell>
          <cell r="AB4801">
            <v>0</v>
          </cell>
          <cell r="AC4801">
            <v>0</v>
          </cell>
          <cell r="AD4801">
            <v>0</v>
          </cell>
        </row>
        <row r="4802">
          <cell r="B4802" t="str">
            <v>KITSAP CO -REGULATEDPAYMENTSCC-KOL</v>
          </cell>
          <cell r="J4802" t="str">
            <v>CC-KOL</v>
          </cell>
          <cell r="K4802" t="str">
            <v>ONLINE PAYMENT-CC</v>
          </cell>
          <cell r="S4802">
            <v>0</v>
          </cell>
          <cell r="T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>
            <v>0</v>
          </cell>
          <cell r="Z4802">
            <v>0</v>
          </cell>
          <cell r="AA4802">
            <v>-16652.71</v>
          </cell>
          <cell r="AB4802">
            <v>0</v>
          </cell>
          <cell r="AC4802">
            <v>0</v>
          </cell>
          <cell r="AD4802">
            <v>0</v>
          </cell>
        </row>
        <row r="4803">
          <cell r="B4803" t="str">
            <v>KITSAP CO -REGULATEDPAYMENTSCCREF-KOL</v>
          </cell>
          <cell r="J4803" t="str">
            <v>CCREF-KOL</v>
          </cell>
          <cell r="K4803" t="str">
            <v>CREDIT CARD REFUND</v>
          </cell>
          <cell r="S4803">
            <v>0</v>
          </cell>
          <cell r="T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>
            <v>0</v>
          </cell>
          <cell r="Z4803">
            <v>0</v>
          </cell>
          <cell r="AA4803">
            <v>25.42</v>
          </cell>
          <cell r="AB4803">
            <v>0</v>
          </cell>
          <cell r="AC4803">
            <v>0</v>
          </cell>
          <cell r="AD4803">
            <v>0</v>
          </cell>
        </row>
        <row r="4804">
          <cell r="B4804" t="str">
            <v>KITSAP CO -REGULATEDPAYMENTSPAY</v>
          </cell>
          <cell r="J4804" t="str">
            <v>PAY</v>
          </cell>
          <cell r="K4804" t="str">
            <v>PAYMENT-THANK YOU!</v>
          </cell>
          <cell r="S4804">
            <v>0</v>
          </cell>
          <cell r="T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-7087.79</v>
          </cell>
          <cell r="AB4804">
            <v>0</v>
          </cell>
          <cell r="AC4804">
            <v>0</v>
          </cell>
          <cell r="AD4804">
            <v>0</v>
          </cell>
        </row>
        <row r="4805">
          <cell r="B4805" t="str">
            <v>KITSAP CO -REGULATEDPAYMENTSPAY-CFREE</v>
          </cell>
          <cell r="J4805" t="str">
            <v>PAY-CFREE</v>
          </cell>
          <cell r="K4805" t="str">
            <v>PAYMENT-THANK YOU</v>
          </cell>
          <cell r="S4805">
            <v>0</v>
          </cell>
          <cell r="T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-1191.8</v>
          </cell>
          <cell r="AB4805">
            <v>0</v>
          </cell>
          <cell r="AC4805">
            <v>0</v>
          </cell>
          <cell r="AD4805">
            <v>0</v>
          </cell>
        </row>
        <row r="4806">
          <cell r="B4806" t="str">
            <v>KITSAP CO -REGULATEDPAYMENTSPAY-KOL</v>
          </cell>
          <cell r="J4806" t="str">
            <v>PAY-KOL</v>
          </cell>
          <cell r="K4806" t="str">
            <v>PAYMENT-THANK YOU - OL</v>
          </cell>
          <cell r="S4806">
            <v>0</v>
          </cell>
          <cell r="T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-6639.78</v>
          </cell>
          <cell r="AB4806">
            <v>0</v>
          </cell>
          <cell r="AC4806">
            <v>0</v>
          </cell>
          <cell r="AD4806">
            <v>0</v>
          </cell>
        </row>
        <row r="4807">
          <cell r="B4807" t="str">
            <v>KITSAP CO -REGULATEDPAYMENTSPAY-NATL</v>
          </cell>
          <cell r="J4807" t="str">
            <v>PAY-NATL</v>
          </cell>
          <cell r="K4807" t="str">
            <v>PAYMENT THANK YOU</v>
          </cell>
          <cell r="S4807">
            <v>0</v>
          </cell>
          <cell r="T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>
            <v>0</v>
          </cell>
          <cell r="Z4807">
            <v>0</v>
          </cell>
          <cell r="AA4807">
            <v>-2150.04</v>
          </cell>
          <cell r="AB4807">
            <v>0</v>
          </cell>
          <cell r="AC4807">
            <v>0</v>
          </cell>
          <cell r="AD4807">
            <v>0</v>
          </cell>
        </row>
        <row r="4808">
          <cell r="B4808" t="str">
            <v>KITSAP CO -REGULATEDPAYMENTSPAY-OAK</v>
          </cell>
          <cell r="J4808" t="str">
            <v>PAY-OAK</v>
          </cell>
          <cell r="K4808" t="str">
            <v>OAKLEAF PAYMENT</v>
          </cell>
          <cell r="S4808">
            <v>0</v>
          </cell>
          <cell r="T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  <cell r="Y4808">
            <v>0</v>
          </cell>
          <cell r="Z4808">
            <v>0</v>
          </cell>
          <cell r="AA4808">
            <v>-962.35</v>
          </cell>
          <cell r="AB4808">
            <v>0</v>
          </cell>
          <cell r="AC4808">
            <v>0</v>
          </cell>
          <cell r="AD4808">
            <v>0</v>
          </cell>
        </row>
        <row r="4809">
          <cell r="B4809" t="str">
            <v>KITSAP CO -REGULATEDPAYMENTSPAY-RPPS</v>
          </cell>
          <cell r="J4809" t="str">
            <v>PAY-RPPS</v>
          </cell>
          <cell r="K4809" t="str">
            <v>RPSS PAYMENT</v>
          </cell>
          <cell r="S4809">
            <v>0</v>
          </cell>
          <cell r="T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  <cell r="Y4809">
            <v>0</v>
          </cell>
          <cell r="Z4809">
            <v>0</v>
          </cell>
          <cell r="AA4809">
            <v>-546.19000000000005</v>
          </cell>
          <cell r="AB4809">
            <v>0</v>
          </cell>
          <cell r="AC4809">
            <v>0</v>
          </cell>
          <cell r="AD4809">
            <v>0</v>
          </cell>
        </row>
        <row r="4810">
          <cell r="B4810" t="str">
            <v>KITSAP CO -REGULATEDPAYMENTSPAYMET</v>
          </cell>
          <cell r="J4810" t="str">
            <v>PAYMET</v>
          </cell>
          <cell r="K4810" t="str">
            <v>METAVANTE ONLINE PAYMENT</v>
          </cell>
          <cell r="S4810">
            <v>0</v>
          </cell>
          <cell r="T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-183.82</v>
          </cell>
          <cell r="AB4810">
            <v>0</v>
          </cell>
          <cell r="AC4810">
            <v>0</v>
          </cell>
          <cell r="AD4810">
            <v>0</v>
          </cell>
        </row>
        <row r="4811">
          <cell r="B4811" t="str">
            <v>KITSAP CO -REGULATEDPAYMENTSPAYPNCL</v>
          </cell>
          <cell r="J4811" t="str">
            <v>PAYPNCL</v>
          </cell>
          <cell r="K4811" t="str">
            <v>PAYMENT THANK YOU!</v>
          </cell>
          <cell r="S4811">
            <v>0</v>
          </cell>
          <cell r="T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-15234.68</v>
          </cell>
          <cell r="AB4811">
            <v>0</v>
          </cell>
          <cell r="AC4811">
            <v>0</v>
          </cell>
          <cell r="AD4811">
            <v>0</v>
          </cell>
        </row>
        <row r="4812">
          <cell r="B4812" t="str">
            <v>KITSAP CO -REGULATEDPAYMENTSPAYUSBL</v>
          </cell>
          <cell r="J4812" t="str">
            <v>PAYUSBL</v>
          </cell>
          <cell r="K4812" t="str">
            <v>PAYMENT THANK YOU</v>
          </cell>
          <cell r="S4812">
            <v>0</v>
          </cell>
          <cell r="T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-1998.28</v>
          </cell>
          <cell r="AB4812">
            <v>0</v>
          </cell>
          <cell r="AC4812">
            <v>0</v>
          </cell>
          <cell r="AD4812">
            <v>0</v>
          </cell>
        </row>
        <row r="4813">
          <cell r="B4813" t="str">
            <v>KITSAP CO -REGULATEDPAYMENTSRET-KOL</v>
          </cell>
          <cell r="J4813" t="str">
            <v>RET-KOL</v>
          </cell>
          <cell r="K4813" t="str">
            <v>ONLINE PAYMENT RETURN</v>
          </cell>
          <cell r="S4813">
            <v>0</v>
          </cell>
          <cell r="T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>
            <v>0</v>
          </cell>
          <cell r="Z4813">
            <v>0</v>
          </cell>
          <cell r="AA4813">
            <v>302.33999999999997</v>
          </cell>
          <cell r="AB4813">
            <v>0</v>
          </cell>
          <cell r="AC4813">
            <v>0</v>
          </cell>
          <cell r="AD4813">
            <v>0</v>
          </cell>
        </row>
        <row r="4814">
          <cell r="B4814" t="str">
            <v>KITSAP CO -REGULATEDRESIDENTIAL35RE1</v>
          </cell>
          <cell r="J4814" t="str">
            <v>35RE1</v>
          </cell>
          <cell r="K4814" t="str">
            <v>1-35 GAL CART EOW SVC</v>
          </cell>
          <cell r="S4814">
            <v>0</v>
          </cell>
          <cell r="T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3424.02</v>
          </cell>
          <cell r="AB4814">
            <v>3424.02</v>
          </cell>
          <cell r="AC4814">
            <v>0</v>
          </cell>
          <cell r="AD4814">
            <v>0</v>
          </cell>
        </row>
        <row r="4815">
          <cell r="B4815" t="str">
            <v>KITSAP CO -REGULATEDRESIDENTIAL35RM1</v>
          </cell>
          <cell r="J4815" t="str">
            <v>35RM1</v>
          </cell>
          <cell r="K4815" t="str">
            <v>1-35 GAL MONTHLY</v>
          </cell>
          <cell r="S4815">
            <v>0</v>
          </cell>
          <cell r="T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>
            <v>0</v>
          </cell>
          <cell r="Z4815">
            <v>0</v>
          </cell>
          <cell r="AA4815">
            <v>188.185</v>
          </cell>
          <cell r="AB4815">
            <v>188.185</v>
          </cell>
          <cell r="AC4815">
            <v>0</v>
          </cell>
          <cell r="AD4815">
            <v>0</v>
          </cell>
        </row>
        <row r="4816">
          <cell r="B4816" t="str">
            <v>KITSAP CO -REGULATEDRESIDENTIAL35RW1</v>
          </cell>
          <cell r="J4816" t="str">
            <v>35RW1</v>
          </cell>
          <cell r="K4816" t="str">
            <v>1-35 GAL CART WEEKLY SVC</v>
          </cell>
          <cell r="S4816">
            <v>0</v>
          </cell>
          <cell r="T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11956.105</v>
          </cell>
          <cell r="AB4816">
            <v>11956.105</v>
          </cell>
          <cell r="AC4816">
            <v>0</v>
          </cell>
          <cell r="AD4816">
            <v>0</v>
          </cell>
        </row>
        <row r="4817">
          <cell r="B4817" t="str">
            <v>KITSAP CO -REGULATEDRESIDENTIAL48RE1</v>
          </cell>
          <cell r="J4817" t="str">
            <v>48RE1</v>
          </cell>
          <cell r="K4817" t="str">
            <v>1-48 GAL EOW</v>
          </cell>
          <cell r="S4817">
            <v>0</v>
          </cell>
          <cell r="T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1294.5350000000001</v>
          </cell>
          <cell r="AB4817">
            <v>1294.5350000000001</v>
          </cell>
          <cell r="AC4817">
            <v>0</v>
          </cell>
          <cell r="AD4817">
            <v>0</v>
          </cell>
        </row>
        <row r="4818">
          <cell r="B4818" t="str">
            <v>KITSAP CO -REGULATEDRESIDENTIAL48RM1</v>
          </cell>
          <cell r="J4818" t="str">
            <v>48RM1</v>
          </cell>
          <cell r="K4818" t="str">
            <v>1-48 GAL MONTHLY</v>
          </cell>
          <cell r="S4818">
            <v>0</v>
          </cell>
          <cell r="T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30.92</v>
          </cell>
          <cell r="AB4818">
            <v>30.92</v>
          </cell>
          <cell r="AC4818">
            <v>0</v>
          </cell>
          <cell r="AD4818">
            <v>0</v>
          </cell>
        </row>
        <row r="4819">
          <cell r="B4819" t="str">
            <v>KITSAP CO -REGULATEDRESIDENTIAL48RW1</v>
          </cell>
          <cell r="J4819" t="str">
            <v>48RW1</v>
          </cell>
          <cell r="K4819" t="str">
            <v>1-48 GAL WEEKLY</v>
          </cell>
          <cell r="S4819">
            <v>0</v>
          </cell>
          <cell r="T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7650.52</v>
          </cell>
          <cell r="AB4819">
            <v>7650.52</v>
          </cell>
          <cell r="AC4819">
            <v>0</v>
          </cell>
          <cell r="AD4819">
            <v>0</v>
          </cell>
        </row>
        <row r="4820">
          <cell r="B4820" t="str">
            <v>KITSAP CO -REGULATEDRESIDENTIAL64RE1</v>
          </cell>
          <cell r="J4820" t="str">
            <v>64RE1</v>
          </cell>
          <cell r="K4820" t="str">
            <v>1-64 GAL EOW</v>
          </cell>
          <cell r="S4820">
            <v>0</v>
          </cell>
          <cell r="T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2183.0450000000001</v>
          </cell>
          <cell r="AB4820">
            <v>2183.0450000000001</v>
          </cell>
          <cell r="AC4820">
            <v>0</v>
          </cell>
          <cell r="AD4820">
            <v>0</v>
          </cell>
        </row>
        <row r="4821">
          <cell r="B4821" t="str">
            <v>KITSAP CO -REGULATEDRESIDENTIAL64RM1</v>
          </cell>
          <cell r="J4821" t="str">
            <v>64RM1</v>
          </cell>
          <cell r="K4821" t="str">
            <v>1-64 GAL MONTHLY</v>
          </cell>
          <cell r="S4821">
            <v>0</v>
          </cell>
          <cell r="T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72.64</v>
          </cell>
          <cell r="AB4821">
            <v>72.64</v>
          </cell>
          <cell r="AC4821">
            <v>0</v>
          </cell>
          <cell r="AD4821">
            <v>0</v>
          </cell>
        </row>
        <row r="4822">
          <cell r="B4822" t="str">
            <v>KITSAP CO -REGULATEDRESIDENTIAL64RW1</v>
          </cell>
          <cell r="J4822" t="str">
            <v>64RW1</v>
          </cell>
          <cell r="K4822" t="str">
            <v>1-64 GAL CART WEEKLY SVC</v>
          </cell>
          <cell r="S4822">
            <v>0</v>
          </cell>
          <cell r="T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10203.5</v>
          </cell>
          <cell r="AB4822">
            <v>10203.5</v>
          </cell>
          <cell r="AC4822">
            <v>0</v>
          </cell>
          <cell r="AD4822">
            <v>0</v>
          </cell>
        </row>
        <row r="4823">
          <cell r="B4823" t="str">
            <v>KITSAP CO -REGULATEDRESIDENTIAL96RE1</v>
          </cell>
          <cell r="J4823" t="str">
            <v>96RE1</v>
          </cell>
          <cell r="K4823" t="str">
            <v>1-96 GAL EOW</v>
          </cell>
          <cell r="S4823">
            <v>0</v>
          </cell>
          <cell r="T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1386.085</v>
          </cell>
          <cell r="AB4823">
            <v>1386.085</v>
          </cell>
          <cell r="AC4823">
            <v>0</v>
          </cell>
          <cell r="AD4823">
            <v>0</v>
          </cell>
        </row>
        <row r="4824">
          <cell r="B4824" t="str">
            <v>KITSAP CO -REGULATEDRESIDENTIAL96RM1</v>
          </cell>
          <cell r="J4824" t="str">
            <v>96RM1</v>
          </cell>
          <cell r="K4824" t="str">
            <v>1-96 GAL MONTHLY</v>
          </cell>
          <cell r="S4824">
            <v>0</v>
          </cell>
          <cell r="T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44.48</v>
          </cell>
          <cell r="AB4824">
            <v>44.48</v>
          </cell>
          <cell r="AC4824">
            <v>0</v>
          </cell>
          <cell r="AD4824">
            <v>0</v>
          </cell>
        </row>
        <row r="4825">
          <cell r="B4825" t="str">
            <v>KITSAP CO -REGULATEDRESIDENTIAL96RW1</v>
          </cell>
          <cell r="J4825" t="str">
            <v>96RW1</v>
          </cell>
          <cell r="K4825" t="str">
            <v>1-96 GAL CART WEEKLY SVC</v>
          </cell>
          <cell r="S4825">
            <v>0</v>
          </cell>
          <cell r="T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6206.85</v>
          </cell>
          <cell r="AB4825">
            <v>6206.85</v>
          </cell>
          <cell r="AC4825">
            <v>0</v>
          </cell>
          <cell r="AD4825">
            <v>0</v>
          </cell>
        </row>
        <row r="4826">
          <cell r="B4826" t="str">
            <v>KITSAP CO -REGULATEDRESIDENTIALDRVNRE1</v>
          </cell>
          <cell r="J4826" t="str">
            <v>DRVNRE1</v>
          </cell>
          <cell r="K4826" t="str">
            <v>DRIVE IN UP TO 250'-EOW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24.05</v>
          </cell>
          <cell r="AB4826">
            <v>24.05</v>
          </cell>
          <cell r="AC4826">
            <v>0</v>
          </cell>
          <cell r="AD4826">
            <v>0</v>
          </cell>
        </row>
        <row r="4827">
          <cell r="B4827" t="str">
            <v>KITSAP CO -REGULATEDRESIDENTIALDRVNRE1RECY</v>
          </cell>
          <cell r="J4827" t="str">
            <v>DRVNRE1RECY</v>
          </cell>
          <cell r="K4827" t="str">
            <v>DRIVE IN UP TO 250 EOW-RE</v>
          </cell>
          <cell r="S4827">
            <v>0</v>
          </cell>
          <cell r="T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49.78</v>
          </cell>
          <cell r="AB4827">
            <v>49.78</v>
          </cell>
          <cell r="AC4827">
            <v>0</v>
          </cell>
          <cell r="AD4827">
            <v>0</v>
          </cell>
        </row>
        <row r="4828">
          <cell r="B4828" t="str">
            <v>KITSAP CO -REGULATEDRESIDENTIALDRVNRE2</v>
          </cell>
          <cell r="J4828" t="str">
            <v>DRVNRE2</v>
          </cell>
          <cell r="K4828" t="str">
            <v>DRIVE IN OVER 250'-EOW</v>
          </cell>
          <cell r="S4828">
            <v>0</v>
          </cell>
          <cell r="T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9.09</v>
          </cell>
          <cell r="AB4828">
            <v>9.09</v>
          </cell>
          <cell r="AC4828">
            <v>0</v>
          </cell>
          <cell r="AD4828">
            <v>0</v>
          </cell>
        </row>
        <row r="4829">
          <cell r="B4829" t="str">
            <v>KITSAP CO -REGULATEDRESIDENTIALDRVNRE2RECY</v>
          </cell>
          <cell r="J4829" t="str">
            <v>DRVNRE2RECY</v>
          </cell>
          <cell r="K4829" t="str">
            <v>DRIVE IN OVER 250 EOW-REC</v>
          </cell>
          <cell r="S4829">
            <v>0</v>
          </cell>
          <cell r="T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13.16</v>
          </cell>
          <cell r="AB4829">
            <v>13.16</v>
          </cell>
          <cell r="AC4829">
            <v>0</v>
          </cell>
          <cell r="AD4829">
            <v>0</v>
          </cell>
        </row>
        <row r="4830">
          <cell r="B4830" t="str">
            <v>KITSAP CO -REGULATEDRESIDENTIALDRVNRW1</v>
          </cell>
          <cell r="J4830" t="str">
            <v>DRVNRW1</v>
          </cell>
          <cell r="K4830" t="str">
            <v>DRIVE IN UP TO 250'</v>
          </cell>
          <cell r="S4830">
            <v>0</v>
          </cell>
          <cell r="T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118.11</v>
          </cell>
          <cell r="AB4830">
            <v>118.11</v>
          </cell>
          <cell r="AC4830">
            <v>0</v>
          </cell>
          <cell r="AD4830">
            <v>0</v>
          </cell>
        </row>
        <row r="4831">
          <cell r="B4831" t="str">
            <v>KITSAP CO -REGULATEDRESIDENTIALDRVNRW2</v>
          </cell>
          <cell r="J4831" t="str">
            <v>DRVNRW2</v>
          </cell>
          <cell r="K4831" t="str">
            <v>DRIVE IN OVER 250'</v>
          </cell>
          <cell r="S4831">
            <v>0</v>
          </cell>
          <cell r="T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6.06</v>
          </cell>
          <cell r="AB4831">
            <v>6.06</v>
          </cell>
          <cell r="AC4831">
            <v>0</v>
          </cell>
          <cell r="AD4831">
            <v>0</v>
          </cell>
        </row>
        <row r="4832">
          <cell r="B4832" t="str">
            <v>KITSAP CO -REGULATEDRESIDENTIALEMPLOYEER</v>
          </cell>
          <cell r="J4832" t="str">
            <v>EMPLOYEER</v>
          </cell>
          <cell r="K4832" t="str">
            <v>EMPLOYEE SERVICE</v>
          </cell>
          <cell r="S4832">
            <v>0</v>
          </cell>
          <cell r="T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B4832">
            <v>0</v>
          </cell>
          <cell r="AC4832">
            <v>0</v>
          </cell>
          <cell r="AD4832">
            <v>0</v>
          </cell>
        </row>
        <row r="4833">
          <cell r="B4833" t="str">
            <v>KITSAP CO -REGULATEDRESIDENTIALRECYCLECR</v>
          </cell>
          <cell r="J4833" t="str">
            <v>RECYCLECR</v>
          </cell>
          <cell r="K4833" t="str">
            <v>VALUE OF RECYCLABLES</v>
          </cell>
          <cell r="S4833">
            <v>0</v>
          </cell>
          <cell r="T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7678.75</v>
          </cell>
          <cell r="AB4833">
            <v>7678.75</v>
          </cell>
          <cell r="AC4833">
            <v>0</v>
          </cell>
          <cell r="AD4833">
            <v>0</v>
          </cell>
        </row>
        <row r="4834">
          <cell r="B4834" t="str">
            <v>KITSAP CO -REGULATEDRESIDENTIALRECYONLY</v>
          </cell>
          <cell r="J4834" t="str">
            <v>RECYONLY</v>
          </cell>
          <cell r="K4834" t="str">
            <v>RECYCLE SERVICE ONLY</v>
          </cell>
          <cell r="S4834">
            <v>0</v>
          </cell>
          <cell r="T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97.13</v>
          </cell>
          <cell r="AB4834">
            <v>97.13</v>
          </cell>
          <cell r="AC4834">
            <v>0</v>
          </cell>
          <cell r="AD4834">
            <v>0</v>
          </cell>
        </row>
        <row r="4835">
          <cell r="B4835" t="str">
            <v>KITSAP CO -REGULATEDRESIDENTIALRECYR</v>
          </cell>
          <cell r="J4835" t="str">
            <v>RECYR</v>
          </cell>
          <cell r="K4835" t="str">
            <v>RESIDENTIAL RECYCLE</v>
          </cell>
          <cell r="S4835">
            <v>0</v>
          </cell>
          <cell r="T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19111.215</v>
          </cell>
          <cell r="AB4835">
            <v>19111.215</v>
          </cell>
          <cell r="AC4835">
            <v>0</v>
          </cell>
          <cell r="AD4835">
            <v>0</v>
          </cell>
        </row>
        <row r="4836">
          <cell r="B4836" t="str">
            <v>KITSAP CO -REGULATEDRESIDENTIALRECYRNB</v>
          </cell>
          <cell r="J4836" t="str">
            <v>RECYRNB</v>
          </cell>
          <cell r="K4836" t="str">
            <v>RECYCLE PROGRAM W/O BINS</v>
          </cell>
          <cell r="S4836">
            <v>0</v>
          </cell>
          <cell r="T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16.66</v>
          </cell>
          <cell r="AB4836">
            <v>16.66</v>
          </cell>
          <cell r="AC4836">
            <v>0</v>
          </cell>
          <cell r="AD4836">
            <v>0</v>
          </cell>
        </row>
        <row r="4837">
          <cell r="B4837" t="str">
            <v>KITSAP CO -REGULATEDRESIDENTIALWLKNRE1</v>
          </cell>
          <cell r="J4837" t="str">
            <v>WLKNRE1</v>
          </cell>
          <cell r="K4837" t="str">
            <v>WALK IN 5'-25'-EOW</v>
          </cell>
          <cell r="S4837">
            <v>0</v>
          </cell>
          <cell r="T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5.42</v>
          </cell>
          <cell r="AB4837">
            <v>5.42</v>
          </cell>
          <cell r="AC4837">
            <v>0</v>
          </cell>
          <cell r="AD4837">
            <v>0</v>
          </cell>
        </row>
        <row r="4838">
          <cell r="B4838" t="str">
            <v>KITSAP CO -REGULATEDRESIDENTIALWLKNRW1</v>
          </cell>
          <cell r="J4838" t="str">
            <v>WLKNRW1</v>
          </cell>
          <cell r="K4838" t="str">
            <v>WALK IN 5'-25'</v>
          </cell>
          <cell r="S4838">
            <v>0</v>
          </cell>
          <cell r="T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33.15</v>
          </cell>
          <cell r="AB4838">
            <v>33.15</v>
          </cell>
          <cell r="AC4838">
            <v>0</v>
          </cell>
          <cell r="AD4838">
            <v>0</v>
          </cell>
        </row>
        <row r="4839">
          <cell r="B4839" t="str">
            <v>KITSAP CO -REGULATEDRESIDENTIALWLKNRW2</v>
          </cell>
          <cell r="J4839" t="str">
            <v>WLKNRW2</v>
          </cell>
          <cell r="K4839" t="str">
            <v>WALK IN OVER 25'</v>
          </cell>
          <cell r="S4839">
            <v>0</v>
          </cell>
          <cell r="T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14.13</v>
          </cell>
          <cell r="AB4839">
            <v>14.13</v>
          </cell>
          <cell r="AC4839">
            <v>0</v>
          </cell>
          <cell r="AD4839">
            <v>0</v>
          </cell>
        </row>
        <row r="4840">
          <cell r="B4840" t="str">
            <v>KITSAP CO -REGULATEDRESIDENTIAL35ROCC1</v>
          </cell>
          <cell r="J4840" t="str">
            <v>35ROCC1</v>
          </cell>
          <cell r="K4840" t="str">
            <v>1-35 GAL ON CALL PICKUP</v>
          </cell>
          <cell r="S4840">
            <v>0</v>
          </cell>
          <cell r="T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6.17</v>
          </cell>
          <cell r="AB4840">
            <v>0</v>
          </cell>
          <cell r="AC4840">
            <v>0</v>
          </cell>
          <cell r="AD4840">
            <v>0</v>
          </cell>
        </row>
        <row r="4841">
          <cell r="B4841" t="str">
            <v>KITSAP CO -REGULATEDRESIDENTIAL64ROCC1</v>
          </cell>
          <cell r="J4841" t="str">
            <v>64ROCC1</v>
          </cell>
          <cell r="K4841" t="str">
            <v>1-64 GAL ON CALL PICKUP</v>
          </cell>
          <cell r="S4841">
            <v>0</v>
          </cell>
          <cell r="T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36.32</v>
          </cell>
          <cell r="AB4841">
            <v>0</v>
          </cell>
          <cell r="AC4841">
            <v>0</v>
          </cell>
          <cell r="AD4841">
            <v>0</v>
          </cell>
        </row>
        <row r="4842">
          <cell r="B4842" t="str">
            <v>KITSAP CO -REGULATEDRESIDENTIAL96ROCC1</v>
          </cell>
          <cell r="J4842" t="str">
            <v>96ROCC1</v>
          </cell>
          <cell r="K4842" t="str">
            <v>1-96 GAL ON CALL PICKUP</v>
          </cell>
          <cell r="S4842">
            <v>0</v>
          </cell>
          <cell r="T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11.12</v>
          </cell>
          <cell r="AB4842">
            <v>0</v>
          </cell>
          <cell r="AC4842">
            <v>0</v>
          </cell>
          <cell r="AD4842">
            <v>0</v>
          </cell>
        </row>
        <row r="4843">
          <cell r="B4843" t="str">
            <v>KITSAP CO -REGULATEDRESIDENTIALEXPUR</v>
          </cell>
          <cell r="J4843" t="str">
            <v>EXPUR</v>
          </cell>
          <cell r="K4843" t="str">
            <v>EXTRA PICKUP</v>
          </cell>
          <cell r="S4843">
            <v>0</v>
          </cell>
          <cell r="T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>
            <v>0</v>
          </cell>
          <cell r="Z4843">
            <v>0</v>
          </cell>
          <cell r="AA4843">
            <v>161.88</v>
          </cell>
          <cell r="AB4843">
            <v>0</v>
          </cell>
          <cell r="AC4843">
            <v>0</v>
          </cell>
          <cell r="AD4843">
            <v>0</v>
          </cell>
        </row>
        <row r="4844">
          <cell r="B4844" t="str">
            <v>KITSAP CO -REGULATEDRESIDENTIALEXTRAR</v>
          </cell>
          <cell r="J4844" t="str">
            <v>EXTRAR</v>
          </cell>
          <cell r="K4844" t="str">
            <v>EXTRA CAN/BAGS</v>
          </cell>
          <cell r="S4844">
            <v>0</v>
          </cell>
          <cell r="T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1039.44</v>
          </cell>
          <cell r="AB4844">
            <v>0</v>
          </cell>
          <cell r="AC4844">
            <v>0</v>
          </cell>
          <cell r="AD4844">
            <v>0</v>
          </cell>
        </row>
        <row r="4845">
          <cell r="B4845" t="str">
            <v>KITSAP CO -REGULATEDRESIDENTIALOFOWR</v>
          </cell>
          <cell r="J4845" t="str">
            <v>OFOWR</v>
          </cell>
          <cell r="K4845" t="str">
            <v>OVERFILL/OVERWEIGHT CHG</v>
          </cell>
          <cell r="S4845">
            <v>0</v>
          </cell>
          <cell r="T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762.54</v>
          </cell>
          <cell r="AB4845">
            <v>0</v>
          </cell>
          <cell r="AC4845">
            <v>0</v>
          </cell>
          <cell r="AD4845">
            <v>0</v>
          </cell>
        </row>
        <row r="4846">
          <cell r="B4846" t="str">
            <v>KITSAP CO -REGULATEDRESIDENTIALREDELIVER</v>
          </cell>
          <cell r="J4846" t="str">
            <v>REDELIVER</v>
          </cell>
          <cell r="K4846" t="str">
            <v>DELIVERY CHARGE</v>
          </cell>
          <cell r="S4846">
            <v>0</v>
          </cell>
          <cell r="T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16.940000000000001</v>
          </cell>
          <cell r="AB4846">
            <v>0</v>
          </cell>
          <cell r="AC4846">
            <v>0</v>
          </cell>
          <cell r="AD4846">
            <v>0</v>
          </cell>
        </row>
        <row r="4847">
          <cell r="B4847" t="str">
            <v>KITSAP CO -REGULATEDRESIDENTIALDRVNRE1RECYMA</v>
          </cell>
          <cell r="J4847" t="str">
            <v>DRVNRE1RECYMA</v>
          </cell>
          <cell r="K4847" t="str">
            <v>DRIVE IN UP TO 250 EOW-RE</v>
          </cell>
          <cell r="S4847">
            <v>0</v>
          </cell>
          <cell r="T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36.82</v>
          </cell>
          <cell r="AB4847">
            <v>0</v>
          </cell>
          <cell r="AC4847">
            <v>0</v>
          </cell>
          <cell r="AD4847">
            <v>0</v>
          </cell>
        </row>
        <row r="4848">
          <cell r="B4848" t="str">
            <v>KITSAP CO -REGULATEDRESIDENTIALRECYCLECR</v>
          </cell>
          <cell r="J4848" t="str">
            <v>RECYCLECR</v>
          </cell>
          <cell r="K4848" t="str">
            <v>VALUE OF RECYCLABLES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6.66</v>
          </cell>
          <cell r="AB4848">
            <v>0</v>
          </cell>
          <cell r="AC4848">
            <v>0</v>
          </cell>
          <cell r="AD4848">
            <v>0</v>
          </cell>
        </row>
        <row r="4849">
          <cell r="B4849" t="str">
            <v>KITSAP CO -REGULATEDRESIDENTIAL35ROCC1</v>
          </cell>
          <cell r="J4849" t="str">
            <v>35ROCC1</v>
          </cell>
          <cell r="K4849" t="str">
            <v>1-35 GAL ON CALL PICKUP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438.07</v>
          </cell>
          <cell r="AB4849">
            <v>0</v>
          </cell>
          <cell r="AC4849">
            <v>0</v>
          </cell>
          <cell r="AD4849">
            <v>0</v>
          </cell>
        </row>
        <row r="4850">
          <cell r="B4850" t="str">
            <v>KITSAP CO -REGULATEDRESIDENTIAL48ROCC1</v>
          </cell>
          <cell r="J4850" t="str">
            <v>48ROCC1</v>
          </cell>
          <cell r="K4850" t="str">
            <v>1-48 GAL ON CALL PICKUP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100.49</v>
          </cell>
          <cell r="AB4850">
            <v>0</v>
          </cell>
          <cell r="AC4850">
            <v>0</v>
          </cell>
          <cell r="AD4850">
            <v>0</v>
          </cell>
        </row>
        <row r="4851">
          <cell r="B4851" t="str">
            <v>KITSAP CO -REGULATEDRESIDENTIAL64ROCC1</v>
          </cell>
          <cell r="J4851" t="str">
            <v>64ROCC1</v>
          </cell>
          <cell r="K4851" t="str">
            <v>1-64 GAL ON CALL PICKUP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45.4</v>
          </cell>
          <cell r="AB4851">
            <v>0</v>
          </cell>
          <cell r="AC4851">
            <v>0</v>
          </cell>
          <cell r="AD4851">
            <v>0</v>
          </cell>
        </row>
        <row r="4852">
          <cell r="B4852" t="str">
            <v>KITSAP CO -REGULATEDRESIDENTIAL96ROCC1</v>
          </cell>
          <cell r="J4852" t="str">
            <v>96ROCC1</v>
          </cell>
          <cell r="K4852" t="str">
            <v>1-96 GAL ON CALL PICKUP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166.8</v>
          </cell>
          <cell r="AB4852">
            <v>0</v>
          </cell>
          <cell r="AC4852">
            <v>0</v>
          </cell>
          <cell r="AD4852">
            <v>0</v>
          </cell>
        </row>
        <row r="4853">
          <cell r="B4853" t="str">
            <v>KITSAP CO -REGULATEDRESIDENTIALEXTRAR</v>
          </cell>
          <cell r="J4853" t="str">
            <v>EXTRAR</v>
          </cell>
          <cell r="K4853" t="str">
            <v>EXTRA CAN/BAGS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12.78</v>
          </cell>
          <cell r="AB4853">
            <v>0</v>
          </cell>
          <cell r="AC4853">
            <v>0</v>
          </cell>
          <cell r="AD4853">
            <v>0</v>
          </cell>
        </row>
        <row r="4854">
          <cell r="B4854" t="str">
            <v>KITSAP CO -REGULATEDROLLOFFROLID</v>
          </cell>
          <cell r="J4854" t="str">
            <v>ROLID</v>
          </cell>
          <cell r="K4854" t="str">
            <v>ROLL OFF-LID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58.24</v>
          </cell>
          <cell r="AB4854">
            <v>0</v>
          </cell>
          <cell r="AC4854">
            <v>0</v>
          </cell>
          <cell r="AD4854">
            <v>0</v>
          </cell>
        </row>
        <row r="4855">
          <cell r="B4855" t="str">
            <v>KITSAP CO -REGULATEDROLLOFFRORENT20D</v>
          </cell>
          <cell r="J4855" t="str">
            <v>RORENT20D</v>
          </cell>
          <cell r="K4855" t="str">
            <v>20YD ROLL OFF-DAILY RENT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721.2</v>
          </cell>
          <cell r="AB4855">
            <v>0</v>
          </cell>
          <cell r="AC4855">
            <v>0</v>
          </cell>
          <cell r="AD4855">
            <v>0</v>
          </cell>
        </row>
        <row r="4856">
          <cell r="B4856" t="str">
            <v>KITSAP CO -REGULATEDROLLOFFRORENT20M</v>
          </cell>
          <cell r="J4856" t="str">
            <v>RORENT20M</v>
          </cell>
          <cell r="K4856" t="str">
            <v>20YD ROLL OFF-MNTHLY RENT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>
            <v>0</v>
          </cell>
          <cell r="Z4856">
            <v>0</v>
          </cell>
          <cell r="AA4856">
            <v>276.19</v>
          </cell>
          <cell r="AB4856">
            <v>0</v>
          </cell>
          <cell r="AC4856">
            <v>0</v>
          </cell>
          <cell r="AD4856">
            <v>0</v>
          </cell>
        </row>
        <row r="4857">
          <cell r="B4857" t="str">
            <v>KITSAP CO -REGULATEDROLLOFFRORENT40D</v>
          </cell>
          <cell r="J4857" t="str">
            <v>RORENT40D</v>
          </cell>
          <cell r="K4857" t="str">
            <v>40YD ROLL OFF-DAILY RENT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189.2</v>
          </cell>
          <cell r="AB4857">
            <v>0</v>
          </cell>
          <cell r="AC4857">
            <v>0</v>
          </cell>
          <cell r="AD4857">
            <v>0</v>
          </cell>
        </row>
        <row r="4858">
          <cell r="B4858" t="str">
            <v>KITSAP CO -REGULATEDROLLOFFRORENT40M</v>
          </cell>
          <cell r="J4858" t="str">
            <v>RORENT40M</v>
          </cell>
          <cell r="K4858" t="str">
            <v>40YD ROLL OFF-MNTHLY RENT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165.74</v>
          </cell>
          <cell r="AB4858">
            <v>0</v>
          </cell>
          <cell r="AC4858">
            <v>0</v>
          </cell>
          <cell r="AD4858">
            <v>0</v>
          </cell>
        </row>
        <row r="4859">
          <cell r="B4859" t="str">
            <v>KITSAP CO -REGULATEDROLLOFFCPHAUL15</v>
          </cell>
          <cell r="J4859" t="str">
            <v>CPHAUL15</v>
          </cell>
          <cell r="K4859" t="str">
            <v>15YD COMPACTOR-HAUL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292.33999999999997</v>
          </cell>
          <cell r="AB4859">
            <v>0</v>
          </cell>
          <cell r="AC4859">
            <v>0</v>
          </cell>
          <cell r="AD4859">
            <v>0</v>
          </cell>
        </row>
        <row r="4860">
          <cell r="B4860" t="str">
            <v>KITSAP CO -REGULATEDROLLOFFCPHAUL20</v>
          </cell>
          <cell r="J4860" t="str">
            <v>CPHAUL20</v>
          </cell>
          <cell r="K4860" t="str">
            <v>20YD COMPACTOR-HAUL</v>
          </cell>
          <cell r="S4860">
            <v>0</v>
          </cell>
          <cell r="T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311.86</v>
          </cell>
          <cell r="AB4860">
            <v>0</v>
          </cell>
          <cell r="AC4860">
            <v>0</v>
          </cell>
          <cell r="AD4860">
            <v>0</v>
          </cell>
        </row>
        <row r="4861">
          <cell r="B4861" t="str">
            <v>KITSAP CO -REGULATEDROLLOFFCPHAUL25</v>
          </cell>
          <cell r="J4861" t="str">
            <v>CPHAUL25</v>
          </cell>
          <cell r="K4861" t="str">
            <v>25YD COMPACTOR-HAUL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  <cell r="Y4861">
            <v>0</v>
          </cell>
          <cell r="Z4861">
            <v>0</v>
          </cell>
          <cell r="AA4861">
            <v>512.07000000000005</v>
          </cell>
          <cell r="AB4861">
            <v>0</v>
          </cell>
          <cell r="AC4861">
            <v>0</v>
          </cell>
          <cell r="AD4861">
            <v>0</v>
          </cell>
        </row>
        <row r="4862">
          <cell r="B4862" t="str">
            <v>KITSAP CO -REGULATEDROLLOFFCPHAUL35</v>
          </cell>
          <cell r="J4862" t="str">
            <v>CPHAUL35</v>
          </cell>
          <cell r="K4862" t="str">
            <v>35YD COMPACTOR-HAUL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672.27</v>
          </cell>
          <cell r="AB4862">
            <v>0</v>
          </cell>
          <cell r="AC4862">
            <v>0</v>
          </cell>
          <cell r="AD4862">
            <v>0</v>
          </cell>
        </row>
        <row r="4863">
          <cell r="B4863" t="str">
            <v>KITSAP CO -REGULATEDROLLOFFDISPOLY-TON</v>
          </cell>
          <cell r="J4863" t="str">
            <v>DISPOLY-TON</v>
          </cell>
          <cell r="K4863" t="str">
            <v>OLYMPIC LANDFILL PER TON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  <cell r="Y4863">
            <v>0</v>
          </cell>
          <cell r="Z4863">
            <v>0</v>
          </cell>
          <cell r="AA4863">
            <v>10386.040000000001</v>
          </cell>
          <cell r="AB4863">
            <v>0</v>
          </cell>
          <cell r="AC4863">
            <v>0</v>
          </cell>
          <cell r="AD4863">
            <v>0</v>
          </cell>
        </row>
        <row r="4864">
          <cell r="B4864" t="str">
            <v>KITSAP CO -REGULATEDROLLOFFRODEL</v>
          </cell>
          <cell r="J4864" t="str">
            <v>RODEL</v>
          </cell>
          <cell r="K4864" t="str">
            <v>ROLL OFF-DELIVERY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311.83999999999997</v>
          </cell>
          <cell r="AB4864">
            <v>0</v>
          </cell>
          <cell r="AC4864">
            <v>0</v>
          </cell>
          <cell r="AD4864">
            <v>0</v>
          </cell>
        </row>
        <row r="4865">
          <cell r="B4865" t="str">
            <v>KITSAP CO -REGULATEDROLLOFFROHAUL20</v>
          </cell>
          <cell r="J4865" t="str">
            <v>ROHAUL20</v>
          </cell>
          <cell r="K4865" t="str">
            <v>20YD ROLL OFF-HAUL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974.8</v>
          </cell>
          <cell r="AB4865">
            <v>0</v>
          </cell>
          <cell r="AC4865">
            <v>0</v>
          </cell>
          <cell r="AD4865">
            <v>0</v>
          </cell>
        </row>
        <row r="4866">
          <cell r="B4866" t="str">
            <v>KITSAP CO -REGULATEDROLLOFFROHAUL20T</v>
          </cell>
          <cell r="J4866" t="str">
            <v>ROHAUL20T</v>
          </cell>
          <cell r="K4866" t="str">
            <v>20YD ROLL OFF TEMP HAUL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487.4</v>
          </cell>
          <cell r="AB4866">
            <v>0</v>
          </cell>
          <cell r="AC4866">
            <v>0</v>
          </cell>
          <cell r="AD4866">
            <v>0</v>
          </cell>
        </row>
        <row r="4867">
          <cell r="B4867" t="str">
            <v>KITSAP CO -REGULATEDROLLOFFROHAUL30</v>
          </cell>
          <cell r="J4867" t="str">
            <v>ROHAUL30</v>
          </cell>
          <cell r="K4867" t="str">
            <v>30YD ROLL OFF-HAUL</v>
          </cell>
          <cell r="S4867">
            <v>0</v>
          </cell>
          <cell r="T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126.4</v>
          </cell>
          <cell r="AB4867">
            <v>0</v>
          </cell>
          <cell r="AC4867">
            <v>0</v>
          </cell>
          <cell r="AD4867">
            <v>0</v>
          </cell>
        </row>
        <row r="4868">
          <cell r="B4868" t="str">
            <v>KITSAP CO -REGULATEDROLLOFFROHAUL40T</v>
          </cell>
          <cell r="J4868" t="str">
            <v>ROHAUL40T</v>
          </cell>
          <cell r="K4868" t="str">
            <v>40YD ROLL OFF TEMP HAUL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994.44</v>
          </cell>
          <cell r="AB4868">
            <v>0</v>
          </cell>
          <cell r="AC4868">
            <v>0</v>
          </cell>
          <cell r="AD4868">
            <v>0</v>
          </cell>
        </row>
        <row r="4869">
          <cell r="B4869" t="str">
            <v>KITSAP CO -REGULATEDROLLOFFROMILE</v>
          </cell>
          <cell r="J4869" t="str">
            <v>ROMILE</v>
          </cell>
          <cell r="K4869" t="str">
            <v>ROLL OFF-MILEAGE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82.62</v>
          </cell>
          <cell r="AB4869">
            <v>0</v>
          </cell>
          <cell r="AC4869">
            <v>0</v>
          </cell>
          <cell r="AD4869">
            <v>0</v>
          </cell>
        </row>
        <row r="4870">
          <cell r="B4870" t="str">
            <v>KITSAP CO -REGULATEDROLLOFFRORENT20D</v>
          </cell>
          <cell r="J4870" t="str">
            <v>RORENT20D</v>
          </cell>
          <cell r="K4870" t="str">
            <v>20YD ROLL OFF-DAILY RENT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252.42</v>
          </cell>
          <cell r="AB4870">
            <v>0</v>
          </cell>
          <cell r="AC4870">
            <v>0</v>
          </cell>
          <cell r="AD4870">
            <v>0</v>
          </cell>
        </row>
        <row r="4871">
          <cell r="B4871" t="str">
            <v>KITSAP CO -REGULATEDROLLOFFRORENT40D</v>
          </cell>
          <cell r="J4871" t="str">
            <v>RORENT40D</v>
          </cell>
          <cell r="K4871" t="str">
            <v>40YD ROLL OFF-DAILY RENT</v>
          </cell>
          <cell r="S4871">
            <v>0</v>
          </cell>
          <cell r="T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236.5</v>
          </cell>
          <cell r="AB4871">
            <v>0</v>
          </cell>
          <cell r="AC4871">
            <v>0</v>
          </cell>
          <cell r="AD4871">
            <v>0</v>
          </cell>
        </row>
        <row r="4872">
          <cell r="B4872" t="str">
            <v>KITSAP CO -REGULATEDROLLOFFSP</v>
          </cell>
          <cell r="J4872" t="str">
            <v>SP</v>
          </cell>
          <cell r="K4872" t="str">
            <v>SPECIAL PICKUP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151.68</v>
          </cell>
          <cell r="AB4872">
            <v>0</v>
          </cell>
          <cell r="AC4872">
            <v>0</v>
          </cell>
          <cell r="AD4872">
            <v>0</v>
          </cell>
        </row>
        <row r="4873">
          <cell r="B4873" t="str">
            <v>KITSAP CO -REGULATEDSURCFUEL-COM MASON</v>
          </cell>
          <cell r="J4873" t="str">
            <v>FUEL-COM MASON</v>
          </cell>
          <cell r="K4873" t="str">
            <v>FUEL &amp; MATERIAL SURCHARGE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  <cell r="Y4873">
            <v>0</v>
          </cell>
          <cell r="Z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</row>
        <row r="4874">
          <cell r="B4874" t="str">
            <v>KITSAP CO -REGULATEDSURCFUEL-RECY MASON</v>
          </cell>
          <cell r="J4874" t="str">
            <v>FUEL-RECY MASON</v>
          </cell>
          <cell r="K4874" t="str">
            <v>FUEL &amp; MATERIAL SURCHARGE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</row>
        <row r="4875">
          <cell r="B4875" t="str">
            <v>KITSAP CO -REGULATEDSURCFUEL-RES MASON</v>
          </cell>
          <cell r="J4875" t="str">
            <v>FUEL-RES MASON</v>
          </cell>
          <cell r="K4875" t="str">
            <v>FUEL &amp; MATERIAL SURCHARGE</v>
          </cell>
          <cell r="S4875">
            <v>0</v>
          </cell>
          <cell r="T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  <cell r="Y4875">
            <v>0</v>
          </cell>
          <cell r="Z4875">
            <v>0</v>
          </cell>
          <cell r="AA4875">
            <v>0</v>
          </cell>
          <cell r="AB4875">
            <v>0</v>
          </cell>
          <cell r="AC4875">
            <v>0</v>
          </cell>
          <cell r="AD4875">
            <v>0</v>
          </cell>
        </row>
        <row r="4876">
          <cell r="B4876" t="str">
            <v>KITSAP CO -REGULATEDSURCFUEL-ACCTG MASON</v>
          </cell>
          <cell r="J4876" t="str">
            <v>FUEL-ACCTG MASON</v>
          </cell>
          <cell r="K4876" t="str">
            <v>FUEL &amp; MATERIAL SURCHARGE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0</v>
          </cell>
        </row>
        <row r="4877">
          <cell r="B4877" t="str">
            <v>KITSAP CO -REGULATEDSURCFUEL-COM MASON</v>
          </cell>
          <cell r="J4877" t="str">
            <v>FUEL-COM MASON</v>
          </cell>
          <cell r="K4877" t="str">
            <v>FUEL &amp; MATERIAL SURCHARGE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</row>
        <row r="4878">
          <cell r="B4878" t="str">
            <v>KITSAP CO -REGULATEDSURCFUEL-RECY MASON</v>
          </cell>
          <cell r="J4878" t="str">
            <v>FUEL-RECY MASON</v>
          </cell>
          <cell r="K4878" t="str">
            <v>FUEL &amp; MATERIAL SURCHARGE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</row>
        <row r="4879">
          <cell r="B4879" t="str">
            <v>KITSAP CO -REGULATEDSURCFUEL-RES MASON</v>
          </cell>
          <cell r="J4879" t="str">
            <v>FUEL-RES MASON</v>
          </cell>
          <cell r="K4879" t="str">
            <v>FUEL &amp; MATERIAL SURCHARGE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0</v>
          </cell>
        </row>
        <row r="4880">
          <cell r="B4880" t="str">
            <v>KITSAP CO -REGULATEDSURCFUEL-RO MASON</v>
          </cell>
          <cell r="J4880" t="str">
            <v>FUEL-RO MASON</v>
          </cell>
          <cell r="K4880" t="str">
            <v>FUEL &amp; MATERIAL SURCHARGE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0</v>
          </cell>
        </row>
        <row r="4881">
          <cell r="B4881" t="str">
            <v>KITSAP CO -REGULATEDSURCFUEL-RECY MASON</v>
          </cell>
          <cell r="J4881" t="str">
            <v>FUEL-RECY MASON</v>
          </cell>
          <cell r="K4881" t="str">
            <v>FUEL &amp; MATERIAL SURCHARGE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B4881">
            <v>0</v>
          </cell>
          <cell r="AC4881">
            <v>0</v>
          </cell>
          <cell r="AD4881">
            <v>0</v>
          </cell>
        </row>
        <row r="4882">
          <cell r="B4882" t="str">
            <v>KITSAP CO -REGULATEDSURCFUEL-RES MASON</v>
          </cell>
          <cell r="J4882" t="str">
            <v>FUEL-RES MASON</v>
          </cell>
          <cell r="K4882" t="str">
            <v>FUEL &amp; MATERIAL SURCHARGE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</row>
        <row r="4883">
          <cell r="B4883" t="str">
            <v>KITSAP CO -REGULATEDSURCFUEL-COM MASON</v>
          </cell>
          <cell r="J4883" t="str">
            <v>FUEL-COM MASON</v>
          </cell>
          <cell r="K4883" t="str">
            <v>FUEL &amp; MATERIAL SURCHARGE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</row>
        <row r="4884">
          <cell r="B4884" t="str">
            <v>KITSAP CO -REGULATEDSURCFUEL-RECY MASON</v>
          </cell>
          <cell r="J4884" t="str">
            <v>FUEL-RECY MASON</v>
          </cell>
          <cell r="K4884" t="str">
            <v>FUEL &amp; MATERIAL SURCHARGE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</v>
          </cell>
        </row>
        <row r="4885">
          <cell r="B4885" t="str">
            <v>KITSAP CO -REGULATEDSURCFUEL-RES MASON</v>
          </cell>
          <cell r="J4885" t="str">
            <v>FUEL-RES MASON</v>
          </cell>
          <cell r="K4885" t="str">
            <v>FUEL &amp; MATERIAL SURCHARGE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</row>
        <row r="4886">
          <cell r="B4886" t="str">
            <v>KITSAP CO -REGULATEDSURCFUEL-RO MASON</v>
          </cell>
          <cell r="J4886" t="str">
            <v>FUEL-RO MASON</v>
          </cell>
          <cell r="K4886" t="str">
            <v>FUEL &amp; MATERIAL SURCHARGE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</row>
        <row r="4887">
          <cell r="B4887" t="str">
            <v>KITSAP CO -REGULATEDTAXESREF</v>
          </cell>
          <cell r="J4887" t="str">
            <v>REF</v>
          </cell>
          <cell r="K4887" t="str">
            <v>3.6% WA Refuse Tax</v>
          </cell>
          <cell r="S4887">
            <v>0</v>
          </cell>
          <cell r="T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40.35</v>
          </cell>
          <cell r="AB4887">
            <v>0</v>
          </cell>
          <cell r="AC4887">
            <v>0</v>
          </cell>
          <cell r="AD4887">
            <v>0</v>
          </cell>
        </row>
        <row r="4888">
          <cell r="B4888" t="str">
            <v>KITSAP CO -REGULATEDTAXESREF</v>
          </cell>
          <cell r="J4888" t="str">
            <v>REF</v>
          </cell>
          <cell r="K4888" t="str">
            <v>3.6% WA Refuse Tax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1036.47</v>
          </cell>
          <cell r="AB4888">
            <v>0</v>
          </cell>
          <cell r="AC4888">
            <v>0</v>
          </cell>
          <cell r="AD4888">
            <v>0</v>
          </cell>
        </row>
        <row r="4889">
          <cell r="B4889" t="str">
            <v>KITSAP CO -REGULATEDTAXESSALES TAX</v>
          </cell>
          <cell r="J4889" t="str">
            <v>SALES TAX</v>
          </cell>
          <cell r="K4889" t="str">
            <v>8.5% Sales Tax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325.20999999999998</v>
          </cell>
          <cell r="AB4889">
            <v>0</v>
          </cell>
          <cell r="AC4889">
            <v>0</v>
          </cell>
          <cell r="AD4889">
            <v>0</v>
          </cell>
        </row>
        <row r="4890">
          <cell r="B4890" t="str">
            <v>KITSAP CO -REGULATEDTAXESREF</v>
          </cell>
          <cell r="J4890" t="str">
            <v>REF</v>
          </cell>
          <cell r="K4890" t="str">
            <v>3.6% WA Refuse Tax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3254.26</v>
          </cell>
          <cell r="AB4890">
            <v>0</v>
          </cell>
          <cell r="AC4890">
            <v>0</v>
          </cell>
          <cell r="AD4890">
            <v>0</v>
          </cell>
        </row>
        <row r="4891">
          <cell r="B4891" t="str">
            <v>KITSAP CO -REGULATEDTAXESREF</v>
          </cell>
          <cell r="J4891" t="str">
            <v>REF</v>
          </cell>
          <cell r="K4891" t="str">
            <v>3.6% WA Refuse Tax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28.76</v>
          </cell>
          <cell r="AB4891">
            <v>0</v>
          </cell>
          <cell r="AC4891">
            <v>0</v>
          </cell>
          <cell r="AD4891">
            <v>0</v>
          </cell>
        </row>
        <row r="4892">
          <cell r="B4892" t="str">
            <v>KITSAP CO -REGULATEDTAXESSALES TAX</v>
          </cell>
          <cell r="J4892" t="str">
            <v>SALES TAX</v>
          </cell>
          <cell r="K4892" t="str">
            <v>8.5% Sales Tax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1.62</v>
          </cell>
          <cell r="AB4892">
            <v>0</v>
          </cell>
          <cell r="AC4892">
            <v>0</v>
          </cell>
          <cell r="AD4892">
            <v>0</v>
          </cell>
        </row>
        <row r="4893">
          <cell r="B4893" t="str">
            <v>KITSAP CO -REGULATEDTAXESREF</v>
          </cell>
          <cell r="J4893" t="str">
            <v>REF</v>
          </cell>
          <cell r="K4893" t="str">
            <v>3.6% WA Refuse Tax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446.91</v>
          </cell>
          <cell r="AB4893">
            <v>0</v>
          </cell>
          <cell r="AC4893">
            <v>0</v>
          </cell>
          <cell r="AD4893">
            <v>0</v>
          </cell>
        </row>
        <row r="4894">
          <cell r="B4894" t="str">
            <v>KITSAP CO -REGULATEDTAXESSALES TAX</v>
          </cell>
          <cell r="J4894" t="str">
            <v>SALES TAX</v>
          </cell>
          <cell r="K4894" t="str">
            <v>8.5% Sales Tax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160.35</v>
          </cell>
          <cell r="AB4894">
            <v>0</v>
          </cell>
          <cell r="AC4894">
            <v>0</v>
          </cell>
          <cell r="AD4894">
            <v>0</v>
          </cell>
        </row>
        <row r="4895">
          <cell r="B4895" t="str">
            <v>KITSAP CO-UNREGULATEDACCOUNTING ADJUSTMENTSFINCHG</v>
          </cell>
          <cell r="J4895" t="str">
            <v>FINCHG</v>
          </cell>
          <cell r="K4895" t="str">
            <v>LATE FEE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9.76</v>
          </cell>
          <cell r="AB4895">
            <v>0</v>
          </cell>
          <cell r="AC4895">
            <v>0</v>
          </cell>
          <cell r="AD4895">
            <v>0</v>
          </cell>
        </row>
        <row r="4896">
          <cell r="B4896" t="str">
            <v>KITSAP CO-UNREGULATEDCOMMERCIAL - REARLOADUNLOCKRECY</v>
          </cell>
          <cell r="J4896" t="str">
            <v>UNLOCKRECY</v>
          </cell>
          <cell r="K4896" t="str">
            <v>UNLOCK / UNLATCH RECY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10.119999999999999</v>
          </cell>
          <cell r="AB4896">
            <v>0</v>
          </cell>
          <cell r="AC4896">
            <v>0</v>
          </cell>
          <cell r="AD4896">
            <v>0</v>
          </cell>
        </row>
        <row r="4897">
          <cell r="B4897" t="str">
            <v>KITSAP CO-UNREGULATEDCOMMERCIAL RECYCLE96CRCOGE1</v>
          </cell>
          <cell r="J4897" t="str">
            <v>96CRCOGE1</v>
          </cell>
          <cell r="K4897" t="str">
            <v>96 COMMINGLE WG-EOW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119.1</v>
          </cell>
          <cell r="AB4897">
            <v>0</v>
          </cell>
          <cell r="AC4897">
            <v>0</v>
          </cell>
          <cell r="AD4897">
            <v>0</v>
          </cell>
        </row>
        <row r="4898">
          <cell r="B4898" t="str">
            <v>KITSAP CO-UNREGULATEDCOMMERCIAL RECYCLE96CRCOGM1</v>
          </cell>
          <cell r="J4898" t="str">
            <v>96CRCOGM1</v>
          </cell>
          <cell r="K4898" t="str">
            <v>96 COMMINGLE WGMNTHLY</v>
          </cell>
          <cell r="S4898">
            <v>0</v>
          </cell>
          <cell r="T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73.36</v>
          </cell>
          <cell r="AB4898">
            <v>0</v>
          </cell>
          <cell r="AC4898">
            <v>0</v>
          </cell>
          <cell r="AD4898">
            <v>0</v>
          </cell>
        </row>
        <row r="4899">
          <cell r="B4899" t="str">
            <v>KITSAP CO-UNREGULATEDCOMMERCIAL RECYCLE96CRCOGW1</v>
          </cell>
          <cell r="J4899" t="str">
            <v>96CRCOGW1</v>
          </cell>
          <cell r="K4899" t="str">
            <v>96 COMMINGLE WG-WEEKLY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615.55999999999995</v>
          </cell>
          <cell r="AB4899">
            <v>0</v>
          </cell>
          <cell r="AC4899">
            <v>0</v>
          </cell>
          <cell r="AD4899">
            <v>0</v>
          </cell>
        </row>
        <row r="4900">
          <cell r="B4900" t="str">
            <v>KITSAP CO-UNREGULATEDCOMMERCIAL RECYCLE96CRCONGE1</v>
          </cell>
          <cell r="J4900" t="str">
            <v>96CRCONGE1</v>
          </cell>
          <cell r="K4900" t="str">
            <v>96 COMMINGLE NG-EOW</v>
          </cell>
          <cell r="S4900">
            <v>0</v>
          </cell>
          <cell r="T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425.56</v>
          </cell>
          <cell r="AB4900">
            <v>0</v>
          </cell>
          <cell r="AC4900">
            <v>0</v>
          </cell>
          <cell r="AD4900">
            <v>0</v>
          </cell>
        </row>
        <row r="4901">
          <cell r="B4901" t="str">
            <v>KITSAP CO-UNREGULATEDCOMMERCIAL RECYCLE96CRCONGM1</v>
          </cell>
          <cell r="J4901" t="str">
            <v>96CRCONGM1</v>
          </cell>
          <cell r="K4901" t="str">
            <v>96 COMMINGLE NG-MNTHLY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183.4</v>
          </cell>
          <cell r="AB4901">
            <v>0</v>
          </cell>
          <cell r="AC4901">
            <v>0</v>
          </cell>
          <cell r="AD4901">
            <v>0</v>
          </cell>
        </row>
        <row r="4902">
          <cell r="B4902" t="str">
            <v>KITSAP CO-UNREGULATEDCOMMERCIAL RECYCLE96CRCONGW1</v>
          </cell>
          <cell r="J4902" t="str">
            <v>96CRCONGW1</v>
          </cell>
          <cell r="K4902" t="str">
            <v>96 COMMINGLE NG-WEEKLY</v>
          </cell>
          <cell r="S4902">
            <v>0</v>
          </cell>
          <cell r="T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745.2</v>
          </cell>
          <cell r="AB4902">
            <v>0</v>
          </cell>
          <cell r="AC4902">
            <v>0</v>
          </cell>
          <cell r="AD4902">
            <v>0</v>
          </cell>
        </row>
        <row r="4903">
          <cell r="B4903" t="str">
            <v xml:space="preserve">KITSAP CO-UNREGULATEDCOMMERCIAL RECYCLER2YDOCCE </v>
          </cell>
          <cell r="J4903" t="str">
            <v xml:space="preserve">R2YDOCCE </v>
          </cell>
          <cell r="K4903" t="str">
            <v>2YD OCC-EOW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  <cell r="Y4903">
            <v>0</v>
          </cell>
          <cell r="Z4903">
            <v>0</v>
          </cell>
          <cell r="AA4903">
            <v>687.71</v>
          </cell>
          <cell r="AB4903">
            <v>0</v>
          </cell>
          <cell r="AC4903">
            <v>0</v>
          </cell>
          <cell r="AD4903">
            <v>0</v>
          </cell>
        </row>
        <row r="4904">
          <cell r="B4904" t="str">
            <v>KITSAP CO-UNREGULATEDCOMMERCIAL RECYCLER2YDOCCEX</v>
          </cell>
          <cell r="J4904" t="str">
            <v>R2YDOCCEX</v>
          </cell>
          <cell r="K4904" t="str">
            <v>2YD OCC-EXTRA CONTAINER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234.36</v>
          </cell>
          <cell r="AB4904">
            <v>0</v>
          </cell>
          <cell r="AC4904">
            <v>0</v>
          </cell>
          <cell r="AD4904">
            <v>0</v>
          </cell>
        </row>
        <row r="4905">
          <cell r="B4905" t="str">
            <v>KITSAP CO-UNREGULATEDCOMMERCIAL RECYCLER2YDOCCM</v>
          </cell>
          <cell r="J4905" t="str">
            <v>R2YDOCCM</v>
          </cell>
          <cell r="K4905" t="str">
            <v>2YD OCC-MNTHLY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227.28</v>
          </cell>
          <cell r="AB4905">
            <v>0</v>
          </cell>
          <cell r="AC4905">
            <v>0</v>
          </cell>
          <cell r="AD4905">
            <v>0</v>
          </cell>
        </row>
        <row r="4906">
          <cell r="B4906" t="str">
            <v>KITSAP CO-UNREGULATEDCOMMERCIAL RECYCLER2YDOCCW</v>
          </cell>
          <cell r="J4906" t="str">
            <v>R2YDOCCW</v>
          </cell>
          <cell r="K4906" t="str">
            <v>2YD OCC-WEEKLY</v>
          </cell>
          <cell r="S4906">
            <v>0</v>
          </cell>
          <cell r="T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2053.36</v>
          </cell>
          <cell r="AB4906">
            <v>0</v>
          </cell>
          <cell r="AC4906">
            <v>0</v>
          </cell>
          <cell r="AD4906">
            <v>0</v>
          </cell>
        </row>
        <row r="4907">
          <cell r="B4907" t="str">
            <v>KITSAP CO-UNREGULATEDCOMMERCIAL RECYCLERECYLOCK</v>
          </cell>
          <cell r="J4907" t="str">
            <v>RECYLOCK</v>
          </cell>
          <cell r="K4907" t="str">
            <v>LOCK/UNLOCK RECYCLING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23.94</v>
          </cell>
          <cell r="AB4907">
            <v>0</v>
          </cell>
          <cell r="AC4907">
            <v>0</v>
          </cell>
          <cell r="AD4907">
            <v>0</v>
          </cell>
        </row>
        <row r="4908">
          <cell r="B4908" t="str">
            <v>KITSAP CO-UNREGULATEDCOMMERCIAL RECYCLE96CRCOGOC</v>
          </cell>
          <cell r="J4908" t="str">
            <v>96CRCOGOC</v>
          </cell>
          <cell r="K4908" t="str">
            <v>96 COMMINGLE WGON CALL</v>
          </cell>
          <cell r="S4908">
            <v>0</v>
          </cell>
          <cell r="T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36.68</v>
          </cell>
          <cell r="AB4908">
            <v>0</v>
          </cell>
          <cell r="AC4908">
            <v>0</v>
          </cell>
          <cell r="AD4908">
            <v>0</v>
          </cell>
        </row>
        <row r="4909">
          <cell r="B4909" t="str">
            <v>KITSAP CO-UNREGULATEDCOMMERCIAL RECYCLE96CRCONGOC</v>
          </cell>
          <cell r="J4909" t="str">
            <v>96CRCONGOC</v>
          </cell>
          <cell r="K4909" t="str">
            <v>96 COMMINGLE NGON CALL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>
            <v>0</v>
          </cell>
          <cell r="Z4909">
            <v>0</v>
          </cell>
          <cell r="AA4909">
            <v>55.02</v>
          </cell>
          <cell r="AB4909">
            <v>0</v>
          </cell>
          <cell r="AC4909">
            <v>0</v>
          </cell>
          <cell r="AD4909">
            <v>0</v>
          </cell>
        </row>
        <row r="4910">
          <cell r="B4910" t="str">
            <v>KITSAP CO-UNREGULATEDCOMMERCIAL RECYCLECDELOCC</v>
          </cell>
          <cell r="J4910" t="str">
            <v>CDELOCC</v>
          </cell>
          <cell r="K4910" t="str">
            <v>CARDBOARD DELIVERY</v>
          </cell>
          <cell r="S4910">
            <v>0</v>
          </cell>
          <cell r="T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56.7</v>
          </cell>
          <cell r="AB4910">
            <v>0</v>
          </cell>
          <cell r="AC4910">
            <v>0</v>
          </cell>
          <cell r="AD4910">
            <v>0</v>
          </cell>
        </row>
        <row r="4911">
          <cell r="B4911" t="str">
            <v>KITSAP CO-UNREGULATEDCOMMERCIAL RECYCLER2YDOCCOC</v>
          </cell>
          <cell r="J4911" t="str">
            <v>R2YDOCCOC</v>
          </cell>
          <cell r="K4911" t="str">
            <v>2YD OCC-ON CALL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>
            <v>0</v>
          </cell>
          <cell r="Z4911">
            <v>0</v>
          </cell>
          <cell r="AA4911">
            <v>37.880000000000003</v>
          </cell>
          <cell r="AB4911">
            <v>0</v>
          </cell>
          <cell r="AC4911">
            <v>0</v>
          </cell>
          <cell r="AD4911">
            <v>0</v>
          </cell>
        </row>
        <row r="4912">
          <cell r="B4912" t="str">
            <v>KITSAP CO-UNREGULATEDCOMMERCIAL RECYCLERECYLOCK</v>
          </cell>
          <cell r="J4912" t="str">
            <v>RECYLOCK</v>
          </cell>
          <cell r="K4912" t="str">
            <v>LOCK/UNLOCK RECYCLING</v>
          </cell>
          <cell r="S4912">
            <v>0</v>
          </cell>
          <cell r="T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18.62</v>
          </cell>
          <cell r="AB4912">
            <v>0</v>
          </cell>
          <cell r="AC4912">
            <v>0</v>
          </cell>
          <cell r="AD4912">
            <v>0</v>
          </cell>
        </row>
        <row r="4913">
          <cell r="B4913" t="str">
            <v>KITSAP CO-UNREGULATEDCOMMERCIAL RECYCLEROLLOUTOCC</v>
          </cell>
          <cell r="J4913" t="str">
            <v>ROLLOUTOCC</v>
          </cell>
          <cell r="K4913" t="str">
            <v>ROLL OUT FEE - RECYCLE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120.96</v>
          </cell>
          <cell r="AB4913">
            <v>0</v>
          </cell>
          <cell r="AC4913">
            <v>0</v>
          </cell>
          <cell r="AD4913">
            <v>0</v>
          </cell>
        </row>
        <row r="4914">
          <cell r="B4914" t="str">
            <v>KITSAP CO-UNREGULATEDCOMMERCIAL RECYCLEWLKNRECY</v>
          </cell>
          <cell r="J4914" t="str">
            <v>WLKNRECY</v>
          </cell>
          <cell r="K4914" t="str">
            <v>WALK IN RECYCLE</v>
          </cell>
          <cell r="S4914">
            <v>0</v>
          </cell>
          <cell r="T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64.459999999999994</v>
          </cell>
          <cell r="AB4914">
            <v>0</v>
          </cell>
          <cell r="AC4914">
            <v>0</v>
          </cell>
          <cell r="AD4914">
            <v>0</v>
          </cell>
        </row>
        <row r="4915">
          <cell r="B4915" t="str">
            <v>KITSAP CO-UNREGULATEDPAYMENTSCC-KOL</v>
          </cell>
          <cell r="J4915" t="str">
            <v>CC-KOL</v>
          </cell>
          <cell r="K4915" t="str">
            <v>ONLINE PAYMENT-CC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-1673.31</v>
          </cell>
          <cell r="AB4915">
            <v>0</v>
          </cell>
          <cell r="AC4915">
            <v>0</v>
          </cell>
          <cell r="AD4915">
            <v>0</v>
          </cell>
        </row>
        <row r="4916">
          <cell r="B4916" t="str">
            <v>KITSAP CO-UNREGULATEDPAYMENTSPAY</v>
          </cell>
          <cell r="J4916" t="str">
            <v>PAY</v>
          </cell>
          <cell r="K4916" t="str">
            <v>PAYMENT-THANK YOU!</v>
          </cell>
          <cell r="S4916">
            <v>0</v>
          </cell>
          <cell r="T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-1115.71</v>
          </cell>
          <cell r="AB4916">
            <v>0</v>
          </cell>
          <cell r="AC4916">
            <v>0</v>
          </cell>
          <cell r="AD4916">
            <v>0</v>
          </cell>
        </row>
        <row r="4917">
          <cell r="B4917" t="str">
            <v>KITSAP CO-UNREGULATEDPAYMENTSPAY-CFREE</v>
          </cell>
          <cell r="J4917" t="str">
            <v>PAY-CFREE</v>
          </cell>
          <cell r="K4917" t="str">
            <v>PAYMENT-THANK YOU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-198.32</v>
          </cell>
          <cell r="AB4917">
            <v>0</v>
          </cell>
          <cell r="AC4917">
            <v>0</v>
          </cell>
          <cell r="AD4917">
            <v>0</v>
          </cell>
        </row>
        <row r="4918">
          <cell r="B4918" t="str">
            <v>KITSAP CO-UNREGULATEDPAYMENTSPAY-KOL</v>
          </cell>
          <cell r="J4918" t="str">
            <v>PAY-KOL</v>
          </cell>
          <cell r="K4918" t="str">
            <v>PAYMENT-THANK YOU - OL</v>
          </cell>
          <cell r="S4918">
            <v>0</v>
          </cell>
          <cell r="T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-1188.73</v>
          </cell>
          <cell r="AB4918">
            <v>0</v>
          </cell>
          <cell r="AC4918">
            <v>0</v>
          </cell>
          <cell r="AD4918">
            <v>0</v>
          </cell>
        </row>
        <row r="4919">
          <cell r="B4919" t="str">
            <v>KITSAP CO-UNREGULATEDPAYMENTSPAY-OAK</v>
          </cell>
          <cell r="J4919" t="str">
            <v>PAY-OAK</v>
          </cell>
          <cell r="K4919" t="str">
            <v>OAKLEAF PAYMENT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-325.08999999999997</v>
          </cell>
          <cell r="AB4919">
            <v>0</v>
          </cell>
          <cell r="AC4919">
            <v>0</v>
          </cell>
          <cell r="AD4919">
            <v>0</v>
          </cell>
        </row>
        <row r="4920">
          <cell r="B4920" t="str">
            <v>KITSAP CO-UNREGULATEDPAYMENTSPAYMET</v>
          </cell>
          <cell r="J4920" t="str">
            <v>PAYMET</v>
          </cell>
          <cell r="K4920" t="str">
            <v>METAVANTE ONLINE PAYMENT</v>
          </cell>
          <cell r="S4920">
            <v>0</v>
          </cell>
          <cell r="T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-80.34</v>
          </cell>
          <cell r="AB4920">
            <v>0</v>
          </cell>
          <cell r="AC4920">
            <v>0</v>
          </cell>
          <cell r="AD4920">
            <v>0</v>
          </cell>
        </row>
        <row r="4921">
          <cell r="B4921" t="str">
            <v>KITSAP CO-UNREGULATEDPAYMENTSPAYPNCL</v>
          </cell>
          <cell r="J4921" t="str">
            <v>PAYPNCL</v>
          </cell>
          <cell r="K4921" t="str">
            <v>PAYMENT THANK YOU!</v>
          </cell>
          <cell r="S4921">
            <v>0</v>
          </cell>
          <cell r="T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-1341.22</v>
          </cell>
          <cell r="AB4921">
            <v>0</v>
          </cell>
          <cell r="AC4921">
            <v>0</v>
          </cell>
          <cell r="AD4921">
            <v>0</v>
          </cell>
        </row>
        <row r="4922">
          <cell r="B4922" t="str">
            <v>KITSAP CO-UNREGULATEDPAYMENTSPAYUSBL</v>
          </cell>
          <cell r="J4922" t="str">
            <v>PAYUSBL</v>
          </cell>
          <cell r="K4922" t="str">
            <v>PAYMENT THANK YOU</v>
          </cell>
          <cell r="S4922">
            <v>0</v>
          </cell>
          <cell r="T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-175.83</v>
          </cell>
          <cell r="AB4922">
            <v>0</v>
          </cell>
          <cell r="AC4922">
            <v>0</v>
          </cell>
          <cell r="AD4922">
            <v>0</v>
          </cell>
        </row>
        <row r="4923">
          <cell r="B4923" t="str">
            <v>KITSAP CO-UNREGULATEDROLLOFFROLIDRECY</v>
          </cell>
          <cell r="J4923" t="str">
            <v>ROLIDRECY</v>
          </cell>
          <cell r="K4923" t="str">
            <v>ROLL OFF LID-RECYCLE</v>
          </cell>
          <cell r="S4923">
            <v>0</v>
          </cell>
          <cell r="T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14.56</v>
          </cell>
          <cell r="AB4923">
            <v>0</v>
          </cell>
          <cell r="AC4923">
            <v>0</v>
          </cell>
          <cell r="AD4923">
            <v>0</v>
          </cell>
        </row>
        <row r="4924">
          <cell r="B4924" t="str">
            <v>KITSAP CO-UNREGULATEDROLLOFFRORENT20DRECY</v>
          </cell>
          <cell r="J4924" t="str">
            <v>RORENT20DRECY</v>
          </cell>
          <cell r="K4924" t="str">
            <v>ROLL OFF RENT DAILY-RECYL</v>
          </cell>
          <cell r="S4924">
            <v>0</v>
          </cell>
          <cell r="T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540.9</v>
          </cell>
          <cell r="AB4924">
            <v>0</v>
          </cell>
          <cell r="AC4924">
            <v>0</v>
          </cell>
          <cell r="AD4924">
            <v>0</v>
          </cell>
        </row>
        <row r="4925">
          <cell r="B4925" t="str">
            <v>KITSAP CO-UNREGULATEDROLLOFFRECYHAUL</v>
          </cell>
          <cell r="J4925" t="str">
            <v>RECYHAUL</v>
          </cell>
          <cell r="K4925" t="str">
            <v>ROLL OFF RECYCLE HAUL</v>
          </cell>
          <cell r="S4925">
            <v>0</v>
          </cell>
          <cell r="T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194.96</v>
          </cell>
          <cell r="AB4925">
            <v>0</v>
          </cell>
          <cell r="AC4925">
            <v>0</v>
          </cell>
          <cell r="AD4925">
            <v>0</v>
          </cell>
        </row>
        <row r="4926">
          <cell r="B4926" t="str">
            <v>KITSAP CO-UNREGULATEDSURCFUEL-RECY MASON</v>
          </cell>
          <cell r="J4926" t="str">
            <v>FUEL-RECY MASON</v>
          </cell>
          <cell r="K4926" t="str">
            <v>FUEL &amp; MATERIAL SURCHARGE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</row>
        <row r="4927">
          <cell r="B4927" t="str">
            <v>KITSAP CO-UNREGULATEDSURCFUEL-RECY MASON</v>
          </cell>
          <cell r="J4927" t="str">
            <v>FUEL-RECY MASON</v>
          </cell>
          <cell r="K4927" t="str">
            <v>FUEL &amp; MATERIAL SURCHARGE</v>
          </cell>
          <cell r="S4927">
            <v>0</v>
          </cell>
          <cell r="T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0</v>
          </cell>
        </row>
        <row r="4928">
          <cell r="B4928" t="str">
            <v>KITSAP CO-UNREGULATEDTAXESSALES TAX</v>
          </cell>
          <cell r="J4928" t="str">
            <v>SALES TAX</v>
          </cell>
          <cell r="K4928" t="str">
            <v>8.5% Sales Tax</v>
          </cell>
          <cell r="S4928">
            <v>0</v>
          </cell>
          <cell r="T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4.82</v>
          </cell>
          <cell r="AB4928">
            <v>0</v>
          </cell>
          <cell r="AC4928">
            <v>0</v>
          </cell>
          <cell r="AD4928">
            <v>0</v>
          </cell>
        </row>
        <row r="4929">
          <cell r="B4929" t="str">
            <v>KITSAP CO-UNREGULATEDTAXESSALES TAX</v>
          </cell>
          <cell r="J4929" t="str">
            <v>SALES TAX</v>
          </cell>
          <cell r="K4929" t="str">
            <v>8.5% Sales Tax</v>
          </cell>
          <cell r="S4929">
            <v>0</v>
          </cell>
          <cell r="T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45.99</v>
          </cell>
          <cell r="AB4929">
            <v>0</v>
          </cell>
          <cell r="AC4929">
            <v>0</v>
          </cell>
          <cell r="AD4929">
            <v>0</v>
          </cell>
        </row>
        <row r="4930">
          <cell r="B4930" t="str">
            <v>MASON CO-REGULATEDACCOUNTING ADJUSTMENTSFINCHG</v>
          </cell>
          <cell r="J4930" t="str">
            <v>FINCHG</v>
          </cell>
          <cell r="K4930" t="str">
            <v>LATE FEE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464.2</v>
          </cell>
          <cell r="AB4930">
            <v>0</v>
          </cell>
          <cell r="AC4930">
            <v>0</v>
          </cell>
          <cell r="AD4930">
            <v>0</v>
          </cell>
        </row>
        <row r="4931">
          <cell r="B4931" t="str">
            <v xml:space="preserve">MASON CO-REGULATEDACCOUNTING ADJUSTMENTSBD </v>
          </cell>
          <cell r="J4931" t="str">
            <v xml:space="preserve">BD </v>
          </cell>
          <cell r="K4931" t="str">
            <v>W\O BAD DEBT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-4224.71</v>
          </cell>
          <cell r="AB4931">
            <v>0</v>
          </cell>
          <cell r="AC4931">
            <v>0</v>
          </cell>
          <cell r="AD4931">
            <v>0</v>
          </cell>
        </row>
        <row r="4932">
          <cell r="B4932" t="str">
            <v>MASON CO-REGULATEDACCOUNTING ADJUSTMENTSBDR</v>
          </cell>
          <cell r="J4932" t="str">
            <v>BDR</v>
          </cell>
          <cell r="K4932" t="str">
            <v>BAD DEBT RECOVERY</v>
          </cell>
          <cell r="S4932">
            <v>0</v>
          </cell>
          <cell r="T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345.08</v>
          </cell>
          <cell r="AB4932">
            <v>0</v>
          </cell>
          <cell r="AC4932">
            <v>0</v>
          </cell>
          <cell r="AD4932">
            <v>0</v>
          </cell>
        </row>
        <row r="4933">
          <cell r="B4933" t="str">
            <v>MASON CO-REGULATEDACCOUNTING ADJUSTMENTSFINCHG</v>
          </cell>
          <cell r="J4933" t="str">
            <v>FINCHG</v>
          </cell>
          <cell r="K4933" t="str">
            <v>LATE FEE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-3</v>
          </cell>
          <cell r="AB4933">
            <v>0</v>
          </cell>
          <cell r="AC4933">
            <v>0</v>
          </cell>
          <cell r="AD4933">
            <v>0</v>
          </cell>
        </row>
        <row r="4934">
          <cell r="B4934" t="str">
            <v>MASON CO-REGULATEDACCOUNTING ADJUSTMENTSMM</v>
          </cell>
          <cell r="J4934" t="str">
            <v>MM</v>
          </cell>
          <cell r="K4934" t="str">
            <v>MOVE MONEY</v>
          </cell>
          <cell r="S4934">
            <v>0</v>
          </cell>
          <cell r="T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-293.05</v>
          </cell>
          <cell r="AB4934">
            <v>0</v>
          </cell>
          <cell r="AC4934">
            <v>0</v>
          </cell>
          <cell r="AD4934">
            <v>0</v>
          </cell>
        </row>
        <row r="4935">
          <cell r="B4935" t="str">
            <v>MASON CO-REGULATEDACCOUNTING ADJUSTMENTSREFUND</v>
          </cell>
          <cell r="J4935" t="str">
            <v>REFUND</v>
          </cell>
          <cell r="K4935" t="str">
            <v>REFUND</v>
          </cell>
          <cell r="S4935">
            <v>0</v>
          </cell>
          <cell r="T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391.68</v>
          </cell>
          <cell r="AB4935">
            <v>0</v>
          </cell>
          <cell r="AC4935">
            <v>0</v>
          </cell>
          <cell r="AD4935">
            <v>0</v>
          </cell>
        </row>
        <row r="4936">
          <cell r="B4936" t="str">
            <v>MASON CO-REGULATEDACCOUNTING ADJUSTMENTSFINCHG</v>
          </cell>
          <cell r="J4936" t="str">
            <v>FINCHG</v>
          </cell>
          <cell r="K4936" t="str">
            <v>LATE FEE</v>
          </cell>
          <cell r="S4936">
            <v>0</v>
          </cell>
          <cell r="T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192.74</v>
          </cell>
          <cell r="AB4936">
            <v>0</v>
          </cell>
          <cell r="AC4936">
            <v>0</v>
          </cell>
          <cell r="AD4936">
            <v>0</v>
          </cell>
        </row>
        <row r="4937">
          <cell r="B4937" t="str">
            <v xml:space="preserve">MASON CO-REGULATEDACCOUNTING ADJUSTMENTSBD </v>
          </cell>
          <cell r="J4937" t="str">
            <v xml:space="preserve">BD </v>
          </cell>
          <cell r="K4937" t="str">
            <v>W\O BAD DEBT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-545.87</v>
          </cell>
          <cell r="AB4937">
            <v>0</v>
          </cell>
          <cell r="AC4937">
            <v>0</v>
          </cell>
          <cell r="AD4937">
            <v>0</v>
          </cell>
        </row>
        <row r="4938">
          <cell r="B4938" t="str">
            <v>MASON CO-REGULATEDACCOUNTING ADJUSTMENTSFINCHG</v>
          </cell>
          <cell r="J4938" t="str">
            <v>FINCHG</v>
          </cell>
          <cell r="K4938" t="str">
            <v>LATE FEE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0.55000000000000004</v>
          </cell>
          <cell r="AB4938">
            <v>0</v>
          </cell>
          <cell r="AC4938">
            <v>0</v>
          </cell>
          <cell r="AD4938">
            <v>0</v>
          </cell>
        </row>
        <row r="4939">
          <cell r="B4939" t="str">
            <v>MASON CO-REGULATEDACCOUNTING ADJUSTMENTSMM</v>
          </cell>
          <cell r="J4939" t="str">
            <v>MM</v>
          </cell>
          <cell r="K4939" t="str">
            <v>MOVE MONEY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97.14</v>
          </cell>
          <cell r="AB4939">
            <v>0</v>
          </cell>
          <cell r="AC4939">
            <v>0</v>
          </cell>
          <cell r="AD4939">
            <v>0</v>
          </cell>
        </row>
        <row r="4940">
          <cell r="B4940" t="str">
            <v>MASON CO-REGULATEDACCOUNTING ADJUSTMENTSREFUND</v>
          </cell>
          <cell r="J4940" t="str">
            <v>REFUND</v>
          </cell>
          <cell r="K4940" t="str">
            <v>REFUND</v>
          </cell>
          <cell r="S4940">
            <v>0</v>
          </cell>
          <cell r="T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708.22</v>
          </cell>
          <cell r="AB4940">
            <v>0</v>
          </cell>
          <cell r="AC4940">
            <v>0</v>
          </cell>
          <cell r="AD4940">
            <v>0</v>
          </cell>
        </row>
        <row r="4941">
          <cell r="B4941" t="str">
            <v>MASON CO-REGULATEDCOMMERCIAL  FRONTLOADWLKNRW2RECY</v>
          </cell>
          <cell r="J4941" t="str">
            <v>WLKNRW2RECY</v>
          </cell>
          <cell r="K4941" t="str">
            <v>WALK IN OVER 25 ADDITIONA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44.88</v>
          </cell>
          <cell r="AB4941">
            <v>0</v>
          </cell>
          <cell r="AC4941">
            <v>0</v>
          </cell>
          <cell r="AD4941">
            <v>0</v>
          </cell>
        </row>
        <row r="4942">
          <cell r="B4942" t="str">
            <v>MASON CO-REGULATEDCOMMERCIAL  FRONTLOADWLKNRE1RECYMA</v>
          </cell>
          <cell r="J4942" t="str">
            <v>WLKNRE1RECYMA</v>
          </cell>
          <cell r="K4942" t="str">
            <v>WALK IN 5-25FT EOW-RECYCL</v>
          </cell>
          <cell r="S4942">
            <v>0</v>
          </cell>
          <cell r="T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7.56</v>
          </cell>
          <cell r="AB4942">
            <v>0</v>
          </cell>
          <cell r="AC4942">
            <v>0</v>
          </cell>
          <cell r="AD4942">
            <v>0</v>
          </cell>
        </row>
        <row r="4943">
          <cell r="B4943" t="str">
            <v>MASON CO-REGULATEDCOMMERCIAL  FRONTLOADWLKNRW2RECYMA</v>
          </cell>
          <cell r="J4943" t="str">
            <v>WLKNRW2RECYMA</v>
          </cell>
          <cell r="K4943" t="str">
            <v>WALK IN OVER 25 ADDITIONA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0.34</v>
          </cell>
          <cell r="AB4943">
            <v>0</v>
          </cell>
          <cell r="AC4943">
            <v>0</v>
          </cell>
          <cell r="AD4943">
            <v>0</v>
          </cell>
        </row>
        <row r="4944">
          <cell r="B4944" t="str">
            <v>MASON CO-REGULATEDCOMMERCIAL - REARLOADUNLOCKRECY</v>
          </cell>
          <cell r="J4944" t="str">
            <v>UNLOCKRECY</v>
          </cell>
          <cell r="K4944" t="str">
            <v>UNLOCK / UNLATCH RECY</v>
          </cell>
          <cell r="S4944">
            <v>0</v>
          </cell>
          <cell r="T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10.119999999999999</v>
          </cell>
          <cell r="AB4944">
            <v>0</v>
          </cell>
          <cell r="AC4944">
            <v>0</v>
          </cell>
          <cell r="AD4944">
            <v>0</v>
          </cell>
        </row>
        <row r="4945">
          <cell r="B4945" t="str">
            <v>MASON CO-REGULATEDCOMMERCIAL - REARLOADUNLOCKREF</v>
          </cell>
          <cell r="J4945" t="str">
            <v>UNLOCKREF</v>
          </cell>
          <cell r="K4945" t="str">
            <v>UNLOCK / UNLATCH REFUSE</v>
          </cell>
          <cell r="S4945">
            <v>0</v>
          </cell>
          <cell r="T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20.239999999999998</v>
          </cell>
          <cell r="AB4945">
            <v>0</v>
          </cell>
          <cell r="AC4945">
            <v>0</v>
          </cell>
          <cell r="AD4945">
            <v>0</v>
          </cell>
        </row>
        <row r="4946">
          <cell r="B4946" t="str">
            <v>MASON CO-REGULATEDCOMMERCIAL - REARLOADCOMCAN</v>
          </cell>
          <cell r="J4946" t="str">
            <v>COMCAN</v>
          </cell>
          <cell r="K4946" t="str">
            <v>COMMERCIAL CAN EXTRA</v>
          </cell>
          <cell r="S4946">
            <v>0</v>
          </cell>
          <cell r="T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9.44</v>
          </cell>
          <cell r="AB4946">
            <v>0</v>
          </cell>
          <cell r="AC4946">
            <v>0</v>
          </cell>
          <cell r="AD4946">
            <v>0</v>
          </cell>
        </row>
        <row r="4947">
          <cell r="B4947" t="str">
            <v>MASON CO-REGULATEDCOMMERCIAL - REARLOADR1.5YDEM</v>
          </cell>
          <cell r="J4947" t="str">
            <v>R1.5YDEM</v>
          </cell>
          <cell r="K4947" t="str">
            <v>1.5 YD 1X EOW</v>
          </cell>
          <cell r="S4947">
            <v>0</v>
          </cell>
          <cell r="T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8008</v>
          </cell>
          <cell r="AB4947">
            <v>0</v>
          </cell>
          <cell r="AC4947">
            <v>0</v>
          </cell>
          <cell r="AD4947">
            <v>0</v>
          </cell>
        </row>
        <row r="4948">
          <cell r="B4948" t="str">
            <v>MASON CO-REGULATEDCOMMERCIAL - REARLOADR1.5YDRENTM</v>
          </cell>
          <cell r="J4948" t="str">
            <v>R1.5YDRENTM</v>
          </cell>
          <cell r="K4948" t="str">
            <v>1.5YD CONTAINER RENT-MTH</v>
          </cell>
          <cell r="S4948">
            <v>0</v>
          </cell>
          <cell r="T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2436.52</v>
          </cell>
          <cell r="AB4948">
            <v>0</v>
          </cell>
          <cell r="AC4948">
            <v>0</v>
          </cell>
          <cell r="AD4948">
            <v>0</v>
          </cell>
        </row>
        <row r="4949">
          <cell r="B4949" t="str">
            <v>MASON CO-REGULATEDCOMMERCIAL - REARLOADR1.5YDRENTT</v>
          </cell>
          <cell r="J4949" t="str">
            <v>R1.5YDRENTT</v>
          </cell>
          <cell r="K4949" t="str">
            <v>1.5YD TEMP CONTAINER RENT</v>
          </cell>
          <cell r="S4949">
            <v>0</v>
          </cell>
          <cell r="T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34.69</v>
          </cell>
          <cell r="AB4949">
            <v>0</v>
          </cell>
          <cell r="AC4949">
            <v>0</v>
          </cell>
          <cell r="AD4949">
            <v>0</v>
          </cell>
        </row>
        <row r="4950">
          <cell r="B4950" t="str">
            <v>MASON CO-REGULATEDCOMMERCIAL - REARLOADR1.5YDRENTTM</v>
          </cell>
          <cell r="J4950" t="str">
            <v>R1.5YDRENTTM</v>
          </cell>
          <cell r="K4950" t="str">
            <v>1.5 YD TEMP CONT RENT MON</v>
          </cell>
          <cell r="S4950">
            <v>0</v>
          </cell>
          <cell r="T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94.62</v>
          </cell>
          <cell r="AB4950">
            <v>0</v>
          </cell>
          <cell r="AC4950">
            <v>0</v>
          </cell>
          <cell r="AD4950">
            <v>0</v>
          </cell>
        </row>
        <row r="4951">
          <cell r="B4951" t="str">
            <v>MASON CO-REGULATEDCOMMERCIAL - REARLOADR1.5YDWM</v>
          </cell>
          <cell r="J4951" t="str">
            <v>R1.5YDWM</v>
          </cell>
          <cell r="K4951" t="str">
            <v>1.5 YD 1X WEEKLY</v>
          </cell>
          <cell r="S4951">
            <v>0</v>
          </cell>
          <cell r="T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6018.24</v>
          </cell>
          <cell r="AB4951">
            <v>0</v>
          </cell>
          <cell r="AC4951">
            <v>0</v>
          </cell>
          <cell r="AD4951">
            <v>0</v>
          </cell>
        </row>
        <row r="4952">
          <cell r="B4952" t="str">
            <v>MASON CO-REGULATEDCOMMERCIAL - REARLOADR1YDEM</v>
          </cell>
          <cell r="J4952" t="str">
            <v>R1YDEM</v>
          </cell>
          <cell r="K4952" t="str">
            <v>1 YD 1X EOW</v>
          </cell>
          <cell r="S4952">
            <v>0</v>
          </cell>
          <cell r="T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731.64</v>
          </cell>
          <cell r="AB4952">
            <v>0</v>
          </cell>
          <cell r="AC4952">
            <v>0</v>
          </cell>
          <cell r="AD4952">
            <v>0</v>
          </cell>
        </row>
        <row r="4953">
          <cell r="B4953" t="str">
            <v>MASON CO-REGULATEDCOMMERCIAL - REARLOADR1YDRENTM</v>
          </cell>
          <cell r="J4953" t="str">
            <v>R1YDRENTM</v>
          </cell>
          <cell r="K4953" t="str">
            <v>1YD CONTAINER RENT-MTHLY</v>
          </cell>
          <cell r="S4953">
            <v>0</v>
          </cell>
          <cell r="T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177.87</v>
          </cell>
          <cell r="AB4953">
            <v>0</v>
          </cell>
          <cell r="AC4953">
            <v>0</v>
          </cell>
          <cell r="AD4953">
            <v>0</v>
          </cell>
        </row>
        <row r="4954">
          <cell r="B4954" t="str">
            <v>MASON CO-REGULATEDCOMMERCIAL - REARLOADR1YDWM</v>
          </cell>
          <cell r="J4954" t="str">
            <v>R1YDWM</v>
          </cell>
          <cell r="K4954" t="str">
            <v>1 YD 1X WEEKLY</v>
          </cell>
          <cell r="S4954">
            <v>0</v>
          </cell>
          <cell r="T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112.31</v>
          </cell>
          <cell r="AB4954">
            <v>0</v>
          </cell>
          <cell r="AC4954">
            <v>0</v>
          </cell>
          <cell r="AD4954">
            <v>0</v>
          </cell>
        </row>
        <row r="4955">
          <cell r="B4955" t="str">
            <v>MASON CO-REGULATEDCOMMERCIAL - REARLOADR2YDEM</v>
          </cell>
          <cell r="J4955" t="str">
            <v>R2YDEM</v>
          </cell>
          <cell r="K4955" t="str">
            <v>2 YD 1X EOW</v>
          </cell>
          <cell r="S4955">
            <v>0</v>
          </cell>
          <cell r="T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6596.42</v>
          </cell>
          <cell r="AB4955">
            <v>0</v>
          </cell>
          <cell r="AC4955">
            <v>0</v>
          </cell>
          <cell r="AD4955">
            <v>0</v>
          </cell>
        </row>
        <row r="4956">
          <cell r="B4956" t="str">
            <v>MASON CO-REGULATEDCOMMERCIAL - REARLOADR2YDRENTM</v>
          </cell>
          <cell r="J4956" t="str">
            <v>R2YDRENTM</v>
          </cell>
          <cell r="K4956" t="str">
            <v>2YD CONTAINER RENT-MTHLY</v>
          </cell>
          <cell r="S4956">
            <v>0</v>
          </cell>
          <cell r="T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5301.96</v>
          </cell>
          <cell r="AB4956">
            <v>0</v>
          </cell>
          <cell r="AC4956">
            <v>0</v>
          </cell>
          <cell r="AD4956">
            <v>0</v>
          </cell>
        </row>
        <row r="4957">
          <cell r="B4957" t="str">
            <v>MASON CO-REGULATEDCOMMERCIAL - REARLOADR2YDRENTT</v>
          </cell>
          <cell r="J4957" t="str">
            <v>R2YDRENTT</v>
          </cell>
          <cell r="K4957" t="str">
            <v>2YD TEMP CONTAINER RENT</v>
          </cell>
          <cell r="S4957">
            <v>0</v>
          </cell>
          <cell r="T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  <cell r="Y4957">
            <v>0</v>
          </cell>
          <cell r="Z4957">
            <v>0</v>
          </cell>
          <cell r="AA4957">
            <v>25.44</v>
          </cell>
          <cell r="AB4957">
            <v>0</v>
          </cell>
          <cell r="AC4957">
            <v>0</v>
          </cell>
          <cell r="AD4957">
            <v>0</v>
          </cell>
        </row>
        <row r="4958">
          <cell r="B4958" t="str">
            <v>MASON CO-REGULATEDCOMMERCIAL - REARLOADR2YDRENTTM</v>
          </cell>
          <cell r="J4958" t="str">
            <v>R2YDRENTTM</v>
          </cell>
          <cell r="K4958" t="str">
            <v>2 YD TEMP CONT RENT MONTH</v>
          </cell>
          <cell r="S4958">
            <v>0</v>
          </cell>
          <cell r="T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154.72</v>
          </cell>
          <cell r="AB4958">
            <v>0</v>
          </cell>
          <cell r="AC4958">
            <v>0</v>
          </cell>
          <cell r="AD4958">
            <v>0</v>
          </cell>
        </row>
        <row r="4959">
          <cell r="B4959" t="str">
            <v>MASON CO-REGULATEDCOMMERCIAL - REARLOADR2YDWM</v>
          </cell>
          <cell r="J4959" t="str">
            <v>R2YDWM</v>
          </cell>
          <cell r="K4959" t="str">
            <v>2 YD 1X WEEKLY</v>
          </cell>
          <cell r="S4959">
            <v>0</v>
          </cell>
          <cell r="T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  <cell r="Y4959">
            <v>0</v>
          </cell>
          <cell r="Z4959">
            <v>0</v>
          </cell>
          <cell r="AA4959">
            <v>36276.660000000003</v>
          </cell>
          <cell r="AB4959">
            <v>0</v>
          </cell>
          <cell r="AC4959">
            <v>0</v>
          </cell>
          <cell r="AD4959">
            <v>0</v>
          </cell>
        </row>
        <row r="4960">
          <cell r="B4960" t="str">
            <v>MASON CO-REGULATEDCOMMERCIAL - REARLOADUNLOCKREF</v>
          </cell>
          <cell r="J4960" t="str">
            <v>UNLOCKREF</v>
          </cell>
          <cell r="K4960" t="str">
            <v>UNLOCK / UNLATCH REFUSE</v>
          </cell>
          <cell r="S4960">
            <v>0</v>
          </cell>
          <cell r="T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258.06</v>
          </cell>
          <cell r="AB4960">
            <v>0</v>
          </cell>
          <cell r="AC4960">
            <v>0</v>
          </cell>
          <cell r="AD4960">
            <v>0</v>
          </cell>
        </row>
        <row r="4961">
          <cell r="B4961" t="str">
            <v>MASON CO-REGULATEDCOMMERCIAL - REARLOADCDELC</v>
          </cell>
          <cell r="J4961" t="str">
            <v>CDELC</v>
          </cell>
          <cell r="K4961" t="str">
            <v>CONTAINER DELIVERY CHARGE</v>
          </cell>
          <cell r="S4961">
            <v>0</v>
          </cell>
          <cell r="T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243</v>
          </cell>
          <cell r="AB4961">
            <v>0</v>
          </cell>
          <cell r="AC4961">
            <v>0</v>
          </cell>
          <cell r="AD4961">
            <v>0</v>
          </cell>
        </row>
        <row r="4962">
          <cell r="B4962" t="str">
            <v>MASON CO-REGULATEDCOMMERCIAL - REARLOADCEXYD</v>
          </cell>
          <cell r="J4962" t="str">
            <v>CEXYD</v>
          </cell>
          <cell r="K4962" t="str">
            <v>CMML EXTRA YARDAGE</v>
          </cell>
          <cell r="S4962">
            <v>0</v>
          </cell>
          <cell r="T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735.08</v>
          </cell>
          <cell r="AB4962">
            <v>0</v>
          </cell>
          <cell r="AC4962">
            <v>0</v>
          </cell>
          <cell r="AD4962">
            <v>0</v>
          </cell>
        </row>
        <row r="4963">
          <cell r="B4963" t="str">
            <v>MASON CO-REGULATEDCOMMERCIAL - REARLOADCOMCAN</v>
          </cell>
          <cell r="J4963" t="str">
            <v>COMCAN</v>
          </cell>
          <cell r="K4963" t="str">
            <v>COMMERCIAL CAN EXTRA</v>
          </cell>
          <cell r="S4963">
            <v>0</v>
          </cell>
          <cell r="T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18.88</v>
          </cell>
          <cell r="AB4963">
            <v>0</v>
          </cell>
          <cell r="AC4963">
            <v>0</v>
          </cell>
          <cell r="AD4963">
            <v>0</v>
          </cell>
        </row>
        <row r="4964">
          <cell r="B4964" t="str">
            <v>MASON CO-REGULATEDCOMMERCIAL - REARLOADR1.5YDPU</v>
          </cell>
          <cell r="J4964" t="str">
            <v>R1.5YDPU</v>
          </cell>
          <cell r="K4964" t="str">
            <v>1.5YD CONTAINER PICKUP</v>
          </cell>
          <cell r="S4964">
            <v>0</v>
          </cell>
          <cell r="T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57.51</v>
          </cell>
          <cell r="AB4964">
            <v>0</v>
          </cell>
          <cell r="AC4964">
            <v>0</v>
          </cell>
          <cell r="AD4964">
            <v>0</v>
          </cell>
        </row>
        <row r="4965">
          <cell r="B4965" t="str">
            <v>MASON CO-REGULATEDCOMMERCIAL - REARLOADR2YDPU</v>
          </cell>
          <cell r="J4965" t="str">
            <v>R2YDPU</v>
          </cell>
          <cell r="K4965" t="str">
            <v>2YD CONTAINER PICKUP</v>
          </cell>
          <cell r="S4965">
            <v>0</v>
          </cell>
          <cell r="T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379.95</v>
          </cell>
          <cell r="AB4965">
            <v>0</v>
          </cell>
          <cell r="AC4965">
            <v>0</v>
          </cell>
          <cell r="AD4965">
            <v>0</v>
          </cell>
        </row>
        <row r="4966">
          <cell r="B4966" t="str">
            <v>MASON CO-REGULATEDCOMMERCIAL - REARLOADROLLOUTOC</v>
          </cell>
          <cell r="J4966" t="str">
            <v>ROLLOUTOC</v>
          </cell>
          <cell r="K4966" t="str">
            <v>ROLL OUT</v>
          </cell>
          <cell r="S4966">
            <v>0</v>
          </cell>
          <cell r="T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388.8</v>
          </cell>
          <cell r="AB4966">
            <v>0</v>
          </cell>
          <cell r="AC4966">
            <v>0</v>
          </cell>
          <cell r="AD4966">
            <v>0</v>
          </cell>
        </row>
        <row r="4967">
          <cell r="B4967" t="str">
            <v>MASON CO-REGULATEDCOMMERCIAL - REARLOADUNLOCKREF</v>
          </cell>
          <cell r="J4967" t="str">
            <v>UNLOCKREF</v>
          </cell>
          <cell r="K4967" t="str">
            <v>UNLOCK / UNLATCH REFUSE</v>
          </cell>
          <cell r="S4967">
            <v>0</v>
          </cell>
          <cell r="T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2.5299999999999998</v>
          </cell>
          <cell r="AB4967">
            <v>0</v>
          </cell>
          <cell r="AC4967">
            <v>0</v>
          </cell>
          <cell r="AD4967">
            <v>0</v>
          </cell>
        </row>
        <row r="4968">
          <cell r="B4968" t="str">
            <v>MASON CO-REGULATEDCOMMERCIAL RECYCLERECYCLERMA</v>
          </cell>
          <cell r="J4968" t="str">
            <v>RECYCLERMA</v>
          </cell>
          <cell r="K4968" t="str">
            <v>VALUE OF RECYCLEABLES</v>
          </cell>
          <cell r="S4968">
            <v>0</v>
          </cell>
          <cell r="T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1.665</v>
          </cell>
          <cell r="AB4968">
            <v>1.665</v>
          </cell>
          <cell r="AC4968">
            <v>0</v>
          </cell>
          <cell r="AD4968">
            <v>0</v>
          </cell>
        </row>
        <row r="4969">
          <cell r="B4969" t="str">
            <v>MASON CO-REGULATEDCOMMERCIAL RECYCLEWLKNRE1RECY</v>
          </cell>
          <cell r="J4969" t="str">
            <v>WLKNRE1RECY</v>
          </cell>
          <cell r="K4969" t="str">
            <v>WALK IN 5-25FT EOW-RECYCL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235.33</v>
          </cell>
          <cell r="AB4969">
            <v>0</v>
          </cell>
          <cell r="AC4969">
            <v>0</v>
          </cell>
          <cell r="AD4969">
            <v>0</v>
          </cell>
        </row>
        <row r="4970">
          <cell r="B4970" t="str">
            <v>MASON CO-REGULATEDCOMMERCIAL RECYCLERECYCLERMA</v>
          </cell>
          <cell r="J4970" t="str">
            <v>RECYCLERMA</v>
          </cell>
          <cell r="K4970" t="str">
            <v>VALUE OF RECYCLEABLES</v>
          </cell>
          <cell r="S4970">
            <v>0</v>
          </cell>
          <cell r="T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1789.9</v>
          </cell>
          <cell r="AB4970">
            <v>0</v>
          </cell>
          <cell r="AC4970">
            <v>0</v>
          </cell>
          <cell r="AD4970">
            <v>0</v>
          </cell>
        </row>
        <row r="4971">
          <cell r="B4971" t="str">
            <v>MASON CO-REGULATEDCOMMERCIAL RECYCLERECYCRMA</v>
          </cell>
          <cell r="J4971" t="str">
            <v>RECYCRMA</v>
          </cell>
          <cell r="K4971" t="str">
            <v>RECYCLE MONTHLY ARREARS</v>
          </cell>
          <cell r="S4971">
            <v>0</v>
          </cell>
          <cell r="T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4452.41</v>
          </cell>
          <cell r="AB4971">
            <v>0</v>
          </cell>
          <cell r="AC4971">
            <v>0</v>
          </cell>
          <cell r="AD4971">
            <v>0</v>
          </cell>
        </row>
        <row r="4972">
          <cell r="B4972" t="str">
            <v>MASON CO-REGULATEDCOMMERCIAL RECYCLERECYRNBMA</v>
          </cell>
          <cell r="J4972" t="str">
            <v>RECYRNBMA</v>
          </cell>
          <cell r="K4972" t="str">
            <v>RECYCLE NO BIN MONTHLY AR</v>
          </cell>
          <cell r="S4972">
            <v>0</v>
          </cell>
          <cell r="T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16.66</v>
          </cell>
          <cell r="AB4972">
            <v>0</v>
          </cell>
          <cell r="AC4972">
            <v>0</v>
          </cell>
          <cell r="AD4972">
            <v>0</v>
          </cell>
        </row>
        <row r="4973">
          <cell r="B4973" t="str">
            <v>MASON CO-REGULATEDPAYMENTSCC-KOL</v>
          </cell>
          <cell r="J4973" t="str">
            <v>CC-KOL</v>
          </cell>
          <cell r="K4973" t="str">
            <v>ONLINE PAYMENT-CC</v>
          </cell>
          <cell r="S4973">
            <v>0</v>
          </cell>
          <cell r="T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-87611.72</v>
          </cell>
          <cell r="AB4973">
            <v>0</v>
          </cell>
          <cell r="AC4973">
            <v>0</v>
          </cell>
          <cell r="AD4973">
            <v>0</v>
          </cell>
        </row>
        <row r="4974">
          <cell r="B4974" t="str">
            <v>MASON CO-REGULATEDPAYMENTSCCREF-KOL</v>
          </cell>
          <cell r="J4974" t="str">
            <v>CCREF-KOL</v>
          </cell>
          <cell r="K4974" t="str">
            <v>CREDIT CARD REFUND</v>
          </cell>
          <cell r="S4974">
            <v>0</v>
          </cell>
          <cell r="T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252.66</v>
          </cell>
          <cell r="AB4974">
            <v>0</v>
          </cell>
          <cell r="AC4974">
            <v>0</v>
          </cell>
          <cell r="AD4974">
            <v>0</v>
          </cell>
        </row>
        <row r="4975">
          <cell r="B4975" t="str">
            <v>MASON CO-REGULATEDPAYMENTSPAY</v>
          </cell>
          <cell r="J4975" t="str">
            <v>PAY</v>
          </cell>
          <cell r="K4975" t="str">
            <v>PAYMENT-THANK YOU!</v>
          </cell>
          <cell r="S4975">
            <v>0</v>
          </cell>
          <cell r="T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-9849.39</v>
          </cell>
          <cell r="AB4975">
            <v>0</v>
          </cell>
          <cell r="AC4975">
            <v>0</v>
          </cell>
          <cell r="AD4975">
            <v>0</v>
          </cell>
        </row>
        <row r="4976">
          <cell r="B4976" t="str">
            <v>MASON CO-REGULATEDPAYMENTSPAY-CFREE</v>
          </cell>
          <cell r="J4976" t="str">
            <v>PAY-CFREE</v>
          </cell>
          <cell r="K4976" t="str">
            <v>PAYMENT-THANK YOU</v>
          </cell>
          <cell r="S4976">
            <v>0</v>
          </cell>
          <cell r="T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-12416.8</v>
          </cell>
          <cell r="AB4976">
            <v>0</v>
          </cell>
          <cell r="AC4976">
            <v>0</v>
          </cell>
          <cell r="AD4976">
            <v>0</v>
          </cell>
        </row>
        <row r="4977">
          <cell r="B4977" t="str">
            <v>MASON CO-REGULATEDPAYMENTSPAY-KOL</v>
          </cell>
          <cell r="J4977" t="str">
            <v>PAY-KOL</v>
          </cell>
          <cell r="K4977" t="str">
            <v>PAYMENT-THANK YOU - OL</v>
          </cell>
          <cell r="S4977">
            <v>0</v>
          </cell>
          <cell r="T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-22541.54</v>
          </cell>
          <cell r="AB4977">
            <v>0</v>
          </cell>
          <cell r="AC4977">
            <v>0</v>
          </cell>
          <cell r="AD4977">
            <v>0</v>
          </cell>
        </row>
        <row r="4978">
          <cell r="B4978" t="str">
            <v>MASON CO-REGULATEDPAYMENTSPAY-RPPS</v>
          </cell>
          <cell r="J4978" t="str">
            <v>PAY-RPPS</v>
          </cell>
          <cell r="K4978" t="str">
            <v>RPSS PAYMENT</v>
          </cell>
          <cell r="S4978">
            <v>0</v>
          </cell>
          <cell r="T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-2708.41</v>
          </cell>
          <cell r="AB4978">
            <v>0</v>
          </cell>
          <cell r="AC4978">
            <v>0</v>
          </cell>
          <cell r="AD4978">
            <v>0</v>
          </cell>
        </row>
        <row r="4979">
          <cell r="B4979" t="str">
            <v>MASON CO-REGULATEDPAYMENTSPAYMET</v>
          </cell>
          <cell r="J4979" t="str">
            <v>PAYMET</v>
          </cell>
          <cell r="K4979" t="str">
            <v>METAVANTE ONLINE PAYMENT</v>
          </cell>
          <cell r="S4979">
            <v>0</v>
          </cell>
          <cell r="T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-2637.68</v>
          </cell>
          <cell r="AB4979">
            <v>0</v>
          </cell>
          <cell r="AC4979">
            <v>0</v>
          </cell>
          <cell r="AD4979">
            <v>0</v>
          </cell>
        </row>
        <row r="4980">
          <cell r="B4980" t="str">
            <v>MASON CO-REGULATEDPAYMENTSPAYPNCL</v>
          </cell>
          <cell r="J4980" t="str">
            <v>PAYPNCL</v>
          </cell>
          <cell r="K4980" t="str">
            <v>PAYMENT THANK YOU!</v>
          </cell>
          <cell r="S4980">
            <v>0</v>
          </cell>
          <cell r="T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-16118.24</v>
          </cell>
          <cell r="AB4980">
            <v>0</v>
          </cell>
          <cell r="AC4980">
            <v>0</v>
          </cell>
          <cell r="AD4980">
            <v>0</v>
          </cell>
        </row>
        <row r="4981">
          <cell r="B4981" t="str">
            <v>MASON CO-REGULATEDPAYMENTSPAYUSBL</v>
          </cell>
          <cell r="J4981" t="str">
            <v>PAYUSBL</v>
          </cell>
          <cell r="K4981" t="str">
            <v>PAYMENT THANK YOU</v>
          </cell>
          <cell r="S4981">
            <v>0</v>
          </cell>
          <cell r="T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-423.65</v>
          </cell>
          <cell r="AB4981">
            <v>0</v>
          </cell>
          <cell r="AC4981">
            <v>0</v>
          </cell>
          <cell r="AD4981">
            <v>0</v>
          </cell>
        </row>
        <row r="4982">
          <cell r="B4982" t="str">
            <v>MASON CO-REGULATEDPAYMENTSRET-KOL</v>
          </cell>
          <cell r="J4982" t="str">
            <v>RET-KOL</v>
          </cell>
          <cell r="K4982" t="str">
            <v>ONLINE PAYMENT RETURN</v>
          </cell>
          <cell r="S4982">
            <v>0</v>
          </cell>
          <cell r="T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647.17999999999995</v>
          </cell>
          <cell r="AB4982">
            <v>0</v>
          </cell>
          <cell r="AC4982">
            <v>0</v>
          </cell>
          <cell r="AD4982">
            <v>0</v>
          </cell>
        </row>
        <row r="4983">
          <cell r="B4983" t="str">
            <v>MASON CO-REGULATEDPAYMENTSCC-KOL</v>
          </cell>
          <cell r="J4983" t="str">
            <v>CC-KOL</v>
          </cell>
          <cell r="K4983" t="str">
            <v>ONLINE PAYMENT-CC</v>
          </cell>
          <cell r="S4983">
            <v>0</v>
          </cell>
          <cell r="T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-52638.45</v>
          </cell>
          <cell r="AB4983">
            <v>0</v>
          </cell>
          <cell r="AC4983">
            <v>0</v>
          </cell>
          <cell r="AD4983">
            <v>0</v>
          </cell>
        </row>
        <row r="4984">
          <cell r="B4984" t="str">
            <v>MASON CO-REGULATEDPAYMENTSCCREF-KOL</v>
          </cell>
          <cell r="J4984" t="str">
            <v>CCREF-KOL</v>
          </cell>
          <cell r="K4984" t="str">
            <v>CREDIT CARD REFUND</v>
          </cell>
          <cell r="S4984">
            <v>0</v>
          </cell>
          <cell r="T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833.09</v>
          </cell>
          <cell r="AB4984">
            <v>0</v>
          </cell>
          <cell r="AC4984">
            <v>0</v>
          </cell>
          <cell r="AD4984">
            <v>0</v>
          </cell>
        </row>
        <row r="4985">
          <cell r="B4985" t="str">
            <v>MASON CO-REGULATEDPAYMENTSPAY</v>
          </cell>
          <cell r="J4985" t="str">
            <v>PAY</v>
          </cell>
          <cell r="K4985" t="str">
            <v>PAYMENT-THANK YOU!</v>
          </cell>
          <cell r="S4985">
            <v>0</v>
          </cell>
          <cell r="T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-14147.6</v>
          </cell>
          <cell r="AB4985">
            <v>0</v>
          </cell>
          <cell r="AC4985">
            <v>0</v>
          </cell>
          <cell r="AD4985">
            <v>0</v>
          </cell>
        </row>
        <row r="4986">
          <cell r="B4986" t="str">
            <v>MASON CO-REGULATEDPAYMENTSPAY EFT</v>
          </cell>
          <cell r="J4986" t="str">
            <v>PAY EFT</v>
          </cell>
          <cell r="K4986" t="str">
            <v>ELECTRONIC PAYMENT</v>
          </cell>
          <cell r="S4986">
            <v>0</v>
          </cell>
          <cell r="T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-3145.56</v>
          </cell>
          <cell r="AB4986">
            <v>0</v>
          </cell>
          <cell r="AC4986">
            <v>0</v>
          </cell>
          <cell r="AD4986">
            <v>0</v>
          </cell>
        </row>
        <row r="4987">
          <cell r="B4987" t="str">
            <v>MASON CO-REGULATEDPAYMENTSPAY-CFREE</v>
          </cell>
          <cell r="J4987" t="str">
            <v>PAY-CFREE</v>
          </cell>
          <cell r="K4987" t="str">
            <v>PAYMENT-THANK YOU</v>
          </cell>
          <cell r="S4987">
            <v>0</v>
          </cell>
          <cell r="T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-4027.72</v>
          </cell>
          <cell r="AB4987">
            <v>0</v>
          </cell>
          <cell r="AC4987">
            <v>0</v>
          </cell>
          <cell r="AD4987">
            <v>0</v>
          </cell>
        </row>
        <row r="4988">
          <cell r="B4988" t="str">
            <v>MASON CO-REGULATEDPAYMENTSPAY-KOL</v>
          </cell>
          <cell r="J4988" t="str">
            <v>PAY-KOL</v>
          </cell>
          <cell r="K4988" t="str">
            <v>PAYMENT-THANK YOU - OL</v>
          </cell>
          <cell r="S4988">
            <v>0</v>
          </cell>
          <cell r="T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-15342.68</v>
          </cell>
          <cell r="AB4988">
            <v>0</v>
          </cell>
          <cell r="AC4988">
            <v>0</v>
          </cell>
          <cell r="AD4988">
            <v>0</v>
          </cell>
        </row>
        <row r="4989">
          <cell r="B4989" t="str">
            <v>MASON CO-REGULATEDPAYMENTSPAY-NATL</v>
          </cell>
          <cell r="J4989" t="str">
            <v>PAY-NATL</v>
          </cell>
          <cell r="K4989" t="str">
            <v>PAYMENT THANK YOU</v>
          </cell>
          <cell r="S4989">
            <v>0</v>
          </cell>
          <cell r="T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-1906.49</v>
          </cell>
          <cell r="AB4989">
            <v>0</v>
          </cell>
          <cell r="AC4989">
            <v>0</v>
          </cell>
          <cell r="AD4989">
            <v>0</v>
          </cell>
        </row>
        <row r="4990">
          <cell r="B4990" t="str">
            <v>MASON CO-REGULATEDPAYMENTSPAY-RPPS</v>
          </cell>
          <cell r="J4990" t="str">
            <v>PAY-RPPS</v>
          </cell>
          <cell r="K4990" t="str">
            <v>RPSS PAYMENT</v>
          </cell>
          <cell r="S4990">
            <v>0</v>
          </cell>
          <cell r="T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-3624.08</v>
          </cell>
          <cell r="AB4990">
            <v>0</v>
          </cell>
          <cell r="AC4990">
            <v>0</v>
          </cell>
          <cell r="AD4990">
            <v>0</v>
          </cell>
        </row>
        <row r="4991">
          <cell r="B4991" t="str">
            <v>MASON CO-REGULATEDPAYMENTSPAYMET</v>
          </cell>
          <cell r="J4991" t="str">
            <v>PAYMET</v>
          </cell>
          <cell r="K4991" t="str">
            <v>METAVANTE ONLINE PAYMENT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-527.35</v>
          </cell>
          <cell r="AB4991">
            <v>0</v>
          </cell>
          <cell r="AC4991">
            <v>0</v>
          </cell>
          <cell r="AD4991">
            <v>0</v>
          </cell>
        </row>
        <row r="4992">
          <cell r="B4992" t="str">
            <v>MASON CO-REGULATEDPAYMENTSPAYPNCL</v>
          </cell>
          <cell r="J4992" t="str">
            <v>PAYPNCL</v>
          </cell>
          <cell r="K4992" t="str">
            <v>PAYMENT THANK YOU!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-50762.85</v>
          </cell>
          <cell r="AB4992">
            <v>0</v>
          </cell>
          <cell r="AC4992">
            <v>0</v>
          </cell>
          <cell r="AD4992">
            <v>0</v>
          </cell>
        </row>
        <row r="4993">
          <cell r="B4993" t="str">
            <v>MASON CO-REGULATEDPAYMENTSPAYUSBL</v>
          </cell>
          <cell r="J4993" t="str">
            <v>PAYUSBL</v>
          </cell>
          <cell r="K4993" t="str">
            <v>PAYMENT THANK YOU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-7577.38</v>
          </cell>
          <cell r="AB4993">
            <v>0</v>
          </cell>
          <cell r="AC4993">
            <v>0</v>
          </cell>
          <cell r="AD4993">
            <v>0</v>
          </cell>
        </row>
        <row r="4994">
          <cell r="B4994" t="str">
            <v>MASON CO-REGULATEDPAYMENTSRET-KOL</v>
          </cell>
          <cell r="J4994" t="str">
            <v>RET-KOL</v>
          </cell>
          <cell r="K4994" t="str">
            <v>ONLINE PAYMENT RETURN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49.24</v>
          </cell>
          <cell r="AB4994">
            <v>0</v>
          </cell>
          <cell r="AC4994">
            <v>0</v>
          </cell>
          <cell r="AD4994">
            <v>0</v>
          </cell>
        </row>
        <row r="4995">
          <cell r="B4995" t="str">
            <v>MASON CO-REGULATEDRESIDENTIAL20RW1</v>
          </cell>
          <cell r="J4995" t="str">
            <v>20RW1</v>
          </cell>
          <cell r="K4995" t="str">
            <v>1-20 GAL CAN WEEKLY SVC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106.88</v>
          </cell>
          <cell r="AB4995">
            <v>106.88</v>
          </cell>
          <cell r="AC4995">
            <v>0</v>
          </cell>
          <cell r="AD4995">
            <v>0</v>
          </cell>
        </row>
        <row r="4996">
          <cell r="B4996" t="str">
            <v>MASON CO-REGULATEDRESIDENTIAL35RE1</v>
          </cell>
          <cell r="J4996" t="str">
            <v>35RE1</v>
          </cell>
          <cell r="K4996" t="str">
            <v>1-35 GAL CART EOW SVC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22690.724999999999</v>
          </cell>
          <cell r="AB4996">
            <v>22690.724999999999</v>
          </cell>
          <cell r="AC4996">
            <v>0</v>
          </cell>
          <cell r="AD4996">
            <v>0</v>
          </cell>
        </row>
        <row r="4997">
          <cell r="B4997" t="str">
            <v>MASON CO-REGULATEDRESIDENTIAL35RM1</v>
          </cell>
          <cell r="J4997" t="str">
            <v>35RM1</v>
          </cell>
          <cell r="K4997" t="str">
            <v>1-35 GAL MONTHLY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1564.125</v>
          </cell>
          <cell r="AB4997">
            <v>1564.125</v>
          </cell>
          <cell r="AC4997">
            <v>0</v>
          </cell>
          <cell r="AD4997">
            <v>0</v>
          </cell>
        </row>
        <row r="4998">
          <cell r="B4998" t="str">
            <v>MASON CO-REGULATEDRESIDENTIAL35RW1</v>
          </cell>
          <cell r="J4998" t="str">
            <v>35RW1</v>
          </cell>
          <cell r="K4998" t="str">
            <v>1-35 GAL CART WEEKLY SVC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51940.014999999999</v>
          </cell>
          <cell r="AB4998">
            <v>51940.014999999999</v>
          </cell>
          <cell r="AC4998">
            <v>0</v>
          </cell>
          <cell r="AD4998">
            <v>0</v>
          </cell>
        </row>
        <row r="4999">
          <cell r="B4999" t="str">
            <v>MASON CO-REGULATEDRESIDENTIAL48RE1</v>
          </cell>
          <cell r="J4999" t="str">
            <v>48RE1</v>
          </cell>
          <cell r="K4999" t="str">
            <v>1-48 GAL EOW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8917.3449999999993</v>
          </cell>
          <cell r="AB4999">
            <v>8917.3449999999993</v>
          </cell>
          <cell r="AC4999">
            <v>0</v>
          </cell>
          <cell r="AD4999">
            <v>0</v>
          </cell>
        </row>
        <row r="5000">
          <cell r="B5000" t="str">
            <v>MASON CO-REGULATEDRESIDENTIAL48RM1</v>
          </cell>
          <cell r="J5000" t="str">
            <v>48RM1</v>
          </cell>
          <cell r="K5000" t="str">
            <v>1-48 GAL MONTHLY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371.68</v>
          </cell>
          <cell r="AB5000">
            <v>371.68</v>
          </cell>
          <cell r="AC5000">
            <v>0</v>
          </cell>
          <cell r="AD5000">
            <v>0</v>
          </cell>
        </row>
        <row r="5001">
          <cell r="B5001" t="str">
            <v>MASON CO-REGULATEDRESIDENTIAL48RW1</v>
          </cell>
          <cell r="J5001" t="str">
            <v>48RW1</v>
          </cell>
          <cell r="K5001" t="str">
            <v>1-48 GAL WEEKLY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0</v>
          </cell>
          <cell r="Y5001">
            <v>0</v>
          </cell>
          <cell r="Z5001">
            <v>0</v>
          </cell>
          <cell r="AA5001">
            <v>34013.125</v>
          </cell>
          <cell r="AB5001">
            <v>34013.125</v>
          </cell>
          <cell r="AC5001">
            <v>0</v>
          </cell>
          <cell r="AD5001">
            <v>0</v>
          </cell>
        </row>
        <row r="5002">
          <cell r="B5002" t="str">
            <v>MASON CO-REGULATEDRESIDENTIAL64RE1</v>
          </cell>
          <cell r="J5002" t="str">
            <v>64RE1</v>
          </cell>
          <cell r="K5002" t="str">
            <v>1-64 GAL EOW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11956.86</v>
          </cell>
          <cell r="AB5002">
            <v>11956.86</v>
          </cell>
          <cell r="AC5002">
            <v>0</v>
          </cell>
          <cell r="AD5002">
            <v>0</v>
          </cell>
        </row>
        <row r="5003">
          <cell r="B5003" t="str">
            <v>MASON CO-REGULATEDRESIDENTIAL64RM1</v>
          </cell>
          <cell r="J5003" t="str">
            <v>64RM1</v>
          </cell>
          <cell r="K5003" t="str">
            <v>1-64 GAL MONTHLY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319.58999999999997</v>
          </cell>
          <cell r="AB5003">
            <v>319.58999999999997</v>
          </cell>
          <cell r="AC5003">
            <v>0</v>
          </cell>
          <cell r="AD5003">
            <v>0</v>
          </cell>
        </row>
        <row r="5004">
          <cell r="B5004" t="str">
            <v>MASON CO-REGULATEDRESIDENTIAL64RW1</v>
          </cell>
          <cell r="J5004" t="str">
            <v>64RW1</v>
          </cell>
          <cell r="K5004" t="str">
            <v>1-64 GAL CART WEEKLY SVC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36024.07</v>
          </cell>
          <cell r="AB5004">
            <v>36024.07</v>
          </cell>
          <cell r="AC5004">
            <v>0</v>
          </cell>
          <cell r="AD5004">
            <v>0</v>
          </cell>
        </row>
        <row r="5005">
          <cell r="B5005" t="str">
            <v>MASON CO-REGULATEDRESIDENTIAL96RE1</v>
          </cell>
          <cell r="J5005" t="str">
            <v>96RE1</v>
          </cell>
          <cell r="K5005" t="str">
            <v>1-96 GAL EOW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7096.9849999999997</v>
          </cell>
          <cell r="AB5005">
            <v>7096.9849999999997</v>
          </cell>
          <cell r="AC5005">
            <v>0</v>
          </cell>
          <cell r="AD5005">
            <v>0</v>
          </cell>
        </row>
        <row r="5006">
          <cell r="B5006" t="str">
            <v>MASON CO-REGULATEDRESIDENTIAL96RM1</v>
          </cell>
          <cell r="J5006" t="str">
            <v>96RM1</v>
          </cell>
          <cell r="K5006" t="str">
            <v>1-96 GAL MONTHLY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370.755</v>
          </cell>
          <cell r="AB5006">
            <v>370.755</v>
          </cell>
          <cell r="AC5006">
            <v>0</v>
          </cell>
          <cell r="AD5006">
            <v>0</v>
          </cell>
        </row>
        <row r="5007">
          <cell r="B5007" t="str">
            <v>MASON CO-REGULATEDRESIDENTIAL96RW1</v>
          </cell>
          <cell r="J5007" t="str">
            <v>96RW1</v>
          </cell>
          <cell r="K5007" t="str">
            <v>1-96 GAL CART WEEKLY SVC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  <cell r="Y5007">
            <v>0</v>
          </cell>
          <cell r="Z5007">
            <v>0</v>
          </cell>
          <cell r="AA5007">
            <v>22960.560000000001</v>
          </cell>
          <cell r="AB5007">
            <v>22960.560000000001</v>
          </cell>
          <cell r="AC5007">
            <v>0</v>
          </cell>
          <cell r="AD5007">
            <v>0</v>
          </cell>
        </row>
        <row r="5008">
          <cell r="B5008" t="str">
            <v>MASON CO-REGULATEDRESIDENTIALDRVNRE1</v>
          </cell>
          <cell r="J5008" t="str">
            <v>DRVNRE1</v>
          </cell>
          <cell r="K5008" t="str">
            <v>DRIVE IN UP TO 250'-EOW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212.685</v>
          </cell>
          <cell r="AB5008">
            <v>212.685</v>
          </cell>
          <cell r="AC5008">
            <v>0</v>
          </cell>
          <cell r="AD5008">
            <v>0</v>
          </cell>
        </row>
        <row r="5009">
          <cell r="B5009" t="str">
            <v>MASON CO-REGULATEDRESIDENTIALDRVNRE1RECY</v>
          </cell>
          <cell r="J5009" t="str">
            <v>DRVNRE1RECY</v>
          </cell>
          <cell r="K5009" t="str">
            <v>DRIVE IN UP TO 250 EOW-RE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285.36500000000001</v>
          </cell>
          <cell r="AB5009">
            <v>285.36500000000001</v>
          </cell>
          <cell r="AC5009">
            <v>0</v>
          </cell>
          <cell r="AD5009">
            <v>0</v>
          </cell>
        </row>
        <row r="5010">
          <cell r="B5010" t="str">
            <v>MASON CO-REGULATEDRESIDENTIALDRVNRE2</v>
          </cell>
          <cell r="J5010" t="str">
            <v>DRVNRE2</v>
          </cell>
          <cell r="K5010" t="str">
            <v>DRIVE IN OVER 250'-EOW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51.68</v>
          </cell>
          <cell r="AB5010">
            <v>51.68</v>
          </cell>
          <cell r="AC5010">
            <v>0</v>
          </cell>
          <cell r="AD5010">
            <v>0</v>
          </cell>
        </row>
        <row r="5011">
          <cell r="B5011" t="str">
            <v>MASON CO-REGULATEDRESIDENTIALDRVNRE2RECY</v>
          </cell>
          <cell r="J5011" t="str">
            <v>DRVNRE2RECY</v>
          </cell>
          <cell r="K5011" t="str">
            <v>DRIVE IN OVER 250 EOW-REC</v>
          </cell>
          <cell r="S5011">
            <v>0</v>
          </cell>
          <cell r="T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72.599999999999994</v>
          </cell>
          <cell r="AB5011">
            <v>72.599999999999994</v>
          </cell>
          <cell r="AC5011">
            <v>0</v>
          </cell>
          <cell r="AD5011">
            <v>0</v>
          </cell>
        </row>
        <row r="5012">
          <cell r="B5012" t="str">
            <v>MASON CO-REGULATEDRESIDENTIALDRVNRM1</v>
          </cell>
          <cell r="J5012" t="str">
            <v>DRVNRM1</v>
          </cell>
          <cell r="K5012" t="str">
            <v>DRIVE IN UP TO 250'-MTHLY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8.8800000000000008</v>
          </cell>
          <cell r="AB5012">
            <v>8.8800000000000008</v>
          </cell>
          <cell r="AC5012">
            <v>0</v>
          </cell>
          <cell r="AD5012">
            <v>0</v>
          </cell>
        </row>
        <row r="5013">
          <cell r="B5013" t="str">
            <v>MASON CO-REGULATEDRESIDENTIALDRVNRM2</v>
          </cell>
          <cell r="J5013" t="str">
            <v>DRVNRM2</v>
          </cell>
          <cell r="K5013" t="str">
            <v>DRIVE IN OVER 250'-MTHLY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1.4</v>
          </cell>
          <cell r="AB5013">
            <v>1.4</v>
          </cell>
          <cell r="AC5013">
            <v>0</v>
          </cell>
          <cell r="AD5013">
            <v>0</v>
          </cell>
        </row>
        <row r="5014">
          <cell r="B5014" t="str">
            <v>MASON CO-REGULATEDRESIDENTIALDRVNRW1</v>
          </cell>
          <cell r="J5014" t="str">
            <v>DRVNRW1</v>
          </cell>
          <cell r="K5014" t="str">
            <v>DRIVE IN UP TO 250'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391.95499999999998</v>
          </cell>
          <cell r="AB5014">
            <v>391.95499999999998</v>
          </cell>
          <cell r="AC5014">
            <v>0</v>
          </cell>
          <cell r="AD5014">
            <v>0</v>
          </cell>
        </row>
        <row r="5015">
          <cell r="B5015" t="str">
            <v>MASON CO-REGULATEDRESIDENTIALDRVNRW2</v>
          </cell>
          <cell r="J5015" t="str">
            <v>DRVNRW2</v>
          </cell>
          <cell r="K5015" t="str">
            <v>DRIVE IN OVER 250'</v>
          </cell>
          <cell r="S5015">
            <v>0</v>
          </cell>
          <cell r="T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60.6</v>
          </cell>
          <cell r="AB5015">
            <v>60.6</v>
          </cell>
          <cell r="AC5015">
            <v>0</v>
          </cell>
          <cell r="AD5015">
            <v>0</v>
          </cell>
        </row>
        <row r="5016">
          <cell r="B5016" t="str">
            <v>MASON CO-REGULATEDRESIDENTIALEMPLOYEER</v>
          </cell>
          <cell r="J5016" t="str">
            <v>EMPLOYEER</v>
          </cell>
          <cell r="K5016" t="str">
            <v>EMPLOYEE SERVICE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</row>
        <row r="5017">
          <cell r="B5017" t="str">
            <v>MASON CO-REGULATEDRESIDENTIALRECYCLECR</v>
          </cell>
          <cell r="J5017" t="str">
            <v>RECYCLECR</v>
          </cell>
          <cell r="K5017" t="str">
            <v>VALUE OF RECYCLABLES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34328.53</v>
          </cell>
          <cell r="AB5017">
            <v>34328.53</v>
          </cell>
          <cell r="AC5017">
            <v>0</v>
          </cell>
          <cell r="AD5017">
            <v>0</v>
          </cell>
        </row>
        <row r="5018">
          <cell r="B5018" t="str">
            <v>MASON CO-REGULATEDRESIDENTIALRECYONLY</v>
          </cell>
          <cell r="J5018" t="str">
            <v>RECYONLY</v>
          </cell>
          <cell r="K5018" t="str">
            <v>RECYCLE SERVICE ONLY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452.54500000000002</v>
          </cell>
          <cell r="AB5018">
            <v>452.54500000000002</v>
          </cell>
          <cell r="AC5018">
            <v>0</v>
          </cell>
          <cell r="AD5018">
            <v>0</v>
          </cell>
        </row>
        <row r="5019">
          <cell r="B5019" t="str">
            <v>MASON CO-REGULATEDRESIDENTIALRECYR</v>
          </cell>
          <cell r="J5019" t="str">
            <v>RECYR</v>
          </cell>
          <cell r="K5019" t="str">
            <v>RESIDENTIAL RECYCLE</v>
          </cell>
          <cell r="S5019">
            <v>0</v>
          </cell>
          <cell r="T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85451.324999999997</v>
          </cell>
          <cell r="AB5019">
            <v>85451.324999999997</v>
          </cell>
          <cell r="AC5019">
            <v>0</v>
          </cell>
          <cell r="AD5019">
            <v>0</v>
          </cell>
        </row>
        <row r="5020">
          <cell r="B5020" t="str">
            <v>MASON CO-REGULATEDRESIDENTIALRECYRNB</v>
          </cell>
          <cell r="J5020" t="str">
            <v>RECYRNB</v>
          </cell>
          <cell r="K5020" t="str">
            <v>RECYCLE PROGRAM W/O BINS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95.795000000000002</v>
          </cell>
          <cell r="AB5020">
            <v>95.795000000000002</v>
          </cell>
          <cell r="AC5020">
            <v>0</v>
          </cell>
          <cell r="AD5020">
            <v>0</v>
          </cell>
        </row>
        <row r="5021">
          <cell r="B5021" t="str">
            <v>MASON CO-REGULATEDRESIDENTIALSTAIR-RES</v>
          </cell>
          <cell r="J5021" t="str">
            <v>STAIR-RES</v>
          </cell>
          <cell r="K5021" t="str">
            <v>PER STAIR - RES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7.2</v>
          </cell>
          <cell r="AB5021">
            <v>7.2</v>
          </cell>
          <cell r="AC5021">
            <v>0</v>
          </cell>
          <cell r="AD5021">
            <v>0</v>
          </cell>
        </row>
        <row r="5022">
          <cell r="B5022" t="str">
            <v>MASON CO-REGULATEDRESIDENTIALWLKNRE1</v>
          </cell>
          <cell r="J5022" t="str">
            <v>WLKNRE1</v>
          </cell>
          <cell r="K5022" t="str">
            <v>WALK IN 5'-25'-EOW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57.664999999999999</v>
          </cell>
          <cell r="AB5022">
            <v>57.664999999999999</v>
          </cell>
          <cell r="AC5022">
            <v>0</v>
          </cell>
          <cell r="AD5022">
            <v>0</v>
          </cell>
        </row>
        <row r="5023">
          <cell r="B5023" t="str">
            <v>MASON CO-REGULATEDRESIDENTIALWLKNRM1</v>
          </cell>
          <cell r="J5023" t="str">
            <v>WLKNRM1</v>
          </cell>
          <cell r="K5023" t="str">
            <v>WALK IN 5'-25'-MTHLY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4.72</v>
          </cell>
          <cell r="AB5023">
            <v>4.72</v>
          </cell>
          <cell r="AC5023">
            <v>0</v>
          </cell>
          <cell r="AD5023">
            <v>0</v>
          </cell>
        </row>
        <row r="5024">
          <cell r="B5024" t="str">
            <v>MASON CO-REGULATEDRESIDENTIALWLKNRW1</v>
          </cell>
          <cell r="J5024" t="str">
            <v>WLKNRW1</v>
          </cell>
          <cell r="K5024" t="str">
            <v>WALK IN 5'-25'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143.655</v>
          </cell>
          <cell r="AB5024">
            <v>143.655</v>
          </cell>
          <cell r="AC5024">
            <v>0</v>
          </cell>
          <cell r="AD5024">
            <v>0</v>
          </cell>
        </row>
        <row r="5025">
          <cell r="B5025" t="str">
            <v>MASON CO-REGULATEDRESIDENTIALWLKNRW2</v>
          </cell>
          <cell r="J5025" t="str">
            <v>WLKNRW2</v>
          </cell>
          <cell r="K5025" t="str">
            <v>WALK IN OVER 25'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23.97</v>
          </cell>
          <cell r="AB5025">
            <v>23.97</v>
          </cell>
          <cell r="AC5025">
            <v>0</v>
          </cell>
          <cell r="AD5025">
            <v>0</v>
          </cell>
        </row>
        <row r="5026">
          <cell r="B5026" t="str">
            <v>MASON CO-REGULATEDRESIDENTIAL35ROCC1</v>
          </cell>
          <cell r="J5026" t="str">
            <v>35ROCC1</v>
          </cell>
          <cell r="K5026" t="str">
            <v>1-35 GAL ON CALL PICKUP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25.8</v>
          </cell>
          <cell r="AB5026">
            <v>0</v>
          </cell>
          <cell r="AC5026">
            <v>0</v>
          </cell>
          <cell r="AD5026">
            <v>0</v>
          </cell>
        </row>
        <row r="5027">
          <cell r="B5027" t="str">
            <v>MASON CO-REGULATEDRESIDENTIAL35RW1</v>
          </cell>
          <cell r="J5027" t="str">
            <v>35RW1</v>
          </cell>
          <cell r="K5027" t="str">
            <v>1-35 GAL CART WEEKLY SVC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-8.14</v>
          </cell>
          <cell r="AB5027">
            <v>0</v>
          </cell>
          <cell r="AC5027">
            <v>0</v>
          </cell>
          <cell r="AD5027">
            <v>0</v>
          </cell>
        </row>
        <row r="5028">
          <cell r="B5028" t="str">
            <v>MASON CO-REGULATEDRESIDENTIAL48ROCC1</v>
          </cell>
          <cell r="J5028" t="str">
            <v>48ROCC1</v>
          </cell>
          <cell r="K5028" t="str">
            <v>1-48 GAL ON CALL PICKUP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32.32</v>
          </cell>
          <cell r="AB5028">
            <v>0</v>
          </cell>
          <cell r="AC5028">
            <v>0</v>
          </cell>
          <cell r="AD5028">
            <v>0</v>
          </cell>
        </row>
        <row r="5029">
          <cell r="B5029" t="str">
            <v>MASON CO-REGULATEDRESIDENTIAL64RE1</v>
          </cell>
          <cell r="J5029" t="str">
            <v>64RE1</v>
          </cell>
          <cell r="K5029" t="str">
            <v>1-64 GAL EOW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-34.28</v>
          </cell>
          <cell r="AB5029">
            <v>0</v>
          </cell>
          <cell r="AC5029">
            <v>0</v>
          </cell>
          <cell r="AD5029">
            <v>0</v>
          </cell>
        </row>
        <row r="5030">
          <cell r="B5030" t="str">
            <v>MASON CO-REGULATEDRESIDENTIAL64ROCC1</v>
          </cell>
          <cell r="J5030" t="str">
            <v>64ROCC1</v>
          </cell>
          <cell r="K5030" t="str">
            <v>1-64 GAL ON CALL PICKUP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19.079999999999998</v>
          </cell>
          <cell r="AB5030">
            <v>0</v>
          </cell>
          <cell r="AC5030">
            <v>0</v>
          </cell>
          <cell r="AD5030">
            <v>0</v>
          </cell>
        </row>
        <row r="5031">
          <cell r="B5031" t="str">
            <v>MASON CO-REGULATEDRESIDENTIAL96ROCC1</v>
          </cell>
          <cell r="J5031" t="str">
            <v>96ROCC1</v>
          </cell>
          <cell r="K5031" t="str">
            <v>1-96 GAL ON CALL PICKUP</v>
          </cell>
          <cell r="S5031">
            <v>0</v>
          </cell>
          <cell r="T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247.17</v>
          </cell>
          <cell r="AB5031">
            <v>0</v>
          </cell>
          <cell r="AC5031">
            <v>0</v>
          </cell>
          <cell r="AD5031">
            <v>0</v>
          </cell>
        </row>
        <row r="5032">
          <cell r="B5032" t="str">
            <v>MASON CO-REGULATEDRESIDENTIALADJOTHR</v>
          </cell>
          <cell r="J5032" t="str">
            <v>ADJOTHR</v>
          </cell>
          <cell r="K5032" t="str">
            <v>ADJUSTMENT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-31.66</v>
          </cell>
          <cell r="AB5032">
            <v>0</v>
          </cell>
          <cell r="AC5032">
            <v>0</v>
          </cell>
          <cell r="AD5032">
            <v>0</v>
          </cell>
        </row>
        <row r="5033">
          <cell r="B5033" t="str">
            <v>MASON CO-REGULATEDRESIDENTIALEXPUR</v>
          </cell>
          <cell r="J5033" t="str">
            <v>EXPUR</v>
          </cell>
          <cell r="K5033" t="str">
            <v>EXTRA PICKUP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940.46</v>
          </cell>
          <cell r="AB5033">
            <v>0</v>
          </cell>
          <cell r="AC5033">
            <v>0</v>
          </cell>
          <cell r="AD5033">
            <v>0</v>
          </cell>
        </row>
        <row r="5034">
          <cell r="B5034" t="str">
            <v>MASON CO-REGULATEDRESIDENTIALEXTRAR</v>
          </cell>
          <cell r="J5034" t="str">
            <v>EXTRAR</v>
          </cell>
          <cell r="K5034" t="str">
            <v>EXTRA CAN/BAGS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2408.09</v>
          </cell>
          <cell r="AB5034">
            <v>0</v>
          </cell>
          <cell r="AC5034">
            <v>0</v>
          </cell>
          <cell r="AD5034">
            <v>0</v>
          </cell>
        </row>
        <row r="5035">
          <cell r="B5035" t="str">
            <v>MASON CO-REGULATEDRESIDENTIALOFOWR</v>
          </cell>
          <cell r="J5035" t="str">
            <v>OFOWR</v>
          </cell>
          <cell r="K5035" t="str">
            <v>OVERFILL/OVERWEIGHT CHG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  <cell r="Y5035">
            <v>0</v>
          </cell>
          <cell r="Z5035">
            <v>0</v>
          </cell>
          <cell r="AA5035">
            <v>2286.5700000000002</v>
          </cell>
          <cell r="AB5035">
            <v>0</v>
          </cell>
          <cell r="AC5035">
            <v>0</v>
          </cell>
          <cell r="AD5035">
            <v>0</v>
          </cell>
        </row>
        <row r="5036">
          <cell r="B5036" t="str">
            <v>MASON CO-REGULATEDRESIDENTIALRECYCLECR</v>
          </cell>
          <cell r="J5036" t="str">
            <v>RECYCLECR</v>
          </cell>
          <cell r="K5036" t="str">
            <v>VALUE OF RECYCLABLES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  <cell r="Y5036">
            <v>0</v>
          </cell>
          <cell r="Z5036">
            <v>0</v>
          </cell>
          <cell r="AA5036">
            <v>-8.33</v>
          </cell>
          <cell r="AB5036">
            <v>0</v>
          </cell>
          <cell r="AC5036">
            <v>0</v>
          </cell>
          <cell r="AD5036">
            <v>0</v>
          </cell>
        </row>
        <row r="5037">
          <cell r="B5037" t="str">
            <v>MASON CO-REGULATEDRESIDENTIALRECYR</v>
          </cell>
          <cell r="J5037" t="str">
            <v>RECYR</v>
          </cell>
          <cell r="K5037" t="str">
            <v>RESIDENTIAL RECYCLE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  <cell r="Y5037">
            <v>0</v>
          </cell>
          <cell r="Z5037">
            <v>0</v>
          </cell>
          <cell r="AA5037">
            <v>-20.83</v>
          </cell>
          <cell r="AB5037">
            <v>0</v>
          </cell>
          <cell r="AC5037">
            <v>0</v>
          </cell>
          <cell r="AD5037">
            <v>0</v>
          </cell>
        </row>
        <row r="5038">
          <cell r="B5038" t="str">
            <v>MASON CO-REGULATEDRESIDENTIALREDELIVER</v>
          </cell>
          <cell r="J5038" t="str">
            <v>REDELIVER</v>
          </cell>
          <cell r="K5038" t="str">
            <v>DELIVERY CHARGE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52.32</v>
          </cell>
          <cell r="AB5038">
            <v>0</v>
          </cell>
          <cell r="AC5038">
            <v>0</v>
          </cell>
          <cell r="AD5038">
            <v>0</v>
          </cell>
        </row>
        <row r="5039">
          <cell r="B5039" t="str">
            <v>MASON CO-REGULATEDRESIDENTIALTRIPRCARTS</v>
          </cell>
          <cell r="J5039" t="str">
            <v>TRIPRCARTS</v>
          </cell>
          <cell r="K5039" t="str">
            <v>RESI TRIP CHARGE - CARTS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9.25</v>
          </cell>
          <cell r="AB5039">
            <v>0</v>
          </cell>
          <cell r="AC5039">
            <v>0</v>
          </cell>
          <cell r="AD5039">
            <v>0</v>
          </cell>
        </row>
        <row r="5040">
          <cell r="B5040" t="str">
            <v>MASON CO-REGULATEDRESIDENTIAL35ROCC1</v>
          </cell>
          <cell r="J5040" t="str">
            <v>35ROCC1</v>
          </cell>
          <cell r="K5040" t="str">
            <v>1-35 GAL ON CALL PICKUP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12.9</v>
          </cell>
          <cell r="AB5040">
            <v>0</v>
          </cell>
          <cell r="AC5040">
            <v>0</v>
          </cell>
          <cell r="AD5040">
            <v>0</v>
          </cell>
        </row>
        <row r="5041">
          <cell r="B5041" t="str">
            <v>MASON CO-REGULATEDRESIDENTIAL35RW1</v>
          </cell>
          <cell r="J5041" t="str">
            <v>35RW1</v>
          </cell>
          <cell r="K5041" t="str">
            <v>1-35 GAL CART WEEKLY SVC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32.299999999999997</v>
          </cell>
          <cell r="AB5041">
            <v>0</v>
          </cell>
          <cell r="AC5041">
            <v>0</v>
          </cell>
          <cell r="AD5041">
            <v>0</v>
          </cell>
        </row>
        <row r="5042">
          <cell r="B5042" t="str">
            <v>MASON CO-REGULATEDRESIDENTIAL48RE1</v>
          </cell>
          <cell r="J5042" t="str">
            <v>48RE1</v>
          </cell>
          <cell r="K5042" t="str">
            <v>1-48 GAL EOW</v>
          </cell>
          <cell r="S5042">
            <v>0</v>
          </cell>
          <cell r="T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35.93</v>
          </cell>
          <cell r="AB5042">
            <v>0</v>
          </cell>
          <cell r="AC5042">
            <v>0</v>
          </cell>
          <cell r="AD5042">
            <v>0</v>
          </cell>
        </row>
        <row r="5043">
          <cell r="B5043" t="str">
            <v>MASON CO-REGULATEDRESIDENTIAL48RW1</v>
          </cell>
          <cell r="J5043" t="str">
            <v>48RW1</v>
          </cell>
          <cell r="K5043" t="str">
            <v>1-48 GAL WEEKLY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5.17</v>
          </cell>
          <cell r="AB5043">
            <v>0</v>
          </cell>
          <cell r="AC5043">
            <v>0</v>
          </cell>
          <cell r="AD5043">
            <v>0</v>
          </cell>
        </row>
        <row r="5044">
          <cell r="B5044" t="str">
            <v>MASON CO-REGULATEDRESIDENTIAL64RE1</v>
          </cell>
          <cell r="J5044" t="str">
            <v>64RE1</v>
          </cell>
          <cell r="K5044" t="str">
            <v>1-64 GAL EOW</v>
          </cell>
          <cell r="S5044">
            <v>0</v>
          </cell>
          <cell r="T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39.42</v>
          </cell>
          <cell r="AB5044">
            <v>0</v>
          </cell>
          <cell r="AC5044">
            <v>0</v>
          </cell>
          <cell r="AD5044">
            <v>0</v>
          </cell>
        </row>
        <row r="5045">
          <cell r="B5045" t="str">
            <v>MASON CO-REGULATEDRESIDENTIAL96ROCC1</v>
          </cell>
          <cell r="J5045" t="str">
            <v>96ROCC1</v>
          </cell>
          <cell r="K5045" t="str">
            <v>1-96 GAL ON CALL PICKUP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23.54</v>
          </cell>
          <cell r="AB5045">
            <v>0</v>
          </cell>
          <cell r="AC5045">
            <v>0</v>
          </cell>
          <cell r="AD5045">
            <v>0</v>
          </cell>
        </row>
        <row r="5046">
          <cell r="B5046" t="str">
            <v>MASON CO-REGULATEDRESIDENTIAL96RW1</v>
          </cell>
          <cell r="J5046" t="str">
            <v>96RW1</v>
          </cell>
          <cell r="K5046" t="str">
            <v>1-96 GAL CART WEEKLY SVC</v>
          </cell>
          <cell r="S5046">
            <v>0</v>
          </cell>
          <cell r="T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126.6</v>
          </cell>
          <cell r="AB5046">
            <v>0</v>
          </cell>
          <cell r="AC5046">
            <v>0</v>
          </cell>
          <cell r="AD5046">
            <v>0</v>
          </cell>
        </row>
        <row r="5047">
          <cell r="B5047" t="str">
            <v>MASON CO-REGULATEDRESIDENTIALDRVNRE1RECYMA</v>
          </cell>
          <cell r="J5047" t="str">
            <v>DRVNRE1RECYMA</v>
          </cell>
          <cell r="K5047" t="str">
            <v>DRIVE IN UP TO 250 EOW-RE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65.75</v>
          </cell>
          <cell r="AB5047">
            <v>0</v>
          </cell>
          <cell r="AC5047">
            <v>0</v>
          </cell>
          <cell r="AD5047">
            <v>0</v>
          </cell>
        </row>
        <row r="5048">
          <cell r="B5048" t="str">
            <v>MASON CO-REGULATEDRESIDENTIALDRVNRE2RECYMA</v>
          </cell>
          <cell r="J5048" t="str">
            <v>DRVNRE2RECYMA</v>
          </cell>
          <cell r="K5048" t="str">
            <v>DRIVE IN OVER 250 EOW-REC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19.8</v>
          </cell>
          <cell r="AB5048">
            <v>0</v>
          </cell>
          <cell r="AC5048">
            <v>0</v>
          </cell>
          <cell r="AD5048">
            <v>0</v>
          </cell>
        </row>
        <row r="5049">
          <cell r="B5049" t="str">
            <v>MASON CO-REGULATEDRESIDENTIALDRVNRM1RECYMA</v>
          </cell>
          <cell r="J5049" t="str">
            <v>DRVNRM1RECYMA</v>
          </cell>
          <cell r="K5049" t="str">
            <v>DRIVE IN UP TO 125 MONTHL</v>
          </cell>
          <cell r="S5049">
            <v>0</v>
          </cell>
          <cell r="T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  <cell r="Y5049">
            <v>0</v>
          </cell>
          <cell r="Z5049">
            <v>0</v>
          </cell>
          <cell r="AA5049">
            <v>1.1000000000000001</v>
          </cell>
          <cell r="AB5049">
            <v>0</v>
          </cell>
          <cell r="AC5049">
            <v>0</v>
          </cell>
          <cell r="AD5049">
            <v>0</v>
          </cell>
        </row>
        <row r="5050">
          <cell r="B5050" t="str">
            <v>MASON CO-REGULATEDRESIDENTIALEMPLOYEER</v>
          </cell>
          <cell r="J5050" t="str">
            <v>EMPLOYEER</v>
          </cell>
          <cell r="K5050" t="str">
            <v>EMPLOYEE SERVICE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  <cell r="W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</row>
        <row r="5051">
          <cell r="B5051" t="str">
            <v>MASON CO-REGULATEDRESIDENTIALRECYCLECR</v>
          </cell>
          <cell r="J5051" t="str">
            <v>RECYCLECR</v>
          </cell>
          <cell r="K5051" t="str">
            <v>VALUE OF RECYCLABLES</v>
          </cell>
          <cell r="S5051">
            <v>0</v>
          </cell>
          <cell r="T5051">
            <v>0</v>
          </cell>
          <cell r="U5051">
            <v>0</v>
          </cell>
          <cell r="V5051">
            <v>0</v>
          </cell>
          <cell r="W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19.98</v>
          </cell>
          <cell r="AB5051">
            <v>0</v>
          </cell>
          <cell r="AC5051">
            <v>0</v>
          </cell>
          <cell r="AD5051">
            <v>0</v>
          </cell>
        </row>
        <row r="5052">
          <cell r="B5052" t="str">
            <v>MASON CO-REGULATEDRESIDENTIALRECYR</v>
          </cell>
          <cell r="J5052" t="str">
            <v>RECYR</v>
          </cell>
          <cell r="K5052" t="str">
            <v>RESIDENTIAL RECYCLE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49.98</v>
          </cell>
          <cell r="AB5052">
            <v>0</v>
          </cell>
          <cell r="AC5052">
            <v>0</v>
          </cell>
          <cell r="AD5052">
            <v>0</v>
          </cell>
        </row>
        <row r="5053">
          <cell r="B5053" t="str">
            <v>MASON CO-REGULATEDRESIDENTIAL35ROCC1</v>
          </cell>
          <cell r="J5053" t="str">
            <v>35ROCC1</v>
          </cell>
          <cell r="K5053" t="str">
            <v>1-35 GAL ON CALL PICKUP</v>
          </cell>
          <cell r="S5053">
            <v>0</v>
          </cell>
          <cell r="T5053">
            <v>0</v>
          </cell>
          <cell r="U5053">
            <v>0</v>
          </cell>
          <cell r="V5053">
            <v>0</v>
          </cell>
          <cell r="W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2650.95</v>
          </cell>
          <cell r="AB5053">
            <v>0</v>
          </cell>
          <cell r="AC5053">
            <v>0</v>
          </cell>
          <cell r="AD5053">
            <v>0</v>
          </cell>
        </row>
        <row r="5054">
          <cell r="B5054" t="str">
            <v>MASON CO-REGULATEDRESIDENTIAL48ROCC1</v>
          </cell>
          <cell r="J5054" t="str">
            <v>48ROCC1</v>
          </cell>
          <cell r="K5054" t="str">
            <v>1-48 GAL ON CALL PICKUP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234.32</v>
          </cell>
          <cell r="AB5054">
            <v>0</v>
          </cell>
          <cell r="AC5054">
            <v>0</v>
          </cell>
          <cell r="AD5054">
            <v>0</v>
          </cell>
        </row>
        <row r="5055">
          <cell r="B5055" t="str">
            <v>MASON CO-REGULATEDRESIDENTIAL64ROCC1</v>
          </cell>
          <cell r="J5055" t="str">
            <v>64ROCC1</v>
          </cell>
          <cell r="K5055" t="str">
            <v>1-64 GAL ON CALL PICKUP</v>
          </cell>
          <cell r="S5055">
            <v>0</v>
          </cell>
          <cell r="T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305.27999999999997</v>
          </cell>
          <cell r="AB5055">
            <v>0</v>
          </cell>
          <cell r="AC5055">
            <v>0</v>
          </cell>
          <cell r="AD5055">
            <v>0</v>
          </cell>
        </row>
        <row r="5056">
          <cell r="B5056" t="str">
            <v>MASON CO-REGULATEDRESIDENTIAL96ROCC1</v>
          </cell>
          <cell r="J5056" t="str">
            <v>96ROCC1</v>
          </cell>
          <cell r="K5056" t="str">
            <v>1-96 GAL ON CALL PICKUP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588.5</v>
          </cell>
          <cell r="AB5056">
            <v>0</v>
          </cell>
          <cell r="AC5056">
            <v>0</v>
          </cell>
          <cell r="AD5056">
            <v>0</v>
          </cell>
        </row>
        <row r="5057">
          <cell r="B5057" t="str">
            <v>MASON CO-REGULATEDRESIDENTIALEXTRAR</v>
          </cell>
          <cell r="J5057" t="str">
            <v>EXTRAR</v>
          </cell>
          <cell r="K5057" t="str">
            <v>EXTRA CAN/BAGS</v>
          </cell>
          <cell r="S5057">
            <v>0</v>
          </cell>
          <cell r="T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103.73</v>
          </cell>
          <cell r="AB5057">
            <v>0</v>
          </cell>
          <cell r="AC5057">
            <v>0</v>
          </cell>
          <cell r="AD5057">
            <v>0</v>
          </cell>
        </row>
        <row r="5058">
          <cell r="B5058" t="str">
            <v>MASON CO-REGULATEDRESIDENTIALOFOWR</v>
          </cell>
          <cell r="J5058" t="str">
            <v>OFOWR</v>
          </cell>
          <cell r="K5058" t="str">
            <v>OVERFILL/OVERWEIGHT CHG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90.2</v>
          </cell>
          <cell r="AB5058">
            <v>0</v>
          </cell>
          <cell r="AC5058">
            <v>0</v>
          </cell>
          <cell r="AD5058">
            <v>0</v>
          </cell>
        </row>
        <row r="5059">
          <cell r="B5059" t="str">
            <v>MASON CO-REGULATEDROLLOFFDISPMC-TON</v>
          </cell>
          <cell r="J5059" t="str">
            <v>DISPMC-TON</v>
          </cell>
          <cell r="K5059" t="str">
            <v>MC LANDFILL PER TON</v>
          </cell>
          <cell r="S5059">
            <v>0</v>
          </cell>
          <cell r="T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  <cell r="Y5059">
            <v>0</v>
          </cell>
          <cell r="Z5059">
            <v>0</v>
          </cell>
          <cell r="AA5059">
            <v>275.67</v>
          </cell>
          <cell r="AB5059">
            <v>0</v>
          </cell>
          <cell r="AC5059">
            <v>0</v>
          </cell>
          <cell r="AD5059">
            <v>0</v>
          </cell>
        </row>
        <row r="5060">
          <cell r="B5060" t="str">
            <v>MASON CO-REGULATEDROLLOFFDISPMCMISC</v>
          </cell>
          <cell r="J5060" t="str">
            <v>DISPMCMISC</v>
          </cell>
          <cell r="K5060" t="str">
            <v>DISPOSAL MISCELLANOUS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59.29</v>
          </cell>
          <cell r="AB5060">
            <v>0</v>
          </cell>
          <cell r="AC5060">
            <v>0</v>
          </cell>
          <cell r="AD5060">
            <v>0</v>
          </cell>
        </row>
        <row r="5061">
          <cell r="B5061" t="str">
            <v>MASON CO-REGULATEDROLLOFFRODEL</v>
          </cell>
          <cell r="J5061" t="str">
            <v>RODEL</v>
          </cell>
          <cell r="K5061" t="str">
            <v>ROLL OFF-DELIVERY</v>
          </cell>
          <cell r="S5061">
            <v>0</v>
          </cell>
          <cell r="T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77.959999999999994</v>
          </cell>
          <cell r="AB5061">
            <v>0</v>
          </cell>
          <cell r="AC5061">
            <v>0</v>
          </cell>
          <cell r="AD5061">
            <v>0</v>
          </cell>
        </row>
        <row r="5062">
          <cell r="B5062" t="str">
            <v>MASON CO-REGULATEDROLLOFFROHAUL40T</v>
          </cell>
          <cell r="J5062" t="str">
            <v>ROHAUL40T</v>
          </cell>
          <cell r="K5062" t="str">
            <v>40YD ROLL OFF TEMP HAUL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165.74</v>
          </cell>
          <cell r="AB5062">
            <v>0</v>
          </cell>
          <cell r="AC5062">
            <v>0</v>
          </cell>
          <cell r="AD5062">
            <v>0</v>
          </cell>
        </row>
        <row r="5063">
          <cell r="B5063" t="str">
            <v>MASON CO-REGULATEDROLLOFFROLID</v>
          </cell>
          <cell r="J5063" t="str">
            <v>ROLID</v>
          </cell>
          <cell r="K5063" t="str">
            <v>ROLL OFF-LID</v>
          </cell>
          <cell r="S5063">
            <v>0</v>
          </cell>
          <cell r="T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1.96</v>
          </cell>
          <cell r="AB5063">
            <v>0</v>
          </cell>
          <cell r="AC5063">
            <v>0</v>
          </cell>
          <cell r="AD5063">
            <v>0</v>
          </cell>
        </row>
        <row r="5064">
          <cell r="B5064" t="str">
            <v>MASON CO-REGULATEDROLLOFFRORENT40D</v>
          </cell>
          <cell r="J5064" t="str">
            <v>RORENT40D</v>
          </cell>
          <cell r="K5064" t="str">
            <v>40YD ROLL OFF-DAILY RENT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37.840000000000003</v>
          </cell>
          <cell r="AB5064">
            <v>0</v>
          </cell>
          <cell r="AC5064">
            <v>0</v>
          </cell>
          <cell r="AD5064">
            <v>0</v>
          </cell>
        </row>
        <row r="5065">
          <cell r="B5065" t="str">
            <v>MASON CO-REGULATEDROLLOFFWASHOUT</v>
          </cell>
          <cell r="J5065" t="str">
            <v>WASHOUT</v>
          </cell>
          <cell r="K5065" t="str">
            <v>WASHING FEE</v>
          </cell>
          <cell r="S5065">
            <v>0</v>
          </cell>
          <cell r="T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10.62</v>
          </cell>
          <cell r="AB5065">
            <v>0</v>
          </cell>
          <cell r="AC5065">
            <v>0</v>
          </cell>
          <cell r="AD5065">
            <v>0</v>
          </cell>
        </row>
        <row r="5066">
          <cell r="B5066" t="str">
            <v>MASON CO-REGULATEDROLLOFFROLID</v>
          </cell>
          <cell r="J5066" t="str">
            <v>ROLID</v>
          </cell>
          <cell r="K5066" t="str">
            <v>ROLL OFF-LID</v>
          </cell>
          <cell r="S5066">
            <v>0</v>
          </cell>
          <cell r="T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276.64</v>
          </cell>
          <cell r="AB5066">
            <v>0</v>
          </cell>
          <cell r="AC5066">
            <v>0</v>
          </cell>
          <cell r="AD5066">
            <v>0</v>
          </cell>
        </row>
        <row r="5067">
          <cell r="B5067" t="str">
            <v>MASON CO-REGULATEDROLLOFFRORENT10D</v>
          </cell>
          <cell r="J5067" t="str">
            <v>RORENT10D</v>
          </cell>
          <cell r="K5067" t="str">
            <v>10YD ROLL OFF DAILY RENT</v>
          </cell>
          <cell r="S5067">
            <v>0</v>
          </cell>
          <cell r="T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204.6</v>
          </cell>
          <cell r="AB5067">
            <v>0</v>
          </cell>
          <cell r="AC5067">
            <v>0</v>
          </cell>
          <cell r="AD5067">
            <v>0</v>
          </cell>
        </row>
        <row r="5068">
          <cell r="B5068" t="str">
            <v>MASON CO-REGULATEDROLLOFFRORENT20D</v>
          </cell>
          <cell r="J5068" t="str">
            <v>RORENT20D</v>
          </cell>
          <cell r="K5068" t="str">
            <v>20YD ROLL OFF-DAILY RENT</v>
          </cell>
          <cell r="S5068">
            <v>0</v>
          </cell>
          <cell r="T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2848.74</v>
          </cell>
          <cell r="AB5068">
            <v>0</v>
          </cell>
          <cell r="AC5068">
            <v>0</v>
          </cell>
          <cell r="AD5068">
            <v>0</v>
          </cell>
        </row>
        <row r="5069">
          <cell r="B5069" t="str">
            <v>MASON CO-REGULATEDROLLOFFRORENT20M</v>
          </cell>
          <cell r="J5069" t="str">
            <v>RORENT20M</v>
          </cell>
          <cell r="K5069" t="str">
            <v>20YD ROLL OFF-MNTHLY RENT</v>
          </cell>
          <cell r="S5069">
            <v>0</v>
          </cell>
          <cell r="T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2047.08</v>
          </cell>
          <cell r="AB5069">
            <v>0</v>
          </cell>
          <cell r="AC5069">
            <v>0</v>
          </cell>
          <cell r="AD5069">
            <v>0</v>
          </cell>
        </row>
        <row r="5070">
          <cell r="B5070" t="str">
            <v>MASON CO-REGULATEDROLLOFFRORENT40D</v>
          </cell>
          <cell r="J5070" t="str">
            <v>RORENT40D</v>
          </cell>
          <cell r="K5070" t="str">
            <v>40YD ROLL OFF-DAILY RENT</v>
          </cell>
          <cell r="S5070">
            <v>0</v>
          </cell>
          <cell r="T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2014.98</v>
          </cell>
          <cell r="AB5070">
            <v>0</v>
          </cell>
          <cell r="AC5070">
            <v>0</v>
          </cell>
          <cell r="AD5070">
            <v>0</v>
          </cell>
        </row>
        <row r="5071">
          <cell r="B5071" t="str">
            <v>MASON CO-REGULATEDROLLOFFRORENT40M</v>
          </cell>
          <cell r="J5071" t="str">
            <v>RORENT40M</v>
          </cell>
          <cell r="K5071" t="str">
            <v>40YD ROLL OFF-MNTHLY RENT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  <cell r="Y5071">
            <v>0</v>
          </cell>
          <cell r="Z5071">
            <v>0</v>
          </cell>
          <cell r="AA5071">
            <v>331.48</v>
          </cell>
          <cell r="AB5071">
            <v>0</v>
          </cell>
          <cell r="AC5071">
            <v>0</v>
          </cell>
          <cell r="AD5071">
            <v>0</v>
          </cell>
        </row>
        <row r="5072">
          <cell r="B5072" t="str">
            <v>MASON CO-REGULATEDROLLOFFCPHAUL10</v>
          </cell>
          <cell r="J5072" t="str">
            <v>CPHAUL10</v>
          </cell>
          <cell r="K5072" t="str">
            <v>10YD COMPACTOR-HAUL</v>
          </cell>
          <cell r="S5072">
            <v>0</v>
          </cell>
          <cell r="T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  <cell r="Y5072">
            <v>0</v>
          </cell>
          <cell r="Z5072">
            <v>0</v>
          </cell>
          <cell r="AA5072">
            <v>126.71</v>
          </cell>
          <cell r="AB5072">
            <v>0</v>
          </cell>
          <cell r="AC5072">
            <v>0</v>
          </cell>
          <cell r="AD5072">
            <v>0</v>
          </cell>
        </row>
        <row r="5073">
          <cell r="B5073" t="str">
            <v>MASON CO-REGULATEDROLLOFFCPHAUL15</v>
          </cell>
          <cell r="J5073" t="str">
            <v>CPHAUL15</v>
          </cell>
          <cell r="K5073" t="str">
            <v>15YD COMPACTOR-HAUL</v>
          </cell>
          <cell r="S5073">
            <v>0</v>
          </cell>
          <cell r="T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  <cell r="Y5073">
            <v>0</v>
          </cell>
          <cell r="Z5073">
            <v>0</v>
          </cell>
          <cell r="AA5073">
            <v>730.85</v>
          </cell>
          <cell r="AB5073">
            <v>0</v>
          </cell>
          <cell r="AC5073">
            <v>0</v>
          </cell>
          <cell r="AD5073">
            <v>0</v>
          </cell>
        </row>
        <row r="5074">
          <cell r="B5074" t="str">
            <v>MASON CO-REGULATEDROLLOFFCPHAUL20</v>
          </cell>
          <cell r="J5074" t="str">
            <v>CPHAUL20</v>
          </cell>
          <cell r="K5074" t="str">
            <v>20YD COMPACTOR-HAUL</v>
          </cell>
          <cell r="S5074">
            <v>0</v>
          </cell>
          <cell r="T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155.93</v>
          </cell>
          <cell r="AB5074">
            <v>0</v>
          </cell>
          <cell r="AC5074">
            <v>0</v>
          </cell>
          <cell r="AD5074">
            <v>0</v>
          </cell>
        </row>
        <row r="5075">
          <cell r="B5075" t="str">
            <v>MASON CO-REGULATEDROLLOFFCPHAUL25</v>
          </cell>
          <cell r="J5075" t="str">
            <v>CPHAUL25</v>
          </cell>
          <cell r="K5075" t="str">
            <v>25YD COMPACTOR-HAUL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1706.9</v>
          </cell>
          <cell r="AB5075">
            <v>0</v>
          </cell>
          <cell r="AC5075">
            <v>0</v>
          </cell>
          <cell r="AD5075">
            <v>0</v>
          </cell>
        </row>
        <row r="5076">
          <cell r="B5076" t="str">
            <v>MASON CO-REGULATEDROLLOFFDISPMC-TON</v>
          </cell>
          <cell r="J5076" t="str">
            <v>DISPMC-TON</v>
          </cell>
          <cell r="K5076" t="str">
            <v>MC LANDFILL PER TON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35883.96</v>
          </cell>
          <cell r="AB5076">
            <v>0</v>
          </cell>
          <cell r="AC5076">
            <v>0</v>
          </cell>
          <cell r="AD5076">
            <v>0</v>
          </cell>
        </row>
        <row r="5077">
          <cell r="B5077" t="str">
            <v>MASON CO-REGULATEDROLLOFFDISPMCMISC</v>
          </cell>
          <cell r="J5077" t="str">
            <v>DISPMCMISC</v>
          </cell>
          <cell r="K5077" t="str">
            <v>DISPOSAL MISCELLANOUS</v>
          </cell>
          <cell r="S5077">
            <v>0</v>
          </cell>
          <cell r="T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  <cell r="Y5077">
            <v>0</v>
          </cell>
          <cell r="Z5077">
            <v>0</v>
          </cell>
          <cell r="AA5077">
            <v>235.65</v>
          </cell>
          <cell r="AB5077">
            <v>0</v>
          </cell>
          <cell r="AC5077">
            <v>0</v>
          </cell>
          <cell r="AD5077">
            <v>0</v>
          </cell>
        </row>
        <row r="5078">
          <cell r="B5078" t="str">
            <v>MASON CO-REGULATEDROLLOFFRODEL</v>
          </cell>
          <cell r="J5078" t="str">
            <v>RODEL</v>
          </cell>
          <cell r="K5078" t="str">
            <v>ROLL OFF-DELIVERY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  <cell r="Y5078">
            <v>0</v>
          </cell>
          <cell r="Z5078">
            <v>0</v>
          </cell>
          <cell r="AA5078">
            <v>2182.88</v>
          </cell>
          <cell r="AB5078">
            <v>0</v>
          </cell>
          <cell r="AC5078">
            <v>0</v>
          </cell>
          <cell r="AD5078">
            <v>0</v>
          </cell>
        </row>
        <row r="5079">
          <cell r="B5079" t="str">
            <v>MASON CO-REGULATEDROLLOFFROHAUL10T</v>
          </cell>
          <cell r="J5079" t="str">
            <v>ROHAUL10T</v>
          </cell>
          <cell r="K5079" t="str">
            <v>ROHAUL10T</v>
          </cell>
          <cell r="S5079">
            <v>0</v>
          </cell>
          <cell r="T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  <cell r="Y5079">
            <v>0</v>
          </cell>
          <cell r="Z5079">
            <v>0</v>
          </cell>
          <cell r="AA5079">
            <v>251.79</v>
          </cell>
          <cell r="AB5079">
            <v>0</v>
          </cell>
          <cell r="AC5079">
            <v>0</v>
          </cell>
          <cell r="AD5079">
            <v>0</v>
          </cell>
        </row>
        <row r="5080">
          <cell r="B5080" t="str">
            <v>MASON CO-REGULATEDROLLOFFROHAUL20</v>
          </cell>
          <cell r="J5080" t="str">
            <v>ROHAUL20</v>
          </cell>
          <cell r="K5080" t="str">
            <v>20YD ROLL OFF-HAUL</v>
          </cell>
          <cell r="S5080">
            <v>0</v>
          </cell>
          <cell r="T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4094.16</v>
          </cell>
          <cell r="AB5080">
            <v>0</v>
          </cell>
          <cell r="AC5080">
            <v>0</v>
          </cell>
          <cell r="AD5080">
            <v>0</v>
          </cell>
        </row>
        <row r="5081">
          <cell r="B5081" t="str">
            <v>MASON CO-REGULATEDROLLOFFROHAUL20T</v>
          </cell>
          <cell r="J5081" t="str">
            <v>ROHAUL20T</v>
          </cell>
          <cell r="K5081" t="str">
            <v>20YD ROLL OFF TEMP HAUL</v>
          </cell>
          <cell r="S5081">
            <v>0</v>
          </cell>
          <cell r="T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3899.2</v>
          </cell>
          <cell r="AB5081">
            <v>0</v>
          </cell>
          <cell r="AC5081">
            <v>0</v>
          </cell>
          <cell r="AD5081">
            <v>0</v>
          </cell>
        </row>
        <row r="5082">
          <cell r="B5082" t="str">
            <v>MASON CO-REGULATEDROLLOFFROHAUL30</v>
          </cell>
          <cell r="J5082" t="str">
            <v>ROHAUL30</v>
          </cell>
          <cell r="K5082" t="str">
            <v>30YD ROLL OFF-HAUL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126.4</v>
          </cell>
          <cell r="AB5082">
            <v>0</v>
          </cell>
          <cell r="AC5082">
            <v>0</v>
          </cell>
          <cell r="AD5082">
            <v>0</v>
          </cell>
        </row>
        <row r="5083">
          <cell r="B5083" t="str">
            <v>MASON CO-REGULATEDROLLOFFROHAUL40</v>
          </cell>
          <cell r="J5083" t="str">
            <v>ROHAUL40</v>
          </cell>
          <cell r="K5083" t="str">
            <v>40YD ROLL OFF-HAUL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  <cell r="Y5083">
            <v>0</v>
          </cell>
          <cell r="Z5083">
            <v>0</v>
          </cell>
          <cell r="AA5083">
            <v>1325.92</v>
          </cell>
          <cell r="AB5083">
            <v>0</v>
          </cell>
          <cell r="AC5083">
            <v>0</v>
          </cell>
          <cell r="AD5083">
            <v>0</v>
          </cell>
        </row>
        <row r="5084">
          <cell r="B5084" t="str">
            <v>MASON CO-REGULATEDROLLOFFROHAUL40T</v>
          </cell>
          <cell r="J5084" t="str">
            <v>ROHAUL40T</v>
          </cell>
          <cell r="K5084" t="str">
            <v>40YD ROLL OFF TEMP HAUL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  <cell r="Y5084">
            <v>0</v>
          </cell>
          <cell r="Z5084">
            <v>0</v>
          </cell>
          <cell r="AA5084">
            <v>1657.4</v>
          </cell>
          <cell r="AB5084">
            <v>0</v>
          </cell>
          <cell r="AC5084">
            <v>0</v>
          </cell>
          <cell r="AD5084">
            <v>0</v>
          </cell>
        </row>
        <row r="5085">
          <cell r="B5085" t="str">
            <v>MASON CO-REGULATEDROLLOFFROMILE</v>
          </cell>
          <cell r="J5085" t="str">
            <v>ROMILE</v>
          </cell>
          <cell r="K5085" t="str">
            <v>ROLL OFF-MILEAGE</v>
          </cell>
          <cell r="S5085">
            <v>0</v>
          </cell>
          <cell r="T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  <cell r="Y5085">
            <v>0</v>
          </cell>
          <cell r="Z5085">
            <v>0</v>
          </cell>
          <cell r="AA5085">
            <v>1020.6</v>
          </cell>
          <cell r="AB5085">
            <v>0</v>
          </cell>
          <cell r="AC5085">
            <v>0</v>
          </cell>
          <cell r="AD5085">
            <v>0</v>
          </cell>
        </row>
        <row r="5086">
          <cell r="B5086" t="str">
            <v>MASON CO-REGULATEDROLLOFFRORELOCATE</v>
          </cell>
          <cell r="J5086" t="str">
            <v>RORELOCATE</v>
          </cell>
          <cell r="K5086" t="str">
            <v>ROLL OFF RELOCATE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77.959999999999994</v>
          </cell>
          <cell r="AB5086">
            <v>0</v>
          </cell>
          <cell r="AC5086">
            <v>0</v>
          </cell>
          <cell r="AD5086">
            <v>0</v>
          </cell>
        </row>
        <row r="5087">
          <cell r="B5087" t="str">
            <v>MASON CO-REGULATEDROLLOFFRORENT10D</v>
          </cell>
          <cell r="J5087" t="str">
            <v>RORENT10D</v>
          </cell>
          <cell r="K5087" t="str">
            <v>10YD ROLL OFF DAILY RENT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176.7</v>
          </cell>
          <cell r="AB5087">
            <v>0</v>
          </cell>
          <cell r="AC5087">
            <v>0</v>
          </cell>
          <cell r="AD5087">
            <v>0</v>
          </cell>
        </row>
        <row r="5088">
          <cell r="B5088" t="str">
            <v>MASON CO-REGULATEDROLLOFFRORENT20D</v>
          </cell>
          <cell r="J5088" t="str">
            <v>RORENT20D</v>
          </cell>
          <cell r="K5088" t="str">
            <v>20YD ROLL OFF-DAILY RENT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1214.02</v>
          </cell>
          <cell r="AB5088">
            <v>0</v>
          </cell>
          <cell r="AC5088">
            <v>0</v>
          </cell>
          <cell r="AD5088">
            <v>0</v>
          </cell>
        </row>
        <row r="5089">
          <cell r="B5089" t="str">
            <v>MASON CO-REGULATEDROLLOFFRORENT40D</v>
          </cell>
          <cell r="J5089" t="str">
            <v>RORENT40D</v>
          </cell>
          <cell r="K5089" t="str">
            <v>40YD ROLL OFF-DAILY RENT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  <cell r="AA5089">
            <v>662.2</v>
          </cell>
          <cell r="AB5089">
            <v>0</v>
          </cell>
          <cell r="AC5089">
            <v>0</v>
          </cell>
          <cell r="AD5089">
            <v>0</v>
          </cell>
        </row>
        <row r="5090">
          <cell r="B5090" t="str">
            <v>MASON CO-REGULATEDROLLOFFSP</v>
          </cell>
          <cell r="J5090" t="str">
            <v>SP</v>
          </cell>
          <cell r="K5090" t="str">
            <v>SPECIAL PICKUP</v>
          </cell>
          <cell r="S5090">
            <v>0</v>
          </cell>
          <cell r="T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  <cell r="Y5090">
            <v>0</v>
          </cell>
          <cell r="Z5090">
            <v>0</v>
          </cell>
          <cell r="AA5090">
            <v>151.68</v>
          </cell>
          <cell r="AB5090">
            <v>0</v>
          </cell>
          <cell r="AC5090">
            <v>0</v>
          </cell>
          <cell r="AD5090">
            <v>0</v>
          </cell>
        </row>
        <row r="5091">
          <cell r="B5091" t="str">
            <v>MASON CO-REGULATEDSURCFUEL-RECY MASON</v>
          </cell>
          <cell r="J5091" t="str">
            <v>FUEL-RECY MASON</v>
          </cell>
          <cell r="K5091" t="str">
            <v>FUEL &amp; MATERIAL SURCHARGE</v>
          </cell>
          <cell r="S5091">
            <v>0</v>
          </cell>
          <cell r="T5091">
            <v>0</v>
          </cell>
          <cell r="U5091">
            <v>0</v>
          </cell>
          <cell r="V5091">
            <v>0</v>
          </cell>
          <cell r="W5091">
            <v>0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</row>
        <row r="5092">
          <cell r="B5092" t="str">
            <v>MASON CO-REGULATEDSURCFUEL-RES MASON</v>
          </cell>
          <cell r="J5092" t="str">
            <v>FUEL-RES MASON</v>
          </cell>
          <cell r="K5092" t="str">
            <v>FUEL &amp; MATERIAL SURCHARGE</v>
          </cell>
          <cell r="S5092">
            <v>0</v>
          </cell>
          <cell r="T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</row>
        <row r="5093">
          <cell r="B5093" t="str">
            <v>MASON CO-REGULATEDSURCFUEL-COM MASON</v>
          </cell>
          <cell r="J5093" t="str">
            <v>FUEL-COM MASON</v>
          </cell>
          <cell r="K5093" t="str">
            <v>FUEL &amp; MATERIAL SURCHARGE</v>
          </cell>
          <cell r="S5093">
            <v>0</v>
          </cell>
          <cell r="T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</row>
        <row r="5094">
          <cell r="B5094" t="str">
            <v>MASON CO-REGULATEDSURCFUEL-RECY MASON</v>
          </cell>
          <cell r="J5094" t="str">
            <v>FUEL-RECY MASON</v>
          </cell>
          <cell r="K5094" t="str">
            <v>FUEL &amp; MATERIAL SURCHARGE</v>
          </cell>
          <cell r="S5094">
            <v>0</v>
          </cell>
          <cell r="T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</row>
        <row r="5095">
          <cell r="B5095" t="str">
            <v>MASON CO-REGULATEDSURCFUEL-RES MASON</v>
          </cell>
          <cell r="J5095" t="str">
            <v>FUEL-RES MASON</v>
          </cell>
          <cell r="K5095" t="str">
            <v>FUEL &amp; MATERIAL SURCHARGE</v>
          </cell>
          <cell r="S5095">
            <v>0</v>
          </cell>
          <cell r="T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B5095">
            <v>0</v>
          </cell>
          <cell r="AC5095">
            <v>0</v>
          </cell>
          <cell r="AD5095">
            <v>0</v>
          </cell>
        </row>
        <row r="5096">
          <cell r="B5096" t="str">
            <v>MASON CO-REGULATEDSURCFUEL-COM MASON</v>
          </cell>
          <cell r="J5096" t="str">
            <v>FUEL-COM MASON</v>
          </cell>
          <cell r="K5096" t="str">
            <v>FUEL &amp; MATERIAL SURCHARGE</v>
          </cell>
          <cell r="S5096">
            <v>0</v>
          </cell>
          <cell r="T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</row>
        <row r="5097">
          <cell r="B5097" t="str">
            <v>MASON CO-REGULATEDSURCFUEL-RECY MASON</v>
          </cell>
          <cell r="J5097" t="str">
            <v>FUEL-RECY MASON</v>
          </cell>
          <cell r="K5097" t="str">
            <v>FUEL &amp; MATERIAL SURCHARGE</v>
          </cell>
          <cell r="S5097">
            <v>0</v>
          </cell>
          <cell r="T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  <cell r="AC5097">
            <v>0</v>
          </cell>
          <cell r="AD5097">
            <v>0</v>
          </cell>
        </row>
        <row r="5098">
          <cell r="B5098" t="str">
            <v>MASON CO-REGULATEDSURCFUEL-RES MASON</v>
          </cell>
          <cell r="J5098" t="str">
            <v>FUEL-RES MASON</v>
          </cell>
          <cell r="K5098" t="str">
            <v>FUEL &amp; MATERIAL SURCHARGE</v>
          </cell>
          <cell r="S5098">
            <v>0</v>
          </cell>
          <cell r="T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</row>
        <row r="5099">
          <cell r="B5099" t="str">
            <v>MASON CO-REGULATEDSURCFUEL-RO MASON</v>
          </cell>
          <cell r="J5099" t="str">
            <v>FUEL-RO MASON</v>
          </cell>
          <cell r="K5099" t="str">
            <v>FUEL &amp; MATERIAL SURCHARGE</v>
          </cell>
          <cell r="S5099">
            <v>0</v>
          </cell>
          <cell r="T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</row>
        <row r="5100">
          <cell r="B5100" t="str">
            <v>MASON CO-REGULATEDSURCFUEL-COM MASON</v>
          </cell>
          <cell r="J5100" t="str">
            <v>FUEL-COM MASON</v>
          </cell>
          <cell r="K5100" t="str">
            <v>FUEL &amp; MATERIAL SURCHARGE</v>
          </cell>
          <cell r="S5100">
            <v>0</v>
          </cell>
          <cell r="T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  <cell r="AC5100">
            <v>0</v>
          </cell>
          <cell r="AD5100">
            <v>0</v>
          </cell>
        </row>
        <row r="5101">
          <cell r="B5101" t="str">
            <v>MASON CO-REGULATEDSURCFUEL-RECY MASON</v>
          </cell>
          <cell r="J5101" t="str">
            <v>FUEL-RECY MASON</v>
          </cell>
          <cell r="K5101" t="str">
            <v>FUEL &amp; MATERIAL SURCHARGE</v>
          </cell>
          <cell r="S5101">
            <v>0</v>
          </cell>
          <cell r="T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B5101">
            <v>0</v>
          </cell>
          <cell r="AC5101">
            <v>0</v>
          </cell>
          <cell r="AD5101">
            <v>0</v>
          </cell>
        </row>
        <row r="5102">
          <cell r="B5102" t="str">
            <v>MASON CO-REGULATEDSURCFUEL-RES MASON</v>
          </cell>
          <cell r="J5102" t="str">
            <v>FUEL-RES MASON</v>
          </cell>
          <cell r="K5102" t="str">
            <v>FUEL &amp; MATERIAL SURCHARGE</v>
          </cell>
          <cell r="S5102">
            <v>0</v>
          </cell>
          <cell r="T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  <cell r="AC5102">
            <v>0</v>
          </cell>
          <cell r="AD5102">
            <v>0</v>
          </cell>
        </row>
        <row r="5103">
          <cell r="B5103" t="str">
            <v>MASON CO-REGULATEDSURCFUEL-RECY MASON</v>
          </cell>
          <cell r="J5103" t="str">
            <v>FUEL-RECY MASON</v>
          </cell>
          <cell r="K5103" t="str">
            <v>FUEL &amp; MATERIAL SURCHARGE</v>
          </cell>
          <cell r="S5103">
            <v>0</v>
          </cell>
          <cell r="T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B5103">
            <v>0</v>
          </cell>
          <cell r="AC5103">
            <v>0</v>
          </cell>
          <cell r="AD5103">
            <v>0</v>
          </cell>
        </row>
        <row r="5104">
          <cell r="B5104" t="str">
            <v>MASON CO-REGULATEDSURCFUEL-RES MASON</v>
          </cell>
          <cell r="J5104" t="str">
            <v>FUEL-RES MASON</v>
          </cell>
          <cell r="K5104" t="str">
            <v>FUEL &amp; MATERIAL SURCHARGE</v>
          </cell>
          <cell r="S5104">
            <v>0</v>
          </cell>
          <cell r="T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</row>
        <row r="5105">
          <cell r="B5105" t="str">
            <v>MASON CO-REGULATEDSURCFUEL-RO MASON</v>
          </cell>
          <cell r="J5105" t="str">
            <v>FUEL-RO MASON</v>
          </cell>
          <cell r="K5105" t="str">
            <v>FUEL &amp; MATERIAL SURCHARGE</v>
          </cell>
          <cell r="S5105">
            <v>0</v>
          </cell>
          <cell r="T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</v>
          </cell>
        </row>
        <row r="5106">
          <cell r="B5106" t="str">
            <v>MASON CO-REGULATEDSURCFUEL-COM MASON</v>
          </cell>
          <cell r="J5106" t="str">
            <v>FUEL-COM MASON</v>
          </cell>
          <cell r="K5106" t="str">
            <v>FUEL &amp; MATERIAL SURCHARGE</v>
          </cell>
          <cell r="S5106">
            <v>0</v>
          </cell>
          <cell r="T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</row>
        <row r="5107">
          <cell r="B5107" t="str">
            <v>MASON CO-REGULATEDSURCFUEL-RO MASON</v>
          </cell>
          <cell r="J5107" t="str">
            <v>FUEL-RO MASON</v>
          </cell>
          <cell r="K5107" t="str">
            <v>FUEL &amp; MATERIAL SURCHARGE</v>
          </cell>
          <cell r="S5107">
            <v>0</v>
          </cell>
          <cell r="T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  <cell r="AC5107">
            <v>0</v>
          </cell>
          <cell r="AD5107">
            <v>0</v>
          </cell>
        </row>
        <row r="5108">
          <cell r="B5108" t="str">
            <v>MASON CO-REGULATEDTAXESREF</v>
          </cell>
          <cell r="J5108" t="str">
            <v>REF</v>
          </cell>
          <cell r="K5108" t="str">
            <v>3.6% WA Refuse Tax</v>
          </cell>
          <cell r="S5108">
            <v>0</v>
          </cell>
          <cell r="T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70.819999999999993</v>
          </cell>
          <cell r="AB5108">
            <v>0</v>
          </cell>
          <cell r="AC5108">
            <v>0</v>
          </cell>
          <cell r="AD5108">
            <v>0</v>
          </cell>
        </row>
        <row r="5109">
          <cell r="B5109" t="str">
            <v>MASON CO-REGULATEDTAXESREF</v>
          </cell>
          <cell r="J5109" t="str">
            <v>REF</v>
          </cell>
          <cell r="K5109" t="str">
            <v>3.6% WA Refuse Tax</v>
          </cell>
          <cell r="S5109">
            <v>0</v>
          </cell>
          <cell r="T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1810.12</v>
          </cell>
          <cell r="AB5109">
            <v>0</v>
          </cell>
          <cell r="AC5109">
            <v>0</v>
          </cell>
          <cell r="AD5109">
            <v>0</v>
          </cell>
        </row>
        <row r="5110">
          <cell r="B5110" t="str">
            <v>MASON CO-REGULATEDTAXESSALES TAX</v>
          </cell>
          <cell r="J5110" t="str">
            <v>SALES TAX</v>
          </cell>
          <cell r="K5110" t="str">
            <v>8.5% Sales Tax</v>
          </cell>
          <cell r="S5110">
            <v>0</v>
          </cell>
          <cell r="T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636.77</v>
          </cell>
          <cell r="AB5110">
            <v>0</v>
          </cell>
          <cell r="AC5110">
            <v>0</v>
          </cell>
          <cell r="AD5110">
            <v>0</v>
          </cell>
        </row>
        <row r="5111">
          <cell r="B5111" t="str">
            <v>MASON CO-REGULATEDTAXESSHELTON UNREG REFUSE</v>
          </cell>
          <cell r="J5111" t="str">
            <v>SHELTON UNREG REFUSE</v>
          </cell>
          <cell r="K5111" t="str">
            <v>3.6% WA STATE REFUSE TAX</v>
          </cell>
          <cell r="S5111">
            <v>0</v>
          </cell>
          <cell r="T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7.9</v>
          </cell>
          <cell r="AB5111">
            <v>0</v>
          </cell>
          <cell r="AC5111">
            <v>0</v>
          </cell>
          <cell r="AD5111">
            <v>0</v>
          </cell>
        </row>
        <row r="5112">
          <cell r="B5112" t="str">
            <v>MASON CO-REGULATEDTAXESSHELTON UNREG SALES</v>
          </cell>
          <cell r="J5112" t="str">
            <v>SHELTON UNREG SALES</v>
          </cell>
          <cell r="K5112" t="str">
            <v>WA STATE SALES TAX</v>
          </cell>
          <cell r="S5112">
            <v>0</v>
          </cell>
          <cell r="T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2.42</v>
          </cell>
          <cell r="AB5112">
            <v>0</v>
          </cell>
          <cell r="AC5112">
            <v>0</v>
          </cell>
          <cell r="AD5112">
            <v>0</v>
          </cell>
        </row>
        <row r="5113">
          <cell r="B5113" t="str">
            <v>MASON CO-REGULATEDTAXESREF</v>
          </cell>
          <cell r="J5113" t="str">
            <v>REF</v>
          </cell>
          <cell r="K5113" t="str">
            <v>3.6% WA Refuse Tax</v>
          </cell>
          <cell r="S5113">
            <v>0</v>
          </cell>
          <cell r="T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  <cell r="Y5113">
            <v>0</v>
          </cell>
          <cell r="Z5113">
            <v>0</v>
          </cell>
          <cell r="AA5113">
            <v>14396.72</v>
          </cell>
          <cell r="AB5113">
            <v>0</v>
          </cell>
          <cell r="AC5113">
            <v>0</v>
          </cell>
          <cell r="AD5113">
            <v>0</v>
          </cell>
        </row>
        <row r="5114">
          <cell r="B5114" t="str">
            <v>MASON CO-REGULATEDTAXESCITY OF SHELTON</v>
          </cell>
          <cell r="J5114" t="str">
            <v>CITY OF SHELTON</v>
          </cell>
          <cell r="K5114" t="str">
            <v>41.9% CITY UTILITY TAX</v>
          </cell>
          <cell r="S5114">
            <v>0</v>
          </cell>
          <cell r="T5114">
            <v>0</v>
          </cell>
          <cell r="U5114">
            <v>0</v>
          </cell>
          <cell r="V5114">
            <v>0</v>
          </cell>
          <cell r="W5114">
            <v>0</v>
          </cell>
          <cell r="X5114">
            <v>0</v>
          </cell>
          <cell r="Y5114">
            <v>0</v>
          </cell>
          <cell r="Z5114">
            <v>0</v>
          </cell>
          <cell r="AA5114">
            <v>16.510000000000002</v>
          </cell>
          <cell r="AB5114">
            <v>0</v>
          </cell>
          <cell r="AC5114">
            <v>0</v>
          </cell>
          <cell r="AD5114">
            <v>0</v>
          </cell>
        </row>
        <row r="5115">
          <cell r="B5115" t="str">
            <v>MASON CO-REGULATEDTAXESREF</v>
          </cell>
          <cell r="J5115" t="str">
            <v>REF</v>
          </cell>
          <cell r="K5115" t="str">
            <v>3.6% WA Refuse Tax</v>
          </cell>
          <cell r="S5115">
            <v>0</v>
          </cell>
          <cell r="T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  <cell r="Y5115">
            <v>0</v>
          </cell>
          <cell r="Z5115">
            <v>0</v>
          </cell>
          <cell r="AA5115">
            <v>158.21</v>
          </cell>
          <cell r="AB5115">
            <v>0</v>
          </cell>
          <cell r="AC5115">
            <v>0</v>
          </cell>
          <cell r="AD5115">
            <v>0</v>
          </cell>
        </row>
        <row r="5116">
          <cell r="B5116" t="str">
            <v>MASON CO-REGULATEDTAXESSALES TAX</v>
          </cell>
          <cell r="J5116" t="str">
            <v>SALES TAX</v>
          </cell>
          <cell r="K5116" t="str">
            <v>8.5% Sales Tax</v>
          </cell>
          <cell r="S5116">
            <v>0</v>
          </cell>
          <cell r="T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8.5</v>
          </cell>
          <cell r="AB5116">
            <v>0</v>
          </cell>
          <cell r="AC5116">
            <v>0</v>
          </cell>
          <cell r="AD5116">
            <v>0</v>
          </cell>
        </row>
        <row r="5117">
          <cell r="B5117" t="str">
            <v>MASON CO-REGULATEDTAXESSHELTON WA REFUSE</v>
          </cell>
          <cell r="J5117" t="str">
            <v>SHELTON WA REFUSE</v>
          </cell>
          <cell r="K5117" t="str">
            <v>3.6% WA Refuse Tax</v>
          </cell>
          <cell r="S5117">
            <v>0</v>
          </cell>
          <cell r="T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1.42</v>
          </cell>
          <cell r="AB5117">
            <v>0</v>
          </cell>
          <cell r="AC5117">
            <v>0</v>
          </cell>
          <cell r="AD5117">
            <v>0</v>
          </cell>
        </row>
        <row r="5118">
          <cell r="B5118" t="str">
            <v>MASON CO-REGULATEDTAXESREF</v>
          </cell>
          <cell r="J5118" t="str">
            <v>REF</v>
          </cell>
          <cell r="K5118" t="str">
            <v>3.6% WA Refuse Tax</v>
          </cell>
          <cell r="S5118">
            <v>0</v>
          </cell>
          <cell r="T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19.350000000000001</v>
          </cell>
          <cell r="AB5118">
            <v>0</v>
          </cell>
          <cell r="AC5118">
            <v>0</v>
          </cell>
          <cell r="AD5118">
            <v>0</v>
          </cell>
        </row>
        <row r="5119">
          <cell r="B5119" t="str">
            <v>MASON CO-REGULATEDTAXESSALES TAX</v>
          </cell>
          <cell r="J5119" t="str">
            <v>SALES TAX</v>
          </cell>
          <cell r="K5119" t="str">
            <v>8.5% Sales Tax</v>
          </cell>
          <cell r="S5119">
            <v>0</v>
          </cell>
          <cell r="T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  <cell r="Y5119">
            <v>0</v>
          </cell>
          <cell r="Z5119">
            <v>0</v>
          </cell>
          <cell r="AA5119">
            <v>9.85</v>
          </cell>
          <cell r="AB5119">
            <v>0</v>
          </cell>
          <cell r="AC5119">
            <v>0</v>
          </cell>
          <cell r="AD5119">
            <v>0</v>
          </cell>
        </row>
        <row r="5120">
          <cell r="B5120" t="str">
            <v>MASON CO-REGULATEDTAXESMASON REFUSE</v>
          </cell>
          <cell r="J5120" t="str">
            <v>MASON REFUSE</v>
          </cell>
          <cell r="K5120" t="str">
            <v>3.6% WA REFUSE TAX</v>
          </cell>
          <cell r="S5120">
            <v>0</v>
          </cell>
          <cell r="T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  <cell r="Y5120">
            <v>0</v>
          </cell>
          <cell r="Z5120">
            <v>0</v>
          </cell>
          <cell r="AA5120">
            <v>28.66</v>
          </cell>
          <cell r="AB5120">
            <v>0</v>
          </cell>
          <cell r="AC5120">
            <v>0</v>
          </cell>
          <cell r="AD5120">
            <v>0</v>
          </cell>
        </row>
        <row r="5121">
          <cell r="B5121" t="str">
            <v>MASON CO-REGULATEDTAXESREF</v>
          </cell>
          <cell r="J5121" t="str">
            <v>REF</v>
          </cell>
          <cell r="K5121" t="str">
            <v>3.6% WA Refuse Tax</v>
          </cell>
          <cell r="S5121">
            <v>0</v>
          </cell>
          <cell r="T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  <cell r="Y5121">
            <v>0</v>
          </cell>
          <cell r="Z5121">
            <v>0</v>
          </cell>
          <cell r="AA5121">
            <v>1332.66</v>
          </cell>
          <cell r="AB5121">
            <v>0</v>
          </cell>
          <cell r="AC5121">
            <v>0</v>
          </cell>
          <cell r="AD5121">
            <v>0</v>
          </cell>
        </row>
        <row r="5122">
          <cell r="B5122" t="str">
            <v>MASON CO-REGULATEDTAXESSALES TAX</v>
          </cell>
          <cell r="J5122" t="str">
            <v>SALES TAX</v>
          </cell>
          <cell r="K5122" t="str">
            <v>8.5% Sales Tax</v>
          </cell>
          <cell r="S5122">
            <v>0</v>
          </cell>
          <cell r="T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868.91</v>
          </cell>
          <cell r="AB5122">
            <v>0</v>
          </cell>
          <cell r="AC5122">
            <v>0</v>
          </cell>
          <cell r="AD5122">
            <v>0</v>
          </cell>
        </row>
        <row r="5123">
          <cell r="B5123" t="str">
            <v>MASON CO-REGULATEDTAXESSHELTON UNREG SALES</v>
          </cell>
          <cell r="J5123" t="str">
            <v>SHELTON UNREG SALES</v>
          </cell>
          <cell r="K5123" t="str">
            <v>WA STATE SALES TAX</v>
          </cell>
          <cell r="S5123">
            <v>0</v>
          </cell>
          <cell r="T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12.69</v>
          </cell>
          <cell r="AB5123">
            <v>0</v>
          </cell>
          <cell r="AC5123">
            <v>0</v>
          </cell>
          <cell r="AD5123">
            <v>0</v>
          </cell>
        </row>
        <row r="5124">
          <cell r="B5124" t="str">
            <v>MASON CO-UNREGULATEDACCOUNTING ADJUSTMENTSFINCHG</v>
          </cell>
          <cell r="J5124" t="str">
            <v>FINCHG</v>
          </cell>
          <cell r="K5124" t="str">
            <v>LATE FEE</v>
          </cell>
          <cell r="S5124">
            <v>0</v>
          </cell>
          <cell r="T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19</v>
          </cell>
          <cell r="AB5124">
            <v>0</v>
          </cell>
          <cell r="AC5124">
            <v>0</v>
          </cell>
          <cell r="AD5124">
            <v>0</v>
          </cell>
        </row>
        <row r="5125">
          <cell r="B5125" t="str">
            <v>MASON CO-UNREGULATEDCOMMERCIAL - REARLOADUNLOCKRECY</v>
          </cell>
          <cell r="J5125" t="str">
            <v>UNLOCKRECY</v>
          </cell>
          <cell r="K5125" t="str">
            <v>UNLOCK / UNLATCH RECY</v>
          </cell>
          <cell r="S5125">
            <v>0</v>
          </cell>
          <cell r="T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  <cell r="Y5125">
            <v>0</v>
          </cell>
          <cell r="Z5125">
            <v>0</v>
          </cell>
          <cell r="AA5125">
            <v>25.3</v>
          </cell>
          <cell r="AB5125">
            <v>0</v>
          </cell>
          <cell r="AC5125">
            <v>0</v>
          </cell>
          <cell r="AD5125">
            <v>0</v>
          </cell>
        </row>
        <row r="5126">
          <cell r="B5126" t="str">
            <v>MASON CO-UNREGULATEDCOMMERCIAL - REARLOADSQUAX</v>
          </cell>
          <cell r="J5126" t="str">
            <v>SQUAX</v>
          </cell>
          <cell r="K5126" t="str">
            <v>SQUAXIN ISLAND CONTRACT</v>
          </cell>
          <cell r="S5126">
            <v>0</v>
          </cell>
          <cell r="T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  <cell r="Y5126">
            <v>0</v>
          </cell>
          <cell r="Z5126">
            <v>0</v>
          </cell>
          <cell r="AA5126">
            <v>4595.53</v>
          </cell>
          <cell r="AB5126">
            <v>0</v>
          </cell>
          <cell r="AC5126">
            <v>0</v>
          </cell>
          <cell r="AD5126">
            <v>0</v>
          </cell>
        </row>
        <row r="5127">
          <cell r="B5127" t="str">
            <v>MASON CO-UNREGULATEDCOMMERCIAL RECYCLE96CRCOGE1</v>
          </cell>
          <cell r="J5127" t="str">
            <v>96CRCOGE1</v>
          </cell>
          <cell r="K5127" t="str">
            <v>96 COMMINGLE WG-EOW</v>
          </cell>
          <cell r="S5127">
            <v>0</v>
          </cell>
          <cell r="T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  <cell r="Y5127">
            <v>0</v>
          </cell>
          <cell r="Z5127">
            <v>0</v>
          </cell>
          <cell r="AA5127">
            <v>1083.81</v>
          </cell>
          <cell r="AB5127">
            <v>0</v>
          </cell>
          <cell r="AC5127">
            <v>0</v>
          </cell>
          <cell r="AD5127">
            <v>0</v>
          </cell>
        </row>
        <row r="5128">
          <cell r="B5128" t="str">
            <v>MASON CO-UNREGULATEDCOMMERCIAL RECYCLE96CRCOGM1</v>
          </cell>
          <cell r="J5128" t="str">
            <v>96CRCOGM1</v>
          </cell>
          <cell r="K5128" t="str">
            <v>96 COMMINGLE WGMNTHLY</v>
          </cell>
          <cell r="S5128">
            <v>0</v>
          </cell>
          <cell r="T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201.74</v>
          </cell>
          <cell r="AB5128">
            <v>0</v>
          </cell>
          <cell r="AC5128">
            <v>0</v>
          </cell>
          <cell r="AD5128">
            <v>0</v>
          </cell>
        </row>
        <row r="5129">
          <cell r="B5129" t="str">
            <v>MASON CO-UNREGULATEDCOMMERCIAL RECYCLE96CRCOGW1</v>
          </cell>
          <cell r="J5129" t="str">
            <v>96CRCOGW1</v>
          </cell>
          <cell r="K5129" t="str">
            <v>96 COMMINGLE WG-WEEKLY</v>
          </cell>
          <cell r="S5129">
            <v>0</v>
          </cell>
          <cell r="T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900.45</v>
          </cell>
          <cell r="AB5129">
            <v>0</v>
          </cell>
          <cell r="AC5129">
            <v>0</v>
          </cell>
          <cell r="AD5129">
            <v>0</v>
          </cell>
        </row>
        <row r="5130">
          <cell r="B5130" t="str">
            <v>MASON CO-UNREGULATEDCOMMERCIAL RECYCLE96CRCONGE1</v>
          </cell>
          <cell r="J5130" t="str">
            <v>96CRCONGE1</v>
          </cell>
          <cell r="K5130" t="str">
            <v>96 COMMINGLE NG-EOW</v>
          </cell>
          <cell r="S5130">
            <v>0</v>
          </cell>
          <cell r="T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2131.89</v>
          </cell>
          <cell r="AB5130">
            <v>0</v>
          </cell>
          <cell r="AC5130">
            <v>0</v>
          </cell>
          <cell r="AD5130">
            <v>0</v>
          </cell>
        </row>
        <row r="5131">
          <cell r="B5131" t="str">
            <v>MASON CO-UNREGULATEDCOMMERCIAL RECYCLE96CRCONGM1</v>
          </cell>
          <cell r="J5131" t="str">
            <v>96CRCONGM1</v>
          </cell>
          <cell r="K5131" t="str">
            <v>96 COMMINGLE NG-MNTHLY</v>
          </cell>
          <cell r="S5131">
            <v>0</v>
          </cell>
          <cell r="T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  <cell r="Y5131">
            <v>0</v>
          </cell>
          <cell r="Z5131">
            <v>0</v>
          </cell>
          <cell r="AA5131">
            <v>550.20000000000005</v>
          </cell>
          <cell r="AB5131">
            <v>0</v>
          </cell>
          <cell r="AC5131">
            <v>0</v>
          </cell>
          <cell r="AD5131">
            <v>0</v>
          </cell>
        </row>
        <row r="5132">
          <cell r="B5132" t="str">
            <v>MASON CO-UNREGULATEDCOMMERCIAL RECYCLE96CRCONGW1</v>
          </cell>
          <cell r="J5132" t="str">
            <v>96CRCONGW1</v>
          </cell>
          <cell r="K5132" t="str">
            <v>96 COMMINGLE NG-WEEKLY</v>
          </cell>
          <cell r="S5132">
            <v>0</v>
          </cell>
          <cell r="T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  <cell r="Y5132">
            <v>0</v>
          </cell>
          <cell r="Z5132">
            <v>0</v>
          </cell>
          <cell r="AA5132">
            <v>1796.74</v>
          </cell>
          <cell r="AB5132">
            <v>0</v>
          </cell>
          <cell r="AC5132">
            <v>0</v>
          </cell>
          <cell r="AD5132">
            <v>0</v>
          </cell>
        </row>
        <row r="5133">
          <cell r="B5133" t="str">
            <v xml:space="preserve">MASON CO-UNREGULATEDCOMMERCIAL RECYCLER2YDOCCE </v>
          </cell>
          <cell r="J5133" t="str">
            <v xml:space="preserve">R2YDOCCE </v>
          </cell>
          <cell r="K5133" t="str">
            <v>2YD OCC-EOW</v>
          </cell>
          <cell r="S5133">
            <v>0</v>
          </cell>
          <cell r="T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  <cell r="Y5133">
            <v>0</v>
          </cell>
          <cell r="Z5133">
            <v>0</v>
          </cell>
          <cell r="AA5133">
            <v>2735.61</v>
          </cell>
          <cell r="AB5133">
            <v>0</v>
          </cell>
          <cell r="AC5133">
            <v>0</v>
          </cell>
          <cell r="AD5133">
            <v>0</v>
          </cell>
        </row>
        <row r="5134">
          <cell r="B5134" t="str">
            <v>MASON CO-UNREGULATEDCOMMERCIAL RECYCLER2YDOCCEX</v>
          </cell>
          <cell r="J5134" t="str">
            <v>R2YDOCCEX</v>
          </cell>
          <cell r="K5134" t="str">
            <v>2YD OCC-EXTRA CONTAINER</v>
          </cell>
          <cell r="S5134">
            <v>0</v>
          </cell>
          <cell r="T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963.09</v>
          </cell>
          <cell r="AB5134">
            <v>0</v>
          </cell>
          <cell r="AC5134">
            <v>0</v>
          </cell>
          <cell r="AD5134">
            <v>0</v>
          </cell>
        </row>
        <row r="5135">
          <cell r="B5135" t="str">
            <v>MASON CO-UNREGULATEDCOMMERCIAL RECYCLER2YDOCCM</v>
          </cell>
          <cell r="J5135" t="str">
            <v>R2YDOCCM</v>
          </cell>
          <cell r="K5135" t="str">
            <v>2YD OCC-MNTHLY</v>
          </cell>
          <cell r="S5135">
            <v>0</v>
          </cell>
          <cell r="T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833.36</v>
          </cell>
          <cell r="AB5135">
            <v>0</v>
          </cell>
          <cell r="AC5135">
            <v>0</v>
          </cell>
          <cell r="AD5135">
            <v>0</v>
          </cell>
        </row>
        <row r="5136">
          <cell r="B5136" t="str">
            <v>MASON CO-UNREGULATEDCOMMERCIAL RECYCLER2YDOCCOC</v>
          </cell>
          <cell r="J5136" t="str">
            <v>R2YDOCCOC</v>
          </cell>
          <cell r="K5136" t="str">
            <v>2YD OCC-ON CALL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37.880000000000003</v>
          </cell>
          <cell r="AB5136">
            <v>0</v>
          </cell>
          <cell r="AC5136">
            <v>0</v>
          </cell>
          <cell r="AD5136">
            <v>0</v>
          </cell>
        </row>
        <row r="5137">
          <cell r="B5137" t="str">
            <v>MASON CO-UNREGULATEDCOMMERCIAL RECYCLER2YDOCCW</v>
          </cell>
          <cell r="J5137" t="str">
            <v>R2YDOCCW</v>
          </cell>
          <cell r="K5137" t="str">
            <v>2YD OCC-WEEKLY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  <cell r="Y5137">
            <v>0</v>
          </cell>
          <cell r="Z5137">
            <v>0</v>
          </cell>
          <cell r="AA5137">
            <v>3329.85</v>
          </cell>
          <cell r="AB5137">
            <v>0</v>
          </cell>
          <cell r="AC5137">
            <v>0</v>
          </cell>
          <cell r="AD5137">
            <v>0</v>
          </cell>
        </row>
        <row r="5138">
          <cell r="B5138" t="str">
            <v>MASON CO-UNREGULATEDCOMMERCIAL RECYCLERECYLOCK</v>
          </cell>
          <cell r="J5138" t="str">
            <v>RECYLOCK</v>
          </cell>
          <cell r="K5138" t="str">
            <v>LOCK/UNLOCK RECYCLING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  <cell r="Y5138">
            <v>0</v>
          </cell>
          <cell r="Z5138">
            <v>0</v>
          </cell>
          <cell r="AA5138">
            <v>61.18</v>
          </cell>
          <cell r="AB5138">
            <v>0</v>
          </cell>
          <cell r="AC5138">
            <v>0</v>
          </cell>
          <cell r="AD5138">
            <v>0</v>
          </cell>
        </row>
        <row r="5139">
          <cell r="B5139" t="str">
            <v>MASON CO-UNREGULATEDCOMMERCIAL RECYCLEROLLOUTOCC</v>
          </cell>
          <cell r="J5139" t="str">
            <v>ROLLOUTOCC</v>
          </cell>
          <cell r="K5139" t="str">
            <v>ROLL OUT FEE - RECYCLE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  <cell r="Y5139">
            <v>0</v>
          </cell>
          <cell r="Z5139">
            <v>0</v>
          </cell>
          <cell r="AA5139">
            <v>7.56</v>
          </cell>
          <cell r="AB5139">
            <v>0</v>
          </cell>
          <cell r="AC5139">
            <v>0</v>
          </cell>
          <cell r="AD5139">
            <v>0</v>
          </cell>
        </row>
        <row r="5140">
          <cell r="B5140" t="str">
            <v>MASON CO-UNREGULATEDCOMMERCIAL RECYCLEWLKNRECY</v>
          </cell>
          <cell r="J5140" t="str">
            <v>WLKNRECY</v>
          </cell>
          <cell r="K5140" t="str">
            <v>WALK IN RECYCLE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7.33</v>
          </cell>
          <cell r="AB5140">
            <v>0</v>
          </cell>
          <cell r="AC5140">
            <v>0</v>
          </cell>
          <cell r="AD5140">
            <v>0</v>
          </cell>
        </row>
        <row r="5141">
          <cell r="B5141" t="str">
            <v>MASON CO-UNREGULATEDCOMMERCIAL RECYCLE96CRCOGOC</v>
          </cell>
          <cell r="J5141" t="str">
            <v>96CRCOGOC</v>
          </cell>
          <cell r="K5141" t="str">
            <v>96 COMMINGLE WGON CALL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201.74</v>
          </cell>
          <cell r="AB5141">
            <v>0</v>
          </cell>
          <cell r="AC5141">
            <v>0</v>
          </cell>
          <cell r="AD5141">
            <v>0</v>
          </cell>
        </row>
        <row r="5142">
          <cell r="B5142" t="str">
            <v>MASON CO-UNREGULATEDCOMMERCIAL RECYCLE96CRCONGOC</v>
          </cell>
          <cell r="J5142" t="str">
            <v>96CRCONGOC</v>
          </cell>
          <cell r="K5142" t="str">
            <v>96 COMMINGLE NGON CALL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220.08</v>
          </cell>
          <cell r="AB5142">
            <v>0</v>
          </cell>
          <cell r="AC5142">
            <v>0</v>
          </cell>
          <cell r="AD5142">
            <v>0</v>
          </cell>
        </row>
        <row r="5143">
          <cell r="B5143" t="str">
            <v>MASON CO-UNREGULATEDCOMMERCIAL RECYCLECDELOCC</v>
          </cell>
          <cell r="J5143" t="str">
            <v>CDELOCC</v>
          </cell>
          <cell r="K5143" t="str">
            <v>CARDBOARD DELIVERY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  <cell r="Y5143">
            <v>0</v>
          </cell>
          <cell r="Z5143">
            <v>0</v>
          </cell>
          <cell r="AA5143">
            <v>28.35</v>
          </cell>
          <cell r="AB5143">
            <v>0</v>
          </cell>
          <cell r="AC5143">
            <v>0</v>
          </cell>
          <cell r="AD5143">
            <v>0</v>
          </cell>
        </row>
        <row r="5144">
          <cell r="B5144" t="str">
            <v>MASON CO-UNREGULATEDCOMMERCIAL RECYCLEDEL-REC</v>
          </cell>
          <cell r="J5144" t="str">
            <v>DEL-REC</v>
          </cell>
          <cell r="K5144" t="str">
            <v>DELIVER RECYCLE BIN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  <cell r="Y5144">
            <v>0</v>
          </cell>
          <cell r="Z5144">
            <v>0</v>
          </cell>
          <cell r="AA5144">
            <v>22</v>
          </cell>
          <cell r="AB5144">
            <v>0</v>
          </cell>
          <cell r="AC5144">
            <v>0</v>
          </cell>
          <cell r="AD5144">
            <v>0</v>
          </cell>
        </row>
        <row r="5145">
          <cell r="B5145" t="str">
            <v>MASON CO-UNREGULATEDCOMMERCIAL RECYCLER2YDOCCOC</v>
          </cell>
          <cell r="J5145" t="str">
            <v>R2YDOCCOC</v>
          </cell>
          <cell r="K5145" t="str">
            <v>2YD OCC-ON CALL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  <cell r="W5145">
            <v>0</v>
          </cell>
          <cell r="X5145">
            <v>0</v>
          </cell>
          <cell r="Y5145">
            <v>0</v>
          </cell>
          <cell r="Z5145">
            <v>0</v>
          </cell>
          <cell r="AA5145">
            <v>303.04000000000002</v>
          </cell>
          <cell r="AB5145">
            <v>0</v>
          </cell>
          <cell r="AC5145">
            <v>0</v>
          </cell>
          <cell r="AD5145">
            <v>0</v>
          </cell>
        </row>
        <row r="5146">
          <cell r="B5146" t="str">
            <v>MASON CO-UNREGULATEDCOMMERCIAL RECYCLERECYLOCK</v>
          </cell>
          <cell r="J5146" t="str">
            <v>RECYLOCK</v>
          </cell>
          <cell r="K5146" t="str">
            <v>LOCK/UNLOCK RECYCLING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18.62</v>
          </cell>
          <cell r="AB5146">
            <v>0</v>
          </cell>
          <cell r="AC5146">
            <v>0</v>
          </cell>
          <cell r="AD5146">
            <v>0</v>
          </cell>
        </row>
        <row r="5147">
          <cell r="B5147" t="str">
            <v>MASON CO-UNREGULATEDCOMMERCIAL RECYCLEROLLOUTOCC</v>
          </cell>
          <cell r="J5147" t="str">
            <v>ROLLOUTOCC</v>
          </cell>
          <cell r="K5147" t="str">
            <v>ROLL OUT FEE - RECYCLE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400.68</v>
          </cell>
          <cell r="AB5147">
            <v>0</v>
          </cell>
          <cell r="AC5147">
            <v>0</v>
          </cell>
          <cell r="AD5147">
            <v>0</v>
          </cell>
        </row>
        <row r="5148">
          <cell r="B5148" t="str">
            <v>MASON CO-UNREGULATEDCOMMERCIAL RECYCLEWLKNRECY</v>
          </cell>
          <cell r="J5148" t="str">
            <v>WLKNRECY</v>
          </cell>
          <cell r="K5148" t="str">
            <v>WALK IN RECYCLE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  <cell r="W5148">
            <v>0</v>
          </cell>
          <cell r="X5148">
            <v>0</v>
          </cell>
          <cell r="Y5148">
            <v>0</v>
          </cell>
          <cell r="Z5148">
            <v>0</v>
          </cell>
          <cell r="AA5148">
            <v>114.27</v>
          </cell>
          <cell r="AB5148">
            <v>0</v>
          </cell>
          <cell r="AC5148">
            <v>0</v>
          </cell>
          <cell r="AD5148">
            <v>0</v>
          </cell>
        </row>
        <row r="5149">
          <cell r="B5149" t="str">
            <v>MASON CO-UNREGULATEDPAYMENTSCC-KOL</v>
          </cell>
          <cell r="J5149" t="str">
            <v>CC-KOL</v>
          </cell>
          <cell r="K5149" t="str">
            <v>ONLINE PAYMENT-CC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  <cell r="Y5149">
            <v>0</v>
          </cell>
          <cell r="Z5149">
            <v>0</v>
          </cell>
          <cell r="AA5149">
            <v>-5112.66</v>
          </cell>
          <cell r="AB5149">
            <v>0</v>
          </cell>
          <cell r="AC5149">
            <v>0</v>
          </cell>
          <cell r="AD5149">
            <v>0</v>
          </cell>
        </row>
        <row r="5150">
          <cell r="B5150" t="str">
            <v>MASON CO-UNREGULATEDPAYMENTSCCREF-KOL</v>
          </cell>
          <cell r="J5150" t="str">
            <v>CCREF-KOL</v>
          </cell>
          <cell r="K5150" t="str">
            <v>CREDIT CARD REFUND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  <cell r="Y5150">
            <v>0</v>
          </cell>
          <cell r="Z5150">
            <v>0</v>
          </cell>
          <cell r="AA5150">
            <v>437.8</v>
          </cell>
          <cell r="AB5150">
            <v>0</v>
          </cell>
          <cell r="AC5150">
            <v>0</v>
          </cell>
          <cell r="AD5150">
            <v>0</v>
          </cell>
        </row>
        <row r="5151">
          <cell r="B5151" t="str">
            <v>MASON CO-UNREGULATEDPAYMENTSPAY</v>
          </cell>
          <cell r="J5151" t="str">
            <v>PAY</v>
          </cell>
          <cell r="K5151" t="str">
            <v>PAYMENT-THANK YOU!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  <cell r="Y5151">
            <v>0</v>
          </cell>
          <cell r="Z5151">
            <v>0</v>
          </cell>
          <cell r="AA5151">
            <v>-8107.44</v>
          </cell>
          <cell r="AB5151">
            <v>0</v>
          </cell>
          <cell r="AC5151">
            <v>0</v>
          </cell>
          <cell r="AD5151">
            <v>0</v>
          </cell>
        </row>
        <row r="5152">
          <cell r="B5152" t="str">
            <v>MASON CO-UNREGULATEDPAYMENTSPAY-CFREE</v>
          </cell>
          <cell r="J5152" t="str">
            <v>PAY-CFREE</v>
          </cell>
          <cell r="K5152" t="str">
            <v>PAYMENT-THANK YOU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-275.89999999999998</v>
          </cell>
          <cell r="AB5152">
            <v>0</v>
          </cell>
          <cell r="AC5152">
            <v>0</v>
          </cell>
          <cell r="AD5152">
            <v>0</v>
          </cell>
        </row>
        <row r="5153">
          <cell r="B5153" t="str">
            <v>MASON CO-UNREGULATEDPAYMENTSPAY-KOL</v>
          </cell>
          <cell r="J5153" t="str">
            <v>PAY-KOL</v>
          </cell>
          <cell r="K5153" t="str">
            <v>PAYMENT-THANK YOU - OL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-3032.7</v>
          </cell>
          <cell r="AB5153">
            <v>0</v>
          </cell>
          <cell r="AC5153">
            <v>0</v>
          </cell>
          <cell r="AD5153">
            <v>0</v>
          </cell>
        </row>
        <row r="5154">
          <cell r="B5154" t="str">
            <v>MASON CO-UNREGULATEDPAYMENTSPAY-NATL</v>
          </cell>
          <cell r="J5154" t="str">
            <v>PAY-NATL</v>
          </cell>
          <cell r="K5154" t="str">
            <v>PAYMENT THANK YOU</v>
          </cell>
          <cell r="S5154">
            <v>0</v>
          </cell>
          <cell r="T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-255.19</v>
          </cell>
          <cell r="AB5154">
            <v>0</v>
          </cell>
          <cell r="AC5154">
            <v>0</v>
          </cell>
          <cell r="AD5154">
            <v>0</v>
          </cell>
        </row>
        <row r="5155">
          <cell r="B5155" t="str">
            <v>MASON CO-UNREGULATEDPAYMENTSPAY-OAK</v>
          </cell>
          <cell r="J5155" t="str">
            <v>PAY-OAK</v>
          </cell>
          <cell r="K5155" t="str">
            <v>OAKLEAF PAYMENT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  <cell r="Y5155">
            <v>0</v>
          </cell>
          <cell r="Z5155">
            <v>0</v>
          </cell>
          <cell r="AA5155">
            <v>-200.1</v>
          </cell>
          <cell r="AB5155">
            <v>0</v>
          </cell>
          <cell r="AC5155">
            <v>0</v>
          </cell>
          <cell r="AD5155">
            <v>0</v>
          </cell>
        </row>
        <row r="5156">
          <cell r="B5156" t="str">
            <v>MASON CO-UNREGULATEDPAYMENTSPAY-RPPS</v>
          </cell>
          <cell r="J5156" t="str">
            <v>PAY-RPPS</v>
          </cell>
          <cell r="K5156" t="str">
            <v>RPSS PAYMENT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  <cell r="Y5156">
            <v>0</v>
          </cell>
          <cell r="Z5156">
            <v>0</v>
          </cell>
          <cell r="AA5156">
            <v>-65.98</v>
          </cell>
          <cell r="AB5156">
            <v>0</v>
          </cell>
          <cell r="AC5156">
            <v>0</v>
          </cell>
          <cell r="AD5156">
            <v>0</v>
          </cell>
        </row>
        <row r="5157">
          <cell r="B5157" t="str">
            <v>MASON CO-UNREGULATEDPAYMENTSPAYMET</v>
          </cell>
          <cell r="J5157" t="str">
            <v>PAYMET</v>
          </cell>
          <cell r="K5157" t="str">
            <v>METAVANTE ONLINE PAYMENT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  <cell r="Y5157">
            <v>0</v>
          </cell>
          <cell r="Z5157">
            <v>0</v>
          </cell>
          <cell r="AA5157">
            <v>-23.82</v>
          </cell>
          <cell r="AB5157">
            <v>0</v>
          </cell>
          <cell r="AC5157">
            <v>0</v>
          </cell>
          <cell r="AD5157">
            <v>0</v>
          </cell>
        </row>
        <row r="5158">
          <cell r="B5158" t="str">
            <v>MASON CO-UNREGULATEDPAYMENTSPAYPNCL</v>
          </cell>
          <cell r="J5158" t="str">
            <v>PAYPNCL</v>
          </cell>
          <cell r="K5158" t="str">
            <v>PAYMENT THANK YOU!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-27412.09</v>
          </cell>
          <cell r="AB5158">
            <v>0</v>
          </cell>
          <cell r="AC5158">
            <v>0</v>
          </cell>
          <cell r="AD5158">
            <v>0</v>
          </cell>
        </row>
        <row r="5159">
          <cell r="B5159" t="str">
            <v>MASON CO-UNREGULATEDPAYMENTSPAYUSBL</v>
          </cell>
          <cell r="J5159" t="str">
            <v>PAYUSBL</v>
          </cell>
          <cell r="K5159" t="str">
            <v>PAYMENT THANK YOU</v>
          </cell>
          <cell r="S5159">
            <v>0</v>
          </cell>
          <cell r="T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-1774.87</v>
          </cell>
          <cell r="AB5159">
            <v>0</v>
          </cell>
          <cell r="AC5159">
            <v>0</v>
          </cell>
          <cell r="AD5159">
            <v>0</v>
          </cell>
        </row>
        <row r="5160">
          <cell r="B5160" t="str">
            <v>MASON CO-UNREGULATEDROLLOFFROLID</v>
          </cell>
          <cell r="J5160" t="str">
            <v>ROLID</v>
          </cell>
          <cell r="K5160" t="str">
            <v>ROLL OFF-LID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62.12</v>
          </cell>
          <cell r="AB5160">
            <v>0</v>
          </cell>
          <cell r="AC5160">
            <v>0</v>
          </cell>
          <cell r="AD5160">
            <v>0</v>
          </cell>
        </row>
        <row r="5161">
          <cell r="B5161" t="str">
            <v>MASON CO-UNREGULATEDROLLOFFROLIDRECY</v>
          </cell>
          <cell r="J5161" t="str">
            <v>ROLIDRECY</v>
          </cell>
          <cell r="K5161" t="str">
            <v>ROLL OFF LID-RECYCLE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  <cell r="Y5161">
            <v>0</v>
          </cell>
          <cell r="Z5161">
            <v>0</v>
          </cell>
          <cell r="AA5161">
            <v>58.24</v>
          </cell>
          <cell r="AB5161">
            <v>0</v>
          </cell>
          <cell r="AC5161">
            <v>0</v>
          </cell>
          <cell r="AD5161">
            <v>0</v>
          </cell>
        </row>
        <row r="5162">
          <cell r="B5162" t="str">
            <v>MASON CO-UNREGULATEDROLLOFFRORENT10MRECY</v>
          </cell>
          <cell r="J5162" t="str">
            <v>RORENT10MRECY</v>
          </cell>
          <cell r="K5162" t="str">
            <v>ROLL OFF RENT MONTHLY-REC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  <cell r="Y5162">
            <v>0</v>
          </cell>
          <cell r="Z5162">
            <v>0</v>
          </cell>
          <cell r="AA5162">
            <v>83.93</v>
          </cell>
          <cell r="AB5162">
            <v>0</v>
          </cell>
          <cell r="AC5162">
            <v>0</v>
          </cell>
          <cell r="AD5162">
            <v>0</v>
          </cell>
        </row>
        <row r="5163">
          <cell r="B5163" t="str">
            <v>MASON CO-UNREGULATEDROLLOFFRORENT20DRECY</v>
          </cell>
          <cell r="J5163" t="str">
            <v>RORENT20DRECY</v>
          </cell>
          <cell r="K5163" t="str">
            <v>ROLL OFF RENT DAILY-RECYL</v>
          </cell>
          <cell r="S5163">
            <v>0</v>
          </cell>
          <cell r="T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  <cell r="Y5163">
            <v>0</v>
          </cell>
          <cell r="Z5163">
            <v>0</v>
          </cell>
          <cell r="AA5163">
            <v>228.38</v>
          </cell>
          <cell r="AB5163">
            <v>0</v>
          </cell>
          <cell r="AC5163">
            <v>0</v>
          </cell>
          <cell r="AD5163">
            <v>0</v>
          </cell>
        </row>
        <row r="5164">
          <cell r="B5164" t="str">
            <v>MASON CO-UNREGULATEDROLLOFFRORENT20MRECY</v>
          </cell>
          <cell r="J5164" t="str">
            <v>RORENT20MRECY</v>
          </cell>
          <cell r="K5164" t="str">
            <v>ROLL OFF RENT MONTHLY-REC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3465.54</v>
          </cell>
          <cell r="AB5164">
            <v>0</v>
          </cell>
          <cell r="AC5164">
            <v>0</v>
          </cell>
          <cell r="AD5164">
            <v>0</v>
          </cell>
        </row>
        <row r="5165">
          <cell r="B5165" t="str">
            <v>MASON CO-UNREGULATEDROLLOFFRORENT40DRECY</v>
          </cell>
          <cell r="J5165" t="str">
            <v>RORENT40DRECY</v>
          </cell>
          <cell r="K5165" t="str">
            <v>ROLL OFF RENT DAILY-RECYL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283.8</v>
          </cell>
          <cell r="AB5165">
            <v>0</v>
          </cell>
          <cell r="AC5165">
            <v>0</v>
          </cell>
          <cell r="AD5165">
            <v>0</v>
          </cell>
        </row>
        <row r="5166">
          <cell r="B5166" t="str">
            <v>MASON CO-UNREGULATEDROLLOFFRORENT40M</v>
          </cell>
          <cell r="J5166" t="str">
            <v>RORENT40M</v>
          </cell>
          <cell r="K5166" t="str">
            <v>40YD ROLL OFF-MNTHLY RENT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1160.18</v>
          </cell>
          <cell r="AB5166">
            <v>0</v>
          </cell>
          <cell r="AC5166">
            <v>0</v>
          </cell>
          <cell r="AD5166">
            <v>0</v>
          </cell>
        </row>
        <row r="5167">
          <cell r="B5167" t="str">
            <v>MASON CO-UNREGULATEDROLLOFFBELFAIR</v>
          </cell>
          <cell r="J5167" t="str">
            <v>BELFAIR</v>
          </cell>
          <cell r="K5167" t="str">
            <v>BELFAIR TRANSFER BOX HAUL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  <cell r="Y5167">
            <v>0</v>
          </cell>
          <cell r="Z5167">
            <v>0</v>
          </cell>
          <cell r="AA5167">
            <v>3067.44</v>
          </cell>
          <cell r="AB5167">
            <v>0</v>
          </cell>
          <cell r="AC5167">
            <v>0</v>
          </cell>
          <cell r="AD5167">
            <v>0</v>
          </cell>
        </row>
        <row r="5168">
          <cell r="B5168" t="str">
            <v>MASON CO-UNREGULATEDROLLOFFBLUEBOX</v>
          </cell>
          <cell r="J5168" t="str">
            <v>BLUEBOX</v>
          </cell>
          <cell r="K5168" t="str">
            <v>RECYCLING BLUE BOX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  <cell r="Y5168">
            <v>0</v>
          </cell>
          <cell r="Z5168">
            <v>0</v>
          </cell>
          <cell r="AA5168">
            <v>9519.2999999999993</v>
          </cell>
          <cell r="AB5168">
            <v>0</v>
          </cell>
          <cell r="AC5168">
            <v>0</v>
          </cell>
          <cell r="AD5168">
            <v>0</v>
          </cell>
        </row>
        <row r="5169">
          <cell r="B5169" t="str">
            <v>MASON CO-UNREGULATEDROLLOFFRECYHAUL</v>
          </cell>
          <cell r="J5169" t="str">
            <v>RECYHAUL</v>
          </cell>
          <cell r="K5169" t="str">
            <v>ROLL OFF RECYCLE HAUL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2026.07</v>
          </cell>
          <cell r="AB5169">
            <v>0</v>
          </cell>
          <cell r="AC5169">
            <v>0</v>
          </cell>
          <cell r="AD5169">
            <v>0</v>
          </cell>
        </row>
        <row r="5170">
          <cell r="B5170" t="str">
            <v>MASON CO-UNREGULATEDROLLOFFRODELRECY</v>
          </cell>
          <cell r="J5170" t="str">
            <v>RODELRECY</v>
          </cell>
          <cell r="K5170" t="str">
            <v>ROLL OFF DELIVER-RECYCLE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233.88</v>
          </cell>
          <cell r="AB5170">
            <v>0</v>
          </cell>
          <cell r="AC5170">
            <v>0</v>
          </cell>
          <cell r="AD5170">
            <v>0</v>
          </cell>
        </row>
        <row r="5171">
          <cell r="B5171" t="str">
            <v>MASON CO-UNREGULATEDROLLOFFROMILERECY</v>
          </cell>
          <cell r="J5171" t="str">
            <v>ROMILERECY</v>
          </cell>
          <cell r="K5171" t="str">
            <v>ROLL OFF MILEAGE RECYCLE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1594.08</v>
          </cell>
          <cell r="AB5171">
            <v>0</v>
          </cell>
          <cell r="AC5171">
            <v>0</v>
          </cell>
          <cell r="AD5171">
            <v>0</v>
          </cell>
        </row>
        <row r="5172">
          <cell r="B5172" t="str">
            <v>MASON CO-UNREGULATEDROLLOFFRORENT20DRECY</v>
          </cell>
          <cell r="J5172" t="str">
            <v>RORENT20DRECY</v>
          </cell>
          <cell r="K5172" t="str">
            <v>ROLL OFF RENT DAILY-RECYL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54.09</v>
          </cell>
          <cell r="AB5172">
            <v>0</v>
          </cell>
          <cell r="AC5172">
            <v>0</v>
          </cell>
          <cell r="AD5172">
            <v>0</v>
          </cell>
        </row>
        <row r="5173">
          <cell r="B5173" t="str">
            <v>MASON CO-UNREGULATEDROLLOFFRORENT40DRECY</v>
          </cell>
          <cell r="J5173" t="str">
            <v>RORENT40DRECY</v>
          </cell>
          <cell r="K5173" t="str">
            <v>ROLL OFF RENT DAILY-RECYL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  <cell r="Y5173">
            <v>0</v>
          </cell>
          <cell r="Z5173">
            <v>0</v>
          </cell>
          <cell r="AA5173">
            <v>9.4600000000000009</v>
          </cell>
          <cell r="AB5173">
            <v>0</v>
          </cell>
          <cell r="AC5173">
            <v>0</v>
          </cell>
          <cell r="AD5173">
            <v>0</v>
          </cell>
        </row>
        <row r="5174">
          <cell r="B5174" t="str">
            <v>MASON CO-UNREGULATEDSTORAGESTORENT22</v>
          </cell>
          <cell r="J5174" t="str">
            <v>STORENT22</v>
          </cell>
          <cell r="K5174" t="str">
            <v>PORTABLE STORAGE RENT 22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  <cell r="Y5174">
            <v>0</v>
          </cell>
          <cell r="Z5174">
            <v>0</v>
          </cell>
          <cell r="AA5174">
            <v>500</v>
          </cell>
          <cell r="AB5174">
            <v>0</v>
          </cell>
          <cell r="AC5174">
            <v>0</v>
          </cell>
          <cell r="AD5174">
            <v>0</v>
          </cell>
        </row>
        <row r="5175">
          <cell r="B5175" t="str">
            <v>MASON CO-UNREGULATEDSURCFUEL-RECY MASON</v>
          </cell>
          <cell r="J5175" t="str">
            <v>FUEL-RECY MASON</v>
          </cell>
          <cell r="K5175" t="str">
            <v>FUEL &amp; MATERIAL SURCHARGE</v>
          </cell>
          <cell r="S5175">
            <v>0</v>
          </cell>
          <cell r="T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B5175">
            <v>0</v>
          </cell>
          <cell r="AC5175">
            <v>0</v>
          </cell>
          <cell r="AD5175">
            <v>0</v>
          </cell>
        </row>
        <row r="5176">
          <cell r="B5176" t="str">
            <v>MASON CO-UNREGULATEDSURCFUEL-RECY MASON</v>
          </cell>
          <cell r="J5176" t="str">
            <v>FUEL-RECY MASON</v>
          </cell>
          <cell r="K5176" t="str">
            <v>FUEL &amp; MATERIAL SURCHARGE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</row>
        <row r="5177">
          <cell r="B5177" t="str">
            <v>MASON CO-UNREGULATEDSURCFUEL-RO MASON</v>
          </cell>
          <cell r="J5177" t="str">
            <v>FUEL-RO MASON</v>
          </cell>
          <cell r="K5177" t="str">
            <v>FUEL &amp; MATERIAL SURCHARGE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</row>
        <row r="5178">
          <cell r="B5178" t="str">
            <v>MASON CO-UNREGULATEDTAXESSALES TAX</v>
          </cell>
          <cell r="J5178" t="str">
            <v>SALES TAX</v>
          </cell>
          <cell r="K5178" t="str">
            <v>8.5% Sales Tax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10.7</v>
          </cell>
          <cell r="AB5178">
            <v>0</v>
          </cell>
          <cell r="AC5178">
            <v>0</v>
          </cell>
          <cell r="AD5178">
            <v>0</v>
          </cell>
        </row>
        <row r="5179">
          <cell r="B5179" t="str">
            <v>MASON CO-UNREGULATEDTAXESSALES TAX</v>
          </cell>
          <cell r="J5179" t="str">
            <v>SALES TAX</v>
          </cell>
          <cell r="K5179" t="str">
            <v>8.5% Sales Tax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  <cell r="Y5179">
            <v>0</v>
          </cell>
          <cell r="Z5179">
            <v>0</v>
          </cell>
          <cell r="AA5179">
            <v>233.66</v>
          </cell>
          <cell r="AB5179">
            <v>0</v>
          </cell>
          <cell r="AC5179">
            <v>0</v>
          </cell>
          <cell r="AD5179">
            <v>0</v>
          </cell>
        </row>
        <row r="5180">
          <cell r="B5180" t="str">
            <v>CITY OF SHELTON-CONTRACTACCOUNTING ADJUSTMENTSFINCHG</v>
          </cell>
          <cell r="J5180" t="str">
            <v>FINCHG</v>
          </cell>
          <cell r="K5180" t="str">
            <v>LATE FEE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B5180">
            <v>576.08000000000004</v>
          </cell>
          <cell r="AC5180">
            <v>0</v>
          </cell>
          <cell r="AD5180">
            <v>0</v>
          </cell>
        </row>
        <row r="5181">
          <cell r="B5181" t="str">
            <v>CITY OF SHELTON-CONTRACTACCOUNTING ADJUSTMENTSFINCHG</v>
          </cell>
          <cell r="J5181" t="str">
            <v>FINCHG</v>
          </cell>
          <cell r="K5181" t="str">
            <v>LATE FEE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-3</v>
          </cell>
          <cell r="AC5181">
            <v>0</v>
          </cell>
          <cell r="AD5181">
            <v>0</v>
          </cell>
        </row>
        <row r="5182">
          <cell r="B5182" t="str">
            <v>CITY OF SHELTON-CONTRACTACCOUNTING ADJUSTMENTSMM</v>
          </cell>
          <cell r="J5182" t="str">
            <v>MM</v>
          </cell>
          <cell r="K5182" t="str">
            <v>MOVE MONEY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-176.75</v>
          </cell>
          <cell r="AC5182">
            <v>0</v>
          </cell>
          <cell r="AD5182">
            <v>0</v>
          </cell>
        </row>
        <row r="5183">
          <cell r="B5183" t="str">
            <v>CITY OF SHELTON-CONTRACTACCOUNTING ADJUSTMENTSNSF FEES</v>
          </cell>
          <cell r="J5183" t="str">
            <v>NSF FEES</v>
          </cell>
          <cell r="K5183" t="str">
            <v>RETURNED CHECK FEE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25.77</v>
          </cell>
          <cell r="AC5183">
            <v>0</v>
          </cell>
          <cell r="AD5183">
            <v>0</v>
          </cell>
        </row>
        <row r="5184">
          <cell r="B5184" t="str">
            <v>CITY OF SHELTON-CONTRACTACCOUNTING ADJUSTMENTSREFUND</v>
          </cell>
          <cell r="J5184" t="str">
            <v>REFUND</v>
          </cell>
          <cell r="K5184" t="str">
            <v>REFUND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722.95</v>
          </cell>
          <cell r="AC5184">
            <v>0</v>
          </cell>
          <cell r="AD5184">
            <v>0</v>
          </cell>
        </row>
        <row r="5185">
          <cell r="B5185" t="str">
            <v>CITY OF SHELTON-CONTRACTCOMMERCIAL  FRONTLOADLOOSE-COMM</v>
          </cell>
          <cell r="J5185" t="str">
            <v>LOOSE-COMM</v>
          </cell>
          <cell r="K5185" t="str">
            <v>LOOSE MATERIAL - COMM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B5185">
            <v>704.37</v>
          </cell>
          <cell r="AC5185">
            <v>0</v>
          </cell>
          <cell r="AD5185">
            <v>0</v>
          </cell>
        </row>
        <row r="5186">
          <cell r="B5186" t="str">
            <v>CITY OF SHELTON-CONTRACTCOMMERCIAL - REARLOAD300CW1</v>
          </cell>
          <cell r="J5186" t="str">
            <v>300CW1</v>
          </cell>
          <cell r="K5186" t="str">
            <v>1-300 GL CART WEEKLY SVC</v>
          </cell>
          <cell r="S5186">
            <v>0</v>
          </cell>
          <cell r="T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>
            <v>41996.69</v>
          </cell>
          <cell r="AC5186">
            <v>0</v>
          </cell>
          <cell r="AD5186">
            <v>0</v>
          </cell>
        </row>
        <row r="5187">
          <cell r="B5187" t="str">
            <v>CITY OF SHELTON-CONTRACTCOMMERCIAL - REARLOAD64CW1</v>
          </cell>
          <cell r="J5187" t="str">
            <v>64CW1</v>
          </cell>
          <cell r="K5187" t="str">
            <v>1-64 GL CART WEEKLY SVC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1599.51</v>
          </cell>
          <cell r="AC5187">
            <v>0</v>
          </cell>
          <cell r="AD5187">
            <v>0</v>
          </cell>
        </row>
        <row r="5188">
          <cell r="B5188" t="str">
            <v>CITY OF SHELTON-CONTRACTCOMMERCIAL - REARLOAD96CW1</v>
          </cell>
          <cell r="J5188" t="str">
            <v>96CW1</v>
          </cell>
          <cell r="K5188" t="str">
            <v>1-96 GL CART WEEKLY SVC</v>
          </cell>
          <cell r="S5188">
            <v>0</v>
          </cell>
          <cell r="T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4077.26</v>
          </cell>
          <cell r="AC5188">
            <v>0</v>
          </cell>
          <cell r="AD5188">
            <v>0</v>
          </cell>
        </row>
        <row r="5189">
          <cell r="B5189" t="str">
            <v>CITY OF SHELTON-CONTRACTCOMMERCIAL - REARLOADSL096.0GEO001CGW</v>
          </cell>
          <cell r="J5189" t="str">
            <v>SL096.0GEO001CGW</v>
          </cell>
          <cell r="K5189" t="str">
            <v>96 GL EOW COM GREENWASTE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108</v>
          </cell>
          <cell r="AC5189">
            <v>0</v>
          </cell>
          <cell r="AD5189">
            <v>0</v>
          </cell>
        </row>
        <row r="5190">
          <cell r="B5190" t="str">
            <v>CITY OF SHELTON-CONTRACTCOMMERCIAL - REARLOADUNLOCKRECY</v>
          </cell>
          <cell r="J5190" t="str">
            <v>UNLOCKRECY</v>
          </cell>
          <cell r="K5190" t="str">
            <v>UNLOCK / UNLATCH RECY</v>
          </cell>
          <cell r="S5190">
            <v>0</v>
          </cell>
          <cell r="T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20</v>
          </cell>
          <cell r="AC5190">
            <v>0</v>
          </cell>
          <cell r="AD5190">
            <v>0</v>
          </cell>
        </row>
        <row r="5191">
          <cell r="B5191" t="str">
            <v>CITY OF SHELTON-CONTRACTCOMMERCIAL - REARLOADUNLOCKREF</v>
          </cell>
          <cell r="J5191" t="str">
            <v>UNLOCKREF</v>
          </cell>
          <cell r="K5191" t="str">
            <v>UNLOCK / UNLATCH REFUSE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B5191">
            <v>344.09</v>
          </cell>
          <cell r="AC5191">
            <v>0</v>
          </cell>
          <cell r="AD5191">
            <v>0</v>
          </cell>
        </row>
        <row r="5192">
          <cell r="B5192" t="str">
            <v>CITY OF SHELTON-CONTRACTCOMMERCIAL - REARLOADEP300-COM</v>
          </cell>
          <cell r="J5192" t="str">
            <v>EP300-COM</v>
          </cell>
          <cell r="K5192" t="str">
            <v>EXTRA PICKUP 300 GL - COM</v>
          </cell>
          <cell r="S5192">
            <v>0</v>
          </cell>
          <cell r="T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B5192">
            <v>498.56</v>
          </cell>
          <cell r="AC5192">
            <v>0</v>
          </cell>
          <cell r="AD5192">
            <v>0</v>
          </cell>
        </row>
        <row r="5193">
          <cell r="B5193" t="str">
            <v>CITY OF SHELTON-CONTRACTCOMMERCIAL - REARLOADEP64-COM</v>
          </cell>
          <cell r="J5193" t="str">
            <v>EP64-COM</v>
          </cell>
          <cell r="K5193" t="str">
            <v>EXTRA PICKUP 64 GL - COM</v>
          </cell>
          <cell r="S5193">
            <v>0</v>
          </cell>
          <cell r="T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B5193">
            <v>556.5</v>
          </cell>
          <cell r="AC5193">
            <v>0</v>
          </cell>
          <cell r="AD5193">
            <v>0</v>
          </cell>
        </row>
        <row r="5194">
          <cell r="B5194" t="str">
            <v>CITY OF SHELTON-CONTRACTCOMMERCIAL - REARLOADEP96-COM</v>
          </cell>
          <cell r="J5194" t="str">
            <v>EP96-COM</v>
          </cell>
          <cell r="K5194" t="str">
            <v>EXTRA PICKUP 96 GL - COM</v>
          </cell>
          <cell r="S5194">
            <v>0</v>
          </cell>
          <cell r="T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635.97</v>
          </cell>
          <cell r="AC5194">
            <v>0</v>
          </cell>
          <cell r="AD5194">
            <v>0</v>
          </cell>
        </row>
        <row r="5195">
          <cell r="B5195" t="str">
            <v>CITY OF SHELTON-CONTRACTCOMMERCIAL - REARLOADUNLOCKREF</v>
          </cell>
          <cell r="J5195" t="str">
            <v>UNLOCKREF</v>
          </cell>
          <cell r="K5195" t="str">
            <v>UNLOCK / UNLATCH REFUSE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141.6</v>
          </cell>
          <cell r="AC5195">
            <v>0</v>
          </cell>
          <cell r="AD5195">
            <v>0</v>
          </cell>
        </row>
        <row r="5196">
          <cell r="B5196" t="str">
            <v>CITY OF SHELTON-CONTRACTPAYMENTSRETCK-PNCL</v>
          </cell>
          <cell r="J5196" t="str">
            <v>RETCK-PNCL</v>
          </cell>
          <cell r="K5196" t="str">
            <v>RETURNED CHECK - PNC LOCKBOX</v>
          </cell>
          <cell r="S5196">
            <v>0</v>
          </cell>
          <cell r="T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52.98</v>
          </cell>
          <cell r="AC5196">
            <v>0</v>
          </cell>
          <cell r="AD5196">
            <v>0</v>
          </cell>
        </row>
        <row r="5197">
          <cell r="B5197" t="str">
            <v>CITY OF SHELTON-CONTRACTPAYMENTSCC-KOL</v>
          </cell>
          <cell r="J5197" t="str">
            <v>CC-KOL</v>
          </cell>
          <cell r="K5197" t="str">
            <v>ONLINE PAYMENT-CC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B5197">
            <v>-68245.789999999994</v>
          </cell>
          <cell r="AC5197">
            <v>0</v>
          </cell>
          <cell r="AD5197">
            <v>0</v>
          </cell>
        </row>
        <row r="5198">
          <cell r="B5198" t="str">
            <v>CITY OF SHELTON-CONTRACTPAYMENTSCCREF-KOL</v>
          </cell>
          <cell r="J5198" t="str">
            <v>CCREF-KOL</v>
          </cell>
          <cell r="K5198" t="str">
            <v>CREDIT CARD REFUND</v>
          </cell>
          <cell r="S5198">
            <v>0</v>
          </cell>
          <cell r="T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B5198">
            <v>123.16</v>
          </cell>
          <cell r="AC5198">
            <v>0</v>
          </cell>
          <cell r="AD5198">
            <v>0</v>
          </cell>
        </row>
        <row r="5199">
          <cell r="B5199" t="str">
            <v>CITY OF SHELTON-CONTRACTPAYMENTSPAY</v>
          </cell>
          <cell r="J5199" t="str">
            <v>PAY</v>
          </cell>
          <cell r="K5199" t="str">
            <v>PAYMENT-THANK YOU!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B5199">
            <v>-33159.040000000001</v>
          </cell>
          <cell r="AC5199">
            <v>0</v>
          </cell>
          <cell r="AD5199">
            <v>0</v>
          </cell>
        </row>
        <row r="5200">
          <cell r="B5200" t="str">
            <v>CITY OF SHELTON-CONTRACTPAYMENTSPAY EFT</v>
          </cell>
          <cell r="J5200" t="str">
            <v>PAY EFT</v>
          </cell>
          <cell r="K5200" t="str">
            <v>ELECTRONIC PAYMENT</v>
          </cell>
          <cell r="S5200">
            <v>0</v>
          </cell>
          <cell r="T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-397.35</v>
          </cell>
          <cell r="AC5200">
            <v>0</v>
          </cell>
          <cell r="AD5200">
            <v>0</v>
          </cell>
        </row>
        <row r="5201">
          <cell r="B5201" t="str">
            <v>CITY OF SHELTON-CONTRACTPAYMENTSPAY ICT</v>
          </cell>
          <cell r="J5201" t="str">
            <v>PAY ICT</v>
          </cell>
          <cell r="K5201" t="str">
            <v>I/C PAYMENT THANK YOU!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-1295.01</v>
          </cell>
          <cell r="AC5201">
            <v>0</v>
          </cell>
          <cell r="AD5201">
            <v>0</v>
          </cell>
        </row>
        <row r="5202">
          <cell r="B5202" t="str">
            <v>CITY OF SHELTON-CONTRACTPAYMENTSPAY-CFREE</v>
          </cell>
          <cell r="J5202" t="str">
            <v>PAY-CFREE</v>
          </cell>
          <cell r="K5202" t="str">
            <v>PAYMENT-THANK YOU</v>
          </cell>
          <cell r="S5202">
            <v>0</v>
          </cell>
          <cell r="T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-6902.26</v>
          </cell>
          <cell r="AC5202">
            <v>0</v>
          </cell>
          <cell r="AD5202">
            <v>0</v>
          </cell>
        </row>
        <row r="5203">
          <cell r="B5203" t="str">
            <v>CITY OF SHELTON-CONTRACTPAYMENTSPAY-KOL</v>
          </cell>
          <cell r="J5203" t="str">
            <v>PAY-KOL</v>
          </cell>
          <cell r="K5203" t="str">
            <v>PAYMENT-THANK YOU - OL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>
            <v>-21137.86</v>
          </cell>
          <cell r="AC5203">
            <v>0</v>
          </cell>
          <cell r="AD5203">
            <v>0</v>
          </cell>
        </row>
        <row r="5204">
          <cell r="B5204" t="str">
            <v>CITY OF SHELTON-CONTRACTPAYMENTSPAY-NATL</v>
          </cell>
          <cell r="J5204" t="str">
            <v>PAY-NATL</v>
          </cell>
          <cell r="K5204" t="str">
            <v>PAYMENT THANK YOU</v>
          </cell>
          <cell r="S5204">
            <v>0</v>
          </cell>
          <cell r="T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>
            <v>-1072.8499999999999</v>
          </cell>
          <cell r="AC5204">
            <v>0</v>
          </cell>
          <cell r="AD5204">
            <v>0</v>
          </cell>
        </row>
        <row r="5205">
          <cell r="B5205" t="str">
            <v>CITY OF SHELTON-CONTRACTPAYMENTSPAY-OAK</v>
          </cell>
          <cell r="J5205" t="str">
            <v>PAY-OAK</v>
          </cell>
          <cell r="K5205" t="str">
            <v>OAKLEAF PAYMENT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B5205">
            <v>-442.73</v>
          </cell>
          <cell r="AC5205">
            <v>0</v>
          </cell>
          <cell r="AD5205">
            <v>0</v>
          </cell>
        </row>
        <row r="5206">
          <cell r="B5206" t="str">
            <v>CITY OF SHELTON-CONTRACTPAYMENTSPAY-RPPS</v>
          </cell>
          <cell r="J5206" t="str">
            <v>PAY-RPPS</v>
          </cell>
          <cell r="K5206" t="str">
            <v>RPSS PAYMENT</v>
          </cell>
          <cell r="S5206">
            <v>0</v>
          </cell>
          <cell r="T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-2697.28</v>
          </cell>
          <cell r="AC5206">
            <v>0</v>
          </cell>
          <cell r="AD5206">
            <v>0</v>
          </cell>
        </row>
        <row r="5207">
          <cell r="B5207" t="str">
            <v>CITY OF SHELTON-CONTRACTPAYMENTSPAYMET</v>
          </cell>
          <cell r="J5207" t="str">
            <v>PAYMET</v>
          </cell>
          <cell r="K5207" t="str">
            <v>METAVANTE ONLINE PAYMENT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-1643.79</v>
          </cell>
          <cell r="AC5207">
            <v>0</v>
          </cell>
          <cell r="AD5207">
            <v>0</v>
          </cell>
        </row>
        <row r="5208">
          <cell r="B5208" t="str">
            <v>CITY OF SHELTON-CONTRACTPAYMENTSPAYPNCL</v>
          </cell>
          <cell r="J5208" t="str">
            <v>PAYPNCL</v>
          </cell>
          <cell r="K5208" t="str">
            <v>PAYMENT THANK YOU!</v>
          </cell>
          <cell r="S5208">
            <v>0</v>
          </cell>
          <cell r="T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-40288.46</v>
          </cell>
          <cell r="AC5208">
            <v>0</v>
          </cell>
          <cell r="AD5208">
            <v>0</v>
          </cell>
        </row>
        <row r="5209">
          <cell r="B5209" t="str">
            <v>CITY OF SHELTON-CONTRACTPAYMENTSPAYUSBL</v>
          </cell>
          <cell r="J5209" t="str">
            <v>PAYUSBL</v>
          </cell>
          <cell r="K5209" t="str">
            <v>PAYMENT THANK YOU</v>
          </cell>
          <cell r="S5209">
            <v>0</v>
          </cell>
          <cell r="T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B5209">
            <v>-6856.87</v>
          </cell>
          <cell r="AC5209">
            <v>0</v>
          </cell>
          <cell r="AD5209">
            <v>0</v>
          </cell>
        </row>
        <row r="5210">
          <cell r="B5210" t="str">
            <v>CITY OF SHELTON-CONTRACTPAYMENTSRET-KOL</v>
          </cell>
          <cell r="J5210" t="str">
            <v>RET-KOL</v>
          </cell>
          <cell r="K5210" t="str">
            <v>ONLINE PAYMENT RETURN</v>
          </cell>
          <cell r="S5210">
            <v>0</v>
          </cell>
          <cell r="T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250.73</v>
          </cell>
          <cell r="AC5210">
            <v>0</v>
          </cell>
          <cell r="AD5210">
            <v>0</v>
          </cell>
        </row>
        <row r="5211">
          <cell r="B5211" t="str">
            <v>CITY OF SHELTON-CONTRACTRESIDENTIAL300RW1</v>
          </cell>
          <cell r="J5211" t="str">
            <v>300RW1</v>
          </cell>
          <cell r="K5211" t="str">
            <v>1-300 GL CART WEEKLY SVC</v>
          </cell>
          <cell r="S5211">
            <v>0</v>
          </cell>
          <cell r="T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B5211">
            <v>10249.200000000001</v>
          </cell>
          <cell r="AC5211">
            <v>0</v>
          </cell>
          <cell r="AD5211">
            <v>0</v>
          </cell>
        </row>
        <row r="5212">
          <cell r="B5212" t="str">
            <v>CITY OF SHELTON-CONTRACTRESIDENTIAL35RE1</v>
          </cell>
          <cell r="J5212" t="str">
            <v>35RE1</v>
          </cell>
          <cell r="K5212" t="str">
            <v>1-35 GAL CART EOW SVC</v>
          </cell>
          <cell r="S5212">
            <v>0</v>
          </cell>
          <cell r="T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5850.33</v>
          </cell>
          <cell r="AC5212">
            <v>0</v>
          </cell>
          <cell r="AD5212">
            <v>0</v>
          </cell>
        </row>
        <row r="5213">
          <cell r="B5213" t="str">
            <v>CITY OF SHELTON-CONTRACTRESIDENTIAL35RE1RR</v>
          </cell>
          <cell r="J5213" t="str">
            <v>35RE1RR</v>
          </cell>
          <cell r="K5213" t="str">
            <v>1-35 GL CART EOW REDUCED RATE</v>
          </cell>
          <cell r="S5213">
            <v>0</v>
          </cell>
          <cell r="T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921.5</v>
          </cell>
          <cell r="AC5213">
            <v>0</v>
          </cell>
          <cell r="AD5213">
            <v>0</v>
          </cell>
        </row>
        <row r="5214">
          <cell r="B5214" t="str">
            <v>CITY OF SHELTON-CONTRACTRESIDENTIAL64RE1</v>
          </cell>
          <cell r="J5214" t="str">
            <v>64RE1</v>
          </cell>
          <cell r="K5214" t="str">
            <v>1-64 GAL EOW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24040.98</v>
          </cell>
          <cell r="AC5214">
            <v>0</v>
          </cell>
          <cell r="AD5214">
            <v>0</v>
          </cell>
        </row>
        <row r="5215">
          <cell r="B5215" t="str">
            <v>CITY OF SHELTON-CONTRACTRESIDENTIAL64RE1RR</v>
          </cell>
          <cell r="J5215" t="str">
            <v>64RE1RR</v>
          </cell>
          <cell r="K5215" t="str">
            <v>1-64 GL CART EOW REDUCED RATE</v>
          </cell>
          <cell r="S5215">
            <v>0</v>
          </cell>
          <cell r="T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>
            <v>1527.31</v>
          </cell>
          <cell r="AC5215">
            <v>0</v>
          </cell>
          <cell r="AD5215">
            <v>0</v>
          </cell>
        </row>
        <row r="5216">
          <cell r="B5216" t="str">
            <v>CITY OF SHELTON-CONTRACTRESIDENTIAL64RW1</v>
          </cell>
          <cell r="J5216" t="str">
            <v>64RW1</v>
          </cell>
          <cell r="K5216" t="str">
            <v>1-64 GAL CART WEEKLY SVC</v>
          </cell>
          <cell r="S5216">
            <v>0</v>
          </cell>
          <cell r="T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>
            <v>3343.06</v>
          </cell>
          <cell r="AC5216">
            <v>0</v>
          </cell>
          <cell r="AD5216">
            <v>0</v>
          </cell>
        </row>
        <row r="5217">
          <cell r="B5217" t="str">
            <v>CITY OF SHELTON-CONTRACTRESIDENTIAL64RW1RR</v>
          </cell>
          <cell r="J5217" t="str">
            <v>64RW1RR</v>
          </cell>
          <cell r="K5217" t="str">
            <v>1-64 GL CART WKLY REDUCED RATE</v>
          </cell>
          <cell r="S5217">
            <v>0</v>
          </cell>
          <cell r="T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B5217">
            <v>76.8</v>
          </cell>
          <cell r="AC5217">
            <v>0</v>
          </cell>
          <cell r="AD5217">
            <v>0</v>
          </cell>
        </row>
        <row r="5218">
          <cell r="B5218" t="str">
            <v>CITY OF SHELTON-CONTRACTRESIDENTIAL96RE1</v>
          </cell>
          <cell r="J5218" t="str">
            <v>96RE1</v>
          </cell>
          <cell r="K5218" t="str">
            <v>1-96 GAL EOW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14329.41</v>
          </cell>
          <cell r="AC5218">
            <v>0</v>
          </cell>
          <cell r="AD5218">
            <v>0</v>
          </cell>
        </row>
        <row r="5219">
          <cell r="B5219" t="str">
            <v>CITY OF SHELTON-CONTRACTRESIDENTIAL96RE1RR</v>
          </cell>
          <cell r="J5219" t="str">
            <v>96RE1RR</v>
          </cell>
          <cell r="K5219" t="str">
            <v>1-96 GL CART EOW REDUCED RATE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741.48</v>
          </cell>
          <cell r="AC5219">
            <v>0</v>
          </cell>
          <cell r="AD5219">
            <v>0</v>
          </cell>
        </row>
        <row r="5220">
          <cell r="B5220" t="str">
            <v>CITY OF SHELTON-CONTRACTRESIDENTIAL96RW1</v>
          </cell>
          <cell r="J5220" t="str">
            <v>96RW1</v>
          </cell>
          <cell r="K5220" t="str">
            <v>1-96 GAL CART WEEKLY SVC</v>
          </cell>
          <cell r="S5220">
            <v>0</v>
          </cell>
          <cell r="T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2857.14</v>
          </cell>
          <cell r="AC5220">
            <v>0</v>
          </cell>
          <cell r="AD5220">
            <v>0</v>
          </cell>
        </row>
        <row r="5221">
          <cell r="B5221" t="str">
            <v>CITY OF SHELTON-CONTRACTRESIDENTIAL96RW1RR</v>
          </cell>
          <cell r="J5221" t="str">
            <v>96RW1RR</v>
          </cell>
          <cell r="K5221" t="str">
            <v>1-96 GL CART WKLY REDUCED RATE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B5221">
            <v>107.82</v>
          </cell>
          <cell r="AC5221">
            <v>0</v>
          </cell>
          <cell r="AD5221">
            <v>0</v>
          </cell>
        </row>
        <row r="5222">
          <cell r="B5222" t="str">
            <v>CITY OF SHELTON-CONTRACTRESIDENTIALEMPLOYEER</v>
          </cell>
          <cell r="J5222" t="str">
            <v>EMPLOYEER</v>
          </cell>
          <cell r="K5222" t="str">
            <v>EMPLOYEE SERVICE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>
            <v>0</v>
          </cell>
          <cell r="AC5222">
            <v>0</v>
          </cell>
          <cell r="AD5222">
            <v>0</v>
          </cell>
        </row>
        <row r="5223">
          <cell r="B5223" t="str">
            <v>CITY OF SHELTON-CONTRACTRESIDENTIALMINSVC-RESI</v>
          </cell>
          <cell r="J5223" t="str">
            <v>MINSVC-RESI</v>
          </cell>
          <cell r="K5223" t="str">
            <v>MINIMUM SERVICE</v>
          </cell>
          <cell r="S5223">
            <v>0</v>
          </cell>
          <cell r="T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>
            <v>364.42</v>
          </cell>
          <cell r="AC5223">
            <v>0</v>
          </cell>
          <cell r="AD5223">
            <v>0</v>
          </cell>
        </row>
        <row r="5224">
          <cell r="B5224" t="str">
            <v>CITY OF SHELTON-CONTRACTRESIDENTIALROLLOUT 5-25</v>
          </cell>
          <cell r="J5224" t="str">
            <v>ROLLOUT 5-25</v>
          </cell>
          <cell r="K5224" t="str">
            <v>ROLL OUT FEE 5 - 25 FT</v>
          </cell>
          <cell r="S5224">
            <v>0</v>
          </cell>
          <cell r="T5224">
            <v>0</v>
          </cell>
          <cell r="U5224">
            <v>0</v>
          </cell>
          <cell r="V5224">
            <v>0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14.16</v>
          </cell>
          <cell r="AC5224">
            <v>0</v>
          </cell>
          <cell r="AD5224">
            <v>0</v>
          </cell>
        </row>
        <row r="5225">
          <cell r="B5225" t="str">
            <v>CITY OF SHELTON-CONTRACTRESIDENTIALSL096.0GEO001GW</v>
          </cell>
          <cell r="J5225" t="str">
            <v>SL096.0GEO001GW</v>
          </cell>
          <cell r="K5225" t="str">
            <v>SL 96 GL EOW GREENWASTE 1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3160.08</v>
          </cell>
          <cell r="AC5225">
            <v>0</v>
          </cell>
          <cell r="AD5225">
            <v>0</v>
          </cell>
        </row>
        <row r="5226">
          <cell r="B5226" t="str">
            <v>CITY OF SHELTON-CONTRACTRESIDENTIAL35RE1</v>
          </cell>
          <cell r="J5226" t="str">
            <v>35RE1</v>
          </cell>
          <cell r="K5226" t="str">
            <v>1-35 GAL CART EOW SVC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-4.58</v>
          </cell>
          <cell r="AC5226">
            <v>0</v>
          </cell>
          <cell r="AD5226">
            <v>0</v>
          </cell>
        </row>
        <row r="5227">
          <cell r="B5227" t="str">
            <v>CITY OF SHELTON-CONTRACTRESIDENTIAL64RE1</v>
          </cell>
          <cell r="J5227" t="str">
            <v>64RE1</v>
          </cell>
          <cell r="K5227" t="str">
            <v>1-64 GAL EOW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B5227">
            <v>-81.5</v>
          </cell>
          <cell r="AC5227">
            <v>0</v>
          </cell>
          <cell r="AD5227">
            <v>0</v>
          </cell>
        </row>
        <row r="5228">
          <cell r="B5228" t="str">
            <v>CITY OF SHELTON-CONTRACTRESIDENTIALADJOTHR</v>
          </cell>
          <cell r="J5228" t="str">
            <v>ADJOTHR</v>
          </cell>
          <cell r="K5228" t="str">
            <v>ADJUSTMENT</v>
          </cell>
          <cell r="S5228">
            <v>0</v>
          </cell>
          <cell r="T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-0.01</v>
          </cell>
          <cell r="AC5228">
            <v>0</v>
          </cell>
          <cell r="AD5228">
            <v>0</v>
          </cell>
        </row>
        <row r="5229">
          <cell r="B5229" t="str">
            <v>CITY OF SHELTON-CONTRACTRESIDENTIALADMINFEE-RES</v>
          </cell>
          <cell r="J5229" t="str">
            <v>ADMINFEE-RES</v>
          </cell>
          <cell r="K5229" t="str">
            <v>NEW ACCT / VACANCY FEE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804.18</v>
          </cell>
          <cell r="AC5229">
            <v>0</v>
          </cell>
          <cell r="AD5229">
            <v>0</v>
          </cell>
        </row>
        <row r="5230">
          <cell r="B5230" t="str">
            <v>CITY OF SHELTON-CONTRACTRESIDENTIALEP300-RES</v>
          </cell>
          <cell r="J5230" t="str">
            <v>EP300-RES</v>
          </cell>
          <cell r="K5230" t="str">
            <v>EXTRA PICKUP 300 GL - RES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364.14</v>
          </cell>
          <cell r="AC5230">
            <v>0</v>
          </cell>
          <cell r="AD5230">
            <v>0</v>
          </cell>
        </row>
        <row r="5231">
          <cell r="B5231" t="str">
            <v>CITY OF SHELTON-CONTRACTRESIDENTIALEP35-RES</v>
          </cell>
          <cell r="J5231" t="str">
            <v>EP35-RES</v>
          </cell>
          <cell r="K5231" t="str">
            <v>EXTRA PICKUP 35 GL - RES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3081.4</v>
          </cell>
          <cell r="AC5231">
            <v>0</v>
          </cell>
          <cell r="AD5231">
            <v>0</v>
          </cell>
        </row>
        <row r="5232">
          <cell r="B5232" t="str">
            <v>CITY OF SHELTON-CONTRACTRESIDENTIALEP64-RES</v>
          </cell>
          <cell r="J5232" t="str">
            <v>EP64-RES</v>
          </cell>
          <cell r="K5232" t="str">
            <v>EXTRA PICKUP 64 GL - RES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135.33000000000001</v>
          </cell>
          <cell r="AC5232">
            <v>0</v>
          </cell>
          <cell r="AD5232">
            <v>0</v>
          </cell>
        </row>
        <row r="5233">
          <cell r="B5233" t="str">
            <v>CITY OF SHELTON-CONTRACTRESIDENTIALEP96-RES</v>
          </cell>
          <cell r="J5233" t="str">
            <v>EP96-RES</v>
          </cell>
          <cell r="K5233" t="str">
            <v>EXTRA PICKUP 96 GL - RES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B5233">
            <v>135.96</v>
          </cell>
          <cell r="AC5233">
            <v>0</v>
          </cell>
          <cell r="AD5233">
            <v>0</v>
          </cell>
        </row>
        <row r="5234">
          <cell r="B5234" t="str">
            <v>CITY OF SHELTON-CONTRACTRESIDENTIALLOOSE-RES</v>
          </cell>
          <cell r="J5234" t="str">
            <v>LOOSE-RES</v>
          </cell>
          <cell r="K5234" t="str">
            <v>LOOSE MATERIAL -RES</v>
          </cell>
          <cell r="S5234">
            <v>0</v>
          </cell>
          <cell r="T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B5234">
            <v>46.02</v>
          </cell>
          <cell r="AC5234">
            <v>0</v>
          </cell>
          <cell r="AD5234">
            <v>0</v>
          </cell>
        </row>
        <row r="5235">
          <cell r="B5235" t="str">
            <v>CITY OF SHELTON-CONTRACTRESIDENTIALREDELIVER</v>
          </cell>
          <cell r="J5235" t="str">
            <v>REDELIVER</v>
          </cell>
          <cell r="K5235" t="str">
            <v>DELIVERY CHARGE</v>
          </cell>
          <cell r="S5235">
            <v>0</v>
          </cell>
          <cell r="T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B5235">
            <v>61.88</v>
          </cell>
          <cell r="AC5235">
            <v>0</v>
          </cell>
          <cell r="AD5235">
            <v>0</v>
          </cell>
        </row>
        <row r="5236">
          <cell r="B5236" t="str">
            <v>CITY OF SHELTON-CONTRACTRESIDENTIALSL096.0GEO001GW</v>
          </cell>
          <cell r="J5236" t="str">
            <v>SL096.0GEO001GW</v>
          </cell>
          <cell r="K5236" t="str">
            <v>SL 96 GL EOW GREENWASTE 1</v>
          </cell>
          <cell r="S5236">
            <v>0</v>
          </cell>
          <cell r="T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-17.28</v>
          </cell>
          <cell r="AC5236">
            <v>0</v>
          </cell>
          <cell r="AD5236">
            <v>0</v>
          </cell>
        </row>
        <row r="5237">
          <cell r="B5237" t="str">
            <v>CITY OF SHELTON-CONTRACTSURCFUEL-COM MASON</v>
          </cell>
          <cell r="J5237" t="str">
            <v>FUEL-COM MASON</v>
          </cell>
          <cell r="K5237" t="str">
            <v>FUEL &amp; MATERIAL SURCHARGE</v>
          </cell>
          <cell r="S5237">
            <v>0</v>
          </cell>
          <cell r="T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</row>
        <row r="5238">
          <cell r="B5238" t="str">
            <v>CITY OF SHELTON-CONTRACTSURCFUEL-RECY MASON</v>
          </cell>
          <cell r="J5238" t="str">
            <v>FUEL-RECY MASON</v>
          </cell>
          <cell r="K5238" t="str">
            <v>FUEL &amp; MATERIAL SURCHARGE</v>
          </cell>
          <cell r="S5238">
            <v>0</v>
          </cell>
          <cell r="T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</row>
        <row r="5239">
          <cell r="B5239" t="str">
            <v>CITY OF SHELTON-CONTRACTSURCFUEL-RES MASON</v>
          </cell>
          <cell r="J5239" t="str">
            <v>FUEL-RES MASON</v>
          </cell>
          <cell r="K5239" t="str">
            <v>FUEL &amp; MATERIAL SURCHARGE</v>
          </cell>
          <cell r="S5239">
            <v>0</v>
          </cell>
          <cell r="T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B5239">
            <v>0</v>
          </cell>
          <cell r="AC5239">
            <v>0</v>
          </cell>
          <cell r="AD5239">
            <v>0</v>
          </cell>
        </row>
        <row r="5240">
          <cell r="B5240" t="str">
            <v>CITY OF SHELTON-CONTRACTSURCFUEL-ACCTG MASON</v>
          </cell>
          <cell r="J5240" t="str">
            <v>FUEL-ACCTG MASON</v>
          </cell>
          <cell r="K5240" t="str">
            <v>FUEL &amp; MATERIAL SURCHARGE</v>
          </cell>
          <cell r="S5240">
            <v>0</v>
          </cell>
          <cell r="T5240">
            <v>0</v>
          </cell>
          <cell r="U5240">
            <v>0</v>
          </cell>
          <cell r="V5240">
            <v>0</v>
          </cell>
          <cell r="W5240">
            <v>0</v>
          </cell>
          <cell r="X5240">
            <v>0</v>
          </cell>
          <cell r="Y5240">
            <v>0</v>
          </cell>
          <cell r="Z5240">
            <v>0</v>
          </cell>
          <cell r="AA5240">
            <v>0</v>
          </cell>
          <cell r="AB5240">
            <v>0</v>
          </cell>
          <cell r="AC5240">
            <v>0</v>
          </cell>
          <cell r="AD5240">
            <v>0</v>
          </cell>
        </row>
        <row r="5241">
          <cell r="B5241" t="str">
            <v>CITY OF SHELTON-CONTRACTSURCFUEL-RES MASON</v>
          </cell>
          <cell r="J5241" t="str">
            <v>FUEL-RES MASON</v>
          </cell>
          <cell r="K5241" t="str">
            <v>FUEL &amp; MATERIAL SURCHARGE</v>
          </cell>
          <cell r="S5241">
            <v>0</v>
          </cell>
          <cell r="T5241">
            <v>0</v>
          </cell>
          <cell r="U5241">
            <v>0</v>
          </cell>
          <cell r="V5241">
            <v>0</v>
          </cell>
          <cell r="W5241">
            <v>0</v>
          </cell>
          <cell r="X5241">
            <v>0</v>
          </cell>
          <cell r="Y5241">
            <v>0</v>
          </cell>
          <cell r="Z5241">
            <v>0</v>
          </cell>
          <cell r="AA5241">
            <v>0</v>
          </cell>
          <cell r="AB5241">
            <v>0</v>
          </cell>
          <cell r="AC5241">
            <v>0</v>
          </cell>
          <cell r="AD5241">
            <v>0</v>
          </cell>
        </row>
        <row r="5242">
          <cell r="B5242" t="str">
            <v>CITY OF SHELTON-CONTRACTSURCFUEL-RES MASON</v>
          </cell>
          <cell r="J5242" t="str">
            <v>FUEL-RES MASON</v>
          </cell>
          <cell r="K5242" t="str">
            <v>FUEL &amp; MATERIAL SURCHARGE</v>
          </cell>
          <cell r="S5242">
            <v>0</v>
          </cell>
          <cell r="T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</row>
        <row r="5243">
          <cell r="B5243" t="str">
            <v>CITY OF SHELTON-CONTRACTTAXESCITY OF SHELTON</v>
          </cell>
          <cell r="J5243" t="str">
            <v>CITY OF SHELTON</v>
          </cell>
          <cell r="K5243" t="str">
            <v>41.9% CITY UTILITY TAX</v>
          </cell>
          <cell r="S5243">
            <v>0</v>
          </cell>
          <cell r="T5243">
            <v>0</v>
          </cell>
          <cell r="U5243">
            <v>0</v>
          </cell>
          <cell r="V5243">
            <v>0</v>
          </cell>
          <cell r="W5243">
            <v>0</v>
          </cell>
          <cell r="X5243">
            <v>0</v>
          </cell>
          <cell r="Y5243">
            <v>0</v>
          </cell>
          <cell r="Z5243">
            <v>0</v>
          </cell>
          <cell r="AA5243">
            <v>0</v>
          </cell>
          <cell r="AB5243">
            <v>26493.15</v>
          </cell>
          <cell r="AC5243">
            <v>0</v>
          </cell>
          <cell r="AD5243">
            <v>0</v>
          </cell>
        </row>
        <row r="5244">
          <cell r="B5244" t="str">
            <v>CITY OF SHELTON-CONTRACTTAXESCITY OF SHELTON UTILITY</v>
          </cell>
          <cell r="J5244" t="str">
            <v>CITY OF SHELTON UTILITY</v>
          </cell>
          <cell r="K5244" t="str">
            <v>CONTRACT UTILITY ONLY</v>
          </cell>
          <cell r="S5244">
            <v>0</v>
          </cell>
          <cell r="T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B5244">
            <v>260.42</v>
          </cell>
          <cell r="AC5244">
            <v>0</v>
          </cell>
          <cell r="AD5244">
            <v>0</v>
          </cell>
        </row>
        <row r="5245">
          <cell r="B5245" t="str">
            <v>CITY OF SHELTON-CONTRACTTAXESSHELTON SALES TAX</v>
          </cell>
          <cell r="J5245" t="str">
            <v>SHELTON SALES TAX</v>
          </cell>
          <cell r="K5245" t="str">
            <v>8.8% Sales Tax</v>
          </cell>
          <cell r="S5245">
            <v>0</v>
          </cell>
          <cell r="T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B5245">
            <v>0.78</v>
          </cell>
          <cell r="AC5245">
            <v>0</v>
          </cell>
          <cell r="AD5245">
            <v>0</v>
          </cell>
        </row>
        <row r="5246">
          <cell r="B5246" t="str">
            <v>CITY OF SHELTON-CONTRACTTAXESSHELTON WA REFUSE</v>
          </cell>
          <cell r="J5246" t="str">
            <v>SHELTON WA REFUSE</v>
          </cell>
          <cell r="K5246" t="str">
            <v>3.6% WA Refuse Tax</v>
          </cell>
          <cell r="S5246">
            <v>0</v>
          </cell>
          <cell r="T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  <cell r="Y5246">
            <v>0</v>
          </cell>
          <cell r="Z5246">
            <v>0</v>
          </cell>
          <cell r="AA5246">
            <v>0</v>
          </cell>
          <cell r="AB5246">
            <v>2273.6999999999998</v>
          </cell>
          <cell r="AC5246">
            <v>0</v>
          </cell>
          <cell r="AD5246">
            <v>0</v>
          </cell>
        </row>
        <row r="5247">
          <cell r="B5247" t="str">
            <v>CITY OF SHELTON-CONTRACTTAXESCITY OF SHELTON</v>
          </cell>
          <cell r="J5247" t="str">
            <v>CITY OF SHELTON</v>
          </cell>
          <cell r="K5247" t="str">
            <v>41.9% CITY UTILITY TAX</v>
          </cell>
          <cell r="S5247">
            <v>0</v>
          </cell>
          <cell r="T5247">
            <v>0</v>
          </cell>
          <cell r="U5247">
            <v>0</v>
          </cell>
          <cell r="V5247">
            <v>0</v>
          </cell>
          <cell r="W5247">
            <v>0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B5247">
            <v>24618.45</v>
          </cell>
          <cell r="AC5247">
            <v>0</v>
          </cell>
          <cell r="AD5247">
            <v>0</v>
          </cell>
        </row>
        <row r="5248">
          <cell r="B5248" t="str">
            <v>CITY OF SHELTON-CONTRACTTAXESCITY OF SHELTON UTILITY</v>
          </cell>
          <cell r="J5248" t="str">
            <v>CITY OF SHELTON UTILITY</v>
          </cell>
          <cell r="K5248" t="str">
            <v>CONTRACT UTILITY ONLY</v>
          </cell>
          <cell r="S5248">
            <v>0</v>
          </cell>
          <cell r="T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10.47</v>
          </cell>
          <cell r="AC5248">
            <v>0</v>
          </cell>
          <cell r="AD5248">
            <v>0</v>
          </cell>
        </row>
        <row r="5249">
          <cell r="B5249" t="str">
            <v>CITY OF SHELTON-CONTRACTTAXESSHELTON SALES TAX</v>
          </cell>
          <cell r="J5249" t="str">
            <v>SHELTON SALES TAX</v>
          </cell>
          <cell r="K5249" t="str">
            <v>8.8% Sales Tax</v>
          </cell>
          <cell r="S5249">
            <v>0</v>
          </cell>
          <cell r="T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4.68</v>
          </cell>
          <cell r="AC5249">
            <v>0</v>
          </cell>
          <cell r="AD5249">
            <v>0</v>
          </cell>
        </row>
        <row r="5250">
          <cell r="B5250" t="str">
            <v>CITY OF SHELTON-CONTRACTTAXESSHELTON WA REFUSE</v>
          </cell>
          <cell r="J5250" t="str">
            <v>SHELTON WA REFUSE</v>
          </cell>
          <cell r="K5250" t="str">
            <v>3.6% WA Refuse Tax</v>
          </cell>
          <cell r="S5250">
            <v>0</v>
          </cell>
          <cell r="T5250">
            <v>0</v>
          </cell>
          <cell r="U5250">
            <v>0</v>
          </cell>
          <cell r="V5250">
            <v>0</v>
          </cell>
          <cell r="W5250">
            <v>0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B5250">
            <v>1975.49</v>
          </cell>
          <cell r="AC5250">
            <v>0</v>
          </cell>
          <cell r="AD5250">
            <v>0</v>
          </cell>
        </row>
        <row r="5251">
          <cell r="B5251" t="str">
            <v>CITY OF SHELTON-CONTRACTTAXESCITY OF SHELTON</v>
          </cell>
          <cell r="J5251" t="str">
            <v>CITY OF SHELTON</v>
          </cell>
          <cell r="K5251" t="str">
            <v>41.9% CITY UTILITY TAX</v>
          </cell>
          <cell r="S5251">
            <v>0</v>
          </cell>
          <cell r="T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  <cell r="Y5251">
            <v>0</v>
          </cell>
          <cell r="Z5251">
            <v>0</v>
          </cell>
          <cell r="AA5251">
            <v>0</v>
          </cell>
          <cell r="AB5251">
            <v>45.34</v>
          </cell>
          <cell r="AC5251">
            <v>0</v>
          </cell>
          <cell r="AD5251">
            <v>0</v>
          </cell>
        </row>
        <row r="5252">
          <cell r="B5252" t="str">
            <v>CITY OF SHELTON-CONTRACTTAXESSHELTON WA REFUSE</v>
          </cell>
          <cell r="J5252" t="str">
            <v>SHELTON WA REFUSE</v>
          </cell>
          <cell r="K5252" t="str">
            <v>3.6% WA Refuse Tax</v>
          </cell>
          <cell r="S5252">
            <v>0</v>
          </cell>
          <cell r="T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3.16</v>
          </cell>
          <cell r="AC5252">
            <v>0</v>
          </cell>
          <cell r="AD5252">
            <v>0</v>
          </cell>
        </row>
        <row r="5253">
          <cell r="B5253" t="str">
            <v>CITY of SHELTON-REGULATEDACCOUNTING ADJUSTMENTSFINCHG</v>
          </cell>
          <cell r="J5253" t="str">
            <v>FINCHG</v>
          </cell>
          <cell r="K5253" t="str">
            <v>LATE FEE</v>
          </cell>
          <cell r="S5253">
            <v>0</v>
          </cell>
          <cell r="T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B5253">
            <v>58.64</v>
          </cell>
          <cell r="AC5253">
            <v>0</v>
          </cell>
          <cell r="AD5253">
            <v>0</v>
          </cell>
        </row>
        <row r="5254">
          <cell r="B5254" t="str">
            <v>CITY of SHELTON-REGULATEDACCOUNTING ADJUSTMENTSMM</v>
          </cell>
          <cell r="J5254" t="str">
            <v>MM</v>
          </cell>
          <cell r="K5254" t="str">
            <v>MOVE MONEY</v>
          </cell>
          <cell r="S5254">
            <v>0</v>
          </cell>
          <cell r="T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167.11</v>
          </cell>
          <cell r="AC5254">
            <v>0</v>
          </cell>
          <cell r="AD5254">
            <v>0</v>
          </cell>
        </row>
        <row r="5255">
          <cell r="B5255" t="str">
            <v>CITY of SHELTON-REGULATEDCOMMERCIAL - REARLOADR1.5YDE</v>
          </cell>
          <cell r="J5255" t="str">
            <v>R1.5YDE</v>
          </cell>
          <cell r="K5255" t="str">
            <v>1.5 YD 1X EOW</v>
          </cell>
          <cell r="S5255">
            <v>0</v>
          </cell>
          <cell r="T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41.6</v>
          </cell>
          <cell r="AC5255">
            <v>0</v>
          </cell>
          <cell r="AD5255">
            <v>0</v>
          </cell>
        </row>
        <row r="5256">
          <cell r="B5256" t="str">
            <v>CITY of SHELTON-REGULATEDCOMMERCIAL - REARLOADR1.5YDRENTM</v>
          </cell>
          <cell r="J5256" t="str">
            <v>R1.5YDRENTM</v>
          </cell>
          <cell r="K5256" t="str">
            <v>1.5YD CONTAINER RENT-MTH</v>
          </cell>
          <cell r="S5256">
            <v>0</v>
          </cell>
          <cell r="T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B5256">
            <v>9.5399999999999991</v>
          </cell>
          <cell r="AC5256">
            <v>0</v>
          </cell>
          <cell r="AD5256">
            <v>0</v>
          </cell>
        </row>
        <row r="5257">
          <cell r="B5257" t="str">
            <v>CITY of SHELTON-REGULATEDCOMMERCIAL - REARLOADR2YDRENTM</v>
          </cell>
          <cell r="J5257" t="str">
            <v>R2YDRENTM</v>
          </cell>
          <cell r="K5257" t="str">
            <v>2YD CONTAINER RENT-MTHLY</v>
          </cell>
          <cell r="S5257">
            <v>0</v>
          </cell>
          <cell r="T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13.77</v>
          </cell>
          <cell r="AC5257">
            <v>0</v>
          </cell>
          <cell r="AD5257">
            <v>0</v>
          </cell>
        </row>
        <row r="5258">
          <cell r="B5258" t="str">
            <v>CITY of SHELTON-REGULATEDCOMMERCIAL - REARLOADR2YDW</v>
          </cell>
          <cell r="J5258" t="str">
            <v>R2YDW</v>
          </cell>
          <cell r="K5258" t="str">
            <v>2 YD 1X WEEKLY</v>
          </cell>
          <cell r="S5258">
            <v>0</v>
          </cell>
          <cell r="T5258">
            <v>0</v>
          </cell>
          <cell r="U5258">
            <v>0</v>
          </cell>
          <cell r="V5258">
            <v>0</v>
          </cell>
          <cell r="W5258">
            <v>0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B5258">
            <v>109.68</v>
          </cell>
          <cell r="AC5258">
            <v>0</v>
          </cell>
          <cell r="AD5258">
            <v>0</v>
          </cell>
        </row>
        <row r="5259">
          <cell r="B5259" t="str">
            <v>CITY of SHELTON-REGULATEDCOMMERCIAL - REARLOADUNLOCKREF</v>
          </cell>
          <cell r="J5259" t="str">
            <v>UNLOCKREF</v>
          </cell>
          <cell r="K5259" t="str">
            <v>UNLOCK / UNLATCH REFUSE</v>
          </cell>
          <cell r="S5259">
            <v>0</v>
          </cell>
          <cell r="T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  <cell r="Y5259">
            <v>0</v>
          </cell>
          <cell r="Z5259">
            <v>0</v>
          </cell>
          <cell r="AA5259">
            <v>0</v>
          </cell>
          <cell r="AB5259">
            <v>10.119999999999999</v>
          </cell>
          <cell r="AC5259">
            <v>0</v>
          </cell>
          <cell r="AD5259">
            <v>0</v>
          </cell>
        </row>
        <row r="5260">
          <cell r="B5260" t="str">
            <v>CITY of SHELTON-REGULATEDCOMMERCIAL - REARLOADR2YDPU</v>
          </cell>
          <cell r="J5260" t="str">
            <v>R2YDPU</v>
          </cell>
          <cell r="K5260" t="str">
            <v>2YD CONTAINER PICKUP</v>
          </cell>
          <cell r="S5260">
            <v>0</v>
          </cell>
          <cell r="T5260">
            <v>0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B5260">
            <v>25.33</v>
          </cell>
          <cell r="AC5260">
            <v>0</v>
          </cell>
          <cell r="AD5260">
            <v>0</v>
          </cell>
        </row>
        <row r="5261">
          <cell r="B5261" t="str">
            <v>CITY of SHELTON-REGULATEDPAYMENTSCC-KOL</v>
          </cell>
          <cell r="J5261" t="str">
            <v>CC-KOL</v>
          </cell>
          <cell r="K5261" t="str">
            <v>ONLINE PAYMENT-CC</v>
          </cell>
          <cell r="S5261">
            <v>0</v>
          </cell>
          <cell r="T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-4679.97</v>
          </cell>
          <cell r="AC5261">
            <v>0</v>
          </cell>
          <cell r="AD5261">
            <v>0</v>
          </cell>
        </row>
        <row r="5262">
          <cell r="B5262" t="str">
            <v>CITY of SHELTON-REGULATEDPAYMENTSCCREF-KOL</v>
          </cell>
          <cell r="J5262" t="str">
            <v>CCREF-KOL</v>
          </cell>
          <cell r="K5262" t="str">
            <v>CREDIT CARD REFUND</v>
          </cell>
          <cell r="S5262">
            <v>0</v>
          </cell>
          <cell r="T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497.26</v>
          </cell>
          <cell r="AC5262">
            <v>0</v>
          </cell>
          <cell r="AD5262">
            <v>0</v>
          </cell>
        </row>
        <row r="5263">
          <cell r="B5263" t="str">
            <v>CITY of SHELTON-REGULATEDPAYMENTSPAY</v>
          </cell>
          <cell r="J5263" t="str">
            <v>PAY</v>
          </cell>
          <cell r="K5263" t="str">
            <v>PAYMENT-THANK YOU!</v>
          </cell>
          <cell r="S5263">
            <v>0</v>
          </cell>
          <cell r="T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>
            <v>-13754.51</v>
          </cell>
          <cell r="AC5263">
            <v>0</v>
          </cell>
          <cell r="AD5263">
            <v>0</v>
          </cell>
        </row>
        <row r="5264">
          <cell r="B5264" t="str">
            <v>CITY of SHELTON-REGULATEDPAYMENTSPAY-KOL</v>
          </cell>
          <cell r="J5264" t="str">
            <v>PAY-KOL</v>
          </cell>
          <cell r="K5264" t="str">
            <v>PAYMENT-THANK YOU - OL</v>
          </cell>
          <cell r="S5264">
            <v>0</v>
          </cell>
          <cell r="T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0</v>
          </cell>
          <cell r="Y5264">
            <v>0</v>
          </cell>
          <cell r="Z5264">
            <v>0</v>
          </cell>
          <cell r="AA5264">
            <v>0</v>
          </cell>
          <cell r="AB5264">
            <v>-1476.4</v>
          </cell>
          <cell r="AC5264">
            <v>0</v>
          </cell>
          <cell r="AD5264">
            <v>0</v>
          </cell>
        </row>
        <row r="5265">
          <cell r="B5265" t="str">
            <v>CITY of SHELTON-REGULATEDPAYMENTSPAY-NATL</v>
          </cell>
          <cell r="J5265" t="str">
            <v>PAY-NATL</v>
          </cell>
          <cell r="K5265" t="str">
            <v>PAYMENT THANK YOU</v>
          </cell>
          <cell r="S5265">
            <v>0</v>
          </cell>
          <cell r="T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B5265">
            <v>-5297.2</v>
          </cell>
          <cell r="AC5265">
            <v>0</v>
          </cell>
          <cell r="AD5265">
            <v>0</v>
          </cell>
        </row>
        <row r="5266">
          <cell r="B5266" t="str">
            <v>CITY of SHELTON-REGULATEDPAYMENTSPAY-OAK</v>
          </cell>
          <cell r="J5266" t="str">
            <v>PAY-OAK</v>
          </cell>
          <cell r="K5266" t="str">
            <v>OAKLEAF PAYMENT</v>
          </cell>
          <cell r="S5266">
            <v>0</v>
          </cell>
          <cell r="T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-1849.81</v>
          </cell>
          <cell r="AC5266">
            <v>0</v>
          </cell>
          <cell r="AD5266">
            <v>0</v>
          </cell>
        </row>
        <row r="5267">
          <cell r="B5267" t="str">
            <v>CITY of SHELTON-REGULATEDPAYMENTSPAYPNCL</v>
          </cell>
          <cell r="J5267" t="str">
            <v>PAYPNCL</v>
          </cell>
          <cell r="K5267" t="str">
            <v>PAYMENT THANK YOU!</v>
          </cell>
          <cell r="S5267">
            <v>0</v>
          </cell>
          <cell r="T5267">
            <v>0</v>
          </cell>
          <cell r="U5267">
            <v>0</v>
          </cell>
          <cell r="V5267">
            <v>0</v>
          </cell>
          <cell r="W5267">
            <v>0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-918.99</v>
          </cell>
          <cell r="AC5267">
            <v>0</v>
          </cell>
          <cell r="AD5267">
            <v>0</v>
          </cell>
        </row>
        <row r="5268">
          <cell r="B5268" t="str">
            <v>CITY of SHELTON-REGULATEDPAYMENTSPAYUSBL</v>
          </cell>
          <cell r="J5268" t="str">
            <v>PAYUSBL</v>
          </cell>
          <cell r="K5268" t="str">
            <v>PAYMENT THANK YOU</v>
          </cell>
          <cell r="S5268">
            <v>0</v>
          </cell>
          <cell r="T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>
            <v>-3888.59</v>
          </cell>
          <cell r="AC5268">
            <v>0</v>
          </cell>
          <cell r="AD5268">
            <v>0</v>
          </cell>
        </row>
        <row r="5269">
          <cell r="B5269" t="str">
            <v>CITY of SHELTON-REGULATEDROLLOFFROLID</v>
          </cell>
          <cell r="J5269" t="str">
            <v>ROLID</v>
          </cell>
          <cell r="K5269" t="str">
            <v>ROLL OFF-LID</v>
          </cell>
          <cell r="S5269">
            <v>0</v>
          </cell>
          <cell r="T5269">
            <v>0</v>
          </cell>
          <cell r="U5269">
            <v>0</v>
          </cell>
          <cell r="V5269">
            <v>0</v>
          </cell>
          <cell r="W5269">
            <v>0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B5269">
            <v>160.16</v>
          </cell>
          <cell r="AC5269">
            <v>0</v>
          </cell>
          <cell r="AD5269">
            <v>0</v>
          </cell>
        </row>
        <row r="5270">
          <cell r="B5270" t="str">
            <v>CITY of SHELTON-REGULATEDROLLOFFRORENT10M</v>
          </cell>
          <cell r="J5270" t="str">
            <v>RORENT10M</v>
          </cell>
          <cell r="K5270" t="str">
            <v>10YD ROLL OFF MTHLY RENT</v>
          </cell>
          <cell r="S5270">
            <v>0</v>
          </cell>
          <cell r="T5270">
            <v>0</v>
          </cell>
          <cell r="U5270">
            <v>0</v>
          </cell>
          <cell r="V5270">
            <v>0</v>
          </cell>
          <cell r="W5270">
            <v>0</v>
          </cell>
          <cell r="X5270">
            <v>0</v>
          </cell>
          <cell r="Y5270">
            <v>0</v>
          </cell>
          <cell r="Z5270">
            <v>0</v>
          </cell>
          <cell r="AA5270">
            <v>0</v>
          </cell>
          <cell r="AB5270">
            <v>83.93</v>
          </cell>
          <cell r="AC5270">
            <v>0</v>
          </cell>
          <cell r="AD5270">
            <v>0</v>
          </cell>
        </row>
        <row r="5271">
          <cell r="B5271" t="str">
            <v>CITY of SHELTON-REGULATEDROLLOFFRORENT20D</v>
          </cell>
          <cell r="J5271" t="str">
            <v>RORENT20D</v>
          </cell>
          <cell r="K5271" t="str">
            <v>20YD ROLL OFF-DAILY RENT</v>
          </cell>
          <cell r="S5271">
            <v>0</v>
          </cell>
          <cell r="T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  <cell r="Y5271">
            <v>0</v>
          </cell>
          <cell r="Z5271">
            <v>0</v>
          </cell>
          <cell r="AA5271">
            <v>0</v>
          </cell>
          <cell r="AB5271">
            <v>558.92999999999995</v>
          </cell>
          <cell r="AC5271">
            <v>0</v>
          </cell>
          <cell r="AD5271">
            <v>0</v>
          </cell>
        </row>
        <row r="5272">
          <cell r="B5272" t="str">
            <v>CITY of SHELTON-REGULATEDROLLOFFRORENT20M</v>
          </cell>
          <cell r="J5272" t="str">
            <v>RORENT20M</v>
          </cell>
          <cell r="K5272" t="str">
            <v>20YD ROLL OFF-MNTHLY RENT</v>
          </cell>
          <cell r="S5272">
            <v>0</v>
          </cell>
          <cell r="T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B5272">
            <v>974.8</v>
          </cell>
          <cell r="AC5272">
            <v>0</v>
          </cell>
          <cell r="AD5272">
            <v>0</v>
          </cell>
        </row>
        <row r="5273">
          <cell r="B5273" t="str">
            <v>CITY of SHELTON-REGULATEDROLLOFFRORENT40D</v>
          </cell>
          <cell r="J5273" t="str">
            <v>RORENT40D</v>
          </cell>
          <cell r="K5273" t="str">
            <v>40YD ROLL OFF-DAILY RENT</v>
          </cell>
          <cell r="S5273">
            <v>0</v>
          </cell>
          <cell r="T5273">
            <v>0</v>
          </cell>
          <cell r="U5273">
            <v>0</v>
          </cell>
          <cell r="V5273">
            <v>0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B5273">
            <v>1116.28</v>
          </cell>
          <cell r="AC5273">
            <v>0</v>
          </cell>
          <cell r="AD5273">
            <v>0</v>
          </cell>
        </row>
        <row r="5274">
          <cell r="B5274" t="str">
            <v>CITY of SHELTON-REGULATEDROLLOFFRORENT40M</v>
          </cell>
          <cell r="J5274" t="str">
            <v>RORENT40M</v>
          </cell>
          <cell r="K5274" t="str">
            <v>40YD ROLL OFF-MNTHLY RENT</v>
          </cell>
          <cell r="S5274">
            <v>0</v>
          </cell>
          <cell r="T5274">
            <v>0</v>
          </cell>
          <cell r="U5274">
            <v>0</v>
          </cell>
          <cell r="V5274">
            <v>0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B5274">
            <v>331.48</v>
          </cell>
          <cell r="AC5274">
            <v>0</v>
          </cell>
          <cell r="AD5274">
            <v>0</v>
          </cell>
        </row>
        <row r="5275">
          <cell r="B5275" t="str">
            <v>CITY of SHELTON-REGULATEDROLLOFFCPHAUL20</v>
          </cell>
          <cell r="J5275" t="str">
            <v>CPHAUL20</v>
          </cell>
          <cell r="K5275" t="str">
            <v>20YD COMPACTOR-HAUL</v>
          </cell>
          <cell r="S5275">
            <v>0</v>
          </cell>
          <cell r="T5275">
            <v>0</v>
          </cell>
          <cell r="U5275">
            <v>0</v>
          </cell>
          <cell r="V5275">
            <v>0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B5275">
            <v>779.65</v>
          </cell>
          <cell r="AC5275">
            <v>0</v>
          </cell>
          <cell r="AD5275">
            <v>0</v>
          </cell>
        </row>
        <row r="5276">
          <cell r="B5276" t="str">
            <v>CITY of SHELTON-REGULATEDROLLOFFCPHAUL25</v>
          </cell>
          <cell r="J5276" t="str">
            <v>CPHAUL25</v>
          </cell>
          <cell r="K5276" t="str">
            <v>25YD COMPACTOR-HAUL</v>
          </cell>
          <cell r="S5276">
            <v>0</v>
          </cell>
          <cell r="T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B5276">
            <v>1024.1400000000001</v>
          </cell>
          <cell r="AC5276">
            <v>0</v>
          </cell>
          <cell r="AD5276">
            <v>0</v>
          </cell>
        </row>
        <row r="5277">
          <cell r="B5277" t="str">
            <v>CITY of SHELTON-REGULATEDROLLOFFCPHAUL35</v>
          </cell>
          <cell r="J5277" t="str">
            <v>CPHAUL35</v>
          </cell>
          <cell r="K5277" t="str">
            <v>35YD COMPACTOR-HAUL</v>
          </cell>
          <cell r="S5277">
            <v>0</v>
          </cell>
          <cell r="T5277">
            <v>0</v>
          </cell>
          <cell r="U5277">
            <v>0</v>
          </cell>
          <cell r="V5277">
            <v>0</v>
          </cell>
          <cell r="W5277">
            <v>0</v>
          </cell>
          <cell r="X5277">
            <v>0</v>
          </cell>
          <cell r="Y5277">
            <v>0</v>
          </cell>
          <cell r="Z5277">
            <v>0</v>
          </cell>
          <cell r="AA5277">
            <v>0</v>
          </cell>
          <cell r="AB5277">
            <v>224.09</v>
          </cell>
          <cell r="AC5277">
            <v>0</v>
          </cell>
          <cell r="AD5277">
            <v>0</v>
          </cell>
        </row>
        <row r="5278">
          <cell r="B5278" t="str">
            <v>CITY of SHELTON-REGULATEDROLLOFFDISPMC-TON</v>
          </cell>
          <cell r="J5278" t="str">
            <v>DISPMC-TON</v>
          </cell>
          <cell r="K5278" t="str">
            <v>MC LANDFILL PER TON</v>
          </cell>
          <cell r="S5278">
            <v>0</v>
          </cell>
          <cell r="T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B5278">
            <v>19291.009999999998</v>
          </cell>
          <cell r="AC5278">
            <v>0</v>
          </cell>
          <cell r="AD5278">
            <v>0</v>
          </cell>
        </row>
        <row r="5279">
          <cell r="B5279" t="str">
            <v>CITY of SHELTON-REGULATEDROLLOFFDISPMCMISC</v>
          </cell>
          <cell r="J5279" t="str">
            <v>DISPMCMISC</v>
          </cell>
          <cell r="K5279" t="str">
            <v>DISPOSAL MISCELLANOUS</v>
          </cell>
          <cell r="S5279">
            <v>0</v>
          </cell>
          <cell r="T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>
            <v>43.08</v>
          </cell>
          <cell r="AC5279">
            <v>0</v>
          </cell>
          <cell r="AD5279">
            <v>0</v>
          </cell>
        </row>
        <row r="5280">
          <cell r="B5280" t="str">
            <v>CITY of SHELTON-REGULATEDROLLOFFRODEL</v>
          </cell>
          <cell r="J5280" t="str">
            <v>RODEL</v>
          </cell>
          <cell r="K5280" t="str">
            <v>ROLL OFF-DELIVERY</v>
          </cell>
          <cell r="S5280">
            <v>0</v>
          </cell>
          <cell r="T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155.91999999999999</v>
          </cell>
          <cell r="AC5280">
            <v>0</v>
          </cell>
          <cell r="AD5280">
            <v>0</v>
          </cell>
        </row>
        <row r="5281">
          <cell r="B5281" t="str">
            <v>CITY of SHELTON-REGULATEDROLLOFFROHAUL10</v>
          </cell>
          <cell r="J5281" t="str">
            <v>ROHAUL10</v>
          </cell>
          <cell r="K5281" t="str">
            <v>10YD ROLL OFF HAUL</v>
          </cell>
          <cell r="S5281">
            <v>0</v>
          </cell>
          <cell r="T5281">
            <v>0</v>
          </cell>
          <cell r="U5281">
            <v>0</v>
          </cell>
          <cell r="V5281">
            <v>0</v>
          </cell>
          <cell r="W5281">
            <v>0</v>
          </cell>
          <cell r="X5281">
            <v>0</v>
          </cell>
          <cell r="Y5281">
            <v>0</v>
          </cell>
          <cell r="Z5281">
            <v>0</v>
          </cell>
          <cell r="AA5281">
            <v>0</v>
          </cell>
          <cell r="AB5281">
            <v>167.86</v>
          </cell>
          <cell r="AC5281">
            <v>0</v>
          </cell>
          <cell r="AD5281">
            <v>0</v>
          </cell>
        </row>
        <row r="5282">
          <cell r="B5282" t="str">
            <v>CITY of SHELTON-REGULATEDROLLOFFROHAUL20</v>
          </cell>
          <cell r="J5282" t="str">
            <v>ROHAUL20</v>
          </cell>
          <cell r="K5282" t="str">
            <v>20YD ROLL OFF-HAUL</v>
          </cell>
          <cell r="S5282">
            <v>0</v>
          </cell>
          <cell r="T5282">
            <v>0</v>
          </cell>
          <cell r="U5282">
            <v>0</v>
          </cell>
          <cell r="V5282">
            <v>0</v>
          </cell>
          <cell r="W5282">
            <v>0</v>
          </cell>
          <cell r="X5282">
            <v>0</v>
          </cell>
          <cell r="Y5282">
            <v>0</v>
          </cell>
          <cell r="Z5282">
            <v>0</v>
          </cell>
          <cell r="AA5282">
            <v>0</v>
          </cell>
          <cell r="AB5282">
            <v>3314.32</v>
          </cell>
          <cell r="AC5282">
            <v>0</v>
          </cell>
          <cell r="AD5282">
            <v>0</v>
          </cell>
        </row>
        <row r="5283">
          <cell r="B5283" t="str">
            <v>CITY of SHELTON-REGULATEDROLLOFFROHAUL20T</v>
          </cell>
          <cell r="J5283" t="str">
            <v>ROHAUL20T</v>
          </cell>
          <cell r="K5283" t="str">
            <v>20YD ROLL OFF TEMP HAUL</v>
          </cell>
          <cell r="S5283">
            <v>0</v>
          </cell>
          <cell r="T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  <cell r="Y5283">
            <v>0</v>
          </cell>
          <cell r="Z5283">
            <v>0</v>
          </cell>
          <cell r="AA5283">
            <v>0</v>
          </cell>
          <cell r="AB5283">
            <v>292.44</v>
          </cell>
          <cell r="AC5283">
            <v>0</v>
          </cell>
          <cell r="AD5283">
            <v>0</v>
          </cell>
        </row>
        <row r="5284">
          <cell r="B5284" t="str">
            <v>CITY of SHELTON-REGULATEDROLLOFFROHAUL40</v>
          </cell>
          <cell r="J5284" t="str">
            <v>ROHAUL40</v>
          </cell>
          <cell r="K5284" t="str">
            <v>40YD ROLL OFF-HAUL</v>
          </cell>
          <cell r="S5284">
            <v>0</v>
          </cell>
          <cell r="T5284">
            <v>0</v>
          </cell>
          <cell r="U5284">
            <v>0</v>
          </cell>
          <cell r="V5284">
            <v>0</v>
          </cell>
          <cell r="W5284">
            <v>0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>
            <v>1988.88</v>
          </cell>
          <cell r="AC5284">
            <v>0</v>
          </cell>
          <cell r="AD5284">
            <v>0</v>
          </cell>
        </row>
        <row r="5285">
          <cell r="B5285" t="str">
            <v>CITY of SHELTON-REGULATEDROLLOFFROHAUL40T</v>
          </cell>
          <cell r="J5285" t="str">
            <v>ROHAUL40T</v>
          </cell>
          <cell r="K5285" t="str">
            <v>40YD ROLL OFF TEMP HAUL</v>
          </cell>
          <cell r="S5285">
            <v>0</v>
          </cell>
          <cell r="T5285">
            <v>0</v>
          </cell>
          <cell r="U5285">
            <v>0</v>
          </cell>
          <cell r="V5285">
            <v>0</v>
          </cell>
          <cell r="W5285">
            <v>0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>
            <v>1491.66</v>
          </cell>
          <cell r="AC5285">
            <v>0</v>
          </cell>
          <cell r="AD5285">
            <v>0</v>
          </cell>
        </row>
        <row r="5286">
          <cell r="B5286" t="str">
            <v>CITY of SHELTON-REGULATEDSURCFUEL-COM MASON</v>
          </cell>
          <cell r="J5286" t="str">
            <v>FUEL-COM MASON</v>
          </cell>
          <cell r="K5286" t="str">
            <v>FUEL &amp; MATERIAL SURCHARGE</v>
          </cell>
          <cell r="S5286">
            <v>0</v>
          </cell>
          <cell r="T5286">
            <v>0</v>
          </cell>
          <cell r="U5286">
            <v>0</v>
          </cell>
          <cell r="V5286">
            <v>0</v>
          </cell>
          <cell r="W5286">
            <v>0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>
            <v>0</v>
          </cell>
          <cell r="AC5286">
            <v>0</v>
          </cell>
          <cell r="AD5286">
            <v>0</v>
          </cell>
        </row>
        <row r="5287">
          <cell r="B5287" t="str">
            <v>CITY of SHELTON-REGULATEDSURCFUEL-RO MASON</v>
          </cell>
          <cell r="J5287" t="str">
            <v>FUEL-RO MASON</v>
          </cell>
          <cell r="K5287" t="str">
            <v>FUEL &amp; MATERIAL SURCHARGE</v>
          </cell>
          <cell r="S5287">
            <v>0</v>
          </cell>
          <cell r="T5287">
            <v>0</v>
          </cell>
          <cell r="U5287">
            <v>0</v>
          </cell>
          <cell r="V5287">
            <v>0</v>
          </cell>
          <cell r="W5287">
            <v>0</v>
          </cell>
          <cell r="X5287">
            <v>0</v>
          </cell>
          <cell r="Y5287">
            <v>0</v>
          </cell>
          <cell r="Z5287">
            <v>0</v>
          </cell>
          <cell r="AA5287">
            <v>0</v>
          </cell>
          <cell r="AB5287">
            <v>0</v>
          </cell>
          <cell r="AC5287">
            <v>0</v>
          </cell>
          <cell r="AD5287">
            <v>0</v>
          </cell>
        </row>
        <row r="5288">
          <cell r="B5288" t="str">
            <v>CITY of SHELTON-REGULATEDTAXESREF</v>
          </cell>
          <cell r="J5288" t="str">
            <v>REF</v>
          </cell>
          <cell r="K5288" t="str">
            <v>3.6% WA Refuse Tax</v>
          </cell>
          <cell r="S5288">
            <v>0</v>
          </cell>
          <cell r="T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>
            <v>0.91</v>
          </cell>
          <cell r="AC5288">
            <v>0</v>
          </cell>
          <cell r="AD5288">
            <v>0</v>
          </cell>
        </row>
        <row r="5289">
          <cell r="B5289" t="str">
            <v>CITY of SHELTON-REGULATEDTAXESSHELTON UNREG REFUSE</v>
          </cell>
          <cell r="J5289" t="str">
            <v>SHELTON UNREG REFUSE</v>
          </cell>
          <cell r="K5289" t="str">
            <v>3.6% WA STATE REFUSE TAX</v>
          </cell>
          <cell r="S5289">
            <v>0</v>
          </cell>
          <cell r="T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B5289">
            <v>5.81</v>
          </cell>
          <cell r="AC5289">
            <v>0</v>
          </cell>
          <cell r="AD5289">
            <v>0</v>
          </cell>
        </row>
        <row r="5290">
          <cell r="B5290" t="str">
            <v>CITY of SHELTON-REGULATEDTAXESSHELTON UNREG SALES</v>
          </cell>
          <cell r="J5290" t="str">
            <v>SHELTON UNREG SALES</v>
          </cell>
          <cell r="K5290" t="str">
            <v>WA STATE SALES TAX</v>
          </cell>
          <cell r="S5290">
            <v>0</v>
          </cell>
          <cell r="T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B5290">
            <v>2.0499999999999998</v>
          </cell>
          <cell r="AC5290">
            <v>0</v>
          </cell>
          <cell r="AD5290">
            <v>0</v>
          </cell>
        </row>
        <row r="5291">
          <cell r="B5291" t="str">
            <v>CITY of SHELTON-REGULATEDTAXESREF</v>
          </cell>
          <cell r="J5291" t="str">
            <v>REF</v>
          </cell>
          <cell r="K5291" t="str">
            <v>3.6% WA Refuse Tax</v>
          </cell>
          <cell r="S5291">
            <v>0</v>
          </cell>
          <cell r="T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10.29</v>
          </cell>
          <cell r="AC5291">
            <v>0</v>
          </cell>
          <cell r="AD5291">
            <v>0</v>
          </cell>
        </row>
        <row r="5292">
          <cell r="B5292" t="str">
            <v>CITY of SHELTON-REGULATEDTAXESSHELTON UNREG REFUSE</v>
          </cell>
          <cell r="J5292" t="str">
            <v>SHELTON UNREG REFUSE</v>
          </cell>
          <cell r="K5292" t="str">
            <v>3.6% WA STATE REFUSE TAX</v>
          </cell>
          <cell r="S5292">
            <v>0</v>
          </cell>
          <cell r="T5292">
            <v>0</v>
          </cell>
          <cell r="U5292">
            <v>0</v>
          </cell>
          <cell r="V5292">
            <v>0</v>
          </cell>
          <cell r="W5292">
            <v>0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B5292">
            <v>950.84</v>
          </cell>
          <cell r="AC5292">
            <v>0</v>
          </cell>
          <cell r="AD5292">
            <v>0</v>
          </cell>
        </row>
        <row r="5293">
          <cell r="B5293" t="str">
            <v>CITY of SHELTON-REGULATEDTAXESSHELTON UNREG SALES</v>
          </cell>
          <cell r="J5293" t="str">
            <v>SHELTON UNREG SALES</v>
          </cell>
          <cell r="K5293" t="str">
            <v>WA STATE SALES TAX</v>
          </cell>
          <cell r="S5293">
            <v>0</v>
          </cell>
          <cell r="T5293">
            <v>0</v>
          </cell>
          <cell r="U5293">
            <v>0</v>
          </cell>
          <cell r="V5293">
            <v>0</v>
          </cell>
          <cell r="W5293">
            <v>0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B5293">
            <v>283.51</v>
          </cell>
          <cell r="AC5293">
            <v>0</v>
          </cell>
          <cell r="AD5293">
            <v>0</v>
          </cell>
        </row>
        <row r="5294">
          <cell r="B5294" t="str">
            <v>CITY OF SHELTON-UNREGULATEDACCOUNTING ADJUSTMENTSFINCHG</v>
          </cell>
          <cell r="J5294" t="str">
            <v>FINCHG</v>
          </cell>
          <cell r="K5294" t="str">
            <v>LATE FEE</v>
          </cell>
          <cell r="S5294">
            <v>0</v>
          </cell>
          <cell r="T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B5294">
            <v>16.25</v>
          </cell>
          <cell r="AC5294">
            <v>0</v>
          </cell>
          <cell r="AD5294">
            <v>0</v>
          </cell>
        </row>
        <row r="5295">
          <cell r="B5295" t="str">
            <v>CITY OF SHELTON-UNREGULATEDCOMMERCIAL - REARLOADUNLOCKRECY</v>
          </cell>
          <cell r="J5295" t="str">
            <v>UNLOCKRECY</v>
          </cell>
          <cell r="K5295" t="str">
            <v>UNLOCK / UNLATCH RECY</v>
          </cell>
          <cell r="S5295">
            <v>0</v>
          </cell>
          <cell r="T5295">
            <v>0</v>
          </cell>
          <cell r="U5295">
            <v>0</v>
          </cell>
          <cell r="V5295">
            <v>0</v>
          </cell>
          <cell r="W5295">
            <v>0</v>
          </cell>
          <cell r="X5295">
            <v>0</v>
          </cell>
          <cell r="Y5295">
            <v>0</v>
          </cell>
          <cell r="Z5295">
            <v>0</v>
          </cell>
          <cell r="AA5295">
            <v>0</v>
          </cell>
          <cell r="AB5295">
            <v>5</v>
          </cell>
          <cell r="AC5295">
            <v>0</v>
          </cell>
          <cell r="AD5295">
            <v>0</v>
          </cell>
        </row>
        <row r="5296">
          <cell r="B5296" t="str">
            <v>CITY OF SHELTON-UNREGULATEDCOMMERCIAL RECYCLE96CRCOGE1</v>
          </cell>
          <cell r="J5296" t="str">
            <v>96CRCOGE1</v>
          </cell>
          <cell r="K5296" t="str">
            <v>96 COMMINGLE WG-EOW</v>
          </cell>
          <cell r="S5296">
            <v>0</v>
          </cell>
          <cell r="T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B5296">
            <v>285.83999999999997</v>
          </cell>
          <cell r="AC5296">
            <v>0</v>
          </cell>
          <cell r="AD5296">
            <v>0</v>
          </cell>
        </row>
        <row r="5297">
          <cell r="B5297" t="str">
            <v>CITY OF SHELTON-UNREGULATEDCOMMERCIAL RECYCLE96CRCOGM1</v>
          </cell>
          <cell r="J5297" t="str">
            <v>96CRCOGM1</v>
          </cell>
          <cell r="K5297" t="str">
            <v>96 COMMINGLE WGMNTHLY</v>
          </cell>
          <cell r="S5297">
            <v>0</v>
          </cell>
          <cell r="T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B5297">
            <v>165.06</v>
          </cell>
          <cell r="AC5297">
            <v>0</v>
          </cell>
          <cell r="AD5297">
            <v>0</v>
          </cell>
        </row>
        <row r="5298">
          <cell r="B5298" t="str">
            <v>CITY OF SHELTON-UNREGULATEDCOMMERCIAL RECYCLE96CRCOGW1</v>
          </cell>
          <cell r="J5298" t="str">
            <v>96CRCOGW1</v>
          </cell>
          <cell r="K5298" t="str">
            <v>96 COMMINGLE WG-WEEKLY</v>
          </cell>
          <cell r="S5298">
            <v>0</v>
          </cell>
          <cell r="T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B5298">
            <v>993.6</v>
          </cell>
          <cell r="AC5298">
            <v>0</v>
          </cell>
          <cell r="AD5298">
            <v>0</v>
          </cell>
        </row>
        <row r="5299">
          <cell r="B5299" t="str">
            <v>CITY OF SHELTON-UNREGULATEDCOMMERCIAL RECYCLE96CRCONGE1</v>
          </cell>
          <cell r="J5299" t="str">
            <v>96CRCONGE1</v>
          </cell>
          <cell r="K5299" t="str">
            <v>96 COMMINGLE NG-EOW</v>
          </cell>
          <cell r="S5299">
            <v>0</v>
          </cell>
          <cell r="T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B5299">
            <v>895.04</v>
          </cell>
          <cell r="AC5299">
            <v>0</v>
          </cell>
          <cell r="AD5299">
            <v>0</v>
          </cell>
        </row>
        <row r="5300">
          <cell r="B5300" t="str">
            <v>CITY OF SHELTON-UNREGULATEDCOMMERCIAL RECYCLE96CRCONGM1</v>
          </cell>
          <cell r="J5300" t="str">
            <v>96CRCONGM1</v>
          </cell>
          <cell r="K5300" t="str">
            <v>96 COMMINGLE NG-MNTHLY</v>
          </cell>
          <cell r="S5300">
            <v>0</v>
          </cell>
          <cell r="T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256.76</v>
          </cell>
          <cell r="AC5300">
            <v>0</v>
          </cell>
          <cell r="AD5300">
            <v>0</v>
          </cell>
        </row>
        <row r="5301">
          <cell r="B5301" t="str">
            <v>CITY OF SHELTON-UNREGULATEDCOMMERCIAL RECYCLE96CRCONGW1</v>
          </cell>
          <cell r="J5301" t="str">
            <v>96CRCONGW1</v>
          </cell>
          <cell r="K5301" t="str">
            <v>96 COMMINGLE NG-WEEKLY</v>
          </cell>
          <cell r="S5301">
            <v>0</v>
          </cell>
          <cell r="T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B5301">
            <v>1738.8</v>
          </cell>
          <cell r="AC5301">
            <v>0</v>
          </cell>
          <cell r="AD5301">
            <v>0</v>
          </cell>
        </row>
        <row r="5302">
          <cell r="B5302" t="str">
            <v xml:space="preserve">CITY OF SHELTON-UNREGULATEDCOMMERCIAL RECYCLER2YDOCCE </v>
          </cell>
          <cell r="J5302" t="str">
            <v xml:space="preserve">R2YDOCCE </v>
          </cell>
          <cell r="K5302" t="str">
            <v>2YD OCC-EOW</v>
          </cell>
          <cell r="S5302">
            <v>0</v>
          </cell>
          <cell r="T5302">
            <v>0</v>
          </cell>
          <cell r="U5302">
            <v>0</v>
          </cell>
          <cell r="V5302">
            <v>0</v>
          </cell>
          <cell r="W5302">
            <v>0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B5302">
            <v>1626.57</v>
          </cell>
          <cell r="AC5302">
            <v>0</v>
          </cell>
          <cell r="AD5302">
            <v>0</v>
          </cell>
        </row>
        <row r="5303">
          <cell r="B5303" t="str">
            <v>CITY OF SHELTON-UNREGULATEDCOMMERCIAL RECYCLER2YDOCCEX</v>
          </cell>
          <cell r="J5303" t="str">
            <v>R2YDOCCEX</v>
          </cell>
          <cell r="K5303" t="str">
            <v>2YD OCC-EXTRA CONTAINER</v>
          </cell>
          <cell r="S5303">
            <v>0</v>
          </cell>
          <cell r="T5303">
            <v>0</v>
          </cell>
          <cell r="U5303">
            <v>0</v>
          </cell>
          <cell r="V5303">
            <v>0</v>
          </cell>
          <cell r="W5303">
            <v>0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B5303">
            <v>404.17</v>
          </cell>
          <cell r="AC5303">
            <v>0</v>
          </cell>
          <cell r="AD5303">
            <v>0</v>
          </cell>
        </row>
        <row r="5304">
          <cell r="B5304" t="str">
            <v>CITY OF SHELTON-UNREGULATEDCOMMERCIAL RECYCLER2YDOCCM</v>
          </cell>
          <cell r="J5304" t="str">
            <v>R2YDOCCM</v>
          </cell>
          <cell r="K5304" t="str">
            <v>2YD OCC-MNTHLY</v>
          </cell>
          <cell r="S5304">
            <v>0</v>
          </cell>
          <cell r="T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B5304">
            <v>492.44</v>
          </cell>
          <cell r="AC5304">
            <v>0</v>
          </cell>
          <cell r="AD5304">
            <v>0</v>
          </cell>
        </row>
        <row r="5305">
          <cell r="B5305" t="str">
            <v>CITY OF SHELTON-UNREGULATEDCOMMERCIAL RECYCLER2YDOCCW</v>
          </cell>
          <cell r="J5305" t="str">
            <v>R2YDOCCW</v>
          </cell>
          <cell r="K5305" t="str">
            <v>2YD OCC-WEEKLY</v>
          </cell>
          <cell r="S5305">
            <v>0</v>
          </cell>
          <cell r="T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>
            <v>5539.51</v>
          </cell>
          <cell r="AC5305">
            <v>0</v>
          </cell>
          <cell r="AD5305">
            <v>0</v>
          </cell>
        </row>
        <row r="5306">
          <cell r="B5306" t="str">
            <v>CITY OF SHELTON-UNREGULATEDCOMMERCIAL RECYCLERECYLOCK</v>
          </cell>
          <cell r="J5306" t="str">
            <v>RECYLOCK</v>
          </cell>
          <cell r="K5306" t="str">
            <v>LOCK/UNLOCK RECYCLING</v>
          </cell>
          <cell r="S5306">
            <v>0</v>
          </cell>
          <cell r="T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B5306">
            <v>58.52</v>
          </cell>
          <cell r="AC5306">
            <v>0</v>
          </cell>
          <cell r="AD5306">
            <v>0</v>
          </cell>
        </row>
        <row r="5307">
          <cell r="B5307" t="str">
            <v>CITY OF SHELTON-UNREGULATEDCOMMERCIAL RECYCLEWLKNRECY</v>
          </cell>
          <cell r="J5307" t="str">
            <v>WLKNRECY</v>
          </cell>
          <cell r="K5307" t="str">
            <v>WALK IN RECYCLE</v>
          </cell>
          <cell r="S5307">
            <v>0</v>
          </cell>
          <cell r="T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  <cell r="Y5307">
            <v>0</v>
          </cell>
          <cell r="Z5307">
            <v>0</v>
          </cell>
          <cell r="AA5307">
            <v>0</v>
          </cell>
          <cell r="AB5307">
            <v>5.86</v>
          </cell>
          <cell r="AC5307">
            <v>0</v>
          </cell>
          <cell r="AD5307">
            <v>0</v>
          </cell>
        </row>
        <row r="5308">
          <cell r="B5308" t="str">
            <v>CITY OF SHELTON-UNREGULATEDCOMMERCIAL RECYCLE96CRCONGOC</v>
          </cell>
          <cell r="J5308" t="str">
            <v>96CRCONGOC</v>
          </cell>
          <cell r="K5308" t="str">
            <v>96 COMMINGLE NGON CALL</v>
          </cell>
          <cell r="S5308">
            <v>0</v>
          </cell>
          <cell r="T5308">
            <v>0</v>
          </cell>
          <cell r="U5308">
            <v>0</v>
          </cell>
          <cell r="V5308">
            <v>0</v>
          </cell>
          <cell r="W5308">
            <v>0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B5308">
            <v>18.34</v>
          </cell>
          <cell r="AC5308">
            <v>0</v>
          </cell>
          <cell r="AD5308">
            <v>0</v>
          </cell>
        </row>
        <row r="5309">
          <cell r="B5309" t="str">
            <v>CITY OF SHELTON-UNREGULATEDCOMMERCIAL RECYCLEDEL-REC</v>
          </cell>
          <cell r="J5309" t="str">
            <v>DEL-REC</v>
          </cell>
          <cell r="K5309" t="str">
            <v>DELIVER RECYCLE BIN</v>
          </cell>
          <cell r="S5309">
            <v>0</v>
          </cell>
          <cell r="T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B5309">
            <v>11</v>
          </cell>
          <cell r="AC5309">
            <v>0</v>
          </cell>
          <cell r="AD5309">
            <v>0</v>
          </cell>
        </row>
        <row r="5310">
          <cell r="B5310" t="str">
            <v>CITY OF SHELTON-UNREGULATEDCOMMERCIAL RECYCLER2YDOCCOC</v>
          </cell>
          <cell r="J5310" t="str">
            <v>R2YDOCCOC</v>
          </cell>
          <cell r="K5310" t="str">
            <v>2YD OCC-ON CALL</v>
          </cell>
          <cell r="S5310">
            <v>0</v>
          </cell>
          <cell r="T5310">
            <v>0</v>
          </cell>
          <cell r="U5310">
            <v>0</v>
          </cell>
          <cell r="V5310">
            <v>0</v>
          </cell>
          <cell r="W5310">
            <v>0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B5310">
            <v>37.880000000000003</v>
          </cell>
          <cell r="AC5310">
            <v>0</v>
          </cell>
          <cell r="AD5310">
            <v>0</v>
          </cell>
        </row>
        <row r="5311">
          <cell r="B5311" t="str">
            <v>CITY OF SHELTON-UNREGULATEDCOMMERCIAL RECYCLERECYLOCK</v>
          </cell>
          <cell r="J5311" t="str">
            <v>RECYLOCK</v>
          </cell>
          <cell r="K5311" t="str">
            <v>LOCK/UNLOCK RECYCLING</v>
          </cell>
          <cell r="S5311">
            <v>0</v>
          </cell>
          <cell r="T5311">
            <v>0</v>
          </cell>
          <cell r="U5311">
            <v>0</v>
          </cell>
          <cell r="V5311">
            <v>0</v>
          </cell>
          <cell r="W5311">
            <v>0</v>
          </cell>
          <cell r="X5311">
            <v>0</v>
          </cell>
          <cell r="Y5311">
            <v>0</v>
          </cell>
          <cell r="Z5311">
            <v>0</v>
          </cell>
          <cell r="AA5311">
            <v>0</v>
          </cell>
          <cell r="AB5311">
            <v>7.98</v>
          </cell>
          <cell r="AC5311">
            <v>0</v>
          </cell>
          <cell r="AD5311">
            <v>0</v>
          </cell>
        </row>
        <row r="5312">
          <cell r="B5312" t="str">
            <v>CITY OF SHELTON-UNREGULATEDCOMMERCIAL RECYCLEROLLOUTOCC</v>
          </cell>
          <cell r="J5312" t="str">
            <v>ROLLOUTOCC</v>
          </cell>
          <cell r="K5312" t="str">
            <v>ROLL OUT FEE - RECYCLE</v>
          </cell>
          <cell r="S5312">
            <v>0</v>
          </cell>
          <cell r="T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  <cell r="Y5312">
            <v>0</v>
          </cell>
          <cell r="Z5312">
            <v>0</v>
          </cell>
          <cell r="AA5312">
            <v>0</v>
          </cell>
          <cell r="AB5312">
            <v>287.27999999999997</v>
          </cell>
          <cell r="AC5312">
            <v>0</v>
          </cell>
          <cell r="AD5312">
            <v>0</v>
          </cell>
        </row>
        <row r="5313">
          <cell r="B5313" t="str">
            <v>CITY OF SHELTON-UNREGULATEDCOMMERCIAL RECYCLEWLKNRECY</v>
          </cell>
          <cell r="J5313" t="str">
            <v>WLKNRECY</v>
          </cell>
          <cell r="K5313" t="str">
            <v>WALK IN RECYCLE</v>
          </cell>
          <cell r="S5313">
            <v>0</v>
          </cell>
          <cell r="T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B5313">
            <v>8.7899999999999991</v>
          </cell>
          <cell r="AC5313">
            <v>0</v>
          </cell>
          <cell r="AD5313">
            <v>0</v>
          </cell>
        </row>
        <row r="5314">
          <cell r="B5314" t="str">
            <v>CITY OF SHELTON-UNREGULATEDPAYMENTSCC-KOL</v>
          </cell>
          <cell r="J5314" t="str">
            <v>CC-KOL</v>
          </cell>
          <cell r="K5314" t="str">
            <v>ONLINE PAYMENT-CC</v>
          </cell>
          <cell r="S5314">
            <v>0</v>
          </cell>
          <cell r="T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B5314">
            <v>-2464.81</v>
          </cell>
          <cell r="AC5314">
            <v>0</v>
          </cell>
          <cell r="AD5314">
            <v>0</v>
          </cell>
        </row>
        <row r="5315">
          <cell r="B5315" t="str">
            <v>CITY OF SHELTON-UNREGULATEDPAYMENTSPAY</v>
          </cell>
          <cell r="J5315" t="str">
            <v>PAY</v>
          </cell>
          <cell r="K5315" t="str">
            <v>PAYMENT-THANK YOU!</v>
          </cell>
          <cell r="S5315">
            <v>0</v>
          </cell>
          <cell r="T5315">
            <v>0</v>
          </cell>
          <cell r="U5315">
            <v>0</v>
          </cell>
          <cell r="V5315">
            <v>0</v>
          </cell>
          <cell r="W5315">
            <v>0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B5315">
            <v>-4719.1099999999997</v>
          </cell>
          <cell r="AC5315">
            <v>0</v>
          </cell>
          <cell r="AD5315">
            <v>0</v>
          </cell>
        </row>
        <row r="5316">
          <cell r="B5316" t="str">
            <v>CITY OF SHELTON-UNREGULATEDPAYMENTSPAY EFT</v>
          </cell>
          <cell r="J5316" t="str">
            <v>PAY EFT</v>
          </cell>
          <cell r="K5316" t="str">
            <v>ELECTRONIC PAYMENT</v>
          </cell>
          <cell r="S5316">
            <v>0</v>
          </cell>
          <cell r="T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B5316">
            <v>-84.12</v>
          </cell>
          <cell r="AC5316">
            <v>0</v>
          </cell>
          <cell r="AD5316">
            <v>0</v>
          </cell>
        </row>
        <row r="5317">
          <cell r="B5317" t="str">
            <v>CITY OF SHELTON-UNREGULATEDPAYMENTSPAY ICT</v>
          </cell>
          <cell r="J5317" t="str">
            <v>PAY ICT</v>
          </cell>
          <cell r="K5317" t="str">
            <v>I/C PAYMENT THANK YOU!</v>
          </cell>
          <cell r="S5317">
            <v>0</v>
          </cell>
          <cell r="T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  <cell r="Y5317">
            <v>0</v>
          </cell>
          <cell r="Z5317">
            <v>0</v>
          </cell>
          <cell r="AA5317">
            <v>0</v>
          </cell>
          <cell r="AB5317">
            <v>-285.37</v>
          </cell>
          <cell r="AC5317">
            <v>0</v>
          </cell>
          <cell r="AD5317">
            <v>0</v>
          </cell>
        </row>
        <row r="5318">
          <cell r="B5318" t="str">
            <v>CITY OF SHELTON-UNREGULATEDPAYMENTSPAY-CFREE</v>
          </cell>
          <cell r="J5318" t="str">
            <v>PAY-CFREE</v>
          </cell>
          <cell r="K5318" t="str">
            <v>PAYMENT-THANK YOU</v>
          </cell>
          <cell r="S5318">
            <v>0</v>
          </cell>
          <cell r="T5318">
            <v>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  <cell r="Y5318">
            <v>0</v>
          </cell>
          <cell r="Z5318">
            <v>0</v>
          </cell>
          <cell r="AA5318">
            <v>0</v>
          </cell>
          <cell r="AB5318">
            <v>-226.86</v>
          </cell>
          <cell r="AC5318">
            <v>0</v>
          </cell>
          <cell r="AD5318">
            <v>0</v>
          </cell>
        </row>
        <row r="5319">
          <cell r="B5319" t="str">
            <v>CITY OF SHELTON-UNREGULATEDPAYMENTSPAY-KOL</v>
          </cell>
          <cell r="J5319" t="str">
            <v>PAY-KOL</v>
          </cell>
          <cell r="K5319" t="str">
            <v>PAYMENT-THANK YOU - OL</v>
          </cell>
          <cell r="S5319">
            <v>0</v>
          </cell>
          <cell r="T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  <cell r="Y5319">
            <v>0</v>
          </cell>
          <cell r="Z5319">
            <v>0</v>
          </cell>
          <cell r="AA5319">
            <v>0</v>
          </cell>
          <cell r="AB5319">
            <v>-1540.72</v>
          </cell>
          <cell r="AC5319">
            <v>0</v>
          </cell>
          <cell r="AD5319">
            <v>0</v>
          </cell>
        </row>
        <row r="5320">
          <cell r="B5320" t="str">
            <v>CITY OF SHELTON-UNREGULATEDPAYMENTSPAY-NATL</v>
          </cell>
          <cell r="J5320" t="str">
            <v>PAY-NATL</v>
          </cell>
          <cell r="K5320" t="str">
            <v>PAYMENT THANK YOU</v>
          </cell>
          <cell r="S5320">
            <v>0</v>
          </cell>
          <cell r="T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B5320">
            <v>-203.84</v>
          </cell>
          <cell r="AC5320">
            <v>0</v>
          </cell>
          <cell r="AD5320">
            <v>0</v>
          </cell>
        </row>
        <row r="5321">
          <cell r="B5321" t="str">
            <v>CITY OF SHELTON-UNREGULATEDPAYMENTSPAY-OAK</v>
          </cell>
          <cell r="J5321" t="str">
            <v>PAY-OAK</v>
          </cell>
          <cell r="K5321" t="str">
            <v>OAKLEAF PAYMENT</v>
          </cell>
          <cell r="S5321">
            <v>0</v>
          </cell>
          <cell r="T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>
            <v>-377.58</v>
          </cell>
          <cell r="AC5321">
            <v>0</v>
          </cell>
          <cell r="AD5321">
            <v>0</v>
          </cell>
        </row>
        <row r="5322">
          <cell r="B5322" t="str">
            <v>CITY OF SHELTON-UNREGULATEDPAYMENTSPAY-RPPS</v>
          </cell>
          <cell r="J5322" t="str">
            <v>PAY-RPPS</v>
          </cell>
          <cell r="K5322" t="str">
            <v>RPSS PAYMENT</v>
          </cell>
          <cell r="S5322">
            <v>0</v>
          </cell>
          <cell r="T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B5322">
            <v>-476.85</v>
          </cell>
          <cell r="AC5322">
            <v>0</v>
          </cell>
          <cell r="AD5322">
            <v>0</v>
          </cell>
        </row>
        <row r="5323">
          <cell r="B5323" t="str">
            <v>CITY OF SHELTON-UNREGULATEDPAYMENTSPAYPNCL</v>
          </cell>
          <cell r="J5323" t="str">
            <v>PAYPNCL</v>
          </cell>
          <cell r="K5323" t="str">
            <v>PAYMENT THANK YOU!</v>
          </cell>
          <cell r="S5323">
            <v>0</v>
          </cell>
          <cell r="T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  <cell r="Y5323">
            <v>0</v>
          </cell>
          <cell r="Z5323">
            <v>0</v>
          </cell>
          <cell r="AA5323">
            <v>0</v>
          </cell>
          <cell r="AB5323">
            <v>-4226.6099999999997</v>
          </cell>
          <cell r="AC5323">
            <v>0</v>
          </cell>
          <cell r="AD5323">
            <v>0</v>
          </cell>
        </row>
        <row r="5324">
          <cell r="B5324" t="str">
            <v>CITY OF SHELTON-UNREGULATEDPAYMENTSPAYUSBL</v>
          </cell>
          <cell r="J5324" t="str">
            <v>PAYUSBL</v>
          </cell>
          <cell r="K5324" t="str">
            <v>PAYMENT THANK YOU</v>
          </cell>
          <cell r="S5324">
            <v>0</v>
          </cell>
          <cell r="T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  <cell r="Y5324">
            <v>0</v>
          </cell>
          <cell r="Z5324">
            <v>0</v>
          </cell>
          <cell r="AA5324">
            <v>0</v>
          </cell>
          <cell r="AB5324">
            <v>-551.91999999999996</v>
          </cell>
          <cell r="AC5324">
            <v>0</v>
          </cell>
          <cell r="AD5324">
            <v>0</v>
          </cell>
        </row>
        <row r="5325">
          <cell r="B5325" t="str">
            <v>CITY OF SHELTON-UNREGULATEDROLLOFFDISPMCMISC</v>
          </cell>
          <cell r="J5325" t="str">
            <v>DISPMCMISC</v>
          </cell>
          <cell r="K5325" t="str">
            <v>DISPOSAL MISCELLANOUS</v>
          </cell>
          <cell r="S5325">
            <v>0</v>
          </cell>
          <cell r="T5325">
            <v>0</v>
          </cell>
          <cell r="U5325">
            <v>0</v>
          </cell>
          <cell r="V5325">
            <v>0</v>
          </cell>
          <cell r="W5325">
            <v>0</v>
          </cell>
          <cell r="X5325">
            <v>0</v>
          </cell>
          <cell r="Y5325">
            <v>0</v>
          </cell>
          <cell r="Z5325">
            <v>0</v>
          </cell>
          <cell r="AA5325">
            <v>0</v>
          </cell>
          <cell r="AB5325">
            <v>42.84</v>
          </cell>
          <cell r="AC5325">
            <v>0</v>
          </cell>
          <cell r="AD5325">
            <v>0</v>
          </cell>
        </row>
        <row r="5326">
          <cell r="B5326" t="str">
            <v>CITY OF SHELTON-UNREGULATEDROLLOFFDISPORGANIC</v>
          </cell>
          <cell r="J5326" t="str">
            <v>DISPORGANIC</v>
          </cell>
          <cell r="K5326" t="str">
            <v xml:space="preserve">DISPOSAL ORGANIC </v>
          </cell>
          <cell r="S5326">
            <v>0</v>
          </cell>
          <cell r="T5326">
            <v>0</v>
          </cell>
          <cell r="U5326">
            <v>0</v>
          </cell>
          <cell r="V5326">
            <v>0</v>
          </cell>
          <cell r="W5326">
            <v>0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B5326">
            <v>336.79</v>
          </cell>
          <cell r="AC5326">
            <v>0</v>
          </cell>
          <cell r="AD5326">
            <v>0</v>
          </cell>
        </row>
        <row r="5327">
          <cell r="B5327" t="str">
            <v>CITY OF SHELTON-UNREGULATEDROLLOFFRECYHAUL</v>
          </cell>
          <cell r="J5327" t="str">
            <v>RECYHAUL</v>
          </cell>
          <cell r="K5327" t="str">
            <v>ROLL OFF RECYCLE HAUL</v>
          </cell>
          <cell r="S5327">
            <v>0</v>
          </cell>
          <cell r="T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B5327">
            <v>779.84</v>
          </cell>
          <cell r="AC5327">
            <v>0</v>
          </cell>
          <cell r="AD5327">
            <v>0</v>
          </cell>
        </row>
        <row r="5328">
          <cell r="B5328" t="str">
            <v>CITY OF SHELTON-UNREGULATEDROLLOFFROMILERECY</v>
          </cell>
          <cell r="J5328" t="str">
            <v>ROMILERECY</v>
          </cell>
          <cell r="K5328" t="str">
            <v>ROLL OFF MILEAGE RECYCLE</v>
          </cell>
          <cell r="S5328">
            <v>0</v>
          </cell>
          <cell r="T5328">
            <v>0</v>
          </cell>
          <cell r="U5328">
            <v>0</v>
          </cell>
          <cell r="V5328">
            <v>0</v>
          </cell>
          <cell r="W5328">
            <v>0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B5328">
            <v>699.84</v>
          </cell>
          <cell r="AC5328">
            <v>0</v>
          </cell>
          <cell r="AD5328">
            <v>0</v>
          </cell>
        </row>
        <row r="5329">
          <cell r="B5329" t="str">
            <v>CITY OF SHELTON-UNREGULATEDSURCFUEL-RECY MASON</v>
          </cell>
          <cell r="J5329" t="str">
            <v>FUEL-RECY MASON</v>
          </cell>
          <cell r="K5329" t="str">
            <v>FUEL &amp; MATERIAL SURCHARGE</v>
          </cell>
          <cell r="S5329">
            <v>0</v>
          </cell>
          <cell r="T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B5329">
            <v>0</v>
          </cell>
          <cell r="AC5329">
            <v>0</v>
          </cell>
          <cell r="AD5329">
            <v>0</v>
          </cell>
        </row>
        <row r="5330">
          <cell r="B5330" t="str">
            <v>CITY OF SHELTON-UNREGULATEDSURCFUEL-RECY MASON</v>
          </cell>
          <cell r="J5330" t="str">
            <v>FUEL-RECY MASON</v>
          </cell>
          <cell r="K5330" t="str">
            <v>FUEL &amp; MATERIAL SURCHARGE</v>
          </cell>
          <cell r="S5330">
            <v>0</v>
          </cell>
          <cell r="T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  <cell r="Y5330">
            <v>0</v>
          </cell>
          <cell r="Z5330">
            <v>0</v>
          </cell>
          <cell r="AA5330">
            <v>0</v>
          </cell>
          <cell r="AB5330">
            <v>0</v>
          </cell>
          <cell r="AC5330">
            <v>0</v>
          </cell>
          <cell r="AD5330">
            <v>0</v>
          </cell>
        </row>
        <row r="5331">
          <cell r="B5331" t="str">
            <v>CITY OF SHELTON-UNREGULATEDSURCFUEL-RO MASON</v>
          </cell>
          <cell r="J5331" t="str">
            <v>FUEL-RO MASON</v>
          </cell>
          <cell r="K5331" t="str">
            <v>FUEL &amp; MATERIAL SURCHARGE</v>
          </cell>
          <cell r="S5331">
            <v>0</v>
          </cell>
          <cell r="T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  <cell r="Y5331">
            <v>0</v>
          </cell>
          <cell r="Z5331">
            <v>0</v>
          </cell>
          <cell r="AA5331">
            <v>0</v>
          </cell>
          <cell r="AB5331">
            <v>0</v>
          </cell>
          <cell r="AC5331">
            <v>0</v>
          </cell>
          <cell r="AD5331">
            <v>0</v>
          </cell>
        </row>
        <row r="5332">
          <cell r="B5332" t="str">
            <v>KITSAP CO -REGULATEDACCOUNTING ADJUSTMENTSBDR</v>
          </cell>
          <cell r="J5332" t="str">
            <v>BDR</v>
          </cell>
          <cell r="K5332" t="str">
            <v>BAD DEBT RECOVERY</v>
          </cell>
          <cell r="S5332">
            <v>0</v>
          </cell>
          <cell r="T5332">
            <v>0</v>
          </cell>
          <cell r="U5332">
            <v>0</v>
          </cell>
          <cell r="V5332">
            <v>0</v>
          </cell>
          <cell r="W5332">
            <v>0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B5332">
            <v>124.14</v>
          </cell>
          <cell r="AC5332">
            <v>0</v>
          </cell>
          <cell r="AD5332">
            <v>0</v>
          </cell>
        </row>
        <row r="5333">
          <cell r="B5333" t="str">
            <v>KITSAP CO -REGULATEDACCOUNTING ADJUSTMENTSMM</v>
          </cell>
          <cell r="J5333" t="str">
            <v>MM</v>
          </cell>
          <cell r="K5333" t="str">
            <v>MOVE MONEY</v>
          </cell>
          <cell r="S5333">
            <v>0</v>
          </cell>
          <cell r="T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B5333">
            <v>-95.59</v>
          </cell>
          <cell r="AC5333">
            <v>0</v>
          </cell>
          <cell r="AD5333">
            <v>0</v>
          </cell>
        </row>
        <row r="5334">
          <cell r="B5334" t="str">
            <v>KITSAP CO -REGULATEDACCOUNTING ADJUSTMENTSREFUND</v>
          </cell>
          <cell r="J5334" t="str">
            <v>REFUND</v>
          </cell>
          <cell r="K5334" t="str">
            <v>REFUND</v>
          </cell>
          <cell r="S5334">
            <v>0</v>
          </cell>
          <cell r="T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>
            <v>295.10000000000002</v>
          </cell>
          <cell r="AC5334">
            <v>0</v>
          </cell>
          <cell r="AD5334">
            <v>0</v>
          </cell>
        </row>
        <row r="5335">
          <cell r="B5335" t="str">
            <v>KITSAP CO -REGULATEDACCOUNTING ADJUSTMENTSFINCHG</v>
          </cell>
          <cell r="J5335" t="str">
            <v>FINCHG</v>
          </cell>
          <cell r="K5335" t="str">
            <v>LATE FEE</v>
          </cell>
          <cell r="S5335">
            <v>0</v>
          </cell>
          <cell r="T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B5335">
            <v>61.12</v>
          </cell>
          <cell r="AC5335">
            <v>0</v>
          </cell>
          <cell r="AD5335">
            <v>0</v>
          </cell>
        </row>
        <row r="5336">
          <cell r="B5336" t="str">
            <v>KITSAP CO -REGULATEDACCOUNTING ADJUSTMENTSMM</v>
          </cell>
          <cell r="J5336" t="str">
            <v>MM</v>
          </cell>
          <cell r="K5336" t="str">
            <v>MOVE MONEY</v>
          </cell>
          <cell r="S5336">
            <v>0</v>
          </cell>
          <cell r="T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  <cell r="Y5336">
            <v>0</v>
          </cell>
          <cell r="Z5336">
            <v>0</v>
          </cell>
          <cell r="AA5336">
            <v>0</v>
          </cell>
          <cell r="AB5336">
            <v>82.56</v>
          </cell>
          <cell r="AC5336">
            <v>0</v>
          </cell>
          <cell r="AD5336">
            <v>0</v>
          </cell>
        </row>
        <row r="5337">
          <cell r="B5337" t="str">
            <v>KITSAP CO -REGULATEDCOMMERCIAL  FRONTLOADWLKNRE1RECYMA</v>
          </cell>
          <cell r="J5337" t="str">
            <v>WLKNRE1RECYMA</v>
          </cell>
          <cell r="K5337" t="str">
            <v>WALK IN 5-25FT EOW-RECYCL</v>
          </cell>
          <cell r="S5337">
            <v>0</v>
          </cell>
          <cell r="T5337">
            <v>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B5337">
            <v>2.52</v>
          </cell>
          <cell r="AC5337">
            <v>0</v>
          </cell>
          <cell r="AD5337">
            <v>0</v>
          </cell>
        </row>
        <row r="5338">
          <cell r="B5338" t="str">
            <v>KITSAP CO -REGULATEDCOMMERCIAL  FRONTLOADWLKNRW2RECYMA</v>
          </cell>
          <cell r="J5338" t="str">
            <v>WLKNRW2RECYMA</v>
          </cell>
          <cell r="K5338" t="str">
            <v>WALK IN OVER 25 ADDITIONA</v>
          </cell>
          <cell r="S5338">
            <v>0</v>
          </cell>
          <cell r="T5338">
            <v>0</v>
          </cell>
          <cell r="U5338">
            <v>0</v>
          </cell>
          <cell r="V5338">
            <v>0</v>
          </cell>
          <cell r="W5338">
            <v>0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B5338">
            <v>7.48</v>
          </cell>
          <cell r="AC5338">
            <v>0</v>
          </cell>
          <cell r="AD5338">
            <v>0</v>
          </cell>
        </row>
        <row r="5339">
          <cell r="B5339" t="str">
            <v>KITSAP CO -REGULATEDCOMMERCIAL - REARLOADUNLOCKREF</v>
          </cell>
          <cell r="J5339" t="str">
            <v>UNLOCKREF</v>
          </cell>
          <cell r="K5339" t="str">
            <v>UNLOCK / UNLATCH REFUSE</v>
          </cell>
          <cell r="S5339">
            <v>0</v>
          </cell>
          <cell r="T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2.5299999999999998</v>
          </cell>
          <cell r="AC5339">
            <v>0</v>
          </cell>
          <cell r="AD5339">
            <v>0</v>
          </cell>
        </row>
        <row r="5340">
          <cell r="B5340" t="str">
            <v>KITSAP CO -REGULATEDCOMMERCIAL - REARLOADR1.5YDEK</v>
          </cell>
          <cell r="J5340" t="str">
            <v>R1.5YDEK</v>
          </cell>
          <cell r="K5340" t="str">
            <v>1.5 YD 1X EOW</v>
          </cell>
          <cell r="S5340">
            <v>0</v>
          </cell>
          <cell r="T5340">
            <v>0</v>
          </cell>
          <cell r="U5340">
            <v>0</v>
          </cell>
          <cell r="V5340">
            <v>0</v>
          </cell>
          <cell r="W5340">
            <v>0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2691.62</v>
          </cell>
          <cell r="AC5340">
            <v>0</v>
          </cell>
          <cell r="AD5340">
            <v>0</v>
          </cell>
        </row>
        <row r="5341">
          <cell r="B5341" t="str">
            <v>KITSAP CO -REGULATEDCOMMERCIAL - REARLOADR1.5YDRENTM</v>
          </cell>
          <cell r="J5341" t="str">
            <v>R1.5YDRENTM</v>
          </cell>
          <cell r="K5341" t="str">
            <v>1.5YD CONTAINER RENT-MTH</v>
          </cell>
          <cell r="S5341">
            <v>0</v>
          </cell>
          <cell r="T5341">
            <v>0</v>
          </cell>
          <cell r="U5341">
            <v>0</v>
          </cell>
          <cell r="V5341">
            <v>0</v>
          </cell>
          <cell r="W5341">
            <v>0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B5341">
            <v>1019.19</v>
          </cell>
          <cell r="AC5341">
            <v>0</v>
          </cell>
          <cell r="AD5341">
            <v>0</v>
          </cell>
        </row>
        <row r="5342">
          <cell r="B5342" t="str">
            <v>KITSAP CO -REGULATEDCOMMERCIAL - REARLOADR1.5YDRENTT</v>
          </cell>
          <cell r="J5342" t="str">
            <v>R1.5YDRENTT</v>
          </cell>
          <cell r="K5342" t="str">
            <v>1.5YD TEMP CONTAINER RENT</v>
          </cell>
          <cell r="S5342">
            <v>0</v>
          </cell>
          <cell r="T5342">
            <v>0</v>
          </cell>
          <cell r="U5342">
            <v>0</v>
          </cell>
          <cell r="V5342">
            <v>0</v>
          </cell>
          <cell r="W5342">
            <v>0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15.9</v>
          </cell>
          <cell r="AC5342">
            <v>0</v>
          </cell>
          <cell r="AD5342">
            <v>0</v>
          </cell>
        </row>
        <row r="5343">
          <cell r="B5343" t="str">
            <v>KITSAP CO -REGULATEDCOMMERCIAL - REARLOADR1.5YDRENTTM</v>
          </cell>
          <cell r="J5343" t="str">
            <v>R1.5YDRENTTM</v>
          </cell>
          <cell r="K5343" t="str">
            <v>1.5 YD TEMP CONT RENT MON</v>
          </cell>
          <cell r="S5343">
            <v>0</v>
          </cell>
          <cell r="T5343">
            <v>0</v>
          </cell>
          <cell r="U5343">
            <v>0</v>
          </cell>
          <cell r="V5343">
            <v>0</v>
          </cell>
          <cell r="W5343">
            <v>0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15.77</v>
          </cell>
          <cell r="AC5343">
            <v>0</v>
          </cell>
          <cell r="AD5343">
            <v>0</v>
          </cell>
        </row>
        <row r="5344">
          <cell r="B5344" t="str">
            <v>KITSAP CO -REGULATEDCOMMERCIAL - REARLOADR1.5YDWK</v>
          </cell>
          <cell r="J5344" t="str">
            <v>R1.5YDWK</v>
          </cell>
          <cell r="K5344" t="str">
            <v>1.5 YD 1X WEEKLY</v>
          </cell>
          <cell r="S5344">
            <v>0</v>
          </cell>
          <cell r="T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2988.18</v>
          </cell>
          <cell r="AC5344">
            <v>0</v>
          </cell>
          <cell r="AD5344">
            <v>0</v>
          </cell>
        </row>
        <row r="5345">
          <cell r="B5345" t="str">
            <v>KITSAP CO -REGULATEDCOMMERCIAL - REARLOADR1YDEK</v>
          </cell>
          <cell r="J5345" t="str">
            <v>R1YDEK</v>
          </cell>
          <cell r="K5345" t="str">
            <v>1 YD 1X EOW</v>
          </cell>
          <cell r="S5345">
            <v>0</v>
          </cell>
          <cell r="T5345">
            <v>0</v>
          </cell>
          <cell r="U5345">
            <v>0</v>
          </cell>
          <cell r="V5345">
            <v>0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173.5</v>
          </cell>
          <cell r="AC5345">
            <v>0</v>
          </cell>
          <cell r="AD5345">
            <v>0</v>
          </cell>
        </row>
        <row r="5346">
          <cell r="B5346" t="str">
            <v>KITSAP CO -REGULATEDCOMMERCIAL - REARLOADR1YDRENTM</v>
          </cell>
          <cell r="J5346" t="str">
            <v>R1YDRENTM</v>
          </cell>
          <cell r="K5346" t="str">
            <v>1YD CONTAINER RENT-MTHLY</v>
          </cell>
          <cell r="S5346">
            <v>0</v>
          </cell>
          <cell r="T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59.29</v>
          </cell>
          <cell r="AC5346">
            <v>0</v>
          </cell>
          <cell r="AD5346">
            <v>0</v>
          </cell>
        </row>
        <row r="5347">
          <cell r="B5347" t="str">
            <v>KITSAP CO -REGULATEDCOMMERCIAL - REARLOADR1YDWK</v>
          </cell>
          <cell r="J5347" t="str">
            <v>R1YDWK</v>
          </cell>
          <cell r="K5347" t="str">
            <v>1 YD 1X WEEKLY</v>
          </cell>
          <cell r="S5347">
            <v>0</v>
          </cell>
          <cell r="T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B5347">
            <v>138.47999999999999</v>
          </cell>
          <cell r="AC5347">
            <v>0</v>
          </cell>
          <cell r="AD5347">
            <v>0</v>
          </cell>
        </row>
        <row r="5348">
          <cell r="B5348" t="str">
            <v>KITSAP CO -REGULATEDCOMMERCIAL - REARLOADR2YDEK</v>
          </cell>
          <cell r="J5348" t="str">
            <v>R2YDEK</v>
          </cell>
          <cell r="K5348" t="str">
            <v>2 YD 1X EOW</v>
          </cell>
          <cell r="S5348">
            <v>0</v>
          </cell>
          <cell r="T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>
            <v>2736.84</v>
          </cell>
          <cell r="AC5348">
            <v>0</v>
          </cell>
          <cell r="AD5348">
            <v>0</v>
          </cell>
        </row>
        <row r="5349">
          <cell r="B5349" t="str">
            <v>KITSAP CO -REGULATEDCOMMERCIAL - REARLOADR2YDRENTM</v>
          </cell>
          <cell r="J5349" t="str">
            <v>R2YDRENTM</v>
          </cell>
          <cell r="K5349" t="str">
            <v>2YD CONTAINER RENT-MTHLY</v>
          </cell>
          <cell r="S5349">
            <v>0</v>
          </cell>
          <cell r="T5349">
            <v>0</v>
          </cell>
          <cell r="U5349">
            <v>0</v>
          </cell>
          <cell r="V5349">
            <v>0</v>
          </cell>
          <cell r="W5349">
            <v>0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B5349">
            <v>2672.32</v>
          </cell>
          <cell r="AC5349">
            <v>0</v>
          </cell>
          <cell r="AD5349">
            <v>0</v>
          </cell>
        </row>
        <row r="5350">
          <cell r="B5350" t="str">
            <v>KITSAP CO -REGULATEDCOMMERCIAL - REARLOADR2YDRENTTM</v>
          </cell>
          <cell r="J5350" t="str">
            <v>R2YDRENTTM</v>
          </cell>
          <cell r="K5350" t="str">
            <v>2 YD TEMP CONT RENT MONTH</v>
          </cell>
          <cell r="S5350">
            <v>0</v>
          </cell>
          <cell r="T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B5350">
            <v>61.89</v>
          </cell>
          <cell r="AC5350">
            <v>0</v>
          </cell>
          <cell r="AD5350">
            <v>0</v>
          </cell>
        </row>
        <row r="5351">
          <cell r="B5351" t="str">
            <v>KITSAP CO -REGULATEDCOMMERCIAL - REARLOADR2YDWK</v>
          </cell>
          <cell r="J5351" t="str">
            <v>R2YDWK</v>
          </cell>
          <cell r="K5351" t="str">
            <v>2 YD 1X WEEKLY</v>
          </cell>
          <cell r="S5351">
            <v>0</v>
          </cell>
          <cell r="T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B5351">
            <v>19290.28</v>
          </cell>
          <cell r="AC5351">
            <v>0</v>
          </cell>
          <cell r="AD5351">
            <v>0</v>
          </cell>
        </row>
        <row r="5352">
          <cell r="B5352" t="str">
            <v>KITSAP CO -REGULATEDCOMMERCIAL - REARLOADUNLOCKREF</v>
          </cell>
          <cell r="J5352" t="str">
            <v>UNLOCKREF</v>
          </cell>
          <cell r="K5352" t="str">
            <v>UNLOCK / UNLATCH REFUSE</v>
          </cell>
          <cell r="S5352">
            <v>0</v>
          </cell>
          <cell r="T5352">
            <v>0</v>
          </cell>
          <cell r="U5352">
            <v>0</v>
          </cell>
          <cell r="V5352">
            <v>0</v>
          </cell>
          <cell r="W5352">
            <v>0</v>
          </cell>
          <cell r="X5352">
            <v>0</v>
          </cell>
          <cell r="Y5352">
            <v>0</v>
          </cell>
          <cell r="Z5352">
            <v>0</v>
          </cell>
          <cell r="AA5352">
            <v>0</v>
          </cell>
          <cell r="AB5352">
            <v>263.12</v>
          </cell>
          <cell r="AC5352">
            <v>0</v>
          </cell>
          <cell r="AD5352">
            <v>0</v>
          </cell>
        </row>
        <row r="5353">
          <cell r="B5353" t="str">
            <v>KITSAP CO -REGULATEDCOMMERCIAL - REARLOADCDELC</v>
          </cell>
          <cell r="J5353" t="str">
            <v>CDELC</v>
          </cell>
          <cell r="K5353" t="str">
            <v>CONTAINER DELIVERY CHARGE</v>
          </cell>
          <cell r="S5353">
            <v>0</v>
          </cell>
          <cell r="T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B5353">
            <v>108</v>
          </cell>
          <cell r="AC5353">
            <v>0</v>
          </cell>
          <cell r="AD5353">
            <v>0</v>
          </cell>
        </row>
        <row r="5354">
          <cell r="B5354" t="str">
            <v>KITSAP CO -REGULATEDCOMMERCIAL - REARLOADCEXYD</v>
          </cell>
          <cell r="J5354" t="str">
            <v>CEXYD</v>
          </cell>
          <cell r="K5354" t="str">
            <v>CMML EXTRA YARDAGE</v>
          </cell>
          <cell r="S5354">
            <v>0</v>
          </cell>
          <cell r="T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1340.31</v>
          </cell>
          <cell r="AC5354">
            <v>0</v>
          </cell>
          <cell r="AD5354">
            <v>0</v>
          </cell>
        </row>
        <row r="5355">
          <cell r="B5355" t="str">
            <v>KITSAP CO -REGULATEDCOMMERCIAL - REARLOADCLSE1COL</v>
          </cell>
          <cell r="J5355" t="str">
            <v>CLSE1COL</v>
          </cell>
          <cell r="K5355" t="str">
            <v>ADDT'L LOOSE-COLLECTOR</v>
          </cell>
          <cell r="S5355">
            <v>0</v>
          </cell>
          <cell r="T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  <cell r="Y5355">
            <v>0</v>
          </cell>
          <cell r="Z5355">
            <v>0</v>
          </cell>
          <cell r="AA5355">
            <v>0</v>
          </cell>
          <cell r="AB5355">
            <v>180.67</v>
          </cell>
          <cell r="AC5355">
            <v>0</v>
          </cell>
          <cell r="AD5355">
            <v>0</v>
          </cell>
        </row>
        <row r="5356">
          <cell r="B5356" t="str">
            <v>KITSAP CO -REGULATEDCOMMERCIAL - REARLOADCLSECOL</v>
          </cell>
          <cell r="J5356" t="str">
            <v>CLSECOL</v>
          </cell>
          <cell r="K5356" t="str">
            <v>LOOSE MATERIAL-COLLECTOR</v>
          </cell>
          <cell r="S5356">
            <v>0</v>
          </cell>
          <cell r="T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95.26</v>
          </cell>
          <cell r="AC5356">
            <v>0</v>
          </cell>
          <cell r="AD5356">
            <v>0</v>
          </cell>
        </row>
        <row r="5357">
          <cell r="B5357" t="str">
            <v>KITSAP CO -REGULATEDCOMMERCIAL - REARLOADCOMCAN</v>
          </cell>
          <cell r="J5357" t="str">
            <v>COMCAN</v>
          </cell>
          <cell r="K5357" t="str">
            <v>COMMERCIAL CAN EXTRA</v>
          </cell>
          <cell r="S5357">
            <v>0</v>
          </cell>
          <cell r="T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225</v>
          </cell>
          <cell r="AC5357">
            <v>0</v>
          </cell>
          <cell r="AD5357">
            <v>0</v>
          </cell>
        </row>
        <row r="5358">
          <cell r="B5358" t="str">
            <v>KITSAP CO -REGULATEDCOMMERCIAL - REARLOADR1.5YDPU</v>
          </cell>
          <cell r="J5358" t="str">
            <v>R1.5YDPU</v>
          </cell>
          <cell r="K5358" t="str">
            <v>1.5YD CONTAINER PICKUP</v>
          </cell>
          <cell r="S5358">
            <v>0</v>
          </cell>
          <cell r="T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34.94</v>
          </cell>
          <cell r="AC5358">
            <v>0</v>
          </cell>
          <cell r="AD5358">
            <v>0</v>
          </cell>
        </row>
        <row r="5359">
          <cell r="B5359" t="str">
            <v>KITSAP CO -REGULATEDCOMMERCIAL - REARLOADR2YDPU</v>
          </cell>
          <cell r="J5359" t="str">
            <v>R2YDPU</v>
          </cell>
          <cell r="K5359" t="str">
            <v>2YD CONTAINER PICKUP</v>
          </cell>
          <cell r="S5359">
            <v>0</v>
          </cell>
          <cell r="T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>
            <v>251.46</v>
          </cell>
          <cell r="AC5359">
            <v>0</v>
          </cell>
          <cell r="AD5359">
            <v>0</v>
          </cell>
        </row>
        <row r="5360">
          <cell r="B5360" t="str">
            <v>KITSAP CO -REGULATEDCOMMERCIAL - REARLOADROLLOUTOC</v>
          </cell>
          <cell r="J5360" t="str">
            <v>ROLLOUTOC</v>
          </cell>
          <cell r="K5360" t="str">
            <v>ROLL OUT</v>
          </cell>
          <cell r="S5360">
            <v>0</v>
          </cell>
          <cell r="T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590.4</v>
          </cell>
          <cell r="AC5360">
            <v>0</v>
          </cell>
          <cell r="AD5360">
            <v>0</v>
          </cell>
        </row>
        <row r="5361">
          <cell r="B5361" t="str">
            <v>KITSAP CO -REGULATEDCOMMERCIAL - REARLOADUNLOCKREF</v>
          </cell>
          <cell r="J5361" t="str">
            <v>UNLOCKREF</v>
          </cell>
          <cell r="K5361" t="str">
            <v>UNLOCK / UNLATCH REFUSE</v>
          </cell>
          <cell r="S5361">
            <v>0</v>
          </cell>
          <cell r="T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10.119999999999999</v>
          </cell>
          <cell r="AC5361">
            <v>0</v>
          </cell>
          <cell r="AD5361">
            <v>0</v>
          </cell>
        </row>
        <row r="5362">
          <cell r="B5362" t="str">
            <v>KITSAP CO -REGULATEDCOMMERCIAL RECYCLERECYCLERMA</v>
          </cell>
          <cell r="J5362" t="str">
            <v>RECYCLERMA</v>
          </cell>
          <cell r="K5362" t="str">
            <v>VALUE OF RECYCLEABLES</v>
          </cell>
          <cell r="S5362">
            <v>0</v>
          </cell>
          <cell r="T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414.59</v>
          </cell>
          <cell r="AC5362">
            <v>0</v>
          </cell>
          <cell r="AD5362">
            <v>0</v>
          </cell>
        </row>
        <row r="5363">
          <cell r="B5363" t="str">
            <v>KITSAP CO -REGULATEDCOMMERCIAL RECYCLERECYCRMA</v>
          </cell>
          <cell r="J5363" t="str">
            <v>RECYCRMA</v>
          </cell>
          <cell r="K5363" t="str">
            <v>RECYCLE MONTHLY ARREARS</v>
          </cell>
          <cell r="S5363">
            <v>0</v>
          </cell>
          <cell r="T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1037.0899999999999</v>
          </cell>
          <cell r="AC5363">
            <v>0</v>
          </cell>
          <cell r="AD5363">
            <v>0</v>
          </cell>
        </row>
        <row r="5364">
          <cell r="B5364" t="str">
            <v>KITSAP CO -REGULATEDPAYMENTSCC-KOL</v>
          </cell>
          <cell r="J5364" t="str">
            <v>CC-KOL</v>
          </cell>
          <cell r="K5364" t="str">
            <v>ONLINE PAYMENT-CC</v>
          </cell>
          <cell r="S5364">
            <v>0</v>
          </cell>
          <cell r="T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-49470.02</v>
          </cell>
          <cell r="AC5364">
            <v>0</v>
          </cell>
          <cell r="AD5364">
            <v>0</v>
          </cell>
        </row>
        <row r="5365">
          <cell r="B5365" t="str">
            <v>KITSAP CO -REGULATEDPAYMENTSCCREF-KOL</v>
          </cell>
          <cell r="J5365" t="str">
            <v>CCREF-KOL</v>
          </cell>
          <cell r="K5365" t="str">
            <v>CREDIT CARD REFUND</v>
          </cell>
          <cell r="S5365">
            <v>0</v>
          </cell>
          <cell r="T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152.27000000000001</v>
          </cell>
          <cell r="AC5365">
            <v>0</v>
          </cell>
          <cell r="AD5365">
            <v>0</v>
          </cell>
        </row>
        <row r="5366">
          <cell r="B5366" t="str">
            <v>KITSAP CO -REGULATEDPAYMENTSPAY</v>
          </cell>
          <cell r="J5366" t="str">
            <v>PAY</v>
          </cell>
          <cell r="K5366" t="str">
            <v>PAYMENT-THANK YOU!</v>
          </cell>
          <cell r="S5366">
            <v>0</v>
          </cell>
          <cell r="T5366">
            <v>0</v>
          </cell>
          <cell r="U5366">
            <v>0</v>
          </cell>
          <cell r="V5366">
            <v>0</v>
          </cell>
          <cell r="W5366">
            <v>0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>
            <v>-1189.73</v>
          </cell>
          <cell r="AC5366">
            <v>0</v>
          </cell>
          <cell r="AD5366">
            <v>0</v>
          </cell>
        </row>
        <row r="5367">
          <cell r="B5367" t="str">
            <v>KITSAP CO -REGULATEDPAYMENTSPAY-CFREE</v>
          </cell>
          <cell r="J5367" t="str">
            <v>PAY-CFREE</v>
          </cell>
          <cell r="K5367" t="str">
            <v>PAYMENT-THANK YOU</v>
          </cell>
          <cell r="S5367">
            <v>0</v>
          </cell>
          <cell r="T5367">
            <v>0</v>
          </cell>
          <cell r="U5367">
            <v>0</v>
          </cell>
          <cell r="V5367">
            <v>0</v>
          </cell>
          <cell r="W5367">
            <v>0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B5367">
            <v>-14954.02</v>
          </cell>
          <cell r="AC5367">
            <v>0</v>
          </cell>
          <cell r="AD5367">
            <v>0</v>
          </cell>
        </row>
        <row r="5368">
          <cell r="B5368" t="str">
            <v>KITSAP CO -REGULATEDPAYMENTSPAY-KOL</v>
          </cell>
          <cell r="J5368" t="str">
            <v>PAY-KOL</v>
          </cell>
          <cell r="K5368" t="str">
            <v>PAYMENT-THANK YOU - OL</v>
          </cell>
          <cell r="S5368">
            <v>0</v>
          </cell>
          <cell r="T5368">
            <v>0</v>
          </cell>
          <cell r="U5368">
            <v>0</v>
          </cell>
          <cell r="V5368">
            <v>0</v>
          </cell>
          <cell r="W5368">
            <v>0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-21468.62</v>
          </cell>
          <cell r="AC5368">
            <v>0</v>
          </cell>
          <cell r="AD5368">
            <v>0</v>
          </cell>
        </row>
        <row r="5369">
          <cell r="B5369" t="str">
            <v>KITSAP CO -REGULATEDPAYMENTSPAY-ORCC</v>
          </cell>
          <cell r="J5369" t="str">
            <v>PAY-ORCC</v>
          </cell>
          <cell r="K5369" t="str">
            <v>ORCC PAYMENT</v>
          </cell>
          <cell r="S5369">
            <v>0</v>
          </cell>
          <cell r="T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-204.87</v>
          </cell>
          <cell r="AC5369">
            <v>0</v>
          </cell>
          <cell r="AD5369">
            <v>0</v>
          </cell>
        </row>
        <row r="5370">
          <cell r="B5370" t="str">
            <v>KITSAP CO -REGULATEDPAYMENTSPAY-RPPS</v>
          </cell>
          <cell r="J5370" t="str">
            <v>PAY-RPPS</v>
          </cell>
          <cell r="K5370" t="str">
            <v>RPSS PAYMENT</v>
          </cell>
          <cell r="S5370">
            <v>0</v>
          </cell>
          <cell r="T5370">
            <v>0</v>
          </cell>
          <cell r="U5370">
            <v>0</v>
          </cell>
          <cell r="V5370">
            <v>0</v>
          </cell>
          <cell r="W5370">
            <v>0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-3477.51</v>
          </cell>
          <cell r="AC5370">
            <v>0</v>
          </cell>
          <cell r="AD5370">
            <v>0</v>
          </cell>
        </row>
        <row r="5371">
          <cell r="B5371" t="str">
            <v>KITSAP CO -REGULATEDPAYMENTSPAYMET</v>
          </cell>
          <cell r="J5371" t="str">
            <v>PAYMET</v>
          </cell>
          <cell r="K5371" t="str">
            <v>METAVANTE ONLINE PAYMENT</v>
          </cell>
          <cell r="S5371">
            <v>0</v>
          </cell>
          <cell r="T5371">
            <v>0</v>
          </cell>
          <cell r="U5371">
            <v>0</v>
          </cell>
          <cell r="V5371">
            <v>0</v>
          </cell>
          <cell r="W5371">
            <v>0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>
            <v>-1430.73</v>
          </cell>
          <cell r="AC5371">
            <v>0</v>
          </cell>
          <cell r="AD5371">
            <v>0</v>
          </cell>
        </row>
        <row r="5372">
          <cell r="B5372" t="str">
            <v>KITSAP CO -REGULATEDPAYMENTSPAYPNCL</v>
          </cell>
          <cell r="J5372" t="str">
            <v>PAYPNCL</v>
          </cell>
          <cell r="K5372" t="str">
            <v>PAYMENT THANK YOU!</v>
          </cell>
          <cell r="S5372">
            <v>0</v>
          </cell>
          <cell r="T5372">
            <v>0</v>
          </cell>
          <cell r="U5372">
            <v>0</v>
          </cell>
          <cell r="V5372">
            <v>0</v>
          </cell>
          <cell r="W5372">
            <v>0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B5372">
            <v>-22766.6</v>
          </cell>
          <cell r="AC5372">
            <v>0</v>
          </cell>
          <cell r="AD5372">
            <v>0</v>
          </cell>
        </row>
        <row r="5373">
          <cell r="B5373" t="str">
            <v>KITSAP CO -REGULATEDPAYMENTSPAYUSBL</v>
          </cell>
          <cell r="J5373" t="str">
            <v>PAYUSBL</v>
          </cell>
          <cell r="K5373" t="str">
            <v>PAYMENT THANK YOU</v>
          </cell>
          <cell r="S5373">
            <v>0</v>
          </cell>
          <cell r="T5373">
            <v>0</v>
          </cell>
          <cell r="U5373">
            <v>0</v>
          </cell>
          <cell r="V5373">
            <v>0</v>
          </cell>
          <cell r="W5373">
            <v>0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B5373">
            <v>-424.83</v>
          </cell>
          <cell r="AC5373">
            <v>0</v>
          </cell>
          <cell r="AD5373">
            <v>0</v>
          </cell>
        </row>
        <row r="5374">
          <cell r="B5374" t="str">
            <v>KITSAP CO -REGULATEDPAYMENTSRET-KOL</v>
          </cell>
          <cell r="J5374" t="str">
            <v>RET-KOL</v>
          </cell>
          <cell r="K5374" t="str">
            <v>ONLINE PAYMENT RETURN</v>
          </cell>
          <cell r="S5374">
            <v>0</v>
          </cell>
          <cell r="T5374">
            <v>0</v>
          </cell>
          <cell r="U5374">
            <v>0</v>
          </cell>
          <cell r="V5374">
            <v>0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89.2</v>
          </cell>
          <cell r="AC5374">
            <v>0</v>
          </cell>
          <cell r="AD5374">
            <v>0</v>
          </cell>
        </row>
        <row r="5375">
          <cell r="B5375" t="str">
            <v>KITSAP CO -REGULATEDPAYMENTSCC-KOL</v>
          </cell>
          <cell r="J5375" t="str">
            <v>CC-KOL</v>
          </cell>
          <cell r="K5375" t="str">
            <v>ONLINE PAYMENT-CC</v>
          </cell>
          <cell r="S5375">
            <v>0</v>
          </cell>
          <cell r="T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B5375">
            <v>-19722.2</v>
          </cell>
          <cell r="AC5375">
            <v>0</v>
          </cell>
          <cell r="AD5375">
            <v>0</v>
          </cell>
        </row>
        <row r="5376">
          <cell r="B5376" t="str">
            <v>KITSAP CO -REGULATEDPAYMENTSCCREF-KOL</v>
          </cell>
          <cell r="J5376" t="str">
            <v>CCREF-KOL</v>
          </cell>
          <cell r="K5376" t="str">
            <v>CREDIT CARD REFUND</v>
          </cell>
          <cell r="S5376">
            <v>0</v>
          </cell>
          <cell r="T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B5376">
            <v>629.02</v>
          </cell>
          <cell r="AC5376">
            <v>0</v>
          </cell>
          <cell r="AD5376">
            <v>0</v>
          </cell>
        </row>
        <row r="5377">
          <cell r="B5377" t="str">
            <v>KITSAP CO -REGULATEDPAYMENTSPAY</v>
          </cell>
          <cell r="J5377" t="str">
            <v>PAY</v>
          </cell>
          <cell r="K5377" t="str">
            <v>PAYMENT-THANK YOU!</v>
          </cell>
          <cell r="S5377">
            <v>0</v>
          </cell>
          <cell r="T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B5377">
            <v>-6258.47</v>
          </cell>
          <cell r="AC5377">
            <v>0</v>
          </cell>
          <cell r="AD5377">
            <v>0</v>
          </cell>
        </row>
        <row r="5378">
          <cell r="B5378" t="str">
            <v>KITSAP CO -REGULATEDPAYMENTSPAY-CFREE</v>
          </cell>
          <cell r="J5378" t="str">
            <v>PAY-CFREE</v>
          </cell>
          <cell r="K5378" t="str">
            <v>PAYMENT-THANK YOU</v>
          </cell>
          <cell r="S5378">
            <v>0</v>
          </cell>
          <cell r="T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B5378">
            <v>-789.64</v>
          </cell>
          <cell r="AC5378">
            <v>0</v>
          </cell>
          <cell r="AD5378">
            <v>0</v>
          </cell>
        </row>
        <row r="5379">
          <cell r="B5379" t="str">
            <v>KITSAP CO -REGULATEDPAYMENTSPAY-KOL</v>
          </cell>
          <cell r="J5379" t="str">
            <v>PAY-KOL</v>
          </cell>
          <cell r="K5379" t="str">
            <v>PAYMENT-THANK YOU - OL</v>
          </cell>
          <cell r="S5379">
            <v>0</v>
          </cell>
          <cell r="T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B5379">
            <v>-7007.98</v>
          </cell>
          <cell r="AC5379">
            <v>0</v>
          </cell>
          <cell r="AD5379">
            <v>0</v>
          </cell>
        </row>
        <row r="5380">
          <cell r="B5380" t="str">
            <v>KITSAP CO -REGULATEDPAYMENTSPAY-NATL</v>
          </cell>
          <cell r="J5380" t="str">
            <v>PAY-NATL</v>
          </cell>
          <cell r="K5380" t="str">
            <v>PAYMENT THANK YOU</v>
          </cell>
          <cell r="S5380">
            <v>0</v>
          </cell>
          <cell r="T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-2901.6</v>
          </cell>
          <cell r="AC5380">
            <v>0</v>
          </cell>
          <cell r="AD5380">
            <v>0</v>
          </cell>
        </row>
        <row r="5381">
          <cell r="B5381" t="str">
            <v>KITSAP CO -REGULATEDPAYMENTSPAY-OAK</v>
          </cell>
          <cell r="J5381" t="str">
            <v>PAY-OAK</v>
          </cell>
          <cell r="K5381" t="str">
            <v>OAKLEAF PAYMENT</v>
          </cell>
          <cell r="S5381">
            <v>0</v>
          </cell>
          <cell r="T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B5381">
            <v>-951.94</v>
          </cell>
          <cell r="AC5381">
            <v>0</v>
          </cell>
          <cell r="AD5381">
            <v>0</v>
          </cell>
        </row>
        <row r="5382">
          <cell r="B5382" t="str">
            <v>KITSAP CO -REGULATEDPAYMENTSPAY-RPPS</v>
          </cell>
          <cell r="J5382" t="str">
            <v>PAY-RPPS</v>
          </cell>
          <cell r="K5382" t="str">
            <v>RPSS PAYMENT</v>
          </cell>
          <cell r="S5382">
            <v>0</v>
          </cell>
          <cell r="T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-1625.86</v>
          </cell>
          <cell r="AC5382">
            <v>0</v>
          </cell>
          <cell r="AD5382">
            <v>0</v>
          </cell>
        </row>
        <row r="5383">
          <cell r="B5383" t="str">
            <v>KITSAP CO -REGULATEDPAYMENTSPAYMET</v>
          </cell>
          <cell r="J5383" t="str">
            <v>PAYMET</v>
          </cell>
          <cell r="K5383" t="str">
            <v>METAVANTE ONLINE PAYMENT</v>
          </cell>
          <cell r="S5383">
            <v>0</v>
          </cell>
          <cell r="T5383">
            <v>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B5383">
            <v>-183.82</v>
          </cell>
          <cell r="AC5383">
            <v>0</v>
          </cell>
          <cell r="AD5383">
            <v>0</v>
          </cell>
        </row>
        <row r="5384">
          <cell r="B5384" t="str">
            <v>KITSAP CO -REGULATEDPAYMENTSPAYPNCL</v>
          </cell>
          <cell r="J5384" t="str">
            <v>PAYPNCL</v>
          </cell>
          <cell r="K5384" t="str">
            <v>PAYMENT THANK YOU!</v>
          </cell>
          <cell r="S5384">
            <v>0</v>
          </cell>
          <cell r="T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B5384">
            <v>-14718.54</v>
          </cell>
          <cell r="AC5384">
            <v>0</v>
          </cell>
          <cell r="AD5384">
            <v>0</v>
          </cell>
        </row>
        <row r="5385">
          <cell r="B5385" t="str">
            <v>KITSAP CO -REGULATEDPAYMENTSPAYUSBL</v>
          </cell>
          <cell r="J5385" t="str">
            <v>PAYUSBL</v>
          </cell>
          <cell r="K5385" t="str">
            <v>PAYMENT THANK YOU</v>
          </cell>
          <cell r="S5385">
            <v>0</v>
          </cell>
          <cell r="T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B5385">
            <v>-1427.53</v>
          </cell>
          <cell r="AC5385">
            <v>0</v>
          </cell>
          <cell r="AD5385">
            <v>0</v>
          </cell>
        </row>
        <row r="5386">
          <cell r="B5386" t="str">
            <v>KITSAP CO -REGULATEDPAYMENTSRET-KOL</v>
          </cell>
          <cell r="J5386" t="str">
            <v>RET-KOL</v>
          </cell>
          <cell r="K5386" t="str">
            <v>ONLINE PAYMENT RETURN</v>
          </cell>
          <cell r="S5386">
            <v>0</v>
          </cell>
          <cell r="T5386">
            <v>0</v>
          </cell>
          <cell r="U5386">
            <v>0</v>
          </cell>
          <cell r="V5386">
            <v>0</v>
          </cell>
          <cell r="W5386">
            <v>0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>
            <v>388.72</v>
          </cell>
          <cell r="AC5386">
            <v>0</v>
          </cell>
          <cell r="AD5386">
            <v>0</v>
          </cell>
        </row>
        <row r="5387">
          <cell r="B5387" t="str">
            <v>KITSAP CO -REGULATEDRESIDENTIAL35RE1</v>
          </cell>
          <cell r="J5387" t="str">
            <v>35RE1</v>
          </cell>
          <cell r="K5387" t="str">
            <v>1-35 GAL CART EOW SVC</v>
          </cell>
          <cell r="S5387">
            <v>0</v>
          </cell>
          <cell r="T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>
            <v>19.54</v>
          </cell>
          <cell r="AC5387">
            <v>0</v>
          </cell>
          <cell r="AD5387">
            <v>0</v>
          </cell>
        </row>
        <row r="5388">
          <cell r="B5388" t="str">
            <v>KITSAP CO -REGULATEDRESIDENTIAL35RW1</v>
          </cell>
          <cell r="J5388" t="str">
            <v>35RW1</v>
          </cell>
          <cell r="K5388" t="str">
            <v>1-35 GAL CART WEEKLY SVC</v>
          </cell>
          <cell r="S5388">
            <v>0</v>
          </cell>
          <cell r="T5388">
            <v>0</v>
          </cell>
          <cell r="U5388">
            <v>0</v>
          </cell>
          <cell r="V5388">
            <v>0</v>
          </cell>
          <cell r="W5388">
            <v>0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B5388">
            <v>25.48</v>
          </cell>
          <cell r="AC5388">
            <v>0</v>
          </cell>
          <cell r="AD5388">
            <v>0</v>
          </cell>
        </row>
        <row r="5389">
          <cell r="B5389" t="str">
            <v>KITSAP CO -REGULATEDRESIDENTIAL48RE1</v>
          </cell>
          <cell r="J5389" t="str">
            <v>48RE1</v>
          </cell>
          <cell r="K5389" t="str">
            <v>1-48 GAL EOW</v>
          </cell>
          <cell r="S5389">
            <v>0</v>
          </cell>
          <cell r="T5389">
            <v>0</v>
          </cell>
          <cell r="U5389">
            <v>0</v>
          </cell>
          <cell r="V5389">
            <v>0</v>
          </cell>
          <cell r="W5389">
            <v>0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B5389">
            <v>-27.04</v>
          </cell>
          <cell r="AC5389">
            <v>0</v>
          </cell>
          <cell r="AD5389">
            <v>0</v>
          </cell>
        </row>
        <row r="5390">
          <cell r="B5390" t="str">
            <v>KITSAP CO -REGULATEDRESIDENTIAL48RW1</v>
          </cell>
          <cell r="J5390" t="str">
            <v>48RW1</v>
          </cell>
          <cell r="K5390" t="str">
            <v>1-48 GAL WEEKLY</v>
          </cell>
          <cell r="S5390">
            <v>0</v>
          </cell>
          <cell r="T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>
            <v>38.090000000000003</v>
          </cell>
          <cell r="AC5390">
            <v>0</v>
          </cell>
          <cell r="AD5390">
            <v>0</v>
          </cell>
        </row>
        <row r="5391">
          <cell r="B5391" t="str">
            <v>KITSAP CO -REGULATEDRESIDENTIAL64RE1</v>
          </cell>
          <cell r="J5391" t="str">
            <v>64RE1</v>
          </cell>
          <cell r="K5391" t="str">
            <v>1-64 GAL EOW</v>
          </cell>
          <cell r="S5391">
            <v>0</v>
          </cell>
          <cell r="T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>
            <v>-14.43</v>
          </cell>
          <cell r="AC5391">
            <v>0</v>
          </cell>
          <cell r="AD5391">
            <v>0</v>
          </cell>
        </row>
        <row r="5392">
          <cell r="B5392" t="str">
            <v>KITSAP CO -REGULATEDRESIDENTIAL64RM1</v>
          </cell>
          <cell r="J5392" t="str">
            <v>64RM1</v>
          </cell>
          <cell r="K5392" t="str">
            <v>1-64 GAL MONTHLY</v>
          </cell>
          <cell r="S5392">
            <v>0</v>
          </cell>
          <cell r="T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9.08</v>
          </cell>
          <cell r="AC5392">
            <v>0</v>
          </cell>
          <cell r="AD5392">
            <v>0</v>
          </cell>
        </row>
        <row r="5393">
          <cell r="B5393" t="str">
            <v>KITSAP CO -REGULATEDRESIDENTIAL64RW1</v>
          </cell>
          <cell r="J5393" t="str">
            <v>64RW1</v>
          </cell>
          <cell r="K5393" t="str">
            <v>1-64 GAL CART WEEKLY SVC</v>
          </cell>
          <cell r="S5393">
            <v>0</v>
          </cell>
          <cell r="T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-62.41</v>
          </cell>
          <cell r="AC5393">
            <v>0</v>
          </cell>
          <cell r="AD5393">
            <v>0</v>
          </cell>
        </row>
        <row r="5394">
          <cell r="B5394" t="str">
            <v>KITSAP CO -REGULATEDRESIDENTIAL96RE1</v>
          </cell>
          <cell r="J5394" t="str">
            <v>96RE1</v>
          </cell>
          <cell r="K5394" t="str">
            <v>1-96 GAL EOW</v>
          </cell>
          <cell r="S5394">
            <v>0</v>
          </cell>
          <cell r="T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38.06</v>
          </cell>
          <cell r="AC5394">
            <v>0</v>
          </cell>
          <cell r="AD5394">
            <v>0</v>
          </cell>
        </row>
        <row r="5395">
          <cell r="B5395" t="str">
            <v>KITSAP CO -REGULATEDRESIDENTIAL96RW1</v>
          </cell>
          <cell r="J5395" t="str">
            <v>96RW1</v>
          </cell>
          <cell r="K5395" t="str">
            <v>1-96 GAL CART WEEKLY SVC</v>
          </cell>
          <cell r="S5395">
            <v>0</v>
          </cell>
          <cell r="T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>
            <v>-35.86</v>
          </cell>
          <cell r="AC5395">
            <v>0</v>
          </cell>
          <cell r="AD5395">
            <v>0</v>
          </cell>
        </row>
        <row r="5396">
          <cell r="B5396" t="str">
            <v>KITSAP CO -REGULATEDRESIDENTIALRECYCLECR</v>
          </cell>
          <cell r="J5396" t="str">
            <v>RECYCLECR</v>
          </cell>
          <cell r="K5396" t="str">
            <v>VALUE OF RECYCLABLES</v>
          </cell>
          <cell r="S5396">
            <v>0</v>
          </cell>
          <cell r="T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>
            <v>-28.21</v>
          </cell>
          <cell r="AC5396">
            <v>0</v>
          </cell>
          <cell r="AD5396">
            <v>0</v>
          </cell>
        </row>
        <row r="5397">
          <cell r="B5397" t="str">
            <v>KITSAP CO -REGULATEDRESIDENTIALRECYR</v>
          </cell>
          <cell r="J5397" t="str">
            <v>RECYR</v>
          </cell>
          <cell r="K5397" t="str">
            <v>RESIDENTIAL RECYCLE</v>
          </cell>
          <cell r="S5397">
            <v>0</v>
          </cell>
          <cell r="T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>
            <v>-64.87</v>
          </cell>
          <cell r="AC5397">
            <v>0</v>
          </cell>
          <cell r="AD5397">
            <v>0</v>
          </cell>
        </row>
        <row r="5398">
          <cell r="B5398" t="str">
            <v>KITSAP CO -REGULATEDRESIDENTIAL35RE1</v>
          </cell>
          <cell r="J5398" t="str">
            <v>35RE1</v>
          </cell>
          <cell r="K5398" t="str">
            <v>1-35 GAL CART EOW SVC</v>
          </cell>
          <cell r="S5398">
            <v>0</v>
          </cell>
          <cell r="T5398">
            <v>0</v>
          </cell>
          <cell r="U5398">
            <v>0</v>
          </cell>
          <cell r="V5398">
            <v>0</v>
          </cell>
          <cell r="W5398">
            <v>0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-48.3</v>
          </cell>
          <cell r="AC5398">
            <v>0</v>
          </cell>
          <cell r="AD5398">
            <v>0</v>
          </cell>
        </row>
        <row r="5399">
          <cell r="B5399" t="str">
            <v>KITSAP CO -REGULATEDRESIDENTIAL35ROCC1</v>
          </cell>
          <cell r="J5399" t="str">
            <v>35ROCC1</v>
          </cell>
          <cell r="K5399" t="str">
            <v>1-35 GAL ON CALL PICKUP</v>
          </cell>
          <cell r="S5399">
            <v>0</v>
          </cell>
          <cell r="T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24.68</v>
          </cell>
          <cell r="AC5399">
            <v>0</v>
          </cell>
          <cell r="AD5399">
            <v>0</v>
          </cell>
        </row>
        <row r="5400">
          <cell r="B5400" t="str">
            <v>KITSAP CO -REGULATEDRESIDENTIAL35RW1</v>
          </cell>
          <cell r="J5400" t="str">
            <v>35RW1</v>
          </cell>
          <cell r="K5400" t="str">
            <v>1-35 GAL CART WEEKLY SVC</v>
          </cell>
          <cell r="S5400">
            <v>0</v>
          </cell>
          <cell r="T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-281.93</v>
          </cell>
          <cell r="AC5400">
            <v>0</v>
          </cell>
          <cell r="AD5400">
            <v>0</v>
          </cell>
        </row>
        <row r="5401">
          <cell r="B5401" t="str">
            <v>KITSAP CO -REGULATEDRESIDENTIAL48RE1</v>
          </cell>
          <cell r="J5401" t="str">
            <v>48RE1</v>
          </cell>
          <cell r="K5401" t="str">
            <v>1-48 GAL EOW</v>
          </cell>
          <cell r="S5401">
            <v>0</v>
          </cell>
          <cell r="T5401">
            <v>0</v>
          </cell>
          <cell r="U5401">
            <v>0</v>
          </cell>
          <cell r="V5401">
            <v>0</v>
          </cell>
          <cell r="W5401">
            <v>0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>
            <v>-12.17</v>
          </cell>
          <cell r="AC5401">
            <v>0</v>
          </cell>
          <cell r="AD5401">
            <v>0</v>
          </cell>
        </row>
        <row r="5402">
          <cell r="B5402" t="str">
            <v>KITSAP CO -REGULATEDRESIDENTIAL48RW1</v>
          </cell>
          <cell r="J5402" t="str">
            <v>48RW1</v>
          </cell>
          <cell r="K5402" t="str">
            <v>1-48 GAL WEEKLY</v>
          </cell>
          <cell r="S5402">
            <v>0</v>
          </cell>
          <cell r="T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B5402">
            <v>-157.08000000000001</v>
          </cell>
          <cell r="AC5402">
            <v>0</v>
          </cell>
          <cell r="AD5402">
            <v>0</v>
          </cell>
        </row>
        <row r="5403">
          <cell r="B5403" t="str">
            <v>KITSAP CO -REGULATEDRESIDENTIAL64RE1</v>
          </cell>
          <cell r="J5403" t="str">
            <v>64RE1</v>
          </cell>
          <cell r="K5403" t="str">
            <v>1-64 GAL EOW</v>
          </cell>
          <cell r="S5403">
            <v>0</v>
          </cell>
          <cell r="T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>
            <v>-30.48</v>
          </cell>
          <cell r="AC5403">
            <v>0</v>
          </cell>
          <cell r="AD5403">
            <v>0</v>
          </cell>
        </row>
        <row r="5404">
          <cell r="B5404" t="str">
            <v>KITSAP CO -REGULATEDRESIDENTIAL64RW1</v>
          </cell>
          <cell r="J5404" t="str">
            <v>64RW1</v>
          </cell>
          <cell r="K5404" t="str">
            <v>1-64 GAL CART WEEKLY SVC</v>
          </cell>
          <cell r="S5404">
            <v>0</v>
          </cell>
          <cell r="T5404">
            <v>0</v>
          </cell>
          <cell r="U5404">
            <v>0</v>
          </cell>
          <cell r="V5404">
            <v>0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-294.83999999999997</v>
          </cell>
          <cell r="AC5404">
            <v>0</v>
          </cell>
          <cell r="AD5404">
            <v>0</v>
          </cell>
        </row>
        <row r="5405">
          <cell r="B5405" t="str">
            <v>KITSAP CO -REGULATEDRESIDENTIAL96ROCC1</v>
          </cell>
          <cell r="J5405" t="str">
            <v>96ROCC1</v>
          </cell>
          <cell r="K5405" t="str">
            <v>1-96 GAL ON CALL PICKUP</v>
          </cell>
          <cell r="S5405">
            <v>0</v>
          </cell>
          <cell r="T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11.12</v>
          </cell>
          <cell r="AC5405">
            <v>0</v>
          </cell>
          <cell r="AD5405">
            <v>0</v>
          </cell>
        </row>
        <row r="5406">
          <cell r="B5406" t="str">
            <v>KITSAP CO -REGULATEDRESIDENTIAL96RW1</v>
          </cell>
          <cell r="J5406" t="str">
            <v>96RW1</v>
          </cell>
          <cell r="K5406" t="str">
            <v>1-96 GAL CART WEEKLY SVC</v>
          </cell>
          <cell r="S5406">
            <v>0</v>
          </cell>
          <cell r="T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-93.34</v>
          </cell>
          <cell r="AC5406">
            <v>0</v>
          </cell>
          <cell r="AD5406">
            <v>0</v>
          </cell>
        </row>
        <row r="5407">
          <cell r="B5407" t="str">
            <v>KITSAP CO -REGULATEDRESIDENTIALDRVNRE1RECY</v>
          </cell>
          <cell r="J5407" t="str">
            <v>DRVNRE1RECY</v>
          </cell>
          <cell r="K5407" t="str">
            <v>DRIVE IN UP TO 250 EOW-RE</v>
          </cell>
          <cell r="S5407">
            <v>0</v>
          </cell>
          <cell r="T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B5407">
            <v>-1.05</v>
          </cell>
          <cell r="AC5407">
            <v>0</v>
          </cell>
          <cell r="AD5407">
            <v>0</v>
          </cell>
        </row>
        <row r="5408">
          <cell r="B5408" t="str">
            <v>KITSAP CO -REGULATEDRESIDENTIALDRVNRW1</v>
          </cell>
          <cell r="J5408" t="str">
            <v>DRVNRW1</v>
          </cell>
          <cell r="K5408" t="str">
            <v>DRIVE IN UP TO 250'</v>
          </cell>
          <cell r="S5408">
            <v>0</v>
          </cell>
          <cell r="T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B5408">
            <v>-2.14</v>
          </cell>
          <cell r="AC5408">
            <v>0</v>
          </cell>
          <cell r="AD5408">
            <v>0</v>
          </cell>
        </row>
        <row r="5409">
          <cell r="B5409" t="str">
            <v>KITSAP CO -REGULATEDRESIDENTIALEXPUR</v>
          </cell>
          <cell r="J5409" t="str">
            <v>EXPUR</v>
          </cell>
          <cell r="K5409" t="str">
            <v>EXTRA PICKUP</v>
          </cell>
          <cell r="S5409">
            <v>0</v>
          </cell>
          <cell r="T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B5409">
            <v>63.9</v>
          </cell>
          <cell r="AC5409">
            <v>0</v>
          </cell>
          <cell r="AD5409">
            <v>0</v>
          </cell>
        </row>
        <row r="5410">
          <cell r="B5410" t="str">
            <v>KITSAP CO -REGULATEDRESIDENTIALEXTRAR</v>
          </cell>
          <cell r="J5410" t="str">
            <v>EXTRAR</v>
          </cell>
          <cell r="K5410" t="str">
            <v>EXTRA CAN/BAGS</v>
          </cell>
          <cell r="S5410">
            <v>0</v>
          </cell>
          <cell r="T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600.66</v>
          </cell>
          <cell r="AC5410">
            <v>0</v>
          </cell>
          <cell r="AD5410">
            <v>0</v>
          </cell>
        </row>
        <row r="5411">
          <cell r="B5411" t="str">
            <v>KITSAP CO -REGULATEDRESIDENTIALOFOWR</v>
          </cell>
          <cell r="J5411" t="str">
            <v>OFOWR</v>
          </cell>
          <cell r="K5411" t="str">
            <v>OVERFILL/OVERWEIGHT CHG</v>
          </cell>
          <cell r="S5411">
            <v>0</v>
          </cell>
          <cell r="T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315.24</v>
          </cell>
          <cell r="AC5411">
            <v>0</v>
          </cell>
          <cell r="AD5411">
            <v>0</v>
          </cell>
        </row>
        <row r="5412">
          <cell r="B5412" t="str">
            <v>KITSAP CO -REGULATEDRESIDENTIALRECYCLECR</v>
          </cell>
          <cell r="J5412" t="str">
            <v>RECYCLECR</v>
          </cell>
          <cell r="K5412" t="str">
            <v>VALUE OF RECYCLABLES</v>
          </cell>
          <cell r="S5412">
            <v>0</v>
          </cell>
          <cell r="T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>
            <v>-105.11</v>
          </cell>
          <cell r="AC5412">
            <v>0</v>
          </cell>
          <cell r="AD5412">
            <v>0</v>
          </cell>
        </row>
        <row r="5413">
          <cell r="B5413" t="str">
            <v>KITSAP CO -REGULATEDRESIDENTIALRECYR</v>
          </cell>
          <cell r="J5413" t="str">
            <v>RECYR</v>
          </cell>
          <cell r="K5413" t="str">
            <v>RESIDENTIAL RECYCLE</v>
          </cell>
          <cell r="S5413">
            <v>0</v>
          </cell>
          <cell r="T5413">
            <v>0</v>
          </cell>
          <cell r="U5413">
            <v>0</v>
          </cell>
          <cell r="V5413">
            <v>0</v>
          </cell>
          <cell r="W5413">
            <v>0</v>
          </cell>
          <cell r="X5413">
            <v>0</v>
          </cell>
          <cell r="Y5413">
            <v>0</v>
          </cell>
          <cell r="Z5413">
            <v>0</v>
          </cell>
          <cell r="AA5413">
            <v>0</v>
          </cell>
          <cell r="AB5413">
            <v>-273.58999999999997</v>
          </cell>
          <cell r="AC5413">
            <v>0</v>
          </cell>
          <cell r="AD5413">
            <v>0</v>
          </cell>
        </row>
        <row r="5414">
          <cell r="B5414" t="str">
            <v>KITSAP CO -REGULATEDRESIDENTIALREDELIVER</v>
          </cell>
          <cell r="J5414" t="str">
            <v>REDELIVER</v>
          </cell>
          <cell r="K5414" t="str">
            <v>DELIVERY CHARGE</v>
          </cell>
          <cell r="S5414">
            <v>0</v>
          </cell>
          <cell r="T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B5414">
            <v>16.940000000000001</v>
          </cell>
          <cell r="AC5414">
            <v>0</v>
          </cell>
          <cell r="AD5414">
            <v>0</v>
          </cell>
        </row>
        <row r="5415">
          <cell r="B5415" t="str">
            <v>KITSAP CO -REGULATEDRESIDENTIALRESTART</v>
          </cell>
          <cell r="J5415" t="str">
            <v>RESTART</v>
          </cell>
          <cell r="K5415" t="str">
            <v>SERVICE RESTART FEE</v>
          </cell>
          <cell r="S5415">
            <v>0</v>
          </cell>
          <cell r="T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B5415">
            <v>181.81</v>
          </cell>
          <cell r="AC5415">
            <v>0</v>
          </cell>
          <cell r="AD5415">
            <v>0</v>
          </cell>
        </row>
        <row r="5416">
          <cell r="B5416" t="str">
            <v>KITSAP CO -REGULATEDRESIDENTIALDRVNRE1RECYMA</v>
          </cell>
          <cell r="J5416" t="str">
            <v>DRVNRE1RECYMA</v>
          </cell>
          <cell r="K5416" t="str">
            <v>DRIVE IN UP TO 250 EOW-RE</v>
          </cell>
          <cell r="S5416">
            <v>0</v>
          </cell>
          <cell r="T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B5416">
            <v>35.51</v>
          </cell>
          <cell r="AC5416">
            <v>0</v>
          </cell>
          <cell r="AD5416">
            <v>0</v>
          </cell>
        </row>
        <row r="5417">
          <cell r="B5417" t="str">
            <v>KITSAP CO -REGULATEDRESIDENTIAL35ROCC1</v>
          </cell>
          <cell r="J5417" t="str">
            <v>35ROCC1</v>
          </cell>
          <cell r="K5417" t="str">
            <v>1-35 GAL ON CALL PICKUP</v>
          </cell>
          <cell r="S5417">
            <v>0</v>
          </cell>
          <cell r="T5417">
            <v>0</v>
          </cell>
          <cell r="U5417">
            <v>0</v>
          </cell>
          <cell r="V5417">
            <v>0</v>
          </cell>
          <cell r="W5417">
            <v>0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>
            <v>333.18</v>
          </cell>
          <cell r="AC5417">
            <v>0</v>
          </cell>
          <cell r="AD5417">
            <v>0</v>
          </cell>
        </row>
        <row r="5418">
          <cell r="B5418" t="str">
            <v>KITSAP CO -REGULATEDRESIDENTIAL48ROCC1</v>
          </cell>
          <cell r="J5418" t="str">
            <v>48ROCC1</v>
          </cell>
          <cell r="K5418" t="str">
            <v>1-48 GAL ON CALL PICKUP</v>
          </cell>
          <cell r="S5418">
            <v>0</v>
          </cell>
          <cell r="T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92.76</v>
          </cell>
          <cell r="AC5418">
            <v>0</v>
          </cell>
          <cell r="AD5418">
            <v>0</v>
          </cell>
        </row>
        <row r="5419">
          <cell r="B5419" t="str">
            <v>KITSAP CO -REGULATEDRESIDENTIAL64ROCC1</v>
          </cell>
          <cell r="J5419" t="str">
            <v>64ROCC1</v>
          </cell>
          <cell r="K5419" t="str">
            <v>1-64 GAL ON CALL PICKUP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18.16</v>
          </cell>
          <cell r="AC5419">
            <v>0</v>
          </cell>
          <cell r="AD5419">
            <v>0</v>
          </cell>
        </row>
        <row r="5420">
          <cell r="B5420" t="str">
            <v>KITSAP CO -REGULATEDRESIDENTIAL96ROCC1</v>
          </cell>
          <cell r="J5420" t="str">
            <v>96ROCC1</v>
          </cell>
          <cell r="K5420" t="str">
            <v>1-96 GAL ON CALL PICKUP</v>
          </cell>
          <cell r="S5420">
            <v>0</v>
          </cell>
          <cell r="T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>
            <v>133.44</v>
          </cell>
          <cell r="AC5420">
            <v>0</v>
          </cell>
          <cell r="AD5420">
            <v>0</v>
          </cell>
        </row>
        <row r="5421">
          <cell r="B5421" t="str">
            <v>KITSAP CO -REGULATEDRESIDENTIALRESTART</v>
          </cell>
          <cell r="J5421" t="str">
            <v>RESTART</v>
          </cell>
          <cell r="K5421" t="str">
            <v>SERVICE RESTART FEE</v>
          </cell>
          <cell r="S5421">
            <v>0</v>
          </cell>
          <cell r="T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11.09</v>
          </cell>
          <cell r="AC5421">
            <v>0</v>
          </cell>
          <cell r="AD5421">
            <v>0</v>
          </cell>
        </row>
        <row r="5422">
          <cell r="B5422" t="str">
            <v>KITSAP CO -REGULATEDROLLOFFROLID</v>
          </cell>
          <cell r="J5422" t="str">
            <v>ROLID</v>
          </cell>
          <cell r="K5422" t="str">
            <v>ROLL OFF-LID</v>
          </cell>
          <cell r="S5422">
            <v>0</v>
          </cell>
          <cell r="T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53.87</v>
          </cell>
          <cell r="AC5422">
            <v>0</v>
          </cell>
          <cell r="AD5422">
            <v>0</v>
          </cell>
        </row>
        <row r="5423">
          <cell r="B5423" t="str">
            <v>KITSAP CO -REGULATEDROLLOFFRORENT10M</v>
          </cell>
          <cell r="J5423" t="str">
            <v>RORENT10M</v>
          </cell>
          <cell r="K5423" t="str">
            <v>10YD ROLL OFF MTHLY RENT</v>
          </cell>
          <cell r="S5423">
            <v>0</v>
          </cell>
          <cell r="T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83.93</v>
          </cell>
          <cell r="AC5423">
            <v>0</v>
          </cell>
          <cell r="AD5423">
            <v>0</v>
          </cell>
        </row>
        <row r="5424">
          <cell r="B5424" t="str">
            <v>KITSAP CO -REGULATEDROLLOFFRORENT20D</v>
          </cell>
          <cell r="J5424" t="str">
            <v>RORENT20D</v>
          </cell>
          <cell r="K5424" t="str">
            <v>20YD ROLL OFF-DAILY RENT</v>
          </cell>
          <cell r="S5424">
            <v>0</v>
          </cell>
          <cell r="T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1274.1199999999999</v>
          </cell>
          <cell r="AC5424">
            <v>0</v>
          </cell>
          <cell r="AD5424">
            <v>0</v>
          </cell>
        </row>
        <row r="5425">
          <cell r="B5425" t="str">
            <v>KITSAP CO -REGULATEDROLLOFFRORENT20M</v>
          </cell>
          <cell r="J5425" t="str">
            <v>RORENT20M</v>
          </cell>
          <cell r="K5425" t="str">
            <v>20YD ROLL OFF-MNTHLY RENT</v>
          </cell>
          <cell r="S5425">
            <v>0</v>
          </cell>
          <cell r="T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B5425">
            <v>194.96</v>
          </cell>
          <cell r="AC5425">
            <v>0</v>
          </cell>
          <cell r="AD5425">
            <v>0</v>
          </cell>
        </row>
        <row r="5426">
          <cell r="B5426" t="str">
            <v>KITSAP CO -REGULATEDROLLOFFRORENT40D</v>
          </cell>
          <cell r="J5426" t="str">
            <v>RORENT40D</v>
          </cell>
          <cell r="K5426" t="str">
            <v>40YD ROLL OFF-DAILY RENT</v>
          </cell>
          <cell r="S5426">
            <v>0</v>
          </cell>
          <cell r="T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>
            <v>151.36000000000001</v>
          </cell>
          <cell r="AC5426">
            <v>0</v>
          </cell>
          <cell r="AD5426">
            <v>0</v>
          </cell>
        </row>
        <row r="5427">
          <cell r="B5427" t="str">
            <v>KITSAP CO -REGULATEDROLLOFFRORENT40M</v>
          </cell>
          <cell r="J5427" t="str">
            <v>RORENT40M</v>
          </cell>
          <cell r="K5427" t="str">
            <v>40YD ROLL OFF-MNTHLY RENT</v>
          </cell>
          <cell r="S5427">
            <v>0</v>
          </cell>
          <cell r="T5427">
            <v>0</v>
          </cell>
          <cell r="U5427">
            <v>0</v>
          </cell>
          <cell r="V5427">
            <v>0</v>
          </cell>
          <cell r="W5427">
            <v>0</v>
          </cell>
          <cell r="X5427">
            <v>0</v>
          </cell>
          <cell r="Y5427">
            <v>0</v>
          </cell>
          <cell r="Z5427">
            <v>0</v>
          </cell>
          <cell r="AA5427">
            <v>0</v>
          </cell>
          <cell r="AB5427">
            <v>165.74</v>
          </cell>
          <cell r="AC5427">
            <v>0</v>
          </cell>
          <cell r="AD5427">
            <v>0</v>
          </cell>
        </row>
        <row r="5428">
          <cell r="B5428" t="str">
            <v>KITSAP CO -REGULATEDROLLOFFCPHAUL15</v>
          </cell>
          <cell r="J5428" t="str">
            <v>CPHAUL15</v>
          </cell>
          <cell r="K5428" t="str">
            <v>15YD COMPACTOR-HAUL</v>
          </cell>
          <cell r="S5428">
            <v>0</v>
          </cell>
          <cell r="T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B5428">
            <v>146.16999999999999</v>
          </cell>
          <cell r="AC5428">
            <v>0</v>
          </cell>
          <cell r="AD5428">
            <v>0</v>
          </cell>
        </row>
        <row r="5429">
          <cell r="B5429" t="str">
            <v>KITSAP CO -REGULATEDROLLOFFCPHAUL20</v>
          </cell>
          <cell r="J5429" t="str">
            <v>CPHAUL20</v>
          </cell>
          <cell r="K5429" t="str">
            <v>20YD COMPACTOR-HAUL</v>
          </cell>
          <cell r="S5429">
            <v>0</v>
          </cell>
          <cell r="T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>
            <v>623.72</v>
          </cell>
          <cell r="AC5429">
            <v>0</v>
          </cell>
          <cell r="AD5429">
            <v>0</v>
          </cell>
        </row>
        <row r="5430">
          <cell r="B5430" t="str">
            <v>KITSAP CO -REGULATEDROLLOFFCPHAUL25</v>
          </cell>
          <cell r="J5430" t="str">
            <v>CPHAUL25</v>
          </cell>
          <cell r="K5430" t="str">
            <v>25YD COMPACTOR-HAUL</v>
          </cell>
          <cell r="S5430">
            <v>0</v>
          </cell>
          <cell r="T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B5430">
            <v>512.07000000000005</v>
          </cell>
          <cell r="AC5430">
            <v>0</v>
          </cell>
          <cell r="AD5430">
            <v>0</v>
          </cell>
        </row>
        <row r="5431">
          <cell r="B5431" t="str">
            <v>KITSAP CO -REGULATEDROLLOFFCPHAUL30</v>
          </cell>
          <cell r="J5431" t="str">
            <v>CPHAUL30</v>
          </cell>
          <cell r="K5431" t="str">
            <v>30YD COMPACTOR-HAUL</v>
          </cell>
          <cell r="S5431">
            <v>0</v>
          </cell>
          <cell r="T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  <cell r="Y5431">
            <v>0</v>
          </cell>
          <cell r="Z5431">
            <v>0</v>
          </cell>
          <cell r="AA5431">
            <v>0</v>
          </cell>
          <cell r="AB5431">
            <v>194.6</v>
          </cell>
          <cell r="AC5431">
            <v>0</v>
          </cell>
          <cell r="AD5431">
            <v>0</v>
          </cell>
        </row>
        <row r="5432">
          <cell r="B5432" t="str">
            <v>KITSAP CO -REGULATEDROLLOFFCPHAUL35</v>
          </cell>
          <cell r="J5432" t="str">
            <v>CPHAUL35</v>
          </cell>
          <cell r="K5432" t="str">
            <v>35YD COMPACTOR-HAUL</v>
          </cell>
          <cell r="S5432">
            <v>0</v>
          </cell>
          <cell r="T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B5432">
            <v>672.27</v>
          </cell>
          <cell r="AC5432">
            <v>0</v>
          </cell>
          <cell r="AD5432">
            <v>0</v>
          </cell>
        </row>
        <row r="5433">
          <cell r="B5433" t="str">
            <v>KITSAP CO -REGULATEDROLLOFFDISPOLY-TON</v>
          </cell>
          <cell r="J5433" t="str">
            <v>DISPOLY-TON</v>
          </cell>
          <cell r="K5433" t="str">
            <v>OLYMPIC LANDFILL PER TON</v>
          </cell>
          <cell r="S5433">
            <v>0</v>
          </cell>
          <cell r="T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>
            <v>8568</v>
          </cell>
          <cell r="AC5433">
            <v>0</v>
          </cell>
          <cell r="AD5433">
            <v>0</v>
          </cell>
        </row>
        <row r="5434">
          <cell r="B5434" t="str">
            <v>KITSAP CO -REGULATEDROLLOFFRODEL</v>
          </cell>
          <cell r="J5434" t="str">
            <v>RODEL</v>
          </cell>
          <cell r="K5434" t="str">
            <v>ROLL OFF-DELIVERY</v>
          </cell>
          <cell r="S5434">
            <v>0</v>
          </cell>
          <cell r="T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>
            <v>857.56</v>
          </cell>
          <cell r="AC5434">
            <v>0</v>
          </cell>
          <cell r="AD5434">
            <v>0</v>
          </cell>
        </row>
        <row r="5435">
          <cell r="B5435" t="str">
            <v>KITSAP CO -REGULATEDROLLOFFROHAUL10</v>
          </cell>
          <cell r="J5435" t="str">
            <v>ROHAUL10</v>
          </cell>
          <cell r="K5435" t="str">
            <v>10YD ROLL OFF HAUL</v>
          </cell>
          <cell r="S5435">
            <v>0</v>
          </cell>
          <cell r="T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B5435">
            <v>83.93</v>
          </cell>
          <cell r="AC5435">
            <v>0</v>
          </cell>
          <cell r="AD5435">
            <v>0</v>
          </cell>
        </row>
        <row r="5436">
          <cell r="B5436" t="str">
            <v>KITSAP CO -REGULATEDROLLOFFROHAUL20</v>
          </cell>
          <cell r="J5436" t="str">
            <v>ROHAUL20</v>
          </cell>
          <cell r="K5436" t="str">
            <v>20YD ROLL OFF-HAUL</v>
          </cell>
          <cell r="S5436">
            <v>0</v>
          </cell>
          <cell r="T5436">
            <v>0</v>
          </cell>
          <cell r="U5436">
            <v>0</v>
          </cell>
          <cell r="V5436">
            <v>0</v>
          </cell>
          <cell r="W5436">
            <v>0</v>
          </cell>
          <cell r="X5436">
            <v>0</v>
          </cell>
          <cell r="Y5436">
            <v>0</v>
          </cell>
          <cell r="Z5436">
            <v>0</v>
          </cell>
          <cell r="AA5436">
            <v>0</v>
          </cell>
          <cell r="AB5436">
            <v>779.84</v>
          </cell>
          <cell r="AC5436">
            <v>0</v>
          </cell>
          <cell r="AD5436">
            <v>0</v>
          </cell>
        </row>
        <row r="5437">
          <cell r="B5437" t="str">
            <v>KITSAP CO -REGULATEDROLLOFFROHAUL20T</v>
          </cell>
          <cell r="J5437" t="str">
            <v>ROHAUL20T</v>
          </cell>
          <cell r="K5437" t="str">
            <v>20YD ROLL OFF TEMP HAUL</v>
          </cell>
          <cell r="S5437">
            <v>0</v>
          </cell>
          <cell r="T5437">
            <v>0</v>
          </cell>
          <cell r="U5437">
            <v>0</v>
          </cell>
          <cell r="V5437">
            <v>0</v>
          </cell>
          <cell r="W5437">
            <v>0</v>
          </cell>
          <cell r="X5437">
            <v>0</v>
          </cell>
          <cell r="Y5437">
            <v>0</v>
          </cell>
          <cell r="Z5437">
            <v>0</v>
          </cell>
          <cell r="AA5437">
            <v>0</v>
          </cell>
          <cell r="AB5437">
            <v>1072.28</v>
          </cell>
          <cell r="AC5437">
            <v>0</v>
          </cell>
          <cell r="AD5437">
            <v>0</v>
          </cell>
        </row>
        <row r="5438">
          <cell r="B5438" t="str">
            <v>KITSAP CO -REGULATEDROLLOFFROHAUL40T</v>
          </cell>
          <cell r="J5438" t="str">
            <v>ROHAUL40T</v>
          </cell>
          <cell r="K5438" t="str">
            <v>40YD ROLL OFF TEMP HAUL</v>
          </cell>
          <cell r="S5438">
            <v>0</v>
          </cell>
          <cell r="T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165.74</v>
          </cell>
          <cell r="AC5438">
            <v>0</v>
          </cell>
          <cell r="AD5438">
            <v>0</v>
          </cell>
        </row>
        <row r="5439">
          <cell r="B5439" t="str">
            <v>KITSAP CO -REGULATEDROLLOFFROMILE</v>
          </cell>
          <cell r="J5439" t="str">
            <v>ROMILE</v>
          </cell>
          <cell r="K5439" t="str">
            <v>ROLL OFF-MILEAGE</v>
          </cell>
          <cell r="S5439">
            <v>0</v>
          </cell>
          <cell r="T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B5439">
            <v>116.64</v>
          </cell>
          <cell r="AC5439">
            <v>0</v>
          </cell>
          <cell r="AD5439">
            <v>0</v>
          </cell>
        </row>
        <row r="5440">
          <cell r="B5440" t="str">
            <v>KITSAP CO -REGULATEDROLLOFFRORENT20D</v>
          </cell>
          <cell r="J5440" t="str">
            <v>RORENT20D</v>
          </cell>
          <cell r="K5440" t="str">
            <v>20YD ROLL OFF-DAILY RENT</v>
          </cell>
          <cell r="S5440">
            <v>0</v>
          </cell>
          <cell r="T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B5440">
            <v>408.68</v>
          </cell>
          <cell r="AC5440">
            <v>0</v>
          </cell>
          <cell r="AD5440">
            <v>0</v>
          </cell>
        </row>
        <row r="5441">
          <cell r="B5441" t="str">
            <v>KITSAP CO -REGULATEDROLLOFFRORENT20M</v>
          </cell>
          <cell r="J5441" t="str">
            <v>RORENT20M</v>
          </cell>
          <cell r="K5441" t="str">
            <v>20YD ROLL OFF-MNTHLY RENT</v>
          </cell>
          <cell r="S5441">
            <v>0</v>
          </cell>
          <cell r="T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-3.6</v>
          </cell>
          <cell r="AC5441">
            <v>0</v>
          </cell>
          <cell r="AD5441">
            <v>0</v>
          </cell>
        </row>
        <row r="5442">
          <cell r="B5442" t="str">
            <v>KITSAP CO -REGULATEDROLLOFFRORENT40D</v>
          </cell>
          <cell r="J5442" t="str">
            <v>RORENT40D</v>
          </cell>
          <cell r="K5442" t="str">
            <v>40YD ROLL OFF-DAILY RENT</v>
          </cell>
          <cell r="S5442">
            <v>0</v>
          </cell>
          <cell r="T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37.840000000000003</v>
          </cell>
          <cell r="AC5442">
            <v>0</v>
          </cell>
          <cell r="AD5442">
            <v>0</v>
          </cell>
        </row>
        <row r="5443">
          <cell r="B5443" t="str">
            <v>KITSAP CO -REGULATEDSURCFUEL-COM MASON</v>
          </cell>
          <cell r="J5443" t="str">
            <v>FUEL-COM MASON</v>
          </cell>
          <cell r="K5443" t="str">
            <v>FUEL &amp; MATERIAL SURCHARGE</v>
          </cell>
          <cell r="S5443">
            <v>0</v>
          </cell>
          <cell r="T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>
            <v>0</v>
          </cell>
          <cell r="AC5443">
            <v>0</v>
          </cell>
          <cell r="AD5443">
            <v>0</v>
          </cell>
        </row>
        <row r="5444">
          <cell r="B5444" t="str">
            <v>KITSAP CO -REGULATEDSURCFUEL-RES MASON</v>
          </cell>
          <cell r="J5444" t="str">
            <v>FUEL-RES MASON</v>
          </cell>
          <cell r="K5444" t="str">
            <v>FUEL &amp; MATERIAL SURCHARGE</v>
          </cell>
          <cell r="S5444">
            <v>0</v>
          </cell>
          <cell r="T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  <cell r="AC5444">
            <v>0</v>
          </cell>
          <cell r="AD5444">
            <v>0</v>
          </cell>
        </row>
        <row r="5445">
          <cell r="B5445" t="str">
            <v>KITSAP CO -REGULATEDSURCFUEL-COM MASON</v>
          </cell>
          <cell r="J5445" t="str">
            <v>FUEL-COM MASON</v>
          </cell>
          <cell r="K5445" t="str">
            <v>FUEL &amp; MATERIAL SURCHARGE</v>
          </cell>
          <cell r="S5445">
            <v>0</v>
          </cell>
          <cell r="T5445">
            <v>0</v>
          </cell>
          <cell r="U5445">
            <v>0</v>
          </cell>
          <cell r="V5445">
            <v>0</v>
          </cell>
          <cell r="W5445">
            <v>0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>
            <v>0</v>
          </cell>
          <cell r="AC5445">
            <v>0</v>
          </cell>
          <cell r="AD5445">
            <v>0</v>
          </cell>
        </row>
        <row r="5446">
          <cell r="B5446" t="str">
            <v>KITSAP CO -REGULATEDSURCFUEL-RECY MASON</v>
          </cell>
          <cell r="J5446" t="str">
            <v>FUEL-RECY MASON</v>
          </cell>
          <cell r="K5446" t="str">
            <v>FUEL &amp; MATERIAL SURCHARGE</v>
          </cell>
          <cell r="S5446">
            <v>0</v>
          </cell>
          <cell r="T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0</v>
          </cell>
          <cell r="AC5446">
            <v>0</v>
          </cell>
          <cell r="AD5446">
            <v>0</v>
          </cell>
        </row>
        <row r="5447">
          <cell r="B5447" t="str">
            <v>KITSAP CO -REGULATEDSURCFUEL-RES MASON</v>
          </cell>
          <cell r="J5447" t="str">
            <v>FUEL-RES MASON</v>
          </cell>
          <cell r="K5447" t="str">
            <v>FUEL &amp; MATERIAL SURCHARGE</v>
          </cell>
          <cell r="S5447">
            <v>0</v>
          </cell>
          <cell r="T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B5447">
            <v>0</v>
          </cell>
          <cell r="AC5447">
            <v>0</v>
          </cell>
          <cell r="AD5447">
            <v>0</v>
          </cell>
        </row>
        <row r="5448">
          <cell r="B5448" t="str">
            <v>KITSAP CO -REGULATEDSURCFUEL-RO MASON</v>
          </cell>
          <cell r="J5448" t="str">
            <v>FUEL-RO MASON</v>
          </cell>
          <cell r="K5448" t="str">
            <v>FUEL &amp; MATERIAL SURCHARGE</v>
          </cell>
          <cell r="S5448">
            <v>0</v>
          </cell>
          <cell r="T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</row>
        <row r="5449">
          <cell r="B5449" t="str">
            <v>KITSAP CO -REGULATEDSURCFUEL-RECY MASON</v>
          </cell>
          <cell r="J5449" t="str">
            <v>FUEL-RECY MASON</v>
          </cell>
          <cell r="K5449" t="str">
            <v>FUEL &amp; MATERIAL SURCHARGE</v>
          </cell>
          <cell r="S5449">
            <v>0</v>
          </cell>
          <cell r="T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  <cell r="AC5449">
            <v>0</v>
          </cell>
          <cell r="AD5449">
            <v>0</v>
          </cell>
        </row>
        <row r="5450">
          <cell r="B5450" t="str">
            <v>KITSAP CO -REGULATEDSURCFUEL-RES MASON</v>
          </cell>
          <cell r="J5450" t="str">
            <v>FUEL-RES MASON</v>
          </cell>
          <cell r="K5450" t="str">
            <v>FUEL &amp; MATERIAL SURCHARGE</v>
          </cell>
          <cell r="S5450">
            <v>0</v>
          </cell>
          <cell r="T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>
            <v>0</v>
          </cell>
          <cell r="AC5450">
            <v>0</v>
          </cell>
          <cell r="AD5450">
            <v>0</v>
          </cell>
        </row>
        <row r="5451">
          <cell r="B5451" t="str">
            <v>KITSAP CO -REGULATEDSURCFUEL-COM MASON</v>
          </cell>
          <cell r="J5451" t="str">
            <v>FUEL-COM MASON</v>
          </cell>
          <cell r="K5451" t="str">
            <v>FUEL &amp; MATERIAL SURCHARGE</v>
          </cell>
          <cell r="S5451">
            <v>0</v>
          </cell>
          <cell r="T5451">
            <v>0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>
            <v>0</v>
          </cell>
          <cell r="AC5451">
            <v>0</v>
          </cell>
          <cell r="AD5451">
            <v>0</v>
          </cell>
        </row>
        <row r="5452">
          <cell r="B5452" t="str">
            <v>KITSAP CO -REGULATEDSURCFUEL-RECY MASON</v>
          </cell>
          <cell r="J5452" t="str">
            <v>FUEL-RECY MASON</v>
          </cell>
          <cell r="K5452" t="str">
            <v>FUEL &amp; MATERIAL SURCHARGE</v>
          </cell>
          <cell r="S5452">
            <v>0</v>
          </cell>
          <cell r="T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  <cell r="AC5452">
            <v>0</v>
          </cell>
          <cell r="AD5452">
            <v>0</v>
          </cell>
        </row>
        <row r="5453">
          <cell r="B5453" t="str">
            <v>KITSAP CO -REGULATEDSURCFUEL-RES MASON</v>
          </cell>
          <cell r="J5453" t="str">
            <v>FUEL-RES MASON</v>
          </cell>
          <cell r="K5453" t="str">
            <v>FUEL &amp; MATERIAL SURCHARGE</v>
          </cell>
          <cell r="S5453">
            <v>0</v>
          </cell>
          <cell r="T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</row>
        <row r="5454">
          <cell r="B5454" t="str">
            <v>KITSAP CO -REGULATEDSURCFUEL-RO MASON</v>
          </cell>
          <cell r="J5454" t="str">
            <v>FUEL-RO MASON</v>
          </cell>
          <cell r="K5454" t="str">
            <v>FUEL &amp; MATERIAL SURCHARGE</v>
          </cell>
          <cell r="S5454">
            <v>0</v>
          </cell>
          <cell r="T5454">
            <v>0</v>
          </cell>
          <cell r="U5454">
            <v>0</v>
          </cell>
          <cell r="V5454">
            <v>0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0</v>
          </cell>
          <cell r="AC5454">
            <v>0</v>
          </cell>
          <cell r="AD5454">
            <v>0</v>
          </cell>
        </row>
        <row r="5455">
          <cell r="B5455" t="str">
            <v>KITSAP CO -REGULATEDTAXESREF</v>
          </cell>
          <cell r="J5455" t="str">
            <v>REF</v>
          </cell>
          <cell r="K5455" t="str">
            <v>3.6% WA Refuse Tax</v>
          </cell>
          <cell r="S5455">
            <v>0</v>
          </cell>
          <cell r="T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>
            <v>-0.12</v>
          </cell>
          <cell r="AC5455">
            <v>0</v>
          </cell>
          <cell r="AD5455">
            <v>0</v>
          </cell>
        </row>
        <row r="5456">
          <cell r="B5456" t="str">
            <v>KITSAP CO -REGULATEDTAXESREF</v>
          </cell>
          <cell r="J5456" t="str">
            <v>REF</v>
          </cell>
          <cell r="K5456" t="str">
            <v>3.6% WA Refuse Tax</v>
          </cell>
          <cell r="S5456">
            <v>0</v>
          </cell>
          <cell r="T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>
            <v>1100.1600000000001</v>
          </cell>
          <cell r="AC5456">
            <v>0</v>
          </cell>
          <cell r="AD5456">
            <v>0</v>
          </cell>
        </row>
        <row r="5457">
          <cell r="B5457" t="str">
            <v>KITSAP CO -REGULATEDTAXESSALES TAX</v>
          </cell>
          <cell r="J5457" t="str">
            <v>SALES TAX</v>
          </cell>
          <cell r="K5457" t="str">
            <v>8.5% Sales Tax</v>
          </cell>
          <cell r="S5457">
            <v>0</v>
          </cell>
          <cell r="T5457">
            <v>0</v>
          </cell>
          <cell r="U5457">
            <v>0</v>
          </cell>
          <cell r="V5457">
            <v>0</v>
          </cell>
          <cell r="W5457">
            <v>0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B5457">
            <v>322.75</v>
          </cell>
          <cell r="AC5457">
            <v>0</v>
          </cell>
          <cell r="AD5457">
            <v>0</v>
          </cell>
        </row>
        <row r="5458">
          <cell r="B5458" t="str">
            <v>KITSAP CO -REGULATEDTAXESREF</v>
          </cell>
          <cell r="J5458" t="str">
            <v>REF</v>
          </cell>
          <cell r="K5458" t="str">
            <v>3.6% WA Refuse Tax</v>
          </cell>
          <cell r="S5458">
            <v>0</v>
          </cell>
          <cell r="T5458">
            <v>0</v>
          </cell>
          <cell r="U5458">
            <v>0</v>
          </cell>
          <cell r="V5458">
            <v>0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2.74</v>
          </cell>
          <cell r="AC5458">
            <v>0</v>
          </cell>
          <cell r="AD5458">
            <v>0</v>
          </cell>
        </row>
        <row r="5459">
          <cell r="B5459" t="str">
            <v>KITSAP CO -REGULATEDTAXESREF</v>
          </cell>
          <cell r="J5459" t="str">
            <v>REF</v>
          </cell>
          <cell r="K5459" t="str">
            <v>3.6% WA Refuse Tax</v>
          </cell>
          <cell r="S5459">
            <v>0</v>
          </cell>
          <cell r="T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24.02</v>
          </cell>
          <cell r="AC5459">
            <v>0</v>
          </cell>
          <cell r="AD5459">
            <v>0</v>
          </cell>
        </row>
        <row r="5460">
          <cell r="B5460" t="str">
            <v>KITSAP CO -REGULATEDTAXESSALES TAX</v>
          </cell>
          <cell r="J5460" t="str">
            <v>SALES TAX</v>
          </cell>
          <cell r="K5460" t="str">
            <v>8.5% Sales Tax</v>
          </cell>
          <cell r="S5460">
            <v>0</v>
          </cell>
          <cell r="T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>
            <v>1.62</v>
          </cell>
          <cell r="AC5460">
            <v>0</v>
          </cell>
          <cell r="AD5460">
            <v>0</v>
          </cell>
        </row>
        <row r="5461">
          <cell r="B5461" t="str">
            <v>KITSAP CO -REGULATEDTAXESREF</v>
          </cell>
          <cell r="J5461" t="str">
            <v>REF</v>
          </cell>
          <cell r="K5461" t="str">
            <v>3.6% WA Refuse Tax</v>
          </cell>
          <cell r="S5461">
            <v>0</v>
          </cell>
          <cell r="T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B5461">
            <v>329.46</v>
          </cell>
          <cell r="AC5461">
            <v>0</v>
          </cell>
          <cell r="AD5461">
            <v>0</v>
          </cell>
        </row>
        <row r="5462">
          <cell r="B5462" t="str">
            <v>KITSAP CO -REGULATEDTAXESSALES TAX</v>
          </cell>
          <cell r="J5462" t="str">
            <v>SALES TAX</v>
          </cell>
          <cell r="K5462" t="str">
            <v>8.5% Sales Tax</v>
          </cell>
          <cell r="S5462">
            <v>0</v>
          </cell>
          <cell r="T5462">
            <v>0</v>
          </cell>
          <cell r="U5462">
            <v>0</v>
          </cell>
          <cell r="V5462">
            <v>0</v>
          </cell>
          <cell r="W5462">
            <v>0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B5462">
            <v>266.35000000000002</v>
          </cell>
          <cell r="AC5462">
            <v>0</v>
          </cell>
          <cell r="AD5462">
            <v>0</v>
          </cell>
        </row>
        <row r="5463">
          <cell r="B5463" t="str">
            <v>KITSAP CO-UNREGULATEDACCOUNTING ADJUSTMENTSFINCHG</v>
          </cell>
          <cell r="J5463" t="str">
            <v>FINCHG</v>
          </cell>
          <cell r="K5463" t="str">
            <v>LATE FEE</v>
          </cell>
          <cell r="S5463">
            <v>0</v>
          </cell>
          <cell r="T5463">
            <v>0</v>
          </cell>
          <cell r="U5463">
            <v>0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10.63</v>
          </cell>
          <cell r="AC5463">
            <v>0</v>
          </cell>
          <cell r="AD5463">
            <v>0</v>
          </cell>
        </row>
        <row r="5464">
          <cell r="B5464" t="str">
            <v>KITSAP CO-UNREGULATEDACCOUNTING ADJUSTMENTSBDR</v>
          </cell>
          <cell r="J5464" t="str">
            <v>BDR</v>
          </cell>
          <cell r="K5464" t="str">
            <v>BAD DEBT RECOVERY</v>
          </cell>
          <cell r="S5464">
            <v>0</v>
          </cell>
          <cell r="T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78.78</v>
          </cell>
          <cell r="AC5464">
            <v>0</v>
          </cell>
          <cell r="AD5464">
            <v>0</v>
          </cell>
        </row>
        <row r="5465">
          <cell r="B5465" t="str">
            <v>KITSAP CO-UNREGULATEDCOMMERCIAL RECYCLE96CRCOGE1</v>
          </cell>
          <cell r="J5465" t="str">
            <v>96CRCOGE1</v>
          </cell>
          <cell r="K5465" t="str">
            <v>96 COMMINGLE WG-EOW</v>
          </cell>
          <cell r="S5465">
            <v>0</v>
          </cell>
          <cell r="T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119.1</v>
          </cell>
          <cell r="AC5465">
            <v>0</v>
          </cell>
          <cell r="AD5465">
            <v>0</v>
          </cell>
        </row>
        <row r="5466">
          <cell r="B5466" t="str">
            <v>KITSAP CO-UNREGULATEDCOMMERCIAL RECYCLE96CRCOGM1</v>
          </cell>
          <cell r="J5466" t="str">
            <v>96CRCOGM1</v>
          </cell>
          <cell r="K5466" t="str">
            <v>96 COMMINGLE WGMNTHLY</v>
          </cell>
          <cell r="S5466">
            <v>0</v>
          </cell>
          <cell r="T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73.36</v>
          </cell>
          <cell r="AC5466">
            <v>0</v>
          </cell>
          <cell r="AD5466">
            <v>0</v>
          </cell>
        </row>
        <row r="5467">
          <cell r="B5467" t="str">
            <v>KITSAP CO-UNREGULATEDCOMMERCIAL RECYCLE96CRCOGW1</v>
          </cell>
          <cell r="J5467" t="str">
            <v>96CRCOGW1</v>
          </cell>
          <cell r="K5467" t="str">
            <v>96 COMMINGLE WG-WEEKLY</v>
          </cell>
          <cell r="S5467">
            <v>0</v>
          </cell>
          <cell r="T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609.35</v>
          </cell>
          <cell r="AC5467">
            <v>0</v>
          </cell>
          <cell r="AD5467">
            <v>0</v>
          </cell>
        </row>
        <row r="5468">
          <cell r="B5468" t="str">
            <v>KITSAP CO-UNREGULATEDCOMMERCIAL RECYCLE96CRCONGE1</v>
          </cell>
          <cell r="J5468" t="str">
            <v>96CRCONGE1</v>
          </cell>
          <cell r="K5468" t="str">
            <v>96 COMMINGLE NG-EOW</v>
          </cell>
          <cell r="S5468">
            <v>0</v>
          </cell>
          <cell r="T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437.47</v>
          </cell>
          <cell r="AC5468">
            <v>0</v>
          </cell>
          <cell r="AD5468">
            <v>0</v>
          </cell>
        </row>
        <row r="5469">
          <cell r="B5469" t="str">
            <v>KITSAP CO-UNREGULATEDCOMMERCIAL RECYCLE96CRCONGM1</v>
          </cell>
          <cell r="J5469" t="str">
            <v>96CRCONGM1</v>
          </cell>
          <cell r="K5469" t="str">
            <v>96 COMMINGLE NG-MNTHLY</v>
          </cell>
          <cell r="S5469">
            <v>0</v>
          </cell>
          <cell r="T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B5469">
            <v>165.06</v>
          </cell>
          <cell r="AC5469">
            <v>0</v>
          </cell>
          <cell r="AD5469">
            <v>0</v>
          </cell>
        </row>
        <row r="5470">
          <cell r="B5470" t="str">
            <v>KITSAP CO-UNREGULATEDCOMMERCIAL RECYCLE96CRCONGW1</v>
          </cell>
          <cell r="J5470" t="str">
            <v>96CRCONGW1</v>
          </cell>
          <cell r="K5470" t="str">
            <v>96 COMMINGLE NG-WEEKLY</v>
          </cell>
          <cell r="S5470">
            <v>0</v>
          </cell>
          <cell r="T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776.25</v>
          </cell>
          <cell r="AC5470">
            <v>0</v>
          </cell>
          <cell r="AD5470">
            <v>0</v>
          </cell>
        </row>
        <row r="5471">
          <cell r="B5471" t="str">
            <v xml:space="preserve">KITSAP CO-UNREGULATEDCOMMERCIAL RECYCLER2YDOCCE </v>
          </cell>
          <cell r="J5471" t="str">
            <v xml:space="preserve">R2YDOCCE </v>
          </cell>
          <cell r="K5471" t="str">
            <v>2YD OCC-EOW</v>
          </cell>
          <cell r="S5471">
            <v>0</v>
          </cell>
          <cell r="T5471">
            <v>0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737</v>
          </cell>
          <cell r="AC5471">
            <v>0</v>
          </cell>
          <cell r="AD5471">
            <v>0</v>
          </cell>
        </row>
        <row r="5472">
          <cell r="B5472" t="str">
            <v>KITSAP CO-UNREGULATEDCOMMERCIAL RECYCLER2YDOCCEX</v>
          </cell>
          <cell r="J5472" t="str">
            <v>R2YDOCCEX</v>
          </cell>
          <cell r="K5472" t="str">
            <v>2YD OCC-EXTRA CONTAINER</v>
          </cell>
          <cell r="S5472">
            <v>0</v>
          </cell>
          <cell r="T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228.14</v>
          </cell>
          <cell r="AC5472">
            <v>0</v>
          </cell>
          <cell r="AD5472">
            <v>0</v>
          </cell>
        </row>
        <row r="5473">
          <cell r="B5473" t="str">
            <v>KITSAP CO-UNREGULATEDCOMMERCIAL RECYCLER2YDOCCM</v>
          </cell>
          <cell r="J5473" t="str">
            <v>R2YDOCCM</v>
          </cell>
          <cell r="K5473" t="str">
            <v>2YD OCC-MNTHLY</v>
          </cell>
          <cell r="S5473">
            <v>0</v>
          </cell>
          <cell r="T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227.28</v>
          </cell>
          <cell r="AC5473">
            <v>0</v>
          </cell>
          <cell r="AD5473">
            <v>0</v>
          </cell>
        </row>
        <row r="5474">
          <cell r="B5474" t="str">
            <v>KITSAP CO-UNREGULATEDCOMMERCIAL RECYCLER2YDOCCW</v>
          </cell>
          <cell r="J5474" t="str">
            <v>R2YDOCCW</v>
          </cell>
          <cell r="K5474" t="str">
            <v>2YD OCC-WEEKLY</v>
          </cell>
          <cell r="S5474">
            <v>0</v>
          </cell>
          <cell r="T5474">
            <v>0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>
            <v>2071.1999999999998</v>
          </cell>
          <cell r="AC5474">
            <v>0</v>
          </cell>
          <cell r="AD5474">
            <v>0</v>
          </cell>
        </row>
        <row r="5475">
          <cell r="B5475" t="str">
            <v>KITSAP CO-UNREGULATEDCOMMERCIAL RECYCLERECYLOCK</v>
          </cell>
          <cell r="J5475" t="str">
            <v>RECYLOCK</v>
          </cell>
          <cell r="K5475" t="str">
            <v>LOCK/UNLOCK RECYCLING</v>
          </cell>
          <cell r="S5475">
            <v>0</v>
          </cell>
          <cell r="T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>
            <v>23.94</v>
          </cell>
          <cell r="AC5475">
            <v>0</v>
          </cell>
          <cell r="AD5475">
            <v>0</v>
          </cell>
        </row>
        <row r="5476">
          <cell r="B5476" t="str">
            <v>KITSAP CO-UNREGULATEDCOMMERCIAL RECYCLE96CRCONGOC</v>
          </cell>
          <cell r="J5476" t="str">
            <v>96CRCONGOC</v>
          </cell>
          <cell r="K5476" t="str">
            <v>96 COMMINGLE NGON CALL</v>
          </cell>
          <cell r="S5476">
            <v>0</v>
          </cell>
          <cell r="T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18.34</v>
          </cell>
          <cell r="AC5476">
            <v>0</v>
          </cell>
          <cell r="AD5476">
            <v>0</v>
          </cell>
        </row>
        <row r="5477">
          <cell r="B5477" t="str">
            <v>KITSAP CO-UNREGULATEDCOMMERCIAL RECYCLEDEL-REC</v>
          </cell>
          <cell r="J5477" t="str">
            <v>DEL-REC</v>
          </cell>
          <cell r="K5477" t="str">
            <v>DELIVER RECYCLE BIN</v>
          </cell>
          <cell r="S5477">
            <v>0</v>
          </cell>
          <cell r="T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B5477">
            <v>11</v>
          </cell>
          <cell r="AC5477">
            <v>0</v>
          </cell>
          <cell r="AD5477">
            <v>0</v>
          </cell>
        </row>
        <row r="5478">
          <cell r="B5478" t="str">
            <v>KITSAP CO-UNREGULATEDCOMMERCIAL RECYCLER2YDOCCOC</v>
          </cell>
          <cell r="J5478" t="str">
            <v>R2YDOCCOC</v>
          </cell>
          <cell r="K5478" t="str">
            <v>2YD OCC-ON CALL</v>
          </cell>
          <cell r="S5478">
            <v>0</v>
          </cell>
          <cell r="T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37.880000000000003</v>
          </cell>
          <cell r="AC5478">
            <v>0</v>
          </cell>
          <cell r="AD5478">
            <v>0</v>
          </cell>
        </row>
        <row r="5479">
          <cell r="B5479" t="str">
            <v>KITSAP CO-UNREGULATEDCOMMERCIAL RECYCLERECYLOCK</v>
          </cell>
          <cell r="J5479" t="str">
            <v>RECYLOCK</v>
          </cell>
          <cell r="K5479" t="str">
            <v>LOCK/UNLOCK RECYCLING</v>
          </cell>
          <cell r="S5479">
            <v>0</v>
          </cell>
          <cell r="T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B5479">
            <v>23.94</v>
          </cell>
          <cell r="AC5479">
            <v>0</v>
          </cell>
          <cell r="AD5479">
            <v>0</v>
          </cell>
        </row>
        <row r="5480">
          <cell r="B5480" t="str">
            <v>KITSAP CO-UNREGULATEDCOMMERCIAL RECYCLEROLLOUTOCC</v>
          </cell>
          <cell r="J5480" t="str">
            <v>ROLLOUTOCC</v>
          </cell>
          <cell r="K5480" t="str">
            <v>ROLL OUT FEE - RECYCLE</v>
          </cell>
          <cell r="S5480">
            <v>0</v>
          </cell>
          <cell r="T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  <cell r="Y5480">
            <v>0</v>
          </cell>
          <cell r="Z5480">
            <v>0</v>
          </cell>
          <cell r="AA5480">
            <v>0</v>
          </cell>
          <cell r="AB5480">
            <v>124.74</v>
          </cell>
          <cell r="AC5480">
            <v>0</v>
          </cell>
          <cell r="AD5480">
            <v>0</v>
          </cell>
        </row>
        <row r="5481">
          <cell r="B5481" t="str">
            <v>KITSAP CO-UNREGULATEDCOMMERCIAL RECYCLEWLKNRECY</v>
          </cell>
          <cell r="J5481" t="str">
            <v>WLKNRECY</v>
          </cell>
          <cell r="K5481" t="str">
            <v>WALK IN RECYCLE</v>
          </cell>
          <cell r="S5481">
            <v>0</v>
          </cell>
          <cell r="T5481">
            <v>0</v>
          </cell>
          <cell r="U5481">
            <v>0</v>
          </cell>
          <cell r="V5481">
            <v>0</v>
          </cell>
          <cell r="W5481">
            <v>0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>
            <v>58.6</v>
          </cell>
          <cell r="AC5481">
            <v>0</v>
          </cell>
          <cell r="AD5481">
            <v>0</v>
          </cell>
        </row>
        <row r="5482">
          <cell r="B5482" t="str">
            <v>KITSAP CO-UNREGULATEDPAYMENTSCC-KOL</v>
          </cell>
          <cell r="J5482" t="str">
            <v>CC-KOL</v>
          </cell>
          <cell r="K5482" t="str">
            <v>ONLINE PAYMENT-CC</v>
          </cell>
          <cell r="S5482">
            <v>0</v>
          </cell>
          <cell r="T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>
            <v>-2192.59</v>
          </cell>
          <cell r="AC5482">
            <v>0</v>
          </cell>
          <cell r="AD5482">
            <v>0</v>
          </cell>
        </row>
        <row r="5483">
          <cell r="B5483" t="str">
            <v>KITSAP CO-UNREGULATEDPAYMENTSPAY</v>
          </cell>
          <cell r="J5483" t="str">
            <v>PAY</v>
          </cell>
          <cell r="K5483" t="str">
            <v>PAYMENT-THANK YOU!</v>
          </cell>
          <cell r="S5483">
            <v>0</v>
          </cell>
          <cell r="T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-1218.3</v>
          </cell>
          <cell r="AC5483">
            <v>0</v>
          </cell>
          <cell r="AD5483">
            <v>0</v>
          </cell>
        </row>
        <row r="5484">
          <cell r="B5484" t="str">
            <v>KITSAP CO-UNREGULATEDPAYMENTSPAY-CFREE</v>
          </cell>
          <cell r="J5484" t="str">
            <v>PAY-CFREE</v>
          </cell>
          <cell r="K5484" t="str">
            <v>PAYMENT-THANK YOU</v>
          </cell>
          <cell r="S5484">
            <v>0</v>
          </cell>
          <cell r="T5484">
            <v>0</v>
          </cell>
          <cell r="U5484">
            <v>0</v>
          </cell>
          <cell r="V5484">
            <v>0</v>
          </cell>
          <cell r="W5484">
            <v>0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B5484">
            <v>-103.04</v>
          </cell>
          <cell r="AC5484">
            <v>0</v>
          </cell>
          <cell r="AD5484">
            <v>0</v>
          </cell>
        </row>
        <row r="5485">
          <cell r="B5485" t="str">
            <v>KITSAP CO-UNREGULATEDPAYMENTSPAY-KOL</v>
          </cell>
          <cell r="J5485" t="str">
            <v>PAY-KOL</v>
          </cell>
          <cell r="K5485" t="str">
            <v>PAYMENT-THANK YOU - OL</v>
          </cell>
          <cell r="S5485">
            <v>0</v>
          </cell>
          <cell r="T5485">
            <v>0</v>
          </cell>
          <cell r="U5485">
            <v>0</v>
          </cell>
          <cell r="V5485">
            <v>0</v>
          </cell>
          <cell r="W5485">
            <v>0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B5485">
            <v>-1272.72</v>
          </cell>
          <cell r="AC5485">
            <v>0</v>
          </cell>
          <cell r="AD5485">
            <v>0</v>
          </cell>
        </row>
        <row r="5486">
          <cell r="B5486" t="str">
            <v>KITSAP CO-UNREGULATEDPAYMENTSPAY-OAK</v>
          </cell>
          <cell r="J5486" t="str">
            <v>PAY-OAK</v>
          </cell>
          <cell r="K5486" t="str">
            <v>OAKLEAF PAYMENT</v>
          </cell>
          <cell r="S5486">
            <v>0</v>
          </cell>
          <cell r="T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  <cell r="Y5486">
            <v>0</v>
          </cell>
          <cell r="Z5486">
            <v>0</v>
          </cell>
          <cell r="AA5486">
            <v>0</v>
          </cell>
          <cell r="AB5486">
            <v>-306.45999999999998</v>
          </cell>
          <cell r="AC5486">
            <v>0</v>
          </cell>
          <cell r="AD5486">
            <v>0</v>
          </cell>
        </row>
        <row r="5487">
          <cell r="B5487" t="str">
            <v>KITSAP CO-UNREGULATEDPAYMENTSPAYMET</v>
          </cell>
          <cell r="J5487" t="str">
            <v>PAYMET</v>
          </cell>
          <cell r="K5487" t="str">
            <v>METAVANTE ONLINE PAYMENT</v>
          </cell>
          <cell r="S5487">
            <v>0</v>
          </cell>
          <cell r="T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  <cell r="Y5487">
            <v>0</v>
          </cell>
          <cell r="Z5487">
            <v>0</v>
          </cell>
          <cell r="AA5487">
            <v>0</v>
          </cell>
          <cell r="AB5487">
            <v>-80.34</v>
          </cell>
          <cell r="AC5487">
            <v>0</v>
          </cell>
          <cell r="AD5487">
            <v>0</v>
          </cell>
        </row>
        <row r="5488">
          <cell r="B5488" t="str">
            <v>KITSAP CO-UNREGULATEDPAYMENTSPAYPNCL</v>
          </cell>
          <cell r="J5488" t="str">
            <v>PAYPNCL</v>
          </cell>
          <cell r="K5488" t="str">
            <v>PAYMENT THANK YOU!</v>
          </cell>
          <cell r="S5488">
            <v>0</v>
          </cell>
          <cell r="T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-1368.18</v>
          </cell>
          <cell r="AC5488">
            <v>0</v>
          </cell>
          <cell r="AD5488">
            <v>0</v>
          </cell>
        </row>
        <row r="5489">
          <cell r="B5489" t="str">
            <v>KITSAP CO-UNREGULATEDPAYMENTSPAYUSBL</v>
          </cell>
          <cell r="J5489" t="str">
            <v>PAYUSBL</v>
          </cell>
          <cell r="K5489" t="str">
            <v>PAYMENT THANK YOU</v>
          </cell>
          <cell r="S5489">
            <v>0</v>
          </cell>
          <cell r="T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-215.34</v>
          </cell>
          <cell r="AC5489">
            <v>0</v>
          </cell>
          <cell r="AD5489">
            <v>0</v>
          </cell>
        </row>
        <row r="5490">
          <cell r="B5490" t="str">
            <v>KITSAP CO-UNREGULATEDROLLOFFROLIDRECY</v>
          </cell>
          <cell r="J5490" t="str">
            <v>ROLIDRECY</v>
          </cell>
          <cell r="K5490" t="str">
            <v>ROLL OFF LID-RECYCLE</v>
          </cell>
          <cell r="S5490">
            <v>0</v>
          </cell>
          <cell r="T5490">
            <v>0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>
            <v>14.56</v>
          </cell>
          <cell r="AC5490">
            <v>0</v>
          </cell>
          <cell r="AD5490">
            <v>0</v>
          </cell>
        </row>
        <row r="5491">
          <cell r="B5491" t="str">
            <v>KITSAP CO-UNREGULATEDROLLOFFRORENT20DRECY</v>
          </cell>
          <cell r="J5491" t="str">
            <v>RORENT20DRECY</v>
          </cell>
          <cell r="K5491" t="str">
            <v>ROLL OFF RENT DAILY-RECYL</v>
          </cell>
          <cell r="S5491">
            <v>0</v>
          </cell>
          <cell r="T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0</v>
          </cell>
          <cell r="Y5491">
            <v>0</v>
          </cell>
          <cell r="Z5491">
            <v>0</v>
          </cell>
          <cell r="AA5491">
            <v>0</v>
          </cell>
          <cell r="AB5491">
            <v>540.9</v>
          </cell>
          <cell r="AC5491">
            <v>0</v>
          </cell>
          <cell r="AD5491">
            <v>0</v>
          </cell>
        </row>
        <row r="5492">
          <cell r="B5492" t="str">
            <v>KITSAP CO-UNREGULATEDROLLOFFRECYHAUL</v>
          </cell>
          <cell r="J5492" t="str">
            <v>RECYHAUL</v>
          </cell>
          <cell r="K5492" t="str">
            <v>ROLL OFF RECYCLE HAUL</v>
          </cell>
          <cell r="S5492">
            <v>0</v>
          </cell>
          <cell r="T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B5492">
            <v>194.96</v>
          </cell>
          <cell r="AC5492">
            <v>0</v>
          </cell>
          <cell r="AD5492">
            <v>0</v>
          </cell>
        </row>
        <row r="5493">
          <cell r="B5493" t="str">
            <v>KITSAP CO-UNREGULATEDSURCFUEL-RECY MASON</v>
          </cell>
          <cell r="J5493" t="str">
            <v>FUEL-RECY MASON</v>
          </cell>
          <cell r="K5493" t="str">
            <v>FUEL &amp; MATERIAL SURCHARGE</v>
          </cell>
          <cell r="S5493">
            <v>0</v>
          </cell>
          <cell r="T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</row>
        <row r="5494">
          <cell r="B5494" t="str">
            <v>KITSAP CO-UNREGULATEDTAXESSALES TAX</v>
          </cell>
          <cell r="J5494" t="str">
            <v>SALES TAX</v>
          </cell>
          <cell r="K5494" t="str">
            <v>8.5% Sales Tax</v>
          </cell>
          <cell r="S5494">
            <v>0</v>
          </cell>
          <cell r="T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45.99</v>
          </cell>
          <cell r="AC5494">
            <v>0</v>
          </cell>
          <cell r="AD5494">
            <v>0</v>
          </cell>
        </row>
        <row r="5495">
          <cell r="B5495" t="str">
            <v xml:space="preserve">MASON CO-REGULATEDACCOUNTING ADJUSTMENTSBD </v>
          </cell>
          <cell r="J5495" t="str">
            <v xml:space="preserve">BD </v>
          </cell>
          <cell r="K5495" t="str">
            <v>W\O BAD DEBT</v>
          </cell>
          <cell r="S5495">
            <v>0</v>
          </cell>
          <cell r="T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B5495">
            <v>-252.72</v>
          </cell>
          <cell r="AC5495">
            <v>0</v>
          </cell>
          <cell r="AD5495">
            <v>0</v>
          </cell>
        </row>
        <row r="5496">
          <cell r="B5496" t="str">
            <v>MASON CO-REGULATEDACCOUNTING ADJUSTMENTSBDR</v>
          </cell>
          <cell r="J5496" t="str">
            <v>BDR</v>
          </cell>
          <cell r="K5496" t="str">
            <v>BAD DEBT RECOVERY</v>
          </cell>
          <cell r="S5496">
            <v>0</v>
          </cell>
          <cell r="T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B5496">
            <v>321.52</v>
          </cell>
          <cell r="AC5496">
            <v>0</v>
          </cell>
          <cell r="AD5496">
            <v>0</v>
          </cell>
        </row>
        <row r="5497">
          <cell r="B5497" t="str">
            <v>MASON CO-REGULATEDACCOUNTING ADJUSTMENTSFINCHG</v>
          </cell>
          <cell r="J5497" t="str">
            <v>FINCHG</v>
          </cell>
          <cell r="K5497" t="str">
            <v>LATE FEE</v>
          </cell>
          <cell r="S5497">
            <v>0</v>
          </cell>
          <cell r="T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  <cell r="Y5497">
            <v>0</v>
          </cell>
          <cell r="Z5497">
            <v>0</v>
          </cell>
          <cell r="AA5497">
            <v>0</v>
          </cell>
          <cell r="AB5497">
            <v>-1</v>
          </cell>
          <cell r="AC5497">
            <v>0</v>
          </cell>
          <cell r="AD5497">
            <v>0</v>
          </cell>
        </row>
        <row r="5498">
          <cell r="B5498" t="str">
            <v>MASON CO-REGULATEDACCOUNTING ADJUSTMENTSMM</v>
          </cell>
          <cell r="J5498" t="str">
            <v>MM</v>
          </cell>
          <cell r="K5498" t="str">
            <v>MOVE MONEY</v>
          </cell>
          <cell r="S5498">
            <v>0</v>
          </cell>
          <cell r="T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B5498">
            <v>-328</v>
          </cell>
          <cell r="AC5498">
            <v>0</v>
          </cell>
          <cell r="AD5498">
            <v>0</v>
          </cell>
        </row>
        <row r="5499">
          <cell r="B5499" t="str">
            <v>MASON CO-REGULATEDACCOUNTING ADJUSTMENTSREFUND</v>
          </cell>
          <cell r="J5499" t="str">
            <v>REFUND</v>
          </cell>
          <cell r="K5499" t="str">
            <v>REFUND</v>
          </cell>
          <cell r="S5499">
            <v>0</v>
          </cell>
          <cell r="T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B5499">
            <v>283.27</v>
          </cell>
          <cell r="AC5499">
            <v>0</v>
          </cell>
          <cell r="AD5499">
            <v>0</v>
          </cell>
        </row>
        <row r="5500">
          <cell r="B5500" t="str">
            <v>MASON CO-REGULATEDACCOUNTING ADJUSTMENTSFINCHG</v>
          </cell>
          <cell r="J5500" t="str">
            <v>FINCHG</v>
          </cell>
          <cell r="K5500" t="str">
            <v>LATE FEE</v>
          </cell>
          <cell r="S5500">
            <v>0</v>
          </cell>
          <cell r="T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292.27</v>
          </cell>
          <cell r="AC5500">
            <v>0</v>
          </cell>
          <cell r="AD5500">
            <v>0</v>
          </cell>
        </row>
        <row r="5501">
          <cell r="B5501" t="str">
            <v xml:space="preserve">MASON CO-REGULATEDACCOUNTING ADJUSTMENTSBD </v>
          </cell>
          <cell r="J5501" t="str">
            <v xml:space="preserve">BD </v>
          </cell>
          <cell r="K5501" t="str">
            <v>W\O BAD DEBT</v>
          </cell>
          <cell r="S5501">
            <v>0</v>
          </cell>
          <cell r="T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-323.99</v>
          </cell>
          <cell r="AC5501">
            <v>0</v>
          </cell>
          <cell r="AD5501">
            <v>0</v>
          </cell>
        </row>
        <row r="5502">
          <cell r="B5502" t="str">
            <v>MASON CO-REGULATEDACCOUNTING ADJUSTMENTSBDR</v>
          </cell>
          <cell r="J5502" t="str">
            <v>BDR</v>
          </cell>
          <cell r="K5502" t="str">
            <v>BAD DEBT RECOVERY</v>
          </cell>
          <cell r="S5502">
            <v>0</v>
          </cell>
          <cell r="T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55.45</v>
          </cell>
          <cell r="AC5502">
            <v>0</v>
          </cell>
          <cell r="AD5502">
            <v>0</v>
          </cell>
        </row>
        <row r="5503">
          <cell r="B5503" t="str">
            <v>MASON CO-REGULATEDACCOUNTING ADJUSTMENTSMM</v>
          </cell>
          <cell r="J5503" t="str">
            <v>MM</v>
          </cell>
          <cell r="K5503" t="str">
            <v>MOVE MONEY</v>
          </cell>
          <cell r="S5503">
            <v>0</v>
          </cell>
          <cell r="T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>
            <v>331.77</v>
          </cell>
          <cell r="AC5503">
            <v>0</v>
          </cell>
          <cell r="AD5503">
            <v>0</v>
          </cell>
        </row>
        <row r="5504">
          <cell r="B5504" t="str">
            <v>MASON CO-REGULATEDACCOUNTING ADJUSTMENTSNSF FEES</v>
          </cell>
          <cell r="J5504" t="str">
            <v>NSF FEES</v>
          </cell>
          <cell r="K5504" t="str">
            <v>RETURNED CHECK FEE</v>
          </cell>
          <cell r="S5504">
            <v>0</v>
          </cell>
          <cell r="T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B5504">
            <v>21.55</v>
          </cell>
          <cell r="AC5504">
            <v>0</v>
          </cell>
          <cell r="AD5504">
            <v>0</v>
          </cell>
        </row>
        <row r="5505">
          <cell r="B5505" t="str">
            <v>MASON CO-REGULATEDACCOUNTING ADJUSTMENTSREFUND</v>
          </cell>
          <cell r="J5505" t="str">
            <v>REFUND</v>
          </cell>
          <cell r="K5505" t="str">
            <v>REFUND</v>
          </cell>
          <cell r="S5505">
            <v>0</v>
          </cell>
          <cell r="T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1258.71</v>
          </cell>
          <cell r="AC5505">
            <v>0</v>
          </cell>
          <cell r="AD5505">
            <v>0</v>
          </cell>
        </row>
        <row r="5506">
          <cell r="B5506" t="str">
            <v>MASON CO-REGULATEDCOMMERCIAL  FRONTLOADWLKNRW2RECY</v>
          </cell>
          <cell r="J5506" t="str">
            <v>WLKNRW2RECY</v>
          </cell>
          <cell r="K5506" t="str">
            <v>WALK IN OVER 25 ADDITIONA</v>
          </cell>
          <cell r="S5506">
            <v>0</v>
          </cell>
          <cell r="T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-0.68</v>
          </cell>
          <cell r="AC5506">
            <v>0</v>
          </cell>
          <cell r="AD5506">
            <v>0</v>
          </cell>
        </row>
        <row r="5507">
          <cell r="B5507" t="str">
            <v>MASON CO-REGULATEDCOMMERCIAL  FRONTLOADWLKNRW2RECY</v>
          </cell>
          <cell r="J5507" t="str">
            <v>WLKNRW2RECY</v>
          </cell>
          <cell r="K5507" t="str">
            <v>WALK IN OVER 25 ADDITIONA</v>
          </cell>
          <cell r="S5507">
            <v>0</v>
          </cell>
          <cell r="T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-1.02</v>
          </cell>
          <cell r="AC5507">
            <v>0</v>
          </cell>
          <cell r="AD5507">
            <v>0</v>
          </cell>
        </row>
        <row r="5508">
          <cell r="B5508" t="str">
            <v>MASON CO-REGULATEDCOMMERCIAL  FRONTLOADWLKNRE1RECYMA</v>
          </cell>
          <cell r="J5508" t="str">
            <v>WLKNRE1RECYMA</v>
          </cell>
          <cell r="K5508" t="str">
            <v>WALK IN 5-25FT EOW-RECYCL</v>
          </cell>
          <cell r="S5508">
            <v>0</v>
          </cell>
          <cell r="T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6.3</v>
          </cell>
          <cell r="AC5508">
            <v>0</v>
          </cell>
          <cell r="AD5508">
            <v>0</v>
          </cell>
        </row>
        <row r="5509">
          <cell r="B5509" t="str">
            <v>MASON CO-REGULATEDCOMMERCIAL - REARLOADDAMAGE</v>
          </cell>
          <cell r="J5509" t="str">
            <v>DAMAGE</v>
          </cell>
          <cell r="K5509" t="str">
            <v>CHARGE FOR DAMAGE</v>
          </cell>
          <cell r="S5509">
            <v>0</v>
          </cell>
          <cell r="T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>
            <v>100</v>
          </cell>
          <cell r="AC5509">
            <v>0</v>
          </cell>
          <cell r="AD5509">
            <v>0</v>
          </cell>
        </row>
        <row r="5510">
          <cell r="B5510" t="str">
            <v>MASON CO-REGULATEDCOMMERCIAL - REARLOADUNLOCKRECY</v>
          </cell>
          <cell r="J5510" t="str">
            <v>UNLOCKRECY</v>
          </cell>
          <cell r="K5510" t="str">
            <v>UNLOCK / UNLATCH RECY</v>
          </cell>
          <cell r="S5510">
            <v>0</v>
          </cell>
          <cell r="T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B5510">
            <v>-2.5299999999999998</v>
          </cell>
          <cell r="AC5510">
            <v>0</v>
          </cell>
          <cell r="AD5510">
            <v>0</v>
          </cell>
        </row>
        <row r="5511">
          <cell r="B5511" t="str">
            <v>MASON CO-REGULATEDCOMMERCIAL - REARLOADUNLOCKREF</v>
          </cell>
          <cell r="J5511" t="str">
            <v>UNLOCKREF</v>
          </cell>
          <cell r="K5511" t="str">
            <v>UNLOCK / UNLATCH REFUSE</v>
          </cell>
          <cell r="S5511">
            <v>0</v>
          </cell>
          <cell r="T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B5511">
            <v>-10.119999999999999</v>
          </cell>
          <cell r="AC5511">
            <v>0</v>
          </cell>
          <cell r="AD5511">
            <v>0</v>
          </cell>
        </row>
        <row r="5512">
          <cell r="B5512" t="str">
            <v>MASON CO-REGULATEDCOMMERCIAL - REARLOADR1.5YDEM</v>
          </cell>
          <cell r="J5512" t="str">
            <v>R1.5YDEM</v>
          </cell>
          <cell r="K5512" t="str">
            <v>1.5 YD 1X EOW</v>
          </cell>
          <cell r="S5512">
            <v>0</v>
          </cell>
          <cell r="T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8056.53</v>
          </cell>
          <cell r="AC5512">
            <v>0</v>
          </cell>
          <cell r="AD5512">
            <v>0</v>
          </cell>
        </row>
        <row r="5513">
          <cell r="B5513" t="str">
            <v>MASON CO-REGULATEDCOMMERCIAL - REARLOADR1.5YDRENTM</v>
          </cell>
          <cell r="J5513" t="str">
            <v>R1.5YDRENTM</v>
          </cell>
          <cell r="K5513" t="str">
            <v>1.5YD CONTAINER RENT-MTH</v>
          </cell>
          <cell r="S5513">
            <v>0</v>
          </cell>
          <cell r="T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2412.34</v>
          </cell>
          <cell r="AC5513">
            <v>0</v>
          </cell>
          <cell r="AD5513">
            <v>0</v>
          </cell>
        </row>
        <row r="5514">
          <cell r="B5514" t="str">
            <v>MASON CO-REGULATEDCOMMERCIAL - REARLOADR1.5YDRENTT</v>
          </cell>
          <cell r="J5514" t="str">
            <v>R1.5YDRENTT</v>
          </cell>
          <cell r="K5514" t="str">
            <v>1.5YD TEMP CONTAINER RENT</v>
          </cell>
          <cell r="S5514">
            <v>0</v>
          </cell>
          <cell r="T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19.45</v>
          </cell>
          <cell r="AC5514">
            <v>0</v>
          </cell>
          <cell r="AD5514">
            <v>0</v>
          </cell>
        </row>
        <row r="5515">
          <cell r="B5515" t="str">
            <v>MASON CO-REGULATEDCOMMERCIAL - REARLOADR1.5YDRENTTM</v>
          </cell>
          <cell r="J5515" t="str">
            <v>R1.5YDRENTTM</v>
          </cell>
          <cell r="K5515" t="str">
            <v>1.5 YD TEMP CONT RENT MON</v>
          </cell>
          <cell r="S5515">
            <v>0</v>
          </cell>
          <cell r="T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B5515">
            <v>86.74</v>
          </cell>
          <cell r="AC5515">
            <v>0</v>
          </cell>
          <cell r="AD5515">
            <v>0</v>
          </cell>
        </row>
        <row r="5516">
          <cell r="B5516" t="str">
            <v>MASON CO-REGULATEDCOMMERCIAL - REARLOADR1.5YDWM</v>
          </cell>
          <cell r="J5516" t="str">
            <v>R1.5YDWM</v>
          </cell>
          <cell r="K5516" t="str">
            <v>1.5 YD 1X WEEKLY</v>
          </cell>
          <cell r="S5516">
            <v>0</v>
          </cell>
          <cell r="T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B5516">
            <v>5511.86</v>
          </cell>
          <cell r="AC5516">
            <v>0</v>
          </cell>
          <cell r="AD5516">
            <v>0</v>
          </cell>
        </row>
        <row r="5517">
          <cell r="B5517" t="str">
            <v>MASON CO-REGULATEDCOMMERCIAL - REARLOADR1YDEM</v>
          </cell>
          <cell r="J5517" t="str">
            <v>R1YDEM</v>
          </cell>
          <cell r="K5517" t="str">
            <v>1 YD 1X EOW</v>
          </cell>
          <cell r="S5517">
            <v>0</v>
          </cell>
          <cell r="T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B5517">
            <v>712.88</v>
          </cell>
          <cell r="AC5517">
            <v>0</v>
          </cell>
          <cell r="AD5517">
            <v>0</v>
          </cell>
        </row>
        <row r="5518">
          <cell r="B5518" t="str">
            <v>MASON CO-REGULATEDCOMMERCIAL - REARLOADR1YDRENTM</v>
          </cell>
          <cell r="J5518" t="str">
            <v>R1YDRENTM</v>
          </cell>
          <cell r="K5518" t="str">
            <v>1YD CONTAINER RENT-MTHLY</v>
          </cell>
          <cell r="S5518">
            <v>0</v>
          </cell>
          <cell r="T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177.87</v>
          </cell>
          <cell r="AC5518">
            <v>0</v>
          </cell>
          <cell r="AD5518">
            <v>0</v>
          </cell>
        </row>
        <row r="5519">
          <cell r="B5519" t="str">
            <v>MASON CO-REGULATEDCOMMERCIAL - REARLOADR1YDWM</v>
          </cell>
          <cell r="J5519" t="str">
            <v>R1YDWM</v>
          </cell>
          <cell r="K5519" t="str">
            <v>1 YD 1X WEEKLY</v>
          </cell>
          <cell r="S5519">
            <v>0</v>
          </cell>
          <cell r="T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149.74</v>
          </cell>
          <cell r="AC5519">
            <v>0</v>
          </cell>
          <cell r="AD5519">
            <v>0</v>
          </cell>
        </row>
        <row r="5520">
          <cell r="B5520" t="str">
            <v>MASON CO-REGULATEDCOMMERCIAL - REARLOADR2YDEM</v>
          </cell>
          <cell r="J5520" t="str">
            <v>R2YDEM</v>
          </cell>
          <cell r="K5520" t="str">
            <v>2 YD 1X EOW</v>
          </cell>
          <cell r="S5520">
            <v>0</v>
          </cell>
          <cell r="T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6770.45</v>
          </cell>
          <cell r="AC5520">
            <v>0</v>
          </cell>
          <cell r="AD5520">
            <v>0</v>
          </cell>
        </row>
        <row r="5521">
          <cell r="B5521" t="str">
            <v>MASON CO-REGULATEDCOMMERCIAL - REARLOADR2YDRENTM</v>
          </cell>
          <cell r="J5521" t="str">
            <v>R2YDRENTM</v>
          </cell>
          <cell r="K5521" t="str">
            <v>2YD CONTAINER RENT-MTHLY</v>
          </cell>
          <cell r="S5521">
            <v>0</v>
          </cell>
          <cell r="T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B5521">
            <v>4894.33</v>
          </cell>
          <cell r="AC5521">
            <v>0</v>
          </cell>
          <cell r="AD5521">
            <v>0</v>
          </cell>
        </row>
        <row r="5522">
          <cell r="B5522" t="str">
            <v>MASON CO-REGULATEDCOMMERCIAL - REARLOADR2YDRENTT</v>
          </cell>
          <cell r="J5522" t="str">
            <v>R2YDRENTT</v>
          </cell>
          <cell r="K5522" t="str">
            <v>2YD TEMP CONTAINER RENT</v>
          </cell>
          <cell r="S5522">
            <v>0</v>
          </cell>
          <cell r="T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B5522">
            <v>28.01</v>
          </cell>
          <cell r="AC5522">
            <v>0</v>
          </cell>
          <cell r="AD5522">
            <v>0</v>
          </cell>
        </row>
        <row r="5523">
          <cell r="B5523" t="str">
            <v>MASON CO-REGULATEDCOMMERCIAL - REARLOADR2YDRENTTM</v>
          </cell>
          <cell r="J5523" t="str">
            <v>R2YDRENTTM</v>
          </cell>
          <cell r="K5523" t="str">
            <v>2 YD TEMP CONT RENT MONTH</v>
          </cell>
          <cell r="S5523">
            <v>0</v>
          </cell>
          <cell r="T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B5523">
            <v>84.58</v>
          </cell>
          <cell r="AC5523">
            <v>0</v>
          </cell>
          <cell r="AD5523">
            <v>0</v>
          </cell>
        </row>
        <row r="5524">
          <cell r="B5524" t="str">
            <v>MASON CO-REGULATEDCOMMERCIAL - REARLOADR2YDWM</v>
          </cell>
          <cell r="J5524" t="str">
            <v>R2YDWM</v>
          </cell>
          <cell r="K5524" t="str">
            <v>2 YD 1X WEEKLY</v>
          </cell>
          <cell r="S5524">
            <v>0</v>
          </cell>
          <cell r="T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30940.81</v>
          </cell>
          <cell r="AC5524">
            <v>0</v>
          </cell>
          <cell r="AD5524">
            <v>0</v>
          </cell>
        </row>
        <row r="5525">
          <cell r="B5525" t="str">
            <v>MASON CO-REGULATEDCOMMERCIAL - REARLOADUNLOCKREF</v>
          </cell>
          <cell r="J5525" t="str">
            <v>UNLOCKREF</v>
          </cell>
          <cell r="K5525" t="str">
            <v>UNLOCK / UNLATCH REFUSE</v>
          </cell>
          <cell r="S5525">
            <v>0</v>
          </cell>
          <cell r="T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247.94</v>
          </cell>
          <cell r="AC5525">
            <v>0</v>
          </cell>
          <cell r="AD5525">
            <v>0</v>
          </cell>
        </row>
        <row r="5526">
          <cell r="B5526" t="str">
            <v>MASON CO-REGULATEDCOMMERCIAL - REARLOADCDELC</v>
          </cell>
          <cell r="J5526" t="str">
            <v>CDELC</v>
          </cell>
          <cell r="K5526" t="str">
            <v>CONTAINER DELIVERY CHARGE</v>
          </cell>
          <cell r="S5526">
            <v>0</v>
          </cell>
          <cell r="T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135</v>
          </cell>
          <cell r="AC5526">
            <v>0</v>
          </cell>
          <cell r="AD5526">
            <v>0</v>
          </cell>
        </row>
        <row r="5527">
          <cell r="B5527" t="str">
            <v>MASON CO-REGULATEDCOMMERCIAL - REARLOADCEXYD</v>
          </cell>
          <cell r="J5527" t="str">
            <v>CEXYD</v>
          </cell>
          <cell r="K5527" t="str">
            <v>CMML EXTRA YARDAGE</v>
          </cell>
          <cell r="S5527">
            <v>0</v>
          </cell>
          <cell r="T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B5527">
            <v>687.14</v>
          </cell>
          <cell r="AC5527">
            <v>0</v>
          </cell>
          <cell r="AD5527">
            <v>0</v>
          </cell>
        </row>
        <row r="5528">
          <cell r="B5528" t="str">
            <v>MASON CO-REGULATEDCOMMERCIAL - REARLOADCLSE1COL</v>
          </cell>
          <cell r="J5528" t="str">
            <v>CLSE1COL</v>
          </cell>
          <cell r="K5528" t="str">
            <v>ADDT'L LOOSE-COLLECTOR</v>
          </cell>
          <cell r="S5528">
            <v>0</v>
          </cell>
          <cell r="T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B5528">
            <v>166.68</v>
          </cell>
          <cell r="AC5528">
            <v>0</v>
          </cell>
          <cell r="AD5528">
            <v>0</v>
          </cell>
        </row>
        <row r="5529">
          <cell r="B5529" t="str">
            <v>MASON CO-REGULATEDCOMMERCIAL - REARLOADCOMCAN</v>
          </cell>
          <cell r="J5529" t="str">
            <v>COMCAN</v>
          </cell>
          <cell r="K5529" t="str">
            <v>COMMERCIAL CAN EXTRA</v>
          </cell>
          <cell r="S5529">
            <v>0</v>
          </cell>
          <cell r="T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B5529">
            <v>217.12</v>
          </cell>
          <cell r="AC5529">
            <v>0</v>
          </cell>
          <cell r="AD5529">
            <v>0</v>
          </cell>
        </row>
        <row r="5530">
          <cell r="B5530" t="str">
            <v>MASON CO-REGULATEDCOMMERCIAL - REARLOADR1.5YDPU</v>
          </cell>
          <cell r="J5530" t="str">
            <v>R1.5YDPU</v>
          </cell>
          <cell r="K5530" t="str">
            <v>1.5YD CONTAINER PICKUP</v>
          </cell>
          <cell r="S5530">
            <v>0</v>
          </cell>
          <cell r="T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38.340000000000003</v>
          </cell>
          <cell r="AC5530">
            <v>0</v>
          </cell>
          <cell r="AD5530">
            <v>0</v>
          </cell>
        </row>
        <row r="5531">
          <cell r="B5531" t="str">
            <v>MASON CO-REGULATEDCOMMERCIAL - REARLOADR2YDPU</v>
          </cell>
          <cell r="J5531" t="str">
            <v>R2YDPU</v>
          </cell>
          <cell r="K5531" t="str">
            <v>2YD CONTAINER PICKUP</v>
          </cell>
          <cell r="S5531">
            <v>0</v>
          </cell>
          <cell r="T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303.95999999999998</v>
          </cell>
          <cell r="AC5531">
            <v>0</v>
          </cell>
          <cell r="AD5531">
            <v>0</v>
          </cell>
        </row>
        <row r="5532">
          <cell r="B5532" t="str">
            <v>MASON CO-REGULATEDCOMMERCIAL - REARLOADROLLOUTOC</v>
          </cell>
          <cell r="J5532" t="str">
            <v>ROLLOUTOC</v>
          </cell>
          <cell r="K5532" t="str">
            <v>ROLL OUT</v>
          </cell>
          <cell r="S5532">
            <v>0</v>
          </cell>
          <cell r="T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432</v>
          </cell>
          <cell r="AC5532">
            <v>0</v>
          </cell>
          <cell r="AD5532">
            <v>0</v>
          </cell>
        </row>
        <row r="5533">
          <cell r="B5533" t="str">
            <v>MASON CO-REGULATEDCOMMERCIAL - REARLOADUNLOCKREF</v>
          </cell>
          <cell r="J5533" t="str">
            <v>UNLOCKREF</v>
          </cell>
          <cell r="K5533" t="str">
            <v>UNLOCK / UNLATCH REFUSE</v>
          </cell>
          <cell r="S5533">
            <v>0</v>
          </cell>
          <cell r="T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  <cell r="Y5533">
            <v>0</v>
          </cell>
          <cell r="Z5533">
            <v>0</v>
          </cell>
          <cell r="AA5533">
            <v>0</v>
          </cell>
          <cell r="AB5533">
            <v>7.59</v>
          </cell>
          <cell r="AC5533">
            <v>0</v>
          </cell>
          <cell r="AD5533">
            <v>0</v>
          </cell>
        </row>
        <row r="5534">
          <cell r="B5534" t="str">
            <v>MASON CO-REGULATEDCOMMERCIAL RECYCLEWLKNRE1RECY</v>
          </cell>
          <cell r="J5534" t="str">
            <v>WLKNRE1RECY</v>
          </cell>
          <cell r="K5534" t="str">
            <v>WALK IN 5-25FT EOW-RECYCL</v>
          </cell>
          <cell r="S5534">
            <v>0</v>
          </cell>
          <cell r="T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B5534">
            <v>-3.78</v>
          </cell>
          <cell r="AC5534">
            <v>0</v>
          </cell>
          <cell r="AD5534">
            <v>0</v>
          </cell>
        </row>
        <row r="5535">
          <cell r="B5535" t="str">
            <v>MASON CO-REGULATEDCOMMERCIAL RECYCLEWLKNRE1RECY</v>
          </cell>
          <cell r="J5535" t="str">
            <v>WLKNRE1RECY</v>
          </cell>
          <cell r="K5535" t="str">
            <v>WALK IN 5-25FT EOW-RECYCL</v>
          </cell>
          <cell r="S5535">
            <v>0</v>
          </cell>
          <cell r="T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B5535">
            <v>-7.94</v>
          </cell>
          <cell r="AC5535">
            <v>0</v>
          </cell>
          <cell r="AD5535">
            <v>0</v>
          </cell>
        </row>
        <row r="5536">
          <cell r="B5536" t="str">
            <v>MASON CO-REGULATEDCOMMERCIAL RECYCLERECYCLERMA</v>
          </cell>
          <cell r="J5536" t="str">
            <v>RECYCLERMA</v>
          </cell>
          <cell r="K5536" t="str">
            <v>VALUE OF RECYCLEABLES</v>
          </cell>
          <cell r="S5536">
            <v>0</v>
          </cell>
          <cell r="T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1719.97</v>
          </cell>
          <cell r="AC5536">
            <v>0</v>
          </cell>
          <cell r="AD5536">
            <v>0</v>
          </cell>
        </row>
        <row r="5537">
          <cell r="B5537" t="str">
            <v>MASON CO-REGULATEDCOMMERCIAL RECYCLERECYCRMA</v>
          </cell>
          <cell r="J5537" t="str">
            <v>RECYCRMA</v>
          </cell>
          <cell r="K5537" t="str">
            <v>RECYCLE MONTHLY ARREARS</v>
          </cell>
          <cell r="S5537">
            <v>0</v>
          </cell>
          <cell r="T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4289.99</v>
          </cell>
          <cell r="AC5537">
            <v>0</v>
          </cell>
          <cell r="AD5537">
            <v>0</v>
          </cell>
        </row>
        <row r="5538">
          <cell r="B5538" t="str">
            <v>MASON CO-REGULATEDCOMMERCIAL RECYCLERECYRNBMA</v>
          </cell>
          <cell r="J5538" t="str">
            <v>RECYRNBMA</v>
          </cell>
          <cell r="K5538" t="str">
            <v>RECYCLE NO BIN MONTHLY AR</v>
          </cell>
          <cell r="S5538">
            <v>0</v>
          </cell>
          <cell r="T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24.99</v>
          </cell>
          <cell r="AC5538">
            <v>0</v>
          </cell>
          <cell r="AD5538">
            <v>0</v>
          </cell>
        </row>
        <row r="5539">
          <cell r="B5539" t="str">
            <v>MASON CO-REGULATEDPAYMENTSCC-KOL</v>
          </cell>
          <cell r="J5539" t="str">
            <v>CC-KOL</v>
          </cell>
          <cell r="K5539" t="str">
            <v>ONLINE PAYMENT-CC</v>
          </cell>
          <cell r="S5539">
            <v>0</v>
          </cell>
          <cell r="T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B5539">
            <v>-206073.87</v>
          </cell>
          <cell r="AC5539">
            <v>0</v>
          </cell>
          <cell r="AD5539">
            <v>0</v>
          </cell>
        </row>
        <row r="5540">
          <cell r="B5540" t="str">
            <v>MASON CO-REGULATEDPAYMENTSCCREF-KOL</v>
          </cell>
          <cell r="J5540" t="str">
            <v>CCREF-KOL</v>
          </cell>
          <cell r="K5540" t="str">
            <v>CREDIT CARD REFUND</v>
          </cell>
          <cell r="S5540">
            <v>0</v>
          </cell>
          <cell r="T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B5540">
            <v>739.01</v>
          </cell>
          <cell r="AC5540">
            <v>0</v>
          </cell>
          <cell r="AD5540">
            <v>0</v>
          </cell>
        </row>
        <row r="5541">
          <cell r="B5541" t="str">
            <v>MASON CO-REGULATEDPAYMENTSPAY</v>
          </cell>
          <cell r="J5541" t="str">
            <v>PAY</v>
          </cell>
          <cell r="K5541" t="str">
            <v>PAYMENT-THANK YOU!</v>
          </cell>
          <cell r="S5541">
            <v>0</v>
          </cell>
          <cell r="T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>
            <v>-15065.1</v>
          </cell>
          <cell r="AC5541">
            <v>0</v>
          </cell>
          <cell r="AD5541">
            <v>0</v>
          </cell>
        </row>
        <row r="5542">
          <cell r="B5542" t="str">
            <v>MASON CO-REGULATEDPAYMENTSPAY ICT</v>
          </cell>
          <cell r="J5542" t="str">
            <v>PAY ICT</v>
          </cell>
          <cell r="K5542" t="str">
            <v>I/C PAYMENT THANK YOU!</v>
          </cell>
          <cell r="S5542">
            <v>0</v>
          </cell>
          <cell r="T5542">
            <v>0</v>
          </cell>
          <cell r="U5542">
            <v>0</v>
          </cell>
          <cell r="V5542">
            <v>0</v>
          </cell>
          <cell r="W5542">
            <v>0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B5542">
            <v>-30.2</v>
          </cell>
          <cell r="AC5542">
            <v>0</v>
          </cell>
          <cell r="AD5542">
            <v>0</v>
          </cell>
        </row>
        <row r="5543">
          <cell r="B5543" t="str">
            <v>MASON CO-REGULATEDPAYMENTSPAY-CFREE</v>
          </cell>
          <cell r="J5543" t="str">
            <v>PAY-CFREE</v>
          </cell>
          <cell r="K5543" t="str">
            <v>PAYMENT-THANK YOU</v>
          </cell>
          <cell r="S5543">
            <v>0</v>
          </cell>
          <cell r="T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-73352.740000000005</v>
          </cell>
          <cell r="AC5543">
            <v>0</v>
          </cell>
          <cell r="AD5543">
            <v>0</v>
          </cell>
        </row>
        <row r="5544">
          <cell r="B5544" t="str">
            <v>MASON CO-REGULATEDPAYMENTSPAY-KOL</v>
          </cell>
          <cell r="J5544" t="str">
            <v>PAY-KOL</v>
          </cell>
          <cell r="K5544" t="str">
            <v>PAYMENT-THANK YOU - OL</v>
          </cell>
          <cell r="S5544">
            <v>0</v>
          </cell>
          <cell r="T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-77555.47</v>
          </cell>
          <cell r="AC5544">
            <v>0</v>
          </cell>
          <cell r="AD5544">
            <v>0</v>
          </cell>
        </row>
        <row r="5545">
          <cell r="B5545" t="str">
            <v>MASON CO-REGULATEDPAYMENTSPAY-ORCC</v>
          </cell>
          <cell r="J5545" t="str">
            <v>PAY-ORCC</v>
          </cell>
          <cell r="K5545" t="str">
            <v>ORCC PAYMENT</v>
          </cell>
          <cell r="S5545">
            <v>0</v>
          </cell>
          <cell r="T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B5545">
            <v>-264.29000000000002</v>
          </cell>
          <cell r="AC5545">
            <v>0</v>
          </cell>
          <cell r="AD5545">
            <v>0</v>
          </cell>
        </row>
        <row r="5546">
          <cell r="B5546" t="str">
            <v>MASON CO-REGULATEDPAYMENTSPAY-RPPS</v>
          </cell>
          <cell r="J5546" t="str">
            <v>PAY-RPPS</v>
          </cell>
          <cell r="K5546" t="str">
            <v>RPSS PAYMENT</v>
          </cell>
          <cell r="S5546">
            <v>0</v>
          </cell>
          <cell r="T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B5546">
            <v>-14700.68</v>
          </cell>
          <cell r="AC5546">
            <v>0</v>
          </cell>
          <cell r="AD5546">
            <v>0</v>
          </cell>
        </row>
        <row r="5547">
          <cell r="B5547" t="str">
            <v>MASON CO-REGULATEDPAYMENTSPAYMET</v>
          </cell>
          <cell r="J5547" t="str">
            <v>PAYMET</v>
          </cell>
          <cell r="K5547" t="str">
            <v>METAVANTE ONLINE PAYMENT</v>
          </cell>
          <cell r="S5547">
            <v>0</v>
          </cell>
          <cell r="T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B5547">
            <v>-11503.73</v>
          </cell>
          <cell r="AC5547">
            <v>0</v>
          </cell>
          <cell r="AD5547">
            <v>0</v>
          </cell>
        </row>
        <row r="5548">
          <cell r="B5548" t="str">
            <v>MASON CO-REGULATEDPAYMENTSPAYPNCL</v>
          </cell>
          <cell r="J5548" t="str">
            <v>PAYPNCL</v>
          </cell>
          <cell r="K5548" t="str">
            <v>PAYMENT THANK YOU!</v>
          </cell>
          <cell r="S5548">
            <v>0</v>
          </cell>
          <cell r="T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-117963.75</v>
          </cell>
          <cell r="AC5548">
            <v>0</v>
          </cell>
          <cell r="AD5548">
            <v>0</v>
          </cell>
        </row>
        <row r="5549">
          <cell r="B5549" t="str">
            <v>MASON CO-REGULATEDPAYMENTSPAYUSBL</v>
          </cell>
          <cell r="J5549" t="str">
            <v>PAYUSBL</v>
          </cell>
          <cell r="K5549" t="str">
            <v>PAYMENT THANK YOU</v>
          </cell>
          <cell r="S5549">
            <v>0</v>
          </cell>
          <cell r="T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B5549">
            <v>-4269.72</v>
          </cell>
          <cell r="AC5549">
            <v>0</v>
          </cell>
          <cell r="AD5549">
            <v>0</v>
          </cell>
        </row>
        <row r="5550">
          <cell r="B5550" t="str">
            <v>MASON CO-REGULATEDPAYMENTSRET-KOL</v>
          </cell>
          <cell r="J5550" t="str">
            <v>RET-KOL</v>
          </cell>
          <cell r="K5550" t="str">
            <v>ONLINE PAYMENT RETURN</v>
          </cell>
          <cell r="S5550">
            <v>0</v>
          </cell>
          <cell r="T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B5550">
            <v>1252.24</v>
          </cell>
          <cell r="AC5550">
            <v>0</v>
          </cell>
          <cell r="AD5550">
            <v>0</v>
          </cell>
        </row>
        <row r="5551">
          <cell r="B5551" t="str">
            <v>MASON CO-REGULATEDPAYMENTSRETCK-PNCL</v>
          </cell>
          <cell r="J5551" t="str">
            <v>RETCK-PNCL</v>
          </cell>
          <cell r="K5551" t="str">
            <v>RETURNED CHECK - PNC LOCKBOX</v>
          </cell>
          <cell r="S5551">
            <v>0</v>
          </cell>
          <cell r="T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  <cell r="Y5551">
            <v>0</v>
          </cell>
          <cell r="Z5551">
            <v>0</v>
          </cell>
          <cell r="AA5551">
            <v>0</v>
          </cell>
          <cell r="AB5551">
            <v>125.61</v>
          </cell>
          <cell r="AC5551">
            <v>0</v>
          </cell>
          <cell r="AD5551">
            <v>0</v>
          </cell>
        </row>
        <row r="5552">
          <cell r="B5552" t="str">
            <v>MASON CO-REGULATEDPAYMENTSCC-KOL</v>
          </cell>
          <cell r="J5552" t="str">
            <v>CC-KOL</v>
          </cell>
          <cell r="K5552" t="str">
            <v>ONLINE PAYMENT-CC</v>
          </cell>
          <cell r="S5552">
            <v>0</v>
          </cell>
          <cell r="T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-51639.33</v>
          </cell>
          <cell r="AC5552">
            <v>0</v>
          </cell>
          <cell r="AD5552">
            <v>0</v>
          </cell>
        </row>
        <row r="5553">
          <cell r="B5553" t="str">
            <v>MASON CO-REGULATEDPAYMENTSCCREF-KOL</v>
          </cell>
          <cell r="J5553" t="str">
            <v>CCREF-KOL</v>
          </cell>
          <cell r="K5553" t="str">
            <v>CREDIT CARD REFUND</v>
          </cell>
          <cell r="S5553">
            <v>0</v>
          </cell>
          <cell r="T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B5553">
            <v>3211.9</v>
          </cell>
          <cell r="AC5553">
            <v>0</v>
          </cell>
          <cell r="AD5553">
            <v>0</v>
          </cell>
        </row>
        <row r="5554">
          <cell r="B5554" t="str">
            <v>MASON CO-REGULATEDPAYMENTSPAY</v>
          </cell>
          <cell r="J5554" t="str">
            <v>PAY</v>
          </cell>
          <cell r="K5554" t="str">
            <v>PAYMENT-THANK YOU!</v>
          </cell>
          <cell r="S5554">
            <v>0</v>
          </cell>
          <cell r="T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-11606.02</v>
          </cell>
          <cell r="AC5554">
            <v>0</v>
          </cell>
          <cell r="AD5554">
            <v>0</v>
          </cell>
        </row>
        <row r="5555">
          <cell r="B5555" t="str">
            <v>MASON CO-REGULATEDPAYMENTSPAY EFT</v>
          </cell>
          <cell r="J5555" t="str">
            <v>PAY EFT</v>
          </cell>
          <cell r="K5555" t="str">
            <v>ELECTRONIC PAYMENT</v>
          </cell>
          <cell r="S5555">
            <v>0</v>
          </cell>
          <cell r="T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-2965.64</v>
          </cell>
          <cell r="AC5555">
            <v>0</v>
          </cell>
          <cell r="AD5555">
            <v>0</v>
          </cell>
        </row>
        <row r="5556">
          <cell r="B5556" t="str">
            <v>MASON CO-REGULATEDPAYMENTSPAY ICT</v>
          </cell>
          <cell r="J5556" t="str">
            <v>PAY ICT</v>
          </cell>
          <cell r="K5556" t="str">
            <v>I/C PAYMENT THANK YOU!</v>
          </cell>
          <cell r="S5556">
            <v>0</v>
          </cell>
          <cell r="T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-66.510000000000005</v>
          </cell>
          <cell r="AC5556">
            <v>0</v>
          </cell>
          <cell r="AD5556">
            <v>0</v>
          </cell>
        </row>
        <row r="5557">
          <cell r="B5557" t="str">
            <v>MASON CO-REGULATEDPAYMENTSPAY-CFREE</v>
          </cell>
          <cell r="J5557" t="str">
            <v>PAY-CFREE</v>
          </cell>
          <cell r="K5557" t="str">
            <v>PAYMENT-THANK YOU</v>
          </cell>
          <cell r="S5557">
            <v>0</v>
          </cell>
          <cell r="T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-4418.3</v>
          </cell>
          <cell r="AC5557">
            <v>0</v>
          </cell>
          <cell r="AD5557">
            <v>0</v>
          </cell>
        </row>
        <row r="5558">
          <cell r="B5558" t="str">
            <v>MASON CO-REGULATEDPAYMENTSPAY-KOL</v>
          </cell>
          <cell r="J5558" t="str">
            <v>PAY-KOL</v>
          </cell>
          <cell r="K5558" t="str">
            <v>PAYMENT-THANK YOU - OL</v>
          </cell>
          <cell r="S5558">
            <v>0</v>
          </cell>
          <cell r="T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-14984.29</v>
          </cell>
          <cell r="AC5558">
            <v>0</v>
          </cell>
          <cell r="AD5558">
            <v>0</v>
          </cell>
        </row>
        <row r="5559">
          <cell r="B5559" t="str">
            <v>MASON CO-REGULATEDPAYMENTSPAY-NATL</v>
          </cell>
          <cell r="J5559" t="str">
            <v>PAY-NATL</v>
          </cell>
          <cell r="K5559" t="str">
            <v>PAYMENT THANK YOU</v>
          </cell>
          <cell r="S5559">
            <v>0</v>
          </cell>
          <cell r="T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-3161.71</v>
          </cell>
          <cell r="AC5559">
            <v>0</v>
          </cell>
          <cell r="AD5559">
            <v>0</v>
          </cell>
        </row>
        <row r="5560">
          <cell r="B5560" t="str">
            <v>MASON CO-REGULATEDPAYMENTSPAY-RPPS</v>
          </cell>
          <cell r="J5560" t="str">
            <v>PAY-RPPS</v>
          </cell>
          <cell r="K5560" t="str">
            <v>RPSS PAYMENT</v>
          </cell>
          <cell r="S5560">
            <v>0</v>
          </cell>
          <cell r="T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-2801.51</v>
          </cell>
          <cell r="AC5560">
            <v>0</v>
          </cell>
          <cell r="AD5560">
            <v>0</v>
          </cell>
        </row>
        <row r="5561">
          <cell r="B5561" t="str">
            <v>MASON CO-REGULATEDPAYMENTSPAYMET</v>
          </cell>
          <cell r="J5561" t="str">
            <v>PAYMET</v>
          </cell>
          <cell r="K5561" t="str">
            <v>METAVANTE ONLINE PAYMENT</v>
          </cell>
          <cell r="S5561">
            <v>0</v>
          </cell>
          <cell r="T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-770.13</v>
          </cell>
          <cell r="AC5561">
            <v>0</v>
          </cell>
          <cell r="AD5561">
            <v>0</v>
          </cell>
        </row>
        <row r="5562">
          <cell r="B5562" t="str">
            <v>MASON CO-REGULATEDPAYMENTSPAYPNCL</v>
          </cell>
          <cell r="J5562" t="str">
            <v>PAYPNCL</v>
          </cell>
          <cell r="K5562" t="str">
            <v>PAYMENT THANK YOU!</v>
          </cell>
          <cell r="S5562">
            <v>0</v>
          </cell>
          <cell r="T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-39000.550000000003</v>
          </cell>
          <cell r="AC5562">
            <v>0</v>
          </cell>
          <cell r="AD5562">
            <v>0</v>
          </cell>
        </row>
        <row r="5563">
          <cell r="B5563" t="str">
            <v>MASON CO-REGULATEDPAYMENTSPAYUSBL</v>
          </cell>
          <cell r="J5563" t="str">
            <v>PAYUSBL</v>
          </cell>
          <cell r="K5563" t="str">
            <v>PAYMENT THANK YOU</v>
          </cell>
          <cell r="S5563">
            <v>0</v>
          </cell>
          <cell r="T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-5352.44</v>
          </cell>
          <cell r="AC5563">
            <v>0</v>
          </cell>
          <cell r="AD5563">
            <v>0</v>
          </cell>
        </row>
        <row r="5564">
          <cell r="B5564" t="str">
            <v>MASON CO-REGULATEDPAYMENTSRET-KOL</v>
          </cell>
          <cell r="J5564" t="str">
            <v>RET-KOL</v>
          </cell>
          <cell r="K5564" t="str">
            <v>ONLINE PAYMENT RETURN</v>
          </cell>
          <cell r="S5564">
            <v>0</v>
          </cell>
          <cell r="T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171.29</v>
          </cell>
          <cell r="AC5564">
            <v>0</v>
          </cell>
          <cell r="AD5564">
            <v>0</v>
          </cell>
        </row>
        <row r="5565">
          <cell r="B5565" t="str">
            <v>MASON CO-REGULATEDRESIDENTIAL35RE1</v>
          </cell>
          <cell r="J5565" t="str">
            <v>35RE1</v>
          </cell>
          <cell r="K5565" t="str">
            <v>1-35 GAL CART EOW SVC</v>
          </cell>
          <cell r="S5565">
            <v>0</v>
          </cell>
          <cell r="T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247.14</v>
          </cell>
          <cell r="AC5565">
            <v>0</v>
          </cell>
          <cell r="AD5565">
            <v>0</v>
          </cell>
        </row>
        <row r="5566">
          <cell r="B5566" t="str">
            <v>MASON CO-REGULATEDRESIDENTIAL35RM1</v>
          </cell>
          <cell r="J5566" t="str">
            <v>35RM1</v>
          </cell>
          <cell r="K5566" t="str">
            <v>1-35 GAL MONTHLY</v>
          </cell>
          <cell r="S5566">
            <v>0</v>
          </cell>
          <cell r="T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25.8</v>
          </cell>
          <cell r="AC5566">
            <v>0</v>
          </cell>
          <cell r="AD5566">
            <v>0</v>
          </cell>
        </row>
        <row r="5567">
          <cell r="B5567" t="str">
            <v>MASON CO-REGULATEDRESIDENTIAL35RW1</v>
          </cell>
          <cell r="J5567" t="str">
            <v>35RW1</v>
          </cell>
          <cell r="K5567" t="str">
            <v>1-35 GAL CART WEEKLY SVC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526.70000000000005</v>
          </cell>
          <cell r="AC5567">
            <v>0</v>
          </cell>
          <cell r="AD5567">
            <v>0</v>
          </cell>
        </row>
        <row r="5568">
          <cell r="B5568" t="str">
            <v>MASON CO-REGULATEDRESIDENTIAL48RE1</v>
          </cell>
          <cell r="J5568" t="str">
            <v>48RE1</v>
          </cell>
          <cell r="K5568" t="str">
            <v>1-48 GAL EOW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192.61</v>
          </cell>
          <cell r="AC5568">
            <v>0</v>
          </cell>
          <cell r="AD5568">
            <v>0</v>
          </cell>
        </row>
        <row r="5569">
          <cell r="B5569" t="str">
            <v>MASON CO-REGULATEDRESIDENTIAL48RM1</v>
          </cell>
          <cell r="J5569" t="str">
            <v>48RM1</v>
          </cell>
          <cell r="K5569" t="str">
            <v>1-48 GAL MONTHLY</v>
          </cell>
          <cell r="S5569">
            <v>0</v>
          </cell>
          <cell r="T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24.24</v>
          </cell>
          <cell r="AC5569">
            <v>0</v>
          </cell>
          <cell r="AD5569">
            <v>0</v>
          </cell>
        </row>
        <row r="5570">
          <cell r="B5570" t="str">
            <v>MASON CO-REGULATEDRESIDENTIAL48RW1</v>
          </cell>
          <cell r="J5570" t="str">
            <v>48RW1</v>
          </cell>
          <cell r="K5570" t="str">
            <v>1-48 GAL WEEKLY</v>
          </cell>
          <cell r="S5570">
            <v>0</v>
          </cell>
          <cell r="T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237.06</v>
          </cell>
          <cell r="AC5570">
            <v>0</v>
          </cell>
          <cell r="AD5570">
            <v>0</v>
          </cell>
        </row>
        <row r="5571">
          <cell r="B5571" t="str">
            <v>MASON CO-REGULATEDRESIDENTIAL64RE1</v>
          </cell>
          <cell r="J5571" t="str">
            <v>64RE1</v>
          </cell>
          <cell r="K5571" t="str">
            <v>1-64 GAL EOW</v>
          </cell>
          <cell r="S5571">
            <v>0</v>
          </cell>
          <cell r="T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272.52999999999997</v>
          </cell>
          <cell r="AC5571">
            <v>0</v>
          </cell>
          <cell r="AD5571">
            <v>0</v>
          </cell>
        </row>
        <row r="5572">
          <cell r="B5572" t="str">
            <v>MASON CO-REGULATEDRESIDENTIAL64RM1</v>
          </cell>
          <cell r="J5572" t="str">
            <v>64RM1</v>
          </cell>
          <cell r="K5572" t="str">
            <v>1-64 GAL MONTHLY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28.62</v>
          </cell>
          <cell r="AC5572">
            <v>0</v>
          </cell>
          <cell r="AD5572">
            <v>0</v>
          </cell>
        </row>
        <row r="5573">
          <cell r="B5573" t="str">
            <v>MASON CO-REGULATEDRESIDENTIAL64RW1</v>
          </cell>
          <cell r="J5573" t="str">
            <v>64RW1</v>
          </cell>
          <cell r="K5573" t="str">
            <v>1-64 GAL CART WEEKLY SVC</v>
          </cell>
          <cell r="S5573">
            <v>0</v>
          </cell>
          <cell r="T5573">
            <v>0</v>
          </cell>
          <cell r="U5573">
            <v>0</v>
          </cell>
          <cell r="V5573">
            <v>0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604.23</v>
          </cell>
          <cell r="AC5573">
            <v>0</v>
          </cell>
          <cell r="AD5573">
            <v>0</v>
          </cell>
        </row>
        <row r="5574">
          <cell r="B5574" t="str">
            <v>MASON CO-REGULATEDRESIDENTIAL96RE1</v>
          </cell>
          <cell r="J5574" t="str">
            <v>96RE1</v>
          </cell>
          <cell r="K5574" t="str">
            <v>1-96 GAL EOW</v>
          </cell>
          <cell r="S5574">
            <v>0</v>
          </cell>
          <cell r="T5574">
            <v>0</v>
          </cell>
          <cell r="U5574">
            <v>0</v>
          </cell>
          <cell r="V5574">
            <v>0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171.82</v>
          </cell>
          <cell r="AC5574">
            <v>0</v>
          </cell>
          <cell r="AD5574">
            <v>0</v>
          </cell>
        </row>
        <row r="5575">
          <cell r="B5575" t="str">
            <v>MASON CO-REGULATEDRESIDENTIAL96RM1</v>
          </cell>
          <cell r="J5575" t="str">
            <v>96RM1</v>
          </cell>
          <cell r="K5575" t="str">
            <v>1-96 GAL MONTHLY</v>
          </cell>
          <cell r="S5575">
            <v>0</v>
          </cell>
          <cell r="T5575">
            <v>0</v>
          </cell>
          <cell r="U5575">
            <v>0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35.31</v>
          </cell>
          <cell r="AC5575">
            <v>0</v>
          </cell>
          <cell r="AD5575">
            <v>0</v>
          </cell>
        </row>
        <row r="5576">
          <cell r="B5576" t="str">
            <v>MASON CO-REGULATEDRESIDENTIAL96RW1</v>
          </cell>
          <cell r="J5576" t="str">
            <v>96RW1</v>
          </cell>
          <cell r="K5576" t="str">
            <v>1-96 GAL CART WEEKLY SVC</v>
          </cell>
          <cell r="S5576">
            <v>0</v>
          </cell>
          <cell r="T5576">
            <v>0</v>
          </cell>
          <cell r="U5576">
            <v>0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-92.56</v>
          </cell>
          <cell r="AC5576">
            <v>0</v>
          </cell>
          <cell r="AD5576">
            <v>0</v>
          </cell>
        </row>
        <row r="5577">
          <cell r="B5577" t="str">
            <v>MASON CO-REGULATEDRESIDENTIALDRVNRE1</v>
          </cell>
          <cell r="J5577" t="str">
            <v>DRVNRE1</v>
          </cell>
          <cell r="K5577" t="str">
            <v>DRIVE IN UP TO 250'-EOW</v>
          </cell>
          <cell r="S5577">
            <v>0</v>
          </cell>
          <cell r="T5577">
            <v>0</v>
          </cell>
          <cell r="U5577">
            <v>0</v>
          </cell>
          <cell r="V5577">
            <v>0</v>
          </cell>
          <cell r="W5577">
            <v>0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B5577">
            <v>2.41</v>
          </cell>
          <cell r="AC5577">
            <v>0</v>
          </cell>
          <cell r="AD5577">
            <v>0</v>
          </cell>
        </row>
        <row r="5578">
          <cell r="B5578" t="str">
            <v>MASON CO-REGULATEDRESIDENTIALDRVNRE1RECY</v>
          </cell>
          <cell r="J5578" t="str">
            <v>DRVNRE1RECY</v>
          </cell>
          <cell r="K5578" t="str">
            <v>DRIVE IN UP TO 250 EOW-RE</v>
          </cell>
          <cell r="S5578">
            <v>0</v>
          </cell>
          <cell r="T5578">
            <v>0</v>
          </cell>
          <cell r="U5578">
            <v>0</v>
          </cell>
          <cell r="V5578">
            <v>0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</v>
          </cell>
        </row>
        <row r="5579">
          <cell r="B5579" t="str">
            <v>MASON CO-REGULATEDRESIDENTIALDRVNRW1</v>
          </cell>
          <cell r="J5579" t="str">
            <v>DRVNRW1</v>
          </cell>
          <cell r="K5579" t="str">
            <v>DRIVE IN UP TO 250'</v>
          </cell>
          <cell r="S5579">
            <v>0</v>
          </cell>
          <cell r="T5579">
            <v>0</v>
          </cell>
          <cell r="U5579">
            <v>0</v>
          </cell>
          <cell r="V5579">
            <v>0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-5.34</v>
          </cell>
          <cell r="AC5579">
            <v>0</v>
          </cell>
          <cell r="AD5579">
            <v>0</v>
          </cell>
        </row>
        <row r="5580">
          <cell r="B5580" t="str">
            <v>MASON CO-REGULATEDRESIDENTIALRECYCLECR</v>
          </cell>
          <cell r="J5580" t="str">
            <v>RECYCLECR</v>
          </cell>
          <cell r="K5580" t="str">
            <v>VALUE OF RECYCLABLES</v>
          </cell>
          <cell r="S5580">
            <v>0</v>
          </cell>
          <cell r="T5580">
            <v>0</v>
          </cell>
          <cell r="U5580">
            <v>0</v>
          </cell>
          <cell r="V5580">
            <v>0</v>
          </cell>
          <cell r="W5580">
            <v>0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>
            <v>183.83</v>
          </cell>
          <cell r="AC5580">
            <v>0</v>
          </cell>
          <cell r="AD5580">
            <v>0</v>
          </cell>
        </row>
        <row r="5581">
          <cell r="B5581" t="str">
            <v>MASON CO-REGULATEDRESIDENTIALRECYONLY</v>
          </cell>
          <cell r="J5581" t="str">
            <v>RECYONLY</v>
          </cell>
          <cell r="K5581" t="str">
            <v>RECYCLE SERVICE ONLY</v>
          </cell>
          <cell r="S5581">
            <v>0</v>
          </cell>
          <cell r="T5581">
            <v>0</v>
          </cell>
          <cell r="U5581">
            <v>0</v>
          </cell>
          <cell r="V5581">
            <v>0</v>
          </cell>
          <cell r="W5581">
            <v>0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>
            <v>-17.66</v>
          </cell>
          <cell r="AC5581">
            <v>0</v>
          </cell>
          <cell r="AD5581">
            <v>0</v>
          </cell>
        </row>
        <row r="5582">
          <cell r="B5582" t="str">
            <v>MASON CO-REGULATEDRESIDENTIALRECYR</v>
          </cell>
          <cell r="J5582" t="str">
            <v>RECYR</v>
          </cell>
          <cell r="K5582" t="str">
            <v>RESIDENTIAL RECYCLE</v>
          </cell>
          <cell r="S5582">
            <v>0</v>
          </cell>
          <cell r="T5582">
            <v>0</v>
          </cell>
          <cell r="U5582">
            <v>0</v>
          </cell>
          <cell r="V5582">
            <v>0</v>
          </cell>
          <cell r="W5582">
            <v>0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B5582">
            <v>536.32000000000005</v>
          </cell>
          <cell r="AC5582">
            <v>0</v>
          </cell>
          <cell r="AD5582">
            <v>0</v>
          </cell>
        </row>
        <row r="5583">
          <cell r="B5583" t="str">
            <v>MASON CO-REGULATEDRESIDENTIALWLKNRE1</v>
          </cell>
          <cell r="J5583" t="str">
            <v>WLKNRE1</v>
          </cell>
          <cell r="K5583" t="str">
            <v>WALK IN 5'-25'-EOW</v>
          </cell>
          <cell r="S5583">
            <v>0</v>
          </cell>
          <cell r="T5583">
            <v>0</v>
          </cell>
          <cell r="U5583">
            <v>0</v>
          </cell>
          <cell r="V5583">
            <v>0</v>
          </cell>
          <cell r="W5583">
            <v>0</v>
          </cell>
          <cell r="X5583">
            <v>0</v>
          </cell>
          <cell r="Y5583">
            <v>0</v>
          </cell>
          <cell r="Z5583">
            <v>0</v>
          </cell>
          <cell r="AA5583">
            <v>0</v>
          </cell>
          <cell r="AB5583">
            <v>1.66</v>
          </cell>
          <cell r="AC5583">
            <v>0</v>
          </cell>
          <cell r="AD5583">
            <v>0</v>
          </cell>
        </row>
        <row r="5584">
          <cell r="B5584" t="str">
            <v>MASON CO-REGULATEDRESIDENTIALWLKNRW1</v>
          </cell>
          <cell r="J5584" t="str">
            <v>WLKNRW1</v>
          </cell>
          <cell r="K5584" t="str">
            <v>WALK IN 5'-25'</v>
          </cell>
          <cell r="S5584">
            <v>0</v>
          </cell>
          <cell r="T5584">
            <v>0</v>
          </cell>
          <cell r="U5584">
            <v>0</v>
          </cell>
          <cell r="V5584">
            <v>0</v>
          </cell>
          <cell r="W5584">
            <v>0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B5584">
            <v>-2.83</v>
          </cell>
          <cell r="AC5584">
            <v>0</v>
          </cell>
          <cell r="AD5584">
            <v>0</v>
          </cell>
        </row>
        <row r="5585">
          <cell r="B5585" t="str">
            <v>MASON CO-REGULATEDRESIDENTIALWLKNRW2</v>
          </cell>
          <cell r="J5585" t="str">
            <v>WLKNRW2</v>
          </cell>
          <cell r="K5585" t="str">
            <v>WALK IN OVER 25'</v>
          </cell>
          <cell r="S5585">
            <v>0</v>
          </cell>
          <cell r="T5585">
            <v>0</v>
          </cell>
          <cell r="U5585">
            <v>0</v>
          </cell>
          <cell r="V5585">
            <v>0</v>
          </cell>
          <cell r="W5585">
            <v>0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>
            <v>-1.52</v>
          </cell>
          <cell r="AC5585">
            <v>0</v>
          </cell>
          <cell r="AD5585">
            <v>0</v>
          </cell>
        </row>
        <row r="5586">
          <cell r="B5586" t="str">
            <v>MASON CO-REGULATEDRESIDENTIAL20RW1</v>
          </cell>
          <cell r="J5586" t="str">
            <v>20RW1</v>
          </cell>
          <cell r="K5586" t="str">
            <v>1-20 GAL CAN WEEKLY SVC</v>
          </cell>
          <cell r="S5586">
            <v>0</v>
          </cell>
          <cell r="T5586">
            <v>0</v>
          </cell>
          <cell r="U5586">
            <v>0</v>
          </cell>
          <cell r="V5586">
            <v>0</v>
          </cell>
          <cell r="W5586">
            <v>0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B5586">
            <v>-11.88</v>
          </cell>
          <cell r="AC5586">
            <v>0</v>
          </cell>
          <cell r="AD5586">
            <v>0</v>
          </cell>
        </row>
        <row r="5587">
          <cell r="B5587" t="str">
            <v>MASON CO-REGULATEDRESIDENTIAL35RE1</v>
          </cell>
          <cell r="J5587" t="str">
            <v>35RE1</v>
          </cell>
          <cell r="K5587" t="str">
            <v>1-35 GAL CART EOW SVC</v>
          </cell>
          <cell r="S5587">
            <v>0</v>
          </cell>
          <cell r="T5587">
            <v>0</v>
          </cell>
          <cell r="U5587">
            <v>0</v>
          </cell>
          <cell r="V5587">
            <v>0</v>
          </cell>
          <cell r="W5587">
            <v>0</v>
          </cell>
          <cell r="X5587">
            <v>0</v>
          </cell>
          <cell r="Y5587">
            <v>0</v>
          </cell>
          <cell r="Z5587">
            <v>0</v>
          </cell>
          <cell r="AA5587">
            <v>0</v>
          </cell>
          <cell r="AB5587">
            <v>-455.7</v>
          </cell>
          <cell r="AC5587">
            <v>0</v>
          </cell>
          <cell r="AD5587">
            <v>0</v>
          </cell>
        </row>
        <row r="5588">
          <cell r="B5588" t="str">
            <v>MASON CO-REGULATEDRESIDENTIAL35RM1</v>
          </cell>
          <cell r="J5588" t="str">
            <v>35RM1</v>
          </cell>
          <cell r="K5588" t="str">
            <v>1-35 GAL MONTHLY</v>
          </cell>
          <cell r="S5588">
            <v>0</v>
          </cell>
          <cell r="T5588">
            <v>0</v>
          </cell>
          <cell r="U5588">
            <v>0</v>
          </cell>
          <cell r="V5588">
            <v>0</v>
          </cell>
          <cell r="W5588">
            <v>0</v>
          </cell>
          <cell r="X5588">
            <v>0</v>
          </cell>
          <cell r="Y5588">
            <v>0</v>
          </cell>
          <cell r="Z5588">
            <v>0</v>
          </cell>
          <cell r="AA5588">
            <v>0</v>
          </cell>
          <cell r="AB5588">
            <v>-19.350000000000001</v>
          </cell>
          <cell r="AC5588">
            <v>0</v>
          </cell>
          <cell r="AD5588">
            <v>0</v>
          </cell>
        </row>
        <row r="5589">
          <cell r="B5589" t="str">
            <v>MASON CO-REGULATEDRESIDENTIAL35ROCC1</v>
          </cell>
          <cell r="J5589" t="str">
            <v>35ROCC1</v>
          </cell>
          <cell r="K5589" t="str">
            <v>1-35 GAL ON CALL PICKUP</v>
          </cell>
          <cell r="S5589">
            <v>0</v>
          </cell>
          <cell r="T5589">
            <v>0</v>
          </cell>
          <cell r="U5589">
            <v>0</v>
          </cell>
          <cell r="V5589">
            <v>0</v>
          </cell>
          <cell r="W5589">
            <v>0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B5589">
            <v>45.15</v>
          </cell>
          <cell r="AC5589">
            <v>0</v>
          </cell>
          <cell r="AD5589">
            <v>0</v>
          </cell>
        </row>
        <row r="5590">
          <cell r="B5590" t="str">
            <v>MASON CO-REGULATEDRESIDENTIAL35RW1</v>
          </cell>
          <cell r="J5590" t="str">
            <v>35RW1</v>
          </cell>
          <cell r="K5590" t="str">
            <v>1-35 GAL CART WEEKLY SVC</v>
          </cell>
          <cell r="S5590">
            <v>0</v>
          </cell>
          <cell r="T5590">
            <v>0</v>
          </cell>
          <cell r="U5590">
            <v>0</v>
          </cell>
          <cell r="V5590">
            <v>0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-1311.18</v>
          </cell>
          <cell r="AC5590">
            <v>0</v>
          </cell>
          <cell r="AD5590">
            <v>0</v>
          </cell>
        </row>
        <row r="5591">
          <cell r="B5591" t="str">
            <v>MASON CO-REGULATEDRESIDENTIAL48RE1</v>
          </cell>
          <cell r="J5591" t="str">
            <v>48RE1</v>
          </cell>
          <cell r="K5591" t="str">
            <v>1-48 GAL EOW</v>
          </cell>
          <cell r="S5591">
            <v>0</v>
          </cell>
          <cell r="T5591">
            <v>0</v>
          </cell>
          <cell r="U5591">
            <v>0</v>
          </cell>
          <cell r="V5591">
            <v>0</v>
          </cell>
          <cell r="W5591">
            <v>0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>
            <v>-202.68</v>
          </cell>
          <cell r="AC5591">
            <v>0</v>
          </cell>
          <cell r="AD5591">
            <v>0</v>
          </cell>
        </row>
        <row r="5592">
          <cell r="B5592" t="str">
            <v>MASON CO-REGULATEDRESIDENTIAL48RM1</v>
          </cell>
          <cell r="J5592" t="str">
            <v>48RM1</v>
          </cell>
          <cell r="K5592" t="str">
            <v>1-48 GAL MONTHLY</v>
          </cell>
          <cell r="S5592">
            <v>0</v>
          </cell>
          <cell r="T5592">
            <v>0</v>
          </cell>
          <cell r="U5592">
            <v>0</v>
          </cell>
          <cell r="V5592">
            <v>0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-8.08</v>
          </cell>
          <cell r="AC5592">
            <v>0</v>
          </cell>
          <cell r="AD5592">
            <v>0</v>
          </cell>
        </row>
        <row r="5593">
          <cell r="B5593" t="str">
            <v>MASON CO-REGULATEDRESIDENTIAL48ROCC1</v>
          </cell>
          <cell r="J5593" t="str">
            <v>48ROCC1</v>
          </cell>
          <cell r="K5593" t="str">
            <v>1-48 GAL ON CALL PICKUP</v>
          </cell>
          <cell r="S5593">
            <v>0</v>
          </cell>
          <cell r="T5593">
            <v>0</v>
          </cell>
          <cell r="U5593">
            <v>0</v>
          </cell>
          <cell r="V5593">
            <v>0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B5593">
            <v>41.34</v>
          </cell>
          <cell r="AC5593">
            <v>0</v>
          </cell>
          <cell r="AD5593">
            <v>0</v>
          </cell>
        </row>
        <row r="5594">
          <cell r="B5594" t="str">
            <v>MASON CO-REGULATEDRESIDENTIAL48RW1</v>
          </cell>
          <cell r="J5594" t="str">
            <v>48RW1</v>
          </cell>
          <cell r="K5594" t="str">
            <v>1-48 GAL WEEKLY</v>
          </cell>
          <cell r="S5594">
            <v>0</v>
          </cell>
          <cell r="T5594">
            <v>0</v>
          </cell>
          <cell r="U5594">
            <v>0</v>
          </cell>
          <cell r="V5594">
            <v>0</v>
          </cell>
          <cell r="W5594">
            <v>0</v>
          </cell>
          <cell r="X5594">
            <v>0</v>
          </cell>
          <cell r="Y5594">
            <v>0</v>
          </cell>
          <cell r="Z5594">
            <v>0</v>
          </cell>
          <cell r="AA5594">
            <v>0</v>
          </cell>
          <cell r="AB5594">
            <v>-832.2</v>
          </cell>
          <cell r="AC5594">
            <v>0</v>
          </cell>
          <cell r="AD5594">
            <v>0</v>
          </cell>
        </row>
        <row r="5595">
          <cell r="B5595" t="str">
            <v>MASON CO-REGULATEDRESIDENTIAL64RE1</v>
          </cell>
          <cell r="J5595" t="str">
            <v>64RE1</v>
          </cell>
          <cell r="K5595" t="str">
            <v>1-64 GAL EOW</v>
          </cell>
          <cell r="S5595">
            <v>0</v>
          </cell>
          <cell r="T5595">
            <v>0</v>
          </cell>
          <cell r="U5595">
            <v>0</v>
          </cell>
          <cell r="V5595">
            <v>0</v>
          </cell>
          <cell r="W5595">
            <v>0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B5595">
            <v>-176.57</v>
          </cell>
          <cell r="AC5595">
            <v>0</v>
          </cell>
          <cell r="AD5595">
            <v>0</v>
          </cell>
        </row>
        <row r="5596">
          <cell r="B5596" t="str">
            <v>MASON CO-REGULATEDRESIDENTIAL64ROCC1</v>
          </cell>
          <cell r="J5596" t="str">
            <v>64ROCC1</v>
          </cell>
          <cell r="K5596" t="str">
            <v>1-64 GAL ON CALL PICKUP</v>
          </cell>
          <cell r="S5596">
            <v>0</v>
          </cell>
          <cell r="T5596">
            <v>0</v>
          </cell>
          <cell r="U5596">
            <v>0</v>
          </cell>
          <cell r="V5596">
            <v>0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66.78</v>
          </cell>
          <cell r="AC5596">
            <v>0</v>
          </cell>
          <cell r="AD5596">
            <v>0</v>
          </cell>
        </row>
        <row r="5597">
          <cell r="B5597" t="str">
            <v>MASON CO-REGULATEDRESIDENTIAL64RW1</v>
          </cell>
          <cell r="J5597" t="str">
            <v>64RW1</v>
          </cell>
          <cell r="K5597" t="str">
            <v>1-64 GAL CART WEEKLY SVC</v>
          </cell>
          <cell r="S5597">
            <v>0</v>
          </cell>
          <cell r="T5597">
            <v>0</v>
          </cell>
          <cell r="U5597">
            <v>0</v>
          </cell>
          <cell r="V5597">
            <v>0</v>
          </cell>
          <cell r="W5597">
            <v>0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-1042.74</v>
          </cell>
          <cell r="AC5597">
            <v>0</v>
          </cell>
          <cell r="AD5597">
            <v>0</v>
          </cell>
        </row>
        <row r="5598">
          <cell r="B5598" t="str">
            <v>MASON CO-REGULATEDRESIDENTIAL96RE1</v>
          </cell>
          <cell r="J5598" t="str">
            <v>96RE1</v>
          </cell>
          <cell r="K5598" t="str">
            <v>1-96 GAL EOW</v>
          </cell>
          <cell r="S5598">
            <v>0</v>
          </cell>
          <cell r="T5598">
            <v>0</v>
          </cell>
          <cell r="U5598">
            <v>0</v>
          </cell>
          <cell r="V5598">
            <v>0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-204.03</v>
          </cell>
          <cell r="AC5598">
            <v>0</v>
          </cell>
          <cell r="AD5598">
            <v>0</v>
          </cell>
        </row>
        <row r="5599">
          <cell r="B5599" t="str">
            <v>MASON CO-REGULATEDRESIDENTIAL96ROCC1</v>
          </cell>
          <cell r="J5599" t="str">
            <v>96ROCC1</v>
          </cell>
          <cell r="K5599" t="str">
            <v>1-96 GAL ON CALL PICKUP</v>
          </cell>
          <cell r="S5599">
            <v>0</v>
          </cell>
          <cell r="T5599">
            <v>0</v>
          </cell>
          <cell r="U5599">
            <v>0</v>
          </cell>
          <cell r="V5599">
            <v>0</v>
          </cell>
          <cell r="W5599">
            <v>0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B5599">
            <v>176.55</v>
          </cell>
          <cell r="AC5599">
            <v>0</v>
          </cell>
          <cell r="AD5599">
            <v>0</v>
          </cell>
        </row>
        <row r="5600">
          <cell r="B5600" t="str">
            <v>MASON CO-REGULATEDRESIDENTIAL96RW1</v>
          </cell>
          <cell r="J5600" t="str">
            <v>96RW1</v>
          </cell>
          <cell r="K5600" t="str">
            <v>1-96 GAL CART WEEKLY SVC</v>
          </cell>
          <cell r="S5600">
            <v>0</v>
          </cell>
          <cell r="T5600">
            <v>0</v>
          </cell>
          <cell r="U5600">
            <v>0</v>
          </cell>
          <cell r="V5600">
            <v>0</v>
          </cell>
          <cell r="W5600">
            <v>0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B5600">
            <v>-594.27</v>
          </cell>
          <cell r="AC5600">
            <v>0</v>
          </cell>
          <cell r="AD5600">
            <v>0</v>
          </cell>
        </row>
        <row r="5601">
          <cell r="B5601" t="str">
            <v>MASON CO-REGULATEDRESIDENTIALDRVNRE1</v>
          </cell>
          <cell r="J5601" t="str">
            <v>DRVNRE1</v>
          </cell>
          <cell r="K5601" t="str">
            <v>DRIVE IN UP TO 250'-EOW</v>
          </cell>
          <cell r="S5601">
            <v>0</v>
          </cell>
          <cell r="T5601">
            <v>0</v>
          </cell>
          <cell r="U5601">
            <v>0</v>
          </cell>
          <cell r="V5601">
            <v>0</v>
          </cell>
          <cell r="W5601">
            <v>0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B5601">
            <v>-3.84</v>
          </cell>
          <cell r="AC5601">
            <v>0</v>
          </cell>
          <cell r="AD5601">
            <v>0</v>
          </cell>
        </row>
        <row r="5602">
          <cell r="B5602" t="str">
            <v>MASON CO-REGULATEDRESIDENTIALDRVNRE1RECY</v>
          </cell>
          <cell r="J5602" t="str">
            <v>DRVNRE1RECY</v>
          </cell>
          <cell r="K5602" t="str">
            <v>DRIVE IN UP TO 250 EOW-RE</v>
          </cell>
          <cell r="S5602">
            <v>0</v>
          </cell>
          <cell r="T5602">
            <v>0</v>
          </cell>
          <cell r="U5602">
            <v>0</v>
          </cell>
          <cell r="V5602">
            <v>0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-5.28</v>
          </cell>
          <cell r="AC5602">
            <v>0</v>
          </cell>
          <cell r="AD5602">
            <v>0</v>
          </cell>
        </row>
        <row r="5603">
          <cell r="B5603" t="str">
            <v>MASON CO-REGULATEDRESIDENTIALDRVNRW1</v>
          </cell>
          <cell r="J5603" t="str">
            <v>DRVNRW1</v>
          </cell>
          <cell r="K5603" t="str">
            <v>DRIVE IN UP TO 250'</v>
          </cell>
          <cell r="S5603">
            <v>0</v>
          </cell>
          <cell r="T5603">
            <v>0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-2.14</v>
          </cell>
          <cell r="AC5603">
            <v>0</v>
          </cell>
          <cell r="AD5603">
            <v>0</v>
          </cell>
        </row>
        <row r="5604">
          <cell r="B5604" t="str">
            <v>MASON CO-REGULATEDRESIDENTIALEXPUR</v>
          </cell>
          <cell r="J5604" t="str">
            <v>EXPUR</v>
          </cell>
          <cell r="K5604" t="str">
            <v>EXTRA PICKUP</v>
          </cell>
          <cell r="S5604">
            <v>0</v>
          </cell>
          <cell r="T5604">
            <v>0</v>
          </cell>
          <cell r="U5604">
            <v>0</v>
          </cell>
          <cell r="V5604">
            <v>0</v>
          </cell>
          <cell r="W5604">
            <v>0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690.1</v>
          </cell>
          <cell r="AC5604">
            <v>0</v>
          </cell>
          <cell r="AD5604">
            <v>0</v>
          </cell>
        </row>
        <row r="5605">
          <cell r="B5605" t="str">
            <v>MASON CO-REGULATEDRESIDENTIALEXTRAR</v>
          </cell>
          <cell r="J5605" t="str">
            <v>EXTRAR</v>
          </cell>
          <cell r="K5605" t="str">
            <v>EXTRA CAN/BAGS</v>
          </cell>
          <cell r="S5605">
            <v>0</v>
          </cell>
          <cell r="T5605">
            <v>0</v>
          </cell>
          <cell r="U5605">
            <v>0</v>
          </cell>
          <cell r="V5605">
            <v>0</v>
          </cell>
          <cell r="W5605">
            <v>0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B5605">
            <v>2052.0500000000002</v>
          </cell>
          <cell r="AC5605">
            <v>0</v>
          </cell>
          <cell r="AD5605">
            <v>0</v>
          </cell>
        </row>
        <row r="5606">
          <cell r="B5606" t="str">
            <v>MASON CO-REGULATEDRESIDENTIALOFOWR</v>
          </cell>
          <cell r="J5606" t="str">
            <v>OFOWR</v>
          </cell>
          <cell r="K5606" t="str">
            <v>OVERFILL/OVERWEIGHT CHG</v>
          </cell>
          <cell r="S5606">
            <v>0</v>
          </cell>
          <cell r="T5606">
            <v>0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B5606">
            <v>1073.3800000000001</v>
          </cell>
          <cell r="AC5606">
            <v>0</v>
          </cell>
          <cell r="AD5606">
            <v>0</v>
          </cell>
        </row>
        <row r="5607">
          <cell r="B5607" t="str">
            <v>MASON CO-REGULATEDRESIDENTIALRECYCLECR</v>
          </cell>
          <cell r="J5607" t="str">
            <v>RECYCLECR</v>
          </cell>
          <cell r="K5607" t="str">
            <v>VALUE OF RECYCLABLES</v>
          </cell>
          <cell r="S5607">
            <v>0</v>
          </cell>
          <cell r="T5607">
            <v>0</v>
          </cell>
          <cell r="U5607">
            <v>0</v>
          </cell>
          <cell r="V5607">
            <v>0</v>
          </cell>
          <cell r="W5607">
            <v>0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-433.4</v>
          </cell>
          <cell r="AC5607">
            <v>0</v>
          </cell>
          <cell r="AD5607">
            <v>0</v>
          </cell>
        </row>
        <row r="5608">
          <cell r="B5608" t="str">
            <v>MASON CO-REGULATEDRESIDENTIALRECYR</v>
          </cell>
          <cell r="J5608" t="str">
            <v>RECYR</v>
          </cell>
          <cell r="K5608" t="str">
            <v>RESIDENTIAL RECYCLE</v>
          </cell>
          <cell r="S5608">
            <v>0</v>
          </cell>
          <cell r="T5608">
            <v>0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-1251.4100000000001</v>
          </cell>
          <cell r="AC5608">
            <v>0</v>
          </cell>
          <cell r="AD5608">
            <v>0</v>
          </cell>
        </row>
        <row r="5609">
          <cell r="B5609" t="str">
            <v>MASON CO-REGULATEDRESIDENTIALREDELIVER</v>
          </cell>
          <cell r="J5609" t="str">
            <v>REDELIVER</v>
          </cell>
          <cell r="K5609" t="str">
            <v>DELIVERY CHARGE</v>
          </cell>
          <cell r="S5609">
            <v>0</v>
          </cell>
          <cell r="T5609">
            <v>0</v>
          </cell>
          <cell r="U5609">
            <v>0</v>
          </cell>
          <cell r="V5609">
            <v>0</v>
          </cell>
          <cell r="W5609">
            <v>0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103.14</v>
          </cell>
          <cell r="AC5609">
            <v>0</v>
          </cell>
          <cell r="AD5609">
            <v>0</v>
          </cell>
        </row>
        <row r="5610">
          <cell r="B5610" t="str">
            <v>MASON CO-REGULATEDRESIDENTIALRESTART</v>
          </cell>
          <cell r="J5610" t="str">
            <v>RESTART</v>
          </cell>
          <cell r="K5610" t="str">
            <v>SERVICE RESTART FEE</v>
          </cell>
          <cell r="S5610">
            <v>0</v>
          </cell>
          <cell r="T5610">
            <v>0</v>
          </cell>
          <cell r="U5610">
            <v>0</v>
          </cell>
          <cell r="V5610">
            <v>0</v>
          </cell>
          <cell r="W5610">
            <v>0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950.12</v>
          </cell>
          <cell r="AC5610">
            <v>0</v>
          </cell>
          <cell r="AD5610">
            <v>0</v>
          </cell>
        </row>
        <row r="5611">
          <cell r="B5611" t="str">
            <v>MASON CO-REGULATEDRESIDENTIALWLKNRE1</v>
          </cell>
          <cell r="J5611" t="str">
            <v>WLKNRE1</v>
          </cell>
          <cell r="K5611" t="str">
            <v>WALK IN 5'-25'-EOW</v>
          </cell>
          <cell r="S5611">
            <v>0</v>
          </cell>
          <cell r="T5611">
            <v>0</v>
          </cell>
          <cell r="U5611">
            <v>0</v>
          </cell>
          <cell r="V5611">
            <v>0</v>
          </cell>
          <cell r="W5611">
            <v>0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B5611">
            <v>-4.4800000000000004</v>
          </cell>
          <cell r="AC5611">
            <v>0</v>
          </cell>
          <cell r="AD5611">
            <v>0</v>
          </cell>
        </row>
        <row r="5612">
          <cell r="B5612" t="str">
            <v>MASON CO-REGULATEDRESIDENTIALWLKNRW1</v>
          </cell>
          <cell r="J5612" t="str">
            <v>WLKNRW1</v>
          </cell>
          <cell r="K5612" t="str">
            <v>WALK IN 5'-25'</v>
          </cell>
          <cell r="S5612">
            <v>0</v>
          </cell>
          <cell r="T5612">
            <v>0</v>
          </cell>
          <cell r="U5612">
            <v>0</v>
          </cell>
          <cell r="V5612">
            <v>0</v>
          </cell>
          <cell r="W5612">
            <v>0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B5612">
            <v>-15.81</v>
          </cell>
          <cell r="AC5612">
            <v>0</v>
          </cell>
          <cell r="AD5612">
            <v>0</v>
          </cell>
        </row>
        <row r="5613">
          <cell r="B5613" t="str">
            <v>MASON CO-REGULATEDRESIDENTIALWLKNRW2</v>
          </cell>
          <cell r="J5613" t="str">
            <v>WLKNRW2</v>
          </cell>
          <cell r="K5613" t="str">
            <v>WALK IN OVER 25'</v>
          </cell>
          <cell r="S5613">
            <v>0</v>
          </cell>
          <cell r="T5613">
            <v>0</v>
          </cell>
          <cell r="U5613">
            <v>0</v>
          </cell>
          <cell r="V5613">
            <v>0</v>
          </cell>
          <cell r="W5613">
            <v>0</v>
          </cell>
          <cell r="X5613">
            <v>0</v>
          </cell>
          <cell r="Y5613">
            <v>0</v>
          </cell>
          <cell r="Z5613">
            <v>0</v>
          </cell>
          <cell r="AA5613">
            <v>0</v>
          </cell>
          <cell r="AB5613">
            <v>-0.68</v>
          </cell>
          <cell r="AC5613">
            <v>0</v>
          </cell>
          <cell r="AD5613">
            <v>0</v>
          </cell>
        </row>
        <row r="5614">
          <cell r="B5614" t="str">
            <v>MASON CO-REGULATEDRESIDENTIAL35ROCC1</v>
          </cell>
          <cell r="J5614" t="str">
            <v>35ROCC1</v>
          </cell>
          <cell r="K5614" t="str">
            <v>1-35 GAL ON CALL PICKUP</v>
          </cell>
          <cell r="S5614">
            <v>0</v>
          </cell>
          <cell r="T5614">
            <v>0</v>
          </cell>
          <cell r="U5614">
            <v>0</v>
          </cell>
          <cell r="V5614">
            <v>0</v>
          </cell>
          <cell r="W5614">
            <v>0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B5614">
            <v>12.9</v>
          </cell>
          <cell r="AC5614">
            <v>0</v>
          </cell>
          <cell r="AD5614">
            <v>0</v>
          </cell>
        </row>
        <row r="5615">
          <cell r="B5615" t="str">
            <v>MASON CO-REGULATEDRESIDENTIAL96ROCC1</v>
          </cell>
          <cell r="J5615" t="str">
            <v>96ROCC1</v>
          </cell>
          <cell r="K5615" t="str">
            <v>1-96 GAL ON CALL PICKUP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  <cell r="W5615">
            <v>0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>
            <v>11.77</v>
          </cell>
          <cell r="AC5615">
            <v>0</v>
          </cell>
          <cell r="AD5615">
            <v>0</v>
          </cell>
        </row>
        <row r="5616">
          <cell r="B5616" t="str">
            <v>MASON CO-REGULATEDRESIDENTIALDRVNRE1RECYMA</v>
          </cell>
          <cell r="J5616" t="str">
            <v>DRVNRE1RECYMA</v>
          </cell>
          <cell r="K5616" t="str">
            <v>DRIVE IN UP TO 250 EOW-RE</v>
          </cell>
          <cell r="S5616">
            <v>0</v>
          </cell>
          <cell r="T5616">
            <v>0</v>
          </cell>
          <cell r="U5616">
            <v>0</v>
          </cell>
          <cell r="V5616">
            <v>0</v>
          </cell>
          <cell r="W5616">
            <v>0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>
            <v>65.75</v>
          </cell>
          <cell r="AC5616">
            <v>0</v>
          </cell>
          <cell r="AD5616">
            <v>0</v>
          </cell>
        </row>
        <row r="5617">
          <cell r="B5617" t="str">
            <v>MASON CO-REGULATEDRESIDENTIALDRVNRE2RECYMA</v>
          </cell>
          <cell r="J5617" t="str">
            <v>DRVNRE2RECYMA</v>
          </cell>
          <cell r="K5617" t="str">
            <v>DRIVE IN OVER 250 EOW-REC</v>
          </cell>
          <cell r="S5617">
            <v>0</v>
          </cell>
          <cell r="T5617">
            <v>0</v>
          </cell>
          <cell r="U5617">
            <v>0</v>
          </cell>
          <cell r="V5617">
            <v>0</v>
          </cell>
          <cell r="W5617">
            <v>0</v>
          </cell>
          <cell r="X5617">
            <v>0</v>
          </cell>
          <cell r="Y5617">
            <v>0</v>
          </cell>
          <cell r="Z5617">
            <v>0</v>
          </cell>
          <cell r="AA5617">
            <v>0</v>
          </cell>
          <cell r="AB5617">
            <v>19.8</v>
          </cell>
          <cell r="AC5617">
            <v>0</v>
          </cell>
          <cell r="AD5617">
            <v>0</v>
          </cell>
        </row>
        <row r="5618">
          <cell r="B5618" t="str">
            <v>MASON CO-REGULATEDRESIDENTIALDRVNRM1RECYMA</v>
          </cell>
          <cell r="J5618" t="str">
            <v>DRVNRM1RECYMA</v>
          </cell>
          <cell r="K5618" t="str">
            <v>DRIVE IN UP TO 125 MONTHL</v>
          </cell>
          <cell r="S5618">
            <v>0</v>
          </cell>
          <cell r="T5618">
            <v>0</v>
          </cell>
          <cell r="U5618">
            <v>0</v>
          </cell>
          <cell r="V5618">
            <v>0</v>
          </cell>
          <cell r="W5618">
            <v>0</v>
          </cell>
          <cell r="X5618">
            <v>0</v>
          </cell>
          <cell r="Y5618">
            <v>0</v>
          </cell>
          <cell r="Z5618">
            <v>0</v>
          </cell>
          <cell r="AA5618">
            <v>0</v>
          </cell>
          <cell r="AB5618">
            <v>1.1000000000000001</v>
          </cell>
          <cell r="AC5618">
            <v>0</v>
          </cell>
          <cell r="AD5618">
            <v>0</v>
          </cell>
        </row>
        <row r="5619">
          <cell r="B5619" t="str">
            <v>MASON CO-REGULATEDRESIDENTIALEMPLOYEER</v>
          </cell>
          <cell r="J5619" t="str">
            <v>EMPLOYEER</v>
          </cell>
          <cell r="K5619" t="str">
            <v>EMPLOYEE SERVICE</v>
          </cell>
          <cell r="S5619">
            <v>0</v>
          </cell>
          <cell r="T5619">
            <v>0</v>
          </cell>
          <cell r="U5619">
            <v>0</v>
          </cell>
          <cell r="V5619">
            <v>0</v>
          </cell>
          <cell r="W5619">
            <v>0</v>
          </cell>
          <cell r="X5619">
            <v>0</v>
          </cell>
          <cell r="Y5619">
            <v>0</v>
          </cell>
          <cell r="Z5619">
            <v>0</v>
          </cell>
          <cell r="AA5619">
            <v>0</v>
          </cell>
          <cell r="AB5619">
            <v>0</v>
          </cell>
          <cell r="AC5619">
            <v>0</v>
          </cell>
          <cell r="AD5619">
            <v>0</v>
          </cell>
        </row>
        <row r="5620">
          <cell r="B5620" t="str">
            <v>MASON CO-REGULATEDRESIDENTIALRECYCLECR</v>
          </cell>
          <cell r="J5620" t="str">
            <v>RECYCLECR</v>
          </cell>
          <cell r="K5620" t="str">
            <v>VALUE OF RECYCLABLES</v>
          </cell>
          <cell r="S5620">
            <v>0</v>
          </cell>
          <cell r="T5620">
            <v>0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B5620">
            <v>13.32</v>
          </cell>
          <cell r="AC5620">
            <v>0</v>
          </cell>
          <cell r="AD5620">
            <v>0</v>
          </cell>
        </row>
        <row r="5621">
          <cell r="B5621" t="str">
            <v>MASON CO-REGULATEDRESIDENTIALRECYR</v>
          </cell>
          <cell r="J5621" t="str">
            <v>RECYR</v>
          </cell>
          <cell r="K5621" t="str">
            <v>RESIDENTIAL RECYCLE</v>
          </cell>
          <cell r="S5621">
            <v>0</v>
          </cell>
          <cell r="T5621">
            <v>0</v>
          </cell>
          <cell r="U5621">
            <v>0</v>
          </cell>
          <cell r="V5621">
            <v>0</v>
          </cell>
          <cell r="W5621">
            <v>0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B5621">
            <v>49.98</v>
          </cell>
          <cell r="AC5621">
            <v>0</v>
          </cell>
          <cell r="AD5621">
            <v>0</v>
          </cell>
        </row>
        <row r="5622">
          <cell r="B5622" t="str">
            <v>MASON CO-REGULATEDRESIDENTIAL35ROCC1</v>
          </cell>
          <cell r="J5622" t="str">
            <v>35ROCC1</v>
          </cell>
          <cell r="K5622" t="str">
            <v>1-35 GAL ON CALL PICKUP</v>
          </cell>
          <cell r="S5622">
            <v>0</v>
          </cell>
          <cell r="T5622">
            <v>0</v>
          </cell>
          <cell r="U5622">
            <v>0</v>
          </cell>
          <cell r="V5622">
            <v>0</v>
          </cell>
          <cell r="W5622">
            <v>0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B5622">
            <v>2334.9</v>
          </cell>
          <cell r="AC5622">
            <v>0</v>
          </cell>
          <cell r="AD5622">
            <v>0</v>
          </cell>
        </row>
        <row r="5623">
          <cell r="B5623" t="str">
            <v>MASON CO-REGULATEDRESIDENTIAL48ROCC1</v>
          </cell>
          <cell r="J5623" t="str">
            <v>48ROCC1</v>
          </cell>
          <cell r="K5623" t="str">
            <v>1-48 GAL ON CALL PICKUP</v>
          </cell>
          <cell r="S5623">
            <v>0</v>
          </cell>
          <cell r="T5623">
            <v>0</v>
          </cell>
          <cell r="U5623">
            <v>0</v>
          </cell>
          <cell r="V5623">
            <v>0</v>
          </cell>
          <cell r="W5623">
            <v>0</v>
          </cell>
          <cell r="X5623">
            <v>0</v>
          </cell>
          <cell r="Y5623">
            <v>0</v>
          </cell>
          <cell r="Z5623">
            <v>0</v>
          </cell>
          <cell r="AA5623">
            <v>0</v>
          </cell>
          <cell r="AB5623">
            <v>193.92</v>
          </cell>
          <cell r="AC5623">
            <v>0</v>
          </cell>
          <cell r="AD5623">
            <v>0</v>
          </cell>
        </row>
        <row r="5624">
          <cell r="B5624" t="str">
            <v>MASON CO-REGULATEDRESIDENTIAL64ROCC1</v>
          </cell>
          <cell r="J5624" t="str">
            <v>64ROCC1</v>
          </cell>
          <cell r="K5624" t="str">
            <v>1-64 GAL ON CALL PICKUP</v>
          </cell>
          <cell r="S5624">
            <v>0</v>
          </cell>
          <cell r="T5624">
            <v>0</v>
          </cell>
          <cell r="U5624">
            <v>0</v>
          </cell>
          <cell r="V5624">
            <v>0</v>
          </cell>
          <cell r="W5624">
            <v>0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B5624">
            <v>352.98</v>
          </cell>
          <cell r="AC5624">
            <v>0</v>
          </cell>
          <cell r="AD5624">
            <v>0</v>
          </cell>
        </row>
        <row r="5625">
          <cell r="B5625" t="str">
            <v>MASON CO-REGULATEDRESIDENTIAL96ROCC1</v>
          </cell>
          <cell r="J5625" t="str">
            <v>96ROCC1</v>
          </cell>
          <cell r="K5625" t="str">
            <v>1-96 GAL ON CALL PICKUP</v>
          </cell>
          <cell r="S5625">
            <v>0</v>
          </cell>
          <cell r="T5625">
            <v>0</v>
          </cell>
          <cell r="U5625">
            <v>0</v>
          </cell>
          <cell r="V5625">
            <v>0</v>
          </cell>
          <cell r="W5625">
            <v>0</v>
          </cell>
          <cell r="X5625">
            <v>0</v>
          </cell>
          <cell r="Y5625">
            <v>0</v>
          </cell>
          <cell r="Z5625">
            <v>0</v>
          </cell>
          <cell r="AA5625">
            <v>0</v>
          </cell>
          <cell r="AB5625">
            <v>482.57</v>
          </cell>
          <cell r="AC5625">
            <v>0</v>
          </cell>
          <cell r="AD5625">
            <v>0</v>
          </cell>
        </row>
        <row r="5626">
          <cell r="B5626" t="str">
            <v>MASON CO-REGULATEDRESIDENTIAL96RW1</v>
          </cell>
          <cell r="J5626" t="str">
            <v>96RW1</v>
          </cell>
          <cell r="K5626" t="str">
            <v>1-96 GAL CART WEEKLY SVC</v>
          </cell>
          <cell r="S5626">
            <v>0</v>
          </cell>
          <cell r="T5626">
            <v>0</v>
          </cell>
          <cell r="U5626">
            <v>0</v>
          </cell>
          <cell r="V5626">
            <v>0</v>
          </cell>
          <cell r="W5626">
            <v>0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B5626">
            <v>-39.35</v>
          </cell>
          <cell r="AC5626">
            <v>0</v>
          </cell>
          <cell r="AD5626">
            <v>0</v>
          </cell>
        </row>
        <row r="5627">
          <cell r="B5627" t="str">
            <v>MASON CO-REGULATEDRESIDENTIALDRVNROC1</v>
          </cell>
          <cell r="J5627" t="str">
            <v>DRVNROC1</v>
          </cell>
          <cell r="K5627" t="str">
            <v>DRIVE IN UP TO 250'-OC</v>
          </cell>
          <cell r="S5627">
            <v>0</v>
          </cell>
          <cell r="T5627">
            <v>0</v>
          </cell>
          <cell r="U5627">
            <v>0</v>
          </cell>
          <cell r="V5627">
            <v>0</v>
          </cell>
          <cell r="W5627">
            <v>0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B5627">
            <v>1.1100000000000001</v>
          </cell>
          <cell r="AC5627">
            <v>0</v>
          </cell>
          <cell r="AD5627">
            <v>0</v>
          </cell>
        </row>
        <row r="5628">
          <cell r="B5628" t="str">
            <v>MASON CO-REGULATEDRESIDENTIALEXTRAR</v>
          </cell>
          <cell r="J5628" t="str">
            <v>EXTRAR</v>
          </cell>
          <cell r="K5628" t="str">
            <v>EXTRA CAN/BAGS</v>
          </cell>
          <cell r="S5628">
            <v>0</v>
          </cell>
          <cell r="T5628">
            <v>0</v>
          </cell>
          <cell r="U5628">
            <v>0</v>
          </cell>
          <cell r="V5628">
            <v>0</v>
          </cell>
          <cell r="W5628">
            <v>0</v>
          </cell>
          <cell r="X5628">
            <v>0</v>
          </cell>
          <cell r="Y5628">
            <v>0</v>
          </cell>
          <cell r="Z5628">
            <v>0</v>
          </cell>
          <cell r="AA5628">
            <v>0</v>
          </cell>
          <cell r="AB5628">
            <v>103.73</v>
          </cell>
          <cell r="AC5628">
            <v>0</v>
          </cell>
          <cell r="AD5628">
            <v>0</v>
          </cell>
        </row>
        <row r="5629">
          <cell r="B5629" t="str">
            <v>MASON CO-REGULATEDRESIDENTIALOFOWR</v>
          </cell>
          <cell r="J5629" t="str">
            <v>OFOWR</v>
          </cell>
          <cell r="K5629" t="str">
            <v>OVERFILL/OVERWEIGHT CHG</v>
          </cell>
          <cell r="S5629">
            <v>0</v>
          </cell>
          <cell r="T5629">
            <v>0</v>
          </cell>
          <cell r="U5629">
            <v>0</v>
          </cell>
          <cell r="V5629">
            <v>0</v>
          </cell>
          <cell r="W5629">
            <v>0</v>
          </cell>
          <cell r="X5629">
            <v>0</v>
          </cell>
          <cell r="Y5629">
            <v>0</v>
          </cell>
          <cell r="Z5629">
            <v>0</v>
          </cell>
          <cell r="AA5629">
            <v>0</v>
          </cell>
          <cell r="AB5629">
            <v>13.53</v>
          </cell>
          <cell r="AC5629">
            <v>0</v>
          </cell>
          <cell r="AD5629">
            <v>0</v>
          </cell>
        </row>
        <row r="5630">
          <cell r="B5630" t="str">
            <v>MASON CO-REGULATEDRESIDENTIALREDELIVER</v>
          </cell>
          <cell r="J5630" t="str">
            <v>REDELIVER</v>
          </cell>
          <cell r="K5630" t="str">
            <v>DELIVERY CHARGE</v>
          </cell>
          <cell r="S5630">
            <v>0</v>
          </cell>
          <cell r="T5630">
            <v>0</v>
          </cell>
          <cell r="U5630">
            <v>0</v>
          </cell>
          <cell r="V5630">
            <v>0</v>
          </cell>
          <cell r="W5630">
            <v>0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B5630">
            <v>16.940000000000001</v>
          </cell>
          <cell r="AC5630">
            <v>0</v>
          </cell>
          <cell r="AD5630">
            <v>0</v>
          </cell>
        </row>
        <row r="5631">
          <cell r="B5631" t="str">
            <v>MASON CO-REGULATEDRESIDENTIALRESTART</v>
          </cell>
          <cell r="J5631" t="str">
            <v>RESTART</v>
          </cell>
          <cell r="K5631" t="str">
            <v>SERVICE RESTART FEE</v>
          </cell>
          <cell r="S5631">
            <v>0</v>
          </cell>
          <cell r="T5631">
            <v>0</v>
          </cell>
          <cell r="U5631">
            <v>0</v>
          </cell>
          <cell r="V5631">
            <v>0</v>
          </cell>
          <cell r="W5631">
            <v>0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>
            <v>49.2</v>
          </cell>
          <cell r="AC5631">
            <v>0</v>
          </cell>
          <cell r="AD5631">
            <v>0</v>
          </cell>
        </row>
        <row r="5632">
          <cell r="B5632" t="str">
            <v>MASON CO-REGULATEDROLLOFFDISPMC-TON</v>
          </cell>
          <cell r="J5632" t="str">
            <v>DISPMC-TON</v>
          </cell>
          <cell r="K5632" t="str">
            <v>MC LANDFILL PER TON</v>
          </cell>
          <cell r="S5632">
            <v>0</v>
          </cell>
          <cell r="T5632">
            <v>0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211.98</v>
          </cell>
          <cell r="AC5632">
            <v>0</v>
          </cell>
          <cell r="AD5632">
            <v>0</v>
          </cell>
        </row>
        <row r="5633">
          <cell r="B5633" t="str">
            <v>MASON CO-REGULATEDROLLOFFDISPMCMISC</v>
          </cell>
          <cell r="J5633" t="str">
            <v>DISPMCMISC</v>
          </cell>
          <cell r="K5633" t="str">
            <v>DISPOSAL MISCELLANOUS</v>
          </cell>
          <cell r="S5633">
            <v>0</v>
          </cell>
          <cell r="T5633">
            <v>0</v>
          </cell>
          <cell r="U5633">
            <v>0</v>
          </cell>
          <cell r="V5633">
            <v>0</v>
          </cell>
          <cell r="W5633">
            <v>0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B5633">
            <v>21.56</v>
          </cell>
          <cell r="AC5633">
            <v>0</v>
          </cell>
          <cell r="AD5633">
            <v>0</v>
          </cell>
        </row>
        <row r="5634">
          <cell r="B5634" t="str">
            <v>MASON CO-REGULATEDROLLOFFRODEL</v>
          </cell>
          <cell r="J5634" t="str">
            <v>RODEL</v>
          </cell>
          <cell r="K5634" t="str">
            <v>ROLL OFF-DELIVERY</v>
          </cell>
          <cell r="S5634">
            <v>0</v>
          </cell>
          <cell r="T5634">
            <v>0</v>
          </cell>
          <cell r="U5634">
            <v>0</v>
          </cell>
          <cell r="V5634">
            <v>0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77.959999999999994</v>
          </cell>
          <cell r="AC5634">
            <v>0</v>
          </cell>
          <cell r="AD5634">
            <v>0</v>
          </cell>
        </row>
        <row r="5635">
          <cell r="B5635" t="str">
            <v>MASON CO-REGULATEDROLLOFFROHAUL20T</v>
          </cell>
          <cell r="J5635" t="str">
            <v>ROHAUL20T</v>
          </cell>
          <cell r="K5635" t="str">
            <v>20YD ROLL OFF TEMP HAUL</v>
          </cell>
          <cell r="S5635">
            <v>0</v>
          </cell>
          <cell r="T5635">
            <v>0</v>
          </cell>
          <cell r="U5635">
            <v>0</v>
          </cell>
          <cell r="V5635">
            <v>0</v>
          </cell>
          <cell r="W5635">
            <v>0</v>
          </cell>
          <cell r="X5635">
            <v>0</v>
          </cell>
          <cell r="Y5635">
            <v>0</v>
          </cell>
          <cell r="Z5635">
            <v>0</v>
          </cell>
          <cell r="AA5635">
            <v>0</v>
          </cell>
          <cell r="AB5635">
            <v>97.48</v>
          </cell>
          <cell r="AC5635">
            <v>0</v>
          </cell>
          <cell r="AD5635">
            <v>0</v>
          </cell>
        </row>
        <row r="5636">
          <cell r="B5636" t="str">
            <v>MASON CO-REGULATEDROLLOFFRORENT20D</v>
          </cell>
          <cell r="J5636" t="str">
            <v>RORENT20D</v>
          </cell>
          <cell r="K5636" t="str">
            <v>20YD ROLL OFF-DAILY RENT</v>
          </cell>
          <cell r="S5636">
            <v>0</v>
          </cell>
          <cell r="T5636">
            <v>0</v>
          </cell>
          <cell r="U5636">
            <v>0</v>
          </cell>
          <cell r="V5636">
            <v>0</v>
          </cell>
          <cell r="W5636">
            <v>0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>
            <v>30.05</v>
          </cell>
          <cell r="AC5636">
            <v>0</v>
          </cell>
          <cell r="AD5636">
            <v>0</v>
          </cell>
        </row>
        <row r="5637">
          <cell r="B5637" t="str">
            <v>MASON CO-REGULATEDROLLOFFWASHOUT</v>
          </cell>
          <cell r="J5637" t="str">
            <v>WASHOUT</v>
          </cell>
          <cell r="K5637" t="str">
            <v>WASHING FEE</v>
          </cell>
          <cell r="S5637">
            <v>0</v>
          </cell>
          <cell r="T5637">
            <v>0</v>
          </cell>
          <cell r="U5637">
            <v>0</v>
          </cell>
          <cell r="V5637">
            <v>0</v>
          </cell>
          <cell r="W5637">
            <v>0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B5637">
            <v>31.86</v>
          </cell>
          <cell r="AC5637">
            <v>0</v>
          </cell>
          <cell r="AD5637">
            <v>0</v>
          </cell>
        </row>
        <row r="5638">
          <cell r="B5638" t="str">
            <v>MASON CO-REGULATEDROLLOFFROLID</v>
          </cell>
          <cell r="J5638" t="str">
            <v>ROLID</v>
          </cell>
          <cell r="K5638" t="str">
            <v>ROLL OFF-LID</v>
          </cell>
          <cell r="S5638">
            <v>0</v>
          </cell>
          <cell r="T5638">
            <v>0</v>
          </cell>
          <cell r="U5638">
            <v>0</v>
          </cell>
          <cell r="V5638">
            <v>0</v>
          </cell>
          <cell r="W5638">
            <v>0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262.08</v>
          </cell>
          <cell r="AC5638">
            <v>0</v>
          </cell>
          <cell r="AD5638">
            <v>0</v>
          </cell>
        </row>
        <row r="5639">
          <cell r="B5639" t="str">
            <v>MASON CO-REGULATEDROLLOFFRORENT10D</v>
          </cell>
          <cell r="J5639" t="str">
            <v>RORENT10D</v>
          </cell>
          <cell r="K5639" t="str">
            <v>10YD ROLL OFF DAILY RENT</v>
          </cell>
          <cell r="S5639">
            <v>0</v>
          </cell>
          <cell r="T5639">
            <v>0</v>
          </cell>
          <cell r="U5639">
            <v>0</v>
          </cell>
          <cell r="V5639">
            <v>0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283.64999999999998</v>
          </cell>
          <cell r="AC5639">
            <v>0</v>
          </cell>
          <cell r="AD5639">
            <v>0</v>
          </cell>
        </row>
        <row r="5640">
          <cell r="B5640" t="str">
            <v>MASON CO-REGULATEDROLLOFFRORENT20D</v>
          </cell>
          <cell r="J5640" t="str">
            <v>RORENT20D</v>
          </cell>
          <cell r="K5640" t="str">
            <v>20YD ROLL OFF-DAILY RENT</v>
          </cell>
          <cell r="S5640">
            <v>0</v>
          </cell>
          <cell r="T5640">
            <v>0</v>
          </cell>
          <cell r="U5640">
            <v>0</v>
          </cell>
          <cell r="V5640">
            <v>0</v>
          </cell>
          <cell r="W5640">
            <v>0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2373.9499999999998</v>
          </cell>
          <cell r="AC5640">
            <v>0</v>
          </cell>
          <cell r="AD5640">
            <v>0</v>
          </cell>
        </row>
        <row r="5641">
          <cell r="B5641" t="str">
            <v>MASON CO-REGULATEDROLLOFFRORENT20M</v>
          </cell>
          <cell r="J5641" t="str">
            <v>RORENT20M</v>
          </cell>
          <cell r="K5641" t="str">
            <v>20YD ROLL OFF-MNTHLY RENT</v>
          </cell>
          <cell r="S5641">
            <v>0</v>
          </cell>
          <cell r="T5641">
            <v>0</v>
          </cell>
          <cell r="U5641">
            <v>0</v>
          </cell>
          <cell r="V5641">
            <v>0</v>
          </cell>
          <cell r="W5641">
            <v>0</v>
          </cell>
          <cell r="X5641">
            <v>0</v>
          </cell>
          <cell r="Y5641">
            <v>0</v>
          </cell>
          <cell r="Z5641">
            <v>0</v>
          </cell>
          <cell r="AA5641">
            <v>0</v>
          </cell>
          <cell r="AB5641">
            <v>2047.08</v>
          </cell>
          <cell r="AC5641">
            <v>0</v>
          </cell>
          <cell r="AD5641">
            <v>0</v>
          </cell>
        </row>
        <row r="5642">
          <cell r="B5642" t="str">
            <v>MASON CO-REGULATEDROLLOFFRORENT40D</v>
          </cell>
          <cell r="J5642" t="str">
            <v>RORENT40D</v>
          </cell>
          <cell r="K5642" t="str">
            <v>40YD ROLL OFF-DAILY RENT</v>
          </cell>
          <cell r="S5642">
            <v>0</v>
          </cell>
          <cell r="T5642">
            <v>0</v>
          </cell>
          <cell r="U5642">
            <v>0</v>
          </cell>
          <cell r="V5642">
            <v>0</v>
          </cell>
          <cell r="W5642">
            <v>0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B5642">
            <v>1135.2</v>
          </cell>
          <cell r="AC5642">
            <v>0</v>
          </cell>
          <cell r="AD5642">
            <v>0</v>
          </cell>
        </row>
        <row r="5643">
          <cell r="B5643" t="str">
            <v>MASON CO-REGULATEDROLLOFFRORENT40M</v>
          </cell>
          <cell r="J5643" t="str">
            <v>RORENT40M</v>
          </cell>
          <cell r="K5643" t="str">
            <v>40YD ROLL OFF-MNTHLY RENT</v>
          </cell>
          <cell r="S5643">
            <v>0</v>
          </cell>
          <cell r="T5643">
            <v>0</v>
          </cell>
          <cell r="U5643">
            <v>0</v>
          </cell>
          <cell r="V5643">
            <v>0</v>
          </cell>
          <cell r="W5643">
            <v>0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B5643">
            <v>331.48</v>
          </cell>
          <cell r="AC5643">
            <v>0</v>
          </cell>
          <cell r="AD5643">
            <v>0</v>
          </cell>
        </row>
        <row r="5644">
          <cell r="B5644" t="str">
            <v>MASON CO-REGULATEDROLLOFFCPHAUL10</v>
          </cell>
          <cell r="J5644" t="str">
            <v>CPHAUL10</v>
          </cell>
          <cell r="K5644" t="str">
            <v>10YD COMPACTOR-HAUL</v>
          </cell>
          <cell r="S5644">
            <v>0</v>
          </cell>
          <cell r="T5644">
            <v>0</v>
          </cell>
          <cell r="U5644">
            <v>0</v>
          </cell>
          <cell r="V5644">
            <v>0</v>
          </cell>
          <cell r="W5644">
            <v>0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253.42</v>
          </cell>
          <cell r="AC5644">
            <v>0</v>
          </cell>
          <cell r="AD5644">
            <v>0</v>
          </cell>
        </row>
        <row r="5645">
          <cell r="B5645" t="str">
            <v>MASON CO-REGULATEDROLLOFFCPHAUL15</v>
          </cell>
          <cell r="J5645" t="str">
            <v>CPHAUL15</v>
          </cell>
          <cell r="K5645" t="str">
            <v>15YD COMPACTOR-HAUL</v>
          </cell>
          <cell r="S5645">
            <v>0</v>
          </cell>
          <cell r="T5645">
            <v>0</v>
          </cell>
          <cell r="U5645">
            <v>0</v>
          </cell>
          <cell r="V5645">
            <v>0</v>
          </cell>
          <cell r="W5645">
            <v>0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584.67999999999995</v>
          </cell>
          <cell r="AC5645">
            <v>0</v>
          </cell>
          <cell r="AD5645">
            <v>0</v>
          </cell>
        </row>
        <row r="5646">
          <cell r="B5646" t="str">
            <v>MASON CO-REGULATEDROLLOFFCPHAUL25</v>
          </cell>
          <cell r="J5646" t="str">
            <v>CPHAUL25</v>
          </cell>
          <cell r="K5646" t="str">
            <v>25YD COMPACTOR-HAUL</v>
          </cell>
          <cell r="S5646">
            <v>0</v>
          </cell>
          <cell r="T5646">
            <v>0</v>
          </cell>
          <cell r="U5646">
            <v>0</v>
          </cell>
          <cell r="V5646">
            <v>0</v>
          </cell>
          <cell r="W5646">
            <v>0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1536.21</v>
          </cell>
          <cell r="AC5646">
            <v>0</v>
          </cell>
          <cell r="AD5646">
            <v>0</v>
          </cell>
        </row>
        <row r="5647">
          <cell r="B5647" t="str">
            <v>MASON CO-REGULATEDROLLOFFDISPMC-TON</v>
          </cell>
          <cell r="J5647" t="str">
            <v>DISPMC-TON</v>
          </cell>
          <cell r="K5647" t="str">
            <v>MC LANDFILL PER TON</v>
          </cell>
          <cell r="S5647">
            <v>0</v>
          </cell>
          <cell r="T5647">
            <v>0</v>
          </cell>
          <cell r="U5647">
            <v>0</v>
          </cell>
          <cell r="V5647">
            <v>0</v>
          </cell>
          <cell r="W5647">
            <v>0</v>
          </cell>
          <cell r="X5647">
            <v>0</v>
          </cell>
          <cell r="Y5647">
            <v>0</v>
          </cell>
          <cell r="Z5647">
            <v>0</v>
          </cell>
          <cell r="AA5647">
            <v>0</v>
          </cell>
          <cell r="AB5647">
            <v>37590.75</v>
          </cell>
          <cell r="AC5647">
            <v>0</v>
          </cell>
          <cell r="AD5647">
            <v>0</v>
          </cell>
        </row>
        <row r="5648">
          <cell r="B5648" t="str">
            <v>MASON CO-REGULATEDROLLOFFDISPMCMISC</v>
          </cell>
          <cell r="J5648" t="str">
            <v>DISPMCMISC</v>
          </cell>
          <cell r="K5648" t="str">
            <v>DISPOSAL MISCELLANOUS</v>
          </cell>
          <cell r="S5648">
            <v>0</v>
          </cell>
          <cell r="T5648">
            <v>0</v>
          </cell>
          <cell r="U5648">
            <v>0</v>
          </cell>
          <cell r="V5648">
            <v>0</v>
          </cell>
          <cell r="W5648">
            <v>0</v>
          </cell>
          <cell r="X5648">
            <v>0</v>
          </cell>
          <cell r="Y5648">
            <v>0</v>
          </cell>
          <cell r="Z5648">
            <v>0</v>
          </cell>
          <cell r="AA5648">
            <v>0</v>
          </cell>
          <cell r="AB5648">
            <v>456.91</v>
          </cell>
          <cell r="AC5648">
            <v>0</v>
          </cell>
          <cell r="AD5648">
            <v>0</v>
          </cell>
        </row>
        <row r="5649">
          <cell r="B5649" t="str">
            <v>MASON CO-REGULATEDROLLOFFRODEL</v>
          </cell>
          <cell r="J5649" t="str">
            <v>RODEL</v>
          </cell>
          <cell r="K5649" t="str">
            <v>ROLL OFF-DELIVERY</v>
          </cell>
          <cell r="S5649">
            <v>0</v>
          </cell>
          <cell r="T5649">
            <v>0</v>
          </cell>
          <cell r="U5649">
            <v>0</v>
          </cell>
          <cell r="V5649">
            <v>0</v>
          </cell>
          <cell r="W5649">
            <v>0</v>
          </cell>
          <cell r="X5649">
            <v>0</v>
          </cell>
          <cell r="Y5649">
            <v>0</v>
          </cell>
          <cell r="Z5649">
            <v>0</v>
          </cell>
          <cell r="AA5649">
            <v>0</v>
          </cell>
          <cell r="AB5649">
            <v>2182.88</v>
          </cell>
          <cell r="AC5649">
            <v>0</v>
          </cell>
          <cell r="AD5649">
            <v>0</v>
          </cell>
        </row>
        <row r="5650">
          <cell r="B5650" t="str">
            <v>MASON CO-REGULATEDROLLOFFROHAUL20</v>
          </cell>
          <cell r="J5650" t="str">
            <v>ROHAUL20</v>
          </cell>
          <cell r="K5650" t="str">
            <v>20YD ROLL OFF-HAUL</v>
          </cell>
          <cell r="S5650">
            <v>0</v>
          </cell>
          <cell r="T5650">
            <v>0</v>
          </cell>
          <cell r="U5650">
            <v>0</v>
          </cell>
          <cell r="V5650">
            <v>0</v>
          </cell>
          <cell r="W5650">
            <v>0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B5650">
            <v>4679.04</v>
          </cell>
          <cell r="AC5650">
            <v>0</v>
          </cell>
          <cell r="AD5650">
            <v>0</v>
          </cell>
        </row>
        <row r="5651">
          <cell r="B5651" t="str">
            <v>MASON CO-REGULATEDROLLOFFROHAUL20T</v>
          </cell>
          <cell r="J5651" t="str">
            <v>ROHAUL20T</v>
          </cell>
          <cell r="K5651" t="str">
            <v>20YD ROLL OFF TEMP HAUL</v>
          </cell>
          <cell r="S5651">
            <v>0</v>
          </cell>
          <cell r="T5651">
            <v>0</v>
          </cell>
          <cell r="U5651">
            <v>0</v>
          </cell>
          <cell r="V5651">
            <v>0</v>
          </cell>
          <cell r="W5651">
            <v>0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5361.4</v>
          </cell>
          <cell r="AC5651">
            <v>0</v>
          </cell>
          <cell r="AD5651">
            <v>0</v>
          </cell>
        </row>
        <row r="5652">
          <cell r="B5652" t="str">
            <v>MASON CO-REGULATEDROLLOFFROHAUL30</v>
          </cell>
          <cell r="J5652" t="str">
            <v>ROHAUL30</v>
          </cell>
          <cell r="K5652" t="str">
            <v>30YD ROLL OFF-HAUL</v>
          </cell>
          <cell r="S5652">
            <v>0</v>
          </cell>
          <cell r="T5652">
            <v>0</v>
          </cell>
          <cell r="U5652">
            <v>0</v>
          </cell>
          <cell r="V5652">
            <v>0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B5652">
            <v>252.8</v>
          </cell>
          <cell r="AC5652">
            <v>0</v>
          </cell>
          <cell r="AD5652">
            <v>0</v>
          </cell>
        </row>
        <row r="5653">
          <cell r="B5653" t="str">
            <v>MASON CO-REGULATEDROLLOFFROHAUL40</v>
          </cell>
          <cell r="J5653" t="str">
            <v>ROHAUL40</v>
          </cell>
          <cell r="K5653" t="str">
            <v>40YD ROLL OFF-HAUL</v>
          </cell>
          <cell r="S5653">
            <v>0</v>
          </cell>
          <cell r="T5653">
            <v>0</v>
          </cell>
          <cell r="U5653">
            <v>0</v>
          </cell>
          <cell r="V5653">
            <v>0</v>
          </cell>
          <cell r="W5653">
            <v>0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1325.92</v>
          </cell>
          <cell r="AC5653">
            <v>0</v>
          </cell>
          <cell r="AD5653">
            <v>0</v>
          </cell>
        </row>
        <row r="5654">
          <cell r="B5654" t="str">
            <v>MASON CO-REGULATEDROLLOFFROHAUL40T</v>
          </cell>
          <cell r="J5654" t="str">
            <v>ROHAUL40T</v>
          </cell>
          <cell r="K5654" t="str">
            <v>40YD ROLL OFF TEMP HAUL</v>
          </cell>
          <cell r="S5654">
            <v>0</v>
          </cell>
          <cell r="T5654">
            <v>0</v>
          </cell>
          <cell r="U5654">
            <v>0</v>
          </cell>
          <cell r="V5654">
            <v>0</v>
          </cell>
          <cell r="W5654">
            <v>0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1988.88</v>
          </cell>
          <cell r="AC5654">
            <v>0</v>
          </cell>
          <cell r="AD5654">
            <v>0</v>
          </cell>
        </row>
        <row r="5655">
          <cell r="B5655" t="str">
            <v>MASON CO-REGULATEDROLLOFFROMILE</v>
          </cell>
          <cell r="J5655" t="str">
            <v>ROMILE</v>
          </cell>
          <cell r="K5655" t="str">
            <v>ROLL OFF-MILEAGE</v>
          </cell>
          <cell r="S5655">
            <v>0</v>
          </cell>
          <cell r="T5655">
            <v>0</v>
          </cell>
          <cell r="U5655">
            <v>0</v>
          </cell>
          <cell r="V5655">
            <v>0</v>
          </cell>
          <cell r="W5655">
            <v>0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B5655">
            <v>918.54</v>
          </cell>
          <cell r="AC5655">
            <v>0</v>
          </cell>
          <cell r="AD5655">
            <v>0</v>
          </cell>
        </row>
        <row r="5656">
          <cell r="B5656" t="str">
            <v>MASON CO-REGULATEDROLLOFFRORELOCATE</v>
          </cell>
          <cell r="J5656" t="str">
            <v>RORELOCATE</v>
          </cell>
          <cell r="K5656" t="str">
            <v>ROLL OFF RELOCATE</v>
          </cell>
          <cell r="S5656">
            <v>0</v>
          </cell>
          <cell r="T5656">
            <v>0</v>
          </cell>
          <cell r="U5656">
            <v>0</v>
          </cell>
          <cell r="V5656">
            <v>0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97.48</v>
          </cell>
          <cell r="AC5656">
            <v>0</v>
          </cell>
          <cell r="AD5656">
            <v>0</v>
          </cell>
        </row>
        <row r="5657">
          <cell r="B5657" t="str">
            <v>MASON CO-REGULATEDROLLOFFRORENT20D</v>
          </cell>
          <cell r="J5657" t="str">
            <v>RORENT20D</v>
          </cell>
          <cell r="K5657" t="str">
            <v>20YD ROLL OFF-DAILY RENT</v>
          </cell>
          <cell r="S5657">
            <v>0</v>
          </cell>
          <cell r="T5657">
            <v>0</v>
          </cell>
          <cell r="U5657">
            <v>0</v>
          </cell>
          <cell r="V5657">
            <v>0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1700.83</v>
          </cell>
          <cell r="AC5657">
            <v>0</v>
          </cell>
          <cell r="AD5657">
            <v>0</v>
          </cell>
        </row>
        <row r="5658">
          <cell r="B5658" t="str">
            <v>MASON CO-REGULATEDROLLOFFRORENT40D</v>
          </cell>
          <cell r="J5658" t="str">
            <v>RORENT40D</v>
          </cell>
          <cell r="K5658" t="str">
            <v>40YD ROLL OFF-DAILY RENT</v>
          </cell>
          <cell r="S5658">
            <v>0</v>
          </cell>
          <cell r="T5658">
            <v>0</v>
          </cell>
          <cell r="U5658">
            <v>0</v>
          </cell>
          <cell r="V5658">
            <v>0</v>
          </cell>
          <cell r="W5658">
            <v>0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898.7</v>
          </cell>
          <cell r="AC5658">
            <v>0</v>
          </cell>
          <cell r="AD5658">
            <v>0</v>
          </cell>
        </row>
        <row r="5659">
          <cell r="B5659" t="str">
            <v>MASON CO-REGULATEDROLLOFFSP</v>
          </cell>
          <cell r="J5659" t="str">
            <v>SP</v>
          </cell>
          <cell r="K5659" t="str">
            <v>SPECIAL PICKUP</v>
          </cell>
          <cell r="S5659">
            <v>0</v>
          </cell>
          <cell r="T5659">
            <v>0</v>
          </cell>
          <cell r="U5659">
            <v>0</v>
          </cell>
          <cell r="V5659">
            <v>0</v>
          </cell>
          <cell r="W5659">
            <v>0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B5659">
            <v>606.72</v>
          </cell>
          <cell r="AC5659">
            <v>0</v>
          </cell>
          <cell r="AD5659">
            <v>0</v>
          </cell>
        </row>
        <row r="5660">
          <cell r="B5660" t="str">
            <v>MASON CO-REGULATEDSURCFUEL-RES MASON</v>
          </cell>
          <cell r="J5660" t="str">
            <v>FUEL-RES MASON</v>
          </cell>
          <cell r="K5660" t="str">
            <v>FUEL &amp; MATERIAL SURCHARGE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  <cell r="W5660">
            <v>0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B5660">
            <v>0</v>
          </cell>
          <cell r="AC5660">
            <v>0</v>
          </cell>
          <cell r="AD5660">
            <v>0</v>
          </cell>
        </row>
        <row r="5661">
          <cell r="B5661" t="str">
            <v>MASON CO-REGULATEDSURCFUEL-ACCTG MASON</v>
          </cell>
          <cell r="J5661" t="str">
            <v>FUEL-ACCTG MASON</v>
          </cell>
          <cell r="K5661" t="str">
            <v>FUEL &amp; MATERIAL SURCHARGE</v>
          </cell>
          <cell r="S5661">
            <v>0</v>
          </cell>
          <cell r="T5661">
            <v>0</v>
          </cell>
          <cell r="U5661">
            <v>0</v>
          </cell>
          <cell r="V5661">
            <v>0</v>
          </cell>
          <cell r="W5661">
            <v>0</v>
          </cell>
          <cell r="X5661">
            <v>0</v>
          </cell>
          <cell r="Y5661">
            <v>0</v>
          </cell>
          <cell r="Z5661">
            <v>0</v>
          </cell>
          <cell r="AA5661">
            <v>0</v>
          </cell>
          <cell r="AB5661">
            <v>0</v>
          </cell>
          <cell r="AC5661">
            <v>0</v>
          </cell>
          <cell r="AD5661">
            <v>0</v>
          </cell>
        </row>
        <row r="5662">
          <cell r="B5662" t="str">
            <v>MASON CO-REGULATEDSURCFUEL-COM MASON</v>
          </cell>
          <cell r="J5662" t="str">
            <v>FUEL-COM MASON</v>
          </cell>
          <cell r="K5662" t="str">
            <v>FUEL &amp; MATERIAL SURCHARGE</v>
          </cell>
          <cell r="S5662">
            <v>0</v>
          </cell>
          <cell r="T5662">
            <v>0</v>
          </cell>
          <cell r="U5662">
            <v>0</v>
          </cell>
          <cell r="V5662">
            <v>0</v>
          </cell>
          <cell r="W5662">
            <v>0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B5662">
            <v>0</v>
          </cell>
          <cell r="AC5662">
            <v>0</v>
          </cell>
          <cell r="AD5662">
            <v>0</v>
          </cell>
        </row>
        <row r="5663">
          <cell r="B5663" t="str">
            <v>MASON CO-REGULATEDSURCFUEL-RECY MASON</v>
          </cell>
          <cell r="J5663" t="str">
            <v>FUEL-RECY MASON</v>
          </cell>
          <cell r="K5663" t="str">
            <v>FUEL &amp; MATERIAL SURCHARGE</v>
          </cell>
          <cell r="S5663">
            <v>0</v>
          </cell>
          <cell r="T5663">
            <v>0</v>
          </cell>
          <cell r="U5663">
            <v>0</v>
          </cell>
          <cell r="V5663">
            <v>0</v>
          </cell>
          <cell r="W5663">
            <v>0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B5663">
            <v>0</v>
          </cell>
          <cell r="AC5663">
            <v>0</v>
          </cell>
          <cell r="AD5663">
            <v>0</v>
          </cell>
        </row>
        <row r="5664">
          <cell r="B5664" t="str">
            <v>MASON CO-REGULATEDSURCFUEL-RES MASON</v>
          </cell>
          <cell r="J5664" t="str">
            <v>FUEL-RES MASON</v>
          </cell>
          <cell r="K5664" t="str">
            <v>FUEL &amp; MATERIAL SURCHARGE</v>
          </cell>
          <cell r="S5664">
            <v>0</v>
          </cell>
          <cell r="T5664">
            <v>0</v>
          </cell>
          <cell r="U5664">
            <v>0</v>
          </cell>
          <cell r="V5664">
            <v>0</v>
          </cell>
          <cell r="W5664">
            <v>0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>
            <v>0</v>
          </cell>
          <cell r="AC5664">
            <v>0</v>
          </cell>
          <cell r="AD5664">
            <v>0</v>
          </cell>
        </row>
        <row r="5665">
          <cell r="B5665" t="str">
            <v>MASON CO-REGULATEDSURCFUEL-COM MASON</v>
          </cell>
          <cell r="J5665" t="str">
            <v>FUEL-COM MASON</v>
          </cell>
          <cell r="K5665" t="str">
            <v>FUEL &amp; MATERIAL SURCHARGE</v>
          </cell>
          <cell r="S5665">
            <v>0</v>
          </cell>
          <cell r="T5665">
            <v>0</v>
          </cell>
          <cell r="U5665">
            <v>0</v>
          </cell>
          <cell r="V5665">
            <v>0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>
            <v>0</v>
          </cell>
          <cell r="AC5665">
            <v>0</v>
          </cell>
          <cell r="AD5665">
            <v>0</v>
          </cell>
        </row>
        <row r="5666">
          <cell r="B5666" t="str">
            <v>MASON CO-REGULATEDSURCFUEL-RECY MASON</v>
          </cell>
          <cell r="J5666" t="str">
            <v>FUEL-RECY MASON</v>
          </cell>
          <cell r="K5666" t="str">
            <v>FUEL &amp; MATERIAL SURCHARGE</v>
          </cell>
          <cell r="S5666">
            <v>0</v>
          </cell>
          <cell r="T5666">
            <v>0</v>
          </cell>
          <cell r="U5666">
            <v>0</v>
          </cell>
          <cell r="V5666">
            <v>0</v>
          </cell>
          <cell r="W5666">
            <v>0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B5666">
            <v>0</v>
          </cell>
          <cell r="AC5666">
            <v>0</v>
          </cell>
          <cell r="AD5666">
            <v>0</v>
          </cell>
        </row>
        <row r="5667">
          <cell r="B5667" t="str">
            <v>MASON CO-REGULATEDSURCFUEL-RES MASON</v>
          </cell>
          <cell r="J5667" t="str">
            <v>FUEL-RES MASON</v>
          </cell>
          <cell r="K5667" t="str">
            <v>FUEL &amp; MATERIAL SURCHARGE</v>
          </cell>
          <cell r="S5667">
            <v>0</v>
          </cell>
          <cell r="T5667">
            <v>0</v>
          </cell>
          <cell r="U5667">
            <v>0</v>
          </cell>
          <cell r="V5667">
            <v>0</v>
          </cell>
          <cell r="W5667">
            <v>0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  <cell r="AC5667">
            <v>0</v>
          </cell>
          <cell r="AD5667">
            <v>0</v>
          </cell>
        </row>
        <row r="5668">
          <cell r="B5668" t="str">
            <v>MASON CO-REGULATEDSURCFUEL-RO MASON</v>
          </cell>
          <cell r="J5668" t="str">
            <v>FUEL-RO MASON</v>
          </cell>
          <cell r="K5668" t="str">
            <v>FUEL &amp; MATERIAL SURCHARGE</v>
          </cell>
          <cell r="S5668">
            <v>0</v>
          </cell>
          <cell r="T5668">
            <v>0</v>
          </cell>
          <cell r="U5668">
            <v>0</v>
          </cell>
          <cell r="V5668">
            <v>0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0</v>
          </cell>
        </row>
        <row r="5669">
          <cell r="B5669" t="str">
            <v>MASON CO-REGULATEDSURCFUEL-COM MASON</v>
          </cell>
          <cell r="J5669" t="str">
            <v>FUEL-COM MASON</v>
          </cell>
          <cell r="K5669" t="str">
            <v>FUEL &amp; MATERIAL SURCHARGE</v>
          </cell>
          <cell r="S5669">
            <v>0</v>
          </cell>
          <cell r="T5669">
            <v>0</v>
          </cell>
          <cell r="U5669">
            <v>0</v>
          </cell>
          <cell r="V5669">
            <v>0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  <cell r="AC5669">
            <v>0</v>
          </cell>
          <cell r="AD5669">
            <v>0</v>
          </cell>
        </row>
        <row r="5670">
          <cell r="B5670" t="str">
            <v>MASON CO-REGULATEDSURCFUEL-RECY MASON</v>
          </cell>
          <cell r="J5670" t="str">
            <v>FUEL-RECY MASON</v>
          </cell>
          <cell r="K5670" t="str">
            <v>FUEL &amp; MATERIAL SURCHARGE</v>
          </cell>
          <cell r="S5670">
            <v>0</v>
          </cell>
          <cell r="T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</row>
        <row r="5671">
          <cell r="B5671" t="str">
            <v>MASON CO-REGULATEDSURCFUEL-RES MASON</v>
          </cell>
          <cell r="J5671" t="str">
            <v>FUEL-RES MASON</v>
          </cell>
          <cell r="K5671" t="str">
            <v>FUEL &amp; MATERIAL SURCHARGE</v>
          </cell>
          <cell r="S5671">
            <v>0</v>
          </cell>
          <cell r="T5671">
            <v>0</v>
          </cell>
          <cell r="U5671">
            <v>0</v>
          </cell>
          <cell r="V5671">
            <v>0</v>
          </cell>
          <cell r="W5671">
            <v>0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B5671">
            <v>0</v>
          </cell>
          <cell r="AC5671">
            <v>0</v>
          </cell>
          <cell r="AD5671">
            <v>0</v>
          </cell>
        </row>
        <row r="5672">
          <cell r="B5672" t="str">
            <v>MASON CO-REGULATEDSURCFUEL-RO MASON</v>
          </cell>
          <cell r="J5672" t="str">
            <v>FUEL-RO MASON</v>
          </cell>
          <cell r="K5672" t="str">
            <v>FUEL &amp; MATERIAL SURCHARGE</v>
          </cell>
          <cell r="S5672">
            <v>0</v>
          </cell>
          <cell r="T5672">
            <v>0</v>
          </cell>
          <cell r="U5672">
            <v>0</v>
          </cell>
          <cell r="V5672">
            <v>0</v>
          </cell>
          <cell r="W5672">
            <v>0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B5672">
            <v>0</v>
          </cell>
          <cell r="AC5672">
            <v>0</v>
          </cell>
          <cell r="AD5672">
            <v>0</v>
          </cell>
        </row>
        <row r="5673">
          <cell r="B5673" t="str">
            <v>MASON CO-REGULATEDSURCFUEL-COM MASON</v>
          </cell>
          <cell r="J5673" t="str">
            <v>FUEL-COM MASON</v>
          </cell>
          <cell r="K5673" t="str">
            <v>FUEL &amp; MATERIAL SURCHARGE</v>
          </cell>
          <cell r="S5673">
            <v>0</v>
          </cell>
          <cell r="T5673">
            <v>0</v>
          </cell>
          <cell r="U5673">
            <v>0</v>
          </cell>
          <cell r="V5673">
            <v>0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  <cell r="AC5673">
            <v>0</v>
          </cell>
          <cell r="AD5673">
            <v>0</v>
          </cell>
        </row>
        <row r="5674">
          <cell r="B5674" t="str">
            <v>MASON CO-REGULATEDSURCFUEL-RO MASON</v>
          </cell>
          <cell r="J5674" t="str">
            <v>FUEL-RO MASON</v>
          </cell>
          <cell r="K5674" t="str">
            <v>FUEL &amp; MATERIAL SURCHARGE</v>
          </cell>
          <cell r="S5674">
            <v>0</v>
          </cell>
          <cell r="T5674">
            <v>0</v>
          </cell>
          <cell r="U5674">
            <v>0</v>
          </cell>
          <cell r="V5674">
            <v>0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</row>
        <row r="5675">
          <cell r="B5675" t="str">
            <v>MASON CO-REGULATEDTAXESREF</v>
          </cell>
          <cell r="J5675" t="str">
            <v>REF</v>
          </cell>
          <cell r="K5675" t="str">
            <v>3.6% WA Refuse Tax</v>
          </cell>
          <cell r="S5675">
            <v>0</v>
          </cell>
          <cell r="T5675">
            <v>0</v>
          </cell>
          <cell r="U5675">
            <v>0</v>
          </cell>
          <cell r="V5675">
            <v>0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5.16</v>
          </cell>
          <cell r="AC5675">
            <v>0</v>
          </cell>
          <cell r="AD5675">
            <v>0</v>
          </cell>
        </row>
        <row r="5676">
          <cell r="B5676" t="str">
            <v>MASON CO-REGULATEDTAXESREF</v>
          </cell>
          <cell r="J5676" t="str">
            <v>REF</v>
          </cell>
          <cell r="K5676" t="str">
            <v>3.6% WA Refuse Tax</v>
          </cell>
          <cell r="S5676">
            <v>0</v>
          </cell>
          <cell r="T5676">
            <v>0</v>
          </cell>
          <cell r="U5676">
            <v>0</v>
          </cell>
          <cell r="V5676">
            <v>0</v>
          </cell>
          <cell r="W5676">
            <v>0</v>
          </cell>
          <cell r="X5676">
            <v>0</v>
          </cell>
          <cell r="Y5676">
            <v>0</v>
          </cell>
          <cell r="Z5676">
            <v>0</v>
          </cell>
          <cell r="AA5676">
            <v>0</v>
          </cell>
          <cell r="AB5676">
            <v>1677.72</v>
          </cell>
          <cell r="AC5676">
            <v>0</v>
          </cell>
          <cell r="AD5676">
            <v>0</v>
          </cell>
        </row>
        <row r="5677">
          <cell r="B5677" t="str">
            <v>MASON CO-REGULATEDTAXESSALES TAX</v>
          </cell>
          <cell r="J5677" t="str">
            <v>SALES TAX</v>
          </cell>
          <cell r="K5677" t="str">
            <v>8.5% Sales Tax</v>
          </cell>
          <cell r="S5677">
            <v>0</v>
          </cell>
          <cell r="T5677">
            <v>0</v>
          </cell>
          <cell r="U5677">
            <v>0</v>
          </cell>
          <cell r="V5677">
            <v>0</v>
          </cell>
          <cell r="W5677">
            <v>0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B5677">
            <v>596.97</v>
          </cell>
          <cell r="AC5677">
            <v>0</v>
          </cell>
          <cell r="AD5677">
            <v>0</v>
          </cell>
        </row>
        <row r="5678">
          <cell r="B5678" t="str">
            <v>MASON CO-REGULATEDTAXESSHELTON UNREG REFUSE</v>
          </cell>
          <cell r="J5678" t="str">
            <v>SHELTON UNREG REFUSE</v>
          </cell>
          <cell r="K5678" t="str">
            <v>3.6% WA STATE REFUSE TAX</v>
          </cell>
          <cell r="S5678">
            <v>0</v>
          </cell>
          <cell r="T5678">
            <v>0</v>
          </cell>
          <cell r="U5678">
            <v>0</v>
          </cell>
          <cell r="V5678">
            <v>0</v>
          </cell>
          <cell r="W5678">
            <v>0</v>
          </cell>
          <cell r="X5678">
            <v>0</v>
          </cell>
          <cell r="Y5678">
            <v>0</v>
          </cell>
          <cell r="Z5678">
            <v>0</v>
          </cell>
          <cell r="AA5678">
            <v>0</v>
          </cell>
          <cell r="AB5678">
            <v>7.9</v>
          </cell>
          <cell r="AC5678">
            <v>0</v>
          </cell>
          <cell r="AD5678">
            <v>0</v>
          </cell>
        </row>
        <row r="5679">
          <cell r="B5679" t="str">
            <v>MASON CO-REGULATEDTAXESSHELTON UNREG SALES</v>
          </cell>
          <cell r="J5679" t="str">
            <v>SHELTON UNREG SALES</v>
          </cell>
          <cell r="K5679" t="str">
            <v>WA STATE SALES TAX</v>
          </cell>
          <cell r="S5679">
            <v>0</v>
          </cell>
          <cell r="T5679">
            <v>0</v>
          </cell>
          <cell r="U5679">
            <v>0</v>
          </cell>
          <cell r="V5679">
            <v>0</v>
          </cell>
          <cell r="W5679">
            <v>0</v>
          </cell>
          <cell r="X5679">
            <v>0</v>
          </cell>
          <cell r="Y5679">
            <v>0</v>
          </cell>
          <cell r="Z5679">
            <v>0</v>
          </cell>
          <cell r="AA5679">
            <v>0</v>
          </cell>
          <cell r="AB5679">
            <v>2.42</v>
          </cell>
          <cell r="AC5679">
            <v>0</v>
          </cell>
          <cell r="AD5679">
            <v>0</v>
          </cell>
        </row>
        <row r="5680">
          <cell r="B5680" t="str">
            <v>MASON CO-REGULATEDTAXESREF</v>
          </cell>
          <cell r="J5680" t="str">
            <v>REF</v>
          </cell>
          <cell r="K5680" t="str">
            <v>3.6% WA Refuse Tax</v>
          </cell>
          <cell r="S5680">
            <v>0</v>
          </cell>
          <cell r="T5680">
            <v>0</v>
          </cell>
          <cell r="U5680">
            <v>0</v>
          </cell>
          <cell r="V5680">
            <v>0</v>
          </cell>
          <cell r="W5680">
            <v>0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B5680">
            <v>47.9</v>
          </cell>
          <cell r="AC5680">
            <v>0</v>
          </cell>
          <cell r="AD5680">
            <v>0</v>
          </cell>
        </row>
        <row r="5681">
          <cell r="B5681" t="str">
            <v>MASON CO-REGULATEDTAXESREF</v>
          </cell>
          <cell r="J5681" t="str">
            <v>REF</v>
          </cell>
          <cell r="K5681" t="str">
            <v>3.6% WA Refuse Tax</v>
          </cell>
          <cell r="S5681">
            <v>0</v>
          </cell>
          <cell r="T5681">
            <v>0</v>
          </cell>
          <cell r="U5681">
            <v>0</v>
          </cell>
          <cell r="V5681">
            <v>0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138.28</v>
          </cell>
          <cell r="AC5681">
            <v>0</v>
          </cell>
          <cell r="AD5681">
            <v>0</v>
          </cell>
        </row>
        <row r="5682">
          <cell r="B5682" t="str">
            <v>MASON CO-REGULATEDTAXESSALES TAX</v>
          </cell>
          <cell r="J5682" t="str">
            <v>SALES TAX</v>
          </cell>
          <cell r="K5682" t="str">
            <v>8.5% Sales Tax</v>
          </cell>
          <cell r="S5682">
            <v>0</v>
          </cell>
          <cell r="T5682">
            <v>0</v>
          </cell>
          <cell r="U5682">
            <v>0</v>
          </cell>
          <cell r="V5682">
            <v>0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8.5</v>
          </cell>
          <cell r="AC5682">
            <v>0</v>
          </cell>
          <cell r="AD5682">
            <v>0</v>
          </cell>
        </row>
        <row r="5683">
          <cell r="B5683" t="str">
            <v>MASON CO-REGULATEDTAXESREF</v>
          </cell>
          <cell r="J5683" t="str">
            <v>REF</v>
          </cell>
          <cell r="K5683" t="str">
            <v>3.6% WA Refuse Tax</v>
          </cell>
          <cell r="S5683">
            <v>0</v>
          </cell>
          <cell r="T5683">
            <v>0</v>
          </cell>
          <cell r="U5683">
            <v>0</v>
          </cell>
          <cell r="V5683">
            <v>0</v>
          </cell>
          <cell r="W5683">
            <v>0</v>
          </cell>
          <cell r="X5683">
            <v>0</v>
          </cell>
          <cell r="Y5683">
            <v>0</v>
          </cell>
          <cell r="Z5683">
            <v>0</v>
          </cell>
          <cell r="AA5683">
            <v>0</v>
          </cell>
          <cell r="AB5683">
            <v>11.92</v>
          </cell>
          <cell r="AC5683">
            <v>0</v>
          </cell>
          <cell r="AD5683">
            <v>0</v>
          </cell>
        </row>
        <row r="5684">
          <cell r="B5684" t="str">
            <v>MASON CO-REGULATEDTAXESSALES TAX</v>
          </cell>
          <cell r="J5684" t="str">
            <v>SALES TAX</v>
          </cell>
          <cell r="K5684" t="str">
            <v>8.5% Sales Tax</v>
          </cell>
          <cell r="S5684">
            <v>0</v>
          </cell>
          <cell r="T5684">
            <v>0</v>
          </cell>
          <cell r="U5684">
            <v>0</v>
          </cell>
          <cell r="V5684">
            <v>0</v>
          </cell>
          <cell r="W5684">
            <v>0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B5684">
            <v>9.18</v>
          </cell>
          <cell r="AC5684">
            <v>0</v>
          </cell>
          <cell r="AD5684">
            <v>0</v>
          </cell>
        </row>
        <row r="5685">
          <cell r="B5685" t="str">
            <v>MASON CO-REGULATEDTAXESREF</v>
          </cell>
          <cell r="J5685" t="str">
            <v>REF</v>
          </cell>
          <cell r="K5685" t="str">
            <v>3.6% WA Refuse Tax</v>
          </cell>
          <cell r="S5685">
            <v>0</v>
          </cell>
          <cell r="T5685">
            <v>0</v>
          </cell>
          <cell r="U5685">
            <v>0</v>
          </cell>
          <cell r="V5685">
            <v>0</v>
          </cell>
          <cell r="W5685">
            <v>0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B5685">
            <v>1538.92</v>
          </cell>
          <cell r="AC5685">
            <v>0</v>
          </cell>
          <cell r="AD5685">
            <v>0</v>
          </cell>
        </row>
        <row r="5686">
          <cell r="B5686" t="str">
            <v>MASON CO-REGULATEDTAXESSALES TAX</v>
          </cell>
          <cell r="J5686" t="str">
            <v>SALES TAX</v>
          </cell>
          <cell r="K5686" t="str">
            <v>8.5% Sales Tax</v>
          </cell>
          <cell r="S5686">
            <v>0</v>
          </cell>
          <cell r="T5686">
            <v>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839.59</v>
          </cell>
          <cell r="AC5686">
            <v>0</v>
          </cell>
          <cell r="AD5686">
            <v>0</v>
          </cell>
        </row>
        <row r="5687">
          <cell r="B5687" t="str">
            <v>MASON CO-REGULATEDTAXESSHELTON UNREG REFUSE</v>
          </cell>
          <cell r="J5687" t="str">
            <v>SHELTON UNREG REFUSE</v>
          </cell>
          <cell r="K5687" t="str">
            <v>3.6% WA STATE REFUSE TAX</v>
          </cell>
          <cell r="S5687">
            <v>0</v>
          </cell>
          <cell r="T5687">
            <v>0</v>
          </cell>
          <cell r="U5687">
            <v>0</v>
          </cell>
          <cell r="V5687">
            <v>0</v>
          </cell>
          <cell r="W5687">
            <v>0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B5687">
            <v>26.82</v>
          </cell>
          <cell r="AC5687">
            <v>0</v>
          </cell>
          <cell r="AD5687">
            <v>0</v>
          </cell>
        </row>
        <row r="5688">
          <cell r="B5688" t="str">
            <v>MASON CO-REGULATEDTAXESSHELTON UNREG SALES</v>
          </cell>
          <cell r="J5688" t="str">
            <v>SHELTON UNREG SALES</v>
          </cell>
          <cell r="K5688" t="str">
            <v>WA STATE SALES TAX</v>
          </cell>
          <cell r="S5688">
            <v>0</v>
          </cell>
          <cell r="T5688">
            <v>0</v>
          </cell>
          <cell r="U5688">
            <v>0</v>
          </cell>
          <cell r="V5688">
            <v>0</v>
          </cell>
          <cell r="W5688">
            <v>0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>
            <v>19.98</v>
          </cell>
          <cell r="AC5688">
            <v>0</v>
          </cell>
          <cell r="AD5688">
            <v>0</v>
          </cell>
        </row>
        <row r="5689">
          <cell r="B5689" t="str">
            <v>MASON CO-UNREGULATEDACCOUNTING ADJUSTMENTSFINCHG</v>
          </cell>
          <cell r="J5689" t="str">
            <v>FINCHG</v>
          </cell>
          <cell r="K5689" t="str">
            <v>LATE FEE</v>
          </cell>
          <cell r="S5689">
            <v>0</v>
          </cell>
          <cell r="T5689">
            <v>0</v>
          </cell>
          <cell r="U5689">
            <v>0</v>
          </cell>
          <cell r="V5689">
            <v>0</v>
          </cell>
          <cell r="W5689">
            <v>0</v>
          </cell>
          <cell r="X5689">
            <v>0</v>
          </cell>
          <cell r="Y5689">
            <v>0</v>
          </cell>
          <cell r="Z5689">
            <v>0</v>
          </cell>
          <cell r="AA5689">
            <v>0</v>
          </cell>
          <cell r="AB5689">
            <v>17.66</v>
          </cell>
          <cell r="AC5689">
            <v>0</v>
          </cell>
          <cell r="AD5689">
            <v>0</v>
          </cell>
        </row>
        <row r="5690">
          <cell r="B5690" t="str">
            <v xml:space="preserve">MASON CO-UNREGULATEDACCOUNTING ADJUSTMENTSBD </v>
          </cell>
          <cell r="J5690" t="str">
            <v xml:space="preserve">BD </v>
          </cell>
          <cell r="K5690" t="str">
            <v>W\O BAD DEBT</v>
          </cell>
          <cell r="S5690">
            <v>0</v>
          </cell>
          <cell r="T5690">
            <v>0</v>
          </cell>
          <cell r="U5690">
            <v>0</v>
          </cell>
          <cell r="V5690">
            <v>0</v>
          </cell>
          <cell r="W5690">
            <v>0</v>
          </cell>
          <cell r="X5690">
            <v>0</v>
          </cell>
          <cell r="Y5690">
            <v>0</v>
          </cell>
          <cell r="Z5690">
            <v>0</v>
          </cell>
          <cell r="AA5690">
            <v>0</v>
          </cell>
          <cell r="AB5690">
            <v>-275.64</v>
          </cell>
          <cell r="AC5690">
            <v>0</v>
          </cell>
          <cell r="AD5690">
            <v>0</v>
          </cell>
        </row>
        <row r="5691">
          <cell r="B5691" t="str">
            <v>MASON CO-UNREGULATEDACCOUNTING ADJUSTMENTSFINCHG</v>
          </cell>
          <cell r="J5691" t="str">
            <v>FINCHG</v>
          </cell>
          <cell r="K5691" t="str">
            <v>LATE FEE</v>
          </cell>
          <cell r="S5691">
            <v>0</v>
          </cell>
          <cell r="T5691">
            <v>0</v>
          </cell>
          <cell r="U5691">
            <v>0</v>
          </cell>
          <cell r="V5691">
            <v>0</v>
          </cell>
          <cell r="W5691">
            <v>0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B5691">
            <v>-1</v>
          </cell>
          <cell r="AC5691">
            <v>0</v>
          </cell>
          <cell r="AD5691">
            <v>0</v>
          </cell>
        </row>
        <row r="5692">
          <cell r="B5692" t="str">
            <v>MASON CO-UNREGULATEDACCOUNTING ADJUSTMENTSMM</v>
          </cell>
          <cell r="J5692" t="str">
            <v>MM</v>
          </cell>
          <cell r="K5692" t="str">
            <v>MOVE MONEY</v>
          </cell>
          <cell r="S5692">
            <v>0</v>
          </cell>
          <cell r="T5692">
            <v>0</v>
          </cell>
          <cell r="U5692">
            <v>0</v>
          </cell>
          <cell r="V5692">
            <v>0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B5692">
            <v>18.899999999999999</v>
          </cell>
          <cell r="AC5692">
            <v>0</v>
          </cell>
          <cell r="AD5692">
            <v>0</v>
          </cell>
        </row>
        <row r="5693">
          <cell r="B5693" t="str">
            <v>MASON CO-UNREGULATEDCOMMERCIAL - REARLOADUNLOCKRECY</v>
          </cell>
          <cell r="J5693" t="str">
            <v>UNLOCKRECY</v>
          </cell>
          <cell r="K5693" t="str">
            <v>UNLOCK / UNLATCH RECY</v>
          </cell>
          <cell r="S5693">
            <v>0</v>
          </cell>
          <cell r="T5693">
            <v>0</v>
          </cell>
          <cell r="U5693">
            <v>0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25.3</v>
          </cell>
          <cell r="AC5693">
            <v>0</v>
          </cell>
          <cell r="AD5693">
            <v>0</v>
          </cell>
        </row>
        <row r="5694">
          <cell r="B5694" t="str">
            <v>MASON CO-UNREGULATEDCOMMERCIAL - REARLOADROLLOUTOC</v>
          </cell>
          <cell r="J5694" t="str">
            <v>ROLLOUTOC</v>
          </cell>
          <cell r="K5694" t="str">
            <v>ROLL OUT</v>
          </cell>
          <cell r="S5694">
            <v>0</v>
          </cell>
          <cell r="T5694">
            <v>0</v>
          </cell>
          <cell r="U5694">
            <v>0</v>
          </cell>
          <cell r="V5694">
            <v>0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-3.6</v>
          </cell>
          <cell r="AC5694">
            <v>0</v>
          </cell>
          <cell r="AD5694">
            <v>0</v>
          </cell>
        </row>
        <row r="5695">
          <cell r="B5695" t="str">
            <v>MASON CO-UNREGULATEDCOMMERCIAL - REARLOADSCI</v>
          </cell>
          <cell r="J5695" t="str">
            <v>SCI</v>
          </cell>
          <cell r="K5695" t="str">
            <v>SHRED CALL IN</v>
          </cell>
          <cell r="S5695">
            <v>0</v>
          </cell>
          <cell r="T5695">
            <v>0</v>
          </cell>
          <cell r="U5695">
            <v>0</v>
          </cell>
          <cell r="V5695">
            <v>0</v>
          </cell>
          <cell r="W5695">
            <v>0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B5695">
            <v>154</v>
          </cell>
          <cell r="AC5695">
            <v>0</v>
          </cell>
          <cell r="AD5695">
            <v>0</v>
          </cell>
        </row>
        <row r="5696">
          <cell r="B5696" t="str">
            <v>MASON CO-UNREGULATEDCOMMERCIAL - REARLOADSQUAX</v>
          </cell>
          <cell r="J5696" t="str">
            <v>SQUAX</v>
          </cell>
          <cell r="K5696" t="str">
            <v>SQUAXIN ISLAND CONTRACT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B5696">
            <v>4494.33</v>
          </cell>
          <cell r="AC5696">
            <v>0</v>
          </cell>
          <cell r="AD5696">
            <v>0</v>
          </cell>
        </row>
        <row r="5697">
          <cell r="B5697" t="str">
            <v>MASON CO-UNREGULATEDCOMMERCIAL - REARLOADUNLOCKRECY</v>
          </cell>
          <cell r="J5697" t="str">
            <v>UNLOCKRECY</v>
          </cell>
          <cell r="K5697" t="str">
            <v>UNLOCK / UNLATCH RECY</v>
          </cell>
          <cell r="S5697">
            <v>0</v>
          </cell>
          <cell r="T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2.5299999999999998</v>
          </cell>
          <cell r="AC5697">
            <v>0</v>
          </cell>
          <cell r="AD5697">
            <v>0</v>
          </cell>
        </row>
        <row r="5698">
          <cell r="B5698" t="str">
            <v>MASON CO-UNREGULATEDCOMMERCIAL RECYCLE96CRCOGE1</v>
          </cell>
          <cell r="J5698" t="str">
            <v>96CRCOGE1</v>
          </cell>
          <cell r="K5698" t="str">
            <v>96 COMMINGLE WG-EOW</v>
          </cell>
          <cell r="S5698">
            <v>0</v>
          </cell>
          <cell r="T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968.68</v>
          </cell>
          <cell r="AC5698">
            <v>0</v>
          </cell>
          <cell r="AD5698">
            <v>0</v>
          </cell>
        </row>
        <row r="5699">
          <cell r="B5699" t="str">
            <v>MASON CO-UNREGULATEDCOMMERCIAL RECYCLE96CRCOGM1</v>
          </cell>
          <cell r="J5699" t="str">
            <v>96CRCOGM1</v>
          </cell>
          <cell r="K5699" t="str">
            <v>96 COMMINGLE WGMNTHLY</v>
          </cell>
          <cell r="S5699">
            <v>0</v>
          </cell>
          <cell r="T5699">
            <v>0</v>
          </cell>
          <cell r="U5699">
            <v>0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201.74</v>
          </cell>
          <cell r="AC5699">
            <v>0</v>
          </cell>
          <cell r="AD5699">
            <v>0</v>
          </cell>
        </row>
        <row r="5700">
          <cell r="B5700" t="str">
            <v>MASON CO-UNREGULATEDCOMMERCIAL RECYCLE96CRCOGW1</v>
          </cell>
          <cell r="J5700" t="str">
            <v>96CRCOGW1</v>
          </cell>
          <cell r="K5700" t="str">
            <v>96 COMMINGLE WG-WEEKLY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900.45</v>
          </cell>
          <cell r="AC5700">
            <v>0</v>
          </cell>
          <cell r="AD5700">
            <v>0</v>
          </cell>
        </row>
        <row r="5701">
          <cell r="B5701" t="str">
            <v>MASON CO-UNREGULATEDCOMMERCIAL RECYCLE96CRCONGE1</v>
          </cell>
          <cell r="J5701" t="str">
            <v>96CRCONGE1</v>
          </cell>
          <cell r="K5701" t="str">
            <v>96 COMMINGLE NG-EOW</v>
          </cell>
          <cell r="S5701">
            <v>0</v>
          </cell>
          <cell r="T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2096.16</v>
          </cell>
          <cell r="AC5701">
            <v>0</v>
          </cell>
          <cell r="AD5701">
            <v>0</v>
          </cell>
        </row>
        <row r="5702">
          <cell r="B5702" t="str">
            <v>MASON CO-UNREGULATEDCOMMERCIAL RECYCLE96CRCONGM1</v>
          </cell>
          <cell r="J5702" t="str">
            <v>96CRCONGM1</v>
          </cell>
          <cell r="K5702" t="str">
            <v>96 COMMINGLE NG-MNTHLY</v>
          </cell>
          <cell r="S5702">
            <v>0</v>
          </cell>
          <cell r="T5702">
            <v>0</v>
          </cell>
          <cell r="U5702">
            <v>0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568.54</v>
          </cell>
          <cell r="AC5702">
            <v>0</v>
          </cell>
          <cell r="AD5702">
            <v>0</v>
          </cell>
        </row>
        <row r="5703">
          <cell r="B5703" t="str">
            <v>MASON CO-UNREGULATEDCOMMERCIAL RECYCLE96CRCONGW1</v>
          </cell>
          <cell r="J5703" t="str">
            <v>96CRCONGW1</v>
          </cell>
          <cell r="K5703" t="str">
            <v>96 COMMINGLE NG-WEEKLY</v>
          </cell>
          <cell r="S5703">
            <v>0</v>
          </cell>
          <cell r="T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1790.53</v>
          </cell>
          <cell r="AC5703">
            <v>0</v>
          </cell>
          <cell r="AD5703">
            <v>0</v>
          </cell>
        </row>
        <row r="5704">
          <cell r="B5704" t="str">
            <v xml:space="preserve">MASON CO-UNREGULATEDCOMMERCIAL RECYCLER2YDOCCE </v>
          </cell>
          <cell r="J5704" t="str">
            <v xml:space="preserve">R2YDOCCE </v>
          </cell>
          <cell r="K5704" t="str">
            <v>2YD OCC-EOW</v>
          </cell>
          <cell r="S5704">
            <v>0</v>
          </cell>
          <cell r="T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2538.44</v>
          </cell>
          <cell r="AC5704">
            <v>0</v>
          </cell>
          <cell r="AD5704">
            <v>0</v>
          </cell>
        </row>
        <row r="5705">
          <cell r="B5705" t="str">
            <v>MASON CO-UNREGULATEDCOMMERCIAL RECYCLER2YDOCCEX</v>
          </cell>
          <cell r="J5705" t="str">
            <v>R2YDOCCEX</v>
          </cell>
          <cell r="K5705" t="str">
            <v>2YD OCC-EXTRA CONTAINER</v>
          </cell>
          <cell r="S5705">
            <v>0</v>
          </cell>
          <cell r="T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932</v>
          </cell>
          <cell r="AC5705">
            <v>0</v>
          </cell>
          <cell r="AD5705">
            <v>0</v>
          </cell>
        </row>
        <row r="5706">
          <cell r="B5706" t="str">
            <v>MASON CO-UNREGULATEDCOMMERCIAL RECYCLER2YDOCCM</v>
          </cell>
          <cell r="J5706" t="str">
            <v>R2YDOCCM</v>
          </cell>
          <cell r="K5706" t="str">
            <v>2YD OCC-MNTHLY</v>
          </cell>
          <cell r="S5706">
            <v>0</v>
          </cell>
          <cell r="T5706">
            <v>0</v>
          </cell>
          <cell r="U5706">
            <v>0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795.48</v>
          </cell>
          <cell r="AC5706">
            <v>0</v>
          </cell>
          <cell r="AD5706">
            <v>0</v>
          </cell>
        </row>
        <row r="5707">
          <cell r="B5707" t="str">
            <v>MASON CO-UNREGULATEDCOMMERCIAL RECYCLER2YDOCCOC</v>
          </cell>
          <cell r="J5707" t="str">
            <v>R2YDOCCOC</v>
          </cell>
          <cell r="K5707" t="str">
            <v>2YD OCC-ON CALL</v>
          </cell>
          <cell r="S5707">
            <v>0</v>
          </cell>
          <cell r="T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37.880000000000003</v>
          </cell>
          <cell r="AC5707">
            <v>0</v>
          </cell>
          <cell r="AD5707">
            <v>0</v>
          </cell>
        </row>
        <row r="5708">
          <cell r="B5708" t="str">
            <v>MASON CO-UNREGULATEDCOMMERCIAL RECYCLER2YDOCCW</v>
          </cell>
          <cell r="J5708" t="str">
            <v>R2YDOCCW</v>
          </cell>
          <cell r="K5708" t="str">
            <v>2YD OCC-WEEKLY</v>
          </cell>
          <cell r="S5708">
            <v>0</v>
          </cell>
          <cell r="T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3597.5</v>
          </cell>
          <cell r="AC5708">
            <v>0</v>
          </cell>
          <cell r="AD5708">
            <v>0</v>
          </cell>
        </row>
        <row r="5709">
          <cell r="B5709" t="str">
            <v>MASON CO-UNREGULATEDCOMMERCIAL RECYCLERECYLOCK</v>
          </cell>
          <cell r="J5709" t="str">
            <v>RECYLOCK</v>
          </cell>
          <cell r="K5709" t="str">
            <v>LOCK/UNLOCK RECYCLING</v>
          </cell>
          <cell r="S5709">
            <v>0</v>
          </cell>
          <cell r="T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61.18</v>
          </cell>
          <cell r="AC5709">
            <v>0</v>
          </cell>
          <cell r="AD5709">
            <v>0</v>
          </cell>
        </row>
        <row r="5710">
          <cell r="B5710" t="str">
            <v>MASON CO-UNREGULATEDCOMMERCIAL RECYCLEROLLOUTOCC</v>
          </cell>
          <cell r="J5710" t="str">
            <v>ROLLOUTOCC</v>
          </cell>
          <cell r="K5710" t="str">
            <v>ROLL OUT FEE - RECYCLE</v>
          </cell>
          <cell r="S5710">
            <v>0</v>
          </cell>
          <cell r="T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7.56</v>
          </cell>
          <cell r="AC5710">
            <v>0</v>
          </cell>
          <cell r="AD5710">
            <v>0</v>
          </cell>
        </row>
        <row r="5711">
          <cell r="B5711" t="str">
            <v>MASON CO-UNREGULATEDCOMMERCIAL RECYCLEWLKNRECY</v>
          </cell>
          <cell r="J5711" t="str">
            <v>WLKNRECY</v>
          </cell>
          <cell r="K5711" t="str">
            <v>WALK IN RECYCLE</v>
          </cell>
          <cell r="S5711">
            <v>0</v>
          </cell>
          <cell r="T5711">
            <v>0</v>
          </cell>
          <cell r="U5711">
            <v>0</v>
          </cell>
          <cell r="V5711">
            <v>0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11.72</v>
          </cell>
          <cell r="AC5711">
            <v>0</v>
          </cell>
          <cell r="AD5711">
            <v>0</v>
          </cell>
        </row>
        <row r="5712">
          <cell r="B5712" t="str">
            <v>MASON CO-UNREGULATEDCOMMERCIAL RECYCLE96CRCOGOC</v>
          </cell>
          <cell r="J5712" t="str">
            <v>96CRCOGOC</v>
          </cell>
          <cell r="K5712" t="str">
            <v>96 COMMINGLE WGON CALL</v>
          </cell>
          <cell r="S5712">
            <v>0</v>
          </cell>
          <cell r="T5712">
            <v>0</v>
          </cell>
          <cell r="U5712">
            <v>0</v>
          </cell>
          <cell r="V5712">
            <v>0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18.34</v>
          </cell>
          <cell r="AC5712">
            <v>0</v>
          </cell>
          <cell r="AD5712">
            <v>0</v>
          </cell>
        </row>
        <row r="5713">
          <cell r="B5713" t="str">
            <v>MASON CO-UNREGULATEDCOMMERCIAL RECYCLE96CRCONGOC</v>
          </cell>
          <cell r="J5713" t="str">
            <v>96CRCONGOC</v>
          </cell>
          <cell r="K5713" t="str">
            <v>96 COMMINGLE NGON CALL</v>
          </cell>
          <cell r="S5713">
            <v>0</v>
          </cell>
          <cell r="T5713">
            <v>0</v>
          </cell>
          <cell r="U5713">
            <v>0</v>
          </cell>
          <cell r="V5713">
            <v>0</v>
          </cell>
          <cell r="W5713">
            <v>0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>
            <v>36.68</v>
          </cell>
          <cell r="AC5713">
            <v>0</v>
          </cell>
          <cell r="AD5713">
            <v>0</v>
          </cell>
        </row>
        <row r="5714">
          <cell r="B5714" t="str">
            <v>MASON CO-UNREGULATEDCOMMERCIAL RECYCLER2YDOCCOC</v>
          </cell>
          <cell r="J5714" t="str">
            <v>R2YDOCCOC</v>
          </cell>
          <cell r="K5714" t="str">
            <v>2YD OCC-ON CALL</v>
          </cell>
          <cell r="S5714">
            <v>0</v>
          </cell>
          <cell r="T5714">
            <v>0</v>
          </cell>
          <cell r="U5714">
            <v>0</v>
          </cell>
          <cell r="V5714">
            <v>0</v>
          </cell>
          <cell r="W5714">
            <v>0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B5714">
            <v>227.28</v>
          </cell>
          <cell r="AC5714">
            <v>0</v>
          </cell>
          <cell r="AD5714">
            <v>0</v>
          </cell>
        </row>
        <row r="5715">
          <cell r="B5715" t="str">
            <v>MASON CO-UNREGULATEDCOMMERCIAL RECYCLERECYLOCK</v>
          </cell>
          <cell r="J5715" t="str">
            <v>RECYLOCK</v>
          </cell>
          <cell r="K5715" t="str">
            <v>LOCK/UNLOCK RECYCLING</v>
          </cell>
          <cell r="S5715">
            <v>0</v>
          </cell>
          <cell r="T5715">
            <v>0</v>
          </cell>
          <cell r="U5715">
            <v>0</v>
          </cell>
          <cell r="V5715">
            <v>0</v>
          </cell>
          <cell r="W5715">
            <v>0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B5715">
            <v>7.98</v>
          </cell>
          <cell r="AC5715">
            <v>0</v>
          </cell>
          <cell r="AD5715">
            <v>0</v>
          </cell>
        </row>
        <row r="5716">
          <cell r="B5716" t="str">
            <v>MASON CO-UNREGULATEDCOMMERCIAL RECYCLEROLLOUTOCC</v>
          </cell>
          <cell r="J5716" t="str">
            <v>ROLLOUTOCC</v>
          </cell>
          <cell r="K5716" t="str">
            <v>ROLL OUT FEE - RECYCLE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351.54</v>
          </cell>
          <cell r="AC5716">
            <v>0</v>
          </cell>
          <cell r="AD5716">
            <v>0</v>
          </cell>
        </row>
        <row r="5717">
          <cell r="B5717" t="str">
            <v>MASON CO-UNREGULATEDCOMMERCIAL RECYCLEWLKNRECY</v>
          </cell>
          <cell r="J5717" t="str">
            <v>WLKNRECY</v>
          </cell>
          <cell r="K5717" t="str">
            <v>WALK IN RECYCLE</v>
          </cell>
          <cell r="S5717">
            <v>0</v>
          </cell>
          <cell r="T5717">
            <v>0</v>
          </cell>
          <cell r="U5717">
            <v>0</v>
          </cell>
          <cell r="V5717">
            <v>0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17.579999999999998</v>
          </cell>
          <cell r="AC5717">
            <v>0</v>
          </cell>
          <cell r="AD5717">
            <v>0</v>
          </cell>
        </row>
        <row r="5718">
          <cell r="B5718" t="str">
            <v>MASON CO-UNREGULATEDPAYMENTSCC-KOL</v>
          </cell>
          <cell r="J5718" t="str">
            <v>CC-KOL</v>
          </cell>
          <cell r="K5718" t="str">
            <v>ONLINE PAYMENT-CC</v>
          </cell>
          <cell r="S5718">
            <v>0</v>
          </cell>
          <cell r="T5718">
            <v>0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-4171.75</v>
          </cell>
          <cell r="AC5718">
            <v>0</v>
          </cell>
          <cell r="AD5718">
            <v>0</v>
          </cell>
        </row>
        <row r="5719">
          <cell r="B5719" t="str">
            <v>MASON CO-UNREGULATEDPAYMENTSCCREF-KOL</v>
          </cell>
          <cell r="J5719" t="str">
            <v>CCREF-KOL</v>
          </cell>
          <cell r="K5719" t="str">
            <v>CREDIT CARD REFUND</v>
          </cell>
          <cell r="S5719">
            <v>0</v>
          </cell>
          <cell r="T5719">
            <v>0</v>
          </cell>
          <cell r="U5719">
            <v>0</v>
          </cell>
          <cell r="V5719">
            <v>0</v>
          </cell>
          <cell r="W5719">
            <v>0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B5719">
            <v>695.67</v>
          </cell>
          <cell r="AC5719">
            <v>0</v>
          </cell>
          <cell r="AD5719">
            <v>0</v>
          </cell>
        </row>
        <row r="5720">
          <cell r="B5720" t="str">
            <v>MASON CO-UNREGULATEDPAYMENTSPAY</v>
          </cell>
          <cell r="J5720" t="str">
            <v>PAY</v>
          </cell>
          <cell r="K5720" t="str">
            <v>PAYMENT-THANK YOU!</v>
          </cell>
          <cell r="S5720">
            <v>0</v>
          </cell>
          <cell r="T5720">
            <v>0</v>
          </cell>
          <cell r="U5720">
            <v>0</v>
          </cell>
          <cell r="V5720">
            <v>0</v>
          </cell>
          <cell r="W5720">
            <v>0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>
            <v>-6758.54</v>
          </cell>
          <cell r="AC5720">
            <v>0</v>
          </cell>
          <cell r="AD5720">
            <v>0</v>
          </cell>
        </row>
        <row r="5721">
          <cell r="B5721" t="str">
            <v>MASON CO-UNREGULATEDPAYMENTSPAY-CFREE</v>
          </cell>
          <cell r="J5721" t="str">
            <v>PAY-CFREE</v>
          </cell>
          <cell r="K5721" t="str">
            <v>PAYMENT-THANK YOU</v>
          </cell>
          <cell r="S5721">
            <v>0</v>
          </cell>
          <cell r="T5721">
            <v>0</v>
          </cell>
          <cell r="U5721">
            <v>0</v>
          </cell>
          <cell r="V5721">
            <v>0</v>
          </cell>
          <cell r="W5721">
            <v>0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>
            <v>-116.57</v>
          </cell>
          <cell r="AC5721">
            <v>0</v>
          </cell>
          <cell r="AD5721">
            <v>0</v>
          </cell>
        </row>
        <row r="5722">
          <cell r="B5722" t="str">
            <v>MASON CO-UNREGULATEDPAYMENTSPAY-KOL</v>
          </cell>
          <cell r="J5722" t="str">
            <v>PAY-KOL</v>
          </cell>
          <cell r="K5722" t="str">
            <v>PAYMENT-THANK YOU - OL</v>
          </cell>
          <cell r="S5722">
            <v>0</v>
          </cell>
          <cell r="T5722">
            <v>0</v>
          </cell>
          <cell r="U5722">
            <v>0</v>
          </cell>
          <cell r="V5722">
            <v>0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-3263.37</v>
          </cell>
          <cell r="AC5722">
            <v>0</v>
          </cell>
          <cell r="AD5722">
            <v>0</v>
          </cell>
        </row>
        <row r="5723">
          <cell r="B5723" t="str">
            <v>MASON CO-UNREGULATEDPAYMENTSPAY-NATL</v>
          </cell>
          <cell r="J5723" t="str">
            <v>PAY-NATL</v>
          </cell>
          <cell r="K5723" t="str">
            <v>PAYMENT THANK YOU</v>
          </cell>
          <cell r="S5723">
            <v>0</v>
          </cell>
          <cell r="T5723">
            <v>0</v>
          </cell>
          <cell r="U5723">
            <v>0</v>
          </cell>
          <cell r="V5723">
            <v>0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-255.19</v>
          </cell>
          <cell r="AC5723">
            <v>0</v>
          </cell>
          <cell r="AD5723">
            <v>0</v>
          </cell>
        </row>
        <row r="5724">
          <cell r="B5724" t="str">
            <v>MASON CO-UNREGULATEDPAYMENTSPAY-OAK</v>
          </cell>
          <cell r="J5724" t="str">
            <v>PAY-OAK</v>
          </cell>
          <cell r="K5724" t="str">
            <v>OAKLEAF PAYMENT</v>
          </cell>
          <cell r="S5724">
            <v>0</v>
          </cell>
          <cell r="T5724">
            <v>0</v>
          </cell>
          <cell r="U5724">
            <v>0</v>
          </cell>
          <cell r="V5724">
            <v>0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-200.1</v>
          </cell>
          <cell r="AC5724">
            <v>0</v>
          </cell>
          <cell r="AD5724">
            <v>0</v>
          </cell>
        </row>
        <row r="5725">
          <cell r="B5725" t="str">
            <v>MASON CO-UNREGULATEDPAYMENTSPAY-RPPS</v>
          </cell>
          <cell r="J5725" t="str">
            <v>PAY-RPPS</v>
          </cell>
          <cell r="K5725" t="str">
            <v>RPSS PAYMENT</v>
          </cell>
          <cell r="S5725">
            <v>0</v>
          </cell>
          <cell r="T5725">
            <v>0</v>
          </cell>
          <cell r="U5725">
            <v>0</v>
          </cell>
          <cell r="V5725">
            <v>0</v>
          </cell>
          <cell r="W5725">
            <v>0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B5725">
            <v>-37.340000000000003</v>
          </cell>
          <cell r="AC5725">
            <v>0</v>
          </cell>
          <cell r="AD5725">
            <v>0</v>
          </cell>
        </row>
        <row r="5726">
          <cell r="B5726" t="str">
            <v>MASON CO-UNREGULATEDPAYMENTSPAYMET</v>
          </cell>
          <cell r="J5726" t="str">
            <v>PAYMET</v>
          </cell>
          <cell r="K5726" t="str">
            <v>METAVANTE ONLINE PAYMENT</v>
          </cell>
          <cell r="S5726">
            <v>0</v>
          </cell>
          <cell r="T5726">
            <v>0</v>
          </cell>
          <cell r="U5726">
            <v>0</v>
          </cell>
          <cell r="V5726">
            <v>0</v>
          </cell>
          <cell r="W5726">
            <v>0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B5726">
            <v>-100</v>
          </cell>
          <cell r="AC5726">
            <v>0</v>
          </cell>
          <cell r="AD5726">
            <v>0</v>
          </cell>
        </row>
        <row r="5727">
          <cell r="B5727" t="str">
            <v>MASON CO-UNREGULATEDPAYMENTSPAYPNCL</v>
          </cell>
          <cell r="J5727" t="str">
            <v>PAYPNCL</v>
          </cell>
          <cell r="K5727" t="str">
            <v>PAYMENT THANK YOU!</v>
          </cell>
          <cell r="S5727">
            <v>0</v>
          </cell>
          <cell r="T5727">
            <v>0</v>
          </cell>
          <cell r="U5727">
            <v>0</v>
          </cell>
          <cell r="V5727">
            <v>0</v>
          </cell>
          <cell r="W5727">
            <v>0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B5727">
            <v>-25880.06</v>
          </cell>
          <cell r="AC5727">
            <v>0</v>
          </cell>
          <cell r="AD5727">
            <v>0</v>
          </cell>
        </row>
        <row r="5728">
          <cell r="B5728" t="str">
            <v>MASON CO-UNREGULATEDPAYMENTSPAYUSBL</v>
          </cell>
          <cell r="J5728" t="str">
            <v>PAYUSBL</v>
          </cell>
          <cell r="K5728" t="str">
            <v>PAYMENT THANK YOU</v>
          </cell>
          <cell r="S5728">
            <v>0</v>
          </cell>
          <cell r="T5728">
            <v>0</v>
          </cell>
          <cell r="U5728">
            <v>0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-1912.16</v>
          </cell>
          <cell r="AC5728">
            <v>0</v>
          </cell>
          <cell r="AD5728">
            <v>0</v>
          </cell>
        </row>
        <row r="5729">
          <cell r="B5729" t="str">
            <v>MASON CO-UNREGULATEDRESIDENTIALRESTART</v>
          </cell>
          <cell r="J5729" t="str">
            <v>RESTART</v>
          </cell>
          <cell r="K5729" t="str">
            <v>SERVICE RESTART FEE</v>
          </cell>
          <cell r="S5729">
            <v>0</v>
          </cell>
          <cell r="T5729">
            <v>0</v>
          </cell>
          <cell r="U5729">
            <v>0</v>
          </cell>
          <cell r="V5729">
            <v>0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5.78</v>
          </cell>
          <cell r="AC5729">
            <v>0</v>
          </cell>
          <cell r="AD5729">
            <v>0</v>
          </cell>
        </row>
        <row r="5730">
          <cell r="B5730" t="str">
            <v>MASON CO-UNREGULATEDROLLOFFROLID</v>
          </cell>
          <cell r="J5730" t="str">
            <v>ROLID</v>
          </cell>
          <cell r="K5730" t="str">
            <v>ROLL OFF-LID</v>
          </cell>
          <cell r="S5730">
            <v>0</v>
          </cell>
          <cell r="T5730">
            <v>0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72.8</v>
          </cell>
          <cell r="AC5730">
            <v>0</v>
          </cell>
          <cell r="AD5730">
            <v>0</v>
          </cell>
        </row>
        <row r="5731">
          <cell r="B5731" t="str">
            <v>MASON CO-UNREGULATEDROLLOFFROLIDRECY</v>
          </cell>
          <cell r="J5731" t="str">
            <v>ROLIDRECY</v>
          </cell>
          <cell r="K5731" t="str">
            <v>ROLL OFF LID-RECYCLE</v>
          </cell>
          <cell r="S5731">
            <v>0</v>
          </cell>
          <cell r="T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>
            <v>58.24</v>
          </cell>
          <cell r="AC5731">
            <v>0</v>
          </cell>
          <cell r="AD5731">
            <v>0</v>
          </cell>
        </row>
        <row r="5732">
          <cell r="B5732" t="str">
            <v>MASON CO-UNREGULATEDROLLOFFRORENT10MRECY</v>
          </cell>
          <cell r="J5732" t="str">
            <v>RORENT10MRECY</v>
          </cell>
          <cell r="K5732" t="str">
            <v>ROLL OFF RENT MONTHLY-REC</v>
          </cell>
          <cell r="S5732">
            <v>0</v>
          </cell>
          <cell r="T5732">
            <v>0</v>
          </cell>
          <cell r="U5732">
            <v>0</v>
          </cell>
          <cell r="V5732">
            <v>0</v>
          </cell>
          <cell r="W5732">
            <v>0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>
            <v>83.93</v>
          </cell>
          <cell r="AC5732">
            <v>0</v>
          </cell>
          <cell r="AD5732">
            <v>0</v>
          </cell>
        </row>
        <row r="5733">
          <cell r="B5733" t="str">
            <v>MASON CO-UNREGULATEDROLLOFFRORENT20DRECY</v>
          </cell>
          <cell r="J5733" t="str">
            <v>RORENT20DRECY</v>
          </cell>
          <cell r="K5733" t="str">
            <v>ROLL OFF RENT DAILY-RECYL</v>
          </cell>
          <cell r="S5733">
            <v>0</v>
          </cell>
          <cell r="T5733">
            <v>0</v>
          </cell>
          <cell r="U5733">
            <v>0</v>
          </cell>
          <cell r="V5733">
            <v>0</v>
          </cell>
          <cell r="W5733">
            <v>0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>
            <v>540.9</v>
          </cell>
          <cell r="AC5733">
            <v>0</v>
          </cell>
          <cell r="AD5733">
            <v>0</v>
          </cell>
        </row>
        <row r="5734">
          <cell r="B5734" t="str">
            <v>MASON CO-UNREGULATEDROLLOFFRORENT20MRECY</v>
          </cell>
          <cell r="J5734" t="str">
            <v>RORENT20MRECY</v>
          </cell>
          <cell r="K5734" t="str">
            <v>ROLL OFF RENT MONTHLY-REC</v>
          </cell>
          <cell r="S5734">
            <v>0</v>
          </cell>
          <cell r="T5734">
            <v>0</v>
          </cell>
          <cell r="U5734">
            <v>0</v>
          </cell>
          <cell r="V5734">
            <v>0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3465.54</v>
          </cell>
          <cell r="AC5734">
            <v>0</v>
          </cell>
          <cell r="AD5734">
            <v>0</v>
          </cell>
        </row>
        <row r="5735">
          <cell r="B5735" t="str">
            <v>MASON CO-UNREGULATEDROLLOFFRORENT40DRECY</v>
          </cell>
          <cell r="J5735" t="str">
            <v>RORENT40DRECY</v>
          </cell>
          <cell r="K5735" t="str">
            <v>ROLL OFF RENT DAILY-RECYL</v>
          </cell>
          <cell r="S5735">
            <v>0</v>
          </cell>
          <cell r="T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28.38</v>
          </cell>
          <cell r="AC5735">
            <v>0</v>
          </cell>
          <cell r="AD5735">
            <v>0</v>
          </cell>
        </row>
        <row r="5736">
          <cell r="B5736" t="str">
            <v>MASON CO-UNREGULATEDROLLOFFRORENT40M</v>
          </cell>
          <cell r="J5736" t="str">
            <v>RORENT40M</v>
          </cell>
          <cell r="K5736" t="str">
            <v>40YD ROLL OFF-MNTHLY RENT</v>
          </cell>
          <cell r="S5736">
            <v>0</v>
          </cell>
          <cell r="T5736">
            <v>0</v>
          </cell>
          <cell r="U5736">
            <v>0</v>
          </cell>
          <cell r="V5736">
            <v>0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1160.18</v>
          </cell>
          <cell r="AC5736">
            <v>0</v>
          </cell>
          <cell r="AD5736">
            <v>0</v>
          </cell>
        </row>
        <row r="5737">
          <cell r="B5737" t="str">
            <v>MASON CO-UNREGULATEDROLLOFFBELFAIR</v>
          </cell>
          <cell r="J5737" t="str">
            <v>BELFAIR</v>
          </cell>
          <cell r="K5737" t="str">
            <v>BELFAIR TRANSFER BOX HAUL</v>
          </cell>
          <cell r="S5737">
            <v>0</v>
          </cell>
          <cell r="T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B5737">
            <v>3067.44</v>
          </cell>
          <cell r="AC5737">
            <v>0</v>
          </cell>
          <cell r="AD5737">
            <v>0</v>
          </cell>
        </row>
        <row r="5738">
          <cell r="B5738" t="str">
            <v>MASON CO-UNREGULATEDROLLOFFBLUEBOX</v>
          </cell>
          <cell r="J5738" t="str">
            <v>BLUEBOX</v>
          </cell>
          <cell r="K5738" t="str">
            <v>RECYCLING BLUE BOX</v>
          </cell>
          <cell r="S5738">
            <v>0</v>
          </cell>
          <cell r="T5738">
            <v>0</v>
          </cell>
          <cell r="U5738">
            <v>0</v>
          </cell>
          <cell r="V5738">
            <v>0</v>
          </cell>
          <cell r="W5738">
            <v>0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>
            <v>10577</v>
          </cell>
          <cell r="AC5738">
            <v>0</v>
          </cell>
          <cell r="AD5738">
            <v>0</v>
          </cell>
        </row>
        <row r="5739">
          <cell r="B5739" t="str">
            <v>MASON CO-UNREGULATEDROLLOFFRECYHAUL</v>
          </cell>
          <cell r="J5739" t="str">
            <v>RECYHAUL</v>
          </cell>
          <cell r="K5739" t="str">
            <v>ROLL OFF RECYCLE HAUL</v>
          </cell>
          <cell r="S5739">
            <v>0</v>
          </cell>
          <cell r="T5739">
            <v>0</v>
          </cell>
          <cell r="U5739">
            <v>0</v>
          </cell>
          <cell r="V5739">
            <v>0</v>
          </cell>
          <cell r="W5739">
            <v>0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>
            <v>3186.01</v>
          </cell>
          <cell r="AC5739">
            <v>0</v>
          </cell>
          <cell r="AD5739">
            <v>0</v>
          </cell>
        </row>
        <row r="5740">
          <cell r="B5740" t="str">
            <v>MASON CO-UNREGULATEDROLLOFFRODELRECY</v>
          </cell>
          <cell r="J5740" t="str">
            <v>RODELRECY</v>
          </cell>
          <cell r="K5740" t="str">
            <v>ROLL OFF DELIVER-RECYCLE</v>
          </cell>
          <cell r="S5740">
            <v>0</v>
          </cell>
          <cell r="T5740">
            <v>0</v>
          </cell>
          <cell r="U5740">
            <v>0</v>
          </cell>
          <cell r="V5740">
            <v>0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233.88</v>
          </cell>
          <cell r="AC5740">
            <v>0</v>
          </cell>
          <cell r="AD5740">
            <v>0</v>
          </cell>
        </row>
        <row r="5741">
          <cell r="B5741" t="str">
            <v>MASON CO-UNREGULATEDROLLOFFROLID</v>
          </cell>
          <cell r="J5741" t="str">
            <v>ROLID</v>
          </cell>
          <cell r="K5741" t="str">
            <v>ROLL OFF-LID</v>
          </cell>
          <cell r="S5741">
            <v>0</v>
          </cell>
          <cell r="T5741">
            <v>0</v>
          </cell>
          <cell r="U5741">
            <v>0</v>
          </cell>
          <cell r="V5741">
            <v>0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2.4500000000000002</v>
          </cell>
          <cell r="AC5741">
            <v>0</v>
          </cell>
          <cell r="AD5741">
            <v>0</v>
          </cell>
        </row>
        <row r="5742">
          <cell r="B5742" t="str">
            <v>MASON CO-UNREGULATEDROLLOFFROMILERECY</v>
          </cell>
          <cell r="J5742" t="str">
            <v>ROMILERECY</v>
          </cell>
          <cell r="K5742" t="str">
            <v>ROLL OFF MILEAGE RECYCLE</v>
          </cell>
          <cell r="S5742">
            <v>0</v>
          </cell>
          <cell r="T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1171.26</v>
          </cell>
          <cell r="AC5742">
            <v>0</v>
          </cell>
          <cell r="AD5742">
            <v>0</v>
          </cell>
        </row>
        <row r="5743">
          <cell r="B5743" t="str">
            <v>MASON CO-UNREGULATEDROLLOFFRORENT40DRECY</v>
          </cell>
          <cell r="J5743" t="str">
            <v>RORENT40DRECY</v>
          </cell>
          <cell r="K5743" t="str">
            <v>ROLL OFF RENT DAILY-RECYL</v>
          </cell>
          <cell r="S5743">
            <v>0</v>
          </cell>
          <cell r="T5743">
            <v>0</v>
          </cell>
          <cell r="U5743">
            <v>0</v>
          </cell>
          <cell r="V5743">
            <v>0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47.3</v>
          </cell>
          <cell r="AC5743">
            <v>0</v>
          </cell>
          <cell r="AD5743">
            <v>0</v>
          </cell>
        </row>
        <row r="5744">
          <cell r="B5744" t="str">
            <v>MASON CO-UNREGULATEDSTORAGESTORENT22</v>
          </cell>
          <cell r="J5744" t="str">
            <v>STORENT22</v>
          </cell>
          <cell r="K5744" t="str">
            <v>PORTABLE STORAGE RENT 22</v>
          </cell>
          <cell r="S5744">
            <v>0</v>
          </cell>
          <cell r="T5744">
            <v>0</v>
          </cell>
          <cell r="U5744">
            <v>0</v>
          </cell>
          <cell r="V5744">
            <v>0</v>
          </cell>
          <cell r="W5744">
            <v>0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B5744">
            <v>500</v>
          </cell>
          <cell r="AC5744">
            <v>0</v>
          </cell>
          <cell r="AD5744">
            <v>0</v>
          </cell>
        </row>
        <row r="5745">
          <cell r="B5745" t="str">
            <v>MASON CO-UNREGULATEDSTORAGESTO22</v>
          </cell>
          <cell r="J5745" t="str">
            <v>STO22</v>
          </cell>
          <cell r="K5745" t="str">
            <v>22FT STORAGE CONT PU</v>
          </cell>
          <cell r="S5745">
            <v>0</v>
          </cell>
          <cell r="T5745">
            <v>0</v>
          </cell>
          <cell r="U5745">
            <v>0</v>
          </cell>
          <cell r="V5745">
            <v>0</v>
          </cell>
          <cell r="W5745">
            <v>0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B5745">
            <v>77.959999999999994</v>
          </cell>
          <cell r="AC5745">
            <v>0</v>
          </cell>
          <cell r="AD5745">
            <v>0</v>
          </cell>
        </row>
        <row r="5746">
          <cell r="B5746" t="str">
            <v>MASON CO-UNREGULATEDSTORAGESTORENT22</v>
          </cell>
          <cell r="J5746" t="str">
            <v>STORENT22</v>
          </cell>
          <cell r="K5746" t="str">
            <v>PORTABLE STORAGE RENT 22</v>
          </cell>
          <cell r="S5746">
            <v>0</v>
          </cell>
          <cell r="T5746">
            <v>0</v>
          </cell>
          <cell r="U5746">
            <v>0</v>
          </cell>
          <cell r="V5746">
            <v>0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33.4</v>
          </cell>
          <cell r="AC5746">
            <v>0</v>
          </cell>
          <cell r="AD5746">
            <v>0</v>
          </cell>
        </row>
        <row r="5747">
          <cell r="B5747" t="str">
            <v>MASON CO-UNREGULATEDSURCFUEL-COM MASON</v>
          </cell>
          <cell r="J5747" t="str">
            <v>FUEL-COM MASON</v>
          </cell>
          <cell r="K5747" t="str">
            <v>FUEL &amp; MATERIAL SURCHARGE</v>
          </cell>
          <cell r="S5747">
            <v>0</v>
          </cell>
          <cell r="T5747">
            <v>0</v>
          </cell>
          <cell r="U5747">
            <v>0</v>
          </cell>
          <cell r="V5747">
            <v>0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</row>
        <row r="5748">
          <cell r="B5748" t="str">
            <v>MASON CO-UNREGULATEDSURCFUEL-RECY MASON</v>
          </cell>
          <cell r="J5748" t="str">
            <v>FUEL-RECY MASON</v>
          </cell>
          <cell r="K5748" t="str">
            <v>FUEL &amp; MATERIAL SURCHARGE</v>
          </cell>
          <cell r="S5748">
            <v>0</v>
          </cell>
          <cell r="T5748">
            <v>0</v>
          </cell>
          <cell r="U5748">
            <v>0</v>
          </cell>
          <cell r="V5748">
            <v>0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</row>
        <row r="5749">
          <cell r="B5749" t="str">
            <v>MASON CO-UNREGULATEDSURCFUEL-RES MASON</v>
          </cell>
          <cell r="J5749" t="str">
            <v>FUEL-RES MASON</v>
          </cell>
          <cell r="K5749" t="str">
            <v>FUEL &amp; MATERIAL SURCHARGE</v>
          </cell>
          <cell r="S5749">
            <v>0</v>
          </cell>
          <cell r="T5749">
            <v>0</v>
          </cell>
          <cell r="U5749">
            <v>0</v>
          </cell>
          <cell r="V5749">
            <v>0</v>
          </cell>
          <cell r="W5749">
            <v>0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</row>
        <row r="5750">
          <cell r="B5750" t="str">
            <v>MASON CO-UNREGULATEDSURCFUEL-RECY MASON</v>
          </cell>
          <cell r="J5750" t="str">
            <v>FUEL-RECY MASON</v>
          </cell>
          <cell r="K5750" t="str">
            <v>FUEL &amp; MATERIAL SURCHARGE</v>
          </cell>
          <cell r="S5750">
            <v>0</v>
          </cell>
          <cell r="T5750">
            <v>0</v>
          </cell>
          <cell r="U5750">
            <v>0</v>
          </cell>
          <cell r="V5750">
            <v>0</v>
          </cell>
          <cell r="W5750">
            <v>0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</row>
        <row r="5751">
          <cell r="B5751" t="str">
            <v>MASON CO-UNREGULATEDSURCFUEL-RO MASON</v>
          </cell>
          <cell r="J5751" t="str">
            <v>FUEL-RO MASON</v>
          </cell>
          <cell r="K5751" t="str">
            <v>FUEL &amp; MATERIAL SURCHARGE</v>
          </cell>
          <cell r="S5751">
            <v>0</v>
          </cell>
          <cell r="T5751">
            <v>0</v>
          </cell>
          <cell r="U5751">
            <v>0</v>
          </cell>
          <cell r="V5751">
            <v>0</v>
          </cell>
          <cell r="W5751">
            <v>0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B5751">
            <v>0</v>
          </cell>
          <cell r="AC5751">
            <v>0</v>
          </cell>
          <cell r="AD5751">
            <v>0</v>
          </cell>
        </row>
        <row r="5752">
          <cell r="B5752" t="str">
            <v>MASON CO-UNREGULATEDTAXESREF</v>
          </cell>
          <cell r="J5752" t="str">
            <v>REF</v>
          </cell>
          <cell r="K5752" t="str">
            <v>3.6% WA Refuse Tax</v>
          </cell>
          <cell r="S5752">
            <v>0</v>
          </cell>
          <cell r="T5752">
            <v>0</v>
          </cell>
          <cell r="U5752">
            <v>0</v>
          </cell>
          <cell r="V5752">
            <v>0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-0.13</v>
          </cell>
          <cell r="AC5752">
            <v>0</v>
          </cell>
          <cell r="AD5752">
            <v>0</v>
          </cell>
        </row>
        <row r="5753">
          <cell r="B5753" t="str">
            <v>MASON CO-UNREGULATEDTAXESSALES TAX</v>
          </cell>
          <cell r="J5753" t="str">
            <v>SALES TAX</v>
          </cell>
          <cell r="K5753" t="str">
            <v>8.5% Sales Tax</v>
          </cell>
          <cell r="S5753">
            <v>0</v>
          </cell>
          <cell r="T5753">
            <v>0</v>
          </cell>
          <cell r="U5753">
            <v>0</v>
          </cell>
          <cell r="V5753">
            <v>0</v>
          </cell>
          <cell r="W5753">
            <v>0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B5753">
            <v>8.2899999999999991</v>
          </cell>
          <cell r="AC5753">
            <v>0</v>
          </cell>
          <cell r="AD5753">
            <v>0</v>
          </cell>
        </row>
        <row r="5754">
          <cell r="B5754" t="str">
            <v>MASON CO-UNREGULATEDTAXESSALES TAX</v>
          </cell>
          <cell r="J5754" t="str">
            <v>SALES TAX</v>
          </cell>
          <cell r="K5754" t="str">
            <v>8.5% Sales Tax</v>
          </cell>
          <cell r="S5754">
            <v>0</v>
          </cell>
          <cell r="T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239.99</v>
          </cell>
          <cell r="AC5754">
            <v>0</v>
          </cell>
          <cell r="AD5754">
            <v>0</v>
          </cell>
        </row>
        <row r="5755">
          <cell r="B5755" t="str">
            <v>CITY OF SHELTON-CONTRACTACCOUNTING ADJUSTMENTSFINCHG</v>
          </cell>
          <cell r="J5755" t="str">
            <v>FINCHG</v>
          </cell>
          <cell r="K5755" t="str">
            <v>LATE FEE</v>
          </cell>
          <cell r="S5755">
            <v>0</v>
          </cell>
          <cell r="T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B5755">
            <v>0</v>
          </cell>
          <cell r="AC5755">
            <v>711.28</v>
          </cell>
          <cell r="AD5755">
            <v>0</v>
          </cell>
        </row>
        <row r="5756">
          <cell r="B5756" t="str">
            <v>CITY OF SHELTON-CONTRACTACCOUNTING ADJUSTMENTSFINCHG</v>
          </cell>
          <cell r="J5756" t="str">
            <v>FINCHG</v>
          </cell>
          <cell r="K5756" t="str">
            <v>LATE FEE</v>
          </cell>
          <cell r="S5756">
            <v>0</v>
          </cell>
          <cell r="T5756">
            <v>0</v>
          </cell>
          <cell r="U5756">
            <v>0</v>
          </cell>
          <cell r="V5756">
            <v>0</v>
          </cell>
          <cell r="W5756">
            <v>0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>
            <v>0</v>
          </cell>
          <cell r="AC5756">
            <v>-2</v>
          </cell>
          <cell r="AD5756">
            <v>0</v>
          </cell>
        </row>
        <row r="5757">
          <cell r="B5757" t="str">
            <v>CITY OF SHELTON-CONTRACTACCOUNTING ADJUSTMENTSMM</v>
          </cell>
          <cell r="J5757" t="str">
            <v>MM</v>
          </cell>
          <cell r="K5757" t="str">
            <v>MOVE MONEY</v>
          </cell>
          <cell r="S5757">
            <v>0</v>
          </cell>
          <cell r="T5757">
            <v>0</v>
          </cell>
          <cell r="U5757">
            <v>0</v>
          </cell>
          <cell r="V5757">
            <v>0</v>
          </cell>
          <cell r="W5757">
            <v>0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B5757">
            <v>0</v>
          </cell>
          <cell r="AC5757">
            <v>-13.82</v>
          </cell>
          <cell r="AD5757">
            <v>0</v>
          </cell>
        </row>
        <row r="5758">
          <cell r="B5758" t="str">
            <v>CITY OF SHELTON-CONTRACTACCOUNTING ADJUSTMENTSNSF FEES</v>
          </cell>
          <cell r="J5758" t="str">
            <v>NSF FEES</v>
          </cell>
          <cell r="K5758" t="str">
            <v>RETURNED CHECK FEE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77.31</v>
          </cell>
          <cell r="AD5758">
            <v>0</v>
          </cell>
        </row>
        <row r="5759">
          <cell r="B5759" t="str">
            <v>CITY OF SHELTON-CONTRACTACCOUNTING ADJUSTMENTSREFUND</v>
          </cell>
          <cell r="J5759" t="str">
            <v>REFUND</v>
          </cell>
          <cell r="K5759" t="str">
            <v>REFUND</v>
          </cell>
          <cell r="S5759">
            <v>0</v>
          </cell>
          <cell r="T5759">
            <v>0</v>
          </cell>
          <cell r="U5759">
            <v>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371.21</v>
          </cell>
          <cell r="AD5759">
            <v>0</v>
          </cell>
        </row>
        <row r="5760">
          <cell r="B5760" t="str">
            <v>CITY OF SHELTON-CONTRACTACCOUNTING ADJUSTMENTSRETCK</v>
          </cell>
          <cell r="J5760" t="str">
            <v>RETCK</v>
          </cell>
          <cell r="K5760" t="str">
            <v>RETURNED CHECK</v>
          </cell>
          <cell r="S5760">
            <v>0</v>
          </cell>
          <cell r="T5760">
            <v>0</v>
          </cell>
          <cell r="U5760">
            <v>0</v>
          </cell>
          <cell r="V5760">
            <v>0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57.5</v>
          </cell>
          <cell r="AD5760">
            <v>0</v>
          </cell>
        </row>
        <row r="5761">
          <cell r="B5761" t="str">
            <v>CITY OF SHELTON-CONTRACTCOMMERCIAL  FRONTLOADLOOSE-COMM</v>
          </cell>
          <cell r="J5761" t="str">
            <v>LOOSE-COMM</v>
          </cell>
          <cell r="K5761" t="str">
            <v>LOOSE MATERIAL - COMM</v>
          </cell>
          <cell r="S5761">
            <v>0</v>
          </cell>
          <cell r="T5761">
            <v>0</v>
          </cell>
          <cell r="U5761">
            <v>0</v>
          </cell>
          <cell r="V5761">
            <v>0</v>
          </cell>
          <cell r="W5761">
            <v>0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  <cell r="AC5761">
            <v>548.70000000000005</v>
          </cell>
          <cell r="AD5761">
            <v>0</v>
          </cell>
        </row>
        <row r="5762">
          <cell r="B5762" t="str">
            <v>CITY OF SHELTON-CONTRACTCOMMERCIAL - REARLOAD300CW1</v>
          </cell>
          <cell r="J5762" t="str">
            <v>300CW1</v>
          </cell>
          <cell r="K5762" t="str">
            <v>1-300 GL CART WEEKLY SVC</v>
          </cell>
          <cell r="S5762">
            <v>0</v>
          </cell>
          <cell r="T5762">
            <v>0</v>
          </cell>
          <cell r="U5762">
            <v>0</v>
          </cell>
          <cell r="V5762">
            <v>0</v>
          </cell>
          <cell r="W5762">
            <v>0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  <cell r="AC5762">
            <v>42133.24</v>
          </cell>
          <cell r="AD5762">
            <v>0</v>
          </cell>
        </row>
        <row r="5763">
          <cell r="B5763" t="str">
            <v>CITY OF SHELTON-CONTRACTCOMMERCIAL - REARLOAD64CW1</v>
          </cell>
          <cell r="J5763" t="str">
            <v>64CW1</v>
          </cell>
          <cell r="K5763" t="str">
            <v>1-64 GL CART WEEKLY SVC</v>
          </cell>
          <cell r="S5763">
            <v>0</v>
          </cell>
          <cell r="T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  <cell r="AC5763">
            <v>1586.74</v>
          </cell>
          <cell r="AD5763">
            <v>0</v>
          </cell>
        </row>
        <row r="5764">
          <cell r="B5764" t="str">
            <v>CITY OF SHELTON-CONTRACTCOMMERCIAL - REARLOAD96CW1</v>
          </cell>
          <cell r="J5764" t="str">
            <v>96CW1</v>
          </cell>
          <cell r="K5764" t="str">
            <v>1-96 GL CART WEEKLY SVC</v>
          </cell>
          <cell r="S5764">
            <v>0</v>
          </cell>
          <cell r="T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4124.3999999999996</v>
          </cell>
          <cell r="AD5764">
            <v>0</v>
          </cell>
        </row>
        <row r="5765">
          <cell r="B5765" t="str">
            <v>CITY OF SHELTON-CONTRACTCOMMERCIAL - REARLOADSL096.0GEO001CGW</v>
          </cell>
          <cell r="J5765" t="str">
            <v>SL096.0GEO001CGW</v>
          </cell>
          <cell r="K5765" t="str">
            <v>96 GL EOW COM GREENWASTE</v>
          </cell>
          <cell r="S5765">
            <v>0</v>
          </cell>
          <cell r="T5765">
            <v>0</v>
          </cell>
          <cell r="U5765">
            <v>0</v>
          </cell>
          <cell r="V5765">
            <v>0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108</v>
          </cell>
          <cell r="AD5765">
            <v>0</v>
          </cell>
        </row>
        <row r="5766">
          <cell r="B5766" t="str">
            <v>CITY OF SHELTON-CONTRACTCOMMERCIAL - REARLOADUNLOCKRECY</v>
          </cell>
          <cell r="J5766" t="str">
            <v>UNLOCKRECY</v>
          </cell>
          <cell r="K5766" t="str">
            <v>UNLOCK / UNLATCH RECY</v>
          </cell>
          <cell r="S5766">
            <v>0</v>
          </cell>
          <cell r="T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20</v>
          </cell>
          <cell r="AD5766">
            <v>0</v>
          </cell>
        </row>
        <row r="5767">
          <cell r="B5767" t="str">
            <v>CITY OF SHELTON-CONTRACTCOMMERCIAL - REARLOADUNLOCKREF</v>
          </cell>
          <cell r="J5767" t="str">
            <v>UNLOCKREF</v>
          </cell>
          <cell r="K5767" t="str">
            <v>UNLOCK / UNLATCH REFUSE</v>
          </cell>
          <cell r="S5767">
            <v>0</v>
          </cell>
          <cell r="T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  <cell r="AC5767">
            <v>346.92</v>
          </cell>
          <cell r="AD5767">
            <v>0</v>
          </cell>
        </row>
        <row r="5768">
          <cell r="B5768" t="str">
            <v>CITY OF SHELTON-CONTRACTCOMMERCIAL - REARLOADCLOCK</v>
          </cell>
          <cell r="J5768" t="str">
            <v>CLOCK</v>
          </cell>
          <cell r="K5768" t="str">
            <v>CLOCK ON CALL</v>
          </cell>
          <cell r="S5768">
            <v>0</v>
          </cell>
          <cell r="T5768">
            <v>0</v>
          </cell>
          <cell r="U5768">
            <v>0</v>
          </cell>
          <cell r="V5768">
            <v>0</v>
          </cell>
          <cell r="W5768">
            <v>0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B5768">
            <v>0</v>
          </cell>
          <cell r="AC5768">
            <v>30</v>
          </cell>
          <cell r="AD5768">
            <v>0</v>
          </cell>
        </row>
        <row r="5769">
          <cell r="B5769" t="str">
            <v>CITY OF SHELTON-CONTRACTCOMMERCIAL - REARLOADEP300-COM</v>
          </cell>
          <cell r="J5769" t="str">
            <v>EP300-COM</v>
          </cell>
          <cell r="K5769" t="str">
            <v>EXTRA PICKUP 300 GL - COM</v>
          </cell>
          <cell r="S5769">
            <v>0</v>
          </cell>
          <cell r="T5769">
            <v>0</v>
          </cell>
          <cell r="U5769">
            <v>0</v>
          </cell>
          <cell r="V5769">
            <v>0</v>
          </cell>
          <cell r="W5769">
            <v>0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B5769">
            <v>0</v>
          </cell>
          <cell r="AC5769">
            <v>262.39999999999998</v>
          </cell>
          <cell r="AD5769">
            <v>0</v>
          </cell>
        </row>
        <row r="5770">
          <cell r="B5770" t="str">
            <v>CITY OF SHELTON-CONTRACTCOMMERCIAL - REARLOADEP64-COM</v>
          </cell>
          <cell r="J5770" t="str">
            <v>EP64-COM</v>
          </cell>
          <cell r="K5770" t="str">
            <v>EXTRA PICKUP 64 GL - COM</v>
          </cell>
          <cell r="S5770">
            <v>0</v>
          </cell>
          <cell r="T5770">
            <v>0</v>
          </cell>
          <cell r="U5770">
            <v>0</v>
          </cell>
          <cell r="V5770">
            <v>0</v>
          </cell>
          <cell r="W5770">
            <v>0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273</v>
          </cell>
          <cell r="AD5770">
            <v>0</v>
          </cell>
        </row>
        <row r="5771">
          <cell r="B5771" t="str">
            <v>CITY OF SHELTON-CONTRACTCOMMERCIAL - REARLOADEP96-COM</v>
          </cell>
          <cell r="J5771" t="str">
            <v>EP96-COM</v>
          </cell>
          <cell r="K5771" t="str">
            <v>EXTRA PICKUP 96 GL - COM</v>
          </cell>
          <cell r="S5771">
            <v>0</v>
          </cell>
          <cell r="T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  <cell r="AC5771">
            <v>598.55999999999995</v>
          </cell>
          <cell r="AD5771">
            <v>0</v>
          </cell>
        </row>
        <row r="5772">
          <cell r="B5772" t="str">
            <v>CITY OF SHELTON-CONTRACTCOMMERCIAL - REARLOADUNLOCKREF</v>
          </cell>
          <cell r="J5772" t="str">
            <v>UNLOCKREF</v>
          </cell>
          <cell r="K5772" t="str">
            <v>UNLOCK / UNLATCH REFUSE</v>
          </cell>
          <cell r="S5772">
            <v>0</v>
          </cell>
          <cell r="T5772">
            <v>0</v>
          </cell>
          <cell r="U5772">
            <v>0</v>
          </cell>
          <cell r="V5772">
            <v>0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  <cell r="AC5772">
            <v>155.76</v>
          </cell>
          <cell r="AD5772">
            <v>0</v>
          </cell>
        </row>
        <row r="5773">
          <cell r="B5773" t="str">
            <v>CITY OF SHELTON-CONTRACTPAYMENTSCC-KOL</v>
          </cell>
          <cell r="J5773" t="str">
            <v>CC-KOL</v>
          </cell>
          <cell r="K5773" t="str">
            <v>ONLINE PAYMENT-CC</v>
          </cell>
          <cell r="S5773">
            <v>0</v>
          </cell>
          <cell r="T5773">
            <v>0</v>
          </cell>
          <cell r="U5773">
            <v>0</v>
          </cell>
          <cell r="V5773">
            <v>0</v>
          </cell>
          <cell r="W5773">
            <v>0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B5773">
            <v>0</v>
          </cell>
          <cell r="AC5773">
            <v>-68183.91</v>
          </cell>
          <cell r="AD5773">
            <v>0</v>
          </cell>
        </row>
        <row r="5774">
          <cell r="B5774" t="str">
            <v>CITY OF SHELTON-CONTRACTPAYMENTSCCREF-KOL</v>
          </cell>
          <cell r="J5774" t="str">
            <v>CCREF-KOL</v>
          </cell>
          <cell r="K5774" t="str">
            <v>CREDIT CARD REFUND</v>
          </cell>
          <cell r="S5774">
            <v>0</v>
          </cell>
          <cell r="T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>
            <v>0</v>
          </cell>
          <cell r="AC5774">
            <v>674.07</v>
          </cell>
          <cell r="AD5774">
            <v>0</v>
          </cell>
        </row>
        <row r="5775">
          <cell r="B5775" t="str">
            <v>CITY OF SHELTON-CONTRACTPAYMENTSPAY</v>
          </cell>
          <cell r="J5775" t="str">
            <v>PAY</v>
          </cell>
          <cell r="K5775" t="str">
            <v>PAYMENT-THANK YOU!</v>
          </cell>
          <cell r="S5775">
            <v>0</v>
          </cell>
          <cell r="T5775">
            <v>0</v>
          </cell>
          <cell r="U5775">
            <v>0</v>
          </cell>
          <cell r="V5775">
            <v>0</v>
          </cell>
          <cell r="W5775">
            <v>0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B5775">
            <v>0</v>
          </cell>
          <cell r="AC5775">
            <v>-46091.6</v>
          </cell>
          <cell r="AD5775">
            <v>0</v>
          </cell>
        </row>
        <row r="5776">
          <cell r="B5776" t="str">
            <v>CITY OF SHELTON-CONTRACTPAYMENTSPAY EFT</v>
          </cell>
          <cell r="J5776" t="str">
            <v>PAY EFT</v>
          </cell>
          <cell r="K5776" t="str">
            <v>ELECTRONIC PAYMENT</v>
          </cell>
          <cell r="S5776">
            <v>0</v>
          </cell>
          <cell r="T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-397.35</v>
          </cell>
          <cell r="AD5776">
            <v>0</v>
          </cell>
        </row>
        <row r="5777">
          <cell r="B5777" t="str">
            <v>CITY OF SHELTON-CONTRACTPAYMENTSPAY ICT</v>
          </cell>
          <cell r="J5777" t="str">
            <v>PAY ICT</v>
          </cell>
          <cell r="K5777" t="str">
            <v>I/C PAYMENT THANK YOU!</v>
          </cell>
          <cell r="S5777">
            <v>0</v>
          </cell>
          <cell r="T5777">
            <v>0</v>
          </cell>
          <cell r="U5777">
            <v>0</v>
          </cell>
          <cell r="V5777">
            <v>0</v>
          </cell>
          <cell r="W5777">
            <v>0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-1321.23</v>
          </cell>
          <cell r="AD5777">
            <v>0</v>
          </cell>
        </row>
        <row r="5778">
          <cell r="B5778" t="str">
            <v>CITY OF SHELTON-CONTRACTPAYMENTSPAY-CFREE</v>
          </cell>
          <cell r="J5778" t="str">
            <v>PAY-CFREE</v>
          </cell>
          <cell r="K5778" t="str">
            <v>PAYMENT-THANK YOU</v>
          </cell>
          <cell r="S5778">
            <v>0</v>
          </cell>
          <cell r="T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-6736.05</v>
          </cell>
          <cell r="AD5778">
            <v>0</v>
          </cell>
        </row>
        <row r="5779">
          <cell r="B5779" t="str">
            <v>CITY OF SHELTON-CONTRACTPAYMENTSPAY-KOL</v>
          </cell>
          <cell r="J5779" t="str">
            <v>PAY-KOL</v>
          </cell>
          <cell r="K5779" t="str">
            <v>PAYMENT-THANK YOU - OL</v>
          </cell>
          <cell r="S5779">
            <v>0</v>
          </cell>
          <cell r="T5779">
            <v>0</v>
          </cell>
          <cell r="U5779">
            <v>0</v>
          </cell>
          <cell r="V5779">
            <v>0</v>
          </cell>
          <cell r="W5779">
            <v>0</v>
          </cell>
          <cell r="X5779">
            <v>0</v>
          </cell>
          <cell r="Y5779">
            <v>0</v>
          </cell>
          <cell r="Z5779">
            <v>0</v>
          </cell>
          <cell r="AA5779">
            <v>0</v>
          </cell>
          <cell r="AB5779">
            <v>0</v>
          </cell>
          <cell r="AC5779">
            <v>-17502.12</v>
          </cell>
          <cell r="AD5779">
            <v>0</v>
          </cell>
        </row>
        <row r="5780">
          <cell r="B5780" t="str">
            <v>CITY OF SHELTON-CONTRACTPAYMENTSPAY-OAK</v>
          </cell>
          <cell r="J5780" t="str">
            <v>PAY-OAK</v>
          </cell>
          <cell r="K5780" t="str">
            <v>OAKLEAF PAYMENT</v>
          </cell>
          <cell r="S5780">
            <v>0</v>
          </cell>
          <cell r="T5780">
            <v>0</v>
          </cell>
          <cell r="U5780">
            <v>0</v>
          </cell>
          <cell r="V5780">
            <v>0</v>
          </cell>
          <cell r="W5780">
            <v>0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>
            <v>0</v>
          </cell>
          <cell r="AC5780">
            <v>-452.77</v>
          </cell>
          <cell r="AD5780">
            <v>0</v>
          </cell>
        </row>
        <row r="5781">
          <cell r="B5781" t="str">
            <v>CITY OF SHELTON-CONTRACTPAYMENTSPAY-RPPS</v>
          </cell>
          <cell r="J5781" t="str">
            <v>PAY-RPPS</v>
          </cell>
          <cell r="K5781" t="str">
            <v>RPSS PAYMENT</v>
          </cell>
          <cell r="S5781">
            <v>0</v>
          </cell>
          <cell r="T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B5781">
            <v>0</v>
          </cell>
          <cell r="AC5781">
            <v>-2735.52</v>
          </cell>
          <cell r="AD5781">
            <v>0</v>
          </cell>
        </row>
        <row r="5782">
          <cell r="B5782" t="str">
            <v>CITY OF SHELTON-CONTRACTPAYMENTSPAYMET</v>
          </cell>
          <cell r="J5782" t="str">
            <v>PAYMET</v>
          </cell>
          <cell r="K5782" t="str">
            <v>METAVANTE ONLINE PAYMENT</v>
          </cell>
          <cell r="S5782">
            <v>0</v>
          </cell>
          <cell r="T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-1366.06</v>
          </cell>
          <cell r="AD5782">
            <v>0</v>
          </cell>
        </row>
        <row r="5783">
          <cell r="B5783" t="str">
            <v>CITY OF SHELTON-CONTRACTPAYMENTSPAYPNCL</v>
          </cell>
          <cell r="J5783" t="str">
            <v>PAYPNCL</v>
          </cell>
          <cell r="K5783" t="str">
            <v>PAYMENT THANK YOU!</v>
          </cell>
          <cell r="S5783">
            <v>0</v>
          </cell>
          <cell r="T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-37099.75</v>
          </cell>
          <cell r="AD5783">
            <v>0</v>
          </cell>
        </row>
        <row r="5784">
          <cell r="B5784" t="str">
            <v>CITY OF SHELTON-CONTRACTPAYMENTSPAYUSBL</v>
          </cell>
          <cell r="J5784" t="str">
            <v>PAYUSBL</v>
          </cell>
          <cell r="K5784" t="str">
            <v>PAYMENT THANK YOU</v>
          </cell>
          <cell r="S5784">
            <v>0</v>
          </cell>
          <cell r="T5784">
            <v>0</v>
          </cell>
          <cell r="U5784">
            <v>0</v>
          </cell>
          <cell r="V5784">
            <v>0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-2534.7800000000002</v>
          </cell>
          <cell r="AD5784">
            <v>0</v>
          </cell>
        </row>
        <row r="5785">
          <cell r="B5785" t="str">
            <v>CITY OF SHELTON-CONTRACTPAYMENTSRET-KOL</v>
          </cell>
          <cell r="J5785" t="str">
            <v>RET-KOL</v>
          </cell>
          <cell r="K5785" t="str">
            <v>ONLINE PAYMENT RETURN</v>
          </cell>
          <cell r="S5785">
            <v>0</v>
          </cell>
          <cell r="T5785">
            <v>0</v>
          </cell>
          <cell r="U5785">
            <v>0</v>
          </cell>
          <cell r="V5785">
            <v>0</v>
          </cell>
          <cell r="W5785">
            <v>0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B5785">
            <v>0</v>
          </cell>
          <cell r="AC5785">
            <v>328.48</v>
          </cell>
          <cell r="AD5785">
            <v>0</v>
          </cell>
        </row>
        <row r="5786">
          <cell r="B5786" t="str">
            <v>CITY OF SHELTON-CONTRACTRESIDENTIAL300RW1</v>
          </cell>
          <cell r="J5786" t="str">
            <v>300RW1</v>
          </cell>
          <cell r="K5786" t="str">
            <v>1-300 GL CART WEEKLY SVC</v>
          </cell>
          <cell r="S5786">
            <v>0</v>
          </cell>
          <cell r="T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B5786">
            <v>0</v>
          </cell>
          <cell r="AC5786">
            <v>10249.200000000001</v>
          </cell>
          <cell r="AD5786">
            <v>0</v>
          </cell>
        </row>
        <row r="5787">
          <cell r="B5787" t="str">
            <v>CITY OF SHELTON-CONTRACTRESIDENTIAL35RE1</v>
          </cell>
          <cell r="J5787" t="str">
            <v>35RE1</v>
          </cell>
          <cell r="K5787" t="str">
            <v>1-35 GAL CART EOW SVC</v>
          </cell>
          <cell r="S5787">
            <v>0</v>
          </cell>
          <cell r="T5787">
            <v>0</v>
          </cell>
          <cell r="U5787">
            <v>0</v>
          </cell>
          <cell r="V5787">
            <v>0</v>
          </cell>
          <cell r="W5787">
            <v>0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>
            <v>0</v>
          </cell>
          <cell r="AC5787">
            <v>5838.32</v>
          </cell>
          <cell r="AD5787">
            <v>0</v>
          </cell>
        </row>
        <row r="5788">
          <cell r="B5788" t="str">
            <v>CITY OF SHELTON-CONTRACTRESIDENTIAL35RE1RR</v>
          </cell>
          <cell r="J5788" t="str">
            <v>35RE1RR</v>
          </cell>
          <cell r="K5788" t="str">
            <v>1-35 GL CART EOW REDUCED RATE</v>
          </cell>
          <cell r="S5788">
            <v>0</v>
          </cell>
          <cell r="T5788">
            <v>0</v>
          </cell>
          <cell r="U5788">
            <v>0</v>
          </cell>
          <cell r="V5788">
            <v>0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931.95</v>
          </cell>
          <cell r="AD5788">
            <v>0</v>
          </cell>
        </row>
        <row r="5789">
          <cell r="B5789" t="str">
            <v>CITY OF SHELTON-CONTRACTRESIDENTIAL64RE1</v>
          </cell>
          <cell r="J5789" t="str">
            <v>64RE1</v>
          </cell>
          <cell r="K5789" t="str">
            <v>1-64 GAL EOW</v>
          </cell>
          <cell r="S5789">
            <v>0</v>
          </cell>
          <cell r="T5789">
            <v>0</v>
          </cell>
          <cell r="U5789">
            <v>0</v>
          </cell>
          <cell r="V5789">
            <v>0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24040.880000000001</v>
          </cell>
          <cell r="AD5789">
            <v>0</v>
          </cell>
        </row>
        <row r="5790">
          <cell r="B5790" t="str">
            <v>CITY OF SHELTON-CONTRACTRESIDENTIAL64RE1RR</v>
          </cell>
          <cell r="J5790" t="str">
            <v>64RE1RR</v>
          </cell>
          <cell r="K5790" t="str">
            <v>1-64 GL CART EOW REDUCED RATE</v>
          </cell>
          <cell r="S5790">
            <v>0</v>
          </cell>
          <cell r="T5790">
            <v>0</v>
          </cell>
          <cell r="U5790">
            <v>0</v>
          </cell>
          <cell r="V5790">
            <v>0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1561.15</v>
          </cell>
          <cell r="AD5790">
            <v>0</v>
          </cell>
        </row>
        <row r="5791">
          <cell r="B5791" t="str">
            <v>CITY OF SHELTON-CONTRACTRESIDENTIAL64RW1</v>
          </cell>
          <cell r="J5791" t="str">
            <v>64RW1</v>
          </cell>
          <cell r="K5791" t="str">
            <v>1-64 GAL CART WEEKLY SVC</v>
          </cell>
          <cell r="S5791">
            <v>0</v>
          </cell>
          <cell r="T5791">
            <v>0</v>
          </cell>
          <cell r="U5791">
            <v>0</v>
          </cell>
          <cell r="V5791">
            <v>0</v>
          </cell>
          <cell r="W5791">
            <v>0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B5791">
            <v>0</v>
          </cell>
          <cell r="AC5791">
            <v>3306.05</v>
          </cell>
          <cell r="AD5791">
            <v>0</v>
          </cell>
        </row>
        <row r="5792">
          <cell r="B5792" t="str">
            <v>CITY OF SHELTON-CONTRACTRESIDENTIAL64RW1RR</v>
          </cell>
          <cell r="J5792" t="str">
            <v>64RW1RR</v>
          </cell>
          <cell r="K5792" t="str">
            <v>1-64 GL CART WKLY REDUCED RATE</v>
          </cell>
          <cell r="S5792">
            <v>0</v>
          </cell>
          <cell r="T5792">
            <v>0</v>
          </cell>
          <cell r="U5792">
            <v>0</v>
          </cell>
          <cell r="V5792">
            <v>0</v>
          </cell>
          <cell r="W5792">
            <v>0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B5792">
            <v>0</v>
          </cell>
          <cell r="AC5792">
            <v>76.8</v>
          </cell>
          <cell r="AD5792">
            <v>0</v>
          </cell>
        </row>
        <row r="5793">
          <cell r="B5793" t="str">
            <v>CITY OF SHELTON-CONTRACTRESIDENTIAL96RE1</v>
          </cell>
          <cell r="J5793" t="str">
            <v>96RE1</v>
          </cell>
          <cell r="K5793" t="str">
            <v>1-96 GAL EOW</v>
          </cell>
          <cell r="S5793">
            <v>0</v>
          </cell>
          <cell r="T5793">
            <v>0</v>
          </cell>
          <cell r="U5793">
            <v>0</v>
          </cell>
          <cell r="V5793">
            <v>0</v>
          </cell>
          <cell r="W5793">
            <v>0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>
            <v>0</v>
          </cell>
          <cell r="AC5793">
            <v>14381.32</v>
          </cell>
          <cell r="AD5793">
            <v>0</v>
          </cell>
        </row>
        <row r="5794">
          <cell r="B5794" t="str">
            <v>CITY OF SHELTON-CONTRACTRESIDENTIAL96RE1RR</v>
          </cell>
          <cell r="J5794" t="str">
            <v>96RE1RR</v>
          </cell>
          <cell r="K5794" t="str">
            <v>1-96 GL CART EOW REDUCED RATE</v>
          </cell>
          <cell r="S5794">
            <v>0</v>
          </cell>
          <cell r="T5794">
            <v>0</v>
          </cell>
          <cell r="U5794">
            <v>0</v>
          </cell>
          <cell r="V5794">
            <v>0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0</v>
          </cell>
          <cell r="AC5794">
            <v>737.48</v>
          </cell>
          <cell r="AD5794">
            <v>0</v>
          </cell>
        </row>
        <row r="5795">
          <cell r="B5795" t="str">
            <v>CITY OF SHELTON-CONTRACTRESIDENTIAL96RW1</v>
          </cell>
          <cell r="J5795" t="str">
            <v>96RW1</v>
          </cell>
          <cell r="K5795" t="str">
            <v>1-96 GAL CART WEEKLY SVC</v>
          </cell>
          <cell r="S5795">
            <v>0</v>
          </cell>
          <cell r="T5795">
            <v>0</v>
          </cell>
          <cell r="U5795">
            <v>0</v>
          </cell>
          <cell r="V5795">
            <v>0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0</v>
          </cell>
          <cell r="AC5795">
            <v>2963.2</v>
          </cell>
          <cell r="AD5795">
            <v>0</v>
          </cell>
        </row>
        <row r="5796">
          <cell r="B5796" t="str">
            <v>CITY OF SHELTON-CONTRACTRESIDENTIAL96RW1RR</v>
          </cell>
          <cell r="J5796" t="str">
            <v>96RW1RR</v>
          </cell>
          <cell r="K5796" t="str">
            <v>1-96 GL CART WKLY REDUCED RATE</v>
          </cell>
          <cell r="S5796">
            <v>0</v>
          </cell>
          <cell r="T5796">
            <v>0</v>
          </cell>
          <cell r="U5796">
            <v>0</v>
          </cell>
          <cell r="V5796">
            <v>0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93.44</v>
          </cell>
          <cell r="AD5796">
            <v>0</v>
          </cell>
        </row>
        <row r="5797">
          <cell r="B5797" t="str">
            <v>CITY OF SHELTON-CONTRACTRESIDENTIALEMPLOYEER</v>
          </cell>
          <cell r="J5797" t="str">
            <v>EMPLOYEER</v>
          </cell>
          <cell r="K5797" t="str">
            <v>EMPLOYEE SERVICE</v>
          </cell>
          <cell r="S5797">
            <v>0</v>
          </cell>
          <cell r="T5797">
            <v>0</v>
          </cell>
          <cell r="U5797">
            <v>0</v>
          </cell>
          <cell r="V5797">
            <v>0</v>
          </cell>
          <cell r="W5797">
            <v>0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B5797">
            <v>0</v>
          </cell>
          <cell r="AC5797">
            <v>0</v>
          </cell>
          <cell r="AD5797">
            <v>0</v>
          </cell>
        </row>
        <row r="5798">
          <cell r="B5798" t="str">
            <v>CITY OF SHELTON-CONTRACTRESIDENTIALMINSVC-RESI</v>
          </cell>
          <cell r="J5798" t="str">
            <v>MINSVC-RESI</v>
          </cell>
          <cell r="K5798" t="str">
            <v>MINIMUM SERVICE</v>
          </cell>
          <cell r="S5798">
            <v>0</v>
          </cell>
          <cell r="T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  <cell r="AC5798">
            <v>369.59</v>
          </cell>
          <cell r="AD5798">
            <v>0</v>
          </cell>
        </row>
        <row r="5799">
          <cell r="B5799" t="str">
            <v>CITY OF SHELTON-CONTRACTRESIDENTIALROLLOUT 5-25</v>
          </cell>
          <cell r="J5799" t="str">
            <v>ROLLOUT 5-25</v>
          </cell>
          <cell r="K5799" t="str">
            <v>ROLL OUT FEE 5 - 25 FT</v>
          </cell>
          <cell r="S5799">
            <v>0</v>
          </cell>
          <cell r="T5799">
            <v>0</v>
          </cell>
          <cell r="U5799">
            <v>0</v>
          </cell>
          <cell r="V5799">
            <v>0</v>
          </cell>
          <cell r="W5799">
            <v>0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B5799">
            <v>0</v>
          </cell>
          <cell r="AC5799">
            <v>14.16</v>
          </cell>
          <cell r="AD5799">
            <v>0</v>
          </cell>
        </row>
        <row r="5800">
          <cell r="B5800" t="str">
            <v>CITY OF SHELTON-CONTRACTRESIDENTIALSL096.0GEO001GW</v>
          </cell>
          <cell r="J5800" t="str">
            <v>SL096.0GEO001GW</v>
          </cell>
          <cell r="K5800" t="str">
            <v>SL 96 GL EOW GREENWASTE 1</v>
          </cell>
          <cell r="S5800">
            <v>0</v>
          </cell>
          <cell r="T5800">
            <v>0</v>
          </cell>
          <cell r="U5800">
            <v>0</v>
          </cell>
          <cell r="V5800">
            <v>0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3142.8</v>
          </cell>
          <cell r="AD5800">
            <v>0</v>
          </cell>
        </row>
        <row r="5801">
          <cell r="B5801" t="str">
            <v>CITY OF SHELTON-CONTRACTRESIDENTIAL35RE1</v>
          </cell>
          <cell r="J5801" t="str">
            <v>35RE1</v>
          </cell>
          <cell r="K5801" t="str">
            <v>1-35 GAL CART EOW SVC</v>
          </cell>
          <cell r="S5801">
            <v>0</v>
          </cell>
          <cell r="T5801">
            <v>0</v>
          </cell>
          <cell r="U5801">
            <v>0</v>
          </cell>
          <cell r="V5801">
            <v>0</v>
          </cell>
          <cell r="W5801">
            <v>0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-2.87</v>
          </cell>
          <cell r="AD5801">
            <v>0</v>
          </cell>
        </row>
        <row r="5802">
          <cell r="B5802" t="str">
            <v>CITY OF SHELTON-CONTRACTRESIDENTIAL64RE1</v>
          </cell>
          <cell r="J5802" t="str">
            <v>64RE1</v>
          </cell>
          <cell r="K5802" t="str">
            <v>1-64 GAL EOW</v>
          </cell>
          <cell r="S5802">
            <v>0</v>
          </cell>
          <cell r="T5802">
            <v>0</v>
          </cell>
          <cell r="U5802">
            <v>0</v>
          </cell>
          <cell r="V5802">
            <v>0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-61.91</v>
          </cell>
          <cell r="AD5802">
            <v>0</v>
          </cell>
        </row>
        <row r="5803">
          <cell r="B5803" t="str">
            <v>CITY OF SHELTON-CONTRACTRESIDENTIALADMINFEE-RES</v>
          </cell>
          <cell r="J5803" t="str">
            <v>ADMINFEE-RES</v>
          </cell>
          <cell r="K5803" t="str">
            <v>NEW ACCT / VACANCY FEE</v>
          </cell>
          <cell r="S5803">
            <v>0</v>
          </cell>
          <cell r="T5803">
            <v>0</v>
          </cell>
          <cell r="U5803">
            <v>0</v>
          </cell>
          <cell r="V5803">
            <v>0</v>
          </cell>
          <cell r="W5803">
            <v>0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  <cell r="AC5803">
            <v>1051.6199999999999</v>
          </cell>
          <cell r="AD5803">
            <v>0</v>
          </cell>
        </row>
        <row r="5804">
          <cell r="B5804" t="str">
            <v>CITY OF SHELTON-CONTRACTRESIDENTIALEP300-RES</v>
          </cell>
          <cell r="J5804" t="str">
            <v>EP300-RES</v>
          </cell>
          <cell r="K5804" t="str">
            <v>EXTRA PICKUP 300 GL - RES</v>
          </cell>
          <cell r="S5804">
            <v>0</v>
          </cell>
          <cell r="T5804">
            <v>0</v>
          </cell>
          <cell r="U5804">
            <v>0</v>
          </cell>
          <cell r="V5804">
            <v>0</v>
          </cell>
          <cell r="W5804">
            <v>0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  <cell r="AC5804">
            <v>234.09</v>
          </cell>
          <cell r="AD5804">
            <v>0</v>
          </cell>
        </row>
        <row r="5805">
          <cell r="B5805" t="str">
            <v>CITY OF SHELTON-CONTRACTRESIDENTIALEP35-RES</v>
          </cell>
          <cell r="J5805" t="str">
            <v>EP35-RES</v>
          </cell>
          <cell r="K5805" t="str">
            <v>EXTRA PICKUP 35 GL - RES</v>
          </cell>
          <cell r="S5805">
            <v>0</v>
          </cell>
          <cell r="T5805">
            <v>0</v>
          </cell>
          <cell r="U5805">
            <v>0</v>
          </cell>
          <cell r="V5805">
            <v>0</v>
          </cell>
          <cell r="W5805">
            <v>0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  <cell r="AC5805">
            <v>2334.92</v>
          </cell>
          <cell r="AD5805">
            <v>0</v>
          </cell>
        </row>
        <row r="5806">
          <cell r="B5806" t="str">
            <v>CITY OF SHELTON-CONTRACTRESIDENTIALEP64-RES</v>
          </cell>
          <cell r="J5806" t="str">
            <v>EP64-RES</v>
          </cell>
          <cell r="K5806" t="str">
            <v>EXTRA PICKUP 64 GL - RES</v>
          </cell>
          <cell r="S5806">
            <v>0</v>
          </cell>
          <cell r="T5806">
            <v>0</v>
          </cell>
          <cell r="U5806">
            <v>0</v>
          </cell>
          <cell r="V5806">
            <v>0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93.69</v>
          </cell>
          <cell r="AD5806">
            <v>0</v>
          </cell>
        </row>
        <row r="5807">
          <cell r="B5807" t="str">
            <v>CITY OF SHELTON-CONTRACTRESIDENTIALEP96-RES</v>
          </cell>
          <cell r="J5807" t="str">
            <v>EP96-RES</v>
          </cell>
          <cell r="K5807" t="str">
            <v>EXTRA PICKUP 96 GL - RES</v>
          </cell>
          <cell r="S5807">
            <v>0</v>
          </cell>
          <cell r="T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49.44</v>
          </cell>
          <cell r="AD5807">
            <v>0</v>
          </cell>
        </row>
        <row r="5808">
          <cell r="B5808" t="str">
            <v>CITY OF SHELTON-CONTRACTRESIDENTIALLOOSE-RES</v>
          </cell>
          <cell r="J5808" t="str">
            <v>LOOSE-RES</v>
          </cell>
          <cell r="K5808" t="str">
            <v>LOOSE MATERIAL -RES</v>
          </cell>
          <cell r="S5808">
            <v>0</v>
          </cell>
          <cell r="T5808">
            <v>0</v>
          </cell>
          <cell r="U5808">
            <v>0</v>
          </cell>
          <cell r="V5808">
            <v>0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56.64</v>
          </cell>
          <cell r="AD5808">
            <v>0</v>
          </cell>
        </row>
        <row r="5809">
          <cell r="B5809" t="str">
            <v>CITY OF SHELTON-CONTRACTRESIDENTIALMINSVC-RESI</v>
          </cell>
          <cell r="J5809" t="str">
            <v>MINSVC-RESI</v>
          </cell>
          <cell r="K5809" t="str">
            <v>MINIMUM SERVICE</v>
          </cell>
          <cell r="S5809">
            <v>0</v>
          </cell>
          <cell r="T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B5809">
            <v>0</v>
          </cell>
          <cell r="AC5809">
            <v>-9.17</v>
          </cell>
          <cell r="AD5809">
            <v>0</v>
          </cell>
        </row>
        <row r="5810">
          <cell r="B5810" t="str">
            <v>CITY OF SHELTON-CONTRACTRESIDENTIALREDELIVER</v>
          </cell>
          <cell r="J5810" t="str">
            <v>REDELIVER</v>
          </cell>
          <cell r="K5810" t="str">
            <v>DELIVERY CHARGE</v>
          </cell>
          <cell r="S5810">
            <v>0</v>
          </cell>
          <cell r="T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  <cell r="AC5810">
            <v>88.4</v>
          </cell>
          <cell r="AD5810">
            <v>0</v>
          </cell>
        </row>
        <row r="5811">
          <cell r="B5811" t="str">
            <v>CITY OF SHELTON-CONTRACTRESIDENTIALRTRNCART64-RES</v>
          </cell>
          <cell r="J5811" t="str">
            <v>RTRNCART64-RES</v>
          </cell>
          <cell r="K5811" t="str">
            <v>RETURN TRIP 64 GL</v>
          </cell>
          <cell r="S5811">
            <v>0</v>
          </cell>
          <cell r="T5811">
            <v>0</v>
          </cell>
          <cell r="U5811">
            <v>0</v>
          </cell>
          <cell r="V5811">
            <v>0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  <cell r="AC5811">
            <v>13.01</v>
          </cell>
          <cell r="AD5811">
            <v>0</v>
          </cell>
        </row>
        <row r="5812">
          <cell r="B5812" t="str">
            <v>CITY OF SHELTON-CONTRACTRESIDENTIALRTRNCART96GW-RES</v>
          </cell>
          <cell r="J5812" t="str">
            <v>RTRNCART96GW-RES</v>
          </cell>
          <cell r="K5812" t="str">
            <v>RETURN TRIP YARDWASTE</v>
          </cell>
          <cell r="S5812">
            <v>0</v>
          </cell>
          <cell r="T5812">
            <v>0</v>
          </cell>
          <cell r="U5812">
            <v>0</v>
          </cell>
          <cell r="V5812">
            <v>0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12.96</v>
          </cell>
          <cell r="AD5812">
            <v>0</v>
          </cell>
        </row>
        <row r="5813">
          <cell r="B5813" t="str">
            <v>CITY OF SHELTON-CONTRACTRESIDENTIALSL096.0GEO001GW</v>
          </cell>
          <cell r="J5813" t="str">
            <v>SL096.0GEO001GW</v>
          </cell>
          <cell r="K5813" t="str">
            <v>SL 96 GL EOW GREENWASTE 1</v>
          </cell>
          <cell r="S5813">
            <v>0</v>
          </cell>
          <cell r="T5813">
            <v>0</v>
          </cell>
          <cell r="U5813">
            <v>0</v>
          </cell>
          <cell r="V5813">
            <v>0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-2.16</v>
          </cell>
          <cell r="AD5813">
            <v>0</v>
          </cell>
        </row>
        <row r="5814">
          <cell r="B5814" t="str">
            <v>CITY OF SHELTON-CONTRACTSURCFUEL-COM MASON</v>
          </cell>
          <cell r="J5814" t="str">
            <v>FUEL-COM MASON</v>
          </cell>
          <cell r="K5814" t="str">
            <v>FUEL &amp; MATERIAL SURCHARGE</v>
          </cell>
          <cell r="S5814">
            <v>0</v>
          </cell>
          <cell r="T5814">
            <v>0</v>
          </cell>
          <cell r="U5814">
            <v>0</v>
          </cell>
          <cell r="V5814">
            <v>0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0</v>
          </cell>
        </row>
        <row r="5815">
          <cell r="B5815" t="str">
            <v>CITY OF SHELTON-CONTRACTSURCFUEL-RECY MASON</v>
          </cell>
          <cell r="J5815" t="str">
            <v>FUEL-RECY MASON</v>
          </cell>
          <cell r="K5815" t="str">
            <v>FUEL &amp; MATERIAL SURCHARGE</v>
          </cell>
          <cell r="S5815">
            <v>0</v>
          </cell>
          <cell r="T5815">
            <v>0</v>
          </cell>
          <cell r="U5815">
            <v>0</v>
          </cell>
          <cell r="V5815">
            <v>0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  <cell r="AC5815">
            <v>0</v>
          </cell>
          <cell r="AD5815">
            <v>0</v>
          </cell>
        </row>
        <row r="5816">
          <cell r="B5816" t="str">
            <v>CITY OF SHELTON-CONTRACTSURCFUEL-RES MASON</v>
          </cell>
          <cell r="J5816" t="str">
            <v>FUEL-RES MASON</v>
          </cell>
          <cell r="K5816" t="str">
            <v>FUEL &amp; MATERIAL SURCHARGE</v>
          </cell>
          <cell r="S5816">
            <v>0</v>
          </cell>
          <cell r="T5816">
            <v>0</v>
          </cell>
          <cell r="U5816">
            <v>0</v>
          </cell>
          <cell r="V5816">
            <v>0</v>
          </cell>
          <cell r="W5816">
            <v>0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B5816">
            <v>0</v>
          </cell>
          <cell r="AC5816">
            <v>0</v>
          </cell>
          <cell r="AD5816">
            <v>0</v>
          </cell>
        </row>
        <row r="5817">
          <cell r="B5817" t="str">
            <v>CITY OF SHELTON-CONTRACTSURCFUEL-RES MASON</v>
          </cell>
          <cell r="J5817" t="str">
            <v>FUEL-RES MASON</v>
          </cell>
          <cell r="K5817" t="str">
            <v>FUEL &amp; MATERIAL SURCHARGE</v>
          </cell>
          <cell r="S5817">
            <v>0</v>
          </cell>
          <cell r="T5817">
            <v>0</v>
          </cell>
          <cell r="U5817">
            <v>0</v>
          </cell>
          <cell r="V5817">
            <v>0</v>
          </cell>
          <cell r="W5817">
            <v>0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B5817">
            <v>0</v>
          </cell>
          <cell r="AC5817">
            <v>0</v>
          </cell>
          <cell r="AD5817">
            <v>0</v>
          </cell>
        </row>
        <row r="5818">
          <cell r="B5818" t="str">
            <v>CITY OF SHELTON-CONTRACTSURCFUEL-RES MASON</v>
          </cell>
          <cell r="J5818" t="str">
            <v>FUEL-RES MASON</v>
          </cell>
          <cell r="K5818" t="str">
            <v>FUEL &amp; MATERIAL SURCHARGE</v>
          </cell>
          <cell r="S5818">
            <v>0</v>
          </cell>
          <cell r="T5818">
            <v>0</v>
          </cell>
          <cell r="U5818">
            <v>0</v>
          </cell>
          <cell r="V5818">
            <v>0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</v>
          </cell>
        </row>
        <row r="5819">
          <cell r="B5819" t="str">
            <v>CITY OF SHELTON-CONTRACTTAXESCITY OF SHELTON</v>
          </cell>
          <cell r="J5819" t="str">
            <v>CITY OF SHELTON</v>
          </cell>
          <cell r="K5819" t="str">
            <v>41.9% CITY UTILITY TAX</v>
          </cell>
          <cell r="S5819">
            <v>0</v>
          </cell>
          <cell r="T5819">
            <v>0</v>
          </cell>
          <cell r="U5819">
            <v>0</v>
          </cell>
          <cell r="V5819">
            <v>0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26115.08</v>
          </cell>
          <cell r="AD5819">
            <v>0</v>
          </cell>
        </row>
        <row r="5820">
          <cell r="B5820" t="str">
            <v>CITY OF SHELTON-CONTRACTTAXESCITY OF SHELTON UTILITY</v>
          </cell>
          <cell r="J5820" t="str">
            <v>CITY OF SHELTON UTILITY</v>
          </cell>
          <cell r="K5820" t="str">
            <v>CONTRACT UTILITY ONLY</v>
          </cell>
          <cell r="S5820">
            <v>0</v>
          </cell>
          <cell r="T5820">
            <v>0</v>
          </cell>
          <cell r="U5820">
            <v>0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>
            <v>0</v>
          </cell>
          <cell r="AC5820">
            <v>257.45999999999998</v>
          </cell>
          <cell r="AD5820">
            <v>0</v>
          </cell>
        </row>
        <row r="5821">
          <cell r="B5821" t="str">
            <v>CITY OF SHELTON-CONTRACTTAXESSHELTON WA REFUSE</v>
          </cell>
          <cell r="J5821" t="str">
            <v>SHELTON WA REFUSE</v>
          </cell>
          <cell r="K5821" t="str">
            <v>3.6% WA Refuse Tax</v>
          </cell>
          <cell r="S5821">
            <v>0</v>
          </cell>
          <cell r="T5821">
            <v>0</v>
          </cell>
          <cell r="U5821">
            <v>0</v>
          </cell>
          <cell r="V5821">
            <v>0</v>
          </cell>
          <cell r="W5821">
            <v>0</v>
          </cell>
          <cell r="X5821">
            <v>0</v>
          </cell>
          <cell r="Y5821">
            <v>0</v>
          </cell>
          <cell r="Z5821">
            <v>0</v>
          </cell>
          <cell r="AA5821">
            <v>0</v>
          </cell>
          <cell r="AB5821">
            <v>0</v>
          </cell>
          <cell r="AC5821">
            <v>2243.9699999999998</v>
          </cell>
          <cell r="AD5821">
            <v>0</v>
          </cell>
        </row>
        <row r="5822">
          <cell r="B5822" t="str">
            <v>CITY OF SHELTON-CONTRACTTAXESCITY OF SHELTON</v>
          </cell>
          <cell r="J5822" t="str">
            <v>CITY OF SHELTON</v>
          </cell>
          <cell r="K5822" t="str">
            <v>41.9% CITY UTILITY TAX</v>
          </cell>
          <cell r="S5822">
            <v>0</v>
          </cell>
          <cell r="T5822">
            <v>0</v>
          </cell>
          <cell r="U5822">
            <v>0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B5822">
            <v>0</v>
          </cell>
          <cell r="AC5822">
            <v>24567.33</v>
          </cell>
          <cell r="AD5822">
            <v>0</v>
          </cell>
        </row>
        <row r="5823">
          <cell r="B5823" t="str">
            <v>CITY OF SHELTON-CONTRACTTAXESREF</v>
          </cell>
          <cell r="J5823" t="str">
            <v>REF</v>
          </cell>
          <cell r="K5823" t="str">
            <v>3.6% WA Refuse Tax</v>
          </cell>
          <cell r="S5823">
            <v>0</v>
          </cell>
          <cell r="T5823">
            <v>0</v>
          </cell>
          <cell r="U5823">
            <v>0</v>
          </cell>
          <cell r="V5823">
            <v>0</v>
          </cell>
          <cell r="W5823">
            <v>0</v>
          </cell>
          <cell r="X5823">
            <v>0</v>
          </cell>
          <cell r="Y5823">
            <v>0</v>
          </cell>
          <cell r="Z5823">
            <v>0</v>
          </cell>
          <cell r="AA5823">
            <v>0</v>
          </cell>
          <cell r="AB5823">
            <v>0</v>
          </cell>
          <cell r="AC5823">
            <v>0.59</v>
          </cell>
          <cell r="AD5823">
            <v>0</v>
          </cell>
        </row>
        <row r="5824">
          <cell r="B5824" t="str">
            <v>CITY OF SHELTON-CONTRACTTAXESSHELTON SALES TAX</v>
          </cell>
          <cell r="J5824" t="str">
            <v>SHELTON SALES TAX</v>
          </cell>
          <cell r="K5824" t="str">
            <v>8.8% Sales Tax</v>
          </cell>
          <cell r="S5824">
            <v>0</v>
          </cell>
          <cell r="T5824">
            <v>0</v>
          </cell>
          <cell r="U5824">
            <v>0</v>
          </cell>
          <cell r="V5824">
            <v>0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7.8</v>
          </cell>
          <cell r="AD5824">
            <v>0</v>
          </cell>
        </row>
        <row r="5825">
          <cell r="B5825" t="str">
            <v>CITY OF SHELTON-CONTRACTTAXESSHELTON WA REFUSE</v>
          </cell>
          <cell r="J5825" t="str">
            <v>SHELTON WA REFUSE</v>
          </cell>
          <cell r="K5825" t="str">
            <v>3.6% WA Refuse Tax</v>
          </cell>
          <cell r="S5825">
            <v>0</v>
          </cell>
          <cell r="T5825">
            <v>0</v>
          </cell>
          <cell r="U5825">
            <v>0</v>
          </cell>
          <cell r="V5825">
            <v>0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1958.38</v>
          </cell>
          <cell r="AD5825">
            <v>0</v>
          </cell>
        </row>
        <row r="5826">
          <cell r="B5826" t="str">
            <v>CITY OF SHELTON-CONTRACTTAXESCITY OF SHELTON</v>
          </cell>
          <cell r="J5826" t="str">
            <v>CITY OF SHELTON</v>
          </cell>
          <cell r="K5826" t="str">
            <v>41.9% CITY UTILITY TAX</v>
          </cell>
          <cell r="S5826">
            <v>0</v>
          </cell>
          <cell r="T5826">
            <v>0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36.700000000000003</v>
          </cell>
          <cell r="AD5826">
            <v>0</v>
          </cell>
        </row>
        <row r="5827">
          <cell r="B5827" t="str">
            <v>CITY OF SHELTON-CONTRACTTAXESSHELTON WA REFUSE</v>
          </cell>
          <cell r="J5827" t="str">
            <v>SHELTON WA REFUSE</v>
          </cell>
          <cell r="K5827" t="str">
            <v>3.6% WA Refuse Tax</v>
          </cell>
          <cell r="S5827">
            <v>0</v>
          </cell>
          <cell r="T5827">
            <v>0</v>
          </cell>
          <cell r="U5827">
            <v>0</v>
          </cell>
          <cell r="V5827">
            <v>0</v>
          </cell>
          <cell r="W5827">
            <v>0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  <cell r="AC5827">
            <v>3.16</v>
          </cell>
          <cell r="AD5827">
            <v>0</v>
          </cell>
        </row>
        <row r="5828">
          <cell r="B5828" t="str">
            <v>CITY of SHELTON-REGULATEDACCOUNTING ADJUSTMENTSFINCHG</v>
          </cell>
          <cell r="J5828" t="str">
            <v>FINCHG</v>
          </cell>
          <cell r="K5828" t="str">
            <v>LATE FEE</v>
          </cell>
          <cell r="S5828">
            <v>0</v>
          </cell>
          <cell r="T5828">
            <v>0</v>
          </cell>
          <cell r="U5828">
            <v>0</v>
          </cell>
          <cell r="V5828">
            <v>0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  <cell r="AC5828">
            <v>151.51</v>
          </cell>
          <cell r="AD5828">
            <v>0</v>
          </cell>
        </row>
        <row r="5829">
          <cell r="B5829" t="str">
            <v>CITY of SHELTON-REGULATEDACCOUNTING ADJUSTMENTSFINCHG</v>
          </cell>
          <cell r="J5829" t="str">
            <v>FINCHG</v>
          </cell>
          <cell r="K5829" t="str">
            <v>LATE FEE</v>
          </cell>
          <cell r="S5829">
            <v>0</v>
          </cell>
          <cell r="T5829">
            <v>0</v>
          </cell>
          <cell r="U5829">
            <v>0</v>
          </cell>
          <cell r="V5829">
            <v>0</v>
          </cell>
          <cell r="W5829">
            <v>0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B5829">
            <v>0</v>
          </cell>
          <cell r="AC5829">
            <v>-7.46</v>
          </cell>
          <cell r="AD5829">
            <v>0</v>
          </cell>
        </row>
        <row r="5830">
          <cell r="B5830" t="str">
            <v>CITY of SHELTON-REGULATEDCOMMERCIAL - REARLOADR1.5YDE</v>
          </cell>
          <cell r="J5830" t="str">
            <v>R1.5YDE</v>
          </cell>
          <cell r="K5830" t="str">
            <v>1.5 YD 1X EOW</v>
          </cell>
          <cell r="S5830">
            <v>0</v>
          </cell>
          <cell r="T5830">
            <v>0</v>
          </cell>
          <cell r="U5830">
            <v>0</v>
          </cell>
          <cell r="V5830">
            <v>0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41.6</v>
          </cell>
          <cell r="AD5830">
            <v>0</v>
          </cell>
        </row>
        <row r="5831">
          <cell r="B5831" t="str">
            <v>CITY of SHELTON-REGULATEDCOMMERCIAL - REARLOADR1.5YDRENTM</v>
          </cell>
          <cell r="J5831" t="str">
            <v>R1.5YDRENTM</v>
          </cell>
          <cell r="K5831" t="str">
            <v>1.5YD CONTAINER RENT-MTH</v>
          </cell>
          <cell r="S5831">
            <v>0</v>
          </cell>
          <cell r="T5831">
            <v>0</v>
          </cell>
          <cell r="U5831">
            <v>0</v>
          </cell>
          <cell r="V5831">
            <v>0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9.5399999999999991</v>
          </cell>
          <cell r="AD5831">
            <v>0</v>
          </cell>
        </row>
        <row r="5832">
          <cell r="B5832" t="str">
            <v>CITY of SHELTON-REGULATEDCOMMERCIAL - REARLOADR2YDRENTM</v>
          </cell>
          <cell r="J5832" t="str">
            <v>R2YDRENTM</v>
          </cell>
          <cell r="K5832" t="str">
            <v>2YD CONTAINER RENT-MTHLY</v>
          </cell>
          <cell r="S5832">
            <v>0</v>
          </cell>
          <cell r="T5832">
            <v>0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13.77</v>
          </cell>
          <cell r="AD5832">
            <v>0</v>
          </cell>
        </row>
        <row r="5833">
          <cell r="B5833" t="str">
            <v>CITY of SHELTON-REGULATEDCOMMERCIAL - REARLOADR2YDW</v>
          </cell>
          <cell r="J5833" t="str">
            <v>R2YDW</v>
          </cell>
          <cell r="K5833" t="str">
            <v>2 YD 1X WEEKLY</v>
          </cell>
          <cell r="S5833">
            <v>0</v>
          </cell>
          <cell r="T5833">
            <v>0</v>
          </cell>
          <cell r="U5833">
            <v>0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  <cell r="AC5833">
            <v>109.68</v>
          </cell>
          <cell r="AD5833">
            <v>0</v>
          </cell>
        </row>
        <row r="5834">
          <cell r="B5834" t="str">
            <v>CITY of SHELTON-REGULATEDCOMMERCIAL - REARLOADUNLOCKREF</v>
          </cell>
          <cell r="J5834" t="str">
            <v>UNLOCKREF</v>
          </cell>
          <cell r="K5834" t="str">
            <v>UNLOCK / UNLATCH REFUSE</v>
          </cell>
          <cell r="S5834">
            <v>0</v>
          </cell>
          <cell r="T5834">
            <v>0</v>
          </cell>
          <cell r="U5834">
            <v>0</v>
          </cell>
          <cell r="V5834">
            <v>0</v>
          </cell>
          <cell r="W5834">
            <v>0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  <cell r="AC5834">
            <v>10.119999999999999</v>
          </cell>
          <cell r="AD5834">
            <v>0</v>
          </cell>
        </row>
        <row r="5835">
          <cell r="B5835" t="str">
            <v>CITY of SHELTON-REGULATEDCOMMERCIAL - REARLOADCEXYD</v>
          </cell>
          <cell r="J5835" t="str">
            <v>CEXYD</v>
          </cell>
          <cell r="K5835" t="str">
            <v>CMML EXTRA YARDAGE</v>
          </cell>
          <cell r="S5835">
            <v>0</v>
          </cell>
          <cell r="T5835">
            <v>0</v>
          </cell>
          <cell r="U5835">
            <v>0</v>
          </cell>
          <cell r="V5835">
            <v>0</v>
          </cell>
          <cell r="W5835">
            <v>0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  <cell r="AC5835">
            <v>14.81</v>
          </cell>
          <cell r="AD5835">
            <v>0</v>
          </cell>
        </row>
        <row r="5836">
          <cell r="B5836" t="str">
            <v>CITY of SHELTON-REGULATEDPAYMENTSCC-KOL</v>
          </cell>
          <cell r="J5836" t="str">
            <v>CC-KOL</v>
          </cell>
          <cell r="K5836" t="str">
            <v>ONLINE PAYMENT-CC</v>
          </cell>
          <cell r="S5836">
            <v>0</v>
          </cell>
          <cell r="T5836">
            <v>0</v>
          </cell>
          <cell r="U5836">
            <v>0</v>
          </cell>
          <cell r="V5836">
            <v>0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-4938.72</v>
          </cell>
          <cell r="AD5836">
            <v>0</v>
          </cell>
        </row>
        <row r="5837">
          <cell r="B5837" t="str">
            <v>CITY of SHELTON-REGULATEDPAYMENTSCCREF-KOL</v>
          </cell>
          <cell r="J5837" t="str">
            <v>CCREF-KOL</v>
          </cell>
          <cell r="K5837" t="str">
            <v>CREDIT CARD REFUND</v>
          </cell>
          <cell r="S5837">
            <v>0</v>
          </cell>
          <cell r="T5837">
            <v>0</v>
          </cell>
          <cell r="U5837">
            <v>0</v>
          </cell>
          <cell r="V5837">
            <v>0</v>
          </cell>
          <cell r="W5837">
            <v>0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B5837">
            <v>0</v>
          </cell>
          <cell r="AC5837">
            <v>167.55</v>
          </cell>
          <cell r="AD5837">
            <v>0</v>
          </cell>
        </row>
        <row r="5838">
          <cell r="B5838" t="str">
            <v>CITY of SHELTON-REGULATEDPAYMENTSPAY</v>
          </cell>
          <cell r="J5838" t="str">
            <v>PAY</v>
          </cell>
          <cell r="K5838" t="str">
            <v>PAYMENT-THANK YOU!</v>
          </cell>
          <cell r="S5838">
            <v>0</v>
          </cell>
          <cell r="T5838">
            <v>0</v>
          </cell>
          <cell r="U5838">
            <v>0</v>
          </cell>
          <cell r="V5838">
            <v>0</v>
          </cell>
          <cell r="W5838">
            <v>0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  <cell r="AC5838">
            <v>-6483.42</v>
          </cell>
          <cell r="AD5838">
            <v>0</v>
          </cell>
        </row>
        <row r="5839">
          <cell r="B5839" t="str">
            <v>CITY of SHELTON-REGULATEDPAYMENTSPAY-KOL</v>
          </cell>
          <cell r="J5839" t="str">
            <v>PAY-KOL</v>
          </cell>
          <cell r="K5839" t="str">
            <v>PAYMENT-THANK YOU - OL</v>
          </cell>
          <cell r="S5839">
            <v>0</v>
          </cell>
          <cell r="T5839">
            <v>0</v>
          </cell>
          <cell r="U5839">
            <v>0</v>
          </cell>
          <cell r="V5839">
            <v>0</v>
          </cell>
          <cell r="W5839">
            <v>0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B5839">
            <v>0</v>
          </cell>
          <cell r="AC5839">
            <v>-1763.98</v>
          </cell>
          <cell r="AD5839">
            <v>0</v>
          </cell>
        </row>
        <row r="5840">
          <cell r="B5840" t="str">
            <v>CITY of SHELTON-REGULATEDPAYMENTSPAYPNCL</v>
          </cell>
          <cell r="J5840" t="str">
            <v>PAYPNCL</v>
          </cell>
          <cell r="K5840" t="str">
            <v>PAYMENT THANK YOU!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  <cell r="W5840">
            <v>0</v>
          </cell>
          <cell r="X5840">
            <v>0</v>
          </cell>
          <cell r="Y5840">
            <v>0</v>
          </cell>
          <cell r="Z5840">
            <v>0</v>
          </cell>
          <cell r="AA5840">
            <v>0</v>
          </cell>
          <cell r="AB5840">
            <v>0</v>
          </cell>
          <cell r="AC5840">
            <v>-11429.53</v>
          </cell>
          <cell r="AD5840">
            <v>0</v>
          </cell>
        </row>
        <row r="5841">
          <cell r="B5841" t="str">
            <v>CITY of SHELTON-REGULATEDROLLOFFROLID</v>
          </cell>
          <cell r="J5841" t="str">
            <v>ROLID</v>
          </cell>
          <cell r="K5841" t="str">
            <v>ROLL OFF-LID</v>
          </cell>
          <cell r="S5841">
            <v>0</v>
          </cell>
          <cell r="T5841">
            <v>0</v>
          </cell>
          <cell r="U5841">
            <v>0</v>
          </cell>
          <cell r="V5841">
            <v>0</v>
          </cell>
          <cell r="W5841">
            <v>0</v>
          </cell>
          <cell r="X5841">
            <v>0</v>
          </cell>
          <cell r="Y5841">
            <v>0</v>
          </cell>
          <cell r="Z5841">
            <v>0</v>
          </cell>
          <cell r="AA5841">
            <v>0</v>
          </cell>
          <cell r="AB5841">
            <v>0</v>
          </cell>
          <cell r="AC5841">
            <v>160.16</v>
          </cell>
          <cell r="AD5841">
            <v>0</v>
          </cell>
        </row>
        <row r="5842">
          <cell r="B5842" t="str">
            <v>CITY of SHELTON-REGULATEDROLLOFFRORENT10M</v>
          </cell>
          <cell r="J5842" t="str">
            <v>RORENT10M</v>
          </cell>
          <cell r="K5842" t="str">
            <v>10YD ROLL OFF MTHLY RENT</v>
          </cell>
          <cell r="S5842">
            <v>0</v>
          </cell>
          <cell r="T5842">
            <v>0</v>
          </cell>
          <cell r="U5842">
            <v>0</v>
          </cell>
          <cell r="V5842">
            <v>0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B5842">
            <v>0</v>
          </cell>
          <cell r="AC5842">
            <v>83.93</v>
          </cell>
          <cell r="AD5842">
            <v>0</v>
          </cell>
        </row>
        <row r="5843">
          <cell r="B5843" t="str">
            <v>CITY of SHELTON-REGULATEDROLLOFFRORENT20D</v>
          </cell>
          <cell r="J5843" t="str">
            <v>RORENT20D</v>
          </cell>
          <cell r="K5843" t="str">
            <v>20YD ROLL OFF-DAILY RENT</v>
          </cell>
          <cell r="S5843">
            <v>0</v>
          </cell>
          <cell r="T5843">
            <v>0</v>
          </cell>
          <cell r="U5843">
            <v>0</v>
          </cell>
          <cell r="V5843">
            <v>0</v>
          </cell>
          <cell r="W5843">
            <v>0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B5843">
            <v>0</v>
          </cell>
          <cell r="AC5843">
            <v>360.6</v>
          </cell>
          <cell r="AD5843">
            <v>0</v>
          </cell>
        </row>
        <row r="5844">
          <cell r="B5844" t="str">
            <v>CITY of SHELTON-REGULATEDROLLOFFRORENT20M</v>
          </cell>
          <cell r="J5844" t="str">
            <v>RORENT20M</v>
          </cell>
          <cell r="K5844" t="str">
            <v>20YD ROLL OFF-MNTHLY RENT</v>
          </cell>
          <cell r="S5844">
            <v>0</v>
          </cell>
          <cell r="T5844">
            <v>0</v>
          </cell>
          <cell r="U5844">
            <v>0</v>
          </cell>
          <cell r="V5844">
            <v>0</v>
          </cell>
          <cell r="W5844">
            <v>0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  <cell r="AC5844">
            <v>974.8</v>
          </cell>
          <cell r="AD5844">
            <v>0</v>
          </cell>
        </row>
        <row r="5845">
          <cell r="B5845" t="str">
            <v>CITY of SHELTON-REGULATEDROLLOFFRORENT40D</v>
          </cell>
          <cell r="J5845" t="str">
            <v>RORENT40D</v>
          </cell>
          <cell r="K5845" t="str">
            <v>40YD ROLL OFF-DAILY RENT</v>
          </cell>
          <cell r="S5845">
            <v>0</v>
          </cell>
          <cell r="T5845">
            <v>0</v>
          </cell>
          <cell r="U5845">
            <v>0</v>
          </cell>
          <cell r="V5845">
            <v>0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  <cell r="AC5845">
            <v>1135.2</v>
          </cell>
          <cell r="AD5845">
            <v>0</v>
          </cell>
        </row>
        <row r="5846">
          <cell r="B5846" t="str">
            <v>CITY of SHELTON-REGULATEDROLLOFFRORENT40M</v>
          </cell>
          <cell r="J5846" t="str">
            <v>RORENT40M</v>
          </cell>
          <cell r="K5846" t="str">
            <v>40YD ROLL OFF-MNTHLY RENT</v>
          </cell>
          <cell r="S5846">
            <v>0</v>
          </cell>
          <cell r="T5846">
            <v>0</v>
          </cell>
          <cell r="U5846">
            <v>0</v>
          </cell>
          <cell r="V5846">
            <v>0</v>
          </cell>
          <cell r="W5846">
            <v>0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  <cell r="AC5846">
            <v>331.48</v>
          </cell>
          <cell r="AD5846">
            <v>0</v>
          </cell>
        </row>
        <row r="5847">
          <cell r="B5847" t="str">
            <v>CITY of SHELTON-REGULATEDROLLOFFCPHAUL20</v>
          </cell>
          <cell r="J5847" t="str">
            <v>CPHAUL20</v>
          </cell>
          <cell r="K5847" t="str">
            <v>20YD COMPACTOR-HAUL</v>
          </cell>
          <cell r="S5847">
            <v>0</v>
          </cell>
          <cell r="T5847">
            <v>0</v>
          </cell>
          <cell r="U5847">
            <v>0</v>
          </cell>
          <cell r="V5847">
            <v>0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B5847">
            <v>0</v>
          </cell>
          <cell r="AC5847">
            <v>467.79</v>
          </cell>
          <cell r="AD5847">
            <v>0</v>
          </cell>
        </row>
        <row r="5848">
          <cell r="B5848" t="str">
            <v>CITY of SHELTON-REGULATEDROLLOFFCPHAUL25</v>
          </cell>
          <cell r="J5848" t="str">
            <v>CPHAUL25</v>
          </cell>
          <cell r="K5848" t="str">
            <v>25YD COMPACTOR-HAUL</v>
          </cell>
          <cell r="S5848">
            <v>0</v>
          </cell>
          <cell r="T5848">
            <v>0</v>
          </cell>
          <cell r="U5848">
            <v>0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682.76</v>
          </cell>
          <cell r="AD5848">
            <v>0</v>
          </cell>
        </row>
        <row r="5849">
          <cell r="B5849" t="str">
            <v>CITY of SHELTON-REGULATEDROLLOFFCPHAUL35</v>
          </cell>
          <cell r="J5849" t="str">
            <v>CPHAUL35</v>
          </cell>
          <cell r="K5849" t="str">
            <v>35YD COMPACTOR-HAUL</v>
          </cell>
          <cell r="S5849">
            <v>0</v>
          </cell>
          <cell r="T5849">
            <v>0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672.27</v>
          </cell>
          <cell r="AD5849">
            <v>0</v>
          </cell>
        </row>
        <row r="5850">
          <cell r="B5850" t="str">
            <v>CITY of SHELTON-REGULATEDROLLOFFDISPMC-TON</v>
          </cell>
          <cell r="J5850" t="str">
            <v>DISPMC-TON</v>
          </cell>
          <cell r="K5850" t="str">
            <v>MC LANDFILL PER TON</v>
          </cell>
          <cell r="S5850">
            <v>0</v>
          </cell>
          <cell r="T5850">
            <v>0</v>
          </cell>
          <cell r="U5850">
            <v>0</v>
          </cell>
          <cell r="V5850">
            <v>0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17108.54</v>
          </cell>
          <cell r="AD5850">
            <v>0</v>
          </cell>
        </row>
        <row r="5851">
          <cell r="B5851" t="str">
            <v>CITY of SHELTON-REGULATEDROLLOFFDISPMCMISC</v>
          </cell>
          <cell r="J5851" t="str">
            <v>DISPMCMISC</v>
          </cell>
          <cell r="K5851" t="str">
            <v>DISPOSAL MISCELLANOUS</v>
          </cell>
          <cell r="S5851">
            <v>0</v>
          </cell>
          <cell r="T5851">
            <v>0</v>
          </cell>
          <cell r="U5851">
            <v>0</v>
          </cell>
          <cell r="V5851">
            <v>0</v>
          </cell>
          <cell r="W5851">
            <v>0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B5851">
            <v>0</v>
          </cell>
          <cell r="AC5851">
            <v>126.03</v>
          </cell>
          <cell r="AD5851">
            <v>0</v>
          </cell>
        </row>
        <row r="5852">
          <cell r="B5852" t="str">
            <v>CITY of SHELTON-REGULATEDROLLOFFRODEL</v>
          </cell>
          <cell r="J5852" t="str">
            <v>RODEL</v>
          </cell>
          <cell r="K5852" t="str">
            <v>ROLL OFF-DELIVERY</v>
          </cell>
          <cell r="S5852">
            <v>0</v>
          </cell>
          <cell r="T5852">
            <v>0</v>
          </cell>
          <cell r="U5852">
            <v>0</v>
          </cell>
          <cell r="V5852">
            <v>0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  <cell r="AC5852">
            <v>155.91999999999999</v>
          </cell>
          <cell r="AD5852">
            <v>0</v>
          </cell>
        </row>
        <row r="5853">
          <cell r="B5853" t="str">
            <v>CITY of SHELTON-REGULATEDROLLOFFROHAUL10</v>
          </cell>
          <cell r="J5853" t="str">
            <v>ROHAUL10</v>
          </cell>
          <cell r="K5853" t="str">
            <v>10YD ROLL OFF HAUL</v>
          </cell>
          <cell r="S5853">
            <v>0</v>
          </cell>
          <cell r="T5853">
            <v>0</v>
          </cell>
          <cell r="U5853">
            <v>0</v>
          </cell>
          <cell r="V5853">
            <v>0</v>
          </cell>
          <cell r="W5853">
            <v>0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0</v>
          </cell>
          <cell r="AC5853">
            <v>167.86</v>
          </cell>
          <cell r="AD5853">
            <v>0</v>
          </cell>
        </row>
        <row r="5854">
          <cell r="B5854" t="str">
            <v>CITY of SHELTON-REGULATEDROLLOFFROHAUL20</v>
          </cell>
          <cell r="J5854" t="str">
            <v>ROHAUL20</v>
          </cell>
          <cell r="K5854" t="str">
            <v>20YD ROLL OFF-HAUL</v>
          </cell>
          <cell r="S5854">
            <v>0</v>
          </cell>
          <cell r="T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2729.44</v>
          </cell>
          <cell r="AD5854">
            <v>0</v>
          </cell>
        </row>
        <row r="5855">
          <cell r="B5855" t="str">
            <v>CITY of SHELTON-REGULATEDROLLOFFROHAUL20T</v>
          </cell>
          <cell r="J5855" t="str">
            <v>ROHAUL20T</v>
          </cell>
          <cell r="K5855" t="str">
            <v>20YD ROLL OFF TEMP HAUL</v>
          </cell>
          <cell r="S5855">
            <v>0</v>
          </cell>
          <cell r="T5855">
            <v>0</v>
          </cell>
          <cell r="U5855">
            <v>0</v>
          </cell>
          <cell r="V5855">
            <v>0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  <cell r="AC5855">
            <v>682.36</v>
          </cell>
          <cell r="AD5855">
            <v>0</v>
          </cell>
        </row>
        <row r="5856">
          <cell r="B5856" t="str">
            <v>CITY of SHELTON-REGULATEDROLLOFFROHAUL40</v>
          </cell>
          <cell r="J5856" t="str">
            <v>ROHAUL40</v>
          </cell>
          <cell r="K5856" t="str">
            <v>40YD ROLL OFF-HAUL</v>
          </cell>
          <cell r="S5856">
            <v>0</v>
          </cell>
          <cell r="T5856">
            <v>0</v>
          </cell>
          <cell r="U5856">
            <v>0</v>
          </cell>
          <cell r="V5856">
            <v>0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1491.66</v>
          </cell>
          <cell r="AD5856">
            <v>0</v>
          </cell>
        </row>
        <row r="5857">
          <cell r="B5857" t="str">
            <v>CITY of SHELTON-REGULATEDROLLOFFROHAUL40T</v>
          </cell>
          <cell r="J5857" t="str">
            <v>ROHAUL40T</v>
          </cell>
          <cell r="K5857" t="str">
            <v>40YD ROLL OFF TEMP HAUL</v>
          </cell>
          <cell r="S5857">
            <v>0</v>
          </cell>
          <cell r="T5857">
            <v>0</v>
          </cell>
          <cell r="U5857">
            <v>0</v>
          </cell>
          <cell r="V5857">
            <v>0</v>
          </cell>
          <cell r="W5857">
            <v>0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B5857">
            <v>0</v>
          </cell>
          <cell r="AC5857">
            <v>994.44</v>
          </cell>
          <cell r="AD5857">
            <v>0</v>
          </cell>
        </row>
        <row r="5858">
          <cell r="B5858" t="str">
            <v>CITY of SHELTON-REGULATEDROLLOFFRORENT20D</v>
          </cell>
          <cell r="J5858" t="str">
            <v>RORENT20D</v>
          </cell>
          <cell r="K5858" t="str">
            <v>20YD ROLL OFF-DAILY RENT</v>
          </cell>
          <cell r="S5858">
            <v>0</v>
          </cell>
          <cell r="T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  <cell r="AC5858">
            <v>240.4</v>
          </cell>
          <cell r="AD5858">
            <v>0</v>
          </cell>
        </row>
        <row r="5859">
          <cell r="B5859" t="str">
            <v>CITY of SHELTON-REGULATEDSURCFUEL-COM MASON</v>
          </cell>
          <cell r="J5859" t="str">
            <v>FUEL-COM MASON</v>
          </cell>
          <cell r="K5859" t="str">
            <v>FUEL &amp; MATERIAL SURCHARGE</v>
          </cell>
          <cell r="S5859">
            <v>0</v>
          </cell>
          <cell r="T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  <cell r="AC5859">
            <v>0</v>
          </cell>
          <cell r="AD5859">
            <v>0</v>
          </cell>
        </row>
        <row r="5860">
          <cell r="B5860" t="str">
            <v>CITY of SHELTON-REGULATEDSURCFUEL-RO MASON</v>
          </cell>
          <cell r="J5860" t="str">
            <v>FUEL-RO MASON</v>
          </cell>
          <cell r="K5860" t="str">
            <v>FUEL &amp; MATERIAL SURCHARGE</v>
          </cell>
          <cell r="S5860">
            <v>0</v>
          </cell>
          <cell r="T5860">
            <v>0</v>
          </cell>
          <cell r="U5860">
            <v>0</v>
          </cell>
          <cell r="V5860">
            <v>0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</row>
        <row r="5861">
          <cell r="B5861" t="str">
            <v>CITY of SHELTON-REGULATEDTAXESSHELTON UNREG REFUSE</v>
          </cell>
          <cell r="J5861" t="str">
            <v>SHELTON UNREG REFUSE</v>
          </cell>
          <cell r="K5861" t="str">
            <v>3.6% WA STATE REFUSE TAX</v>
          </cell>
          <cell r="S5861">
            <v>0</v>
          </cell>
          <cell r="T5861">
            <v>0</v>
          </cell>
          <cell r="U5861">
            <v>0</v>
          </cell>
          <cell r="V5861">
            <v>0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5.81</v>
          </cell>
          <cell r="AD5861">
            <v>0</v>
          </cell>
        </row>
        <row r="5862">
          <cell r="B5862" t="str">
            <v>CITY of SHELTON-REGULATEDTAXESSHELTON UNREG SALES</v>
          </cell>
          <cell r="J5862" t="str">
            <v>SHELTON UNREG SALES</v>
          </cell>
          <cell r="K5862" t="str">
            <v>WA STATE SALES TAX</v>
          </cell>
          <cell r="S5862">
            <v>0</v>
          </cell>
          <cell r="T5862">
            <v>0</v>
          </cell>
          <cell r="U5862">
            <v>0</v>
          </cell>
          <cell r="V5862">
            <v>0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2.0499999999999998</v>
          </cell>
          <cell r="AD5862">
            <v>0</v>
          </cell>
        </row>
        <row r="5863">
          <cell r="B5863" t="str">
            <v>CITY of SHELTON-REGULATEDTAXESSHELTON UNREG REFUSE</v>
          </cell>
          <cell r="J5863" t="str">
            <v>SHELTON UNREG REFUSE</v>
          </cell>
          <cell r="K5863" t="str">
            <v>3.6% WA STATE REFUSE TAX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  <cell r="AC5863">
            <v>788.22</v>
          </cell>
          <cell r="AD5863">
            <v>0</v>
          </cell>
        </row>
        <row r="5864">
          <cell r="B5864" t="str">
            <v>CITY of SHELTON-REGULATEDTAXESSHELTON UNREG SALES</v>
          </cell>
          <cell r="J5864" t="str">
            <v>SHELTON UNREG SALES</v>
          </cell>
          <cell r="K5864" t="str">
            <v>WA STATE SALES TAX</v>
          </cell>
          <cell r="S5864">
            <v>0</v>
          </cell>
          <cell r="T5864">
            <v>0</v>
          </cell>
          <cell r="U5864">
            <v>0</v>
          </cell>
          <cell r="V5864">
            <v>0</v>
          </cell>
          <cell r="W5864">
            <v>0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B5864">
            <v>0</v>
          </cell>
          <cell r="AC5864">
            <v>288.86</v>
          </cell>
          <cell r="AD5864">
            <v>0</v>
          </cell>
        </row>
        <row r="5865">
          <cell r="B5865" t="str">
            <v>CITY OF SHELTON-UNREGULATEDACCOUNTING ADJUSTMENTSFINCHG</v>
          </cell>
          <cell r="J5865" t="str">
            <v>FINCHG</v>
          </cell>
          <cell r="K5865" t="str">
            <v>LATE FEE</v>
          </cell>
          <cell r="S5865">
            <v>0</v>
          </cell>
          <cell r="T5865">
            <v>0</v>
          </cell>
          <cell r="U5865">
            <v>0</v>
          </cell>
          <cell r="V5865">
            <v>0</v>
          </cell>
          <cell r="W5865">
            <v>0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B5865">
            <v>0</v>
          </cell>
          <cell r="AC5865">
            <v>17.8</v>
          </cell>
          <cell r="AD5865">
            <v>0</v>
          </cell>
        </row>
        <row r="5866">
          <cell r="B5866" t="str">
            <v>CITY OF SHELTON-UNREGULATEDCOMMERCIAL - REARLOADUNLOCKRECY</v>
          </cell>
          <cell r="J5866" t="str">
            <v>UNLOCKRECY</v>
          </cell>
          <cell r="K5866" t="str">
            <v>UNLOCK / UNLATCH RECY</v>
          </cell>
          <cell r="S5866">
            <v>0</v>
          </cell>
          <cell r="T5866">
            <v>0</v>
          </cell>
          <cell r="U5866">
            <v>0</v>
          </cell>
          <cell r="V5866">
            <v>0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5</v>
          </cell>
          <cell r="AD5866">
            <v>0</v>
          </cell>
        </row>
        <row r="5867">
          <cell r="B5867" t="str">
            <v>CITY OF SHELTON-UNREGULATEDCOMMERCIAL RECYCLE96CRCOGE1</v>
          </cell>
          <cell r="J5867" t="str">
            <v>96CRCOGE1</v>
          </cell>
          <cell r="K5867" t="str">
            <v>96 COMMINGLE WG-EOW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333.48</v>
          </cell>
          <cell r="AD5867">
            <v>0</v>
          </cell>
        </row>
        <row r="5868">
          <cell r="B5868" t="str">
            <v>CITY OF SHELTON-UNREGULATEDCOMMERCIAL RECYCLE96CRCOGM1</v>
          </cell>
          <cell r="J5868" t="str">
            <v>96CRCOGM1</v>
          </cell>
          <cell r="K5868" t="str">
            <v>96 COMMINGLE WGMNTHLY</v>
          </cell>
          <cell r="S5868">
            <v>0</v>
          </cell>
          <cell r="T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146.72</v>
          </cell>
          <cell r="AD5868">
            <v>0</v>
          </cell>
        </row>
        <row r="5869">
          <cell r="B5869" t="str">
            <v>CITY OF SHELTON-UNREGULATEDCOMMERCIAL RECYCLE96CRCOGW1</v>
          </cell>
          <cell r="J5869" t="str">
            <v>96CRCOGW1</v>
          </cell>
          <cell r="K5869" t="str">
            <v>96 COMMINGLE WG-WEEKLY</v>
          </cell>
          <cell r="S5869">
            <v>0</v>
          </cell>
          <cell r="T5869">
            <v>0</v>
          </cell>
          <cell r="U5869">
            <v>0</v>
          </cell>
          <cell r="V5869">
            <v>0</v>
          </cell>
          <cell r="W5869">
            <v>0</v>
          </cell>
          <cell r="X5869">
            <v>0</v>
          </cell>
          <cell r="Y5869">
            <v>0</v>
          </cell>
          <cell r="Z5869">
            <v>0</v>
          </cell>
          <cell r="AA5869">
            <v>0</v>
          </cell>
          <cell r="AB5869">
            <v>0</v>
          </cell>
          <cell r="AC5869">
            <v>1179.9000000000001</v>
          </cell>
          <cell r="AD5869">
            <v>0</v>
          </cell>
        </row>
        <row r="5870">
          <cell r="B5870" t="str">
            <v>CITY OF SHELTON-UNREGULATEDCOMMERCIAL RECYCLE96CRCONGE1</v>
          </cell>
          <cell r="J5870" t="str">
            <v>96CRCONGE1</v>
          </cell>
          <cell r="K5870" t="str">
            <v>96 COMMINGLE NG-EOW</v>
          </cell>
          <cell r="S5870">
            <v>0</v>
          </cell>
          <cell r="T5870">
            <v>0</v>
          </cell>
          <cell r="U5870">
            <v>0</v>
          </cell>
          <cell r="V5870">
            <v>0</v>
          </cell>
          <cell r="W5870">
            <v>0</v>
          </cell>
          <cell r="X5870">
            <v>0</v>
          </cell>
          <cell r="Y5870">
            <v>0</v>
          </cell>
          <cell r="Z5870">
            <v>0</v>
          </cell>
          <cell r="AA5870">
            <v>0</v>
          </cell>
          <cell r="AB5870">
            <v>0</v>
          </cell>
          <cell r="AC5870">
            <v>926.8</v>
          </cell>
          <cell r="AD5870">
            <v>0</v>
          </cell>
        </row>
        <row r="5871">
          <cell r="B5871" t="str">
            <v>CITY OF SHELTON-UNREGULATEDCOMMERCIAL RECYCLE96CRCONGM1</v>
          </cell>
          <cell r="J5871" t="str">
            <v>96CRCONGM1</v>
          </cell>
          <cell r="K5871" t="str">
            <v>96 COMMINGLE NG-MNTHLY</v>
          </cell>
          <cell r="S5871">
            <v>0</v>
          </cell>
          <cell r="T5871">
            <v>0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  <cell r="Y5871">
            <v>0</v>
          </cell>
          <cell r="Z5871">
            <v>0</v>
          </cell>
          <cell r="AA5871">
            <v>0</v>
          </cell>
          <cell r="AB5871">
            <v>0</v>
          </cell>
          <cell r="AC5871">
            <v>238.42</v>
          </cell>
          <cell r="AD5871">
            <v>0</v>
          </cell>
        </row>
        <row r="5872">
          <cell r="B5872" t="str">
            <v>CITY OF SHELTON-UNREGULATEDCOMMERCIAL RECYCLE96CRCONGW1</v>
          </cell>
          <cell r="J5872" t="str">
            <v>96CRCONGW1</v>
          </cell>
          <cell r="K5872" t="str">
            <v>96 COMMINGLE NG-WEEKLY</v>
          </cell>
          <cell r="S5872">
            <v>0</v>
          </cell>
          <cell r="T5872">
            <v>0</v>
          </cell>
          <cell r="U5872">
            <v>0</v>
          </cell>
          <cell r="V5872">
            <v>0</v>
          </cell>
          <cell r="W5872">
            <v>0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  <cell r="AC5872">
            <v>1746.56</v>
          </cell>
          <cell r="AD5872">
            <v>0</v>
          </cell>
        </row>
        <row r="5873">
          <cell r="B5873" t="str">
            <v xml:space="preserve">CITY OF SHELTON-UNREGULATEDCOMMERCIAL RECYCLER2YDOCCE </v>
          </cell>
          <cell r="J5873" t="str">
            <v xml:space="preserve">R2YDOCCE </v>
          </cell>
          <cell r="K5873" t="str">
            <v>2YD OCC-EOW</v>
          </cell>
          <cell r="S5873">
            <v>0</v>
          </cell>
          <cell r="T5873">
            <v>0</v>
          </cell>
          <cell r="U5873">
            <v>0</v>
          </cell>
          <cell r="V5873">
            <v>0</v>
          </cell>
          <cell r="W5873">
            <v>0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  <cell r="AC5873">
            <v>1577.28</v>
          </cell>
          <cell r="AD5873">
            <v>0</v>
          </cell>
        </row>
        <row r="5874">
          <cell r="B5874" t="str">
            <v>CITY OF SHELTON-UNREGULATEDCOMMERCIAL RECYCLER2YDOCCEX</v>
          </cell>
          <cell r="J5874" t="str">
            <v>R2YDOCCEX</v>
          </cell>
          <cell r="K5874" t="str">
            <v>2YD OCC-EXTRA CONTAINER</v>
          </cell>
          <cell r="S5874">
            <v>0</v>
          </cell>
          <cell r="T5874">
            <v>0</v>
          </cell>
          <cell r="U5874">
            <v>0</v>
          </cell>
          <cell r="V5874">
            <v>0</v>
          </cell>
          <cell r="W5874">
            <v>0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  <cell r="AC5874">
            <v>404.17</v>
          </cell>
          <cell r="AD5874">
            <v>0</v>
          </cell>
        </row>
        <row r="5875">
          <cell r="B5875" t="str">
            <v>CITY OF SHELTON-UNREGULATEDCOMMERCIAL RECYCLER2YDOCCM</v>
          </cell>
          <cell r="J5875" t="str">
            <v>R2YDOCCM</v>
          </cell>
          <cell r="K5875" t="str">
            <v>2YD OCC-MNTHLY</v>
          </cell>
          <cell r="S5875">
            <v>0</v>
          </cell>
          <cell r="T5875">
            <v>0</v>
          </cell>
          <cell r="U5875">
            <v>0</v>
          </cell>
          <cell r="V5875">
            <v>0</v>
          </cell>
          <cell r="W5875">
            <v>0</v>
          </cell>
          <cell r="X5875">
            <v>0</v>
          </cell>
          <cell r="Y5875">
            <v>0</v>
          </cell>
          <cell r="Z5875">
            <v>0</v>
          </cell>
          <cell r="AA5875">
            <v>0</v>
          </cell>
          <cell r="AB5875">
            <v>0</v>
          </cell>
          <cell r="AC5875">
            <v>530.32000000000005</v>
          </cell>
          <cell r="AD5875">
            <v>0</v>
          </cell>
        </row>
        <row r="5876">
          <cell r="B5876" t="str">
            <v>CITY OF SHELTON-UNREGULATEDCOMMERCIAL RECYCLER2YDOCCW</v>
          </cell>
          <cell r="J5876" t="str">
            <v>R2YDOCCW</v>
          </cell>
          <cell r="K5876" t="str">
            <v>2YD OCC-WEEKLY</v>
          </cell>
          <cell r="S5876">
            <v>0</v>
          </cell>
          <cell r="T5876">
            <v>0</v>
          </cell>
          <cell r="U5876">
            <v>0</v>
          </cell>
          <cell r="V5876">
            <v>0</v>
          </cell>
          <cell r="W5876">
            <v>0</v>
          </cell>
          <cell r="X5876">
            <v>0</v>
          </cell>
          <cell r="Y5876">
            <v>0</v>
          </cell>
          <cell r="Z5876">
            <v>0</v>
          </cell>
          <cell r="AA5876">
            <v>0</v>
          </cell>
          <cell r="AB5876">
            <v>0</v>
          </cell>
          <cell r="AC5876">
            <v>5539.51</v>
          </cell>
          <cell r="AD5876">
            <v>0</v>
          </cell>
        </row>
        <row r="5877">
          <cell r="B5877" t="str">
            <v>CITY OF SHELTON-UNREGULATEDCOMMERCIAL RECYCLERECYLOCK</v>
          </cell>
          <cell r="J5877" t="str">
            <v>RECYLOCK</v>
          </cell>
          <cell r="K5877" t="str">
            <v>LOCK/UNLOCK RECYCLING</v>
          </cell>
          <cell r="S5877">
            <v>0</v>
          </cell>
          <cell r="T5877">
            <v>0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  <cell r="Y5877">
            <v>0</v>
          </cell>
          <cell r="Z5877">
            <v>0</v>
          </cell>
          <cell r="AA5877">
            <v>0</v>
          </cell>
          <cell r="AB5877">
            <v>0</v>
          </cell>
          <cell r="AC5877">
            <v>58.52</v>
          </cell>
          <cell r="AD5877">
            <v>0</v>
          </cell>
        </row>
        <row r="5878">
          <cell r="B5878" t="str">
            <v>CITY OF SHELTON-UNREGULATEDCOMMERCIAL RECYCLEWLKNRECY</v>
          </cell>
          <cell r="J5878" t="str">
            <v>WLKNRECY</v>
          </cell>
          <cell r="K5878" t="str">
            <v>WALK IN RECYCLE</v>
          </cell>
          <cell r="S5878">
            <v>0</v>
          </cell>
          <cell r="T5878">
            <v>0</v>
          </cell>
          <cell r="U5878">
            <v>0</v>
          </cell>
          <cell r="V5878">
            <v>0</v>
          </cell>
          <cell r="W5878">
            <v>0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B5878">
            <v>0</v>
          </cell>
          <cell r="AC5878">
            <v>5.86</v>
          </cell>
          <cell r="AD5878">
            <v>0</v>
          </cell>
        </row>
        <row r="5879">
          <cell r="B5879" t="str">
            <v>CITY OF SHELTON-UNREGULATEDCOMMERCIAL RECYCLECDELOCC</v>
          </cell>
          <cell r="J5879" t="str">
            <v>CDELOCC</v>
          </cell>
          <cell r="K5879" t="str">
            <v>CARDBOARD DELIVERY</v>
          </cell>
          <cell r="S5879">
            <v>0</v>
          </cell>
          <cell r="T5879">
            <v>0</v>
          </cell>
          <cell r="U5879">
            <v>0</v>
          </cell>
          <cell r="V5879">
            <v>0</v>
          </cell>
          <cell r="W5879">
            <v>0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B5879">
            <v>0</v>
          </cell>
          <cell r="AC5879">
            <v>28.35</v>
          </cell>
          <cell r="AD5879">
            <v>0</v>
          </cell>
        </row>
        <row r="5880">
          <cell r="B5880" t="str">
            <v>CITY OF SHELTON-UNREGULATEDCOMMERCIAL RECYCLEDEL-REC</v>
          </cell>
          <cell r="J5880" t="str">
            <v>DEL-REC</v>
          </cell>
          <cell r="K5880" t="str">
            <v>DELIVER RECYCLE BIN</v>
          </cell>
          <cell r="S5880">
            <v>0</v>
          </cell>
          <cell r="T5880">
            <v>0</v>
          </cell>
          <cell r="U5880">
            <v>0</v>
          </cell>
          <cell r="V5880">
            <v>0</v>
          </cell>
          <cell r="W5880">
            <v>0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B5880">
            <v>0</v>
          </cell>
          <cell r="AC5880">
            <v>66</v>
          </cell>
          <cell r="AD5880">
            <v>0</v>
          </cell>
        </row>
        <row r="5881">
          <cell r="B5881" t="str">
            <v>CITY OF SHELTON-UNREGULATEDCOMMERCIAL RECYCLERECYLOCK</v>
          </cell>
          <cell r="J5881" t="str">
            <v>RECYLOCK</v>
          </cell>
          <cell r="K5881" t="str">
            <v>LOCK/UNLOCK RECYCLING</v>
          </cell>
          <cell r="S5881">
            <v>0</v>
          </cell>
          <cell r="T5881">
            <v>0</v>
          </cell>
          <cell r="U5881">
            <v>0</v>
          </cell>
          <cell r="V5881">
            <v>0</v>
          </cell>
          <cell r="W5881">
            <v>0</v>
          </cell>
          <cell r="X5881">
            <v>0</v>
          </cell>
          <cell r="Y5881">
            <v>0</v>
          </cell>
          <cell r="Z5881">
            <v>0</v>
          </cell>
          <cell r="AA5881">
            <v>0</v>
          </cell>
          <cell r="AB5881">
            <v>0</v>
          </cell>
          <cell r="AC5881">
            <v>21.28</v>
          </cell>
          <cell r="AD5881">
            <v>0</v>
          </cell>
        </row>
        <row r="5882">
          <cell r="B5882" t="str">
            <v>CITY OF SHELTON-UNREGULATEDCOMMERCIAL RECYCLEROLLOUTOCC</v>
          </cell>
          <cell r="J5882" t="str">
            <v>ROLLOUTOCC</v>
          </cell>
          <cell r="K5882" t="str">
            <v>ROLL OUT FEE - RECYCLE</v>
          </cell>
          <cell r="S5882">
            <v>0</v>
          </cell>
          <cell r="T5882">
            <v>0</v>
          </cell>
          <cell r="U5882">
            <v>0</v>
          </cell>
          <cell r="V5882">
            <v>0</v>
          </cell>
          <cell r="W5882">
            <v>0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>
            <v>0</v>
          </cell>
          <cell r="AC5882">
            <v>238.14</v>
          </cell>
          <cell r="AD5882">
            <v>0</v>
          </cell>
        </row>
        <row r="5883">
          <cell r="B5883" t="str">
            <v>CITY OF SHELTON-UNREGULATEDCOMMERCIAL RECYCLEWLKNRECY</v>
          </cell>
          <cell r="J5883" t="str">
            <v>WLKNRECY</v>
          </cell>
          <cell r="K5883" t="str">
            <v>WALK IN RECYCLE</v>
          </cell>
          <cell r="S5883">
            <v>0</v>
          </cell>
          <cell r="T5883">
            <v>0</v>
          </cell>
          <cell r="U5883">
            <v>0</v>
          </cell>
          <cell r="V5883">
            <v>0</v>
          </cell>
          <cell r="W5883">
            <v>0</v>
          </cell>
          <cell r="X5883">
            <v>0</v>
          </cell>
          <cell r="Y5883">
            <v>0</v>
          </cell>
          <cell r="Z5883">
            <v>0</v>
          </cell>
          <cell r="AA5883">
            <v>0</v>
          </cell>
          <cell r="AB5883">
            <v>0</v>
          </cell>
          <cell r="AC5883">
            <v>35.159999999999997</v>
          </cell>
          <cell r="AD5883">
            <v>0</v>
          </cell>
        </row>
        <row r="5884">
          <cell r="B5884" t="str">
            <v>CITY OF SHELTON-UNREGULATEDPAYMENTSCC-KOL</v>
          </cell>
          <cell r="J5884" t="str">
            <v>CC-KOL</v>
          </cell>
          <cell r="K5884" t="str">
            <v>ONLINE PAYMENT-CC</v>
          </cell>
          <cell r="S5884">
            <v>0</v>
          </cell>
          <cell r="T5884">
            <v>0</v>
          </cell>
          <cell r="U5884">
            <v>0</v>
          </cell>
          <cell r="V5884">
            <v>0</v>
          </cell>
          <cell r="W5884">
            <v>0</v>
          </cell>
          <cell r="X5884">
            <v>0</v>
          </cell>
          <cell r="Y5884">
            <v>0</v>
          </cell>
          <cell r="Z5884">
            <v>0</v>
          </cell>
          <cell r="AA5884">
            <v>0</v>
          </cell>
          <cell r="AB5884">
            <v>0</v>
          </cell>
          <cell r="AC5884">
            <v>-1754.1</v>
          </cell>
          <cell r="AD5884">
            <v>0</v>
          </cell>
        </row>
        <row r="5885">
          <cell r="B5885" t="str">
            <v>CITY OF SHELTON-UNREGULATEDPAYMENTSPAY</v>
          </cell>
          <cell r="J5885" t="str">
            <v>PAY</v>
          </cell>
          <cell r="K5885" t="str">
            <v>PAYMENT-THANK YOU!</v>
          </cell>
          <cell r="S5885">
            <v>0</v>
          </cell>
          <cell r="T5885">
            <v>0</v>
          </cell>
          <cell r="U5885">
            <v>0</v>
          </cell>
          <cell r="V5885">
            <v>0</v>
          </cell>
          <cell r="W5885">
            <v>0</v>
          </cell>
          <cell r="X5885">
            <v>0</v>
          </cell>
          <cell r="Y5885">
            <v>0</v>
          </cell>
          <cell r="Z5885">
            <v>0</v>
          </cell>
          <cell r="AA5885">
            <v>0</v>
          </cell>
          <cell r="AB5885">
            <v>0</v>
          </cell>
          <cell r="AC5885">
            <v>-5730.34</v>
          </cell>
          <cell r="AD5885">
            <v>0</v>
          </cell>
        </row>
        <row r="5886">
          <cell r="B5886" t="str">
            <v>CITY OF SHELTON-UNREGULATEDPAYMENTSPAY EFT</v>
          </cell>
          <cell r="J5886" t="str">
            <v>PAY EFT</v>
          </cell>
          <cell r="K5886" t="str">
            <v>ELECTRONIC PAYMENT</v>
          </cell>
          <cell r="S5886">
            <v>0</v>
          </cell>
          <cell r="T5886">
            <v>0</v>
          </cell>
          <cell r="U5886">
            <v>0</v>
          </cell>
          <cell r="V5886">
            <v>0</v>
          </cell>
          <cell r="W5886">
            <v>0</v>
          </cell>
          <cell r="X5886">
            <v>0</v>
          </cell>
          <cell r="Y5886">
            <v>0</v>
          </cell>
          <cell r="Z5886">
            <v>0</v>
          </cell>
          <cell r="AA5886">
            <v>0</v>
          </cell>
          <cell r="AB5886">
            <v>0</v>
          </cell>
          <cell r="AC5886">
            <v>-98.68</v>
          </cell>
          <cell r="AD5886">
            <v>0</v>
          </cell>
        </row>
        <row r="5887">
          <cell r="B5887" t="str">
            <v>CITY OF SHELTON-UNREGULATEDPAYMENTSPAY ICT</v>
          </cell>
          <cell r="J5887" t="str">
            <v>PAY ICT</v>
          </cell>
          <cell r="K5887" t="str">
            <v>I/C PAYMENT THANK YOU!</v>
          </cell>
          <cell r="S5887">
            <v>0</v>
          </cell>
          <cell r="T5887">
            <v>0</v>
          </cell>
          <cell r="U5887">
            <v>0</v>
          </cell>
          <cell r="V5887">
            <v>0</v>
          </cell>
          <cell r="W5887">
            <v>0</v>
          </cell>
          <cell r="X5887">
            <v>0</v>
          </cell>
          <cell r="Y5887">
            <v>0</v>
          </cell>
          <cell r="Z5887">
            <v>0</v>
          </cell>
          <cell r="AA5887">
            <v>0</v>
          </cell>
          <cell r="AB5887">
            <v>0</v>
          </cell>
          <cell r="AC5887">
            <v>-267.02999999999997</v>
          </cell>
          <cell r="AD5887">
            <v>0</v>
          </cell>
        </row>
        <row r="5888">
          <cell r="B5888" t="str">
            <v>CITY OF SHELTON-UNREGULATEDPAYMENTSPAY-CFREE</v>
          </cell>
          <cell r="J5888" t="str">
            <v>PAY-CFREE</v>
          </cell>
          <cell r="K5888" t="str">
            <v>PAYMENT-THANK YOU</v>
          </cell>
          <cell r="S5888">
            <v>0</v>
          </cell>
          <cell r="T5888">
            <v>0</v>
          </cell>
          <cell r="U5888">
            <v>0</v>
          </cell>
          <cell r="V5888">
            <v>0</v>
          </cell>
          <cell r="W5888">
            <v>0</v>
          </cell>
          <cell r="X5888">
            <v>0</v>
          </cell>
          <cell r="Y5888">
            <v>0</v>
          </cell>
          <cell r="Z5888">
            <v>0</v>
          </cell>
          <cell r="AA5888">
            <v>0</v>
          </cell>
          <cell r="AB5888">
            <v>0</v>
          </cell>
          <cell r="AC5888">
            <v>-241.42</v>
          </cell>
          <cell r="AD5888">
            <v>0</v>
          </cell>
        </row>
        <row r="5889">
          <cell r="B5889" t="str">
            <v>CITY OF SHELTON-UNREGULATEDPAYMENTSPAY-KOL</v>
          </cell>
          <cell r="J5889" t="str">
            <v>PAY-KOL</v>
          </cell>
          <cell r="K5889" t="str">
            <v>PAYMENT-THANK YOU - OL</v>
          </cell>
          <cell r="S5889">
            <v>0</v>
          </cell>
          <cell r="T5889">
            <v>0</v>
          </cell>
          <cell r="U5889">
            <v>0</v>
          </cell>
          <cell r="V5889">
            <v>0</v>
          </cell>
          <cell r="W5889">
            <v>0</v>
          </cell>
          <cell r="X5889">
            <v>0</v>
          </cell>
          <cell r="Y5889">
            <v>0</v>
          </cell>
          <cell r="Z5889">
            <v>0</v>
          </cell>
          <cell r="AA5889">
            <v>0</v>
          </cell>
          <cell r="AB5889">
            <v>0</v>
          </cell>
          <cell r="AC5889">
            <v>-1165.3</v>
          </cell>
          <cell r="AD5889">
            <v>0</v>
          </cell>
        </row>
        <row r="5890">
          <cell r="B5890" t="str">
            <v>CITY OF SHELTON-UNREGULATEDPAYMENTSPAY-NATL</v>
          </cell>
          <cell r="J5890" t="str">
            <v>PAY-NATL</v>
          </cell>
          <cell r="K5890" t="str">
            <v>PAYMENT THANK YOU</v>
          </cell>
          <cell r="S5890">
            <v>0</v>
          </cell>
          <cell r="T5890">
            <v>0</v>
          </cell>
          <cell r="U5890">
            <v>0</v>
          </cell>
          <cell r="V5890">
            <v>0</v>
          </cell>
          <cell r="W5890">
            <v>0</v>
          </cell>
          <cell r="X5890">
            <v>0</v>
          </cell>
          <cell r="Y5890">
            <v>0</v>
          </cell>
          <cell r="Z5890">
            <v>0</v>
          </cell>
          <cell r="AA5890">
            <v>0</v>
          </cell>
          <cell r="AB5890">
            <v>0</v>
          </cell>
          <cell r="AC5890">
            <v>-59.1</v>
          </cell>
          <cell r="AD5890">
            <v>0</v>
          </cell>
        </row>
        <row r="5891">
          <cell r="B5891" t="str">
            <v>CITY OF SHELTON-UNREGULATEDPAYMENTSPAY-OAK</v>
          </cell>
          <cell r="J5891" t="str">
            <v>PAY-OAK</v>
          </cell>
          <cell r="K5891" t="str">
            <v>OAKLEAF PAYMENT</v>
          </cell>
          <cell r="S5891">
            <v>0</v>
          </cell>
          <cell r="T5891">
            <v>0</v>
          </cell>
          <cell r="U5891">
            <v>0</v>
          </cell>
          <cell r="V5891">
            <v>0</v>
          </cell>
          <cell r="W5891">
            <v>0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B5891">
            <v>0</v>
          </cell>
          <cell r="AC5891">
            <v>-99.13</v>
          </cell>
          <cell r="AD5891">
            <v>0</v>
          </cell>
        </row>
        <row r="5892">
          <cell r="B5892" t="str">
            <v>CITY OF SHELTON-UNREGULATEDPAYMENTSPAY-RPPS</v>
          </cell>
          <cell r="J5892" t="str">
            <v>PAY-RPPS</v>
          </cell>
          <cell r="K5892" t="str">
            <v>RPSS PAYMENT</v>
          </cell>
          <cell r="S5892">
            <v>0</v>
          </cell>
          <cell r="T5892">
            <v>0</v>
          </cell>
          <cell r="U5892">
            <v>0</v>
          </cell>
          <cell r="V5892">
            <v>0</v>
          </cell>
          <cell r="W5892">
            <v>0</v>
          </cell>
          <cell r="X5892">
            <v>0</v>
          </cell>
          <cell r="Y5892">
            <v>0</v>
          </cell>
          <cell r="Z5892">
            <v>0</v>
          </cell>
          <cell r="AA5892">
            <v>0</v>
          </cell>
          <cell r="AB5892">
            <v>0</v>
          </cell>
          <cell r="AC5892">
            <v>-356.85</v>
          </cell>
          <cell r="AD5892">
            <v>0</v>
          </cell>
        </row>
        <row r="5893">
          <cell r="B5893" t="str">
            <v>CITY OF SHELTON-UNREGULATEDPAYMENTSPAYPNCL</v>
          </cell>
          <cell r="J5893" t="str">
            <v>PAYPNCL</v>
          </cell>
          <cell r="K5893" t="str">
            <v>PAYMENT THANK YOU!</v>
          </cell>
          <cell r="S5893">
            <v>0</v>
          </cell>
          <cell r="T5893">
            <v>0</v>
          </cell>
          <cell r="U5893">
            <v>0</v>
          </cell>
          <cell r="V5893">
            <v>0</v>
          </cell>
          <cell r="W5893">
            <v>0</v>
          </cell>
          <cell r="X5893">
            <v>0</v>
          </cell>
          <cell r="Y5893">
            <v>0</v>
          </cell>
          <cell r="Z5893">
            <v>0</v>
          </cell>
          <cell r="AA5893">
            <v>0</v>
          </cell>
          <cell r="AB5893">
            <v>0</v>
          </cell>
          <cell r="AC5893">
            <v>-4402.37</v>
          </cell>
          <cell r="AD5893">
            <v>0</v>
          </cell>
        </row>
        <row r="5894">
          <cell r="B5894" t="str">
            <v>CITY OF SHELTON-UNREGULATEDPAYMENTSPAYUSBL</v>
          </cell>
          <cell r="J5894" t="str">
            <v>PAYUSBL</v>
          </cell>
          <cell r="K5894" t="str">
            <v>PAYMENT THANK YOU</v>
          </cell>
          <cell r="S5894">
            <v>0</v>
          </cell>
          <cell r="T5894">
            <v>0</v>
          </cell>
          <cell r="U5894">
            <v>0</v>
          </cell>
          <cell r="V5894">
            <v>0</v>
          </cell>
          <cell r="W5894">
            <v>0</v>
          </cell>
          <cell r="X5894">
            <v>0</v>
          </cell>
          <cell r="Y5894">
            <v>0</v>
          </cell>
          <cell r="Z5894">
            <v>0</v>
          </cell>
          <cell r="AA5894">
            <v>0</v>
          </cell>
          <cell r="AB5894">
            <v>0</v>
          </cell>
          <cell r="AC5894">
            <v>-49.29</v>
          </cell>
          <cell r="AD5894">
            <v>0</v>
          </cell>
        </row>
        <row r="5895">
          <cell r="B5895" t="str">
            <v>CITY OF SHELTON-UNREGULATEDROLLOFFDISPORGANIC</v>
          </cell>
          <cell r="J5895" t="str">
            <v>DISPORGANIC</v>
          </cell>
          <cell r="K5895" t="str">
            <v xml:space="preserve">DISPOSAL ORGANIC </v>
          </cell>
          <cell r="S5895">
            <v>0</v>
          </cell>
          <cell r="T5895">
            <v>0</v>
          </cell>
          <cell r="U5895">
            <v>0</v>
          </cell>
          <cell r="V5895">
            <v>0</v>
          </cell>
          <cell r="W5895">
            <v>0</v>
          </cell>
          <cell r="X5895">
            <v>0</v>
          </cell>
          <cell r="Y5895">
            <v>0</v>
          </cell>
          <cell r="Z5895">
            <v>0</v>
          </cell>
          <cell r="AA5895">
            <v>0</v>
          </cell>
          <cell r="AB5895">
            <v>0</v>
          </cell>
          <cell r="AC5895">
            <v>215.56</v>
          </cell>
          <cell r="AD5895">
            <v>0</v>
          </cell>
        </row>
        <row r="5896">
          <cell r="B5896" t="str">
            <v>CITY OF SHELTON-UNREGULATEDROLLOFFRECYHAUL</v>
          </cell>
          <cell r="J5896" t="str">
            <v>RECYHAUL</v>
          </cell>
          <cell r="K5896" t="str">
            <v>ROLL OFF RECYCLE HAUL</v>
          </cell>
          <cell r="S5896">
            <v>0</v>
          </cell>
          <cell r="T5896">
            <v>0</v>
          </cell>
          <cell r="U5896">
            <v>0</v>
          </cell>
          <cell r="V5896">
            <v>0</v>
          </cell>
          <cell r="W5896">
            <v>0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B5896">
            <v>0</v>
          </cell>
          <cell r="AC5896">
            <v>779.84</v>
          </cell>
          <cell r="AD5896">
            <v>0</v>
          </cell>
        </row>
        <row r="5897">
          <cell r="B5897" t="str">
            <v>CITY OF SHELTON-UNREGULATEDROLLOFFROMILERECY</v>
          </cell>
          <cell r="J5897" t="str">
            <v>ROMILERECY</v>
          </cell>
          <cell r="K5897" t="str">
            <v>ROLL OFF MILEAGE RECYCLE</v>
          </cell>
          <cell r="S5897">
            <v>0</v>
          </cell>
          <cell r="T5897">
            <v>0</v>
          </cell>
          <cell r="U5897">
            <v>0</v>
          </cell>
          <cell r="V5897">
            <v>0</v>
          </cell>
          <cell r="W5897">
            <v>0</v>
          </cell>
          <cell r="X5897">
            <v>0</v>
          </cell>
          <cell r="Y5897">
            <v>0</v>
          </cell>
          <cell r="Z5897">
            <v>0</v>
          </cell>
          <cell r="AA5897">
            <v>0</v>
          </cell>
          <cell r="AB5897">
            <v>0</v>
          </cell>
          <cell r="AC5897">
            <v>699.84</v>
          </cell>
          <cell r="AD5897">
            <v>0</v>
          </cell>
        </row>
        <row r="5898">
          <cell r="B5898" t="str">
            <v>CITY OF SHELTON-UNREGULATEDSTORAGESTORENT22</v>
          </cell>
          <cell r="J5898" t="str">
            <v>STORENT22</v>
          </cell>
          <cell r="K5898" t="str">
            <v>PORTABLE STORAGE RENT 22</v>
          </cell>
          <cell r="S5898">
            <v>0</v>
          </cell>
          <cell r="T5898">
            <v>0</v>
          </cell>
          <cell r="U5898">
            <v>0</v>
          </cell>
          <cell r="V5898">
            <v>0</v>
          </cell>
          <cell r="W5898">
            <v>0</v>
          </cell>
          <cell r="X5898">
            <v>0</v>
          </cell>
          <cell r="Y5898">
            <v>0</v>
          </cell>
          <cell r="Z5898">
            <v>0</v>
          </cell>
          <cell r="AA5898">
            <v>0</v>
          </cell>
          <cell r="AB5898">
            <v>0</v>
          </cell>
          <cell r="AC5898">
            <v>100</v>
          </cell>
          <cell r="AD5898">
            <v>0</v>
          </cell>
        </row>
        <row r="5899">
          <cell r="B5899" t="str">
            <v>CITY OF SHELTON-UNREGULATEDSTORAGESTODEL</v>
          </cell>
          <cell r="J5899" t="str">
            <v>STODEL</v>
          </cell>
          <cell r="K5899" t="str">
            <v>STORAGE CONT DELIVERY</v>
          </cell>
          <cell r="S5899">
            <v>0</v>
          </cell>
          <cell r="T5899">
            <v>0</v>
          </cell>
          <cell r="U5899">
            <v>0</v>
          </cell>
          <cell r="V5899">
            <v>0</v>
          </cell>
          <cell r="W5899">
            <v>0</v>
          </cell>
          <cell r="X5899">
            <v>0</v>
          </cell>
          <cell r="Y5899">
            <v>0</v>
          </cell>
          <cell r="Z5899">
            <v>0</v>
          </cell>
          <cell r="AA5899">
            <v>0</v>
          </cell>
          <cell r="AB5899">
            <v>0</v>
          </cell>
          <cell r="AC5899">
            <v>77.959999999999994</v>
          </cell>
          <cell r="AD5899">
            <v>0</v>
          </cell>
        </row>
        <row r="5900">
          <cell r="B5900" t="str">
            <v>CITY OF SHELTON-UNREGULATEDSURCFUEL-RECY MASON</v>
          </cell>
          <cell r="J5900" t="str">
            <v>FUEL-RECY MASON</v>
          </cell>
          <cell r="K5900" t="str">
            <v>FUEL &amp; MATERIAL SURCHARGE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  <cell r="W5900">
            <v>0</v>
          </cell>
          <cell r="X5900">
            <v>0</v>
          </cell>
          <cell r="Y5900">
            <v>0</v>
          </cell>
          <cell r="Z5900">
            <v>0</v>
          </cell>
          <cell r="AA5900">
            <v>0</v>
          </cell>
          <cell r="AB5900">
            <v>0</v>
          </cell>
          <cell r="AC5900">
            <v>0</v>
          </cell>
          <cell r="AD5900">
            <v>0</v>
          </cell>
        </row>
        <row r="5901">
          <cell r="B5901" t="str">
            <v>CITY OF SHELTON-UNREGULATEDSURCFUEL-RECY MASON</v>
          </cell>
          <cell r="J5901" t="str">
            <v>FUEL-RECY MASON</v>
          </cell>
          <cell r="K5901" t="str">
            <v>FUEL &amp; MATERIAL SURCHARGE</v>
          </cell>
          <cell r="S5901">
            <v>0</v>
          </cell>
          <cell r="T5901">
            <v>0</v>
          </cell>
          <cell r="U5901">
            <v>0</v>
          </cell>
          <cell r="V5901">
            <v>0</v>
          </cell>
          <cell r="W5901">
            <v>0</v>
          </cell>
          <cell r="X5901">
            <v>0</v>
          </cell>
          <cell r="Y5901">
            <v>0</v>
          </cell>
          <cell r="Z5901">
            <v>0</v>
          </cell>
          <cell r="AA5901">
            <v>0</v>
          </cell>
          <cell r="AB5901">
            <v>0</v>
          </cell>
          <cell r="AC5901">
            <v>0</v>
          </cell>
          <cell r="AD5901">
            <v>0</v>
          </cell>
        </row>
        <row r="5902">
          <cell r="B5902" t="str">
            <v>CITY OF SHELTON-UNREGULATEDSURCFUEL-RO MASON</v>
          </cell>
          <cell r="J5902" t="str">
            <v>FUEL-RO MASON</v>
          </cell>
          <cell r="K5902" t="str">
            <v>FUEL &amp; MATERIAL SURCHARGE</v>
          </cell>
          <cell r="S5902">
            <v>0</v>
          </cell>
          <cell r="T5902">
            <v>0</v>
          </cell>
          <cell r="U5902">
            <v>0</v>
          </cell>
          <cell r="V5902">
            <v>0</v>
          </cell>
          <cell r="W5902">
            <v>0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</row>
        <row r="5903">
          <cell r="B5903" t="str">
            <v>CITY OF SHELTON-UNREGULATEDTAXESSHELTON UNREG SALES</v>
          </cell>
          <cell r="J5903" t="str">
            <v>SHELTON UNREG SALES</v>
          </cell>
          <cell r="K5903" t="str">
            <v>WA STATE SALES TAX</v>
          </cell>
          <cell r="S5903">
            <v>0</v>
          </cell>
          <cell r="T5903">
            <v>0</v>
          </cell>
          <cell r="U5903">
            <v>0</v>
          </cell>
          <cell r="V5903">
            <v>0</v>
          </cell>
          <cell r="W5903">
            <v>0</v>
          </cell>
          <cell r="X5903">
            <v>0</v>
          </cell>
          <cell r="Y5903">
            <v>0</v>
          </cell>
          <cell r="Z5903">
            <v>0</v>
          </cell>
          <cell r="AA5903">
            <v>0</v>
          </cell>
          <cell r="AB5903">
            <v>0</v>
          </cell>
          <cell r="AC5903">
            <v>2.5</v>
          </cell>
          <cell r="AD5903">
            <v>0</v>
          </cell>
        </row>
        <row r="5904">
          <cell r="B5904" t="str">
            <v>CITY OF SHELTON-UNREGULATEDTAXESSALES TAX</v>
          </cell>
          <cell r="J5904" t="str">
            <v>SALES TAX</v>
          </cell>
          <cell r="K5904" t="str">
            <v>8.5% Sales Tax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  <cell r="W5904">
            <v>0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B5904">
            <v>0</v>
          </cell>
          <cell r="AC5904">
            <v>15.13</v>
          </cell>
          <cell r="AD5904">
            <v>0</v>
          </cell>
        </row>
        <row r="5905">
          <cell r="B5905" t="str">
            <v>KITSAP CO -REGULATEDACCOUNTING ADJUSTMENTSFINCHG</v>
          </cell>
          <cell r="J5905" t="str">
            <v>FINCHG</v>
          </cell>
          <cell r="K5905" t="str">
            <v>LATE FEE</v>
          </cell>
          <cell r="S5905">
            <v>0</v>
          </cell>
          <cell r="T5905">
            <v>0</v>
          </cell>
          <cell r="U5905">
            <v>0</v>
          </cell>
          <cell r="V5905">
            <v>0</v>
          </cell>
          <cell r="W5905">
            <v>0</v>
          </cell>
          <cell r="X5905">
            <v>0</v>
          </cell>
          <cell r="Y5905">
            <v>0</v>
          </cell>
          <cell r="Z5905">
            <v>0</v>
          </cell>
          <cell r="AA5905">
            <v>0</v>
          </cell>
          <cell r="AB5905">
            <v>0</v>
          </cell>
          <cell r="AC5905">
            <v>113.02</v>
          </cell>
          <cell r="AD5905">
            <v>0</v>
          </cell>
        </row>
        <row r="5906">
          <cell r="B5906" t="str">
            <v xml:space="preserve">KITSAP CO -REGULATEDACCOUNTING ADJUSTMENTSBD </v>
          </cell>
          <cell r="J5906" t="str">
            <v xml:space="preserve">BD </v>
          </cell>
          <cell r="K5906" t="str">
            <v>W\O BAD DEBT</v>
          </cell>
          <cell r="S5906">
            <v>0</v>
          </cell>
          <cell r="T5906">
            <v>0</v>
          </cell>
          <cell r="U5906">
            <v>0</v>
          </cell>
          <cell r="V5906">
            <v>0</v>
          </cell>
          <cell r="W5906">
            <v>0</v>
          </cell>
          <cell r="X5906">
            <v>0</v>
          </cell>
          <cell r="Y5906">
            <v>0</v>
          </cell>
          <cell r="Z5906">
            <v>0</v>
          </cell>
          <cell r="AA5906">
            <v>0</v>
          </cell>
          <cell r="AB5906">
            <v>0</v>
          </cell>
          <cell r="AC5906">
            <v>-685.75</v>
          </cell>
          <cell r="AD5906">
            <v>0</v>
          </cell>
        </row>
        <row r="5907">
          <cell r="B5907" t="str">
            <v>KITSAP CO -REGULATEDACCOUNTING ADJUSTMENTSBDR</v>
          </cell>
          <cell r="J5907" t="str">
            <v>BDR</v>
          </cell>
          <cell r="K5907" t="str">
            <v>BAD DEBT RECOVERY</v>
          </cell>
          <cell r="S5907">
            <v>0</v>
          </cell>
          <cell r="T5907">
            <v>0</v>
          </cell>
          <cell r="U5907">
            <v>0</v>
          </cell>
          <cell r="V5907">
            <v>0</v>
          </cell>
          <cell r="W5907">
            <v>0</v>
          </cell>
          <cell r="X5907">
            <v>0</v>
          </cell>
          <cell r="Y5907">
            <v>0</v>
          </cell>
          <cell r="Z5907">
            <v>0</v>
          </cell>
          <cell r="AA5907">
            <v>0</v>
          </cell>
          <cell r="AB5907">
            <v>0</v>
          </cell>
          <cell r="AC5907">
            <v>200.83</v>
          </cell>
          <cell r="AD5907">
            <v>0</v>
          </cell>
        </row>
        <row r="5908">
          <cell r="B5908" t="str">
            <v>KITSAP CO -REGULATEDACCOUNTING ADJUSTMENTSMM</v>
          </cell>
          <cell r="J5908" t="str">
            <v>MM</v>
          </cell>
          <cell r="K5908" t="str">
            <v>MOVE MONEY</v>
          </cell>
          <cell r="S5908">
            <v>0</v>
          </cell>
          <cell r="T5908">
            <v>0</v>
          </cell>
          <cell r="U5908">
            <v>0</v>
          </cell>
          <cell r="V5908">
            <v>0</v>
          </cell>
          <cell r="W5908">
            <v>0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B5908">
            <v>0</v>
          </cell>
          <cell r="AC5908">
            <v>71.489999999999995</v>
          </cell>
          <cell r="AD5908">
            <v>0</v>
          </cell>
        </row>
        <row r="5909">
          <cell r="B5909" t="str">
            <v>KITSAP CO -REGULATEDACCOUNTING ADJUSTMENTSNSF FEES</v>
          </cell>
          <cell r="J5909" t="str">
            <v>NSF FEES</v>
          </cell>
          <cell r="K5909" t="str">
            <v>RETURNED CHECK FEE</v>
          </cell>
          <cell r="S5909">
            <v>0</v>
          </cell>
          <cell r="T5909">
            <v>0</v>
          </cell>
          <cell r="U5909">
            <v>0</v>
          </cell>
          <cell r="V5909">
            <v>0</v>
          </cell>
          <cell r="W5909">
            <v>0</v>
          </cell>
          <cell r="X5909">
            <v>0</v>
          </cell>
          <cell r="Y5909">
            <v>0</v>
          </cell>
          <cell r="Z5909">
            <v>0</v>
          </cell>
          <cell r="AA5909">
            <v>0</v>
          </cell>
          <cell r="AB5909">
            <v>0</v>
          </cell>
          <cell r="AC5909">
            <v>21.55</v>
          </cell>
          <cell r="AD5909">
            <v>0</v>
          </cell>
        </row>
        <row r="5910">
          <cell r="B5910" t="str">
            <v>KITSAP CO -REGULATEDACCOUNTING ADJUSTMENTSREFUND</v>
          </cell>
          <cell r="J5910" t="str">
            <v>REFUND</v>
          </cell>
          <cell r="K5910" t="str">
            <v>REFUND</v>
          </cell>
          <cell r="S5910">
            <v>0</v>
          </cell>
          <cell r="T5910">
            <v>0</v>
          </cell>
          <cell r="U5910">
            <v>0</v>
          </cell>
          <cell r="V5910">
            <v>0</v>
          </cell>
          <cell r="W5910">
            <v>0</v>
          </cell>
          <cell r="X5910">
            <v>0</v>
          </cell>
          <cell r="Y5910">
            <v>0</v>
          </cell>
          <cell r="Z5910">
            <v>0</v>
          </cell>
          <cell r="AA5910">
            <v>0</v>
          </cell>
          <cell r="AB5910">
            <v>0</v>
          </cell>
          <cell r="AC5910">
            <v>100.3</v>
          </cell>
          <cell r="AD5910">
            <v>0</v>
          </cell>
        </row>
        <row r="5911">
          <cell r="B5911" t="str">
            <v>KITSAP CO -REGULATEDACCOUNTING ADJUSTMENTSFINCHG</v>
          </cell>
          <cell r="J5911" t="str">
            <v>FINCHG</v>
          </cell>
          <cell r="K5911" t="str">
            <v>LATE FEE</v>
          </cell>
          <cell r="S5911">
            <v>0</v>
          </cell>
          <cell r="T5911">
            <v>0</v>
          </cell>
          <cell r="U5911">
            <v>0</v>
          </cell>
          <cell r="V5911">
            <v>0</v>
          </cell>
          <cell r="W5911">
            <v>0</v>
          </cell>
          <cell r="X5911">
            <v>0</v>
          </cell>
          <cell r="Y5911">
            <v>0</v>
          </cell>
          <cell r="Z5911">
            <v>0</v>
          </cell>
          <cell r="AA5911">
            <v>0</v>
          </cell>
          <cell r="AB5911">
            <v>0</v>
          </cell>
          <cell r="AC5911">
            <v>79.45</v>
          </cell>
          <cell r="AD5911">
            <v>0</v>
          </cell>
        </row>
        <row r="5912">
          <cell r="B5912" t="str">
            <v>KITSAP CO -REGULATEDACCOUNTING ADJUSTMENTSMM</v>
          </cell>
          <cell r="J5912" t="str">
            <v>MM</v>
          </cell>
          <cell r="K5912" t="str">
            <v>MOVE MONEY</v>
          </cell>
          <cell r="S5912">
            <v>0</v>
          </cell>
          <cell r="T5912">
            <v>0</v>
          </cell>
          <cell r="U5912">
            <v>0</v>
          </cell>
          <cell r="V5912">
            <v>0</v>
          </cell>
          <cell r="W5912">
            <v>0</v>
          </cell>
          <cell r="X5912">
            <v>0</v>
          </cell>
          <cell r="Y5912">
            <v>0</v>
          </cell>
          <cell r="Z5912">
            <v>0</v>
          </cell>
          <cell r="AA5912">
            <v>0</v>
          </cell>
          <cell r="AB5912">
            <v>0</v>
          </cell>
          <cell r="AC5912">
            <v>61.24</v>
          </cell>
          <cell r="AD5912">
            <v>0</v>
          </cell>
        </row>
        <row r="5913">
          <cell r="B5913" t="str">
            <v>KITSAP CO -REGULATEDACCOUNTING ADJUSTMENTSNSF FEES</v>
          </cell>
          <cell r="J5913" t="str">
            <v>NSF FEES</v>
          </cell>
          <cell r="K5913" t="str">
            <v>RETURNED CHECK FEE</v>
          </cell>
          <cell r="S5913">
            <v>0</v>
          </cell>
          <cell r="T5913">
            <v>0</v>
          </cell>
          <cell r="U5913">
            <v>0</v>
          </cell>
          <cell r="V5913">
            <v>0</v>
          </cell>
          <cell r="W5913">
            <v>0</v>
          </cell>
          <cell r="X5913">
            <v>0</v>
          </cell>
          <cell r="Y5913">
            <v>0</v>
          </cell>
          <cell r="Z5913">
            <v>0</v>
          </cell>
          <cell r="AA5913">
            <v>0</v>
          </cell>
          <cell r="AB5913">
            <v>0</v>
          </cell>
          <cell r="AC5913">
            <v>43.1</v>
          </cell>
          <cell r="AD5913">
            <v>0</v>
          </cell>
        </row>
        <row r="5914">
          <cell r="B5914" t="str">
            <v>KITSAP CO -REGULATEDACCOUNTING ADJUSTMENTSRETCK-LB</v>
          </cell>
          <cell r="J5914" t="str">
            <v>RETCK-LB</v>
          </cell>
          <cell r="K5914" t="str">
            <v>RETURNED CHECK - LOCKBOX</v>
          </cell>
          <cell r="S5914">
            <v>0</v>
          </cell>
          <cell r="T5914">
            <v>0</v>
          </cell>
          <cell r="U5914">
            <v>0</v>
          </cell>
          <cell r="V5914">
            <v>0</v>
          </cell>
          <cell r="W5914">
            <v>0</v>
          </cell>
          <cell r="X5914">
            <v>0</v>
          </cell>
          <cell r="Y5914">
            <v>0</v>
          </cell>
          <cell r="Z5914">
            <v>0</v>
          </cell>
          <cell r="AA5914">
            <v>0</v>
          </cell>
          <cell r="AB5914">
            <v>0</v>
          </cell>
          <cell r="AC5914">
            <v>50</v>
          </cell>
          <cell r="AD5914">
            <v>0</v>
          </cell>
        </row>
        <row r="5915">
          <cell r="B5915" t="str">
            <v>KITSAP CO -REGULATEDCOMMERCIAL  FRONTLOADWLKNRW2RECY</v>
          </cell>
          <cell r="J5915" t="str">
            <v>WLKNRW2RECY</v>
          </cell>
          <cell r="K5915" t="str">
            <v>WALK IN OVER 25 ADDITIONA</v>
          </cell>
          <cell r="S5915">
            <v>0</v>
          </cell>
          <cell r="T5915">
            <v>0</v>
          </cell>
          <cell r="U5915">
            <v>0</v>
          </cell>
          <cell r="V5915">
            <v>0</v>
          </cell>
          <cell r="W5915">
            <v>0</v>
          </cell>
          <cell r="X5915">
            <v>0</v>
          </cell>
          <cell r="Y5915">
            <v>0</v>
          </cell>
          <cell r="Z5915">
            <v>0</v>
          </cell>
          <cell r="AA5915">
            <v>0</v>
          </cell>
          <cell r="AB5915">
            <v>0</v>
          </cell>
          <cell r="AC5915">
            <v>17.34</v>
          </cell>
          <cell r="AD5915">
            <v>0</v>
          </cell>
        </row>
        <row r="5916">
          <cell r="B5916" t="str">
            <v>KITSAP CO -REGULATEDCOMMERCIAL  FRONTLOADWLKNRE1RECYMA</v>
          </cell>
          <cell r="J5916" t="str">
            <v>WLKNRE1RECYMA</v>
          </cell>
          <cell r="K5916" t="str">
            <v>WALK IN 5-25FT EOW-RECYCL</v>
          </cell>
          <cell r="S5916">
            <v>0</v>
          </cell>
          <cell r="T5916">
            <v>0</v>
          </cell>
          <cell r="U5916">
            <v>0</v>
          </cell>
          <cell r="V5916">
            <v>0</v>
          </cell>
          <cell r="W5916">
            <v>0</v>
          </cell>
          <cell r="X5916">
            <v>0</v>
          </cell>
          <cell r="Y5916">
            <v>0</v>
          </cell>
          <cell r="Z5916">
            <v>0</v>
          </cell>
          <cell r="AA5916">
            <v>0</v>
          </cell>
          <cell r="AB5916">
            <v>0</v>
          </cell>
          <cell r="AC5916">
            <v>2.52</v>
          </cell>
          <cell r="AD5916">
            <v>0</v>
          </cell>
        </row>
        <row r="5917">
          <cell r="B5917" t="str">
            <v>KITSAP CO -REGULATEDCOMMERCIAL  FRONTLOADWLKNRW2RECYMA</v>
          </cell>
          <cell r="J5917" t="str">
            <v>WLKNRW2RECYMA</v>
          </cell>
          <cell r="K5917" t="str">
            <v>WALK IN OVER 25 ADDITIONA</v>
          </cell>
          <cell r="S5917">
            <v>0</v>
          </cell>
          <cell r="T5917">
            <v>0</v>
          </cell>
          <cell r="U5917">
            <v>0</v>
          </cell>
          <cell r="V5917">
            <v>0</v>
          </cell>
          <cell r="W5917">
            <v>0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B5917">
            <v>0</v>
          </cell>
          <cell r="AC5917">
            <v>7.48</v>
          </cell>
          <cell r="AD5917">
            <v>0</v>
          </cell>
        </row>
        <row r="5918">
          <cell r="B5918" t="str">
            <v>KITSAP CO -REGULATEDCOMMERCIAL - REARLOADUNLOCKREF</v>
          </cell>
          <cell r="J5918" t="str">
            <v>UNLOCKREF</v>
          </cell>
          <cell r="K5918" t="str">
            <v>UNLOCK / UNLATCH REFUSE</v>
          </cell>
          <cell r="S5918">
            <v>0</v>
          </cell>
          <cell r="T5918">
            <v>0</v>
          </cell>
          <cell r="U5918">
            <v>0</v>
          </cell>
          <cell r="V5918">
            <v>0</v>
          </cell>
          <cell r="W5918">
            <v>0</v>
          </cell>
          <cell r="X5918">
            <v>0</v>
          </cell>
          <cell r="Y5918">
            <v>0</v>
          </cell>
          <cell r="Z5918">
            <v>0</v>
          </cell>
          <cell r="AA5918">
            <v>0</v>
          </cell>
          <cell r="AB5918">
            <v>0</v>
          </cell>
          <cell r="AC5918">
            <v>20.239999999999998</v>
          </cell>
          <cell r="AD5918">
            <v>0</v>
          </cell>
        </row>
        <row r="5919">
          <cell r="B5919" t="str">
            <v>KITSAP CO -REGULATEDCOMMERCIAL - REARLOADR1.5YDEK</v>
          </cell>
          <cell r="J5919" t="str">
            <v>R1.5YDEK</v>
          </cell>
          <cell r="K5919" t="str">
            <v>1.5 YD 1X EOW</v>
          </cell>
          <cell r="S5919">
            <v>0</v>
          </cell>
          <cell r="T5919">
            <v>0</v>
          </cell>
          <cell r="U5919">
            <v>0</v>
          </cell>
          <cell r="V5919">
            <v>0</v>
          </cell>
          <cell r="W5919">
            <v>0</v>
          </cell>
          <cell r="X5919">
            <v>0</v>
          </cell>
          <cell r="Y5919">
            <v>0</v>
          </cell>
          <cell r="Z5919">
            <v>0</v>
          </cell>
          <cell r="AA5919">
            <v>0</v>
          </cell>
          <cell r="AB5919">
            <v>0</v>
          </cell>
          <cell r="AC5919">
            <v>2691.61</v>
          </cell>
          <cell r="AD5919">
            <v>0</v>
          </cell>
        </row>
        <row r="5920">
          <cell r="B5920" t="str">
            <v>KITSAP CO -REGULATEDCOMMERCIAL - REARLOADR1.5YDRENTM</v>
          </cell>
          <cell r="J5920" t="str">
            <v>R1.5YDRENTM</v>
          </cell>
          <cell r="K5920" t="str">
            <v>1.5YD CONTAINER RENT-MTH</v>
          </cell>
          <cell r="S5920">
            <v>0</v>
          </cell>
          <cell r="T5920">
            <v>0</v>
          </cell>
          <cell r="U5920">
            <v>0</v>
          </cell>
          <cell r="V5920">
            <v>0</v>
          </cell>
          <cell r="W5920">
            <v>0</v>
          </cell>
          <cell r="X5920">
            <v>0</v>
          </cell>
          <cell r="Y5920">
            <v>0</v>
          </cell>
          <cell r="Z5920">
            <v>0</v>
          </cell>
          <cell r="AA5920">
            <v>0</v>
          </cell>
          <cell r="AB5920">
            <v>0</v>
          </cell>
          <cell r="AC5920">
            <v>1020.78</v>
          </cell>
          <cell r="AD5920">
            <v>0</v>
          </cell>
        </row>
        <row r="5921">
          <cell r="B5921" t="str">
            <v>KITSAP CO -REGULATEDCOMMERCIAL - REARLOADR1.5YDRENTT</v>
          </cell>
          <cell r="J5921" t="str">
            <v>R1.5YDRENTT</v>
          </cell>
          <cell r="K5921" t="str">
            <v>1.5YD TEMP CONTAINER RENT</v>
          </cell>
          <cell r="S5921">
            <v>0</v>
          </cell>
          <cell r="T5921">
            <v>0</v>
          </cell>
          <cell r="U5921">
            <v>0</v>
          </cell>
          <cell r="V5921">
            <v>0</v>
          </cell>
          <cell r="W5921">
            <v>0</v>
          </cell>
          <cell r="X5921">
            <v>0</v>
          </cell>
          <cell r="Y5921">
            <v>0</v>
          </cell>
          <cell r="Z5921">
            <v>0</v>
          </cell>
          <cell r="AA5921">
            <v>0</v>
          </cell>
          <cell r="AB5921">
            <v>0</v>
          </cell>
          <cell r="AC5921">
            <v>15.9</v>
          </cell>
          <cell r="AD5921">
            <v>0</v>
          </cell>
        </row>
        <row r="5922">
          <cell r="B5922" t="str">
            <v>KITSAP CO -REGULATEDCOMMERCIAL - REARLOADR1.5YDRENTTM</v>
          </cell>
          <cell r="J5922" t="str">
            <v>R1.5YDRENTTM</v>
          </cell>
          <cell r="K5922" t="str">
            <v>1.5 YD TEMP CONT RENT MON</v>
          </cell>
          <cell r="S5922">
            <v>0</v>
          </cell>
          <cell r="T5922">
            <v>0</v>
          </cell>
          <cell r="U5922">
            <v>0</v>
          </cell>
          <cell r="V5922">
            <v>0</v>
          </cell>
          <cell r="W5922">
            <v>0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B5922">
            <v>0</v>
          </cell>
          <cell r="AC5922">
            <v>15.77</v>
          </cell>
          <cell r="AD5922">
            <v>0</v>
          </cell>
        </row>
        <row r="5923">
          <cell r="B5923" t="str">
            <v>KITSAP CO -REGULATEDCOMMERCIAL - REARLOADR1.5YDWK</v>
          </cell>
          <cell r="J5923" t="str">
            <v>R1.5YDWK</v>
          </cell>
          <cell r="K5923" t="str">
            <v>1.5 YD 1X WEEKLY</v>
          </cell>
          <cell r="S5923">
            <v>0</v>
          </cell>
          <cell r="T5923">
            <v>0</v>
          </cell>
          <cell r="U5923">
            <v>0</v>
          </cell>
          <cell r="V5923">
            <v>0</v>
          </cell>
          <cell r="W5923">
            <v>0</v>
          </cell>
          <cell r="X5923">
            <v>0</v>
          </cell>
          <cell r="Y5923">
            <v>0</v>
          </cell>
          <cell r="Z5923">
            <v>0</v>
          </cell>
          <cell r="AA5923">
            <v>0</v>
          </cell>
          <cell r="AB5923">
            <v>0</v>
          </cell>
          <cell r="AC5923">
            <v>3101.65</v>
          </cell>
          <cell r="AD5923">
            <v>0</v>
          </cell>
        </row>
        <row r="5924">
          <cell r="B5924" t="str">
            <v>KITSAP CO -REGULATEDCOMMERCIAL - REARLOADR1YDEK</v>
          </cell>
          <cell r="J5924" t="str">
            <v>R1YDEK</v>
          </cell>
          <cell r="K5924" t="str">
            <v>1 YD 1X EOW</v>
          </cell>
          <cell r="S5924">
            <v>0</v>
          </cell>
          <cell r="T5924">
            <v>0</v>
          </cell>
          <cell r="U5924">
            <v>0</v>
          </cell>
          <cell r="V5924">
            <v>0</v>
          </cell>
          <cell r="W5924">
            <v>0</v>
          </cell>
          <cell r="X5924">
            <v>0</v>
          </cell>
          <cell r="Y5924">
            <v>0</v>
          </cell>
          <cell r="Z5924">
            <v>0</v>
          </cell>
          <cell r="AA5924">
            <v>0</v>
          </cell>
          <cell r="AB5924">
            <v>0</v>
          </cell>
          <cell r="AC5924">
            <v>173.5</v>
          </cell>
          <cell r="AD5924">
            <v>0</v>
          </cell>
        </row>
        <row r="5925">
          <cell r="B5925" t="str">
            <v>KITSAP CO -REGULATEDCOMMERCIAL - REARLOADR1YDRENTM</v>
          </cell>
          <cell r="J5925" t="str">
            <v>R1YDRENTM</v>
          </cell>
          <cell r="K5925" t="str">
            <v>1YD CONTAINER RENT-MTHLY</v>
          </cell>
          <cell r="S5925">
            <v>0</v>
          </cell>
          <cell r="T5925">
            <v>0</v>
          </cell>
          <cell r="U5925">
            <v>0</v>
          </cell>
          <cell r="V5925">
            <v>0</v>
          </cell>
          <cell r="W5925">
            <v>0</v>
          </cell>
          <cell r="X5925">
            <v>0</v>
          </cell>
          <cell r="Y5925">
            <v>0</v>
          </cell>
          <cell r="Z5925">
            <v>0</v>
          </cell>
          <cell r="AA5925">
            <v>0</v>
          </cell>
          <cell r="AB5925">
            <v>0</v>
          </cell>
          <cell r="AC5925">
            <v>59.29</v>
          </cell>
          <cell r="AD5925">
            <v>0</v>
          </cell>
        </row>
        <row r="5926">
          <cell r="B5926" t="str">
            <v>KITSAP CO -REGULATEDCOMMERCIAL - REARLOADR1YDWK</v>
          </cell>
          <cell r="J5926" t="str">
            <v>R1YDWK</v>
          </cell>
          <cell r="K5926" t="str">
            <v>1 YD 1X WEEKLY</v>
          </cell>
          <cell r="S5926">
            <v>0</v>
          </cell>
          <cell r="T5926">
            <v>0</v>
          </cell>
          <cell r="U5926">
            <v>0</v>
          </cell>
          <cell r="V5926">
            <v>0</v>
          </cell>
          <cell r="W5926">
            <v>0</v>
          </cell>
          <cell r="X5926">
            <v>0</v>
          </cell>
          <cell r="Y5926">
            <v>0</v>
          </cell>
          <cell r="Z5926">
            <v>0</v>
          </cell>
          <cell r="AA5926">
            <v>0</v>
          </cell>
          <cell r="AB5926">
            <v>0</v>
          </cell>
          <cell r="AC5926">
            <v>138.47999999999999</v>
          </cell>
          <cell r="AD5926">
            <v>0</v>
          </cell>
        </row>
        <row r="5927">
          <cell r="B5927" t="str">
            <v>KITSAP CO -REGULATEDCOMMERCIAL - REARLOADR2YDEK</v>
          </cell>
          <cell r="J5927" t="str">
            <v>R2YDEK</v>
          </cell>
          <cell r="K5927" t="str">
            <v>2 YD 1X EOW</v>
          </cell>
          <cell r="S5927">
            <v>0</v>
          </cell>
          <cell r="T5927">
            <v>0</v>
          </cell>
          <cell r="U5927">
            <v>0</v>
          </cell>
          <cell r="V5927">
            <v>0</v>
          </cell>
          <cell r="W5927">
            <v>0</v>
          </cell>
          <cell r="X5927">
            <v>0</v>
          </cell>
          <cell r="Y5927">
            <v>0</v>
          </cell>
          <cell r="Z5927">
            <v>0</v>
          </cell>
          <cell r="AA5927">
            <v>0</v>
          </cell>
          <cell r="AB5927">
            <v>0</v>
          </cell>
          <cell r="AC5927">
            <v>2827.77</v>
          </cell>
          <cell r="AD5927">
            <v>0</v>
          </cell>
        </row>
        <row r="5928">
          <cell r="B5928" t="str">
            <v>KITSAP CO -REGULATEDCOMMERCIAL - REARLOADR2YDRENTM</v>
          </cell>
          <cell r="J5928" t="str">
            <v>R2YDRENTM</v>
          </cell>
          <cell r="K5928" t="str">
            <v>2YD CONTAINER RENT-MTHLY</v>
          </cell>
          <cell r="S5928">
            <v>0</v>
          </cell>
          <cell r="T5928">
            <v>0</v>
          </cell>
          <cell r="U5928">
            <v>0</v>
          </cell>
          <cell r="V5928">
            <v>0</v>
          </cell>
          <cell r="W5928">
            <v>0</v>
          </cell>
          <cell r="X5928">
            <v>0</v>
          </cell>
          <cell r="Y5928">
            <v>0</v>
          </cell>
          <cell r="Z5928">
            <v>0</v>
          </cell>
          <cell r="AA5928">
            <v>0</v>
          </cell>
          <cell r="AB5928">
            <v>0</v>
          </cell>
          <cell r="AC5928">
            <v>2648.89</v>
          </cell>
          <cell r="AD5928">
            <v>0</v>
          </cell>
        </row>
        <row r="5929">
          <cell r="B5929" t="str">
            <v>KITSAP CO -REGULATEDCOMMERCIAL - REARLOADR2YDRENTT</v>
          </cell>
          <cell r="J5929" t="str">
            <v>R2YDRENTT</v>
          </cell>
          <cell r="K5929" t="str">
            <v>2YD TEMP CONTAINER RENT</v>
          </cell>
          <cell r="S5929">
            <v>0</v>
          </cell>
          <cell r="T5929">
            <v>0</v>
          </cell>
          <cell r="U5929">
            <v>0</v>
          </cell>
          <cell r="V5929">
            <v>0</v>
          </cell>
          <cell r="W5929">
            <v>0</v>
          </cell>
          <cell r="X5929">
            <v>0</v>
          </cell>
          <cell r="Y5929">
            <v>0</v>
          </cell>
          <cell r="Z5929">
            <v>0</v>
          </cell>
          <cell r="AA5929">
            <v>0</v>
          </cell>
          <cell r="AB5929">
            <v>0</v>
          </cell>
          <cell r="AC5929">
            <v>4.83</v>
          </cell>
          <cell r="AD5929">
            <v>0</v>
          </cell>
        </row>
        <row r="5930">
          <cell r="B5930" t="str">
            <v>KITSAP CO -REGULATEDCOMMERCIAL - REARLOADR2YDRENTTM</v>
          </cell>
          <cell r="J5930" t="str">
            <v>R2YDRENTTM</v>
          </cell>
          <cell r="K5930" t="str">
            <v>2 YD TEMP CONT RENT MONTH</v>
          </cell>
          <cell r="S5930">
            <v>0</v>
          </cell>
          <cell r="T5930">
            <v>0</v>
          </cell>
          <cell r="U5930">
            <v>0</v>
          </cell>
          <cell r="V5930">
            <v>0</v>
          </cell>
          <cell r="W5930">
            <v>0</v>
          </cell>
          <cell r="X5930">
            <v>0</v>
          </cell>
          <cell r="Y5930">
            <v>0</v>
          </cell>
          <cell r="Z5930">
            <v>0</v>
          </cell>
          <cell r="AA5930">
            <v>0</v>
          </cell>
          <cell r="AB5930">
            <v>0</v>
          </cell>
          <cell r="AC5930">
            <v>72.209999999999994</v>
          </cell>
          <cell r="AD5930">
            <v>0</v>
          </cell>
        </row>
        <row r="5931">
          <cell r="B5931" t="str">
            <v>KITSAP CO -REGULATEDCOMMERCIAL - REARLOADR2YDWK</v>
          </cell>
          <cell r="J5931" t="str">
            <v>R2YDWK</v>
          </cell>
          <cell r="K5931" t="str">
            <v>2 YD 1X WEEKLY</v>
          </cell>
          <cell r="S5931">
            <v>0</v>
          </cell>
          <cell r="T5931">
            <v>0</v>
          </cell>
          <cell r="U5931">
            <v>0</v>
          </cell>
          <cell r="V5931">
            <v>0</v>
          </cell>
          <cell r="W5931">
            <v>0</v>
          </cell>
          <cell r="X5931">
            <v>0</v>
          </cell>
          <cell r="Y5931">
            <v>0</v>
          </cell>
          <cell r="Z5931">
            <v>0</v>
          </cell>
          <cell r="AA5931">
            <v>0</v>
          </cell>
          <cell r="AB5931">
            <v>0</v>
          </cell>
          <cell r="AC5931">
            <v>18943.86</v>
          </cell>
          <cell r="AD5931">
            <v>0</v>
          </cell>
        </row>
        <row r="5932">
          <cell r="B5932" t="str">
            <v>KITSAP CO -REGULATEDCOMMERCIAL - REARLOADUNLOCKREF</v>
          </cell>
          <cell r="J5932" t="str">
            <v>UNLOCKREF</v>
          </cell>
          <cell r="K5932" t="str">
            <v>UNLOCK / UNLATCH REFUSE</v>
          </cell>
          <cell r="S5932">
            <v>0</v>
          </cell>
          <cell r="T5932">
            <v>0</v>
          </cell>
          <cell r="U5932">
            <v>0</v>
          </cell>
          <cell r="V5932">
            <v>0</v>
          </cell>
          <cell r="W5932">
            <v>0</v>
          </cell>
          <cell r="X5932">
            <v>0</v>
          </cell>
          <cell r="Y5932">
            <v>0</v>
          </cell>
          <cell r="Z5932">
            <v>0</v>
          </cell>
          <cell r="AA5932">
            <v>0</v>
          </cell>
          <cell r="AB5932">
            <v>0</v>
          </cell>
          <cell r="AC5932">
            <v>258.06</v>
          </cell>
          <cell r="AD5932">
            <v>0</v>
          </cell>
        </row>
        <row r="5933">
          <cell r="B5933" t="str">
            <v>KITSAP CO -REGULATEDCOMMERCIAL - REARLOADCDELC</v>
          </cell>
          <cell r="J5933" t="str">
            <v>CDELC</v>
          </cell>
          <cell r="K5933" t="str">
            <v>CONTAINER DELIVERY CHARGE</v>
          </cell>
          <cell r="S5933">
            <v>0</v>
          </cell>
          <cell r="T5933">
            <v>0</v>
          </cell>
          <cell r="U5933">
            <v>0</v>
          </cell>
          <cell r="V5933">
            <v>0</v>
          </cell>
          <cell r="W5933">
            <v>0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B5933">
            <v>0</v>
          </cell>
          <cell r="AC5933">
            <v>54</v>
          </cell>
          <cell r="AD5933">
            <v>0</v>
          </cell>
        </row>
        <row r="5934">
          <cell r="B5934" t="str">
            <v>KITSAP CO -REGULATEDCOMMERCIAL - REARLOADCEXYD</v>
          </cell>
          <cell r="J5934" t="str">
            <v>CEXYD</v>
          </cell>
          <cell r="K5934" t="str">
            <v>CMML EXTRA YARDAGE</v>
          </cell>
          <cell r="S5934">
            <v>0</v>
          </cell>
          <cell r="T5934">
            <v>0</v>
          </cell>
          <cell r="U5934">
            <v>0</v>
          </cell>
          <cell r="V5934">
            <v>0</v>
          </cell>
          <cell r="W5934">
            <v>0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B5934">
            <v>0</v>
          </cell>
          <cell r="AC5934">
            <v>1214.42</v>
          </cell>
          <cell r="AD5934">
            <v>0</v>
          </cell>
        </row>
        <row r="5935">
          <cell r="B5935" t="str">
            <v>KITSAP CO -REGULATEDCOMMERCIAL - REARLOADCLSE1COL</v>
          </cell>
          <cell r="J5935" t="str">
            <v>CLSE1COL</v>
          </cell>
          <cell r="K5935" t="str">
            <v>ADDT'L LOOSE-COLLECTOR</v>
          </cell>
          <cell r="S5935">
            <v>0</v>
          </cell>
          <cell r="T5935">
            <v>0</v>
          </cell>
          <cell r="U5935">
            <v>0</v>
          </cell>
          <cell r="V5935">
            <v>0</v>
          </cell>
          <cell r="W5935">
            <v>0</v>
          </cell>
          <cell r="X5935">
            <v>0</v>
          </cell>
          <cell r="Y5935">
            <v>0</v>
          </cell>
          <cell r="Z5935">
            <v>0</v>
          </cell>
          <cell r="AA5935">
            <v>0</v>
          </cell>
          <cell r="AB5935">
            <v>0</v>
          </cell>
          <cell r="AC5935">
            <v>451.69</v>
          </cell>
          <cell r="AD5935">
            <v>0</v>
          </cell>
        </row>
        <row r="5936">
          <cell r="B5936" t="str">
            <v>KITSAP CO -REGULATEDCOMMERCIAL - REARLOADCLSECOL</v>
          </cell>
          <cell r="J5936" t="str">
            <v>CLSECOL</v>
          </cell>
          <cell r="K5936" t="str">
            <v>LOOSE MATERIAL-COLLECTOR</v>
          </cell>
          <cell r="S5936">
            <v>0</v>
          </cell>
          <cell r="T5936">
            <v>0</v>
          </cell>
          <cell r="U5936">
            <v>0</v>
          </cell>
          <cell r="V5936">
            <v>0</v>
          </cell>
          <cell r="W5936">
            <v>0</v>
          </cell>
          <cell r="X5936">
            <v>0</v>
          </cell>
          <cell r="Y5936">
            <v>0</v>
          </cell>
          <cell r="Z5936">
            <v>0</v>
          </cell>
          <cell r="AA5936">
            <v>0</v>
          </cell>
          <cell r="AB5936">
            <v>0</v>
          </cell>
          <cell r="AC5936">
            <v>63.74</v>
          </cell>
          <cell r="AD5936">
            <v>0</v>
          </cell>
        </row>
        <row r="5937">
          <cell r="B5937" t="str">
            <v>KITSAP CO -REGULATEDCOMMERCIAL - REARLOADCOMCAN</v>
          </cell>
          <cell r="J5937" t="str">
            <v>COMCAN</v>
          </cell>
          <cell r="K5937" t="str">
            <v>COMMERCIAL CAN EXTRA</v>
          </cell>
          <cell r="S5937">
            <v>0</v>
          </cell>
          <cell r="T5937">
            <v>0</v>
          </cell>
          <cell r="U5937">
            <v>0</v>
          </cell>
          <cell r="V5937">
            <v>0</v>
          </cell>
          <cell r="W5937">
            <v>0</v>
          </cell>
          <cell r="X5937">
            <v>0</v>
          </cell>
          <cell r="Y5937">
            <v>0</v>
          </cell>
          <cell r="Z5937">
            <v>0</v>
          </cell>
          <cell r="AA5937">
            <v>0</v>
          </cell>
          <cell r="AB5937">
            <v>0</v>
          </cell>
          <cell r="AC5937">
            <v>513</v>
          </cell>
          <cell r="AD5937">
            <v>0</v>
          </cell>
        </row>
        <row r="5938">
          <cell r="B5938" t="str">
            <v>KITSAP CO -REGULATEDCOMMERCIAL - REARLOADR1.5YDPU</v>
          </cell>
          <cell r="J5938" t="str">
            <v>R1.5YDPU</v>
          </cell>
          <cell r="K5938" t="str">
            <v>1.5YD CONTAINER PICKUP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  <cell r="W5938">
            <v>0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B5938">
            <v>0</v>
          </cell>
          <cell r="AC5938">
            <v>17.47</v>
          </cell>
          <cell r="AD5938">
            <v>0</v>
          </cell>
        </row>
        <row r="5939">
          <cell r="B5939" t="str">
            <v>KITSAP CO -REGULATEDCOMMERCIAL - REARLOADR2YDPU</v>
          </cell>
          <cell r="J5939" t="str">
            <v>R2YDPU</v>
          </cell>
          <cell r="K5939" t="str">
            <v>2YD CONTAINER PICKUP</v>
          </cell>
          <cell r="S5939">
            <v>0</v>
          </cell>
          <cell r="T5939">
            <v>0</v>
          </cell>
          <cell r="U5939">
            <v>0</v>
          </cell>
          <cell r="V5939">
            <v>0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  <cell r="AC5939">
            <v>114.3</v>
          </cell>
          <cell r="AD5939">
            <v>0</v>
          </cell>
        </row>
        <row r="5940">
          <cell r="B5940" t="str">
            <v>KITSAP CO -REGULATEDCOMMERCIAL - REARLOADROLLOUTOC</v>
          </cell>
          <cell r="J5940" t="str">
            <v>ROLLOUTOC</v>
          </cell>
          <cell r="K5940" t="str">
            <v>ROLL OUT</v>
          </cell>
          <cell r="S5940">
            <v>0</v>
          </cell>
          <cell r="T5940">
            <v>0</v>
          </cell>
          <cell r="U5940">
            <v>0</v>
          </cell>
          <cell r="V5940">
            <v>0</v>
          </cell>
          <cell r="W5940">
            <v>0</v>
          </cell>
          <cell r="X5940">
            <v>0</v>
          </cell>
          <cell r="Y5940">
            <v>0</v>
          </cell>
          <cell r="Z5940">
            <v>0</v>
          </cell>
          <cell r="AA5940">
            <v>0</v>
          </cell>
          <cell r="AB5940">
            <v>0</v>
          </cell>
          <cell r="AC5940">
            <v>482.4</v>
          </cell>
          <cell r="AD5940">
            <v>0</v>
          </cell>
        </row>
        <row r="5941">
          <cell r="B5941" t="str">
            <v>KITSAP CO -REGULATEDCOMMERCIAL RECYCLEWLKNRE1RECY</v>
          </cell>
          <cell r="J5941" t="str">
            <v>WLKNRE1RECY</v>
          </cell>
          <cell r="K5941" t="str">
            <v>WALK IN 5-25FT EOW-RECYCL</v>
          </cell>
          <cell r="S5941">
            <v>0</v>
          </cell>
          <cell r="T5941">
            <v>0</v>
          </cell>
          <cell r="U5941">
            <v>0</v>
          </cell>
          <cell r="V5941">
            <v>0</v>
          </cell>
          <cell r="W5941">
            <v>0</v>
          </cell>
          <cell r="X5941">
            <v>0</v>
          </cell>
          <cell r="Y5941">
            <v>0</v>
          </cell>
          <cell r="Z5941">
            <v>0</v>
          </cell>
          <cell r="AA5941">
            <v>0</v>
          </cell>
          <cell r="AB5941">
            <v>0</v>
          </cell>
          <cell r="AC5941">
            <v>36.4</v>
          </cell>
          <cell r="AD5941">
            <v>0</v>
          </cell>
        </row>
        <row r="5942">
          <cell r="B5942" t="str">
            <v>KITSAP CO -REGULATEDCOMMERCIAL RECYCLERECYCLERMA</v>
          </cell>
          <cell r="J5942" t="str">
            <v>RECYCLERMA</v>
          </cell>
          <cell r="K5942" t="str">
            <v>VALUE OF RECYCLEABLES</v>
          </cell>
          <cell r="S5942">
            <v>0</v>
          </cell>
          <cell r="T5942">
            <v>0</v>
          </cell>
          <cell r="U5942">
            <v>0</v>
          </cell>
          <cell r="V5942">
            <v>0</v>
          </cell>
          <cell r="W5942">
            <v>0</v>
          </cell>
          <cell r="X5942">
            <v>0</v>
          </cell>
          <cell r="Y5942">
            <v>0</v>
          </cell>
          <cell r="Z5942">
            <v>0</v>
          </cell>
          <cell r="AA5942">
            <v>0</v>
          </cell>
          <cell r="AB5942">
            <v>0</v>
          </cell>
          <cell r="AC5942">
            <v>292.32</v>
          </cell>
          <cell r="AD5942">
            <v>0</v>
          </cell>
        </row>
        <row r="5943">
          <cell r="B5943" t="str">
            <v>KITSAP CO -REGULATEDCOMMERCIAL RECYCLERECYCRMA</v>
          </cell>
          <cell r="J5943" t="str">
            <v>RECYCRMA</v>
          </cell>
          <cell r="K5943" t="str">
            <v>RECYCLE MONTHLY ARREARS</v>
          </cell>
          <cell r="S5943">
            <v>0</v>
          </cell>
          <cell r="T5943">
            <v>0</v>
          </cell>
          <cell r="U5943">
            <v>0</v>
          </cell>
          <cell r="V5943">
            <v>0</v>
          </cell>
          <cell r="W5943">
            <v>0</v>
          </cell>
          <cell r="X5943">
            <v>0</v>
          </cell>
          <cell r="Y5943">
            <v>0</v>
          </cell>
          <cell r="Z5943">
            <v>0</v>
          </cell>
          <cell r="AA5943">
            <v>0</v>
          </cell>
          <cell r="AB5943">
            <v>0</v>
          </cell>
          <cell r="AC5943">
            <v>1041.25</v>
          </cell>
          <cell r="AD5943">
            <v>0</v>
          </cell>
        </row>
        <row r="5944">
          <cell r="B5944" t="str">
            <v>KITSAP CO -REGULATEDPAYMENTSRETCK-PNCL</v>
          </cell>
          <cell r="J5944" t="str">
            <v>RETCK-PNCL</v>
          </cell>
          <cell r="K5944" t="str">
            <v>RETURNED CHECK - PNC LOCKBOX</v>
          </cell>
          <cell r="S5944">
            <v>0</v>
          </cell>
          <cell r="T5944">
            <v>0</v>
          </cell>
          <cell r="U5944">
            <v>0</v>
          </cell>
          <cell r="V5944">
            <v>0</v>
          </cell>
          <cell r="W5944">
            <v>0</v>
          </cell>
          <cell r="X5944">
            <v>0</v>
          </cell>
          <cell r="Y5944">
            <v>0</v>
          </cell>
          <cell r="Z5944">
            <v>0</v>
          </cell>
          <cell r="AA5944">
            <v>0</v>
          </cell>
          <cell r="AB5944">
            <v>0</v>
          </cell>
          <cell r="AC5944">
            <v>120</v>
          </cell>
          <cell r="AD5944">
            <v>0</v>
          </cell>
        </row>
        <row r="5945">
          <cell r="B5945" t="str">
            <v>KITSAP CO -REGULATEDPAYMENTSCC-KOL</v>
          </cell>
          <cell r="J5945" t="str">
            <v>CC-KOL</v>
          </cell>
          <cell r="K5945" t="str">
            <v>ONLINE PAYMENT-CC</v>
          </cell>
          <cell r="S5945">
            <v>0</v>
          </cell>
          <cell r="T5945">
            <v>0</v>
          </cell>
          <cell r="U5945">
            <v>0</v>
          </cell>
          <cell r="V5945">
            <v>0</v>
          </cell>
          <cell r="W5945">
            <v>0</v>
          </cell>
          <cell r="X5945">
            <v>0</v>
          </cell>
          <cell r="Y5945">
            <v>0</v>
          </cell>
          <cell r="Z5945">
            <v>0</v>
          </cell>
          <cell r="AA5945">
            <v>0</v>
          </cell>
          <cell r="AB5945">
            <v>0</v>
          </cell>
          <cell r="AC5945">
            <v>-22544.89</v>
          </cell>
          <cell r="AD5945">
            <v>0</v>
          </cell>
        </row>
        <row r="5946">
          <cell r="B5946" t="str">
            <v>KITSAP CO -REGULATEDPAYMENTSCCREF-KOL</v>
          </cell>
          <cell r="J5946" t="str">
            <v>CCREF-KOL</v>
          </cell>
          <cell r="K5946" t="str">
            <v>CREDIT CARD REFUND</v>
          </cell>
          <cell r="S5946">
            <v>0</v>
          </cell>
          <cell r="T5946">
            <v>0</v>
          </cell>
          <cell r="U5946">
            <v>0</v>
          </cell>
          <cell r="V5946">
            <v>0</v>
          </cell>
          <cell r="W5946">
            <v>0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B5946">
            <v>0</v>
          </cell>
          <cell r="AC5946">
            <v>238.55</v>
          </cell>
          <cell r="AD5946">
            <v>0</v>
          </cell>
        </row>
        <row r="5947">
          <cell r="B5947" t="str">
            <v>KITSAP CO -REGULATEDPAYMENTSPAY</v>
          </cell>
          <cell r="J5947" t="str">
            <v>PAY</v>
          </cell>
          <cell r="K5947" t="str">
            <v>PAYMENT-THANK YOU!</v>
          </cell>
          <cell r="S5947">
            <v>0</v>
          </cell>
          <cell r="T5947">
            <v>0</v>
          </cell>
          <cell r="U5947">
            <v>0</v>
          </cell>
          <cell r="V5947">
            <v>0</v>
          </cell>
          <cell r="W5947">
            <v>0</v>
          </cell>
          <cell r="X5947">
            <v>0</v>
          </cell>
          <cell r="Y5947">
            <v>0</v>
          </cell>
          <cell r="Z5947">
            <v>0</v>
          </cell>
          <cell r="AA5947">
            <v>0</v>
          </cell>
          <cell r="AB5947">
            <v>0</v>
          </cell>
          <cell r="AC5947">
            <v>-1109.8599999999999</v>
          </cell>
          <cell r="AD5947">
            <v>0</v>
          </cell>
        </row>
        <row r="5948">
          <cell r="B5948" t="str">
            <v>KITSAP CO -REGULATEDPAYMENTSPAY-CFREE</v>
          </cell>
          <cell r="J5948" t="str">
            <v>PAY-CFREE</v>
          </cell>
          <cell r="K5948" t="str">
            <v>PAYMENT-THANK YOU</v>
          </cell>
          <cell r="S5948">
            <v>0</v>
          </cell>
          <cell r="T5948">
            <v>0</v>
          </cell>
          <cell r="U5948">
            <v>0</v>
          </cell>
          <cell r="V5948">
            <v>0</v>
          </cell>
          <cell r="W5948">
            <v>0</v>
          </cell>
          <cell r="X5948">
            <v>0</v>
          </cell>
          <cell r="Y5948">
            <v>0</v>
          </cell>
          <cell r="Z5948">
            <v>0</v>
          </cell>
          <cell r="AA5948">
            <v>0</v>
          </cell>
          <cell r="AB5948">
            <v>0</v>
          </cell>
          <cell r="AC5948">
            <v>-3269.67</v>
          </cell>
          <cell r="AD5948">
            <v>0</v>
          </cell>
        </row>
        <row r="5949">
          <cell r="B5949" t="str">
            <v>KITSAP CO -REGULATEDPAYMENTSPAY-KOL</v>
          </cell>
          <cell r="J5949" t="str">
            <v>PAY-KOL</v>
          </cell>
          <cell r="K5949" t="str">
            <v>PAYMENT-THANK YOU - OL</v>
          </cell>
          <cell r="S5949">
            <v>0</v>
          </cell>
          <cell r="T5949">
            <v>0</v>
          </cell>
          <cell r="U5949">
            <v>0</v>
          </cell>
          <cell r="V5949">
            <v>0</v>
          </cell>
          <cell r="W5949">
            <v>0</v>
          </cell>
          <cell r="X5949">
            <v>0</v>
          </cell>
          <cell r="Y5949">
            <v>0</v>
          </cell>
          <cell r="Z5949">
            <v>0</v>
          </cell>
          <cell r="AA5949">
            <v>0</v>
          </cell>
          <cell r="AB5949">
            <v>0</v>
          </cell>
          <cell r="AC5949">
            <v>-5236.75</v>
          </cell>
          <cell r="AD5949">
            <v>0</v>
          </cell>
        </row>
        <row r="5950">
          <cell r="B5950" t="str">
            <v>KITSAP CO -REGULATEDPAYMENTSPAY-RPPS</v>
          </cell>
          <cell r="J5950" t="str">
            <v>PAY-RPPS</v>
          </cell>
          <cell r="K5950" t="str">
            <v>RPSS PAYMENT</v>
          </cell>
          <cell r="S5950">
            <v>0</v>
          </cell>
          <cell r="T5950">
            <v>0</v>
          </cell>
          <cell r="U5950">
            <v>0</v>
          </cell>
          <cell r="V5950">
            <v>0</v>
          </cell>
          <cell r="W5950">
            <v>0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B5950">
            <v>0</v>
          </cell>
          <cell r="AC5950">
            <v>-792.78</v>
          </cell>
          <cell r="AD5950">
            <v>0</v>
          </cell>
        </row>
        <row r="5951">
          <cell r="B5951" t="str">
            <v>KITSAP CO -REGULATEDPAYMENTSPAYMET</v>
          </cell>
          <cell r="J5951" t="str">
            <v>PAYMET</v>
          </cell>
          <cell r="K5951" t="str">
            <v>METAVANTE ONLINE PAYMENT</v>
          </cell>
          <cell r="S5951">
            <v>0</v>
          </cell>
          <cell r="T5951">
            <v>0</v>
          </cell>
          <cell r="U5951">
            <v>0</v>
          </cell>
          <cell r="V5951">
            <v>0</v>
          </cell>
          <cell r="W5951">
            <v>0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B5951">
            <v>0</v>
          </cell>
          <cell r="AC5951">
            <v>-125</v>
          </cell>
          <cell r="AD5951">
            <v>0</v>
          </cell>
        </row>
        <row r="5952">
          <cell r="B5952" t="str">
            <v>KITSAP CO -REGULATEDPAYMENTSPAYPNCL</v>
          </cell>
          <cell r="J5952" t="str">
            <v>PAYPNCL</v>
          </cell>
          <cell r="K5952" t="str">
            <v>PAYMENT THANK YOU!</v>
          </cell>
          <cell r="S5952">
            <v>0</v>
          </cell>
          <cell r="T5952">
            <v>0</v>
          </cell>
          <cell r="U5952">
            <v>0</v>
          </cell>
          <cell r="V5952">
            <v>0</v>
          </cell>
          <cell r="W5952">
            <v>0</v>
          </cell>
          <cell r="X5952">
            <v>0</v>
          </cell>
          <cell r="Y5952">
            <v>0</v>
          </cell>
          <cell r="Z5952">
            <v>0</v>
          </cell>
          <cell r="AA5952">
            <v>0</v>
          </cell>
          <cell r="AB5952">
            <v>0</v>
          </cell>
          <cell r="AC5952">
            <v>-4259.37</v>
          </cell>
          <cell r="AD5952">
            <v>0</v>
          </cell>
        </row>
        <row r="5953">
          <cell r="B5953" t="str">
            <v>KITSAP CO -REGULATEDPAYMENTSPAYUSBL</v>
          </cell>
          <cell r="J5953" t="str">
            <v>PAYUSBL</v>
          </cell>
          <cell r="K5953" t="str">
            <v>PAYMENT THANK YOU</v>
          </cell>
          <cell r="S5953">
            <v>0</v>
          </cell>
          <cell r="T5953">
            <v>0</v>
          </cell>
          <cell r="U5953">
            <v>0</v>
          </cell>
          <cell r="V5953">
            <v>0</v>
          </cell>
          <cell r="W5953">
            <v>0</v>
          </cell>
          <cell r="X5953">
            <v>0</v>
          </cell>
          <cell r="Y5953">
            <v>0</v>
          </cell>
          <cell r="Z5953">
            <v>0</v>
          </cell>
          <cell r="AA5953">
            <v>0</v>
          </cell>
          <cell r="AB5953">
            <v>0</v>
          </cell>
          <cell r="AC5953">
            <v>-122.11</v>
          </cell>
          <cell r="AD5953">
            <v>0</v>
          </cell>
        </row>
        <row r="5954">
          <cell r="B5954" t="str">
            <v>KITSAP CO -REGULATEDPAYMENTSRET-KOL</v>
          </cell>
          <cell r="J5954" t="str">
            <v>RET-KOL</v>
          </cell>
          <cell r="K5954" t="str">
            <v>ONLINE PAYMENT RETURN</v>
          </cell>
          <cell r="S5954">
            <v>0</v>
          </cell>
          <cell r="T5954">
            <v>0</v>
          </cell>
          <cell r="U5954">
            <v>0</v>
          </cell>
          <cell r="V5954">
            <v>0</v>
          </cell>
          <cell r="W5954">
            <v>0</v>
          </cell>
          <cell r="X5954">
            <v>0</v>
          </cell>
          <cell r="Y5954">
            <v>0</v>
          </cell>
          <cell r="Z5954">
            <v>0</v>
          </cell>
          <cell r="AA5954">
            <v>0</v>
          </cell>
          <cell r="AB5954">
            <v>0</v>
          </cell>
          <cell r="AC5954">
            <v>404.5</v>
          </cell>
          <cell r="AD5954">
            <v>0</v>
          </cell>
        </row>
        <row r="5955">
          <cell r="B5955" t="str">
            <v>KITSAP CO -REGULATEDPAYMENTSCC-KOL</v>
          </cell>
          <cell r="J5955" t="str">
            <v>CC-KOL</v>
          </cell>
          <cell r="K5955" t="str">
            <v>ONLINE PAYMENT-CC</v>
          </cell>
          <cell r="S5955">
            <v>0</v>
          </cell>
          <cell r="T5955">
            <v>0</v>
          </cell>
          <cell r="U5955">
            <v>0</v>
          </cell>
          <cell r="V5955">
            <v>0</v>
          </cell>
          <cell r="W5955">
            <v>0</v>
          </cell>
          <cell r="X5955">
            <v>0</v>
          </cell>
          <cell r="Y5955">
            <v>0</v>
          </cell>
          <cell r="Z5955">
            <v>0</v>
          </cell>
          <cell r="AA5955">
            <v>0</v>
          </cell>
          <cell r="AB5955">
            <v>0</v>
          </cell>
          <cell r="AC5955">
            <v>-22405.759999999998</v>
          </cell>
          <cell r="AD5955">
            <v>0</v>
          </cell>
        </row>
        <row r="5956">
          <cell r="B5956" t="str">
            <v>KITSAP CO -REGULATEDPAYMENTSCCREF-KOL</v>
          </cell>
          <cell r="J5956" t="str">
            <v>CCREF-KOL</v>
          </cell>
          <cell r="K5956" t="str">
            <v>CREDIT CARD REFUND</v>
          </cell>
          <cell r="S5956">
            <v>0</v>
          </cell>
          <cell r="T5956">
            <v>0</v>
          </cell>
          <cell r="U5956">
            <v>0</v>
          </cell>
          <cell r="V5956">
            <v>0</v>
          </cell>
          <cell r="W5956">
            <v>0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B5956">
            <v>0</v>
          </cell>
          <cell r="AC5956">
            <v>892.47</v>
          </cell>
          <cell r="AD5956">
            <v>0</v>
          </cell>
        </row>
        <row r="5957">
          <cell r="B5957" t="str">
            <v>KITSAP CO -REGULATEDPAYMENTSPAY</v>
          </cell>
          <cell r="J5957" t="str">
            <v>PAY</v>
          </cell>
          <cell r="K5957" t="str">
            <v>PAYMENT-THANK YOU!</v>
          </cell>
          <cell r="S5957">
            <v>0</v>
          </cell>
          <cell r="T5957">
            <v>0</v>
          </cell>
          <cell r="U5957">
            <v>0</v>
          </cell>
          <cell r="V5957">
            <v>0</v>
          </cell>
          <cell r="W5957">
            <v>0</v>
          </cell>
          <cell r="X5957">
            <v>0</v>
          </cell>
          <cell r="Y5957">
            <v>0</v>
          </cell>
          <cell r="Z5957">
            <v>0</v>
          </cell>
          <cell r="AA5957">
            <v>0</v>
          </cell>
          <cell r="AB5957">
            <v>0</v>
          </cell>
          <cell r="AC5957">
            <v>-8821.7999999999993</v>
          </cell>
          <cell r="AD5957">
            <v>0</v>
          </cell>
        </row>
        <row r="5958">
          <cell r="B5958" t="str">
            <v>KITSAP CO -REGULATEDPAYMENTSPAY-CFREE</v>
          </cell>
          <cell r="J5958" t="str">
            <v>PAY-CFREE</v>
          </cell>
          <cell r="K5958" t="str">
            <v>PAYMENT-THANK YOU</v>
          </cell>
          <cell r="S5958">
            <v>0</v>
          </cell>
          <cell r="T5958">
            <v>0</v>
          </cell>
          <cell r="U5958">
            <v>0</v>
          </cell>
          <cell r="V5958">
            <v>0</v>
          </cell>
          <cell r="W5958">
            <v>0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B5958">
            <v>0</v>
          </cell>
          <cell r="AC5958">
            <v>-730.74</v>
          </cell>
          <cell r="AD5958">
            <v>0</v>
          </cell>
        </row>
        <row r="5959">
          <cell r="B5959" t="str">
            <v>KITSAP CO -REGULATEDPAYMENTSPAY-KOL</v>
          </cell>
          <cell r="J5959" t="str">
            <v>PAY-KOL</v>
          </cell>
          <cell r="K5959" t="str">
            <v>PAYMENT-THANK YOU - OL</v>
          </cell>
          <cell r="S5959">
            <v>0</v>
          </cell>
          <cell r="T5959">
            <v>0</v>
          </cell>
          <cell r="U5959">
            <v>0</v>
          </cell>
          <cell r="V5959">
            <v>0</v>
          </cell>
          <cell r="W5959">
            <v>0</v>
          </cell>
          <cell r="X5959">
            <v>0</v>
          </cell>
          <cell r="Y5959">
            <v>0</v>
          </cell>
          <cell r="Z5959">
            <v>0</v>
          </cell>
          <cell r="AA5959">
            <v>0</v>
          </cell>
          <cell r="AB5959">
            <v>0</v>
          </cell>
          <cell r="AC5959">
            <v>-6145.6</v>
          </cell>
          <cell r="AD5959">
            <v>0</v>
          </cell>
        </row>
        <row r="5960">
          <cell r="B5960" t="str">
            <v>KITSAP CO -REGULATEDPAYMENTSPAY-NATL</v>
          </cell>
          <cell r="J5960" t="str">
            <v>PAY-NATL</v>
          </cell>
          <cell r="K5960" t="str">
            <v>PAYMENT THANK YOU</v>
          </cell>
          <cell r="S5960">
            <v>0</v>
          </cell>
          <cell r="T5960">
            <v>0</v>
          </cell>
          <cell r="U5960">
            <v>0</v>
          </cell>
          <cell r="V5960">
            <v>0</v>
          </cell>
          <cell r="W5960">
            <v>0</v>
          </cell>
          <cell r="X5960">
            <v>0</v>
          </cell>
          <cell r="Y5960">
            <v>0</v>
          </cell>
          <cell r="Z5960">
            <v>0</v>
          </cell>
          <cell r="AA5960">
            <v>0</v>
          </cell>
          <cell r="AB5960">
            <v>0</v>
          </cell>
          <cell r="AC5960">
            <v>-2899.78</v>
          </cell>
          <cell r="AD5960">
            <v>0</v>
          </cell>
        </row>
        <row r="5961">
          <cell r="B5961" t="str">
            <v>KITSAP CO -REGULATEDPAYMENTSPAY-OAK</v>
          </cell>
          <cell r="J5961" t="str">
            <v>PAY-OAK</v>
          </cell>
          <cell r="K5961" t="str">
            <v>OAKLEAF PAYMENT</v>
          </cell>
          <cell r="S5961">
            <v>0</v>
          </cell>
          <cell r="T5961">
            <v>0</v>
          </cell>
          <cell r="U5961">
            <v>0</v>
          </cell>
          <cell r="V5961">
            <v>0</v>
          </cell>
          <cell r="W5961">
            <v>0</v>
          </cell>
          <cell r="X5961">
            <v>0</v>
          </cell>
          <cell r="Y5961">
            <v>0</v>
          </cell>
          <cell r="Z5961">
            <v>0</v>
          </cell>
          <cell r="AA5961">
            <v>0</v>
          </cell>
          <cell r="AB5961">
            <v>0</v>
          </cell>
          <cell r="AC5961">
            <v>-972.47</v>
          </cell>
          <cell r="AD5961">
            <v>0</v>
          </cell>
        </row>
        <row r="5962">
          <cell r="B5962" t="str">
            <v>KITSAP CO -REGULATEDPAYMENTSPAY-RPPS</v>
          </cell>
          <cell r="J5962" t="str">
            <v>PAY-RPPS</v>
          </cell>
          <cell r="K5962" t="str">
            <v>RPSS PAYMENT</v>
          </cell>
          <cell r="S5962">
            <v>0</v>
          </cell>
          <cell r="T5962">
            <v>0</v>
          </cell>
          <cell r="U5962">
            <v>0</v>
          </cell>
          <cell r="V5962">
            <v>0</v>
          </cell>
          <cell r="W5962">
            <v>0</v>
          </cell>
          <cell r="X5962">
            <v>0</v>
          </cell>
          <cell r="Y5962">
            <v>0</v>
          </cell>
          <cell r="Z5962">
            <v>0</v>
          </cell>
          <cell r="AA5962">
            <v>0</v>
          </cell>
          <cell r="AB5962">
            <v>0</v>
          </cell>
          <cell r="AC5962">
            <v>-550.96</v>
          </cell>
          <cell r="AD5962">
            <v>0</v>
          </cell>
        </row>
        <row r="5963">
          <cell r="B5963" t="str">
            <v>KITSAP CO -REGULATEDPAYMENTSPAYMET</v>
          </cell>
          <cell r="J5963" t="str">
            <v>PAYMET</v>
          </cell>
          <cell r="K5963" t="str">
            <v>METAVANTE ONLINE PAYMENT</v>
          </cell>
          <cell r="S5963">
            <v>0</v>
          </cell>
          <cell r="T5963">
            <v>0</v>
          </cell>
          <cell r="U5963">
            <v>0</v>
          </cell>
          <cell r="V5963">
            <v>0</v>
          </cell>
          <cell r="W5963">
            <v>0</v>
          </cell>
          <cell r="X5963">
            <v>0</v>
          </cell>
          <cell r="Y5963">
            <v>0</v>
          </cell>
          <cell r="Z5963">
            <v>0</v>
          </cell>
          <cell r="AA5963">
            <v>0</v>
          </cell>
          <cell r="AB5963">
            <v>0</v>
          </cell>
          <cell r="AC5963">
            <v>-188.52</v>
          </cell>
          <cell r="AD5963">
            <v>0</v>
          </cell>
        </row>
        <row r="5964">
          <cell r="B5964" t="str">
            <v>KITSAP CO -REGULATEDPAYMENTSPAYPNCL</v>
          </cell>
          <cell r="J5964" t="str">
            <v>PAYPNCL</v>
          </cell>
          <cell r="K5964" t="str">
            <v>PAYMENT THANK YOU!</v>
          </cell>
          <cell r="S5964">
            <v>0</v>
          </cell>
          <cell r="T5964">
            <v>0</v>
          </cell>
          <cell r="U5964">
            <v>0</v>
          </cell>
          <cell r="V5964">
            <v>0</v>
          </cell>
          <cell r="W5964">
            <v>0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B5964">
            <v>0</v>
          </cell>
          <cell r="AC5964">
            <v>-18006.55</v>
          </cell>
          <cell r="AD5964">
            <v>0</v>
          </cell>
        </row>
        <row r="5965">
          <cell r="B5965" t="str">
            <v>KITSAP CO -REGULATEDPAYMENTSPAYUSBL</v>
          </cell>
          <cell r="J5965" t="str">
            <v>PAYUSBL</v>
          </cell>
          <cell r="K5965" t="str">
            <v>PAYMENT THANK YOU</v>
          </cell>
          <cell r="S5965">
            <v>0</v>
          </cell>
          <cell r="T5965">
            <v>0</v>
          </cell>
          <cell r="U5965">
            <v>0</v>
          </cell>
          <cell r="V5965">
            <v>0</v>
          </cell>
          <cell r="W5965">
            <v>0</v>
          </cell>
          <cell r="X5965">
            <v>0</v>
          </cell>
          <cell r="Y5965">
            <v>0</v>
          </cell>
          <cell r="Z5965">
            <v>0</v>
          </cell>
          <cell r="AA5965">
            <v>0</v>
          </cell>
          <cell r="AB5965">
            <v>0</v>
          </cell>
          <cell r="AC5965">
            <v>-583.6</v>
          </cell>
          <cell r="AD5965">
            <v>0</v>
          </cell>
        </row>
        <row r="5966">
          <cell r="B5966" t="str">
            <v>KITSAP CO -REGULATEDPAYMENTSRET-KOL</v>
          </cell>
          <cell r="J5966" t="str">
            <v>RET-KOL</v>
          </cell>
          <cell r="K5966" t="str">
            <v>ONLINE PAYMENT RETURN</v>
          </cell>
          <cell r="S5966">
            <v>0</v>
          </cell>
          <cell r="T5966">
            <v>0</v>
          </cell>
          <cell r="U5966">
            <v>0</v>
          </cell>
          <cell r="V5966">
            <v>0</v>
          </cell>
          <cell r="W5966">
            <v>0</v>
          </cell>
          <cell r="X5966">
            <v>0</v>
          </cell>
          <cell r="Y5966">
            <v>0</v>
          </cell>
          <cell r="Z5966">
            <v>0</v>
          </cell>
          <cell r="AA5966">
            <v>0</v>
          </cell>
          <cell r="AB5966">
            <v>0</v>
          </cell>
          <cell r="AC5966">
            <v>477.11</v>
          </cell>
          <cell r="AD5966">
            <v>0</v>
          </cell>
        </row>
        <row r="5967">
          <cell r="B5967" t="str">
            <v>KITSAP CO -REGULATEDRESIDENTIAL35RE1</v>
          </cell>
          <cell r="J5967" t="str">
            <v>35RE1</v>
          </cell>
          <cell r="K5967" t="str">
            <v>1-35 GAL CART EOW SVC</v>
          </cell>
          <cell r="S5967">
            <v>0</v>
          </cell>
          <cell r="T5967">
            <v>0</v>
          </cell>
          <cell r="U5967">
            <v>0</v>
          </cell>
          <cell r="V5967">
            <v>0</v>
          </cell>
          <cell r="W5967">
            <v>0</v>
          </cell>
          <cell r="X5967">
            <v>0</v>
          </cell>
          <cell r="Y5967">
            <v>0</v>
          </cell>
          <cell r="Z5967">
            <v>0</v>
          </cell>
          <cell r="AA5967">
            <v>0</v>
          </cell>
          <cell r="AB5967">
            <v>0</v>
          </cell>
          <cell r="AC5967">
            <v>3275.125</v>
          </cell>
          <cell r="AD5967">
            <v>3275.125</v>
          </cell>
        </row>
        <row r="5968">
          <cell r="B5968" t="str">
            <v>KITSAP CO -REGULATEDRESIDENTIAL35RM1</v>
          </cell>
          <cell r="J5968" t="str">
            <v>35RM1</v>
          </cell>
          <cell r="K5968" t="str">
            <v>1-35 GAL MONTHLY</v>
          </cell>
          <cell r="S5968">
            <v>0</v>
          </cell>
          <cell r="T5968">
            <v>0</v>
          </cell>
          <cell r="U5968">
            <v>0</v>
          </cell>
          <cell r="V5968">
            <v>0</v>
          </cell>
          <cell r="W5968">
            <v>0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B5968">
            <v>0</v>
          </cell>
          <cell r="AC5968">
            <v>188.185</v>
          </cell>
          <cell r="AD5968">
            <v>188.185</v>
          </cell>
        </row>
        <row r="5969">
          <cell r="B5969" t="str">
            <v>KITSAP CO -REGULATEDRESIDENTIAL35RW1</v>
          </cell>
          <cell r="J5969" t="str">
            <v>35RW1</v>
          </cell>
          <cell r="K5969" t="str">
            <v>1-35 GAL CART WEEKLY SVC</v>
          </cell>
          <cell r="S5969">
            <v>0</v>
          </cell>
          <cell r="T5969">
            <v>0</v>
          </cell>
          <cell r="U5969">
            <v>0</v>
          </cell>
          <cell r="V5969">
            <v>0</v>
          </cell>
          <cell r="W5969">
            <v>0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B5969">
            <v>0</v>
          </cell>
          <cell r="AC5969">
            <v>11015.36</v>
          </cell>
          <cell r="AD5969">
            <v>11015.36</v>
          </cell>
        </row>
        <row r="5970">
          <cell r="B5970" t="str">
            <v>KITSAP CO -REGULATEDRESIDENTIAL48RE1</v>
          </cell>
          <cell r="J5970" t="str">
            <v>48RE1</v>
          </cell>
          <cell r="K5970" t="str">
            <v>1-48 GAL EOW</v>
          </cell>
          <cell r="S5970">
            <v>0</v>
          </cell>
          <cell r="T5970">
            <v>0</v>
          </cell>
          <cell r="U5970">
            <v>0</v>
          </cell>
          <cell r="V5970">
            <v>0</v>
          </cell>
          <cell r="W5970">
            <v>0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B5970">
            <v>0</v>
          </cell>
          <cell r="AC5970">
            <v>1297.2449999999999</v>
          </cell>
          <cell r="AD5970">
            <v>1297.2449999999999</v>
          </cell>
        </row>
        <row r="5971">
          <cell r="B5971" t="str">
            <v>KITSAP CO -REGULATEDRESIDENTIAL48RM1</v>
          </cell>
          <cell r="J5971" t="str">
            <v>48RM1</v>
          </cell>
          <cell r="K5971" t="str">
            <v>1-48 GAL MONTHLY</v>
          </cell>
          <cell r="S5971">
            <v>0</v>
          </cell>
          <cell r="T5971">
            <v>0</v>
          </cell>
          <cell r="U5971">
            <v>0</v>
          </cell>
          <cell r="V5971">
            <v>0</v>
          </cell>
          <cell r="W5971">
            <v>0</v>
          </cell>
          <cell r="X5971">
            <v>0</v>
          </cell>
          <cell r="Y5971">
            <v>0</v>
          </cell>
          <cell r="Z5971">
            <v>0</v>
          </cell>
          <cell r="AA5971">
            <v>0</v>
          </cell>
          <cell r="AB5971">
            <v>0</v>
          </cell>
          <cell r="AC5971">
            <v>23.19</v>
          </cell>
          <cell r="AD5971">
            <v>23.19</v>
          </cell>
        </row>
        <row r="5972">
          <cell r="B5972" t="str">
            <v>KITSAP CO -REGULATEDRESIDENTIAL48RW1</v>
          </cell>
          <cell r="J5972" t="str">
            <v>48RW1</v>
          </cell>
          <cell r="K5972" t="str">
            <v>1-48 GAL WEEKLY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  <cell r="W5972">
            <v>0</v>
          </cell>
          <cell r="X5972">
            <v>0</v>
          </cell>
          <cell r="Y5972">
            <v>0</v>
          </cell>
          <cell r="Z5972">
            <v>0</v>
          </cell>
          <cell r="AA5972">
            <v>0</v>
          </cell>
          <cell r="AB5972">
            <v>0</v>
          </cell>
          <cell r="AC5972">
            <v>7312.4</v>
          </cell>
          <cell r="AD5972">
            <v>7312.4</v>
          </cell>
        </row>
        <row r="5973">
          <cell r="B5973" t="str">
            <v>KITSAP CO -REGULATEDRESIDENTIAL64RE1</v>
          </cell>
          <cell r="J5973" t="str">
            <v>64RE1</v>
          </cell>
          <cell r="K5973" t="str">
            <v>1-64 GAL EOW</v>
          </cell>
          <cell r="S5973">
            <v>0</v>
          </cell>
          <cell r="T5973">
            <v>0</v>
          </cell>
          <cell r="U5973">
            <v>0</v>
          </cell>
          <cell r="V5973">
            <v>0</v>
          </cell>
          <cell r="W5973">
            <v>0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  <cell r="AB5973">
            <v>0</v>
          </cell>
          <cell r="AC5973">
            <v>2000.99</v>
          </cell>
          <cell r="AD5973">
            <v>2000.99</v>
          </cell>
        </row>
        <row r="5974">
          <cell r="B5974" t="str">
            <v>KITSAP CO -REGULATEDRESIDENTIAL64RM1</v>
          </cell>
          <cell r="J5974" t="str">
            <v>64RM1</v>
          </cell>
          <cell r="K5974" t="str">
            <v>1-64 GAL MONTHLY</v>
          </cell>
          <cell r="S5974">
            <v>0</v>
          </cell>
          <cell r="T5974">
            <v>0</v>
          </cell>
          <cell r="U5974">
            <v>0</v>
          </cell>
          <cell r="V5974">
            <v>0</v>
          </cell>
          <cell r="W5974">
            <v>0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>
            <v>0</v>
          </cell>
          <cell r="AC5974">
            <v>72.64</v>
          </cell>
          <cell r="AD5974">
            <v>72.64</v>
          </cell>
        </row>
        <row r="5975">
          <cell r="B5975" t="str">
            <v>KITSAP CO -REGULATEDRESIDENTIAL64RW1</v>
          </cell>
          <cell r="J5975" t="str">
            <v>64RW1</v>
          </cell>
          <cell r="K5975" t="str">
            <v>1-64 GAL CART WEEKLY SVC</v>
          </cell>
          <cell r="S5975">
            <v>0</v>
          </cell>
          <cell r="T5975">
            <v>0</v>
          </cell>
          <cell r="U5975">
            <v>0</v>
          </cell>
          <cell r="V5975">
            <v>0</v>
          </cell>
          <cell r="W5975">
            <v>0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B5975">
            <v>0</v>
          </cell>
          <cell r="AC5975">
            <v>9783.6550000000007</v>
          </cell>
          <cell r="AD5975">
            <v>9783.6550000000007</v>
          </cell>
        </row>
        <row r="5976">
          <cell r="B5976" t="str">
            <v>KITSAP CO -REGULATEDRESIDENTIAL96RE1</v>
          </cell>
          <cell r="J5976" t="str">
            <v>96RE1</v>
          </cell>
          <cell r="K5976" t="str">
            <v>1-96 GAL EOW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  <cell r="W5976">
            <v>0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B5976">
            <v>0</v>
          </cell>
          <cell r="AC5976">
            <v>1411.115</v>
          </cell>
          <cell r="AD5976">
            <v>1411.115</v>
          </cell>
        </row>
        <row r="5977">
          <cell r="B5977" t="str">
            <v>KITSAP CO -REGULATEDRESIDENTIAL96RM1</v>
          </cell>
          <cell r="J5977" t="str">
            <v>96RM1</v>
          </cell>
          <cell r="K5977" t="str">
            <v>1-96 GAL MONTHLY</v>
          </cell>
          <cell r="S5977">
            <v>0</v>
          </cell>
          <cell r="T5977">
            <v>0</v>
          </cell>
          <cell r="U5977">
            <v>0</v>
          </cell>
          <cell r="V5977">
            <v>0</v>
          </cell>
          <cell r="W5977">
            <v>0</v>
          </cell>
          <cell r="X5977">
            <v>0</v>
          </cell>
          <cell r="Y5977">
            <v>0</v>
          </cell>
          <cell r="Z5977">
            <v>0</v>
          </cell>
          <cell r="AA5977">
            <v>0</v>
          </cell>
          <cell r="AB5977">
            <v>0</v>
          </cell>
          <cell r="AC5977">
            <v>44.48</v>
          </cell>
          <cell r="AD5977">
            <v>44.48</v>
          </cell>
        </row>
        <row r="5978">
          <cell r="B5978" t="str">
            <v>KITSAP CO -REGULATEDRESIDENTIAL96RW1</v>
          </cell>
          <cell r="J5978" t="str">
            <v>96RW1</v>
          </cell>
          <cell r="K5978" t="str">
            <v>1-96 GAL CART WEEKLY SVC</v>
          </cell>
          <cell r="S5978">
            <v>0</v>
          </cell>
          <cell r="T5978">
            <v>0</v>
          </cell>
          <cell r="U5978">
            <v>0</v>
          </cell>
          <cell r="V5978">
            <v>0</v>
          </cell>
          <cell r="W5978">
            <v>0</v>
          </cell>
          <cell r="X5978">
            <v>0</v>
          </cell>
          <cell r="Y5978">
            <v>0</v>
          </cell>
          <cell r="Z5978">
            <v>0</v>
          </cell>
          <cell r="AA5978">
            <v>0</v>
          </cell>
          <cell r="AB5978">
            <v>0</v>
          </cell>
          <cell r="AC5978">
            <v>6077.6850000000004</v>
          </cell>
          <cell r="AD5978">
            <v>6077.6850000000004</v>
          </cell>
        </row>
        <row r="5979">
          <cell r="B5979" t="str">
            <v>KITSAP CO -REGULATEDRESIDENTIALDRVNRE1</v>
          </cell>
          <cell r="J5979" t="str">
            <v>DRVNRE1</v>
          </cell>
          <cell r="K5979" t="str">
            <v>DRIVE IN UP TO 250'-EOW</v>
          </cell>
          <cell r="S5979">
            <v>0</v>
          </cell>
          <cell r="T5979">
            <v>0</v>
          </cell>
          <cell r="U5979">
            <v>0</v>
          </cell>
          <cell r="V5979">
            <v>0</v>
          </cell>
          <cell r="W5979">
            <v>0</v>
          </cell>
          <cell r="X5979">
            <v>0</v>
          </cell>
          <cell r="Y5979">
            <v>0</v>
          </cell>
          <cell r="Z5979">
            <v>0</v>
          </cell>
          <cell r="AA5979">
            <v>0</v>
          </cell>
          <cell r="AB5979">
            <v>0</v>
          </cell>
          <cell r="AC5979">
            <v>24.05</v>
          </cell>
          <cell r="AD5979">
            <v>24.05</v>
          </cell>
        </row>
        <row r="5980">
          <cell r="B5980" t="str">
            <v>KITSAP CO -REGULATEDRESIDENTIALDRVNRE1RECY</v>
          </cell>
          <cell r="J5980" t="str">
            <v>DRVNRE1RECY</v>
          </cell>
          <cell r="K5980" t="str">
            <v>DRIVE IN UP TO 250 EOW-RE</v>
          </cell>
          <cell r="S5980">
            <v>0</v>
          </cell>
          <cell r="T5980">
            <v>0</v>
          </cell>
          <cell r="U5980">
            <v>0</v>
          </cell>
          <cell r="V5980">
            <v>0</v>
          </cell>
          <cell r="W5980">
            <v>0</v>
          </cell>
          <cell r="X5980">
            <v>0</v>
          </cell>
          <cell r="Y5980">
            <v>0</v>
          </cell>
          <cell r="Z5980">
            <v>0</v>
          </cell>
          <cell r="AA5980">
            <v>0</v>
          </cell>
          <cell r="AB5980">
            <v>0</v>
          </cell>
          <cell r="AC5980">
            <v>45.064999999999998</v>
          </cell>
          <cell r="AD5980">
            <v>45.064999999999998</v>
          </cell>
        </row>
        <row r="5981">
          <cell r="B5981" t="str">
            <v>KITSAP CO -REGULATEDRESIDENTIALDRVNRE2</v>
          </cell>
          <cell r="J5981" t="str">
            <v>DRVNRE2</v>
          </cell>
          <cell r="K5981" t="str">
            <v>DRIVE IN OVER 250'-EOW</v>
          </cell>
          <cell r="S5981">
            <v>0</v>
          </cell>
          <cell r="T5981">
            <v>0</v>
          </cell>
          <cell r="U5981">
            <v>0</v>
          </cell>
          <cell r="V5981">
            <v>0</v>
          </cell>
          <cell r="W5981">
            <v>0</v>
          </cell>
          <cell r="X5981">
            <v>0</v>
          </cell>
          <cell r="Y5981">
            <v>0</v>
          </cell>
          <cell r="Z5981">
            <v>0</v>
          </cell>
          <cell r="AA5981">
            <v>0</v>
          </cell>
          <cell r="AB5981">
            <v>0</v>
          </cell>
          <cell r="AC5981">
            <v>9.09</v>
          </cell>
          <cell r="AD5981">
            <v>9.09</v>
          </cell>
        </row>
        <row r="5982">
          <cell r="B5982" t="str">
            <v>KITSAP CO -REGULATEDRESIDENTIALDRVNRE2RECY</v>
          </cell>
          <cell r="J5982" t="str">
            <v>DRVNRE2RECY</v>
          </cell>
          <cell r="K5982" t="str">
            <v>DRIVE IN OVER 250 EOW-REC</v>
          </cell>
          <cell r="S5982">
            <v>0</v>
          </cell>
          <cell r="T5982">
            <v>0</v>
          </cell>
          <cell r="U5982">
            <v>0</v>
          </cell>
          <cell r="V5982">
            <v>0</v>
          </cell>
          <cell r="W5982">
            <v>0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B5982">
            <v>0</v>
          </cell>
          <cell r="AC5982">
            <v>13.16</v>
          </cell>
          <cell r="AD5982">
            <v>13.16</v>
          </cell>
        </row>
        <row r="5983">
          <cell r="B5983" t="str">
            <v>KITSAP CO -REGULATEDRESIDENTIALDRVNRW1</v>
          </cell>
          <cell r="J5983" t="str">
            <v>DRVNRW1</v>
          </cell>
          <cell r="K5983" t="str">
            <v>DRIVE IN UP TO 250'</v>
          </cell>
          <cell r="S5983">
            <v>0</v>
          </cell>
          <cell r="T5983">
            <v>0</v>
          </cell>
          <cell r="U5983">
            <v>0</v>
          </cell>
          <cell r="V5983">
            <v>0</v>
          </cell>
          <cell r="W5983">
            <v>0</v>
          </cell>
          <cell r="X5983">
            <v>0</v>
          </cell>
          <cell r="Y5983">
            <v>0</v>
          </cell>
          <cell r="Z5983">
            <v>0</v>
          </cell>
          <cell r="AA5983">
            <v>0</v>
          </cell>
          <cell r="AB5983">
            <v>0</v>
          </cell>
          <cell r="AC5983">
            <v>106.89</v>
          </cell>
          <cell r="AD5983">
            <v>106.89</v>
          </cell>
        </row>
        <row r="5984">
          <cell r="B5984" t="str">
            <v>KITSAP CO -REGULATEDRESIDENTIALDRVNRW2</v>
          </cell>
          <cell r="J5984" t="str">
            <v>DRVNRW2</v>
          </cell>
          <cell r="K5984" t="str">
            <v>DRIVE IN OVER 250'</v>
          </cell>
          <cell r="S5984">
            <v>0</v>
          </cell>
          <cell r="T5984">
            <v>0</v>
          </cell>
          <cell r="U5984">
            <v>0</v>
          </cell>
          <cell r="V5984">
            <v>0</v>
          </cell>
          <cell r="W5984">
            <v>0</v>
          </cell>
          <cell r="X5984">
            <v>0</v>
          </cell>
          <cell r="Y5984">
            <v>0</v>
          </cell>
          <cell r="Z5984">
            <v>0</v>
          </cell>
          <cell r="AA5984">
            <v>0</v>
          </cell>
          <cell r="AB5984">
            <v>0</v>
          </cell>
          <cell r="AC5984">
            <v>6.06</v>
          </cell>
          <cell r="AD5984">
            <v>6.06</v>
          </cell>
        </row>
        <row r="5985">
          <cell r="B5985" t="str">
            <v>KITSAP CO -REGULATEDRESIDENTIALEMPLOYEER</v>
          </cell>
          <cell r="J5985" t="str">
            <v>EMPLOYEER</v>
          </cell>
          <cell r="K5985" t="str">
            <v>EMPLOYEE SERVICE</v>
          </cell>
          <cell r="S5985">
            <v>0</v>
          </cell>
          <cell r="T5985">
            <v>0</v>
          </cell>
          <cell r="U5985">
            <v>0</v>
          </cell>
          <cell r="V5985">
            <v>0</v>
          </cell>
          <cell r="W5985">
            <v>0</v>
          </cell>
          <cell r="X5985">
            <v>0</v>
          </cell>
          <cell r="Y5985">
            <v>0</v>
          </cell>
          <cell r="Z5985">
            <v>0</v>
          </cell>
          <cell r="AA5985">
            <v>0</v>
          </cell>
          <cell r="AB5985">
            <v>0</v>
          </cell>
          <cell r="AC5985">
            <v>0</v>
          </cell>
          <cell r="AD5985">
            <v>0</v>
          </cell>
        </row>
        <row r="5986">
          <cell r="B5986" t="str">
            <v>KITSAP CO -REGULATEDRESIDENTIALRECYCLECR</v>
          </cell>
          <cell r="J5986" t="str">
            <v>RECYCLECR</v>
          </cell>
          <cell r="K5986" t="str">
            <v>VALUE OF RECYCLABLES</v>
          </cell>
          <cell r="S5986">
            <v>0</v>
          </cell>
          <cell r="T5986">
            <v>0</v>
          </cell>
          <cell r="U5986">
            <v>0</v>
          </cell>
          <cell r="V5986">
            <v>0</v>
          </cell>
          <cell r="W5986">
            <v>0</v>
          </cell>
          <cell r="X5986">
            <v>0</v>
          </cell>
          <cell r="Y5986">
            <v>0</v>
          </cell>
          <cell r="Z5986">
            <v>0</v>
          </cell>
          <cell r="AA5986">
            <v>0</v>
          </cell>
          <cell r="AB5986">
            <v>0</v>
          </cell>
          <cell r="AC5986">
            <v>5143.915</v>
          </cell>
          <cell r="AD5986">
            <v>5143.915</v>
          </cell>
        </row>
        <row r="5987">
          <cell r="B5987" t="str">
            <v>KITSAP CO -REGULATEDRESIDENTIALRECYONLY</v>
          </cell>
          <cell r="J5987" t="str">
            <v>RECYONLY</v>
          </cell>
          <cell r="K5987" t="str">
            <v>RECYCLE SERVICE ONLY</v>
          </cell>
          <cell r="S5987">
            <v>0</v>
          </cell>
          <cell r="T5987">
            <v>0</v>
          </cell>
          <cell r="U5987">
            <v>0</v>
          </cell>
          <cell r="V5987">
            <v>0</v>
          </cell>
          <cell r="W5987">
            <v>0</v>
          </cell>
          <cell r="X5987">
            <v>0</v>
          </cell>
          <cell r="Y5987">
            <v>0</v>
          </cell>
          <cell r="Z5987">
            <v>0</v>
          </cell>
          <cell r="AA5987">
            <v>0</v>
          </cell>
          <cell r="AB5987">
            <v>0</v>
          </cell>
          <cell r="AC5987">
            <v>90.51</v>
          </cell>
          <cell r="AD5987">
            <v>90.51</v>
          </cell>
        </row>
        <row r="5988">
          <cell r="B5988" t="str">
            <v>KITSAP CO -REGULATEDRESIDENTIALRECYR</v>
          </cell>
          <cell r="J5988" t="str">
            <v>RECYR</v>
          </cell>
          <cell r="K5988" t="str">
            <v>RESIDENTIAL RECYCLE</v>
          </cell>
          <cell r="S5988">
            <v>0</v>
          </cell>
          <cell r="T5988">
            <v>0</v>
          </cell>
          <cell r="U5988">
            <v>0</v>
          </cell>
          <cell r="V5988">
            <v>0</v>
          </cell>
          <cell r="W5988">
            <v>0</v>
          </cell>
          <cell r="X5988">
            <v>0</v>
          </cell>
          <cell r="Y5988">
            <v>0</v>
          </cell>
          <cell r="Z5988">
            <v>0</v>
          </cell>
          <cell r="AA5988">
            <v>0</v>
          </cell>
          <cell r="AB5988">
            <v>0</v>
          </cell>
          <cell r="AC5988">
            <v>18183.115000000002</v>
          </cell>
          <cell r="AD5988">
            <v>18183.115000000002</v>
          </cell>
        </row>
        <row r="5989">
          <cell r="B5989" t="str">
            <v>KITSAP CO -REGULATEDRESIDENTIALRECYRNB</v>
          </cell>
          <cell r="J5989" t="str">
            <v>RECYRNB</v>
          </cell>
          <cell r="K5989" t="str">
            <v>RECYCLE PROGRAM W/O BINS</v>
          </cell>
          <cell r="S5989">
            <v>0</v>
          </cell>
          <cell r="T5989">
            <v>0</v>
          </cell>
          <cell r="U5989">
            <v>0</v>
          </cell>
          <cell r="V5989">
            <v>0</v>
          </cell>
          <cell r="W5989">
            <v>0</v>
          </cell>
          <cell r="X5989">
            <v>0</v>
          </cell>
          <cell r="Y5989">
            <v>0</v>
          </cell>
          <cell r="Z5989">
            <v>0</v>
          </cell>
          <cell r="AA5989">
            <v>0</v>
          </cell>
          <cell r="AB5989">
            <v>0</v>
          </cell>
          <cell r="AC5989">
            <v>16.66</v>
          </cell>
          <cell r="AD5989">
            <v>16.66</v>
          </cell>
        </row>
        <row r="5990">
          <cell r="B5990" t="str">
            <v>KITSAP CO -REGULATEDRESIDENTIALWLKNRE1</v>
          </cell>
          <cell r="J5990" t="str">
            <v>WLKNRE1</v>
          </cell>
          <cell r="K5990" t="str">
            <v>WALK IN 5'-25'-EOW</v>
          </cell>
          <cell r="S5990">
            <v>0</v>
          </cell>
          <cell r="T5990">
            <v>0</v>
          </cell>
          <cell r="U5990">
            <v>0</v>
          </cell>
          <cell r="V5990">
            <v>0</v>
          </cell>
          <cell r="W5990">
            <v>0</v>
          </cell>
          <cell r="X5990">
            <v>0</v>
          </cell>
          <cell r="Y5990">
            <v>0</v>
          </cell>
          <cell r="Z5990">
            <v>0</v>
          </cell>
          <cell r="AA5990">
            <v>0</v>
          </cell>
          <cell r="AB5990">
            <v>0</v>
          </cell>
          <cell r="AC5990">
            <v>7.33</v>
          </cell>
          <cell r="AD5990">
            <v>7.33</v>
          </cell>
        </row>
        <row r="5991">
          <cell r="B5991" t="str">
            <v>KITSAP CO -REGULATEDRESIDENTIALWLKNRW1</v>
          </cell>
          <cell r="J5991" t="str">
            <v>WLKNRW1</v>
          </cell>
          <cell r="K5991" t="str">
            <v>WALK IN 5'-25'</v>
          </cell>
          <cell r="S5991">
            <v>0</v>
          </cell>
          <cell r="T5991">
            <v>0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  <cell r="Y5991">
            <v>0</v>
          </cell>
          <cell r="Z5991">
            <v>0</v>
          </cell>
          <cell r="AA5991">
            <v>0</v>
          </cell>
          <cell r="AB5991">
            <v>0</v>
          </cell>
          <cell r="AC5991">
            <v>30.14</v>
          </cell>
          <cell r="AD5991">
            <v>30.14</v>
          </cell>
        </row>
        <row r="5992">
          <cell r="B5992" t="str">
            <v>KITSAP CO -REGULATEDRESIDENTIALWLKNRW2</v>
          </cell>
          <cell r="J5992" t="str">
            <v>WLKNRW2</v>
          </cell>
          <cell r="K5992" t="str">
            <v>WALK IN OVER 25'</v>
          </cell>
          <cell r="S5992">
            <v>0</v>
          </cell>
          <cell r="T5992">
            <v>0</v>
          </cell>
          <cell r="U5992">
            <v>0</v>
          </cell>
          <cell r="V5992">
            <v>0</v>
          </cell>
          <cell r="W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>
            <v>0</v>
          </cell>
          <cell r="AC5992">
            <v>13.69</v>
          </cell>
          <cell r="AD5992">
            <v>13.69</v>
          </cell>
        </row>
        <row r="5993">
          <cell r="B5993" t="str">
            <v>KITSAP CO -REGULATEDRESIDENTIAL35ROCC1</v>
          </cell>
          <cell r="J5993" t="str">
            <v>35ROCC1</v>
          </cell>
          <cell r="K5993" t="str">
            <v>1-35 GAL ON CALL PICKUP</v>
          </cell>
          <cell r="S5993">
            <v>0</v>
          </cell>
          <cell r="T5993">
            <v>0</v>
          </cell>
          <cell r="U5993">
            <v>0</v>
          </cell>
          <cell r="V5993">
            <v>0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>
            <v>0</v>
          </cell>
          <cell r="AC5993">
            <v>6.17</v>
          </cell>
          <cell r="AD5993">
            <v>0</v>
          </cell>
        </row>
        <row r="5994">
          <cell r="B5994" t="str">
            <v>KITSAP CO -REGULATEDRESIDENTIAL35RW1</v>
          </cell>
          <cell r="J5994" t="str">
            <v>35RW1</v>
          </cell>
          <cell r="K5994" t="str">
            <v>1-35 GAL CART WEEKLY SVC</v>
          </cell>
          <cell r="S5994">
            <v>0</v>
          </cell>
          <cell r="T5994">
            <v>0</v>
          </cell>
          <cell r="U5994">
            <v>0</v>
          </cell>
          <cell r="V5994">
            <v>0</v>
          </cell>
          <cell r="W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B5994">
            <v>0</v>
          </cell>
          <cell r="AC5994">
            <v>-34.28</v>
          </cell>
          <cell r="AD5994">
            <v>0</v>
          </cell>
        </row>
        <row r="5995">
          <cell r="B5995" t="str">
            <v>KITSAP CO -REGULATEDRESIDENTIAL64RE1</v>
          </cell>
          <cell r="J5995" t="str">
            <v>64RE1</v>
          </cell>
          <cell r="K5995" t="str">
            <v>1-64 GAL EOW</v>
          </cell>
          <cell r="S5995">
            <v>0</v>
          </cell>
          <cell r="T5995">
            <v>0</v>
          </cell>
          <cell r="U5995">
            <v>0</v>
          </cell>
          <cell r="V5995">
            <v>0</v>
          </cell>
          <cell r="W5995">
            <v>0</v>
          </cell>
          <cell r="X5995">
            <v>0</v>
          </cell>
          <cell r="Y5995">
            <v>0</v>
          </cell>
          <cell r="Z5995">
            <v>0</v>
          </cell>
          <cell r="AA5995">
            <v>0</v>
          </cell>
          <cell r="AB5995">
            <v>0</v>
          </cell>
          <cell r="AC5995">
            <v>-16.04</v>
          </cell>
          <cell r="AD5995">
            <v>0</v>
          </cell>
        </row>
        <row r="5996">
          <cell r="B5996" t="str">
            <v>KITSAP CO -REGULATEDRESIDENTIALADJOTHR</v>
          </cell>
          <cell r="J5996" t="str">
            <v>ADJOTHR</v>
          </cell>
          <cell r="K5996" t="str">
            <v>ADJUSTMENT</v>
          </cell>
          <cell r="S5996">
            <v>0</v>
          </cell>
          <cell r="T5996">
            <v>0</v>
          </cell>
          <cell r="U5996">
            <v>0</v>
          </cell>
          <cell r="V5996">
            <v>0</v>
          </cell>
          <cell r="W5996">
            <v>0</v>
          </cell>
          <cell r="X5996">
            <v>0</v>
          </cell>
          <cell r="Y5996">
            <v>0</v>
          </cell>
          <cell r="Z5996">
            <v>0</v>
          </cell>
          <cell r="AA5996">
            <v>0</v>
          </cell>
          <cell r="AB5996">
            <v>0</v>
          </cell>
          <cell r="AC5996">
            <v>-37.270000000000003</v>
          </cell>
          <cell r="AD5996">
            <v>0</v>
          </cell>
        </row>
        <row r="5997">
          <cell r="B5997" t="str">
            <v>KITSAP CO -REGULATEDRESIDENTIALEXPUR</v>
          </cell>
          <cell r="J5997" t="str">
            <v>EXPUR</v>
          </cell>
          <cell r="K5997" t="str">
            <v>EXTRA PICKUP</v>
          </cell>
          <cell r="S5997">
            <v>0</v>
          </cell>
          <cell r="T5997">
            <v>0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  <cell r="Y5997">
            <v>0</v>
          </cell>
          <cell r="Z5997">
            <v>0</v>
          </cell>
          <cell r="AA5997">
            <v>0</v>
          </cell>
          <cell r="AB5997">
            <v>0</v>
          </cell>
          <cell r="AC5997">
            <v>100.11</v>
          </cell>
          <cell r="AD5997">
            <v>0</v>
          </cell>
        </row>
        <row r="5998">
          <cell r="B5998" t="str">
            <v>KITSAP CO -REGULATEDRESIDENTIALEXTRAR</v>
          </cell>
          <cell r="J5998" t="str">
            <v>EXTRAR</v>
          </cell>
          <cell r="K5998" t="str">
            <v>EXTRA CAN/BAGS</v>
          </cell>
          <cell r="S5998">
            <v>0</v>
          </cell>
          <cell r="T5998">
            <v>0</v>
          </cell>
          <cell r="U5998">
            <v>0</v>
          </cell>
          <cell r="V5998">
            <v>0</v>
          </cell>
          <cell r="W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B5998">
            <v>0</v>
          </cell>
          <cell r="AC5998">
            <v>600.66</v>
          </cell>
          <cell r="AD5998">
            <v>0</v>
          </cell>
        </row>
        <row r="5999">
          <cell r="B5999" t="str">
            <v>KITSAP CO -REGULATEDRESIDENTIALOFOWR</v>
          </cell>
          <cell r="J5999" t="str">
            <v>OFOWR</v>
          </cell>
          <cell r="K5999" t="str">
            <v>OVERFILL/OVERWEIGHT CHG</v>
          </cell>
          <cell r="S5999">
            <v>0</v>
          </cell>
          <cell r="T5999">
            <v>0</v>
          </cell>
          <cell r="U5999">
            <v>0</v>
          </cell>
          <cell r="V5999">
            <v>0</v>
          </cell>
          <cell r="W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B5999">
            <v>0</v>
          </cell>
          <cell r="AC5999">
            <v>353.58</v>
          </cell>
          <cell r="AD5999">
            <v>0</v>
          </cell>
        </row>
        <row r="6000">
          <cell r="B6000" t="str">
            <v>KITSAP CO -REGULATEDRESIDENTIALRECYCLECR</v>
          </cell>
          <cell r="J6000" t="str">
            <v>RECYCLECR</v>
          </cell>
          <cell r="K6000" t="str">
            <v>VALUE OF RECYCLABLES</v>
          </cell>
          <cell r="S6000">
            <v>0</v>
          </cell>
          <cell r="T6000">
            <v>0</v>
          </cell>
          <cell r="U6000">
            <v>0</v>
          </cell>
          <cell r="V6000">
            <v>0</v>
          </cell>
          <cell r="W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>
            <v>0</v>
          </cell>
          <cell r="AC6000">
            <v>-23.31</v>
          </cell>
          <cell r="AD6000">
            <v>0</v>
          </cell>
        </row>
        <row r="6001">
          <cell r="B6001" t="str">
            <v>KITSAP CO -REGULATEDRESIDENTIALRECYR</v>
          </cell>
          <cell r="J6001" t="str">
            <v>RECYR</v>
          </cell>
          <cell r="K6001" t="str">
            <v>RESIDENTIAL RECYCLE</v>
          </cell>
          <cell r="S6001">
            <v>0</v>
          </cell>
          <cell r="T6001">
            <v>0</v>
          </cell>
          <cell r="U6001">
            <v>0</v>
          </cell>
          <cell r="V6001">
            <v>0</v>
          </cell>
          <cell r="W6001">
            <v>0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B6001">
            <v>0</v>
          </cell>
          <cell r="AC6001">
            <v>-24.99</v>
          </cell>
          <cell r="AD6001">
            <v>0</v>
          </cell>
        </row>
        <row r="6002">
          <cell r="B6002" t="str">
            <v>KITSAP CO -REGULATEDRESIDENTIALREDELIVER</v>
          </cell>
          <cell r="J6002" t="str">
            <v>REDELIVER</v>
          </cell>
          <cell r="K6002" t="str">
            <v>DELIVERY CHARGE</v>
          </cell>
          <cell r="S6002">
            <v>0</v>
          </cell>
          <cell r="T6002">
            <v>0</v>
          </cell>
          <cell r="U6002">
            <v>0</v>
          </cell>
          <cell r="V6002">
            <v>0</v>
          </cell>
          <cell r="W6002">
            <v>0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B6002">
            <v>0</v>
          </cell>
          <cell r="AC6002">
            <v>52.32</v>
          </cell>
          <cell r="AD6002">
            <v>0</v>
          </cell>
        </row>
        <row r="6003">
          <cell r="B6003" t="str">
            <v>KITSAP CO -REGULATEDRESIDENTIALDRVNRE1RECYMA</v>
          </cell>
          <cell r="J6003" t="str">
            <v>DRVNRE1RECYMA</v>
          </cell>
          <cell r="K6003" t="str">
            <v>DRIVE IN UP TO 250 EOW-RE</v>
          </cell>
          <cell r="S6003">
            <v>0</v>
          </cell>
          <cell r="T6003">
            <v>0</v>
          </cell>
          <cell r="U6003">
            <v>0</v>
          </cell>
          <cell r="V6003">
            <v>0</v>
          </cell>
          <cell r="W6003">
            <v>0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B6003">
            <v>0</v>
          </cell>
          <cell r="AC6003">
            <v>36.82</v>
          </cell>
          <cell r="AD6003">
            <v>0</v>
          </cell>
        </row>
        <row r="6004">
          <cell r="B6004" t="str">
            <v>KITSAP CO -REGULATEDRESIDENTIAL35ROCC1</v>
          </cell>
          <cell r="J6004" t="str">
            <v>35ROCC1</v>
          </cell>
          <cell r="K6004" t="str">
            <v>1-35 GAL ON CALL PICKUP</v>
          </cell>
          <cell r="S6004">
            <v>0</v>
          </cell>
          <cell r="T6004">
            <v>0</v>
          </cell>
          <cell r="U6004">
            <v>0</v>
          </cell>
          <cell r="V6004">
            <v>0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>
            <v>0</v>
          </cell>
          <cell r="AC6004">
            <v>327.01</v>
          </cell>
          <cell r="AD6004">
            <v>0</v>
          </cell>
        </row>
        <row r="6005">
          <cell r="B6005" t="str">
            <v>KITSAP CO -REGULATEDRESIDENTIAL48ROCC1</v>
          </cell>
          <cell r="J6005" t="str">
            <v>48ROCC1</v>
          </cell>
          <cell r="K6005" t="str">
            <v>1-48 GAL ON CALL PICKUP</v>
          </cell>
          <cell r="S6005">
            <v>0</v>
          </cell>
          <cell r="T6005">
            <v>0</v>
          </cell>
          <cell r="U6005">
            <v>0</v>
          </cell>
          <cell r="V6005">
            <v>0</v>
          </cell>
          <cell r="W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>
            <v>0</v>
          </cell>
          <cell r="AC6005">
            <v>69.569999999999993</v>
          </cell>
          <cell r="AD6005">
            <v>0</v>
          </cell>
        </row>
        <row r="6006">
          <cell r="B6006" t="str">
            <v>KITSAP CO -REGULATEDRESIDENTIAL64ROCC1</v>
          </cell>
          <cell r="J6006" t="str">
            <v>64ROCC1</v>
          </cell>
          <cell r="K6006" t="str">
            <v>1-64 GAL ON CALL PICKUP</v>
          </cell>
          <cell r="S6006">
            <v>0</v>
          </cell>
          <cell r="T6006">
            <v>0</v>
          </cell>
          <cell r="U6006">
            <v>0</v>
          </cell>
          <cell r="V6006">
            <v>0</v>
          </cell>
          <cell r="W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>
            <v>0</v>
          </cell>
          <cell r="AC6006">
            <v>18.16</v>
          </cell>
          <cell r="AD6006">
            <v>0</v>
          </cell>
        </row>
        <row r="6007">
          <cell r="B6007" t="str">
            <v>KITSAP CO -REGULATEDRESIDENTIAL96ROCC1</v>
          </cell>
          <cell r="J6007" t="str">
            <v>96ROCC1</v>
          </cell>
          <cell r="K6007" t="str">
            <v>1-96 GAL ON CALL PICKUP</v>
          </cell>
          <cell r="S6007">
            <v>0</v>
          </cell>
          <cell r="T6007">
            <v>0</v>
          </cell>
          <cell r="U6007">
            <v>0</v>
          </cell>
          <cell r="V6007">
            <v>0</v>
          </cell>
          <cell r="W6007">
            <v>0</v>
          </cell>
          <cell r="X6007">
            <v>0</v>
          </cell>
          <cell r="Y6007">
            <v>0</v>
          </cell>
          <cell r="Z6007">
            <v>0</v>
          </cell>
          <cell r="AA6007">
            <v>0</v>
          </cell>
          <cell r="AB6007">
            <v>0</v>
          </cell>
          <cell r="AC6007">
            <v>111.2</v>
          </cell>
          <cell r="AD6007">
            <v>0</v>
          </cell>
        </row>
        <row r="6008">
          <cell r="B6008" t="str">
            <v>KITSAP CO -REGULATEDROLLOFFROLID</v>
          </cell>
          <cell r="J6008" t="str">
            <v>ROLID</v>
          </cell>
          <cell r="K6008" t="str">
            <v>ROLL OFF-LID</v>
          </cell>
          <cell r="S6008">
            <v>0</v>
          </cell>
          <cell r="T6008">
            <v>0</v>
          </cell>
          <cell r="U6008">
            <v>0</v>
          </cell>
          <cell r="V6008">
            <v>0</v>
          </cell>
          <cell r="W6008">
            <v>0</v>
          </cell>
          <cell r="X6008">
            <v>0</v>
          </cell>
          <cell r="Y6008">
            <v>0</v>
          </cell>
          <cell r="Z6008">
            <v>0</v>
          </cell>
          <cell r="AA6008">
            <v>0</v>
          </cell>
          <cell r="AB6008">
            <v>0</v>
          </cell>
          <cell r="AC6008">
            <v>75.709999999999994</v>
          </cell>
          <cell r="AD6008">
            <v>0</v>
          </cell>
        </row>
        <row r="6009">
          <cell r="B6009" t="str">
            <v>KITSAP CO -REGULATEDROLLOFFRORENT10M</v>
          </cell>
          <cell r="J6009" t="str">
            <v>RORENT10M</v>
          </cell>
          <cell r="K6009" t="str">
            <v>10YD ROLL OFF MTHLY RENT</v>
          </cell>
          <cell r="S6009">
            <v>0</v>
          </cell>
          <cell r="T6009">
            <v>0</v>
          </cell>
          <cell r="U6009">
            <v>0</v>
          </cell>
          <cell r="V6009">
            <v>0</v>
          </cell>
          <cell r="W6009">
            <v>0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B6009">
            <v>0</v>
          </cell>
          <cell r="AC6009">
            <v>83.93</v>
          </cell>
          <cell r="AD6009">
            <v>0</v>
          </cell>
        </row>
        <row r="6010">
          <cell r="B6010" t="str">
            <v>KITSAP CO -REGULATEDROLLOFFRORENT20D</v>
          </cell>
          <cell r="J6010" t="str">
            <v>RORENT20D</v>
          </cell>
          <cell r="K6010" t="str">
            <v>20YD ROLL OFF-DAILY RENT</v>
          </cell>
          <cell r="S6010">
            <v>0</v>
          </cell>
          <cell r="T6010">
            <v>0</v>
          </cell>
          <cell r="U6010">
            <v>0</v>
          </cell>
          <cell r="V6010">
            <v>0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B6010">
            <v>0</v>
          </cell>
          <cell r="AC6010">
            <v>1857.09</v>
          </cell>
          <cell r="AD6010">
            <v>0</v>
          </cell>
        </row>
        <row r="6011">
          <cell r="B6011" t="str">
            <v>KITSAP CO -REGULATEDROLLOFFRORENT20M</v>
          </cell>
          <cell r="J6011" t="str">
            <v>RORENT20M</v>
          </cell>
          <cell r="K6011" t="str">
            <v>20YD ROLL OFF-MNTHLY RENT</v>
          </cell>
          <cell r="S6011">
            <v>0</v>
          </cell>
          <cell r="T6011">
            <v>0</v>
          </cell>
          <cell r="U6011">
            <v>0</v>
          </cell>
          <cell r="V6011">
            <v>0</v>
          </cell>
          <cell r="W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B6011">
            <v>0</v>
          </cell>
          <cell r="AC6011">
            <v>194.96</v>
          </cell>
          <cell r="AD6011">
            <v>0</v>
          </cell>
        </row>
        <row r="6012">
          <cell r="B6012" t="str">
            <v>KITSAP CO -REGULATEDROLLOFFRORENT40D</v>
          </cell>
          <cell r="J6012" t="str">
            <v>RORENT40D</v>
          </cell>
          <cell r="K6012" t="str">
            <v>40YD ROLL OFF-DAILY RENT</v>
          </cell>
          <cell r="S6012">
            <v>0</v>
          </cell>
          <cell r="T6012">
            <v>0</v>
          </cell>
          <cell r="U6012">
            <v>0</v>
          </cell>
          <cell r="V6012">
            <v>0</v>
          </cell>
          <cell r="W6012">
            <v>0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B6012">
            <v>0</v>
          </cell>
          <cell r="AC6012">
            <v>406.78</v>
          </cell>
          <cell r="AD6012">
            <v>0</v>
          </cell>
        </row>
        <row r="6013">
          <cell r="B6013" t="str">
            <v>KITSAP CO -REGULATEDROLLOFFRORENT40M</v>
          </cell>
          <cell r="J6013" t="str">
            <v>RORENT40M</v>
          </cell>
          <cell r="K6013" t="str">
            <v>40YD ROLL OFF-MNTHLY RENT</v>
          </cell>
          <cell r="S6013">
            <v>0</v>
          </cell>
          <cell r="T6013">
            <v>0</v>
          </cell>
          <cell r="U6013">
            <v>0</v>
          </cell>
          <cell r="V6013">
            <v>0</v>
          </cell>
          <cell r="W6013">
            <v>0</v>
          </cell>
          <cell r="X6013">
            <v>0</v>
          </cell>
          <cell r="Y6013">
            <v>0</v>
          </cell>
          <cell r="Z6013">
            <v>0</v>
          </cell>
          <cell r="AA6013">
            <v>0</v>
          </cell>
          <cell r="AB6013">
            <v>0</v>
          </cell>
          <cell r="AC6013">
            <v>165.74</v>
          </cell>
          <cell r="AD6013">
            <v>0</v>
          </cell>
        </row>
        <row r="6014">
          <cell r="B6014" t="str">
            <v>KITSAP CO -REGULATEDROLLOFFCPHAUL15</v>
          </cell>
          <cell r="J6014" t="str">
            <v>CPHAUL15</v>
          </cell>
          <cell r="K6014" t="str">
            <v>15YD COMPACTOR-HAUL</v>
          </cell>
          <cell r="S6014">
            <v>0</v>
          </cell>
          <cell r="T6014">
            <v>0</v>
          </cell>
          <cell r="U6014">
            <v>0</v>
          </cell>
          <cell r="V6014">
            <v>0</v>
          </cell>
          <cell r="W6014">
            <v>0</v>
          </cell>
          <cell r="X6014">
            <v>0</v>
          </cell>
          <cell r="Y6014">
            <v>0</v>
          </cell>
          <cell r="Z6014">
            <v>0</v>
          </cell>
          <cell r="AA6014">
            <v>0</v>
          </cell>
          <cell r="AB6014">
            <v>0</v>
          </cell>
          <cell r="AC6014">
            <v>146.16999999999999</v>
          </cell>
          <cell r="AD6014">
            <v>0</v>
          </cell>
        </row>
        <row r="6015">
          <cell r="B6015" t="str">
            <v>KITSAP CO -REGULATEDROLLOFFCPHAUL20</v>
          </cell>
          <cell r="J6015" t="str">
            <v>CPHAUL20</v>
          </cell>
          <cell r="K6015" t="str">
            <v>20YD COMPACTOR-HAUL</v>
          </cell>
          <cell r="S6015">
            <v>0</v>
          </cell>
          <cell r="T6015">
            <v>0</v>
          </cell>
          <cell r="U6015">
            <v>0</v>
          </cell>
          <cell r="V6015">
            <v>0</v>
          </cell>
          <cell r="W6015">
            <v>0</v>
          </cell>
          <cell r="X6015">
            <v>0</v>
          </cell>
          <cell r="Y6015">
            <v>0</v>
          </cell>
          <cell r="Z6015">
            <v>0</v>
          </cell>
          <cell r="AA6015">
            <v>0</v>
          </cell>
          <cell r="AB6015">
            <v>0</v>
          </cell>
          <cell r="AC6015">
            <v>467.79</v>
          </cell>
          <cell r="AD6015">
            <v>0</v>
          </cell>
        </row>
        <row r="6016">
          <cell r="B6016" t="str">
            <v>KITSAP CO -REGULATEDROLLOFFCPHAUL25</v>
          </cell>
          <cell r="J6016" t="str">
            <v>CPHAUL25</v>
          </cell>
          <cell r="K6016" t="str">
            <v>25YD COMPACTOR-HAUL</v>
          </cell>
          <cell r="S6016">
            <v>0</v>
          </cell>
          <cell r="T6016">
            <v>0</v>
          </cell>
          <cell r="U6016">
            <v>0</v>
          </cell>
          <cell r="V6016">
            <v>0</v>
          </cell>
          <cell r="W6016">
            <v>0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B6016">
            <v>0</v>
          </cell>
          <cell r="AC6016">
            <v>341.38</v>
          </cell>
          <cell r="AD6016">
            <v>0</v>
          </cell>
        </row>
        <row r="6017">
          <cell r="B6017" t="str">
            <v>KITSAP CO -REGULATEDROLLOFFCPHAUL30</v>
          </cell>
          <cell r="J6017" t="str">
            <v>CPHAUL30</v>
          </cell>
          <cell r="K6017" t="str">
            <v>30YD COMPACTOR-HAUL</v>
          </cell>
          <cell r="S6017">
            <v>0</v>
          </cell>
          <cell r="T6017">
            <v>0</v>
          </cell>
          <cell r="U6017">
            <v>0</v>
          </cell>
          <cell r="V6017">
            <v>0</v>
          </cell>
          <cell r="W6017">
            <v>0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B6017">
            <v>0</v>
          </cell>
          <cell r="AC6017">
            <v>389.2</v>
          </cell>
          <cell r="AD6017">
            <v>0</v>
          </cell>
        </row>
        <row r="6018">
          <cell r="B6018" t="str">
            <v>KITSAP CO -REGULATEDROLLOFFCPHAUL35</v>
          </cell>
          <cell r="J6018" t="str">
            <v>CPHAUL35</v>
          </cell>
          <cell r="K6018" t="str">
            <v>35YD COMPACTOR-HAUL</v>
          </cell>
          <cell r="S6018">
            <v>0</v>
          </cell>
          <cell r="T6018">
            <v>0</v>
          </cell>
          <cell r="U6018">
            <v>0</v>
          </cell>
          <cell r="V6018">
            <v>0</v>
          </cell>
          <cell r="W6018">
            <v>0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B6018">
            <v>0</v>
          </cell>
          <cell r="AC6018">
            <v>448.18</v>
          </cell>
          <cell r="AD6018">
            <v>0</v>
          </cell>
        </row>
        <row r="6019">
          <cell r="B6019" t="str">
            <v>KITSAP CO -REGULATEDROLLOFFDISPOLY-TON</v>
          </cell>
          <cell r="J6019" t="str">
            <v>DISPOLY-TON</v>
          </cell>
          <cell r="K6019" t="str">
            <v>OLYMPIC LANDFILL PER TON</v>
          </cell>
          <cell r="S6019">
            <v>0</v>
          </cell>
          <cell r="T6019">
            <v>0</v>
          </cell>
          <cell r="U6019">
            <v>0</v>
          </cell>
          <cell r="V6019">
            <v>0</v>
          </cell>
          <cell r="W6019">
            <v>0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B6019">
            <v>0</v>
          </cell>
          <cell r="AC6019">
            <v>9994.4</v>
          </cell>
          <cell r="AD6019">
            <v>0</v>
          </cell>
        </row>
        <row r="6020">
          <cell r="B6020" t="str">
            <v>KITSAP CO -REGULATEDROLLOFFDISPOLYMISC</v>
          </cell>
          <cell r="J6020" t="str">
            <v>DISPOLYMISC</v>
          </cell>
          <cell r="K6020" t="str">
            <v>DISPOSAL MISCELLANOUS</v>
          </cell>
          <cell r="S6020">
            <v>0</v>
          </cell>
          <cell r="T6020">
            <v>0</v>
          </cell>
          <cell r="U6020">
            <v>0</v>
          </cell>
          <cell r="V6020">
            <v>0</v>
          </cell>
          <cell r="W6020">
            <v>0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B6020">
            <v>0</v>
          </cell>
          <cell r="AC6020">
            <v>20</v>
          </cell>
          <cell r="AD6020">
            <v>0</v>
          </cell>
        </row>
        <row r="6021">
          <cell r="B6021" t="str">
            <v>KITSAP CO -REGULATEDROLLOFFRODEL</v>
          </cell>
          <cell r="J6021" t="str">
            <v>RODEL</v>
          </cell>
          <cell r="K6021" t="str">
            <v>ROLL OFF-DELIVERY</v>
          </cell>
          <cell r="S6021">
            <v>0</v>
          </cell>
          <cell r="T6021">
            <v>0</v>
          </cell>
          <cell r="U6021">
            <v>0</v>
          </cell>
          <cell r="V6021">
            <v>0</v>
          </cell>
          <cell r="W6021">
            <v>0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B6021">
            <v>0</v>
          </cell>
          <cell r="AC6021">
            <v>935.52</v>
          </cell>
          <cell r="AD6021">
            <v>0</v>
          </cell>
        </row>
        <row r="6022">
          <cell r="B6022" t="str">
            <v>KITSAP CO -REGULATEDROLLOFFROHAUL10</v>
          </cell>
          <cell r="J6022" t="str">
            <v>ROHAUL10</v>
          </cell>
          <cell r="K6022" t="str">
            <v>10YD ROLL OFF HAUL</v>
          </cell>
          <cell r="S6022">
            <v>0</v>
          </cell>
          <cell r="T6022">
            <v>0</v>
          </cell>
          <cell r="U6022">
            <v>0</v>
          </cell>
          <cell r="V6022">
            <v>0</v>
          </cell>
          <cell r="W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>
            <v>0</v>
          </cell>
          <cell r="AC6022">
            <v>83.93</v>
          </cell>
          <cell r="AD6022">
            <v>0</v>
          </cell>
        </row>
        <row r="6023">
          <cell r="B6023" t="str">
            <v>KITSAP CO -REGULATEDROLLOFFROHAUL20</v>
          </cell>
          <cell r="J6023" t="str">
            <v>ROHAUL20</v>
          </cell>
          <cell r="K6023" t="str">
            <v>20YD ROLL OFF-HAUL</v>
          </cell>
          <cell r="S6023">
            <v>0</v>
          </cell>
          <cell r="T6023">
            <v>0</v>
          </cell>
          <cell r="U6023">
            <v>0</v>
          </cell>
          <cell r="V6023">
            <v>0</v>
          </cell>
          <cell r="W6023">
            <v>0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B6023">
            <v>0</v>
          </cell>
          <cell r="AC6023">
            <v>877.32</v>
          </cell>
          <cell r="AD6023">
            <v>0</v>
          </cell>
        </row>
        <row r="6024">
          <cell r="B6024" t="str">
            <v>KITSAP CO -REGULATEDROLLOFFROHAUL20T</v>
          </cell>
          <cell r="J6024" t="str">
            <v>ROHAUL20T</v>
          </cell>
          <cell r="K6024" t="str">
            <v>20YD ROLL OFF TEMP HAUL</v>
          </cell>
          <cell r="S6024">
            <v>0</v>
          </cell>
          <cell r="T6024">
            <v>0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B6024">
            <v>0</v>
          </cell>
          <cell r="AC6024">
            <v>1267.24</v>
          </cell>
          <cell r="AD6024">
            <v>0</v>
          </cell>
        </row>
        <row r="6025">
          <cell r="B6025" t="str">
            <v>KITSAP CO -REGULATEDROLLOFFROHAUL40T</v>
          </cell>
          <cell r="J6025" t="str">
            <v>ROHAUL40T</v>
          </cell>
          <cell r="K6025" t="str">
            <v>40YD ROLL OFF TEMP HAUL</v>
          </cell>
          <cell r="S6025">
            <v>0</v>
          </cell>
          <cell r="T6025">
            <v>0</v>
          </cell>
          <cell r="U6025">
            <v>0</v>
          </cell>
          <cell r="V6025">
            <v>0</v>
          </cell>
          <cell r="W6025">
            <v>0</v>
          </cell>
          <cell r="X6025">
            <v>0</v>
          </cell>
          <cell r="Y6025">
            <v>0</v>
          </cell>
          <cell r="Z6025">
            <v>0</v>
          </cell>
          <cell r="AA6025">
            <v>0</v>
          </cell>
          <cell r="AB6025">
            <v>0</v>
          </cell>
          <cell r="AC6025">
            <v>828.7</v>
          </cell>
          <cell r="AD6025">
            <v>0</v>
          </cell>
        </row>
        <row r="6026">
          <cell r="B6026" t="str">
            <v>KITSAP CO -REGULATEDROLLOFFROMILE</v>
          </cell>
          <cell r="J6026" t="str">
            <v>ROMILE</v>
          </cell>
          <cell r="K6026" t="str">
            <v>ROLL OFF-MILEAGE</v>
          </cell>
          <cell r="S6026">
            <v>0</v>
          </cell>
          <cell r="T6026">
            <v>0</v>
          </cell>
          <cell r="U6026">
            <v>0</v>
          </cell>
          <cell r="V6026">
            <v>0</v>
          </cell>
          <cell r="W6026">
            <v>0</v>
          </cell>
          <cell r="X6026">
            <v>0</v>
          </cell>
          <cell r="Y6026">
            <v>0</v>
          </cell>
          <cell r="Z6026">
            <v>0</v>
          </cell>
          <cell r="AA6026">
            <v>0</v>
          </cell>
          <cell r="AB6026">
            <v>0</v>
          </cell>
          <cell r="AC6026">
            <v>128.79</v>
          </cell>
          <cell r="AD6026">
            <v>0</v>
          </cell>
        </row>
        <row r="6027">
          <cell r="B6027" t="str">
            <v>KITSAP CO -REGULATEDROLLOFFRORENT20D</v>
          </cell>
          <cell r="J6027" t="str">
            <v>RORENT20D</v>
          </cell>
          <cell r="K6027" t="str">
            <v>20YD ROLL OFF-DAILY RENT</v>
          </cell>
          <cell r="S6027">
            <v>0</v>
          </cell>
          <cell r="T6027">
            <v>0</v>
          </cell>
          <cell r="U6027">
            <v>0</v>
          </cell>
          <cell r="V6027">
            <v>0</v>
          </cell>
          <cell r="W6027">
            <v>0</v>
          </cell>
          <cell r="X6027">
            <v>0</v>
          </cell>
          <cell r="Y6027">
            <v>0</v>
          </cell>
          <cell r="Z6027">
            <v>0</v>
          </cell>
          <cell r="AA6027">
            <v>0</v>
          </cell>
          <cell r="AB6027">
            <v>0</v>
          </cell>
          <cell r="AC6027">
            <v>474.79</v>
          </cell>
          <cell r="AD6027">
            <v>0</v>
          </cell>
        </row>
        <row r="6028">
          <cell r="B6028" t="str">
            <v>KITSAP CO -REGULATEDROLLOFFRORENT40D</v>
          </cell>
          <cell r="J6028" t="str">
            <v>RORENT40D</v>
          </cell>
          <cell r="K6028" t="str">
            <v>40YD ROLL OFF-DAILY RENT</v>
          </cell>
          <cell r="S6028">
            <v>0</v>
          </cell>
          <cell r="T6028">
            <v>0</v>
          </cell>
          <cell r="U6028">
            <v>0</v>
          </cell>
          <cell r="V6028">
            <v>0</v>
          </cell>
          <cell r="W6028">
            <v>0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B6028">
            <v>0</v>
          </cell>
          <cell r="AC6028">
            <v>141.9</v>
          </cell>
          <cell r="AD6028">
            <v>0</v>
          </cell>
        </row>
        <row r="6029">
          <cell r="B6029" t="str">
            <v>KITSAP CO -REGULATEDROLLOFFSP</v>
          </cell>
          <cell r="J6029" t="str">
            <v>SP</v>
          </cell>
          <cell r="K6029" t="str">
            <v>SPECIAL PICKUP</v>
          </cell>
          <cell r="S6029">
            <v>0</v>
          </cell>
          <cell r="T6029">
            <v>0</v>
          </cell>
          <cell r="U6029">
            <v>0</v>
          </cell>
          <cell r="V6029">
            <v>0</v>
          </cell>
          <cell r="W6029">
            <v>0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B6029">
            <v>0</v>
          </cell>
          <cell r="AC6029">
            <v>151.68</v>
          </cell>
          <cell r="AD6029">
            <v>0</v>
          </cell>
        </row>
        <row r="6030">
          <cell r="B6030" t="str">
            <v>KITSAP CO -REGULATEDSURCFUEL-COM MASON</v>
          </cell>
          <cell r="J6030" t="str">
            <v>FUEL-COM MASON</v>
          </cell>
          <cell r="K6030" t="str">
            <v>FUEL &amp; MATERIAL SURCHARGE</v>
          </cell>
          <cell r="S6030">
            <v>0</v>
          </cell>
          <cell r="T6030">
            <v>0</v>
          </cell>
          <cell r="U6030">
            <v>0</v>
          </cell>
          <cell r="V6030">
            <v>0</v>
          </cell>
          <cell r="W6030">
            <v>0</v>
          </cell>
          <cell r="X6030">
            <v>0</v>
          </cell>
          <cell r="Y6030">
            <v>0</v>
          </cell>
          <cell r="Z6030">
            <v>0</v>
          </cell>
          <cell r="AA6030">
            <v>0</v>
          </cell>
          <cell r="AB6030">
            <v>0</v>
          </cell>
          <cell r="AC6030">
            <v>0</v>
          </cell>
          <cell r="AD6030">
            <v>0</v>
          </cell>
        </row>
        <row r="6031">
          <cell r="B6031" t="str">
            <v>KITSAP CO -REGULATEDSURCFUEL-RECY MASON</v>
          </cell>
          <cell r="J6031" t="str">
            <v>FUEL-RECY MASON</v>
          </cell>
          <cell r="K6031" t="str">
            <v>FUEL &amp; MATERIAL SURCHARGE</v>
          </cell>
          <cell r="S6031">
            <v>0</v>
          </cell>
          <cell r="T6031">
            <v>0</v>
          </cell>
          <cell r="U6031">
            <v>0</v>
          </cell>
          <cell r="V6031">
            <v>0</v>
          </cell>
          <cell r="W6031">
            <v>0</v>
          </cell>
          <cell r="X6031">
            <v>0</v>
          </cell>
          <cell r="Y6031">
            <v>0</v>
          </cell>
          <cell r="Z6031">
            <v>0</v>
          </cell>
          <cell r="AA6031">
            <v>0</v>
          </cell>
          <cell r="AB6031">
            <v>0</v>
          </cell>
          <cell r="AC6031">
            <v>0</v>
          </cell>
          <cell r="AD6031">
            <v>0</v>
          </cell>
        </row>
        <row r="6032">
          <cell r="B6032" t="str">
            <v>KITSAP CO -REGULATEDSURCFUEL-RES MASON</v>
          </cell>
          <cell r="J6032" t="str">
            <v>FUEL-RES MASON</v>
          </cell>
          <cell r="K6032" t="str">
            <v>FUEL &amp; MATERIAL SURCHARGE</v>
          </cell>
          <cell r="S6032">
            <v>0</v>
          </cell>
          <cell r="T6032">
            <v>0</v>
          </cell>
          <cell r="U6032">
            <v>0</v>
          </cell>
          <cell r="V6032">
            <v>0</v>
          </cell>
          <cell r="W6032">
            <v>0</v>
          </cell>
          <cell r="X6032">
            <v>0</v>
          </cell>
          <cell r="Y6032">
            <v>0</v>
          </cell>
          <cell r="Z6032">
            <v>0</v>
          </cell>
          <cell r="AA6032">
            <v>0</v>
          </cell>
          <cell r="AB6032">
            <v>0</v>
          </cell>
          <cell r="AC6032">
            <v>0</v>
          </cell>
          <cell r="AD6032">
            <v>0</v>
          </cell>
        </row>
        <row r="6033">
          <cell r="B6033" t="str">
            <v>KITSAP CO -REGULATEDSURCFUEL-COM MASON</v>
          </cell>
          <cell r="J6033" t="str">
            <v>FUEL-COM MASON</v>
          </cell>
          <cell r="K6033" t="str">
            <v>FUEL &amp; MATERIAL SURCHARGE</v>
          </cell>
          <cell r="S6033">
            <v>0</v>
          </cell>
          <cell r="T6033">
            <v>0</v>
          </cell>
          <cell r="U6033">
            <v>0</v>
          </cell>
          <cell r="V6033">
            <v>0</v>
          </cell>
          <cell r="W6033">
            <v>0</v>
          </cell>
          <cell r="X6033">
            <v>0</v>
          </cell>
          <cell r="Y6033">
            <v>0</v>
          </cell>
          <cell r="Z6033">
            <v>0</v>
          </cell>
          <cell r="AA6033">
            <v>0</v>
          </cell>
          <cell r="AB6033">
            <v>0</v>
          </cell>
          <cell r="AC6033">
            <v>0</v>
          </cell>
          <cell r="AD6033">
            <v>0</v>
          </cell>
        </row>
        <row r="6034">
          <cell r="B6034" t="str">
            <v>KITSAP CO -REGULATEDSURCFUEL-RECY MASON</v>
          </cell>
          <cell r="J6034" t="str">
            <v>FUEL-RECY MASON</v>
          </cell>
          <cell r="K6034" t="str">
            <v>FUEL &amp; MATERIAL SURCHARGE</v>
          </cell>
          <cell r="S6034">
            <v>0</v>
          </cell>
          <cell r="T6034">
            <v>0</v>
          </cell>
          <cell r="U6034">
            <v>0</v>
          </cell>
          <cell r="V6034">
            <v>0</v>
          </cell>
          <cell r="W6034">
            <v>0</v>
          </cell>
          <cell r="X6034">
            <v>0</v>
          </cell>
          <cell r="Y6034">
            <v>0</v>
          </cell>
          <cell r="Z6034">
            <v>0</v>
          </cell>
          <cell r="AA6034">
            <v>0</v>
          </cell>
          <cell r="AB6034">
            <v>0</v>
          </cell>
          <cell r="AC6034">
            <v>0</v>
          </cell>
          <cell r="AD6034">
            <v>0</v>
          </cell>
        </row>
        <row r="6035">
          <cell r="B6035" t="str">
            <v>KITSAP CO -REGULATEDSURCFUEL-RES MASON</v>
          </cell>
          <cell r="J6035" t="str">
            <v>FUEL-RES MASON</v>
          </cell>
          <cell r="K6035" t="str">
            <v>FUEL &amp; MATERIAL SURCHARGE</v>
          </cell>
          <cell r="S6035">
            <v>0</v>
          </cell>
          <cell r="T6035">
            <v>0</v>
          </cell>
          <cell r="U6035">
            <v>0</v>
          </cell>
          <cell r="V6035">
            <v>0</v>
          </cell>
          <cell r="W6035">
            <v>0</v>
          </cell>
          <cell r="X6035">
            <v>0</v>
          </cell>
          <cell r="Y6035">
            <v>0</v>
          </cell>
          <cell r="Z6035">
            <v>0</v>
          </cell>
          <cell r="AA6035">
            <v>0</v>
          </cell>
          <cell r="AB6035">
            <v>0</v>
          </cell>
          <cell r="AC6035">
            <v>0</v>
          </cell>
          <cell r="AD6035">
            <v>0</v>
          </cell>
        </row>
        <row r="6036">
          <cell r="B6036" t="str">
            <v>KITSAP CO -REGULATEDSURCFUEL-RO MASON</v>
          </cell>
          <cell r="J6036" t="str">
            <v>FUEL-RO MASON</v>
          </cell>
          <cell r="K6036" t="str">
            <v>FUEL &amp; MATERIAL SURCHARGE</v>
          </cell>
          <cell r="S6036">
            <v>0</v>
          </cell>
          <cell r="T6036">
            <v>0</v>
          </cell>
          <cell r="U6036">
            <v>0</v>
          </cell>
          <cell r="V6036">
            <v>0</v>
          </cell>
          <cell r="W6036">
            <v>0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B6036">
            <v>0</v>
          </cell>
          <cell r="AC6036">
            <v>0</v>
          </cell>
          <cell r="AD6036">
            <v>0</v>
          </cell>
        </row>
        <row r="6037">
          <cell r="B6037" t="str">
            <v>KITSAP CO -REGULATEDSURCFUEL-ACCTG MASON</v>
          </cell>
          <cell r="J6037" t="str">
            <v>FUEL-ACCTG MASON</v>
          </cell>
          <cell r="K6037" t="str">
            <v>FUEL &amp; MATERIAL SURCHARGE</v>
          </cell>
          <cell r="S6037">
            <v>0</v>
          </cell>
          <cell r="T6037">
            <v>0</v>
          </cell>
          <cell r="U6037">
            <v>0</v>
          </cell>
          <cell r="V6037">
            <v>0</v>
          </cell>
          <cell r="W6037">
            <v>0</v>
          </cell>
          <cell r="X6037">
            <v>0</v>
          </cell>
          <cell r="Y6037">
            <v>0</v>
          </cell>
          <cell r="Z6037">
            <v>0</v>
          </cell>
          <cell r="AA6037">
            <v>0</v>
          </cell>
          <cell r="AB6037">
            <v>0</v>
          </cell>
          <cell r="AC6037">
            <v>0</v>
          </cell>
          <cell r="AD6037">
            <v>0</v>
          </cell>
        </row>
        <row r="6038">
          <cell r="B6038" t="str">
            <v>KITSAP CO -REGULATEDSURCFUEL-RECY MASON</v>
          </cell>
          <cell r="J6038" t="str">
            <v>FUEL-RECY MASON</v>
          </cell>
          <cell r="K6038" t="str">
            <v>FUEL &amp; MATERIAL SURCHARGE</v>
          </cell>
          <cell r="S6038">
            <v>0</v>
          </cell>
          <cell r="T6038">
            <v>0</v>
          </cell>
          <cell r="U6038">
            <v>0</v>
          </cell>
          <cell r="V6038">
            <v>0</v>
          </cell>
          <cell r="W6038">
            <v>0</v>
          </cell>
          <cell r="X6038">
            <v>0</v>
          </cell>
          <cell r="Y6038">
            <v>0</v>
          </cell>
          <cell r="Z6038">
            <v>0</v>
          </cell>
          <cell r="AA6038">
            <v>0</v>
          </cell>
          <cell r="AB6038">
            <v>0</v>
          </cell>
          <cell r="AC6038">
            <v>0</v>
          </cell>
          <cell r="AD6038">
            <v>0</v>
          </cell>
        </row>
        <row r="6039">
          <cell r="B6039" t="str">
            <v>KITSAP CO -REGULATEDSURCFUEL-RES MASON</v>
          </cell>
          <cell r="J6039" t="str">
            <v>FUEL-RES MASON</v>
          </cell>
          <cell r="K6039" t="str">
            <v>FUEL &amp; MATERIAL SURCHARGE</v>
          </cell>
          <cell r="S6039">
            <v>0</v>
          </cell>
          <cell r="T6039">
            <v>0</v>
          </cell>
          <cell r="U6039">
            <v>0</v>
          </cell>
          <cell r="V6039">
            <v>0</v>
          </cell>
          <cell r="W6039">
            <v>0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>
            <v>0</v>
          </cell>
          <cell r="AC6039">
            <v>0</v>
          </cell>
          <cell r="AD6039">
            <v>0</v>
          </cell>
        </row>
        <row r="6040">
          <cell r="B6040" t="str">
            <v>KITSAP CO -REGULATEDSURCFUEL-ACCTG MASON</v>
          </cell>
          <cell r="J6040" t="str">
            <v>FUEL-ACCTG MASON</v>
          </cell>
          <cell r="K6040" t="str">
            <v>FUEL &amp; MATERIAL SURCHARGE</v>
          </cell>
          <cell r="S6040">
            <v>0</v>
          </cell>
          <cell r="T6040">
            <v>0</v>
          </cell>
          <cell r="U6040">
            <v>0</v>
          </cell>
          <cell r="V6040">
            <v>0</v>
          </cell>
          <cell r="W6040">
            <v>0</v>
          </cell>
          <cell r="X6040">
            <v>0</v>
          </cell>
          <cell r="Y6040">
            <v>0</v>
          </cell>
          <cell r="Z6040">
            <v>0</v>
          </cell>
          <cell r="AA6040">
            <v>0</v>
          </cell>
          <cell r="AB6040">
            <v>0</v>
          </cell>
          <cell r="AC6040">
            <v>0</v>
          </cell>
          <cell r="AD6040">
            <v>0</v>
          </cell>
        </row>
        <row r="6041">
          <cell r="B6041" t="str">
            <v>KITSAP CO -REGULATEDSURCFUEL-COM MASON</v>
          </cell>
          <cell r="J6041" t="str">
            <v>FUEL-COM MASON</v>
          </cell>
          <cell r="K6041" t="str">
            <v>FUEL &amp; MATERIAL SURCHARGE</v>
          </cell>
          <cell r="S6041">
            <v>0</v>
          </cell>
          <cell r="T6041">
            <v>0</v>
          </cell>
          <cell r="U6041">
            <v>0</v>
          </cell>
          <cell r="V6041">
            <v>0</v>
          </cell>
          <cell r="W6041">
            <v>0</v>
          </cell>
          <cell r="X6041">
            <v>0</v>
          </cell>
          <cell r="Y6041">
            <v>0</v>
          </cell>
          <cell r="Z6041">
            <v>0</v>
          </cell>
          <cell r="AA6041">
            <v>0</v>
          </cell>
          <cell r="AB6041">
            <v>0</v>
          </cell>
          <cell r="AC6041">
            <v>0</v>
          </cell>
          <cell r="AD6041">
            <v>0</v>
          </cell>
        </row>
        <row r="6042">
          <cell r="B6042" t="str">
            <v>KITSAP CO -REGULATEDSURCFUEL-RECY MASON</v>
          </cell>
          <cell r="J6042" t="str">
            <v>FUEL-RECY MASON</v>
          </cell>
          <cell r="K6042" t="str">
            <v>FUEL &amp; MATERIAL SURCHARGE</v>
          </cell>
          <cell r="S6042">
            <v>0</v>
          </cell>
          <cell r="T6042">
            <v>0</v>
          </cell>
          <cell r="U6042">
            <v>0</v>
          </cell>
          <cell r="V6042">
            <v>0</v>
          </cell>
          <cell r="W6042">
            <v>0</v>
          </cell>
          <cell r="X6042">
            <v>0</v>
          </cell>
          <cell r="Y6042">
            <v>0</v>
          </cell>
          <cell r="Z6042">
            <v>0</v>
          </cell>
          <cell r="AA6042">
            <v>0</v>
          </cell>
          <cell r="AB6042">
            <v>0</v>
          </cell>
          <cell r="AC6042">
            <v>0</v>
          </cell>
          <cell r="AD6042">
            <v>0</v>
          </cell>
        </row>
        <row r="6043">
          <cell r="B6043" t="str">
            <v>KITSAP CO -REGULATEDSURCFUEL-RES MASON</v>
          </cell>
          <cell r="J6043" t="str">
            <v>FUEL-RES MASON</v>
          </cell>
          <cell r="K6043" t="str">
            <v>FUEL &amp; MATERIAL SURCHARGE</v>
          </cell>
          <cell r="S6043">
            <v>0</v>
          </cell>
          <cell r="T6043">
            <v>0</v>
          </cell>
          <cell r="U6043">
            <v>0</v>
          </cell>
          <cell r="V6043">
            <v>0</v>
          </cell>
          <cell r="W6043">
            <v>0</v>
          </cell>
          <cell r="X6043">
            <v>0</v>
          </cell>
          <cell r="Y6043">
            <v>0</v>
          </cell>
          <cell r="Z6043">
            <v>0</v>
          </cell>
          <cell r="AA6043">
            <v>0</v>
          </cell>
          <cell r="AB6043">
            <v>0</v>
          </cell>
          <cell r="AC6043">
            <v>0</v>
          </cell>
          <cell r="AD6043">
            <v>0</v>
          </cell>
        </row>
        <row r="6044">
          <cell r="B6044" t="str">
            <v>KITSAP CO -REGULATEDSURCFUEL-RO MASON</v>
          </cell>
          <cell r="J6044" t="str">
            <v>FUEL-RO MASON</v>
          </cell>
          <cell r="K6044" t="str">
            <v>FUEL &amp; MATERIAL SURCHARGE</v>
          </cell>
          <cell r="S6044">
            <v>0</v>
          </cell>
          <cell r="T6044">
            <v>0</v>
          </cell>
          <cell r="U6044">
            <v>0</v>
          </cell>
          <cell r="V6044">
            <v>0</v>
          </cell>
          <cell r="W6044">
            <v>0</v>
          </cell>
          <cell r="X6044">
            <v>0</v>
          </cell>
          <cell r="Y6044">
            <v>0</v>
          </cell>
          <cell r="Z6044">
            <v>0</v>
          </cell>
          <cell r="AA6044">
            <v>0</v>
          </cell>
          <cell r="AB6044">
            <v>0</v>
          </cell>
          <cell r="AC6044">
            <v>0</v>
          </cell>
          <cell r="AD6044">
            <v>0</v>
          </cell>
        </row>
        <row r="6045">
          <cell r="B6045" t="str">
            <v>KITSAP CO -REGULATEDTAXESREF</v>
          </cell>
          <cell r="J6045" t="str">
            <v>REF</v>
          </cell>
          <cell r="K6045" t="str">
            <v>3.6% WA Refuse Tax</v>
          </cell>
          <cell r="S6045">
            <v>0</v>
          </cell>
          <cell r="T6045">
            <v>0</v>
          </cell>
          <cell r="U6045">
            <v>0</v>
          </cell>
          <cell r="V6045">
            <v>0</v>
          </cell>
          <cell r="W6045">
            <v>0</v>
          </cell>
          <cell r="X6045">
            <v>0</v>
          </cell>
          <cell r="Y6045">
            <v>0</v>
          </cell>
          <cell r="Z6045">
            <v>0</v>
          </cell>
          <cell r="AA6045">
            <v>0</v>
          </cell>
          <cell r="AB6045">
            <v>0</v>
          </cell>
          <cell r="AC6045">
            <v>32.979999999999997</v>
          </cell>
          <cell r="AD6045">
            <v>0</v>
          </cell>
        </row>
        <row r="6046">
          <cell r="B6046" t="str">
            <v>KITSAP CO -REGULATEDTAXESREF</v>
          </cell>
          <cell r="J6046" t="str">
            <v>REF</v>
          </cell>
          <cell r="K6046" t="str">
            <v>3.6% WA Refuse Tax</v>
          </cell>
          <cell r="S6046">
            <v>0</v>
          </cell>
          <cell r="T6046">
            <v>0</v>
          </cell>
          <cell r="U6046">
            <v>0</v>
          </cell>
          <cell r="V6046">
            <v>0</v>
          </cell>
          <cell r="W6046">
            <v>0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>
            <v>0</v>
          </cell>
          <cell r="AC6046">
            <v>1116.72</v>
          </cell>
          <cell r="AD6046">
            <v>0</v>
          </cell>
        </row>
        <row r="6047">
          <cell r="B6047" t="str">
            <v>KITSAP CO -REGULATEDTAXESSALES TAX</v>
          </cell>
          <cell r="J6047" t="str">
            <v>SALES TAX</v>
          </cell>
          <cell r="K6047" t="str">
            <v>8.5% Sales Tax</v>
          </cell>
          <cell r="S6047">
            <v>0</v>
          </cell>
          <cell r="T6047">
            <v>0</v>
          </cell>
          <cell r="U6047">
            <v>0</v>
          </cell>
          <cell r="V6047">
            <v>0</v>
          </cell>
          <cell r="W6047">
            <v>0</v>
          </cell>
          <cell r="X6047">
            <v>0</v>
          </cell>
          <cell r="Y6047">
            <v>0</v>
          </cell>
          <cell r="Z6047">
            <v>0</v>
          </cell>
          <cell r="AA6047">
            <v>0</v>
          </cell>
          <cell r="AB6047">
            <v>0</v>
          </cell>
          <cell r="AC6047">
            <v>317.56</v>
          </cell>
          <cell r="AD6047">
            <v>0</v>
          </cell>
        </row>
        <row r="6048">
          <cell r="B6048" t="str">
            <v>KITSAP CO -REGULATEDTAXESREF</v>
          </cell>
          <cell r="J6048" t="str">
            <v>REF</v>
          </cell>
          <cell r="K6048" t="str">
            <v>3.6% WA Refuse Tax</v>
          </cell>
          <cell r="S6048">
            <v>0</v>
          </cell>
          <cell r="T6048">
            <v>0</v>
          </cell>
          <cell r="U6048">
            <v>0</v>
          </cell>
          <cell r="V6048">
            <v>0</v>
          </cell>
          <cell r="W6048">
            <v>0</v>
          </cell>
          <cell r="X6048">
            <v>0</v>
          </cell>
          <cell r="Y6048">
            <v>0</v>
          </cell>
          <cell r="Z6048">
            <v>0</v>
          </cell>
          <cell r="AA6048">
            <v>0</v>
          </cell>
          <cell r="AB6048">
            <v>0</v>
          </cell>
          <cell r="AC6048">
            <v>3071.04</v>
          </cell>
          <cell r="AD6048">
            <v>0</v>
          </cell>
        </row>
        <row r="6049">
          <cell r="B6049" t="str">
            <v>KITSAP CO -REGULATEDTAXESREF</v>
          </cell>
          <cell r="J6049" t="str">
            <v>REF</v>
          </cell>
          <cell r="K6049" t="str">
            <v>3.6% WA Refuse Tax</v>
          </cell>
          <cell r="S6049">
            <v>0</v>
          </cell>
          <cell r="T6049">
            <v>0</v>
          </cell>
          <cell r="U6049">
            <v>0</v>
          </cell>
          <cell r="V6049">
            <v>0</v>
          </cell>
          <cell r="W6049">
            <v>0</v>
          </cell>
          <cell r="X6049">
            <v>0</v>
          </cell>
          <cell r="Y6049">
            <v>0</v>
          </cell>
          <cell r="Z6049">
            <v>0</v>
          </cell>
          <cell r="AA6049">
            <v>0</v>
          </cell>
          <cell r="AB6049">
            <v>0</v>
          </cell>
          <cell r="AC6049">
            <v>20.46</v>
          </cell>
          <cell r="AD6049">
            <v>0</v>
          </cell>
        </row>
        <row r="6050">
          <cell r="B6050" t="str">
            <v>KITSAP CO -REGULATEDTAXESSALES TAX</v>
          </cell>
          <cell r="J6050" t="str">
            <v>SALES TAX</v>
          </cell>
          <cell r="K6050" t="str">
            <v>8.5% Sales Tax</v>
          </cell>
          <cell r="S6050">
            <v>0</v>
          </cell>
          <cell r="T6050">
            <v>0</v>
          </cell>
          <cell r="U6050">
            <v>0</v>
          </cell>
          <cell r="V6050">
            <v>0</v>
          </cell>
          <cell r="W6050">
            <v>0</v>
          </cell>
          <cell r="X6050">
            <v>0</v>
          </cell>
          <cell r="Y6050">
            <v>0</v>
          </cell>
          <cell r="Z6050">
            <v>0</v>
          </cell>
          <cell r="AA6050">
            <v>0</v>
          </cell>
          <cell r="AB6050">
            <v>0</v>
          </cell>
          <cell r="AC6050">
            <v>1.62</v>
          </cell>
          <cell r="AD6050">
            <v>0</v>
          </cell>
        </row>
        <row r="6051">
          <cell r="B6051" t="str">
            <v>KITSAP CO -REGULATEDTAXESREF</v>
          </cell>
          <cell r="J6051" t="str">
            <v>REF</v>
          </cell>
          <cell r="K6051" t="str">
            <v>3.6% WA Refuse Tax</v>
          </cell>
          <cell r="S6051">
            <v>0</v>
          </cell>
          <cell r="T6051">
            <v>0</v>
          </cell>
          <cell r="U6051">
            <v>0</v>
          </cell>
          <cell r="V6051">
            <v>0</v>
          </cell>
          <cell r="W6051">
            <v>0</v>
          </cell>
          <cell r="X6051">
            <v>0</v>
          </cell>
          <cell r="Y6051">
            <v>0</v>
          </cell>
          <cell r="Z6051">
            <v>0</v>
          </cell>
          <cell r="AA6051">
            <v>0</v>
          </cell>
          <cell r="AB6051">
            <v>0</v>
          </cell>
          <cell r="AC6051">
            <v>427.87</v>
          </cell>
          <cell r="AD6051">
            <v>0</v>
          </cell>
        </row>
        <row r="6052">
          <cell r="B6052" t="str">
            <v>KITSAP CO -REGULATEDTAXESSALES TAX</v>
          </cell>
          <cell r="J6052" t="str">
            <v>SALES TAX</v>
          </cell>
          <cell r="K6052" t="str">
            <v>8.5% Sales Tax</v>
          </cell>
          <cell r="S6052">
            <v>0</v>
          </cell>
          <cell r="T6052">
            <v>0</v>
          </cell>
          <cell r="U6052">
            <v>0</v>
          </cell>
          <cell r="V6052">
            <v>0</v>
          </cell>
          <cell r="W6052">
            <v>0</v>
          </cell>
          <cell r="X6052">
            <v>0</v>
          </cell>
          <cell r="Y6052">
            <v>0</v>
          </cell>
          <cell r="Z6052">
            <v>0</v>
          </cell>
          <cell r="AA6052">
            <v>0</v>
          </cell>
          <cell r="AB6052">
            <v>0</v>
          </cell>
          <cell r="AC6052">
            <v>362.27</v>
          </cell>
          <cell r="AD6052">
            <v>0</v>
          </cell>
        </row>
        <row r="6053">
          <cell r="B6053" t="str">
            <v>KITSAP CO-UNREGULATEDACCOUNTING ADJUSTMENTSFINCHG</v>
          </cell>
          <cell r="J6053" t="str">
            <v>FINCHG</v>
          </cell>
          <cell r="K6053" t="str">
            <v>LATE FEE</v>
          </cell>
          <cell r="S6053">
            <v>0</v>
          </cell>
          <cell r="T6053">
            <v>0</v>
          </cell>
          <cell r="U6053">
            <v>0</v>
          </cell>
          <cell r="V6053">
            <v>0</v>
          </cell>
          <cell r="W6053">
            <v>0</v>
          </cell>
          <cell r="X6053">
            <v>0</v>
          </cell>
          <cell r="Y6053">
            <v>0</v>
          </cell>
          <cell r="Z6053">
            <v>0</v>
          </cell>
          <cell r="AA6053">
            <v>0</v>
          </cell>
          <cell r="AB6053">
            <v>0</v>
          </cell>
          <cell r="AC6053">
            <v>13.61</v>
          </cell>
          <cell r="AD6053">
            <v>0</v>
          </cell>
        </row>
        <row r="6054">
          <cell r="B6054" t="str">
            <v>KITSAP CO-UNREGULATEDCOMMERCIAL RECYCLE96CRCOGE1</v>
          </cell>
          <cell r="J6054" t="str">
            <v>96CRCOGE1</v>
          </cell>
          <cell r="K6054" t="str">
            <v>96 COMMINGLE WG-EOW</v>
          </cell>
          <cell r="S6054">
            <v>0</v>
          </cell>
          <cell r="T6054">
            <v>0</v>
          </cell>
          <cell r="U6054">
            <v>0</v>
          </cell>
          <cell r="V6054">
            <v>0</v>
          </cell>
          <cell r="W6054">
            <v>0</v>
          </cell>
          <cell r="X6054">
            <v>0</v>
          </cell>
          <cell r="Y6054">
            <v>0</v>
          </cell>
          <cell r="Z6054">
            <v>0</v>
          </cell>
          <cell r="AA6054">
            <v>0</v>
          </cell>
          <cell r="AB6054">
            <v>0</v>
          </cell>
          <cell r="AC6054">
            <v>119.1</v>
          </cell>
          <cell r="AD6054">
            <v>0</v>
          </cell>
        </row>
        <row r="6055">
          <cell r="B6055" t="str">
            <v>KITSAP CO-UNREGULATEDCOMMERCIAL RECYCLE96CRCOGM1</v>
          </cell>
          <cell r="J6055" t="str">
            <v>96CRCOGM1</v>
          </cell>
          <cell r="K6055" t="str">
            <v>96 COMMINGLE WGMNTHLY</v>
          </cell>
          <cell r="S6055">
            <v>0</v>
          </cell>
          <cell r="T6055">
            <v>0</v>
          </cell>
          <cell r="U6055">
            <v>0</v>
          </cell>
          <cell r="V6055">
            <v>0</v>
          </cell>
          <cell r="W6055">
            <v>0</v>
          </cell>
          <cell r="X6055">
            <v>0</v>
          </cell>
          <cell r="Y6055">
            <v>0</v>
          </cell>
          <cell r="Z6055">
            <v>0</v>
          </cell>
          <cell r="AA6055">
            <v>0</v>
          </cell>
          <cell r="AB6055">
            <v>0</v>
          </cell>
          <cell r="AC6055">
            <v>73.36</v>
          </cell>
          <cell r="AD6055">
            <v>0</v>
          </cell>
        </row>
        <row r="6056">
          <cell r="B6056" t="str">
            <v>KITSAP CO-UNREGULATEDCOMMERCIAL RECYCLE96CRCOGW1</v>
          </cell>
          <cell r="J6056" t="str">
            <v>96CRCOGW1</v>
          </cell>
          <cell r="K6056" t="str">
            <v>96 COMMINGLE WG-WEEKLY</v>
          </cell>
          <cell r="S6056">
            <v>0</v>
          </cell>
          <cell r="T6056">
            <v>0</v>
          </cell>
          <cell r="U6056">
            <v>0</v>
          </cell>
          <cell r="V6056">
            <v>0</v>
          </cell>
          <cell r="W6056">
            <v>0</v>
          </cell>
          <cell r="X6056">
            <v>0</v>
          </cell>
          <cell r="Y6056">
            <v>0</v>
          </cell>
          <cell r="Z6056">
            <v>0</v>
          </cell>
          <cell r="AA6056">
            <v>0</v>
          </cell>
          <cell r="AB6056">
            <v>0</v>
          </cell>
          <cell r="AC6056">
            <v>584.51</v>
          </cell>
          <cell r="AD6056">
            <v>0</v>
          </cell>
        </row>
        <row r="6057">
          <cell r="B6057" t="str">
            <v>KITSAP CO-UNREGULATEDCOMMERCIAL RECYCLE96CRCONGE1</v>
          </cell>
          <cell r="J6057" t="str">
            <v>96CRCONGE1</v>
          </cell>
          <cell r="K6057" t="str">
            <v>96 COMMINGLE NG-EOW</v>
          </cell>
          <cell r="S6057">
            <v>0</v>
          </cell>
          <cell r="T6057">
            <v>0</v>
          </cell>
          <cell r="U6057">
            <v>0</v>
          </cell>
          <cell r="V6057">
            <v>0</v>
          </cell>
          <cell r="W6057">
            <v>0</v>
          </cell>
          <cell r="X6057">
            <v>0</v>
          </cell>
          <cell r="Y6057">
            <v>0</v>
          </cell>
          <cell r="Z6057">
            <v>0</v>
          </cell>
          <cell r="AA6057">
            <v>0</v>
          </cell>
          <cell r="AB6057">
            <v>0</v>
          </cell>
          <cell r="AC6057">
            <v>449.38</v>
          </cell>
          <cell r="AD6057">
            <v>0</v>
          </cell>
        </row>
        <row r="6058">
          <cell r="B6058" t="str">
            <v>KITSAP CO-UNREGULATEDCOMMERCIAL RECYCLE96CRCONGM1</v>
          </cell>
          <cell r="J6058" t="str">
            <v>96CRCONGM1</v>
          </cell>
          <cell r="K6058" t="str">
            <v>96 COMMINGLE NG-MNTHLY</v>
          </cell>
          <cell r="S6058">
            <v>0</v>
          </cell>
          <cell r="T6058">
            <v>0</v>
          </cell>
          <cell r="U6058">
            <v>0</v>
          </cell>
          <cell r="V6058">
            <v>0</v>
          </cell>
          <cell r="W6058">
            <v>0</v>
          </cell>
          <cell r="X6058">
            <v>0</v>
          </cell>
          <cell r="Y6058">
            <v>0</v>
          </cell>
          <cell r="Z6058">
            <v>0</v>
          </cell>
          <cell r="AA6058">
            <v>0</v>
          </cell>
          <cell r="AB6058">
            <v>0</v>
          </cell>
          <cell r="AC6058">
            <v>165.06</v>
          </cell>
          <cell r="AD6058">
            <v>0</v>
          </cell>
        </row>
        <row r="6059">
          <cell r="B6059" t="str">
            <v>KITSAP CO-UNREGULATEDCOMMERCIAL RECYCLE96CRCONGW1</v>
          </cell>
          <cell r="J6059" t="str">
            <v>96CRCONGW1</v>
          </cell>
          <cell r="K6059" t="str">
            <v>96 COMMINGLE NG-WEEKLY</v>
          </cell>
          <cell r="S6059">
            <v>0</v>
          </cell>
          <cell r="T6059">
            <v>0</v>
          </cell>
          <cell r="U6059">
            <v>0</v>
          </cell>
          <cell r="V6059">
            <v>0</v>
          </cell>
          <cell r="W6059">
            <v>0</v>
          </cell>
          <cell r="X6059">
            <v>0</v>
          </cell>
          <cell r="Y6059">
            <v>0</v>
          </cell>
          <cell r="Z6059">
            <v>0</v>
          </cell>
          <cell r="AA6059">
            <v>0</v>
          </cell>
          <cell r="AB6059">
            <v>0</v>
          </cell>
          <cell r="AC6059">
            <v>776.25</v>
          </cell>
          <cell r="AD6059">
            <v>0</v>
          </cell>
        </row>
        <row r="6060">
          <cell r="B6060" t="str">
            <v xml:space="preserve">KITSAP CO-UNREGULATEDCOMMERCIAL RECYCLER2YDOCCE </v>
          </cell>
          <cell r="J6060" t="str">
            <v xml:space="preserve">R2YDOCCE </v>
          </cell>
          <cell r="K6060" t="str">
            <v>2YD OCC-EOW</v>
          </cell>
          <cell r="S6060">
            <v>0</v>
          </cell>
          <cell r="T6060">
            <v>0</v>
          </cell>
          <cell r="U6060">
            <v>0</v>
          </cell>
          <cell r="V6060">
            <v>0</v>
          </cell>
          <cell r="W6060">
            <v>0</v>
          </cell>
          <cell r="X6060">
            <v>0</v>
          </cell>
          <cell r="Y6060">
            <v>0</v>
          </cell>
          <cell r="Z6060">
            <v>0</v>
          </cell>
          <cell r="AA6060">
            <v>0</v>
          </cell>
          <cell r="AB6060">
            <v>0</v>
          </cell>
          <cell r="AC6060">
            <v>687.71</v>
          </cell>
          <cell r="AD6060">
            <v>0</v>
          </cell>
        </row>
        <row r="6061">
          <cell r="B6061" t="str">
            <v>KITSAP CO-UNREGULATEDCOMMERCIAL RECYCLER2YDOCCEX</v>
          </cell>
          <cell r="J6061" t="str">
            <v>R2YDOCCEX</v>
          </cell>
          <cell r="K6061" t="str">
            <v>2YD OCC-EXTRA CONTAINER</v>
          </cell>
          <cell r="S6061">
            <v>0</v>
          </cell>
          <cell r="T6061">
            <v>0</v>
          </cell>
          <cell r="U6061">
            <v>0</v>
          </cell>
          <cell r="V6061">
            <v>0</v>
          </cell>
          <cell r="W6061">
            <v>0</v>
          </cell>
          <cell r="X6061">
            <v>0</v>
          </cell>
          <cell r="Y6061">
            <v>0</v>
          </cell>
          <cell r="Z6061">
            <v>0</v>
          </cell>
          <cell r="AA6061">
            <v>0</v>
          </cell>
          <cell r="AB6061">
            <v>0</v>
          </cell>
          <cell r="AC6061">
            <v>203.27</v>
          </cell>
          <cell r="AD6061">
            <v>0</v>
          </cell>
        </row>
        <row r="6062">
          <cell r="B6062" t="str">
            <v>KITSAP CO-UNREGULATEDCOMMERCIAL RECYCLER2YDOCCM</v>
          </cell>
          <cell r="J6062" t="str">
            <v>R2YDOCCM</v>
          </cell>
          <cell r="K6062" t="str">
            <v>2YD OCC-MNTHLY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  <cell r="W6062">
            <v>0</v>
          </cell>
          <cell r="X6062">
            <v>0</v>
          </cell>
          <cell r="Y6062">
            <v>0</v>
          </cell>
          <cell r="Z6062">
            <v>0</v>
          </cell>
          <cell r="AA6062">
            <v>0</v>
          </cell>
          <cell r="AB6062">
            <v>0</v>
          </cell>
          <cell r="AC6062">
            <v>265.16000000000003</v>
          </cell>
          <cell r="AD6062">
            <v>0</v>
          </cell>
        </row>
        <row r="6063">
          <cell r="B6063" t="str">
            <v>KITSAP CO-UNREGULATEDCOMMERCIAL RECYCLER2YDOCCW</v>
          </cell>
          <cell r="J6063" t="str">
            <v>R2YDOCCW</v>
          </cell>
          <cell r="K6063" t="str">
            <v>2YD OCC-WEEKLY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  <cell r="W6063">
            <v>0</v>
          </cell>
          <cell r="X6063">
            <v>0</v>
          </cell>
          <cell r="Y6063">
            <v>0</v>
          </cell>
          <cell r="Z6063">
            <v>0</v>
          </cell>
          <cell r="AA6063">
            <v>0</v>
          </cell>
          <cell r="AB6063">
            <v>0</v>
          </cell>
          <cell r="AC6063">
            <v>2053.36</v>
          </cell>
          <cell r="AD6063">
            <v>0</v>
          </cell>
        </row>
        <row r="6064">
          <cell r="B6064" t="str">
            <v>KITSAP CO-UNREGULATEDCOMMERCIAL RECYCLERECYLOCK</v>
          </cell>
          <cell r="J6064" t="str">
            <v>RECYLOCK</v>
          </cell>
          <cell r="K6064" t="str">
            <v>LOCK/UNLOCK RECYCLING</v>
          </cell>
          <cell r="S6064">
            <v>0</v>
          </cell>
          <cell r="T6064">
            <v>0</v>
          </cell>
          <cell r="U6064">
            <v>0</v>
          </cell>
          <cell r="V6064">
            <v>0</v>
          </cell>
          <cell r="W6064">
            <v>0</v>
          </cell>
          <cell r="X6064">
            <v>0</v>
          </cell>
          <cell r="Y6064">
            <v>0</v>
          </cell>
          <cell r="Z6064">
            <v>0</v>
          </cell>
          <cell r="AA6064">
            <v>0</v>
          </cell>
          <cell r="AB6064">
            <v>0</v>
          </cell>
          <cell r="AC6064">
            <v>23.94</v>
          </cell>
          <cell r="AD6064">
            <v>0</v>
          </cell>
        </row>
        <row r="6065">
          <cell r="B6065" t="str">
            <v>KITSAP CO-UNREGULATEDCOMMERCIAL RECYCLE96CRCONGOC</v>
          </cell>
          <cell r="J6065" t="str">
            <v>96CRCONGOC</v>
          </cell>
          <cell r="K6065" t="str">
            <v>96 COMMINGLE NGON CALL</v>
          </cell>
          <cell r="S6065">
            <v>0</v>
          </cell>
          <cell r="T6065">
            <v>0</v>
          </cell>
          <cell r="U6065">
            <v>0</v>
          </cell>
          <cell r="V6065">
            <v>0</v>
          </cell>
          <cell r="W6065">
            <v>0</v>
          </cell>
          <cell r="X6065">
            <v>0</v>
          </cell>
          <cell r="Y6065">
            <v>0</v>
          </cell>
          <cell r="Z6065">
            <v>0</v>
          </cell>
          <cell r="AA6065">
            <v>0</v>
          </cell>
          <cell r="AB6065">
            <v>0</v>
          </cell>
          <cell r="AC6065">
            <v>18.34</v>
          </cell>
          <cell r="AD6065">
            <v>0</v>
          </cell>
        </row>
        <row r="6066">
          <cell r="B6066" t="str">
            <v>KITSAP CO-UNREGULATEDCOMMERCIAL RECYCLERECYLOCK</v>
          </cell>
          <cell r="J6066" t="str">
            <v>RECYLOCK</v>
          </cell>
          <cell r="K6066" t="str">
            <v>LOCK/UNLOCK RECYCLING</v>
          </cell>
          <cell r="S6066">
            <v>0</v>
          </cell>
          <cell r="T6066">
            <v>0</v>
          </cell>
          <cell r="U6066">
            <v>0</v>
          </cell>
          <cell r="V6066">
            <v>0</v>
          </cell>
          <cell r="W6066">
            <v>0</v>
          </cell>
          <cell r="X6066">
            <v>0</v>
          </cell>
          <cell r="Y6066">
            <v>0</v>
          </cell>
          <cell r="Z6066">
            <v>0</v>
          </cell>
          <cell r="AA6066">
            <v>0</v>
          </cell>
          <cell r="AB6066">
            <v>0</v>
          </cell>
          <cell r="AC6066">
            <v>21.28</v>
          </cell>
          <cell r="AD6066">
            <v>0</v>
          </cell>
        </row>
        <row r="6067">
          <cell r="B6067" t="str">
            <v>KITSAP CO-UNREGULATEDCOMMERCIAL RECYCLEROLLOUTOCC</v>
          </cell>
          <cell r="J6067" t="str">
            <v>ROLLOUTOCC</v>
          </cell>
          <cell r="K6067" t="str">
            <v>ROLL OUT FEE - RECYCLE</v>
          </cell>
          <cell r="S6067">
            <v>0</v>
          </cell>
          <cell r="T6067">
            <v>0</v>
          </cell>
          <cell r="U6067">
            <v>0</v>
          </cell>
          <cell r="V6067">
            <v>0</v>
          </cell>
          <cell r="W6067">
            <v>0</v>
          </cell>
          <cell r="X6067">
            <v>0</v>
          </cell>
          <cell r="Y6067">
            <v>0</v>
          </cell>
          <cell r="Z6067">
            <v>0</v>
          </cell>
          <cell r="AA6067">
            <v>0</v>
          </cell>
          <cell r="AB6067">
            <v>0</v>
          </cell>
          <cell r="AC6067">
            <v>86.94</v>
          </cell>
          <cell r="AD6067">
            <v>0</v>
          </cell>
        </row>
        <row r="6068">
          <cell r="B6068" t="str">
            <v>KITSAP CO-UNREGULATEDCOMMERCIAL RECYCLEWLKNRECY</v>
          </cell>
          <cell r="J6068" t="str">
            <v>WLKNRECY</v>
          </cell>
          <cell r="K6068" t="str">
            <v>WALK IN RECYCLE</v>
          </cell>
          <cell r="S6068">
            <v>0</v>
          </cell>
          <cell r="T6068">
            <v>0</v>
          </cell>
          <cell r="U6068">
            <v>0</v>
          </cell>
          <cell r="V6068">
            <v>0</v>
          </cell>
          <cell r="W6068">
            <v>0</v>
          </cell>
          <cell r="X6068">
            <v>0</v>
          </cell>
          <cell r="Y6068">
            <v>0</v>
          </cell>
          <cell r="Z6068">
            <v>0</v>
          </cell>
          <cell r="AA6068">
            <v>0</v>
          </cell>
          <cell r="AB6068">
            <v>0</v>
          </cell>
          <cell r="AC6068">
            <v>67.39</v>
          </cell>
          <cell r="AD6068">
            <v>0</v>
          </cell>
        </row>
        <row r="6069">
          <cell r="B6069" t="str">
            <v>KITSAP CO-UNREGULATEDPAYMENTSCC-KOL</v>
          </cell>
          <cell r="J6069" t="str">
            <v>CC-KOL</v>
          </cell>
          <cell r="K6069" t="str">
            <v>ONLINE PAYMENT-CC</v>
          </cell>
          <cell r="S6069">
            <v>0</v>
          </cell>
          <cell r="T6069">
            <v>0</v>
          </cell>
          <cell r="U6069">
            <v>0</v>
          </cell>
          <cell r="V6069">
            <v>0</v>
          </cell>
          <cell r="W6069">
            <v>0</v>
          </cell>
          <cell r="X6069">
            <v>0</v>
          </cell>
          <cell r="Y6069">
            <v>0</v>
          </cell>
          <cell r="Z6069">
            <v>0</v>
          </cell>
          <cell r="AA6069">
            <v>0</v>
          </cell>
          <cell r="AB6069">
            <v>0</v>
          </cell>
          <cell r="AC6069">
            <v>-2137.56</v>
          </cell>
          <cell r="AD6069">
            <v>0</v>
          </cell>
        </row>
        <row r="6070">
          <cell r="B6070" t="str">
            <v>KITSAP CO-UNREGULATEDPAYMENTSPAY</v>
          </cell>
          <cell r="J6070" t="str">
            <v>PAY</v>
          </cell>
          <cell r="K6070" t="str">
            <v>PAYMENT-THANK YOU!</v>
          </cell>
          <cell r="S6070">
            <v>0</v>
          </cell>
          <cell r="T6070">
            <v>0</v>
          </cell>
          <cell r="U6070">
            <v>0</v>
          </cell>
          <cell r="V6070">
            <v>0</v>
          </cell>
          <cell r="W6070">
            <v>0</v>
          </cell>
          <cell r="X6070">
            <v>0</v>
          </cell>
          <cell r="Y6070">
            <v>0</v>
          </cell>
          <cell r="Z6070">
            <v>0</v>
          </cell>
          <cell r="AA6070">
            <v>0</v>
          </cell>
          <cell r="AB6070">
            <v>0</v>
          </cell>
          <cell r="AC6070">
            <v>-1576.36</v>
          </cell>
          <cell r="AD6070">
            <v>0</v>
          </cell>
        </row>
        <row r="6071">
          <cell r="B6071" t="str">
            <v>KITSAP CO-UNREGULATEDPAYMENTSPAY-CFREE</v>
          </cell>
          <cell r="J6071" t="str">
            <v>PAY-CFREE</v>
          </cell>
          <cell r="K6071" t="str">
            <v>PAYMENT-THANK YOU</v>
          </cell>
          <cell r="S6071">
            <v>0</v>
          </cell>
          <cell r="T6071">
            <v>0</v>
          </cell>
          <cell r="U6071">
            <v>0</v>
          </cell>
          <cell r="V6071">
            <v>0</v>
          </cell>
          <cell r="W6071">
            <v>0</v>
          </cell>
          <cell r="X6071">
            <v>0</v>
          </cell>
          <cell r="Y6071">
            <v>0</v>
          </cell>
          <cell r="Z6071">
            <v>0</v>
          </cell>
          <cell r="AA6071">
            <v>0</v>
          </cell>
          <cell r="AB6071">
            <v>0</v>
          </cell>
          <cell r="AC6071">
            <v>-121</v>
          </cell>
          <cell r="AD6071">
            <v>0</v>
          </cell>
        </row>
        <row r="6072">
          <cell r="B6072" t="str">
            <v>KITSAP CO-UNREGULATEDPAYMENTSPAY-KOL</v>
          </cell>
          <cell r="J6072" t="str">
            <v>PAY-KOL</v>
          </cell>
          <cell r="K6072" t="str">
            <v>PAYMENT-THANK YOU - OL</v>
          </cell>
          <cell r="S6072">
            <v>0</v>
          </cell>
          <cell r="T6072">
            <v>0</v>
          </cell>
          <cell r="U6072">
            <v>0</v>
          </cell>
          <cell r="V6072">
            <v>0</v>
          </cell>
          <cell r="W6072">
            <v>0</v>
          </cell>
          <cell r="X6072">
            <v>0</v>
          </cell>
          <cell r="Y6072">
            <v>0</v>
          </cell>
          <cell r="Z6072">
            <v>0</v>
          </cell>
          <cell r="AA6072">
            <v>0</v>
          </cell>
          <cell r="AB6072">
            <v>0</v>
          </cell>
          <cell r="AC6072">
            <v>-1201.3</v>
          </cell>
          <cell r="AD6072">
            <v>0</v>
          </cell>
        </row>
        <row r="6073">
          <cell r="B6073" t="str">
            <v>KITSAP CO-UNREGULATEDPAYMENTSPAY-OAK</v>
          </cell>
          <cell r="J6073" t="str">
            <v>PAY-OAK</v>
          </cell>
          <cell r="K6073" t="str">
            <v>OAKLEAF PAYMENT</v>
          </cell>
          <cell r="S6073">
            <v>0</v>
          </cell>
          <cell r="T6073">
            <v>0</v>
          </cell>
          <cell r="U6073">
            <v>0</v>
          </cell>
          <cell r="V6073">
            <v>0</v>
          </cell>
          <cell r="W6073">
            <v>0</v>
          </cell>
          <cell r="X6073">
            <v>0</v>
          </cell>
          <cell r="Y6073">
            <v>0</v>
          </cell>
          <cell r="Z6073">
            <v>0</v>
          </cell>
          <cell r="AA6073">
            <v>0</v>
          </cell>
          <cell r="AB6073">
            <v>0</v>
          </cell>
          <cell r="AC6073">
            <v>-307.31</v>
          </cell>
          <cell r="AD6073">
            <v>0</v>
          </cell>
        </row>
        <row r="6074">
          <cell r="B6074" t="str">
            <v>KITSAP CO-UNREGULATEDPAYMENTSPAYMET</v>
          </cell>
          <cell r="J6074" t="str">
            <v>PAYMET</v>
          </cell>
          <cell r="K6074" t="str">
            <v>METAVANTE ONLINE PAYMENT</v>
          </cell>
          <cell r="S6074">
            <v>0</v>
          </cell>
          <cell r="T6074">
            <v>0</v>
          </cell>
          <cell r="U6074">
            <v>0</v>
          </cell>
          <cell r="V6074">
            <v>0</v>
          </cell>
          <cell r="W6074">
            <v>0</v>
          </cell>
          <cell r="X6074">
            <v>0</v>
          </cell>
          <cell r="Y6074">
            <v>0</v>
          </cell>
          <cell r="Z6074">
            <v>0</v>
          </cell>
          <cell r="AA6074">
            <v>0</v>
          </cell>
          <cell r="AB6074">
            <v>0</v>
          </cell>
          <cell r="AC6074">
            <v>-138.99</v>
          </cell>
          <cell r="AD6074">
            <v>0</v>
          </cell>
        </row>
        <row r="6075">
          <cell r="B6075" t="str">
            <v>KITSAP CO-UNREGULATEDPAYMENTSPAYPNCL</v>
          </cell>
          <cell r="J6075" t="str">
            <v>PAYPNCL</v>
          </cell>
          <cell r="K6075" t="str">
            <v>PAYMENT THANK YOU!</v>
          </cell>
          <cell r="S6075">
            <v>0</v>
          </cell>
          <cell r="T6075">
            <v>0</v>
          </cell>
          <cell r="U6075">
            <v>0</v>
          </cell>
          <cell r="V6075">
            <v>0</v>
          </cell>
          <cell r="W6075">
            <v>0</v>
          </cell>
          <cell r="X6075">
            <v>0</v>
          </cell>
          <cell r="Y6075">
            <v>0</v>
          </cell>
          <cell r="Z6075">
            <v>0</v>
          </cell>
          <cell r="AA6075">
            <v>0</v>
          </cell>
          <cell r="AB6075">
            <v>0</v>
          </cell>
          <cell r="AC6075">
            <v>-1554.45</v>
          </cell>
          <cell r="AD6075">
            <v>0</v>
          </cell>
        </row>
        <row r="6076">
          <cell r="B6076" t="str">
            <v>KITSAP CO-UNREGULATEDPAYMENTSPAYUSBL</v>
          </cell>
          <cell r="J6076" t="str">
            <v>PAYUSBL</v>
          </cell>
          <cell r="K6076" t="str">
            <v>PAYMENT THANK YOU</v>
          </cell>
          <cell r="S6076">
            <v>0</v>
          </cell>
          <cell r="T6076">
            <v>0</v>
          </cell>
          <cell r="U6076">
            <v>0</v>
          </cell>
          <cell r="V6076">
            <v>0</v>
          </cell>
          <cell r="W6076">
            <v>0</v>
          </cell>
          <cell r="X6076">
            <v>0</v>
          </cell>
          <cell r="Y6076">
            <v>0</v>
          </cell>
          <cell r="Z6076">
            <v>0</v>
          </cell>
          <cell r="AA6076">
            <v>0</v>
          </cell>
          <cell r="AB6076">
            <v>0</v>
          </cell>
          <cell r="AC6076">
            <v>-18.34</v>
          </cell>
          <cell r="AD6076">
            <v>0</v>
          </cell>
        </row>
        <row r="6077">
          <cell r="B6077" t="str">
            <v>KITSAP CO-UNREGULATEDROLLOFFROLIDRECY</v>
          </cell>
          <cell r="J6077" t="str">
            <v>ROLIDRECY</v>
          </cell>
          <cell r="K6077" t="str">
            <v>ROLL OFF LID-RECYCLE</v>
          </cell>
          <cell r="S6077">
            <v>0</v>
          </cell>
          <cell r="T6077">
            <v>0</v>
          </cell>
          <cell r="U6077">
            <v>0</v>
          </cell>
          <cell r="V6077">
            <v>0</v>
          </cell>
          <cell r="W6077">
            <v>0</v>
          </cell>
          <cell r="X6077">
            <v>0</v>
          </cell>
          <cell r="Y6077">
            <v>0</v>
          </cell>
          <cell r="Z6077">
            <v>0</v>
          </cell>
          <cell r="AA6077">
            <v>0</v>
          </cell>
          <cell r="AB6077">
            <v>0</v>
          </cell>
          <cell r="AC6077">
            <v>14.56</v>
          </cell>
          <cell r="AD6077">
            <v>0</v>
          </cell>
        </row>
        <row r="6078">
          <cell r="B6078" t="str">
            <v>KITSAP CO-UNREGULATEDROLLOFFRORENT20DRECY</v>
          </cell>
          <cell r="J6078" t="str">
            <v>RORENT20DRECY</v>
          </cell>
          <cell r="K6078" t="str">
            <v>ROLL OFF RENT DAILY-RECYL</v>
          </cell>
          <cell r="S6078">
            <v>0</v>
          </cell>
          <cell r="T6078">
            <v>0</v>
          </cell>
          <cell r="U6078">
            <v>0</v>
          </cell>
          <cell r="V6078">
            <v>0</v>
          </cell>
          <cell r="W6078">
            <v>0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>
            <v>0</v>
          </cell>
          <cell r="AC6078">
            <v>180.3</v>
          </cell>
          <cell r="AD6078">
            <v>0</v>
          </cell>
        </row>
        <row r="6079">
          <cell r="B6079" t="str">
            <v>KITSAP CO-UNREGULATEDROLLOFFRECYHAUL</v>
          </cell>
          <cell r="J6079" t="str">
            <v>RECYHAUL</v>
          </cell>
          <cell r="K6079" t="str">
            <v>ROLL OFF RECYCLE HAUL</v>
          </cell>
          <cell r="S6079">
            <v>0</v>
          </cell>
          <cell r="T6079">
            <v>0</v>
          </cell>
          <cell r="U6079">
            <v>0</v>
          </cell>
          <cell r="V6079">
            <v>0</v>
          </cell>
          <cell r="W6079">
            <v>0</v>
          </cell>
          <cell r="X6079">
            <v>0</v>
          </cell>
          <cell r="Y6079">
            <v>0</v>
          </cell>
          <cell r="Z6079">
            <v>0</v>
          </cell>
          <cell r="AA6079">
            <v>0</v>
          </cell>
          <cell r="AB6079">
            <v>0</v>
          </cell>
          <cell r="AC6079">
            <v>389.92</v>
          </cell>
          <cell r="AD6079">
            <v>0</v>
          </cell>
        </row>
        <row r="6080">
          <cell r="B6080" t="str">
            <v>KITSAP CO-UNREGULATEDROLLOFFRODELRECY</v>
          </cell>
          <cell r="J6080" t="str">
            <v>RODELRECY</v>
          </cell>
          <cell r="K6080" t="str">
            <v>ROLL OFF DELIVER-RECYCLE</v>
          </cell>
          <cell r="S6080">
            <v>0</v>
          </cell>
          <cell r="T6080">
            <v>0</v>
          </cell>
          <cell r="U6080">
            <v>0</v>
          </cell>
          <cell r="V6080">
            <v>0</v>
          </cell>
          <cell r="W6080">
            <v>0</v>
          </cell>
          <cell r="X6080">
            <v>0</v>
          </cell>
          <cell r="Y6080">
            <v>0</v>
          </cell>
          <cell r="Z6080">
            <v>0</v>
          </cell>
          <cell r="AA6080">
            <v>0</v>
          </cell>
          <cell r="AB6080">
            <v>0</v>
          </cell>
          <cell r="AC6080">
            <v>77.959999999999994</v>
          </cell>
          <cell r="AD6080">
            <v>0</v>
          </cell>
        </row>
        <row r="6081">
          <cell r="B6081" t="str">
            <v>KITSAP CO-UNREGULATEDROLLOFFROMILERECY</v>
          </cell>
          <cell r="J6081" t="str">
            <v>ROMILERECY</v>
          </cell>
          <cell r="K6081" t="str">
            <v>ROLL OFF MILEAGE RECYCLE</v>
          </cell>
          <cell r="S6081">
            <v>0</v>
          </cell>
          <cell r="T6081">
            <v>0</v>
          </cell>
          <cell r="U6081">
            <v>0</v>
          </cell>
          <cell r="V6081">
            <v>0</v>
          </cell>
          <cell r="W6081">
            <v>0</v>
          </cell>
          <cell r="X6081">
            <v>0</v>
          </cell>
          <cell r="Y6081">
            <v>0</v>
          </cell>
          <cell r="Z6081">
            <v>0</v>
          </cell>
          <cell r="AA6081">
            <v>0</v>
          </cell>
          <cell r="AB6081">
            <v>0</v>
          </cell>
          <cell r="AC6081">
            <v>19.440000000000001</v>
          </cell>
          <cell r="AD6081">
            <v>0</v>
          </cell>
        </row>
        <row r="6082">
          <cell r="B6082" t="str">
            <v>KITSAP CO-UNREGULATEDROLLOFFRORENT20DRECY</v>
          </cell>
          <cell r="J6082" t="str">
            <v>RORENT20DRECY</v>
          </cell>
          <cell r="K6082" t="str">
            <v>ROLL OFF RENT DAILY-RECYL</v>
          </cell>
          <cell r="S6082">
            <v>0</v>
          </cell>
          <cell r="T6082">
            <v>0</v>
          </cell>
          <cell r="U6082">
            <v>0</v>
          </cell>
          <cell r="V6082">
            <v>0</v>
          </cell>
          <cell r="W6082">
            <v>0</v>
          </cell>
          <cell r="X6082">
            <v>0</v>
          </cell>
          <cell r="Y6082">
            <v>0</v>
          </cell>
          <cell r="Z6082">
            <v>0</v>
          </cell>
          <cell r="AA6082">
            <v>0</v>
          </cell>
          <cell r="AB6082">
            <v>0</v>
          </cell>
          <cell r="AC6082">
            <v>54.09</v>
          </cell>
          <cell r="AD6082">
            <v>0</v>
          </cell>
        </row>
        <row r="6083">
          <cell r="B6083" t="str">
            <v>KITSAP CO-UNREGULATEDROLLOFFSP</v>
          </cell>
          <cell r="J6083" t="str">
            <v>SP</v>
          </cell>
          <cell r="K6083" t="str">
            <v>SPECIAL PICKUP</v>
          </cell>
          <cell r="S6083">
            <v>0</v>
          </cell>
          <cell r="T6083">
            <v>0</v>
          </cell>
          <cell r="U6083">
            <v>0</v>
          </cell>
          <cell r="V6083">
            <v>0</v>
          </cell>
          <cell r="W6083">
            <v>0</v>
          </cell>
          <cell r="X6083">
            <v>0</v>
          </cell>
          <cell r="Y6083">
            <v>0</v>
          </cell>
          <cell r="Z6083">
            <v>0</v>
          </cell>
          <cell r="AA6083">
            <v>0</v>
          </cell>
          <cell r="AB6083">
            <v>0</v>
          </cell>
          <cell r="AC6083">
            <v>151.68</v>
          </cell>
          <cell r="AD6083">
            <v>0</v>
          </cell>
        </row>
        <row r="6084">
          <cell r="B6084" t="str">
            <v>KITSAP CO-UNREGULATEDSURCFUEL-RECY MASON</v>
          </cell>
          <cell r="J6084" t="str">
            <v>FUEL-RECY MASON</v>
          </cell>
          <cell r="K6084" t="str">
            <v>FUEL &amp; MATERIAL SURCHARGE</v>
          </cell>
          <cell r="S6084">
            <v>0</v>
          </cell>
          <cell r="T6084">
            <v>0</v>
          </cell>
          <cell r="U6084">
            <v>0</v>
          </cell>
          <cell r="V6084">
            <v>0</v>
          </cell>
          <cell r="W6084">
            <v>0</v>
          </cell>
          <cell r="X6084">
            <v>0</v>
          </cell>
          <cell r="Y6084">
            <v>0</v>
          </cell>
          <cell r="Z6084">
            <v>0</v>
          </cell>
          <cell r="AA6084">
            <v>0</v>
          </cell>
          <cell r="AB6084">
            <v>0</v>
          </cell>
          <cell r="AC6084">
            <v>0</v>
          </cell>
          <cell r="AD6084">
            <v>0</v>
          </cell>
        </row>
        <row r="6085">
          <cell r="B6085" t="str">
            <v>KITSAP CO-UNREGULATEDSURCFUEL-RO MASON</v>
          </cell>
          <cell r="J6085" t="str">
            <v>FUEL-RO MASON</v>
          </cell>
          <cell r="K6085" t="str">
            <v>FUEL &amp; MATERIAL SURCHARGE</v>
          </cell>
          <cell r="S6085">
            <v>0</v>
          </cell>
          <cell r="T6085">
            <v>0</v>
          </cell>
          <cell r="U6085">
            <v>0</v>
          </cell>
          <cell r="V6085">
            <v>0</v>
          </cell>
          <cell r="W6085">
            <v>0</v>
          </cell>
          <cell r="X6085">
            <v>0</v>
          </cell>
          <cell r="Y6085">
            <v>0</v>
          </cell>
          <cell r="Z6085">
            <v>0</v>
          </cell>
          <cell r="AA6085">
            <v>0</v>
          </cell>
          <cell r="AB6085">
            <v>0</v>
          </cell>
          <cell r="AC6085">
            <v>0</v>
          </cell>
          <cell r="AD6085">
            <v>0</v>
          </cell>
        </row>
        <row r="6086">
          <cell r="B6086" t="str">
            <v>KITSAP CO-UNREGULATEDTAXESSALES TAX</v>
          </cell>
          <cell r="J6086" t="str">
            <v>SALES TAX</v>
          </cell>
          <cell r="K6086" t="str">
            <v>8.5% Sales Tax</v>
          </cell>
          <cell r="S6086">
            <v>0</v>
          </cell>
          <cell r="T6086">
            <v>0</v>
          </cell>
          <cell r="U6086">
            <v>0</v>
          </cell>
          <cell r="V6086">
            <v>0</v>
          </cell>
          <cell r="W6086">
            <v>0</v>
          </cell>
          <cell r="X6086">
            <v>0</v>
          </cell>
          <cell r="Y6086">
            <v>0</v>
          </cell>
          <cell r="Z6086">
            <v>0</v>
          </cell>
          <cell r="AA6086">
            <v>0</v>
          </cell>
          <cell r="AB6086">
            <v>0</v>
          </cell>
          <cell r="AC6086">
            <v>26.56</v>
          </cell>
          <cell r="AD6086">
            <v>0</v>
          </cell>
        </row>
        <row r="6087">
          <cell r="B6087" t="str">
            <v>MASON CO-REGULATEDACCOUNTING ADJUSTMENTSFINCHG</v>
          </cell>
          <cell r="J6087" t="str">
            <v>FINCHG</v>
          </cell>
          <cell r="K6087" t="str">
            <v>LATE FEE</v>
          </cell>
          <cell r="S6087">
            <v>0</v>
          </cell>
          <cell r="T6087">
            <v>0</v>
          </cell>
          <cell r="U6087">
            <v>0</v>
          </cell>
          <cell r="V6087">
            <v>0</v>
          </cell>
          <cell r="W6087">
            <v>0</v>
          </cell>
          <cell r="X6087">
            <v>0</v>
          </cell>
          <cell r="Y6087">
            <v>0</v>
          </cell>
          <cell r="Z6087">
            <v>0</v>
          </cell>
          <cell r="AA6087">
            <v>0</v>
          </cell>
          <cell r="AB6087">
            <v>0</v>
          </cell>
          <cell r="AC6087">
            <v>545.72</v>
          </cell>
          <cell r="AD6087">
            <v>0</v>
          </cell>
        </row>
        <row r="6088">
          <cell r="B6088" t="str">
            <v xml:space="preserve">MASON CO-REGULATEDACCOUNTING ADJUSTMENTSBD </v>
          </cell>
          <cell r="J6088" t="str">
            <v xml:space="preserve">BD </v>
          </cell>
          <cell r="K6088" t="str">
            <v>W\O BAD DEBT</v>
          </cell>
          <cell r="S6088">
            <v>0</v>
          </cell>
          <cell r="T6088">
            <v>0</v>
          </cell>
          <cell r="U6088">
            <v>0</v>
          </cell>
          <cell r="V6088">
            <v>0</v>
          </cell>
          <cell r="W6088">
            <v>0</v>
          </cell>
          <cell r="X6088">
            <v>0</v>
          </cell>
          <cell r="Y6088">
            <v>0</v>
          </cell>
          <cell r="Z6088">
            <v>0</v>
          </cell>
          <cell r="AA6088">
            <v>0</v>
          </cell>
          <cell r="AB6088">
            <v>0</v>
          </cell>
          <cell r="AC6088">
            <v>-3284.02</v>
          </cell>
          <cell r="AD6088">
            <v>0</v>
          </cell>
        </row>
        <row r="6089">
          <cell r="B6089" t="str">
            <v>MASON CO-REGULATEDACCOUNTING ADJUSTMENTSBDR</v>
          </cell>
          <cell r="J6089" t="str">
            <v>BDR</v>
          </cell>
          <cell r="K6089" t="str">
            <v>BAD DEBT RECOVERY</v>
          </cell>
          <cell r="S6089">
            <v>0</v>
          </cell>
          <cell r="T6089">
            <v>0</v>
          </cell>
          <cell r="U6089">
            <v>0</v>
          </cell>
          <cell r="V6089">
            <v>0</v>
          </cell>
          <cell r="W6089">
            <v>0</v>
          </cell>
          <cell r="X6089">
            <v>0</v>
          </cell>
          <cell r="Y6089">
            <v>0</v>
          </cell>
          <cell r="Z6089">
            <v>0</v>
          </cell>
          <cell r="AA6089">
            <v>0</v>
          </cell>
          <cell r="AB6089">
            <v>0</v>
          </cell>
          <cell r="AC6089">
            <v>102.07</v>
          </cell>
          <cell r="AD6089">
            <v>0</v>
          </cell>
        </row>
        <row r="6090">
          <cell r="B6090" t="str">
            <v>MASON CO-REGULATEDACCOUNTING ADJUSTMENTSFINCHG</v>
          </cell>
          <cell r="J6090" t="str">
            <v>FINCHG</v>
          </cell>
          <cell r="K6090" t="str">
            <v>LATE FEE</v>
          </cell>
          <cell r="S6090">
            <v>0</v>
          </cell>
          <cell r="T6090">
            <v>0</v>
          </cell>
          <cell r="U6090">
            <v>0</v>
          </cell>
          <cell r="V6090">
            <v>0</v>
          </cell>
          <cell r="W6090">
            <v>0</v>
          </cell>
          <cell r="X6090">
            <v>0</v>
          </cell>
          <cell r="Y6090">
            <v>0</v>
          </cell>
          <cell r="Z6090">
            <v>0</v>
          </cell>
          <cell r="AA6090">
            <v>0</v>
          </cell>
          <cell r="AB6090">
            <v>0</v>
          </cell>
          <cell r="AC6090">
            <v>-1</v>
          </cell>
          <cell r="AD6090">
            <v>0</v>
          </cell>
        </row>
        <row r="6091">
          <cell r="B6091" t="str">
            <v>MASON CO-REGULATEDACCOUNTING ADJUSTMENTSMM</v>
          </cell>
          <cell r="J6091" t="str">
            <v>MM</v>
          </cell>
          <cell r="K6091" t="str">
            <v>MOVE MONEY</v>
          </cell>
          <cell r="S6091">
            <v>0</v>
          </cell>
          <cell r="T6091">
            <v>0</v>
          </cell>
          <cell r="U6091">
            <v>0</v>
          </cell>
          <cell r="V6091">
            <v>0</v>
          </cell>
          <cell r="W6091">
            <v>0</v>
          </cell>
          <cell r="X6091">
            <v>0</v>
          </cell>
          <cell r="Y6091">
            <v>0</v>
          </cell>
          <cell r="Z6091">
            <v>0</v>
          </cell>
          <cell r="AA6091">
            <v>0</v>
          </cell>
          <cell r="AB6091">
            <v>0</v>
          </cell>
          <cell r="AC6091">
            <v>-337.54</v>
          </cell>
          <cell r="AD6091">
            <v>0</v>
          </cell>
        </row>
        <row r="6092">
          <cell r="B6092" t="str">
            <v>MASON CO-REGULATEDACCOUNTING ADJUSTMENTSNSF FEES</v>
          </cell>
          <cell r="J6092" t="str">
            <v>NSF FEES</v>
          </cell>
          <cell r="K6092" t="str">
            <v>RETURNED CHECK FEE</v>
          </cell>
          <cell r="S6092">
            <v>0</v>
          </cell>
          <cell r="T6092">
            <v>0</v>
          </cell>
          <cell r="U6092">
            <v>0</v>
          </cell>
          <cell r="V6092">
            <v>0</v>
          </cell>
          <cell r="W6092">
            <v>0</v>
          </cell>
          <cell r="X6092">
            <v>0</v>
          </cell>
          <cell r="Y6092">
            <v>0</v>
          </cell>
          <cell r="Z6092">
            <v>0</v>
          </cell>
          <cell r="AA6092">
            <v>0</v>
          </cell>
          <cell r="AB6092">
            <v>0</v>
          </cell>
          <cell r="AC6092">
            <v>43.1</v>
          </cell>
          <cell r="AD6092">
            <v>0</v>
          </cell>
        </row>
        <row r="6093">
          <cell r="B6093" t="str">
            <v>MASON CO-REGULATEDACCOUNTING ADJUSTMENTSREFUND</v>
          </cell>
          <cell r="J6093" t="str">
            <v>REFUND</v>
          </cell>
          <cell r="K6093" t="str">
            <v>REFUND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  <cell r="W6093">
            <v>0</v>
          </cell>
          <cell r="X6093">
            <v>0</v>
          </cell>
          <cell r="Y6093">
            <v>0</v>
          </cell>
          <cell r="Z6093">
            <v>0</v>
          </cell>
          <cell r="AA6093">
            <v>0</v>
          </cell>
          <cell r="AB6093">
            <v>0</v>
          </cell>
          <cell r="AC6093">
            <v>329.72</v>
          </cell>
          <cell r="AD6093">
            <v>0</v>
          </cell>
        </row>
        <row r="6094">
          <cell r="B6094" t="str">
            <v>MASON CO-REGULATEDACCOUNTING ADJUSTMENTSRETCK</v>
          </cell>
          <cell r="J6094" t="str">
            <v>RETCK</v>
          </cell>
          <cell r="K6094" t="str">
            <v>RETURNED CHECK</v>
          </cell>
          <cell r="S6094">
            <v>0</v>
          </cell>
          <cell r="T6094">
            <v>0</v>
          </cell>
          <cell r="U6094">
            <v>0</v>
          </cell>
          <cell r="V6094">
            <v>0</v>
          </cell>
          <cell r="W6094">
            <v>0</v>
          </cell>
          <cell r="X6094">
            <v>0</v>
          </cell>
          <cell r="Y6094">
            <v>0</v>
          </cell>
          <cell r="Z6094">
            <v>0</v>
          </cell>
          <cell r="AA6094">
            <v>0</v>
          </cell>
          <cell r="AB6094">
            <v>0</v>
          </cell>
          <cell r="AC6094">
            <v>71.489999999999995</v>
          </cell>
          <cell r="AD6094">
            <v>0</v>
          </cell>
        </row>
        <row r="6095">
          <cell r="B6095" t="str">
            <v>MASON CO-REGULATEDACCOUNTING ADJUSTMENTSFINCHG</v>
          </cell>
          <cell r="J6095" t="str">
            <v>FINCHG</v>
          </cell>
          <cell r="K6095" t="str">
            <v>LATE FEE</v>
          </cell>
          <cell r="S6095">
            <v>0</v>
          </cell>
          <cell r="T6095">
            <v>0</v>
          </cell>
          <cell r="U6095">
            <v>0</v>
          </cell>
          <cell r="V6095">
            <v>0</v>
          </cell>
          <cell r="W6095">
            <v>0</v>
          </cell>
          <cell r="X6095">
            <v>0</v>
          </cell>
          <cell r="Y6095">
            <v>0</v>
          </cell>
          <cell r="Z6095">
            <v>0</v>
          </cell>
          <cell r="AA6095">
            <v>0</v>
          </cell>
          <cell r="AB6095">
            <v>0</v>
          </cell>
          <cell r="AC6095">
            <v>226.75</v>
          </cell>
          <cell r="AD6095">
            <v>0</v>
          </cell>
        </row>
        <row r="6096">
          <cell r="B6096" t="str">
            <v>MASON CO-REGULATEDACCOUNTING ADJUSTMENTSFINCHG</v>
          </cell>
          <cell r="J6096" t="str">
            <v>FINCHG</v>
          </cell>
          <cell r="K6096" t="str">
            <v>LATE FEE</v>
          </cell>
          <cell r="S6096">
            <v>0</v>
          </cell>
          <cell r="T6096">
            <v>0</v>
          </cell>
          <cell r="U6096">
            <v>0</v>
          </cell>
          <cell r="V6096">
            <v>0</v>
          </cell>
          <cell r="W6096">
            <v>0</v>
          </cell>
          <cell r="X6096">
            <v>0</v>
          </cell>
          <cell r="Y6096">
            <v>0</v>
          </cell>
          <cell r="Z6096">
            <v>0</v>
          </cell>
          <cell r="AA6096">
            <v>0</v>
          </cell>
          <cell r="AB6096">
            <v>0</v>
          </cell>
          <cell r="AC6096">
            <v>-2.57</v>
          </cell>
          <cell r="AD6096">
            <v>0</v>
          </cell>
        </row>
        <row r="6097">
          <cell r="B6097" t="str">
            <v>MASON CO-REGULATEDACCOUNTING ADJUSTMENTSMM</v>
          </cell>
          <cell r="J6097" t="str">
            <v>MM</v>
          </cell>
          <cell r="K6097" t="str">
            <v>MOVE MONEY</v>
          </cell>
          <cell r="S6097">
            <v>0</v>
          </cell>
          <cell r="T6097">
            <v>0</v>
          </cell>
          <cell r="U6097">
            <v>0</v>
          </cell>
          <cell r="V6097">
            <v>0</v>
          </cell>
          <cell r="W6097">
            <v>0</v>
          </cell>
          <cell r="X6097">
            <v>0</v>
          </cell>
          <cell r="Y6097">
            <v>0</v>
          </cell>
          <cell r="Z6097">
            <v>0</v>
          </cell>
          <cell r="AA6097">
            <v>0</v>
          </cell>
          <cell r="AB6097">
            <v>0</v>
          </cell>
          <cell r="AC6097">
            <v>297.39</v>
          </cell>
          <cell r="AD6097">
            <v>0</v>
          </cell>
        </row>
        <row r="6098">
          <cell r="B6098" t="str">
            <v>MASON CO-REGULATEDACCOUNTING ADJUSTMENTSREFUND</v>
          </cell>
          <cell r="J6098" t="str">
            <v>REFUND</v>
          </cell>
          <cell r="K6098" t="str">
            <v>REFUND</v>
          </cell>
          <cell r="S6098">
            <v>0</v>
          </cell>
          <cell r="T6098">
            <v>0</v>
          </cell>
          <cell r="U6098">
            <v>0</v>
          </cell>
          <cell r="V6098">
            <v>0</v>
          </cell>
          <cell r="W6098">
            <v>0</v>
          </cell>
          <cell r="X6098">
            <v>0</v>
          </cell>
          <cell r="Y6098">
            <v>0</v>
          </cell>
          <cell r="Z6098">
            <v>0</v>
          </cell>
          <cell r="AA6098">
            <v>0</v>
          </cell>
          <cell r="AB6098">
            <v>0</v>
          </cell>
          <cell r="AC6098">
            <v>101.74</v>
          </cell>
          <cell r="AD6098">
            <v>0</v>
          </cell>
        </row>
        <row r="6099">
          <cell r="B6099" t="str">
            <v>MASON CO-REGULATEDCOMMERCIAL  FRONTLOADWLKNRW2RECY</v>
          </cell>
          <cell r="J6099" t="str">
            <v>WLKNRW2RECY</v>
          </cell>
          <cell r="K6099" t="str">
            <v>WALK IN OVER 25 ADDITIONA</v>
          </cell>
          <cell r="S6099">
            <v>0</v>
          </cell>
          <cell r="T6099">
            <v>0</v>
          </cell>
          <cell r="U6099">
            <v>0</v>
          </cell>
          <cell r="V6099">
            <v>0</v>
          </cell>
          <cell r="W6099">
            <v>0</v>
          </cell>
          <cell r="X6099">
            <v>0</v>
          </cell>
          <cell r="Y6099">
            <v>0</v>
          </cell>
          <cell r="Z6099">
            <v>0</v>
          </cell>
          <cell r="AA6099">
            <v>0</v>
          </cell>
          <cell r="AB6099">
            <v>0</v>
          </cell>
          <cell r="AC6099">
            <v>40.14</v>
          </cell>
          <cell r="AD6099">
            <v>0</v>
          </cell>
        </row>
        <row r="6100">
          <cell r="B6100" t="str">
            <v>MASON CO-REGULATEDCOMMERCIAL  FRONTLOADWLKNRE1RECYMA</v>
          </cell>
          <cell r="J6100" t="str">
            <v>WLKNRE1RECYMA</v>
          </cell>
          <cell r="K6100" t="str">
            <v>WALK IN 5-25FT EOW-RECYCL</v>
          </cell>
          <cell r="S6100">
            <v>0</v>
          </cell>
          <cell r="T6100">
            <v>0</v>
          </cell>
          <cell r="U6100">
            <v>0</v>
          </cell>
          <cell r="V6100">
            <v>0</v>
          </cell>
          <cell r="W6100">
            <v>0</v>
          </cell>
          <cell r="X6100">
            <v>0</v>
          </cell>
          <cell r="Y6100">
            <v>0</v>
          </cell>
          <cell r="Z6100">
            <v>0</v>
          </cell>
          <cell r="AA6100">
            <v>0</v>
          </cell>
          <cell r="AB6100">
            <v>0</v>
          </cell>
          <cell r="AC6100">
            <v>0.63</v>
          </cell>
          <cell r="AD6100">
            <v>0</v>
          </cell>
        </row>
        <row r="6101">
          <cell r="B6101" t="str">
            <v>MASON CO-REGULATEDCOMMERCIAL  FRONTLOADWLKNRE1RECYMA</v>
          </cell>
          <cell r="J6101" t="str">
            <v>WLKNRE1RECYMA</v>
          </cell>
          <cell r="K6101" t="str">
            <v>WALK IN 5-25FT EOW-RECYCL</v>
          </cell>
          <cell r="S6101">
            <v>0</v>
          </cell>
          <cell r="T6101">
            <v>0</v>
          </cell>
          <cell r="U6101">
            <v>0</v>
          </cell>
          <cell r="V6101">
            <v>0</v>
          </cell>
          <cell r="W6101">
            <v>0</v>
          </cell>
          <cell r="X6101">
            <v>0</v>
          </cell>
          <cell r="Y6101">
            <v>0</v>
          </cell>
          <cell r="Z6101">
            <v>0</v>
          </cell>
          <cell r="AA6101">
            <v>0</v>
          </cell>
          <cell r="AB6101">
            <v>0</v>
          </cell>
          <cell r="AC6101">
            <v>5.67</v>
          </cell>
          <cell r="AD6101">
            <v>0</v>
          </cell>
        </row>
        <row r="6102">
          <cell r="B6102" t="str">
            <v>MASON CO-REGULATEDCOMMERCIAL - REARLOADR1.5YDEM</v>
          </cell>
          <cell r="J6102" t="str">
            <v>R1.5YDEM</v>
          </cell>
          <cell r="K6102" t="str">
            <v>1.5 YD 1X EOW</v>
          </cell>
          <cell r="S6102">
            <v>0</v>
          </cell>
          <cell r="T6102">
            <v>0</v>
          </cell>
          <cell r="U6102">
            <v>0</v>
          </cell>
          <cell r="V6102">
            <v>0</v>
          </cell>
          <cell r="W6102">
            <v>0</v>
          </cell>
          <cell r="X6102">
            <v>0</v>
          </cell>
          <cell r="Y6102">
            <v>0</v>
          </cell>
          <cell r="Z6102">
            <v>0</v>
          </cell>
          <cell r="AA6102">
            <v>0</v>
          </cell>
          <cell r="AB6102">
            <v>0</v>
          </cell>
          <cell r="AC6102">
            <v>7959.46</v>
          </cell>
          <cell r="AD6102">
            <v>0</v>
          </cell>
        </row>
        <row r="6103">
          <cell r="B6103" t="str">
            <v>MASON CO-REGULATEDCOMMERCIAL - REARLOADR1.5YDRENTM</v>
          </cell>
          <cell r="J6103" t="str">
            <v>R1.5YDRENTM</v>
          </cell>
          <cell r="K6103" t="str">
            <v>1.5YD CONTAINER RENT-MTH</v>
          </cell>
          <cell r="S6103">
            <v>0</v>
          </cell>
          <cell r="T6103">
            <v>0</v>
          </cell>
          <cell r="U6103">
            <v>0</v>
          </cell>
          <cell r="V6103">
            <v>0</v>
          </cell>
          <cell r="W6103">
            <v>0</v>
          </cell>
          <cell r="X6103">
            <v>0</v>
          </cell>
          <cell r="Y6103">
            <v>0</v>
          </cell>
          <cell r="Z6103">
            <v>0</v>
          </cell>
          <cell r="AA6103">
            <v>0</v>
          </cell>
          <cell r="AB6103">
            <v>0</v>
          </cell>
          <cell r="AC6103">
            <v>2385</v>
          </cell>
          <cell r="AD6103">
            <v>0</v>
          </cell>
        </row>
        <row r="6104">
          <cell r="B6104" t="str">
            <v>MASON CO-REGULATEDCOMMERCIAL - REARLOADR1.5YDRENTT</v>
          </cell>
          <cell r="J6104" t="str">
            <v>R1.5YDRENTT</v>
          </cell>
          <cell r="K6104" t="str">
            <v>1.5YD TEMP CONTAINER RENT</v>
          </cell>
          <cell r="S6104">
            <v>0</v>
          </cell>
          <cell r="T6104">
            <v>0</v>
          </cell>
          <cell r="U6104">
            <v>0</v>
          </cell>
          <cell r="V6104">
            <v>0</v>
          </cell>
          <cell r="W6104">
            <v>0</v>
          </cell>
          <cell r="X6104">
            <v>0</v>
          </cell>
          <cell r="Y6104">
            <v>0</v>
          </cell>
          <cell r="Z6104">
            <v>0</v>
          </cell>
          <cell r="AA6104">
            <v>0</v>
          </cell>
          <cell r="AB6104">
            <v>0</v>
          </cell>
          <cell r="AC6104">
            <v>6.31</v>
          </cell>
          <cell r="AD6104">
            <v>0</v>
          </cell>
        </row>
        <row r="6105">
          <cell r="B6105" t="str">
            <v>MASON CO-REGULATEDCOMMERCIAL - REARLOADR1.5YDRENTTM</v>
          </cell>
          <cell r="J6105" t="str">
            <v>R1.5YDRENTTM</v>
          </cell>
          <cell r="K6105" t="str">
            <v>1.5 YD TEMP CONT RENT MON</v>
          </cell>
          <cell r="S6105">
            <v>0</v>
          </cell>
          <cell r="T6105">
            <v>0</v>
          </cell>
          <cell r="U6105">
            <v>0</v>
          </cell>
          <cell r="V6105">
            <v>0</v>
          </cell>
          <cell r="W6105">
            <v>0</v>
          </cell>
          <cell r="X6105">
            <v>0</v>
          </cell>
          <cell r="Y6105">
            <v>0</v>
          </cell>
          <cell r="Z6105">
            <v>0</v>
          </cell>
          <cell r="AA6105">
            <v>0</v>
          </cell>
          <cell r="AB6105">
            <v>0</v>
          </cell>
          <cell r="AC6105">
            <v>81.48</v>
          </cell>
          <cell r="AD6105">
            <v>0</v>
          </cell>
        </row>
        <row r="6106">
          <cell r="B6106" t="str">
            <v>MASON CO-REGULATEDCOMMERCIAL - REARLOADR1.5YDWM</v>
          </cell>
          <cell r="J6106" t="str">
            <v>R1.5YDWM</v>
          </cell>
          <cell r="K6106" t="str">
            <v>1.5 YD 1X WEEKLY</v>
          </cell>
          <cell r="S6106">
            <v>0</v>
          </cell>
          <cell r="T6106">
            <v>0</v>
          </cell>
          <cell r="U6106">
            <v>0</v>
          </cell>
          <cell r="V6106">
            <v>0</v>
          </cell>
          <cell r="W6106">
            <v>0</v>
          </cell>
          <cell r="X6106">
            <v>0</v>
          </cell>
          <cell r="Y6106">
            <v>0</v>
          </cell>
          <cell r="Z6106">
            <v>0</v>
          </cell>
          <cell r="AA6106">
            <v>0</v>
          </cell>
          <cell r="AB6106">
            <v>0</v>
          </cell>
          <cell r="AC6106">
            <v>5441.31</v>
          </cell>
          <cell r="AD6106">
            <v>0</v>
          </cell>
        </row>
        <row r="6107">
          <cell r="B6107" t="str">
            <v>MASON CO-REGULATEDCOMMERCIAL - REARLOADR1YDEM</v>
          </cell>
          <cell r="J6107" t="str">
            <v>R1YDEM</v>
          </cell>
          <cell r="K6107" t="str">
            <v>1 YD 1X EOW</v>
          </cell>
          <cell r="S6107">
            <v>0</v>
          </cell>
          <cell r="T6107">
            <v>0</v>
          </cell>
          <cell r="U6107">
            <v>0</v>
          </cell>
          <cell r="V6107">
            <v>0</v>
          </cell>
          <cell r="W6107">
            <v>0</v>
          </cell>
          <cell r="X6107">
            <v>0</v>
          </cell>
          <cell r="Y6107">
            <v>0</v>
          </cell>
          <cell r="Z6107">
            <v>0</v>
          </cell>
          <cell r="AA6107">
            <v>0</v>
          </cell>
          <cell r="AB6107">
            <v>0</v>
          </cell>
          <cell r="AC6107">
            <v>750.4</v>
          </cell>
          <cell r="AD6107">
            <v>0</v>
          </cell>
        </row>
        <row r="6108">
          <cell r="B6108" t="str">
            <v>MASON CO-REGULATEDCOMMERCIAL - REARLOADR1YDRENTM</v>
          </cell>
          <cell r="J6108" t="str">
            <v>R1YDRENTM</v>
          </cell>
          <cell r="K6108" t="str">
            <v>1YD CONTAINER RENT-MTHLY</v>
          </cell>
          <cell r="S6108">
            <v>0</v>
          </cell>
          <cell r="T6108">
            <v>0</v>
          </cell>
          <cell r="U6108">
            <v>0</v>
          </cell>
          <cell r="V6108">
            <v>0</v>
          </cell>
          <cell r="W6108">
            <v>0</v>
          </cell>
          <cell r="X6108">
            <v>0</v>
          </cell>
          <cell r="Y6108">
            <v>0</v>
          </cell>
          <cell r="Z6108">
            <v>0</v>
          </cell>
          <cell r="AA6108">
            <v>0</v>
          </cell>
          <cell r="AB6108">
            <v>0</v>
          </cell>
          <cell r="AC6108">
            <v>186.34</v>
          </cell>
          <cell r="AD6108">
            <v>0</v>
          </cell>
        </row>
        <row r="6109">
          <cell r="B6109" t="str">
            <v>MASON CO-REGULATEDCOMMERCIAL - REARLOADR1YDWM</v>
          </cell>
          <cell r="J6109" t="str">
            <v>R1YDWM</v>
          </cell>
          <cell r="K6109" t="str">
            <v>1 YD 1X WEEKLY</v>
          </cell>
          <cell r="S6109">
            <v>0</v>
          </cell>
          <cell r="T6109">
            <v>0</v>
          </cell>
          <cell r="U6109">
            <v>0</v>
          </cell>
          <cell r="V6109">
            <v>0</v>
          </cell>
          <cell r="W6109">
            <v>0</v>
          </cell>
          <cell r="X6109">
            <v>0</v>
          </cell>
          <cell r="Y6109">
            <v>0</v>
          </cell>
          <cell r="Z6109">
            <v>0</v>
          </cell>
          <cell r="AA6109">
            <v>0</v>
          </cell>
          <cell r="AB6109">
            <v>0</v>
          </cell>
          <cell r="AC6109">
            <v>149.74</v>
          </cell>
          <cell r="AD6109">
            <v>0</v>
          </cell>
        </row>
        <row r="6110">
          <cell r="B6110" t="str">
            <v>MASON CO-REGULATEDCOMMERCIAL - REARLOADR2YDEM</v>
          </cell>
          <cell r="J6110" t="str">
            <v>R2YDEM</v>
          </cell>
          <cell r="K6110" t="str">
            <v>2 YD 1X EOW</v>
          </cell>
          <cell r="S6110">
            <v>0</v>
          </cell>
          <cell r="T6110">
            <v>0</v>
          </cell>
          <cell r="U6110">
            <v>0</v>
          </cell>
          <cell r="V6110">
            <v>0</v>
          </cell>
          <cell r="W6110">
            <v>0</v>
          </cell>
          <cell r="X6110">
            <v>0</v>
          </cell>
          <cell r="Y6110">
            <v>0</v>
          </cell>
          <cell r="Z6110">
            <v>0</v>
          </cell>
          <cell r="AA6110">
            <v>0</v>
          </cell>
          <cell r="AB6110">
            <v>0</v>
          </cell>
          <cell r="AC6110">
            <v>6239.12</v>
          </cell>
          <cell r="AD6110">
            <v>0</v>
          </cell>
        </row>
        <row r="6111">
          <cell r="B6111" t="str">
            <v>MASON CO-REGULATEDCOMMERCIAL - REARLOADR2YDRENTM</v>
          </cell>
          <cell r="J6111" t="str">
            <v>R2YDRENTM</v>
          </cell>
          <cell r="K6111" t="str">
            <v>2YD CONTAINER RENT-MTHLY</v>
          </cell>
          <cell r="S6111">
            <v>0</v>
          </cell>
          <cell r="T6111">
            <v>0</v>
          </cell>
          <cell r="U6111">
            <v>0</v>
          </cell>
          <cell r="V6111">
            <v>0</v>
          </cell>
          <cell r="W6111">
            <v>0</v>
          </cell>
          <cell r="X6111">
            <v>0</v>
          </cell>
          <cell r="Y6111">
            <v>0</v>
          </cell>
          <cell r="Z6111">
            <v>0</v>
          </cell>
          <cell r="AA6111">
            <v>0</v>
          </cell>
          <cell r="AB6111">
            <v>0</v>
          </cell>
          <cell r="AC6111">
            <v>4725.8599999999997</v>
          </cell>
          <cell r="AD6111">
            <v>0</v>
          </cell>
        </row>
        <row r="6112">
          <cell r="B6112" t="str">
            <v>MASON CO-REGULATEDCOMMERCIAL - REARLOADR2YDRENTT</v>
          </cell>
          <cell r="J6112" t="str">
            <v>R2YDRENTT</v>
          </cell>
          <cell r="K6112" t="str">
            <v>2YD TEMP CONTAINER RENT</v>
          </cell>
          <cell r="S6112">
            <v>0</v>
          </cell>
          <cell r="T6112">
            <v>0</v>
          </cell>
          <cell r="U6112">
            <v>0</v>
          </cell>
          <cell r="V6112">
            <v>0</v>
          </cell>
          <cell r="W6112">
            <v>0</v>
          </cell>
          <cell r="X6112">
            <v>0</v>
          </cell>
          <cell r="Y6112">
            <v>0</v>
          </cell>
          <cell r="Z6112">
            <v>0</v>
          </cell>
          <cell r="AA6112">
            <v>0</v>
          </cell>
          <cell r="AB6112">
            <v>0</v>
          </cell>
          <cell r="AC6112">
            <v>57.76</v>
          </cell>
          <cell r="AD6112">
            <v>0</v>
          </cell>
        </row>
        <row r="6113">
          <cell r="B6113" t="str">
            <v>MASON CO-REGULATEDCOMMERCIAL - REARLOADR2YDRENTTM</v>
          </cell>
          <cell r="J6113" t="str">
            <v>R2YDRENTTM</v>
          </cell>
          <cell r="K6113" t="str">
            <v>2 YD TEMP CONT RENT MONTH</v>
          </cell>
          <cell r="S6113">
            <v>0</v>
          </cell>
          <cell r="T6113">
            <v>0</v>
          </cell>
          <cell r="U6113">
            <v>0</v>
          </cell>
          <cell r="V6113">
            <v>0</v>
          </cell>
          <cell r="W6113">
            <v>0</v>
          </cell>
          <cell r="X6113">
            <v>0</v>
          </cell>
          <cell r="Y6113">
            <v>0</v>
          </cell>
          <cell r="Z6113">
            <v>0</v>
          </cell>
          <cell r="AA6113">
            <v>0</v>
          </cell>
          <cell r="AB6113">
            <v>0</v>
          </cell>
          <cell r="AC6113">
            <v>61.89</v>
          </cell>
          <cell r="AD6113">
            <v>0</v>
          </cell>
        </row>
        <row r="6114">
          <cell r="B6114" t="str">
            <v>MASON CO-REGULATEDCOMMERCIAL - REARLOADR2YDWM</v>
          </cell>
          <cell r="J6114" t="str">
            <v>R2YDWM</v>
          </cell>
          <cell r="K6114" t="str">
            <v>2 YD 1X WEEKLY</v>
          </cell>
          <cell r="S6114">
            <v>0</v>
          </cell>
          <cell r="T6114">
            <v>0</v>
          </cell>
          <cell r="U6114">
            <v>0</v>
          </cell>
          <cell r="V6114">
            <v>0</v>
          </cell>
          <cell r="W6114">
            <v>0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>
            <v>0</v>
          </cell>
          <cell r="AC6114">
            <v>30079.74</v>
          </cell>
          <cell r="AD6114">
            <v>0</v>
          </cell>
        </row>
        <row r="6115">
          <cell r="B6115" t="str">
            <v>MASON CO-REGULATEDCOMMERCIAL - REARLOADUNLOCKREF</v>
          </cell>
          <cell r="J6115" t="str">
            <v>UNLOCKREF</v>
          </cell>
          <cell r="K6115" t="str">
            <v>UNLOCK / UNLATCH REFUSE</v>
          </cell>
          <cell r="S6115">
            <v>0</v>
          </cell>
          <cell r="T6115">
            <v>0</v>
          </cell>
          <cell r="U6115">
            <v>0</v>
          </cell>
          <cell r="V6115">
            <v>0</v>
          </cell>
          <cell r="W6115">
            <v>0</v>
          </cell>
          <cell r="X6115">
            <v>0</v>
          </cell>
          <cell r="Y6115">
            <v>0</v>
          </cell>
          <cell r="Z6115">
            <v>0</v>
          </cell>
          <cell r="AA6115">
            <v>0</v>
          </cell>
          <cell r="AB6115">
            <v>0</v>
          </cell>
          <cell r="AC6115">
            <v>242.88</v>
          </cell>
          <cell r="AD6115">
            <v>0</v>
          </cell>
        </row>
        <row r="6116">
          <cell r="B6116" t="str">
            <v>MASON CO-REGULATEDCOMMERCIAL - REARLOADCDELC</v>
          </cell>
          <cell r="J6116" t="str">
            <v>CDELC</v>
          </cell>
          <cell r="K6116" t="str">
            <v>CONTAINER DELIVERY CHARGE</v>
          </cell>
          <cell r="S6116">
            <v>0</v>
          </cell>
          <cell r="T6116">
            <v>0</v>
          </cell>
          <cell r="U6116">
            <v>0</v>
          </cell>
          <cell r="V6116">
            <v>0</v>
          </cell>
          <cell r="W6116">
            <v>0</v>
          </cell>
          <cell r="X6116">
            <v>0</v>
          </cell>
          <cell r="Y6116">
            <v>0</v>
          </cell>
          <cell r="Z6116">
            <v>0</v>
          </cell>
          <cell r="AA6116">
            <v>0</v>
          </cell>
          <cell r="AB6116">
            <v>0</v>
          </cell>
          <cell r="AC6116">
            <v>108</v>
          </cell>
          <cell r="AD6116">
            <v>0</v>
          </cell>
        </row>
        <row r="6117">
          <cell r="B6117" t="str">
            <v>MASON CO-REGULATEDCOMMERCIAL - REARLOADCEXYD</v>
          </cell>
          <cell r="J6117" t="str">
            <v>CEXYD</v>
          </cell>
          <cell r="K6117" t="str">
            <v>CMML EXTRA YARDAGE</v>
          </cell>
          <cell r="S6117">
            <v>0</v>
          </cell>
          <cell r="T6117">
            <v>0</v>
          </cell>
          <cell r="U6117">
            <v>0</v>
          </cell>
          <cell r="V6117">
            <v>0</v>
          </cell>
          <cell r="W6117">
            <v>0</v>
          </cell>
          <cell r="X6117">
            <v>0</v>
          </cell>
          <cell r="Y6117">
            <v>0</v>
          </cell>
          <cell r="Z6117">
            <v>0</v>
          </cell>
          <cell r="AA6117">
            <v>0</v>
          </cell>
          <cell r="AB6117">
            <v>0</v>
          </cell>
          <cell r="AC6117">
            <v>415.48</v>
          </cell>
          <cell r="AD6117">
            <v>0</v>
          </cell>
        </row>
        <row r="6118">
          <cell r="B6118" t="str">
            <v>MASON CO-REGULATEDCOMMERCIAL - REARLOADCLSE1COL</v>
          </cell>
          <cell r="J6118" t="str">
            <v>CLSE1COL</v>
          </cell>
          <cell r="K6118" t="str">
            <v>ADDT'L LOOSE-COLLECTOR</v>
          </cell>
          <cell r="S6118">
            <v>0</v>
          </cell>
          <cell r="T6118">
            <v>0</v>
          </cell>
          <cell r="U6118">
            <v>0</v>
          </cell>
          <cell r="V6118">
            <v>0</v>
          </cell>
          <cell r="W6118">
            <v>0</v>
          </cell>
          <cell r="X6118">
            <v>0</v>
          </cell>
          <cell r="Y6118">
            <v>0</v>
          </cell>
          <cell r="Z6118">
            <v>0</v>
          </cell>
          <cell r="AA6118">
            <v>0</v>
          </cell>
          <cell r="AB6118">
            <v>0</v>
          </cell>
          <cell r="AC6118">
            <v>55.56</v>
          </cell>
          <cell r="AD6118">
            <v>0</v>
          </cell>
        </row>
        <row r="6119">
          <cell r="B6119" t="str">
            <v>MASON CO-REGULATEDCOMMERCIAL - REARLOADCLSECOL</v>
          </cell>
          <cell r="J6119" t="str">
            <v>CLSECOL</v>
          </cell>
          <cell r="K6119" t="str">
            <v>LOOSE MATERIAL-COLLECTOR</v>
          </cell>
          <cell r="S6119">
            <v>0</v>
          </cell>
          <cell r="T6119">
            <v>0</v>
          </cell>
          <cell r="U6119">
            <v>0</v>
          </cell>
          <cell r="V6119">
            <v>0</v>
          </cell>
          <cell r="W6119">
            <v>0</v>
          </cell>
          <cell r="X6119">
            <v>0</v>
          </cell>
          <cell r="Y6119">
            <v>0</v>
          </cell>
          <cell r="Z6119">
            <v>0</v>
          </cell>
          <cell r="AA6119">
            <v>0</v>
          </cell>
          <cell r="AB6119">
            <v>0</v>
          </cell>
          <cell r="AC6119">
            <v>31.52</v>
          </cell>
          <cell r="AD6119">
            <v>0</v>
          </cell>
        </row>
        <row r="6120">
          <cell r="B6120" t="str">
            <v>MASON CO-REGULATEDCOMMERCIAL - REARLOADCOMCAN</v>
          </cell>
          <cell r="J6120" t="str">
            <v>COMCAN</v>
          </cell>
          <cell r="K6120" t="str">
            <v>COMMERCIAL CAN EXTRA</v>
          </cell>
          <cell r="S6120">
            <v>0</v>
          </cell>
          <cell r="T6120">
            <v>0</v>
          </cell>
          <cell r="U6120">
            <v>0</v>
          </cell>
          <cell r="V6120">
            <v>0</v>
          </cell>
          <cell r="W6120">
            <v>0</v>
          </cell>
          <cell r="X6120">
            <v>0</v>
          </cell>
          <cell r="Y6120">
            <v>0</v>
          </cell>
          <cell r="Z6120">
            <v>0</v>
          </cell>
          <cell r="AA6120">
            <v>0</v>
          </cell>
          <cell r="AB6120">
            <v>0</v>
          </cell>
          <cell r="AC6120">
            <v>113.28</v>
          </cell>
          <cell r="AD6120">
            <v>0</v>
          </cell>
        </row>
        <row r="6121">
          <cell r="B6121" t="str">
            <v>MASON CO-REGULATEDCOMMERCIAL - REARLOADR1.5YDPU</v>
          </cell>
          <cell r="J6121" t="str">
            <v>R1.5YDPU</v>
          </cell>
          <cell r="K6121" t="str">
            <v>1.5YD CONTAINER PICKUP</v>
          </cell>
          <cell r="S6121">
            <v>0</v>
          </cell>
          <cell r="T6121">
            <v>0</v>
          </cell>
          <cell r="U6121">
            <v>0</v>
          </cell>
          <cell r="V6121">
            <v>0</v>
          </cell>
          <cell r="W6121">
            <v>0</v>
          </cell>
          <cell r="X6121">
            <v>0</v>
          </cell>
          <cell r="Y6121">
            <v>0</v>
          </cell>
          <cell r="Z6121">
            <v>0</v>
          </cell>
          <cell r="AA6121">
            <v>0</v>
          </cell>
          <cell r="AB6121">
            <v>0</v>
          </cell>
          <cell r="AC6121">
            <v>38.340000000000003</v>
          </cell>
          <cell r="AD6121">
            <v>0</v>
          </cell>
        </row>
        <row r="6122">
          <cell r="B6122" t="str">
            <v>MASON CO-REGULATEDCOMMERCIAL - REARLOADR2YDPU</v>
          </cell>
          <cell r="J6122" t="str">
            <v>R2YDPU</v>
          </cell>
          <cell r="K6122" t="str">
            <v>2YD CONTAINER PICKUP</v>
          </cell>
          <cell r="S6122">
            <v>0</v>
          </cell>
          <cell r="T6122">
            <v>0</v>
          </cell>
          <cell r="U6122">
            <v>0</v>
          </cell>
          <cell r="V6122">
            <v>0</v>
          </cell>
          <cell r="W6122">
            <v>0</v>
          </cell>
          <cell r="X6122">
            <v>0</v>
          </cell>
          <cell r="Y6122">
            <v>0</v>
          </cell>
          <cell r="Z6122">
            <v>0</v>
          </cell>
          <cell r="AA6122">
            <v>0</v>
          </cell>
          <cell r="AB6122">
            <v>0</v>
          </cell>
          <cell r="AC6122">
            <v>151.97999999999999</v>
          </cell>
          <cell r="AD6122">
            <v>0</v>
          </cell>
        </row>
        <row r="6123">
          <cell r="B6123" t="str">
            <v>MASON CO-REGULATEDCOMMERCIAL - REARLOADROLLOUTOC</v>
          </cell>
          <cell r="J6123" t="str">
            <v>ROLLOUTOC</v>
          </cell>
          <cell r="K6123" t="str">
            <v>ROLL OUT</v>
          </cell>
          <cell r="S6123">
            <v>0</v>
          </cell>
          <cell r="T6123">
            <v>0</v>
          </cell>
          <cell r="U6123">
            <v>0</v>
          </cell>
          <cell r="V6123">
            <v>0</v>
          </cell>
          <cell r="W6123">
            <v>0</v>
          </cell>
          <cell r="X6123">
            <v>0</v>
          </cell>
          <cell r="Y6123">
            <v>0</v>
          </cell>
          <cell r="Z6123">
            <v>0</v>
          </cell>
          <cell r="AA6123">
            <v>0</v>
          </cell>
          <cell r="AB6123">
            <v>0</v>
          </cell>
          <cell r="AC6123">
            <v>421.2</v>
          </cell>
          <cell r="AD6123">
            <v>0</v>
          </cell>
        </row>
        <row r="6124">
          <cell r="B6124" t="str">
            <v>MASON CO-REGULATEDCOMMERCIAL - REARLOADUNLOCKREF</v>
          </cell>
          <cell r="J6124" t="str">
            <v>UNLOCKREF</v>
          </cell>
          <cell r="K6124" t="str">
            <v>UNLOCK / UNLATCH REFUSE</v>
          </cell>
          <cell r="S6124">
            <v>0</v>
          </cell>
          <cell r="T6124">
            <v>0</v>
          </cell>
          <cell r="U6124">
            <v>0</v>
          </cell>
          <cell r="V6124">
            <v>0</v>
          </cell>
          <cell r="W6124">
            <v>0</v>
          </cell>
          <cell r="X6124">
            <v>0</v>
          </cell>
          <cell r="Y6124">
            <v>0</v>
          </cell>
          <cell r="Z6124">
            <v>0</v>
          </cell>
          <cell r="AA6124">
            <v>0</v>
          </cell>
          <cell r="AB6124">
            <v>0</v>
          </cell>
          <cell r="AC6124">
            <v>7.59</v>
          </cell>
          <cell r="AD6124">
            <v>0</v>
          </cell>
        </row>
        <row r="6125">
          <cell r="B6125" t="str">
            <v>MASON CO-REGULATEDCOMMERCIAL RECYCLERECYCLERMA</v>
          </cell>
          <cell r="J6125" t="str">
            <v>RECYCLERMA</v>
          </cell>
          <cell r="K6125" t="str">
            <v>VALUE OF RECYCLEABLES</v>
          </cell>
          <cell r="S6125">
            <v>0</v>
          </cell>
          <cell r="T6125">
            <v>0</v>
          </cell>
          <cell r="U6125">
            <v>0</v>
          </cell>
          <cell r="V6125">
            <v>0</v>
          </cell>
          <cell r="W6125">
            <v>0</v>
          </cell>
          <cell r="X6125">
            <v>0</v>
          </cell>
          <cell r="Y6125">
            <v>0</v>
          </cell>
          <cell r="Z6125">
            <v>0</v>
          </cell>
          <cell r="AA6125">
            <v>0</v>
          </cell>
          <cell r="AB6125">
            <v>0</v>
          </cell>
          <cell r="AC6125">
            <v>1.17</v>
          </cell>
          <cell r="AD6125">
            <v>1.17</v>
          </cell>
        </row>
        <row r="6126">
          <cell r="B6126" t="str">
            <v>MASON CO-REGULATEDCOMMERCIAL RECYCLEWLKNRE1RECY</v>
          </cell>
          <cell r="J6126" t="str">
            <v>WLKNRE1RECY</v>
          </cell>
          <cell r="K6126" t="str">
            <v>WALK IN 5-25FT EOW-RECYCL</v>
          </cell>
          <cell r="S6126">
            <v>0</v>
          </cell>
          <cell r="T6126">
            <v>0</v>
          </cell>
          <cell r="U6126">
            <v>0</v>
          </cell>
          <cell r="V6126">
            <v>0</v>
          </cell>
          <cell r="W6126">
            <v>0</v>
          </cell>
          <cell r="X6126">
            <v>0</v>
          </cell>
          <cell r="Y6126">
            <v>0</v>
          </cell>
          <cell r="Z6126">
            <v>0</v>
          </cell>
          <cell r="AA6126">
            <v>0</v>
          </cell>
          <cell r="AB6126">
            <v>0</v>
          </cell>
          <cell r="AC6126">
            <v>206.45</v>
          </cell>
          <cell r="AD6126">
            <v>0</v>
          </cell>
        </row>
        <row r="6127">
          <cell r="B6127" t="str">
            <v>MASON CO-REGULATEDCOMMERCIAL RECYCLEWLKNRECY</v>
          </cell>
          <cell r="J6127" t="str">
            <v>WLKNRECY</v>
          </cell>
          <cell r="K6127" t="str">
            <v>WALK IN RECYCLE</v>
          </cell>
          <cell r="S6127">
            <v>0</v>
          </cell>
          <cell r="T6127">
            <v>0</v>
          </cell>
          <cell r="U6127">
            <v>0</v>
          </cell>
          <cell r="V6127">
            <v>0</v>
          </cell>
          <cell r="W6127">
            <v>0</v>
          </cell>
          <cell r="X6127">
            <v>0</v>
          </cell>
          <cell r="Y6127">
            <v>0</v>
          </cell>
          <cell r="Z6127">
            <v>0</v>
          </cell>
          <cell r="AA6127">
            <v>0</v>
          </cell>
          <cell r="AB6127">
            <v>0</v>
          </cell>
          <cell r="AC6127">
            <v>0</v>
          </cell>
          <cell r="AD6127">
            <v>0</v>
          </cell>
        </row>
        <row r="6128">
          <cell r="B6128" t="str">
            <v>MASON CO-REGULATEDCOMMERCIAL RECYCLERECYCLERMA</v>
          </cell>
          <cell r="J6128" t="str">
            <v>RECYCLERMA</v>
          </cell>
          <cell r="K6128" t="str">
            <v>VALUE OF RECYCLEABLES</v>
          </cell>
          <cell r="S6128">
            <v>0</v>
          </cell>
          <cell r="T6128">
            <v>0</v>
          </cell>
          <cell r="U6128">
            <v>0</v>
          </cell>
          <cell r="V6128">
            <v>0</v>
          </cell>
          <cell r="W6128">
            <v>0</v>
          </cell>
          <cell r="X6128">
            <v>0</v>
          </cell>
          <cell r="Y6128">
            <v>0</v>
          </cell>
          <cell r="Z6128">
            <v>0</v>
          </cell>
          <cell r="AA6128">
            <v>0</v>
          </cell>
          <cell r="AB6128">
            <v>0</v>
          </cell>
          <cell r="AC6128">
            <v>1187.19</v>
          </cell>
          <cell r="AD6128">
            <v>0</v>
          </cell>
        </row>
        <row r="6129">
          <cell r="B6129" t="str">
            <v>MASON CO-REGULATEDCOMMERCIAL RECYCLERECYCRMA</v>
          </cell>
          <cell r="J6129" t="str">
            <v>RECYCRMA</v>
          </cell>
          <cell r="K6129" t="str">
            <v>RECYCLE MONTHLY ARREARS</v>
          </cell>
          <cell r="S6129">
            <v>0</v>
          </cell>
          <cell r="T6129">
            <v>0</v>
          </cell>
          <cell r="U6129">
            <v>0</v>
          </cell>
          <cell r="V6129">
            <v>0</v>
          </cell>
          <cell r="W6129">
            <v>0</v>
          </cell>
          <cell r="X6129">
            <v>0</v>
          </cell>
          <cell r="Y6129">
            <v>0</v>
          </cell>
          <cell r="Z6129">
            <v>0</v>
          </cell>
          <cell r="AA6129">
            <v>0</v>
          </cell>
          <cell r="AB6129">
            <v>0</v>
          </cell>
          <cell r="AC6129">
            <v>4206.67</v>
          </cell>
          <cell r="AD6129">
            <v>0</v>
          </cell>
        </row>
        <row r="6130">
          <cell r="B6130" t="str">
            <v>MASON CO-REGULATEDCOMMERCIAL RECYCLERECYRNBMA</v>
          </cell>
          <cell r="J6130" t="str">
            <v>RECYRNBMA</v>
          </cell>
          <cell r="K6130" t="str">
            <v>RECYCLE NO BIN MONTHLY AR</v>
          </cell>
          <cell r="S6130">
            <v>0</v>
          </cell>
          <cell r="T6130">
            <v>0</v>
          </cell>
          <cell r="U6130">
            <v>0</v>
          </cell>
          <cell r="V6130">
            <v>0</v>
          </cell>
          <cell r="W6130">
            <v>0</v>
          </cell>
          <cell r="X6130">
            <v>0</v>
          </cell>
          <cell r="Y6130">
            <v>0</v>
          </cell>
          <cell r="Z6130">
            <v>0</v>
          </cell>
          <cell r="AA6130">
            <v>0</v>
          </cell>
          <cell r="AB6130">
            <v>0</v>
          </cell>
          <cell r="AC6130">
            <v>8.33</v>
          </cell>
          <cell r="AD6130">
            <v>0</v>
          </cell>
        </row>
        <row r="6131">
          <cell r="B6131" t="str">
            <v>MASON CO-REGULATEDPAYMENTSRETCK-PNCL</v>
          </cell>
          <cell r="J6131" t="str">
            <v>RETCK-PNCL</v>
          </cell>
          <cell r="K6131" t="str">
            <v>RETURNED CHECK - PNC LOCKBOX</v>
          </cell>
          <cell r="S6131">
            <v>0</v>
          </cell>
          <cell r="T6131">
            <v>0</v>
          </cell>
          <cell r="U6131">
            <v>0</v>
          </cell>
          <cell r="V6131">
            <v>0</v>
          </cell>
          <cell r="W6131">
            <v>0</v>
          </cell>
          <cell r="X6131">
            <v>0</v>
          </cell>
          <cell r="Y6131">
            <v>0</v>
          </cell>
          <cell r="Z6131">
            <v>0</v>
          </cell>
          <cell r="AA6131">
            <v>0</v>
          </cell>
          <cell r="AB6131">
            <v>0</v>
          </cell>
          <cell r="AC6131">
            <v>69.5</v>
          </cell>
          <cell r="AD6131">
            <v>0</v>
          </cell>
        </row>
        <row r="6132">
          <cell r="B6132" t="str">
            <v>MASON CO-REGULATEDPAYMENTSCC-KOL</v>
          </cell>
          <cell r="J6132" t="str">
            <v>CC-KOL</v>
          </cell>
          <cell r="K6132" t="str">
            <v>ONLINE PAYMENT-CC</v>
          </cell>
          <cell r="S6132">
            <v>0</v>
          </cell>
          <cell r="T6132">
            <v>0</v>
          </cell>
          <cell r="U6132">
            <v>0</v>
          </cell>
          <cell r="V6132">
            <v>0</v>
          </cell>
          <cell r="W6132">
            <v>0</v>
          </cell>
          <cell r="X6132">
            <v>0</v>
          </cell>
          <cell r="Y6132">
            <v>0</v>
          </cell>
          <cell r="Z6132">
            <v>0</v>
          </cell>
          <cell r="AA6132">
            <v>0</v>
          </cell>
          <cell r="AB6132">
            <v>0</v>
          </cell>
          <cell r="AC6132">
            <v>-82225.710000000006</v>
          </cell>
          <cell r="AD6132">
            <v>0</v>
          </cell>
        </row>
        <row r="6133">
          <cell r="B6133" t="str">
            <v>MASON CO-REGULATEDPAYMENTSCCREF-KOL</v>
          </cell>
          <cell r="J6133" t="str">
            <v>CCREF-KOL</v>
          </cell>
          <cell r="K6133" t="str">
            <v>CREDIT CARD REFUND</v>
          </cell>
          <cell r="S6133">
            <v>0</v>
          </cell>
          <cell r="T6133">
            <v>0</v>
          </cell>
          <cell r="U6133">
            <v>0</v>
          </cell>
          <cell r="V6133">
            <v>0</v>
          </cell>
          <cell r="W6133">
            <v>0</v>
          </cell>
          <cell r="X6133">
            <v>0</v>
          </cell>
          <cell r="Y6133">
            <v>0</v>
          </cell>
          <cell r="Z6133">
            <v>0</v>
          </cell>
          <cell r="AA6133">
            <v>0</v>
          </cell>
          <cell r="AB6133">
            <v>0</v>
          </cell>
          <cell r="AC6133">
            <v>517.12</v>
          </cell>
          <cell r="AD6133">
            <v>0</v>
          </cell>
        </row>
        <row r="6134">
          <cell r="B6134" t="str">
            <v>MASON CO-REGULATEDPAYMENTSPAY</v>
          </cell>
          <cell r="J6134" t="str">
            <v>PAY</v>
          </cell>
          <cell r="K6134" t="str">
            <v>PAYMENT-THANK YOU!</v>
          </cell>
          <cell r="S6134">
            <v>0</v>
          </cell>
          <cell r="T6134">
            <v>0</v>
          </cell>
          <cell r="U6134">
            <v>0</v>
          </cell>
          <cell r="V6134">
            <v>0</v>
          </cell>
          <cell r="W6134">
            <v>0</v>
          </cell>
          <cell r="X6134">
            <v>0</v>
          </cell>
          <cell r="Y6134">
            <v>0</v>
          </cell>
          <cell r="Z6134">
            <v>0</v>
          </cell>
          <cell r="AA6134">
            <v>0</v>
          </cell>
          <cell r="AB6134">
            <v>0</v>
          </cell>
          <cell r="AC6134">
            <v>-9059.4500000000007</v>
          </cell>
          <cell r="AD6134">
            <v>0</v>
          </cell>
        </row>
        <row r="6135">
          <cell r="B6135" t="str">
            <v>MASON CO-REGULATEDPAYMENTSPAY-CFREE</v>
          </cell>
          <cell r="J6135" t="str">
            <v>PAY-CFREE</v>
          </cell>
          <cell r="K6135" t="str">
            <v>PAYMENT-THANK YOU</v>
          </cell>
          <cell r="S6135">
            <v>0</v>
          </cell>
          <cell r="T6135">
            <v>0</v>
          </cell>
          <cell r="U6135">
            <v>0</v>
          </cell>
          <cell r="V6135">
            <v>0</v>
          </cell>
          <cell r="W6135">
            <v>0</v>
          </cell>
          <cell r="X6135">
            <v>0</v>
          </cell>
          <cell r="Y6135">
            <v>0</v>
          </cell>
          <cell r="Z6135">
            <v>0</v>
          </cell>
          <cell r="AA6135">
            <v>0</v>
          </cell>
          <cell r="AB6135">
            <v>0</v>
          </cell>
          <cell r="AC6135">
            <v>-12482.29</v>
          </cell>
          <cell r="AD6135">
            <v>0</v>
          </cell>
        </row>
        <row r="6136">
          <cell r="B6136" t="str">
            <v>MASON CO-REGULATEDPAYMENTSPAY-KOL</v>
          </cell>
          <cell r="J6136" t="str">
            <v>PAY-KOL</v>
          </cell>
          <cell r="K6136" t="str">
            <v>PAYMENT-THANK YOU - OL</v>
          </cell>
          <cell r="S6136">
            <v>0</v>
          </cell>
          <cell r="T6136">
            <v>0</v>
          </cell>
          <cell r="U6136">
            <v>0</v>
          </cell>
          <cell r="V6136">
            <v>0</v>
          </cell>
          <cell r="W6136">
            <v>0</v>
          </cell>
          <cell r="X6136">
            <v>0</v>
          </cell>
          <cell r="Y6136">
            <v>0</v>
          </cell>
          <cell r="Z6136">
            <v>0</v>
          </cell>
          <cell r="AA6136">
            <v>0</v>
          </cell>
          <cell r="AB6136">
            <v>0</v>
          </cell>
          <cell r="AC6136">
            <v>-21061.15</v>
          </cell>
          <cell r="AD6136">
            <v>0</v>
          </cell>
        </row>
        <row r="6137">
          <cell r="B6137" t="str">
            <v>MASON CO-REGULATEDPAYMENTSPAY-RPPS</v>
          </cell>
          <cell r="J6137" t="str">
            <v>PAY-RPPS</v>
          </cell>
          <cell r="K6137" t="str">
            <v>RPSS PAYMENT</v>
          </cell>
          <cell r="S6137">
            <v>0</v>
          </cell>
          <cell r="T6137">
            <v>0</v>
          </cell>
          <cell r="U6137">
            <v>0</v>
          </cell>
          <cell r="V6137">
            <v>0</v>
          </cell>
          <cell r="W6137">
            <v>0</v>
          </cell>
          <cell r="X6137">
            <v>0</v>
          </cell>
          <cell r="Y6137">
            <v>0</v>
          </cell>
          <cell r="Z6137">
            <v>0</v>
          </cell>
          <cell r="AA6137">
            <v>0</v>
          </cell>
          <cell r="AB6137">
            <v>0</v>
          </cell>
          <cell r="AC6137">
            <v>-2966.2</v>
          </cell>
          <cell r="AD6137">
            <v>0</v>
          </cell>
        </row>
        <row r="6138">
          <cell r="B6138" t="str">
            <v>MASON CO-REGULATEDPAYMENTSPAYMET</v>
          </cell>
          <cell r="J6138" t="str">
            <v>PAYMET</v>
          </cell>
          <cell r="K6138" t="str">
            <v>METAVANTE ONLINE PAYMENT</v>
          </cell>
          <cell r="S6138">
            <v>0</v>
          </cell>
          <cell r="T6138">
            <v>0</v>
          </cell>
          <cell r="U6138">
            <v>0</v>
          </cell>
          <cell r="V6138">
            <v>0</v>
          </cell>
          <cell r="W6138">
            <v>0</v>
          </cell>
          <cell r="X6138">
            <v>0</v>
          </cell>
          <cell r="Y6138">
            <v>0</v>
          </cell>
          <cell r="Z6138">
            <v>0</v>
          </cell>
          <cell r="AA6138">
            <v>0</v>
          </cell>
          <cell r="AB6138">
            <v>0</v>
          </cell>
          <cell r="AC6138">
            <v>-1742.63</v>
          </cell>
          <cell r="AD6138">
            <v>0</v>
          </cell>
        </row>
        <row r="6139">
          <cell r="B6139" t="str">
            <v>MASON CO-REGULATEDPAYMENTSPAYPNCL</v>
          </cell>
          <cell r="J6139" t="str">
            <v>PAYPNCL</v>
          </cell>
          <cell r="K6139" t="str">
            <v>PAYMENT THANK YOU!</v>
          </cell>
          <cell r="S6139">
            <v>0</v>
          </cell>
          <cell r="T6139">
            <v>0</v>
          </cell>
          <cell r="U6139">
            <v>0</v>
          </cell>
          <cell r="V6139">
            <v>0</v>
          </cell>
          <cell r="W6139">
            <v>0</v>
          </cell>
          <cell r="X6139">
            <v>0</v>
          </cell>
          <cell r="Y6139">
            <v>0</v>
          </cell>
          <cell r="Z6139">
            <v>0</v>
          </cell>
          <cell r="AA6139">
            <v>0</v>
          </cell>
          <cell r="AB6139">
            <v>0</v>
          </cell>
          <cell r="AC6139">
            <v>-16107.56</v>
          </cell>
          <cell r="AD6139">
            <v>0</v>
          </cell>
        </row>
        <row r="6140">
          <cell r="B6140" t="str">
            <v>MASON CO-REGULATEDPAYMENTSPAYUSBL</v>
          </cell>
          <cell r="J6140" t="str">
            <v>PAYUSBL</v>
          </cell>
          <cell r="K6140" t="str">
            <v>PAYMENT THANK YOU</v>
          </cell>
          <cell r="S6140">
            <v>0</v>
          </cell>
          <cell r="T6140">
            <v>0</v>
          </cell>
          <cell r="U6140">
            <v>0</v>
          </cell>
          <cell r="V6140">
            <v>0</v>
          </cell>
          <cell r="W6140">
            <v>0</v>
          </cell>
          <cell r="X6140">
            <v>0</v>
          </cell>
          <cell r="Y6140">
            <v>0</v>
          </cell>
          <cell r="Z6140">
            <v>0</v>
          </cell>
          <cell r="AA6140">
            <v>0</v>
          </cell>
          <cell r="AB6140">
            <v>0</v>
          </cell>
          <cell r="AC6140">
            <v>-424.42</v>
          </cell>
          <cell r="AD6140">
            <v>0</v>
          </cell>
        </row>
        <row r="6141">
          <cell r="B6141" t="str">
            <v>MASON CO-REGULATEDPAYMENTSRET-KOL</v>
          </cell>
          <cell r="J6141" t="str">
            <v>RET-KOL</v>
          </cell>
          <cell r="K6141" t="str">
            <v>ONLINE PAYMENT RETURN</v>
          </cell>
          <cell r="S6141">
            <v>0</v>
          </cell>
          <cell r="T6141">
            <v>0</v>
          </cell>
          <cell r="U6141">
            <v>0</v>
          </cell>
          <cell r="V6141">
            <v>0</v>
          </cell>
          <cell r="W6141">
            <v>0</v>
          </cell>
          <cell r="X6141">
            <v>0</v>
          </cell>
          <cell r="Y6141">
            <v>0</v>
          </cell>
          <cell r="Z6141">
            <v>0</v>
          </cell>
          <cell r="AA6141">
            <v>0</v>
          </cell>
          <cell r="AB6141">
            <v>0</v>
          </cell>
          <cell r="AC6141">
            <v>518.39</v>
          </cell>
          <cell r="AD6141">
            <v>0</v>
          </cell>
        </row>
        <row r="6142">
          <cell r="B6142" t="str">
            <v>MASON CO-REGULATEDPAYMENTSCC-KOL</v>
          </cell>
          <cell r="J6142" t="str">
            <v>CC-KOL</v>
          </cell>
          <cell r="K6142" t="str">
            <v>ONLINE PAYMENT-CC</v>
          </cell>
          <cell r="S6142">
            <v>0</v>
          </cell>
          <cell r="T6142">
            <v>0</v>
          </cell>
          <cell r="U6142">
            <v>0</v>
          </cell>
          <cell r="V6142">
            <v>0</v>
          </cell>
          <cell r="W6142">
            <v>0</v>
          </cell>
          <cell r="X6142">
            <v>0</v>
          </cell>
          <cell r="Y6142">
            <v>0</v>
          </cell>
          <cell r="Z6142">
            <v>0</v>
          </cell>
          <cell r="AA6142">
            <v>0</v>
          </cell>
          <cell r="AB6142">
            <v>0</v>
          </cell>
          <cell r="AC6142">
            <v>-42478.58</v>
          </cell>
          <cell r="AD6142">
            <v>0</v>
          </cell>
        </row>
        <row r="6143">
          <cell r="B6143" t="str">
            <v>MASON CO-REGULATEDPAYMENTSCCREF-KOL</v>
          </cell>
          <cell r="J6143" t="str">
            <v>CCREF-KOL</v>
          </cell>
          <cell r="K6143" t="str">
            <v>CREDIT CARD REFUND</v>
          </cell>
          <cell r="S6143">
            <v>0</v>
          </cell>
          <cell r="T6143">
            <v>0</v>
          </cell>
          <cell r="U6143">
            <v>0</v>
          </cell>
          <cell r="V6143">
            <v>0</v>
          </cell>
          <cell r="W6143">
            <v>0</v>
          </cell>
          <cell r="X6143">
            <v>0</v>
          </cell>
          <cell r="Y6143">
            <v>0</v>
          </cell>
          <cell r="Z6143">
            <v>0</v>
          </cell>
          <cell r="AA6143">
            <v>0</v>
          </cell>
          <cell r="AB6143">
            <v>0</v>
          </cell>
          <cell r="AC6143">
            <v>1983.86</v>
          </cell>
          <cell r="AD6143">
            <v>0</v>
          </cell>
        </row>
        <row r="6144">
          <cell r="B6144" t="str">
            <v>MASON CO-REGULATEDPAYMENTSPAY</v>
          </cell>
          <cell r="J6144" t="str">
            <v>PAY</v>
          </cell>
          <cell r="K6144" t="str">
            <v>PAYMENT-THANK YOU!</v>
          </cell>
          <cell r="S6144">
            <v>0</v>
          </cell>
          <cell r="T6144">
            <v>0</v>
          </cell>
          <cell r="U6144">
            <v>0</v>
          </cell>
          <cell r="V6144">
            <v>0</v>
          </cell>
          <cell r="W6144">
            <v>0</v>
          </cell>
          <cell r="X6144">
            <v>0</v>
          </cell>
          <cell r="Y6144">
            <v>0</v>
          </cell>
          <cell r="Z6144">
            <v>0</v>
          </cell>
          <cell r="AA6144">
            <v>0</v>
          </cell>
          <cell r="AB6144">
            <v>0</v>
          </cell>
          <cell r="AC6144">
            <v>-9987.92</v>
          </cell>
          <cell r="AD6144">
            <v>0</v>
          </cell>
        </row>
        <row r="6145">
          <cell r="B6145" t="str">
            <v>MASON CO-REGULATEDPAYMENTSPAY EFT</v>
          </cell>
          <cell r="J6145" t="str">
            <v>PAY EFT</v>
          </cell>
          <cell r="K6145" t="str">
            <v>ELECTRONIC PAYMENT</v>
          </cell>
          <cell r="S6145">
            <v>0</v>
          </cell>
          <cell r="T6145">
            <v>0</v>
          </cell>
          <cell r="U6145">
            <v>0</v>
          </cell>
          <cell r="V6145">
            <v>0</v>
          </cell>
          <cell r="W6145">
            <v>0</v>
          </cell>
          <cell r="X6145">
            <v>0</v>
          </cell>
          <cell r="Y6145">
            <v>0</v>
          </cell>
          <cell r="Z6145">
            <v>0</v>
          </cell>
          <cell r="AA6145">
            <v>0</v>
          </cell>
          <cell r="AB6145">
            <v>0</v>
          </cell>
          <cell r="AC6145">
            <v>-368.96</v>
          </cell>
          <cell r="AD6145">
            <v>0</v>
          </cell>
        </row>
        <row r="6146">
          <cell r="B6146" t="str">
            <v>MASON CO-REGULATEDPAYMENTSPAY ICT</v>
          </cell>
          <cell r="J6146" t="str">
            <v>PAY ICT</v>
          </cell>
          <cell r="K6146" t="str">
            <v>I/C PAYMENT THANK YOU!</v>
          </cell>
          <cell r="S6146">
            <v>0</v>
          </cell>
          <cell r="T6146">
            <v>0</v>
          </cell>
          <cell r="U6146">
            <v>0</v>
          </cell>
          <cell r="V6146">
            <v>0</v>
          </cell>
          <cell r="W6146">
            <v>0</v>
          </cell>
          <cell r="X6146">
            <v>0</v>
          </cell>
          <cell r="Y6146">
            <v>0</v>
          </cell>
          <cell r="Z6146">
            <v>0</v>
          </cell>
          <cell r="AA6146">
            <v>0</v>
          </cell>
          <cell r="AB6146">
            <v>0</v>
          </cell>
          <cell r="AC6146">
            <v>-60.76</v>
          </cell>
          <cell r="AD6146">
            <v>0</v>
          </cell>
        </row>
        <row r="6147">
          <cell r="B6147" t="str">
            <v>MASON CO-REGULATEDPAYMENTSPAY-CFREE</v>
          </cell>
          <cell r="J6147" t="str">
            <v>PAY-CFREE</v>
          </cell>
          <cell r="K6147" t="str">
            <v>PAYMENT-THANK YOU</v>
          </cell>
          <cell r="S6147">
            <v>0</v>
          </cell>
          <cell r="T6147">
            <v>0</v>
          </cell>
          <cell r="U6147">
            <v>0</v>
          </cell>
          <cell r="V6147">
            <v>0</v>
          </cell>
          <cell r="W6147">
            <v>0</v>
          </cell>
          <cell r="X6147">
            <v>0</v>
          </cell>
          <cell r="Y6147">
            <v>0</v>
          </cell>
          <cell r="Z6147">
            <v>0</v>
          </cell>
          <cell r="AA6147">
            <v>0</v>
          </cell>
          <cell r="AB6147">
            <v>0</v>
          </cell>
          <cell r="AC6147">
            <v>-3579.97</v>
          </cell>
          <cell r="AD6147">
            <v>0</v>
          </cell>
        </row>
        <row r="6148">
          <cell r="B6148" t="str">
            <v>MASON CO-REGULATEDPAYMENTSPAY-KOL</v>
          </cell>
          <cell r="J6148" t="str">
            <v>PAY-KOL</v>
          </cell>
          <cell r="K6148" t="str">
            <v>PAYMENT-THANK YOU - OL</v>
          </cell>
          <cell r="S6148">
            <v>0</v>
          </cell>
          <cell r="T6148">
            <v>0</v>
          </cell>
          <cell r="U6148">
            <v>0</v>
          </cell>
          <cell r="V6148">
            <v>0</v>
          </cell>
          <cell r="W6148">
            <v>0</v>
          </cell>
          <cell r="X6148">
            <v>0</v>
          </cell>
          <cell r="Y6148">
            <v>0</v>
          </cell>
          <cell r="Z6148">
            <v>0</v>
          </cell>
          <cell r="AA6148">
            <v>0</v>
          </cell>
          <cell r="AB6148">
            <v>0</v>
          </cell>
          <cell r="AC6148">
            <v>-12416.55</v>
          </cell>
          <cell r="AD6148">
            <v>0</v>
          </cell>
        </row>
        <row r="6149">
          <cell r="B6149" t="str">
            <v>MASON CO-REGULATEDPAYMENTSPAY-NATL</v>
          </cell>
          <cell r="J6149" t="str">
            <v>PAY-NATL</v>
          </cell>
          <cell r="K6149" t="str">
            <v>PAYMENT THANK YOU</v>
          </cell>
          <cell r="S6149">
            <v>0</v>
          </cell>
          <cell r="T6149">
            <v>0</v>
          </cell>
          <cell r="U6149">
            <v>0</v>
          </cell>
          <cell r="V6149">
            <v>0</v>
          </cell>
          <cell r="W6149">
            <v>0</v>
          </cell>
          <cell r="X6149">
            <v>0</v>
          </cell>
          <cell r="Y6149">
            <v>0</v>
          </cell>
          <cell r="Z6149">
            <v>0</v>
          </cell>
          <cell r="AA6149">
            <v>0</v>
          </cell>
          <cell r="AB6149">
            <v>0</v>
          </cell>
          <cell r="AC6149">
            <v>-1065.3399999999999</v>
          </cell>
          <cell r="AD6149">
            <v>0</v>
          </cell>
        </row>
        <row r="6150">
          <cell r="B6150" t="str">
            <v>MASON CO-REGULATEDPAYMENTSPAY-RPPS</v>
          </cell>
          <cell r="J6150" t="str">
            <v>PAY-RPPS</v>
          </cell>
          <cell r="K6150" t="str">
            <v>RPSS PAYMENT</v>
          </cell>
          <cell r="S6150">
            <v>0</v>
          </cell>
          <cell r="T6150">
            <v>0</v>
          </cell>
          <cell r="U6150">
            <v>0</v>
          </cell>
          <cell r="V6150">
            <v>0</v>
          </cell>
          <cell r="W6150">
            <v>0</v>
          </cell>
          <cell r="X6150">
            <v>0</v>
          </cell>
          <cell r="Y6150">
            <v>0</v>
          </cell>
          <cell r="Z6150">
            <v>0</v>
          </cell>
          <cell r="AA6150">
            <v>0</v>
          </cell>
          <cell r="AB6150">
            <v>0</v>
          </cell>
          <cell r="AC6150">
            <v>-2211.0100000000002</v>
          </cell>
          <cell r="AD6150">
            <v>0</v>
          </cell>
        </row>
        <row r="6151">
          <cell r="B6151" t="str">
            <v>MASON CO-REGULATEDPAYMENTSPAYMET</v>
          </cell>
          <cell r="J6151" t="str">
            <v>PAYMET</v>
          </cell>
          <cell r="K6151" t="str">
            <v>METAVANTE ONLINE PAYMENT</v>
          </cell>
          <cell r="S6151">
            <v>0</v>
          </cell>
          <cell r="T6151">
            <v>0</v>
          </cell>
          <cell r="U6151">
            <v>0</v>
          </cell>
          <cell r="V6151">
            <v>0</v>
          </cell>
          <cell r="W6151">
            <v>0</v>
          </cell>
          <cell r="X6151">
            <v>0</v>
          </cell>
          <cell r="Y6151">
            <v>0</v>
          </cell>
          <cell r="Z6151">
            <v>0</v>
          </cell>
          <cell r="AA6151">
            <v>0</v>
          </cell>
          <cell r="AB6151">
            <v>0</v>
          </cell>
          <cell r="AC6151">
            <v>-785.45</v>
          </cell>
          <cell r="AD6151">
            <v>0</v>
          </cell>
        </row>
        <row r="6152">
          <cell r="B6152" t="str">
            <v>MASON CO-REGULATEDPAYMENTSPAYPNCL</v>
          </cell>
          <cell r="J6152" t="str">
            <v>PAYPNCL</v>
          </cell>
          <cell r="K6152" t="str">
            <v>PAYMENT THANK YOU!</v>
          </cell>
          <cell r="S6152">
            <v>0</v>
          </cell>
          <cell r="T6152">
            <v>0</v>
          </cell>
          <cell r="U6152">
            <v>0</v>
          </cell>
          <cell r="V6152">
            <v>0</v>
          </cell>
          <cell r="W6152">
            <v>0</v>
          </cell>
          <cell r="X6152">
            <v>0</v>
          </cell>
          <cell r="Y6152">
            <v>0</v>
          </cell>
          <cell r="Z6152">
            <v>0</v>
          </cell>
          <cell r="AA6152">
            <v>0</v>
          </cell>
          <cell r="AB6152">
            <v>0</v>
          </cell>
          <cell r="AC6152">
            <v>-66279.73</v>
          </cell>
          <cell r="AD6152">
            <v>0</v>
          </cell>
        </row>
        <row r="6153">
          <cell r="B6153" t="str">
            <v>MASON CO-REGULATEDPAYMENTSPAYUSBL</v>
          </cell>
          <cell r="J6153" t="str">
            <v>PAYUSBL</v>
          </cell>
          <cell r="K6153" t="str">
            <v>PAYMENT THANK YOU</v>
          </cell>
          <cell r="S6153">
            <v>0</v>
          </cell>
          <cell r="T6153">
            <v>0</v>
          </cell>
          <cell r="U6153">
            <v>0</v>
          </cell>
          <cell r="V6153">
            <v>0</v>
          </cell>
          <cell r="W6153">
            <v>0</v>
          </cell>
          <cell r="X6153">
            <v>0</v>
          </cell>
          <cell r="Y6153">
            <v>0</v>
          </cell>
          <cell r="Z6153">
            <v>0</v>
          </cell>
          <cell r="AA6153">
            <v>0</v>
          </cell>
          <cell r="AB6153">
            <v>0</v>
          </cell>
          <cell r="AC6153">
            <v>-699.27</v>
          </cell>
          <cell r="AD6153">
            <v>0</v>
          </cell>
        </row>
        <row r="6154">
          <cell r="B6154" t="str">
            <v>MASON CO-REGULATEDPAYMENTSRET-KOL</v>
          </cell>
          <cell r="J6154" t="str">
            <v>RET-KOL</v>
          </cell>
          <cell r="K6154" t="str">
            <v>ONLINE PAYMENT RETURN</v>
          </cell>
          <cell r="S6154">
            <v>0</v>
          </cell>
          <cell r="T6154">
            <v>0</v>
          </cell>
          <cell r="U6154">
            <v>0</v>
          </cell>
          <cell r="V6154">
            <v>0</v>
          </cell>
          <cell r="W6154">
            <v>0</v>
          </cell>
          <cell r="X6154">
            <v>0</v>
          </cell>
          <cell r="Y6154">
            <v>0</v>
          </cell>
          <cell r="Z6154">
            <v>0</v>
          </cell>
          <cell r="AA6154">
            <v>0</v>
          </cell>
          <cell r="AB6154">
            <v>0</v>
          </cell>
          <cell r="AC6154">
            <v>24.62</v>
          </cell>
          <cell r="AD6154">
            <v>0</v>
          </cell>
        </row>
        <row r="6155">
          <cell r="B6155" t="str">
            <v>MASON CO-REGULATEDRESIDENTIAL20RW1</v>
          </cell>
          <cell r="J6155" t="str">
            <v>20RW1</v>
          </cell>
          <cell r="K6155" t="str">
            <v>1-20 GAL CAN WEEKLY SVC</v>
          </cell>
          <cell r="S6155">
            <v>0</v>
          </cell>
          <cell r="T6155">
            <v>0</v>
          </cell>
          <cell r="U6155">
            <v>0</v>
          </cell>
          <cell r="V6155">
            <v>0</v>
          </cell>
          <cell r="W6155">
            <v>0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>
            <v>0</v>
          </cell>
          <cell r="AC6155">
            <v>94.635000000000005</v>
          </cell>
          <cell r="AD6155">
            <v>94.635000000000005</v>
          </cell>
        </row>
        <row r="6156">
          <cell r="B6156" t="str">
            <v>MASON CO-REGULATEDRESIDENTIAL35RE1</v>
          </cell>
          <cell r="J6156" t="str">
            <v>35RE1</v>
          </cell>
          <cell r="K6156" t="str">
            <v>1-35 GAL CART EOW SVC</v>
          </cell>
          <cell r="S6156">
            <v>0</v>
          </cell>
          <cell r="T6156">
            <v>0</v>
          </cell>
          <cell r="U6156">
            <v>0</v>
          </cell>
          <cell r="V6156">
            <v>0</v>
          </cell>
          <cell r="W6156">
            <v>0</v>
          </cell>
          <cell r="X6156">
            <v>0</v>
          </cell>
          <cell r="Y6156">
            <v>0</v>
          </cell>
          <cell r="Z6156">
            <v>0</v>
          </cell>
          <cell r="AA6156">
            <v>0</v>
          </cell>
          <cell r="AB6156">
            <v>0</v>
          </cell>
          <cell r="AC6156">
            <v>21681.34</v>
          </cell>
          <cell r="AD6156">
            <v>21681.34</v>
          </cell>
        </row>
        <row r="6157">
          <cell r="B6157" t="str">
            <v>MASON CO-REGULATEDRESIDENTIAL35RM1</v>
          </cell>
          <cell r="J6157" t="str">
            <v>35RM1</v>
          </cell>
          <cell r="K6157" t="str">
            <v>1-35 GAL MONTHLY</v>
          </cell>
          <cell r="S6157">
            <v>0</v>
          </cell>
          <cell r="T6157">
            <v>0</v>
          </cell>
          <cell r="U6157">
            <v>0</v>
          </cell>
          <cell r="V6157">
            <v>0</v>
          </cell>
          <cell r="W6157">
            <v>0</v>
          </cell>
          <cell r="X6157">
            <v>0</v>
          </cell>
          <cell r="Y6157">
            <v>0</v>
          </cell>
          <cell r="Z6157">
            <v>0</v>
          </cell>
          <cell r="AA6157">
            <v>0</v>
          </cell>
          <cell r="AB6157">
            <v>0</v>
          </cell>
          <cell r="AC6157">
            <v>1541.55</v>
          </cell>
          <cell r="AD6157">
            <v>1541.55</v>
          </cell>
        </row>
        <row r="6158">
          <cell r="B6158" t="str">
            <v>MASON CO-REGULATEDRESIDENTIAL35RW1</v>
          </cell>
          <cell r="J6158" t="str">
            <v>35RW1</v>
          </cell>
          <cell r="K6158" t="str">
            <v>1-35 GAL CART WEEKLY SVC</v>
          </cell>
          <cell r="S6158">
            <v>0</v>
          </cell>
          <cell r="T6158">
            <v>0</v>
          </cell>
          <cell r="U6158">
            <v>0</v>
          </cell>
          <cell r="V6158">
            <v>0</v>
          </cell>
          <cell r="W6158">
            <v>0</v>
          </cell>
          <cell r="X6158">
            <v>0</v>
          </cell>
          <cell r="Y6158">
            <v>0</v>
          </cell>
          <cell r="Z6158">
            <v>0</v>
          </cell>
          <cell r="AA6158">
            <v>0</v>
          </cell>
          <cell r="AB6158">
            <v>0</v>
          </cell>
          <cell r="AC6158">
            <v>49463.455000000002</v>
          </cell>
          <cell r="AD6158">
            <v>49463.455000000002</v>
          </cell>
        </row>
        <row r="6159">
          <cell r="B6159" t="str">
            <v>MASON CO-REGULATEDRESIDENTIAL48RE1</v>
          </cell>
          <cell r="J6159" t="str">
            <v>48RE1</v>
          </cell>
          <cell r="K6159" t="str">
            <v>1-48 GAL EOW</v>
          </cell>
          <cell r="S6159">
            <v>0</v>
          </cell>
          <cell r="T6159">
            <v>0</v>
          </cell>
          <cell r="U6159">
            <v>0</v>
          </cell>
          <cell r="V6159">
            <v>0</v>
          </cell>
          <cell r="W6159">
            <v>0</v>
          </cell>
          <cell r="X6159">
            <v>0</v>
          </cell>
          <cell r="Y6159">
            <v>0</v>
          </cell>
          <cell r="Z6159">
            <v>0</v>
          </cell>
          <cell r="AA6159">
            <v>0</v>
          </cell>
          <cell r="AB6159">
            <v>0</v>
          </cell>
          <cell r="AC6159">
            <v>8741.2950000000001</v>
          </cell>
          <cell r="AD6159">
            <v>8741.2950000000001</v>
          </cell>
        </row>
        <row r="6160">
          <cell r="B6160" t="str">
            <v>MASON CO-REGULATEDRESIDENTIAL48RM1</v>
          </cell>
          <cell r="J6160" t="str">
            <v>48RM1</v>
          </cell>
          <cell r="K6160" t="str">
            <v>1-48 GAL MONTHLY</v>
          </cell>
          <cell r="S6160">
            <v>0</v>
          </cell>
          <cell r="T6160">
            <v>0</v>
          </cell>
          <cell r="U6160">
            <v>0</v>
          </cell>
          <cell r="V6160">
            <v>0</v>
          </cell>
          <cell r="W6160">
            <v>0</v>
          </cell>
          <cell r="X6160">
            <v>0</v>
          </cell>
          <cell r="Y6160">
            <v>0</v>
          </cell>
          <cell r="Z6160">
            <v>0</v>
          </cell>
          <cell r="AA6160">
            <v>0</v>
          </cell>
          <cell r="AB6160">
            <v>0</v>
          </cell>
          <cell r="AC6160">
            <v>367.64</v>
          </cell>
          <cell r="AD6160">
            <v>367.64</v>
          </cell>
        </row>
        <row r="6161">
          <cell r="B6161" t="str">
            <v>MASON CO-REGULATEDRESIDENTIAL48RW1</v>
          </cell>
          <cell r="J6161" t="str">
            <v>48RW1</v>
          </cell>
          <cell r="K6161" t="str">
            <v>1-48 GAL WEEKLY</v>
          </cell>
          <cell r="S6161">
            <v>0</v>
          </cell>
          <cell r="T6161">
            <v>0</v>
          </cell>
          <cell r="U6161">
            <v>0</v>
          </cell>
          <cell r="V6161">
            <v>0</v>
          </cell>
          <cell r="W6161">
            <v>0</v>
          </cell>
          <cell r="X6161">
            <v>0</v>
          </cell>
          <cell r="Y6161">
            <v>0</v>
          </cell>
          <cell r="Z6161">
            <v>0</v>
          </cell>
          <cell r="AA6161">
            <v>0</v>
          </cell>
          <cell r="AB6161">
            <v>0</v>
          </cell>
          <cell r="AC6161">
            <v>33464.525000000001</v>
          </cell>
          <cell r="AD6161">
            <v>33464.525000000001</v>
          </cell>
        </row>
        <row r="6162">
          <cell r="B6162" t="str">
            <v>MASON CO-REGULATEDRESIDENTIAL64RE1</v>
          </cell>
          <cell r="J6162" t="str">
            <v>64RE1</v>
          </cell>
          <cell r="K6162" t="str">
            <v>1-64 GAL EOW</v>
          </cell>
          <cell r="S6162">
            <v>0</v>
          </cell>
          <cell r="T6162">
            <v>0</v>
          </cell>
          <cell r="U6162">
            <v>0</v>
          </cell>
          <cell r="V6162">
            <v>0</v>
          </cell>
          <cell r="W6162">
            <v>0</v>
          </cell>
          <cell r="X6162">
            <v>0</v>
          </cell>
          <cell r="Y6162">
            <v>0</v>
          </cell>
          <cell r="Z6162">
            <v>0</v>
          </cell>
          <cell r="AA6162">
            <v>0</v>
          </cell>
          <cell r="AB6162">
            <v>0</v>
          </cell>
          <cell r="AC6162">
            <v>12116.264999999999</v>
          </cell>
          <cell r="AD6162">
            <v>12116.264999999999</v>
          </cell>
        </row>
        <row r="6163">
          <cell r="B6163" t="str">
            <v>MASON CO-REGULATEDRESIDENTIAL64RM1</v>
          </cell>
          <cell r="J6163" t="str">
            <v>64RM1</v>
          </cell>
          <cell r="K6163" t="str">
            <v>1-64 GAL MONTHLY</v>
          </cell>
          <cell r="S6163">
            <v>0</v>
          </cell>
          <cell r="T6163">
            <v>0</v>
          </cell>
          <cell r="U6163">
            <v>0</v>
          </cell>
          <cell r="V6163">
            <v>0</v>
          </cell>
          <cell r="W6163">
            <v>0</v>
          </cell>
          <cell r="X6163">
            <v>0</v>
          </cell>
          <cell r="Y6163">
            <v>0</v>
          </cell>
          <cell r="Z6163">
            <v>0</v>
          </cell>
          <cell r="AA6163">
            <v>0</v>
          </cell>
          <cell r="AB6163">
            <v>0</v>
          </cell>
          <cell r="AC6163">
            <v>357.75</v>
          </cell>
          <cell r="AD6163">
            <v>357.75</v>
          </cell>
        </row>
        <row r="6164">
          <cell r="B6164" t="str">
            <v>MASON CO-REGULATEDRESIDENTIAL64RW1</v>
          </cell>
          <cell r="J6164" t="str">
            <v>64RW1</v>
          </cell>
          <cell r="K6164" t="str">
            <v>1-64 GAL CART WEEKLY SVC</v>
          </cell>
          <cell r="S6164">
            <v>0</v>
          </cell>
          <cell r="T6164">
            <v>0</v>
          </cell>
          <cell r="U6164">
            <v>0</v>
          </cell>
          <cell r="V6164">
            <v>0</v>
          </cell>
          <cell r="W6164">
            <v>0</v>
          </cell>
          <cell r="X6164">
            <v>0</v>
          </cell>
          <cell r="Y6164">
            <v>0</v>
          </cell>
          <cell r="Z6164">
            <v>0</v>
          </cell>
          <cell r="AA6164">
            <v>0</v>
          </cell>
          <cell r="AB6164">
            <v>0</v>
          </cell>
          <cell r="AC6164">
            <v>35668.54</v>
          </cell>
          <cell r="AD6164">
            <v>35668.54</v>
          </cell>
        </row>
        <row r="6165">
          <cell r="B6165" t="str">
            <v>MASON CO-REGULATEDRESIDENTIAL96RE1</v>
          </cell>
          <cell r="J6165" t="str">
            <v>96RE1</v>
          </cell>
          <cell r="K6165" t="str">
            <v>1-96 GAL EOW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  <cell r="W6165">
            <v>0</v>
          </cell>
          <cell r="X6165">
            <v>0</v>
          </cell>
          <cell r="Y6165">
            <v>0</v>
          </cell>
          <cell r="Z6165">
            <v>0</v>
          </cell>
          <cell r="AA6165">
            <v>0</v>
          </cell>
          <cell r="AB6165">
            <v>0</v>
          </cell>
          <cell r="AC6165">
            <v>7220.625</v>
          </cell>
          <cell r="AD6165">
            <v>7220.625</v>
          </cell>
        </row>
        <row r="6166">
          <cell r="B6166" t="str">
            <v>MASON CO-REGULATEDRESIDENTIAL96RM1</v>
          </cell>
          <cell r="J6166" t="str">
            <v>96RM1</v>
          </cell>
          <cell r="K6166" t="str">
            <v>1-96 GAL MONTHLY</v>
          </cell>
          <cell r="S6166">
            <v>0</v>
          </cell>
          <cell r="T6166">
            <v>0</v>
          </cell>
          <cell r="U6166">
            <v>0</v>
          </cell>
          <cell r="V6166">
            <v>0</v>
          </cell>
          <cell r="W6166">
            <v>0</v>
          </cell>
          <cell r="X6166">
            <v>0</v>
          </cell>
          <cell r="Y6166">
            <v>0</v>
          </cell>
          <cell r="Z6166">
            <v>0</v>
          </cell>
          <cell r="AA6166">
            <v>0</v>
          </cell>
          <cell r="AB6166">
            <v>0</v>
          </cell>
          <cell r="AC6166">
            <v>447.26</v>
          </cell>
          <cell r="AD6166">
            <v>447.26</v>
          </cell>
        </row>
        <row r="6167">
          <cell r="B6167" t="str">
            <v>MASON CO-REGULATEDRESIDENTIAL96RW1</v>
          </cell>
          <cell r="J6167" t="str">
            <v>96RW1</v>
          </cell>
          <cell r="K6167" t="str">
            <v>1-96 GAL CART WEEKLY SVC</v>
          </cell>
          <cell r="S6167">
            <v>0</v>
          </cell>
          <cell r="T6167">
            <v>0</v>
          </cell>
          <cell r="U6167">
            <v>0</v>
          </cell>
          <cell r="V6167">
            <v>0</v>
          </cell>
          <cell r="W6167">
            <v>0</v>
          </cell>
          <cell r="X6167">
            <v>0</v>
          </cell>
          <cell r="Y6167">
            <v>0</v>
          </cell>
          <cell r="Z6167">
            <v>0</v>
          </cell>
          <cell r="AA6167">
            <v>0</v>
          </cell>
          <cell r="AB6167">
            <v>0</v>
          </cell>
          <cell r="AC6167">
            <v>23024.5</v>
          </cell>
          <cell r="AD6167">
            <v>23024.5</v>
          </cell>
        </row>
        <row r="6168">
          <cell r="B6168" t="str">
            <v>MASON CO-REGULATEDRESIDENTIALDRVNRE1</v>
          </cell>
          <cell r="J6168" t="str">
            <v>DRVNRE1</v>
          </cell>
          <cell r="K6168" t="str">
            <v>DRIVE IN UP TO 250'-EOW</v>
          </cell>
          <cell r="S6168">
            <v>0</v>
          </cell>
          <cell r="T6168">
            <v>0</v>
          </cell>
          <cell r="U6168">
            <v>0</v>
          </cell>
          <cell r="V6168">
            <v>0</v>
          </cell>
          <cell r="W6168">
            <v>0</v>
          </cell>
          <cell r="X6168">
            <v>0</v>
          </cell>
          <cell r="Y6168">
            <v>0</v>
          </cell>
          <cell r="Z6168">
            <v>0</v>
          </cell>
          <cell r="AA6168">
            <v>0</v>
          </cell>
          <cell r="AB6168">
            <v>0</v>
          </cell>
          <cell r="AC6168">
            <v>205.45500000000001</v>
          </cell>
          <cell r="AD6168">
            <v>205.45500000000001</v>
          </cell>
        </row>
        <row r="6169">
          <cell r="B6169" t="str">
            <v>MASON CO-REGULATEDRESIDENTIALDRVNRE1RECY</v>
          </cell>
          <cell r="J6169" t="str">
            <v>DRVNRE1RECY</v>
          </cell>
          <cell r="K6169" t="str">
            <v>DRIVE IN UP TO 250 EOW-RE</v>
          </cell>
          <cell r="S6169">
            <v>0</v>
          </cell>
          <cell r="T6169">
            <v>0</v>
          </cell>
          <cell r="U6169">
            <v>0</v>
          </cell>
          <cell r="V6169">
            <v>0</v>
          </cell>
          <cell r="W6169">
            <v>0</v>
          </cell>
          <cell r="X6169">
            <v>0</v>
          </cell>
          <cell r="Y6169">
            <v>0</v>
          </cell>
          <cell r="Z6169">
            <v>0</v>
          </cell>
          <cell r="AA6169">
            <v>0</v>
          </cell>
          <cell r="AB6169">
            <v>0</v>
          </cell>
          <cell r="AC6169">
            <v>276.815</v>
          </cell>
          <cell r="AD6169">
            <v>276.815</v>
          </cell>
        </row>
        <row r="6170">
          <cell r="B6170" t="str">
            <v>MASON CO-REGULATEDRESIDENTIALDRVNRE2</v>
          </cell>
          <cell r="J6170" t="str">
            <v>DRVNRE2</v>
          </cell>
          <cell r="K6170" t="str">
            <v>DRIVE IN OVER 250'-EOW</v>
          </cell>
          <cell r="S6170">
            <v>0</v>
          </cell>
          <cell r="T6170">
            <v>0</v>
          </cell>
          <cell r="U6170">
            <v>0</v>
          </cell>
          <cell r="V6170">
            <v>0</v>
          </cell>
          <cell r="W6170">
            <v>0</v>
          </cell>
          <cell r="X6170">
            <v>0</v>
          </cell>
          <cell r="Y6170">
            <v>0</v>
          </cell>
          <cell r="Z6170">
            <v>0</v>
          </cell>
          <cell r="AA6170">
            <v>0</v>
          </cell>
          <cell r="AB6170">
            <v>0</v>
          </cell>
          <cell r="AC6170">
            <v>54.11</v>
          </cell>
          <cell r="AD6170">
            <v>54.11</v>
          </cell>
        </row>
        <row r="6171">
          <cell r="B6171" t="str">
            <v>MASON CO-REGULATEDRESIDENTIALDRVNRE2RECY</v>
          </cell>
          <cell r="J6171" t="str">
            <v>DRVNRE2RECY</v>
          </cell>
          <cell r="K6171" t="str">
            <v>DRIVE IN OVER 250 EOW-REC</v>
          </cell>
          <cell r="S6171">
            <v>0</v>
          </cell>
          <cell r="T6171">
            <v>0</v>
          </cell>
          <cell r="U6171">
            <v>0</v>
          </cell>
          <cell r="V6171">
            <v>0</v>
          </cell>
          <cell r="W6171">
            <v>0</v>
          </cell>
          <cell r="X6171">
            <v>0</v>
          </cell>
          <cell r="Y6171">
            <v>0</v>
          </cell>
          <cell r="Z6171">
            <v>0</v>
          </cell>
          <cell r="AA6171">
            <v>0</v>
          </cell>
          <cell r="AB6171">
            <v>0</v>
          </cell>
          <cell r="AC6171">
            <v>75.239999999999995</v>
          </cell>
          <cell r="AD6171">
            <v>75.239999999999995</v>
          </cell>
        </row>
        <row r="6172">
          <cell r="B6172" t="str">
            <v>MASON CO-REGULATEDRESIDENTIALDRVNRM1</v>
          </cell>
          <cell r="J6172" t="str">
            <v>DRVNRM1</v>
          </cell>
          <cell r="K6172" t="str">
            <v>DRIVE IN UP TO 250'-MTHLY</v>
          </cell>
          <cell r="S6172">
            <v>0</v>
          </cell>
          <cell r="T6172">
            <v>0</v>
          </cell>
          <cell r="U6172">
            <v>0</v>
          </cell>
          <cell r="V6172">
            <v>0</v>
          </cell>
          <cell r="W6172">
            <v>0</v>
          </cell>
          <cell r="X6172">
            <v>0</v>
          </cell>
          <cell r="Y6172">
            <v>0</v>
          </cell>
          <cell r="Z6172">
            <v>0</v>
          </cell>
          <cell r="AA6172">
            <v>0</v>
          </cell>
          <cell r="AB6172">
            <v>0</v>
          </cell>
          <cell r="AC6172">
            <v>8.8800000000000008</v>
          </cell>
          <cell r="AD6172">
            <v>8.8800000000000008</v>
          </cell>
        </row>
        <row r="6173">
          <cell r="B6173" t="str">
            <v>MASON CO-REGULATEDRESIDENTIALDRVNRM2</v>
          </cell>
          <cell r="J6173" t="str">
            <v>DRVNRM2</v>
          </cell>
          <cell r="K6173" t="str">
            <v>DRIVE IN OVER 250'-MTHLY</v>
          </cell>
          <cell r="S6173">
            <v>0</v>
          </cell>
          <cell r="T6173">
            <v>0</v>
          </cell>
          <cell r="U6173">
            <v>0</v>
          </cell>
          <cell r="V6173">
            <v>0</v>
          </cell>
          <cell r="W6173">
            <v>0</v>
          </cell>
          <cell r="X6173">
            <v>0</v>
          </cell>
          <cell r="Y6173">
            <v>0</v>
          </cell>
          <cell r="Z6173">
            <v>0</v>
          </cell>
          <cell r="AA6173">
            <v>0</v>
          </cell>
          <cell r="AB6173">
            <v>0</v>
          </cell>
          <cell r="AC6173">
            <v>1.4</v>
          </cell>
          <cell r="AD6173">
            <v>1.4</v>
          </cell>
        </row>
        <row r="6174">
          <cell r="B6174" t="str">
            <v>MASON CO-REGULATEDRESIDENTIALDRVNRW1</v>
          </cell>
          <cell r="J6174" t="str">
            <v>DRVNRW1</v>
          </cell>
          <cell r="K6174" t="str">
            <v>DRIVE IN UP TO 250'</v>
          </cell>
          <cell r="S6174">
            <v>0</v>
          </cell>
          <cell r="T6174">
            <v>0</v>
          </cell>
          <cell r="U6174">
            <v>0</v>
          </cell>
          <cell r="V6174">
            <v>0</v>
          </cell>
          <cell r="W6174">
            <v>0</v>
          </cell>
          <cell r="X6174">
            <v>0</v>
          </cell>
          <cell r="Y6174">
            <v>0</v>
          </cell>
          <cell r="Z6174">
            <v>0</v>
          </cell>
          <cell r="AA6174">
            <v>0</v>
          </cell>
          <cell r="AB6174">
            <v>0</v>
          </cell>
          <cell r="AC6174">
            <v>378.52</v>
          </cell>
          <cell r="AD6174">
            <v>378.52</v>
          </cell>
        </row>
        <row r="6175">
          <cell r="B6175" t="str">
            <v>MASON CO-REGULATEDRESIDENTIALDRVNRW2</v>
          </cell>
          <cell r="J6175" t="str">
            <v>DRVNRW2</v>
          </cell>
          <cell r="K6175" t="str">
            <v>DRIVE IN OVER 250'</v>
          </cell>
          <cell r="S6175">
            <v>0</v>
          </cell>
          <cell r="T6175">
            <v>0</v>
          </cell>
          <cell r="U6175">
            <v>0</v>
          </cell>
          <cell r="V6175">
            <v>0</v>
          </cell>
          <cell r="W6175">
            <v>0</v>
          </cell>
          <cell r="X6175">
            <v>0</v>
          </cell>
          <cell r="Y6175">
            <v>0</v>
          </cell>
          <cell r="Z6175">
            <v>0</v>
          </cell>
          <cell r="AA6175">
            <v>0</v>
          </cell>
          <cell r="AB6175">
            <v>0</v>
          </cell>
          <cell r="AC6175">
            <v>60.6</v>
          </cell>
          <cell r="AD6175">
            <v>60.6</v>
          </cell>
        </row>
        <row r="6176">
          <cell r="B6176" t="str">
            <v>MASON CO-REGULATEDRESIDENTIALEMPLOYEER</v>
          </cell>
          <cell r="J6176" t="str">
            <v>EMPLOYEER</v>
          </cell>
          <cell r="K6176" t="str">
            <v>EMPLOYEE SERVICE</v>
          </cell>
          <cell r="S6176">
            <v>0</v>
          </cell>
          <cell r="T6176">
            <v>0</v>
          </cell>
          <cell r="U6176">
            <v>0</v>
          </cell>
          <cell r="V6176">
            <v>0</v>
          </cell>
          <cell r="W6176">
            <v>0</v>
          </cell>
          <cell r="X6176">
            <v>0</v>
          </cell>
          <cell r="Y6176">
            <v>0</v>
          </cell>
          <cell r="Z6176">
            <v>0</v>
          </cell>
          <cell r="AA6176">
            <v>0</v>
          </cell>
          <cell r="AB6176">
            <v>0</v>
          </cell>
          <cell r="AC6176">
            <v>0</v>
          </cell>
          <cell r="AD6176">
            <v>0</v>
          </cell>
        </row>
        <row r="6177">
          <cell r="B6177" t="str">
            <v>MASON CO-REGULATEDRESIDENTIALRECYCLECR</v>
          </cell>
          <cell r="J6177" t="str">
            <v>RECYCLECR</v>
          </cell>
          <cell r="K6177" t="str">
            <v>VALUE OF RECYCLABLES</v>
          </cell>
          <cell r="S6177">
            <v>0</v>
          </cell>
          <cell r="T6177">
            <v>0</v>
          </cell>
          <cell r="U6177">
            <v>0</v>
          </cell>
          <cell r="V6177">
            <v>0</v>
          </cell>
          <cell r="W6177">
            <v>0</v>
          </cell>
          <cell r="X6177">
            <v>0</v>
          </cell>
          <cell r="Y6177">
            <v>0</v>
          </cell>
          <cell r="Z6177">
            <v>0</v>
          </cell>
          <cell r="AA6177">
            <v>0</v>
          </cell>
          <cell r="AB6177">
            <v>0</v>
          </cell>
          <cell r="AC6177">
            <v>23496.97</v>
          </cell>
          <cell r="AD6177">
            <v>23496.97</v>
          </cell>
        </row>
        <row r="6178">
          <cell r="B6178" t="str">
            <v>MASON CO-REGULATEDRESIDENTIALRECYONLY</v>
          </cell>
          <cell r="J6178" t="str">
            <v>RECYONLY</v>
          </cell>
          <cell r="K6178" t="str">
            <v>RECYCLE SERVICE ONLY</v>
          </cell>
          <cell r="S6178">
            <v>0</v>
          </cell>
          <cell r="T6178">
            <v>0</v>
          </cell>
          <cell r="U6178">
            <v>0</v>
          </cell>
          <cell r="V6178">
            <v>0</v>
          </cell>
          <cell r="W6178">
            <v>0</v>
          </cell>
          <cell r="X6178">
            <v>0</v>
          </cell>
          <cell r="Y6178">
            <v>0</v>
          </cell>
          <cell r="Z6178">
            <v>0</v>
          </cell>
          <cell r="AA6178">
            <v>0</v>
          </cell>
          <cell r="AB6178">
            <v>0</v>
          </cell>
          <cell r="AC6178">
            <v>408.39</v>
          </cell>
          <cell r="AD6178">
            <v>408.39</v>
          </cell>
        </row>
        <row r="6179">
          <cell r="B6179" t="str">
            <v>MASON CO-REGULATEDRESIDENTIALRECYR</v>
          </cell>
          <cell r="J6179" t="str">
            <v>RECYR</v>
          </cell>
          <cell r="K6179" t="str">
            <v>RESIDENTIAL RECYCLE</v>
          </cell>
          <cell r="S6179">
            <v>0</v>
          </cell>
          <cell r="T6179">
            <v>0</v>
          </cell>
          <cell r="U6179">
            <v>0</v>
          </cell>
          <cell r="V6179">
            <v>0</v>
          </cell>
          <cell r="W6179">
            <v>0</v>
          </cell>
          <cell r="X6179">
            <v>0</v>
          </cell>
          <cell r="Y6179">
            <v>0</v>
          </cell>
          <cell r="Z6179">
            <v>0</v>
          </cell>
          <cell r="AA6179">
            <v>0</v>
          </cell>
          <cell r="AB6179">
            <v>0</v>
          </cell>
          <cell r="AC6179">
            <v>83264.91</v>
          </cell>
          <cell r="AD6179">
            <v>83264.91</v>
          </cell>
        </row>
        <row r="6180">
          <cell r="B6180" t="str">
            <v>MASON CO-REGULATEDRESIDENTIALRECYRNB</v>
          </cell>
          <cell r="J6180" t="str">
            <v>RECYRNB</v>
          </cell>
          <cell r="K6180" t="str">
            <v>RECYCLE PROGRAM W/O BINS</v>
          </cell>
          <cell r="S6180">
            <v>0</v>
          </cell>
          <cell r="T6180">
            <v>0</v>
          </cell>
          <cell r="U6180">
            <v>0</v>
          </cell>
          <cell r="V6180">
            <v>0</v>
          </cell>
          <cell r="W6180">
            <v>0</v>
          </cell>
          <cell r="X6180">
            <v>0</v>
          </cell>
          <cell r="Y6180">
            <v>0</v>
          </cell>
          <cell r="Z6180">
            <v>0</v>
          </cell>
          <cell r="AA6180">
            <v>0</v>
          </cell>
          <cell r="AB6180">
            <v>0</v>
          </cell>
          <cell r="AC6180">
            <v>91.63</v>
          </cell>
          <cell r="AD6180">
            <v>91.63</v>
          </cell>
        </row>
        <row r="6181">
          <cell r="B6181" t="str">
            <v>MASON CO-REGULATEDRESIDENTIALSTAIR-RES</v>
          </cell>
          <cell r="J6181" t="str">
            <v>STAIR-RES</v>
          </cell>
          <cell r="K6181" t="str">
            <v>PER STAIR - RES</v>
          </cell>
          <cell r="S6181">
            <v>0</v>
          </cell>
          <cell r="T6181">
            <v>0</v>
          </cell>
          <cell r="U6181">
            <v>0</v>
          </cell>
          <cell r="V6181">
            <v>0</v>
          </cell>
          <cell r="W6181">
            <v>0</v>
          </cell>
          <cell r="X6181">
            <v>0</v>
          </cell>
          <cell r="Y6181">
            <v>0</v>
          </cell>
          <cell r="Z6181">
            <v>0</v>
          </cell>
          <cell r="AA6181">
            <v>0</v>
          </cell>
          <cell r="AB6181">
            <v>0</v>
          </cell>
          <cell r="AC6181">
            <v>7.2</v>
          </cell>
          <cell r="AD6181">
            <v>7.2</v>
          </cell>
        </row>
        <row r="6182">
          <cell r="B6182" t="str">
            <v>MASON CO-REGULATEDRESIDENTIALWLKNRE1</v>
          </cell>
          <cell r="J6182" t="str">
            <v>WLKNRE1</v>
          </cell>
          <cell r="K6182" t="str">
            <v>WALK IN 5'-25'-EOW</v>
          </cell>
          <cell r="S6182">
            <v>0</v>
          </cell>
          <cell r="T6182">
            <v>0</v>
          </cell>
          <cell r="U6182">
            <v>0</v>
          </cell>
          <cell r="V6182">
            <v>0</v>
          </cell>
          <cell r="W6182">
            <v>0</v>
          </cell>
          <cell r="X6182">
            <v>0</v>
          </cell>
          <cell r="Y6182">
            <v>0</v>
          </cell>
          <cell r="Z6182">
            <v>0</v>
          </cell>
          <cell r="AA6182">
            <v>0</v>
          </cell>
          <cell r="AB6182">
            <v>0</v>
          </cell>
          <cell r="AC6182">
            <v>56</v>
          </cell>
          <cell r="AD6182">
            <v>56</v>
          </cell>
        </row>
        <row r="6183">
          <cell r="B6183" t="str">
            <v>MASON CO-REGULATEDRESIDENTIALWLKNRM1</v>
          </cell>
          <cell r="J6183" t="str">
            <v>WLKNRM1</v>
          </cell>
          <cell r="K6183" t="str">
            <v>WALK IN 5'-25'-MTHLY</v>
          </cell>
          <cell r="S6183">
            <v>0</v>
          </cell>
          <cell r="T6183">
            <v>0</v>
          </cell>
          <cell r="U6183">
            <v>0</v>
          </cell>
          <cell r="V6183">
            <v>0</v>
          </cell>
          <cell r="W6183">
            <v>0</v>
          </cell>
          <cell r="X6183">
            <v>0</v>
          </cell>
          <cell r="Y6183">
            <v>0</v>
          </cell>
          <cell r="Z6183">
            <v>0</v>
          </cell>
          <cell r="AA6183">
            <v>0</v>
          </cell>
          <cell r="AB6183">
            <v>0</v>
          </cell>
          <cell r="AC6183">
            <v>4.13</v>
          </cell>
          <cell r="AD6183">
            <v>4.13</v>
          </cell>
        </row>
        <row r="6184">
          <cell r="B6184" t="str">
            <v>MASON CO-REGULATEDRESIDENTIALWLKNRW1</v>
          </cell>
          <cell r="J6184" t="str">
            <v>WLKNRW1</v>
          </cell>
          <cell r="K6184" t="str">
            <v>WALK IN 5'-25'</v>
          </cell>
          <cell r="S6184">
            <v>0</v>
          </cell>
          <cell r="T6184">
            <v>0</v>
          </cell>
          <cell r="U6184">
            <v>0</v>
          </cell>
          <cell r="V6184">
            <v>0</v>
          </cell>
          <cell r="W6184">
            <v>0</v>
          </cell>
          <cell r="X6184">
            <v>0</v>
          </cell>
          <cell r="Y6184">
            <v>0</v>
          </cell>
          <cell r="Z6184">
            <v>0</v>
          </cell>
          <cell r="AA6184">
            <v>0</v>
          </cell>
          <cell r="AB6184">
            <v>0</v>
          </cell>
          <cell r="AC6184">
            <v>121.105</v>
          </cell>
          <cell r="AD6184">
            <v>121.105</v>
          </cell>
        </row>
        <row r="6185">
          <cell r="B6185" t="str">
            <v>MASON CO-REGULATEDRESIDENTIALWLKNRW2</v>
          </cell>
          <cell r="J6185" t="str">
            <v>WLKNRW2</v>
          </cell>
          <cell r="K6185" t="str">
            <v>WALK IN OVER 25'</v>
          </cell>
          <cell r="S6185">
            <v>0</v>
          </cell>
          <cell r="T6185">
            <v>0</v>
          </cell>
          <cell r="U6185">
            <v>0</v>
          </cell>
          <cell r="V6185">
            <v>0</v>
          </cell>
          <cell r="W6185">
            <v>0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>
            <v>0</v>
          </cell>
          <cell r="AC6185">
            <v>23.53</v>
          </cell>
          <cell r="AD6185">
            <v>23.53</v>
          </cell>
        </row>
        <row r="6186">
          <cell r="B6186" t="str">
            <v>MASON CO-REGULATEDRESIDENTIAL35ROCC1</v>
          </cell>
          <cell r="J6186" t="str">
            <v>35ROCC1</v>
          </cell>
          <cell r="K6186" t="str">
            <v>1-35 GAL ON CALL PICKUP</v>
          </cell>
          <cell r="S6186">
            <v>0</v>
          </cell>
          <cell r="T6186">
            <v>0</v>
          </cell>
          <cell r="U6186">
            <v>0</v>
          </cell>
          <cell r="V6186">
            <v>0</v>
          </cell>
          <cell r="W6186">
            <v>0</v>
          </cell>
          <cell r="X6186">
            <v>0</v>
          </cell>
          <cell r="Y6186">
            <v>0</v>
          </cell>
          <cell r="Z6186">
            <v>0</v>
          </cell>
          <cell r="AA6186">
            <v>0</v>
          </cell>
          <cell r="AB6186">
            <v>0</v>
          </cell>
          <cell r="AC6186">
            <v>51.6</v>
          </cell>
          <cell r="AD6186">
            <v>0</v>
          </cell>
        </row>
        <row r="6187">
          <cell r="B6187" t="str">
            <v>MASON CO-REGULATEDRESIDENTIAL35RW1</v>
          </cell>
          <cell r="J6187" t="str">
            <v>35RW1</v>
          </cell>
          <cell r="K6187" t="str">
            <v>1-35 GAL CART WEEKLY SVC</v>
          </cell>
          <cell r="S6187">
            <v>0</v>
          </cell>
          <cell r="T6187">
            <v>0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  <cell r="Y6187">
            <v>0</v>
          </cell>
          <cell r="Z6187">
            <v>0</v>
          </cell>
          <cell r="AA6187">
            <v>0</v>
          </cell>
          <cell r="AB6187">
            <v>0</v>
          </cell>
          <cell r="AC6187">
            <v>-20.350000000000001</v>
          </cell>
          <cell r="AD6187">
            <v>0</v>
          </cell>
        </row>
        <row r="6188">
          <cell r="B6188" t="str">
            <v>MASON CO-REGULATEDRESIDENTIAL48ROCC1</v>
          </cell>
          <cell r="J6188" t="str">
            <v>48ROCC1</v>
          </cell>
          <cell r="K6188" t="str">
            <v>1-48 GAL ON CALL PICKUP</v>
          </cell>
          <cell r="S6188">
            <v>0</v>
          </cell>
          <cell r="T6188">
            <v>0</v>
          </cell>
          <cell r="U6188">
            <v>0</v>
          </cell>
          <cell r="V6188">
            <v>0</v>
          </cell>
          <cell r="W6188">
            <v>0</v>
          </cell>
          <cell r="X6188">
            <v>0</v>
          </cell>
          <cell r="Y6188">
            <v>0</v>
          </cell>
          <cell r="Z6188">
            <v>0</v>
          </cell>
          <cell r="AA6188">
            <v>0</v>
          </cell>
          <cell r="AB6188">
            <v>0</v>
          </cell>
          <cell r="AC6188">
            <v>32.32</v>
          </cell>
          <cell r="AD6188">
            <v>0</v>
          </cell>
        </row>
        <row r="6189">
          <cell r="B6189" t="str">
            <v>MASON CO-REGULATEDRESIDENTIAL64ROCC1</v>
          </cell>
          <cell r="J6189" t="str">
            <v>64ROCC1</v>
          </cell>
          <cell r="K6189" t="str">
            <v>1-64 GAL ON CALL PICKUP</v>
          </cell>
          <cell r="S6189">
            <v>0</v>
          </cell>
          <cell r="T6189">
            <v>0</v>
          </cell>
          <cell r="U6189">
            <v>0</v>
          </cell>
          <cell r="V6189">
            <v>0</v>
          </cell>
          <cell r="W6189">
            <v>0</v>
          </cell>
          <cell r="X6189">
            <v>0</v>
          </cell>
          <cell r="Y6189">
            <v>0</v>
          </cell>
          <cell r="Z6189">
            <v>0</v>
          </cell>
          <cell r="AA6189">
            <v>0</v>
          </cell>
          <cell r="AB6189">
            <v>0</v>
          </cell>
          <cell r="AC6189">
            <v>38.159999999999997</v>
          </cell>
          <cell r="AD6189">
            <v>0</v>
          </cell>
        </row>
        <row r="6190">
          <cell r="B6190" t="str">
            <v>MASON CO-REGULATEDRESIDENTIAL96ROCC1</v>
          </cell>
          <cell r="J6190" t="str">
            <v>96ROCC1</v>
          </cell>
          <cell r="K6190" t="str">
            <v>1-96 GAL ON CALL PICKUP</v>
          </cell>
          <cell r="S6190">
            <v>0</v>
          </cell>
          <cell r="T6190">
            <v>0</v>
          </cell>
          <cell r="U6190">
            <v>0</v>
          </cell>
          <cell r="V6190">
            <v>0</v>
          </cell>
          <cell r="W6190">
            <v>0</v>
          </cell>
          <cell r="X6190">
            <v>0</v>
          </cell>
          <cell r="Y6190">
            <v>0</v>
          </cell>
          <cell r="Z6190">
            <v>0</v>
          </cell>
          <cell r="AA6190">
            <v>0</v>
          </cell>
          <cell r="AB6190">
            <v>0</v>
          </cell>
          <cell r="AC6190">
            <v>70.62</v>
          </cell>
          <cell r="AD6190">
            <v>0</v>
          </cell>
        </row>
        <row r="6191">
          <cell r="B6191" t="str">
            <v>MASON CO-REGULATEDRESIDENTIALADJOTHR</v>
          </cell>
          <cell r="J6191" t="str">
            <v>ADJOTHR</v>
          </cell>
          <cell r="K6191" t="str">
            <v>ADJUSTMENT</v>
          </cell>
          <cell r="S6191">
            <v>0</v>
          </cell>
          <cell r="T6191">
            <v>0</v>
          </cell>
          <cell r="U6191">
            <v>0</v>
          </cell>
          <cell r="V6191">
            <v>0</v>
          </cell>
          <cell r="W6191">
            <v>0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  <cell r="AC6191">
            <v>-0.02</v>
          </cell>
          <cell r="AD6191">
            <v>0</v>
          </cell>
        </row>
        <row r="6192">
          <cell r="B6192" t="str">
            <v>MASON CO-REGULATEDRESIDENTIALEXPUR</v>
          </cell>
          <cell r="J6192" t="str">
            <v>EXPUR</v>
          </cell>
          <cell r="K6192" t="str">
            <v>EXTRA PICKUP</v>
          </cell>
          <cell r="S6192">
            <v>0</v>
          </cell>
          <cell r="T6192">
            <v>0</v>
          </cell>
          <cell r="U6192">
            <v>0</v>
          </cell>
          <cell r="V6192">
            <v>0</v>
          </cell>
          <cell r="W6192">
            <v>0</v>
          </cell>
          <cell r="X6192">
            <v>0</v>
          </cell>
          <cell r="Y6192">
            <v>0</v>
          </cell>
          <cell r="Z6192">
            <v>0</v>
          </cell>
          <cell r="AA6192">
            <v>0</v>
          </cell>
          <cell r="AB6192">
            <v>0</v>
          </cell>
          <cell r="AC6192">
            <v>531.98</v>
          </cell>
          <cell r="AD6192">
            <v>0</v>
          </cell>
        </row>
        <row r="6193">
          <cell r="B6193" t="str">
            <v>MASON CO-REGULATEDRESIDENTIALEXTRAR</v>
          </cell>
          <cell r="J6193" t="str">
            <v>EXTRAR</v>
          </cell>
          <cell r="K6193" t="str">
            <v>EXTRA CAN/BAGS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  <cell r="W6193">
            <v>0</v>
          </cell>
          <cell r="X6193">
            <v>0</v>
          </cell>
          <cell r="Y6193">
            <v>0</v>
          </cell>
          <cell r="Z6193">
            <v>0</v>
          </cell>
          <cell r="AA6193">
            <v>0</v>
          </cell>
          <cell r="AB6193">
            <v>0</v>
          </cell>
          <cell r="AC6193">
            <v>1702.53</v>
          </cell>
          <cell r="AD6193">
            <v>0</v>
          </cell>
        </row>
        <row r="6194">
          <cell r="B6194" t="str">
            <v>MASON CO-REGULATEDRESIDENTIALOFOWR</v>
          </cell>
          <cell r="J6194" t="str">
            <v>OFOWR</v>
          </cell>
          <cell r="K6194" t="str">
            <v>OVERFILL/OVERWEIGHT CHG</v>
          </cell>
          <cell r="S6194">
            <v>0</v>
          </cell>
          <cell r="T6194">
            <v>0</v>
          </cell>
          <cell r="U6194">
            <v>0</v>
          </cell>
          <cell r="V6194">
            <v>0</v>
          </cell>
          <cell r="W6194">
            <v>0</v>
          </cell>
          <cell r="X6194">
            <v>0</v>
          </cell>
          <cell r="Y6194">
            <v>0</v>
          </cell>
          <cell r="Z6194">
            <v>0</v>
          </cell>
          <cell r="AA6194">
            <v>0</v>
          </cell>
          <cell r="AB6194">
            <v>0</v>
          </cell>
          <cell r="AC6194">
            <v>1217.7</v>
          </cell>
          <cell r="AD6194">
            <v>0</v>
          </cell>
        </row>
        <row r="6195">
          <cell r="B6195" t="str">
            <v>MASON CO-REGULATEDRESIDENTIALRECYCLECR</v>
          </cell>
          <cell r="J6195" t="str">
            <v>RECYCLECR</v>
          </cell>
          <cell r="K6195" t="str">
            <v>VALUE OF RECYCLABLES</v>
          </cell>
          <cell r="S6195">
            <v>0</v>
          </cell>
          <cell r="T6195">
            <v>0</v>
          </cell>
          <cell r="U6195">
            <v>0</v>
          </cell>
          <cell r="V6195">
            <v>0</v>
          </cell>
          <cell r="W6195">
            <v>0</v>
          </cell>
          <cell r="X6195">
            <v>0</v>
          </cell>
          <cell r="Y6195">
            <v>0</v>
          </cell>
          <cell r="Z6195">
            <v>0</v>
          </cell>
          <cell r="AA6195">
            <v>0</v>
          </cell>
          <cell r="AB6195">
            <v>0</v>
          </cell>
          <cell r="AC6195">
            <v>-19.5</v>
          </cell>
          <cell r="AD6195">
            <v>0</v>
          </cell>
        </row>
        <row r="6196">
          <cell r="B6196" t="str">
            <v>MASON CO-REGULATEDRESIDENTIALRECYR</v>
          </cell>
          <cell r="J6196" t="str">
            <v>RECYR</v>
          </cell>
          <cell r="K6196" t="str">
            <v>RESIDENTIAL RECYCLE</v>
          </cell>
          <cell r="S6196">
            <v>0</v>
          </cell>
          <cell r="T6196">
            <v>0</v>
          </cell>
          <cell r="U6196">
            <v>0</v>
          </cell>
          <cell r="V6196">
            <v>0</v>
          </cell>
          <cell r="W6196">
            <v>0</v>
          </cell>
          <cell r="X6196">
            <v>0</v>
          </cell>
          <cell r="Y6196">
            <v>0</v>
          </cell>
          <cell r="Z6196">
            <v>0</v>
          </cell>
          <cell r="AA6196">
            <v>0</v>
          </cell>
          <cell r="AB6196">
            <v>0</v>
          </cell>
          <cell r="AC6196">
            <v>-4.17</v>
          </cell>
          <cell r="AD6196">
            <v>0</v>
          </cell>
        </row>
        <row r="6197">
          <cell r="B6197" t="str">
            <v>MASON CO-REGULATEDRESIDENTIALREDELIVER</v>
          </cell>
          <cell r="J6197" t="str">
            <v>REDELIVER</v>
          </cell>
          <cell r="K6197" t="str">
            <v>DELIVERY CHARGE</v>
          </cell>
          <cell r="S6197">
            <v>0</v>
          </cell>
          <cell r="T6197">
            <v>0</v>
          </cell>
          <cell r="U6197">
            <v>0</v>
          </cell>
          <cell r="V6197">
            <v>0</v>
          </cell>
          <cell r="W6197">
            <v>0</v>
          </cell>
          <cell r="X6197">
            <v>0</v>
          </cell>
          <cell r="Y6197">
            <v>0</v>
          </cell>
          <cell r="Z6197">
            <v>0</v>
          </cell>
          <cell r="AA6197">
            <v>0</v>
          </cell>
          <cell r="AB6197">
            <v>0</v>
          </cell>
          <cell r="AC6197">
            <v>70.760000000000005</v>
          </cell>
          <cell r="AD6197">
            <v>0</v>
          </cell>
        </row>
        <row r="6198">
          <cell r="B6198" t="str">
            <v>MASON CO-REGULATEDRESIDENTIALWLKNRM1</v>
          </cell>
          <cell r="J6198" t="str">
            <v>WLKNRM1</v>
          </cell>
          <cell r="K6198" t="str">
            <v>WALK IN 5'-25'-MTHLY</v>
          </cell>
          <cell r="S6198">
            <v>0</v>
          </cell>
          <cell r="T6198">
            <v>0</v>
          </cell>
          <cell r="U6198">
            <v>0</v>
          </cell>
          <cell r="V6198">
            <v>0</v>
          </cell>
          <cell r="W6198">
            <v>0</v>
          </cell>
          <cell r="X6198">
            <v>0</v>
          </cell>
          <cell r="Y6198">
            <v>0</v>
          </cell>
          <cell r="Z6198">
            <v>0</v>
          </cell>
          <cell r="AA6198">
            <v>0</v>
          </cell>
          <cell r="AB6198">
            <v>0</v>
          </cell>
          <cell r="AC6198">
            <v>0.59</v>
          </cell>
          <cell r="AD6198">
            <v>0</v>
          </cell>
        </row>
        <row r="6199">
          <cell r="B6199" t="str">
            <v>MASON CO-REGULATEDRESIDENTIAL35ROCC1</v>
          </cell>
          <cell r="J6199" t="str">
            <v>35ROCC1</v>
          </cell>
          <cell r="K6199" t="str">
            <v>1-35 GAL ON CALL PICKUP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  <cell r="W6199">
            <v>0</v>
          </cell>
          <cell r="X6199">
            <v>0</v>
          </cell>
          <cell r="Y6199">
            <v>0</v>
          </cell>
          <cell r="Z6199">
            <v>0</v>
          </cell>
          <cell r="AA6199">
            <v>0</v>
          </cell>
          <cell r="AB6199">
            <v>0</v>
          </cell>
          <cell r="AC6199">
            <v>12.9</v>
          </cell>
          <cell r="AD6199">
            <v>0</v>
          </cell>
        </row>
        <row r="6200">
          <cell r="B6200" t="str">
            <v>MASON CO-REGULATEDRESIDENTIAL35RW1</v>
          </cell>
          <cell r="J6200" t="str">
            <v>35RW1</v>
          </cell>
          <cell r="K6200" t="str">
            <v>1-35 GAL CART WEEKLY SVC</v>
          </cell>
          <cell r="S6200">
            <v>0</v>
          </cell>
          <cell r="T6200">
            <v>0</v>
          </cell>
          <cell r="U6200">
            <v>0</v>
          </cell>
          <cell r="V6200">
            <v>0</v>
          </cell>
          <cell r="W6200">
            <v>0</v>
          </cell>
          <cell r="X6200">
            <v>0</v>
          </cell>
          <cell r="Y6200">
            <v>0</v>
          </cell>
          <cell r="Z6200">
            <v>0</v>
          </cell>
          <cell r="AA6200">
            <v>0</v>
          </cell>
          <cell r="AB6200">
            <v>0</v>
          </cell>
          <cell r="AC6200">
            <v>32.299999999999997</v>
          </cell>
          <cell r="AD6200">
            <v>0</v>
          </cell>
        </row>
        <row r="6201">
          <cell r="B6201" t="str">
            <v>MASON CO-REGULATEDRESIDENTIAL96ROCC1</v>
          </cell>
          <cell r="J6201" t="str">
            <v>96ROCC1</v>
          </cell>
          <cell r="K6201" t="str">
            <v>1-96 GAL ON CALL PICKUP</v>
          </cell>
          <cell r="S6201">
            <v>0</v>
          </cell>
          <cell r="T6201">
            <v>0</v>
          </cell>
          <cell r="U6201">
            <v>0</v>
          </cell>
          <cell r="V6201">
            <v>0</v>
          </cell>
          <cell r="W6201">
            <v>0</v>
          </cell>
          <cell r="X6201">
            <v>0</v>
          </cell>
          <cell r="Y6201">
            <v>0</v>
          </cell>
          <cell r="Z6201">
            <v>0</v>
          </cell>
          <cell r="AA6201">
            <v>0</v>
          </cell>
          <cell r="AB6201">
            <v>0</v>
          </cell>
          <cell r="AC6201">
            <v>11.77</v>
          </cell>
          <cell r="AD6201">
            <v>0</v>
          </cell>
        </row>
        <row r="6202">
          <cell r="B6202" t="str">
            <v>MASON CO-REGULATEDRESIDENTIAL96RW1</v>
          </cell>
          <cell r="J6202" t="str">
            <v>96RW1</v>
          </cell>
          <cell r="K6202" t="str">
            <v>1-96 GAL CART WEEKLY SVC</v>
          </cell>
          <cell r="S6202">
            <v>0</v>
          </cell>
          <cell r="T6202">
            <v>0</v>
          </cell>
          <cell r="U6202">
            <v>0</v>
          </cell>
          <cell r="V6202">
            <v>0</v>
          </cell>
          <cell r="W6202">
            <v>0</v>
          </cell>
          <cell r="X6202">
            <v>0</v>
          </cell>
          <cell r="Y6202">
            <v>0</v>
          </cell>
          <cell r="Z6202">
            <v>0</v>
          </cell>
          <cell r="AA6202">
            <v>0</v>
          </cell>
          <cell r="AB6202">
            <v>0</v>
          </cell>
          <cell r="AC6202">
            <v>126.6</v>
          </cell>
          <cell r="AD6202">
            <v>0</v>
          </cell>
        </row>
        <row r="6203">
          <cell r="B6203" t="str">
            <v>MASON CO-REGULATEDRESIDENTIALDRVNRE1RECYMA</v>
          </cell>
          <cell r="J6203" t="str">
            <v>DRVNRE1RECYMA</v>
          </cell>
          <cell r="K6203" t="str">
            <v>DRIVE IN UP TO 250 EOW-RE</v>
          </cell>
          <cell r="S6203">
            <v>0</v>
          </cell>
          <cell r="T6203">
            <v>0</v>
          </cell>
          <cell r="U6203">
            <v>0</v>
          </cell>
          <cell r="V6203">
            <v>0</v>
          </cell>
          <cell r="W6203">
            <v>0</v>
          </cell>
          <cell r="X6203">
            <v>0</v>
          </cell>
          <cell r="Y6203">
            <v>0</v>
          </cell>
          <cell r="Z6203">
            <v>0</v>
          </cell>
          <cell r="AA6203">
            <v>0</v>
          </cell>
          <cell r="AB6203">
            <v>0</v>
          </cell>
          <cell r="AC6203">
            <v>65.75</v>
          </cell>
          <cell r="AD6203">
            <v>0</v>
          </cell>
        </row>
        <row r="6204">
          <cell r="B6204" t="str">
            <v>MASON CO-REGULATEDRESIDENTIALDRVNRE2RECYMA</v>
          </cell>
          <cell r="J6204" t="str">
            <v>DRVNRE2RECYMA</v>
          </cell>
          <cell r="K6204" t="str">
            <v>DRIVE IN OVER 250 EOW-REC</v>
          </cell>
          <cell r="S6204">
            <v>0</v>
          </cell>
          <cell r="T6204">
            <v>0</v>
          </cell>
          <cell r="U6204">
            <v>0</v>
          </cell>
          <cell r="V6204">
            <v>0</v>
          </cell>
          <cell r="W6204">
            <v>0</v>
          </cell>
          <cell r="X6204">
            <v>0</v>
          </cell>
          <cell r="Y6204">
            <v>0</v>
          </cell>
          <cell r="Z6204">
            <v>0</v>
          </cell>
          <cell r="AA6204">
            <v>0</v>
          </cell>
          <cell r="AB6204">
            <v>0</v>
          </cell>
          <cell r="AC6204">
            <v>19.8</v>
          </cell>
          <cell r="AD6204">
            <v>0</v>
          </cell>
        </row>
        <row r="6205">
          <cell r="B6205" t="str">
            <v>MASON CO-REGULATEDRESIDENTIALDRVNRM1RECYMA</v>
          </cell>
          <cell r="J6205" t="str">
            <v>DRVNRM1RECYMA</v>
          </cell>
          <cell r="K6205" t="str">
            <v>DRIVE IN UP TO 125 MONTHL</v>
          </cell>
          <cell r="S6205">
            <v>0</v>
          </cell>
          <cell r="T6205">
            <v>0</v>
          </cell>
          <cell r="U6205">
            <v>0</v>
          </cell>
          <cell r="V6205">
            <v>0</v>
          </cell>
          <cell r="W6205">
            <v>0</v>
          </cell>
          <cell r="X6205">
            <v>0</v>
          </cell>
          <cell r="Y6205">
            <v>0</v>
          </cell>
          <cell r="Z6205">
            <v>0</v>
          </cell>
          <cell r="AA6205">
            <v>0</v>
          </cell>
          <cell r="AB6205">
            <v>0</v>
          </cell>
          <cell r="AC6205">
            <v>1.1000000000000001</v>
          </cell>
          <cell r="AD6205">
            <v>0</v>
          </cell>
        </row>
        <row r="6206">
          <cell r="B6206" t="str">
            <v>MASON CO-REGULATEDRESIDENTIALEMPLOYEER</v>
          </cell>
          <cell r="J6206" t="str">
            <v>EMPLOYEER</v>
          </cell>
          <cell r="K6206" t="str">
            <v>EMPLOYEE SERVICE</v>
          </cell>
          <cell r="S6206">
            <v>0</v>
          </cell>
          <cell r="T6206">
            <v>0</v>
          </cell>
          <cell r="U6206">
            <v>0</v>
          </cell>
          <cell r="V6206">
            <v>0</v>
          </cell>
          <cell r="W6206">
            <v>0</v>
          </cell>
          <cell r="X6206">
            <v>0</v>
          </cell>
          <cell r="Y6206">
            <v>0</v>
          </cell>
          <cell r="Z6206">
            <v>0</v>
          </cell>
          <cell r="AA6206">
            <v>0</v>
          </cell>
          <cell r="AB6206">
            <v>0</v>
          </cell>
          <cell r="AC6206">
            <v>0</v>
          </cell>
          <cell r="AD6206">
            <v>0</v>
          </cell>
        </row>
        <row r="6207">
          <cell r="B6207" t="str">
            <v>MASON CO-REGULATEDRESIDENTIALRECYCLECR</v>
          </cell>
          <cell r="J6207" t="str">
            <v>RECYCLECR</v>
          </cell>
          <cell r="K6207" t="str">
            <v>VALUE OF RECYCLABLES</v>
          </cell>
          <cell r="S6207">
            <v>0</v>
          </cell>
          <cell r="T6207">
            <v>0</v>
          </cell>
          <cell r="U6207">
            <v>0</v>
          </cell>
          <cell r="V6207">
            <v>0</v>
          </cell>
          <cell r="W6207">
            <v>0</v>
          </cell>
          <cell r="X6207">
            <v>0</v>
          </cell>
          <cell r="Y6207">
            <v>0</v>
          </cell>
          <cell r="Z6207">
            <v>0</v>
          </cell>
          <cell r="AA6207">
            <v>0</v>
          </cell>
          <cell r="AB6207">
            <v>0</v>
          </cell>
          <cell r="AC6207">
            <v>9.36</v>
          </cell>
          <cell r="AD6207">
            <v>0</v>
          </cell>
        </row>
        <row r="6208">
          <cell r="B6208" t="str">
            <v>MASON CO-REGULATEDRESIDENTIALRECYR</v>
          </cell>
          <cell r="J6208" t="str">
            <v>RECYR</v>
          </cell>
          <cell r="K6208" t="str">
            <v>RESIDENTIAL RECYCLE</v>
          </cell>
          <cell r="S6208">
            <v>0</v>
          </cell>
          <cell r="T6208">
            <v>0</v>
          </cell>
          <cell r="U6208">
            <v>0</v>
          </cell>
          <cell r="V6208">
            <v>0</v>
          </cell>
          <cell r="W6208">
            <v>0</v>
          </cell>
          <cell r="X6208">
            <v>0</v>
          </cell>
          <cell r="Y6208">
            <v>0</v>
          </cell>
          <cell r="Z6208">
            <v>0</v>
          </cell>
          <cell r="AA6208">
            <v>0</v>
          </cell>
          <cell r="AB6208">
            <v>0</v>
          </cell>
          <cell r="AC6208">
            <v>49.98</v>
          </cell>
          <cell r="AD6208">
            <v>0</v>
          </cell>
        </row>
        <row r="6209">
          <cell r="B6209" t="str">
            <v>MASON CO-REGULATEDRESIDENTIAL35ROCC1</v>
          </cell>
          <cell r="J6209" t="str">
            <v>35ROCC1</v>
          </cell>
          <cell r="K6209" t="str">
            <v>1-35 GAL ON CALL PICKUP</v>
          </cell>
          <cell r="S6209">
            <v>0</v>
          </cell>
          <cell r="T6209">
            <v>0</v>
          </cell>
          <cell r="U6209">
            <v>0</v>
          </cell>
          <cell r="V6209">
            <v>0</v>
          </cell>
          <cell r="W6209">
            <v>0</v>
          </cell>
          <cell r="X6209">
            <v>0</v>
          </cell>
          <cell r="Y6209">
            <v>0</v>
          </cell>
          <cell r="Z6209">
            <v>0</v>
          </cell>
          <cell r="AA6209">
            <v>0</v>
          </cell>
          <cell r="AB6209">
            <v>0</v>
          </cell>
          <cell r="AC6209">
            <v>1696.35</v>
          </cell>
          <cell r="AD6209">
            <v>0</v>
          </cell>
        </row>
        <row r="6210">
          <cell r="B6210" t="str">
            <v>MASON CO-REGULATEDRESIDENTIAL48ROCC1</v>
          </cell>
          <cell r="J6210" t="str">
            <v>48ROCC1</v>
          </cell>
          <cell r="K6210" t="str">
            <v>1-48 GAL ON CALL PICKUP</v>
          </cell>
          <cell r="S6210">
            <v>0</v>
          </cell>
          <cell r="T6210">
            <v>0</v>
          </cell>
          <cell r="U6210">
            <v>0</v>
          </cell>
          <cell r="V6210">
            <v>0</v>
          </cell>
          <cell r="W6210">
            <v>0</v>
          </cell>
          <cell r="X6210">
            <v>0</v>
          </cell>
          <cell r="Y6210">
            <v>0</v>
          </cell>
          <cell r="Z6210">
            <v>0</v>
          </cell>
          <cell r="AA6210">
            <v>0</v>
          </cell>
          <cell r="AB6210">
            <v>0</v>
          </cell>
          <cell r="AC6210">
            <v>113.12</v>
          </cell>
          <cell r="AD6210">
            <v>0</v>
          </cell>
        </row>
        <row r="6211">
          <cell r="B6211" t="str">
            <v>MASON CO-REGULATEDRESIDENTIAL64ROCC1</v>
          </cell>
          <cell r="J6211" t="str">
            <v>64ROCC1</v>
          </cell>
          <cell r="K6211" t="str">
            <v>1-64 GAL ON CALL PICKUP</v>
          </cell>
          <cell r="S6211">
            <v>0</v>
          </cell>
          <cell r="T6211">
            <v>0</v>
          </cell>
          <cell r="U6211">
            <v>0</v>
          </cell>
          <cell r="V6211">
            <v>0</v>
          </cell>
          <cell r="W6211">
            <v>0</v>
          </cell>
          <cell r="X6211">
            <v>0</v>
          </cell>
          <cell r="Y6211">
            <v>0</v>
          </cell>
          <cell r="Z6211">
            <v>0</v>
          </cell>
          <cell r="AA6211">
            <v>0</v>
          </cell>
          <cell r="AB6211">
            <v>0</v>
          </cell>
          <cell r="AC6211">
            <v>200.34</v>
          </cell>
          <cell r="AD6211">
            <v>0</v>
          </cell>
        </row>
        <row r="6212">
          <cell r="B6212" t="str">
            <v>MASON CO-REGULATEDRESIDENTIAL96ROCC1</v>
          </cell>
          <cell r="J6212" t="str">
            <v>96ROCC1</v>
          </cell>
          <cell r="K6212" t="str">
            <v>1-96 GAL ON CALL PICKUP</v>
          </cell>
          <cell r="S6212">
            <v>0</v>
          </cell>
          <cell r="T6212">
            <v>0</v>
          </cell>
          <cell r="U6212">
            <v>0</v>
          </cell>
          <cell r="V6212">
            <v>0</v>
          </cell>
          <cell r="W6212">
            <v>0</v>
          </cell>
          <cell r="X6212">
            <v>0</v>
          </cell>
          <cell r="Y6212">
            <v>0</v>
          </cell>
          <cell r="Z6212">
            <v>0</v>
          </cell>
          <cell r="AA6212">
            <v>0</v>
          </cell>
          <cell r="AB6212">
            <v>0</v>
          </cell>
          <cell r="AC6212">
            <v>329.56</v>
          </cell>
          <cell r="AD6212">
            <v>0</v>
          </cell>
        </row>
        <row r="6213">
          <cell r="B6213" t="str">
            <v>MASON CO-REGULATEDRESIDENTIALEXPUR</v>
          </cell>
          <cell r="J6213" t="str">
            <v>EXPUR</v>
          </cell>
          <cell r="K6213" t="str">
            <v>EXTRA PICKUP</v>
          </cell>
          <cell r="S6213">
            <v>0</v>
          </cell>
          <cell r="T6213">
            <v>0</v>
          </cell>
          <cell r="U6213">
            <v>0</v>
          </cell>
          <cell r="V6213">
            <v>0</v>
          </cell>
          <cell r="W6213">
            <v>0</v>
          </cell>
          <cell r="X6213">
            <v>0</v>
          </cell>
          <cell r="Y6213">
            <v>0</v>
          </cell>
          <cell r="Z6213">
            <v>0</v>
          </cell>
          <cell r="AA6213">
            <v>0</v>
          </cell>
          <cell r="AB6213">
            <v>0</v>
          </cell>
          <cell r="AC6213">
            <v>13.53</v>
          </cell>
          <cell r="AD6213">
            <v>0</v>
          </cell>
        </row>
        <row r="6214">
          <cell r="B6214" t="str">
            <v>MASON CO-REGULATEDRESIDENTIALEXTRAR</v>
          </cell>
          <cell r="J6214" t="str">
            <v>EXTRAR</v>
          </cell>
          <cell r="K6214" t="str">
            <v>EXTRA CAN/BAGS</v>
          </cell>
          <cell r="S6214">
            <v>0</v>
          </cell>
          <cell r="T6214">
            <v>0</v>
          </cell>
          <cell r="U6214">
            <v>0</v>
          </cell>
          <cell r="V6214">
            <v>0</v>
          </cell>
          <cell r="W6214">
            <v>0</v>
          </cell>
          <cell r="X6214">
            <v>0</v>
          </cell>
          <cell r="Y6214">
            <v>0</v>
          </cell>
          <cell r="Z6214">
            <v>0</v>
          </cell>
          <cell r="AA6214">
            <v>0</v>
          </cell>
          <cell r="AB6214">
            <v>0</v>
          </cell>
          <cell r="AC6214">
            <v>58.63</v>
          </cell>
          <cell r="AD6214">
            <v>0</v>
          </cell>
        </row>
        <row r="6215">
          <cell r="B6215" t="str">
            <v>MASON CO-REGULATEDRESIDENTIALOFOWR</v>
          </cell>
          <cell r="J6215" t="str">
            <v>OFOWR</v>
          </cell>
          <cell r="K6215" t="str">
            <v>OVERFILL/OVERWEIGHT CHG</v>
          </cell>
          <cell r="S6215">
            <v>0</v>
          </cell>
          <cell r="T6215">
            <v>0</v>
          </cell>
          <cell r="U6215">
            <v>0</v>
          </cell>
          <cell r="V6215">
            <v>0</v>
          </cell>
          <cell r="W6215">
            <v>0</v>
          </cell>
          <cell r="X6215">
            <v>0</v>
          </cell>
          <cell r="Y6215">
            <v>0</v>
          </cell>
          <cell r="Z6215">
            <v>0</v>
          </cell>
          <cell r="AA6215">
            <v>0</v>
          </cell>
          <cell r="AB6215">
            <v>0</v>
          </cell>
          <cell r="AC6215">
            <v>27.06</v>
          </cell>
          <cell r="AD6215">
            <v>0</v>
          </cell>
        </row>
        <row r="6216">
          <cell r="B6216" t="str">
            <v>MASON CO-REGULATEDROLLOFFDISPMC-TON</v>
          </cell>
          <cell r="J6216" t="str">
            <v>DISPMC-TON</v>
          </cell>
          <cell r="K6216" t="str">
            <v>MC LANDFILL PER TON</v>
          </cell>
          <cell r="S6216">
            <v>0</v>
          </cell>
          <cell r="T6216">
            <v>0</v>
          </cell>
          <cell r="U6216">
            <v>0</v>
          </cell>
          <cell r="V6216">
            <v>0</v>
          </cell>
          <cell r="W6216">
            <v>0</v>
          </cell>
          <cell r="X6216">
            <v>0</v>
          </cell>
          <cell r="Y6216">
            <v>0</v>
          </cell>
          <cell r="Z6216">
            <v>0</v>
          </cell>
          <cell r="AA6216">
            <v>0</v>
          </cell>
          <cell r="AB6216">
            <v>0</v>
          </cell>
          <cell r="AC6216">
            <v>630.96</v>
          </cell>
          <cell r="AD6216">
            <v>0</v>
          </cell>
        </row>
        <row r="6217">
          <cell r="B6217" t="str">
            <v>MASON CO-REGULATEDROLLOFFRODEL</v>
          </cell>
          <cell r="J6217" t="str">
            <v>RODEL</v>
          </cell>
          <cell r="K6217" t="str">
            <v>ROLL OFF-DELIVERY</v>
          </cell>
          <cell r="S6217">
            <v>0</v>
          </cell>
          <cell r="T6217">
            <v>0</v>
          </cell>
          <cell r="U6217">
            <v>0</v>
          </cell>
          <cell r="V6217">
            <v>0</v>
          </cell>
          <cell r="W6217">
            <v>0</v>
          </cell>
          <cell r="X6217">
            <v>0</v>
          </cell>
          <cell r="Y6217">
            <v>0</v>
          </cell>
          <cell r="Z6217">
            <v>0</v>
          </cell>
          <cell r="AA6217">
            <v>0</v>
          </cell>
          <cell r="AB6217">
            <v>0</v>
          </cell>
          <cell r="AC6217">
            <v>77.959999999999994</v>
          </cell>
          <cell r="AD6217">
            <v>0</v>
          </cell>
        </row>
        <row r="6218">
          <cell r="B6218" t="str">
            <v>MASON CO-REGULATEDROLLOFFROHAUL10T</v>
          </cell>
          <cell r="J6218" t="str">
            <v>ROHAUL10T</v>
          </cell>
          <cell r="K6218" t="str">
            <v>ROHAUL10T</v>
          </cell>
          <cell r="S6218">
            <v>0</v>
          </cell>
          <cell r="T6218">
            <v>0</v>
          </cell>
          <cell r="U6218">
            <v>0</v>
          </cell>
          <cell r="V6218">
            <v>0</v>
          </cell>
          <cell r="W6218">
            <v>0</v>
          </cell>
          <cell r="X6218">
            <v>0</v>
          </cell>
          <cell r="Y6218">
            <v>0</v>
          </cell>
          <cell r="Z6218">
            <v>0</v>
          </cell>
          <cell r="AA6218">
            <v>0</v>
          </cell>
          <cell r="AB6218">
            <v>0</v>
          </cell>
          <cell r="AC6218">
            <v>83.93</v>
          </cell>
          <cell r="AD6218">
            <v>0</v>
          </cell>
        </row>
        <row r="6219">
          <cell r="B6219" t="str">
            <v>MASON CO-REGULATEDROLLOFFROMILE</v>
          </cell>
          <cell r="J6219" t="str">
            <v>ROMILE</v>
          </cell>
          <cell r="K6219" t="str">
            <v>ROLL OFF-MILEAGE</v>
          </cell>
          <cell r="S6219">
            <v>0</v>
          </cell>
          <cell r="T6219">
            <v>0</v>
          </cell>
          <cell r="U6219">
            <v>0</v>
          </cell>
          <cell r="V6219">
            <v>0</v>
          </cell>
          <cell r="W6219">
            <v>0</v>
          </cell>
          <cell r="X6219">
            <v>0</v>
          </cell>
          <cell r="Y6219">
            <v>0</v>
          </cell>
          <cell r="Z6219">
            <v>0</v>
          </cell>
          <cell r="AA6219">
            <v>0</v>
          </cell>
          <cell r="AB6219">
            <v>0</v>
          </cell>
          <cell r="AC6219">
            <v>9.7200000000000006</v>
          </cell>
          <cell r="AD6219">
            <v>0</v>
          </cell>
        </row>
        <row r="6220">
          <cell r="B6220" t="str">
            <v>MASON CO-REGULATEDROLLOFFRORENT10D</v>
          </cell>
          <cell r="J6220" t="str">
            <v>RORENT10D</v>
          </cell>
          <cell r="K6220" t="str">
            <v>10YD ROLL OFF DAILY RENT</v>
          </cell>
          <cell r="S6220">
            <v>0</v>
          </cell>
          <cell r="T6220">
            <v>0</v>
          </cell>
          <cell r="U6220">
            <v>0</v>
          </cell>
          <cell r="V6220">
            <v>0</v>
          </cell>
          <cell r="W6220">
            <v>0</v>
          </cell>
          <cell r="X6220">
            <v>0</v>
          </cell>
          <cell r="Y6220">
            <v>0</v>
          </cell>
          <cell r="Z6220">
            <v>0</v>
          </cell>
          <cell r="AA6220">
            <v>0</v>
          </cell>
          <cell r="AB6220">
            <v>0</v>
          </cell>
          <cell r="AC6220">
            <v>4.6500000000000004</v>
          </cell>
          <cell r="AD6220">
            <v>0</v>
          </cell>
        </row>
        <row r="6221">
          <cell r="B6221" t="str">
            <v>MASON CO-REGULATEDROLLOFFWASHOUT</v>
          </cell>
          <cell r="J6221" t="str">
            <v>WASHOUT</v>
          </cell>
          <cell r="K6221" t="str">
            <v>WASHING FEE</v>
          </cell>
          <cell r="S6221">
            <v>0</v>
          </cell>
          <cell r="T6221">
            <v>0</v>
          </cell>
          <cell r="U6221">
            <v>0</v>
          </cell>
          <cell r="V6221">
            <v>0</v>
          </cell>
          <cell r="W6221">
            <v>0</v>
          </cell>
          <cell r="X6221">
            <v>0</v>
          </cell>
          <cell r="Y6221">
            <v>0</v>
          </cell>
          <cell r="Z6221">
            <v>0</v>
          </cell>
          <cell r="AA6221">
            <v>0</v>
          </cell>
          <cell r="AB6221">
            <v>0</v>
          </cell>
          <cell r="AC6221">
            <v>10.62</v>
          </cell>
          <cell r="AD6221">
            <v>0</v>
          </cell>
        </row>
        <row r="6222">
          <cell r="B6222" t="str">
            <v>MASON CO-REGULATEDROLLOFFROLID</v>
          </cell>
          <cell r="J6222" t="str">
            <v>ROLID</v>
          </cell>
          <cell r="K6222" t="str">
            <v>ROLL OFF-LID</v>
          </cell>
          <cell r="S6222">
            <v>0</v>
          </cell>
          <cell r="T6222">
            <v>0</v>
          </cell>
          <cell r="U6222">
            <v>0</v>
          </cell>
          <cell r="V6222">
            <v>0</v>
          </cell>
          <cell r="W6222">
            <v>0</v>
          </cell>
          <cell r="X6222">
            <v>0</v>
          </cell>
          <cell r="Y6222">
            <v>0</v>
          </cell>
          <cell r="Z6222">
            <v>0</v>
          </cell>
          <cell r="AA6222">
            <v>0</v>
          </cell>
          <cell r="AB6222">
            <v>0</v>
          </cell>
          <cell r="AC6222">
            <v>264.99</v>
          </cell>
          <cell r="AD6222">
            <v>0</v>
          </cell>
        </row>
        <row r="6223">
          <cell r="B6223" t="str">
            <v>MASON CO-REGULATEDROLLOFFRORENT10D</v>
          </cell>
          <cell r="J6223" t="str">
            <v>RORENT10D</v>
          </cell>
          <cell r="K6223" t="str">
            <v>10YD ROLL OFF DAILY RENT</v>
          </cell>
          <cell r="S6223">
            <v>0</v>
          </cell>
          <cell r="T6223">
            <v>0</v>
          </cell>
          <cell r="U6223">
            <v>0</v>
          </cell>
          <cell r="V6223">
            <v>0</v>
          </cell>
          <cell r="W6223">
            <v>0</v>
          </cell>
          <cell r="X6223">
            <v>0</v>
          </cell>
          <cell r="Y6223">
            <v>0</v>
          </cell>
          <cell r="Z6223">
            <v>0</v>
          </cell>
          <cell r="AA6223">
            <v>0</v>
          </cell>
          <cell r="AB6223">
            <v>0</v>
          </cell>
          <cell r="AC6223">
            <v>302.25</v>
          </cell>
          <cell r="AD6223">
            <v>0</v>
          </cell>
        </row>
        <row r="6224">
          <cell r="B6224" t="str">
            <v>MASON CO-REGULATEDROLLOFFRORENT20D</v>
          </cell>
          <cell r="J6224" t="str">
            <v>RORENT20D</v>
          </cell>
          <cell r="K6224" t="str">
            <v>20YD ROLL OFF-DAILY RENT</v>
          </cell>
          <cell r="S6224">
            <v>0</v>
          </cell>
          <cell r="T6224">
            <v>0</v>
          </cell>
          <cell r="U6224">
            <v>0</v>
          </cell>
          <cell r="V6224">
            <v>0</v>
          </cell>
          <cell r="W6224">
            <v>0</v>
          </cell>
          <cell r="X6224">
            <v>0</v>
          </cell>
          <cell r="Y6224">
            <v>0</v>
          </cell>
          <cell r="Z6224">
            <v>0</v>
          </cell>
          <cell r="AA6224">
            <v>0</v>
          </cell>
          <cell r="AB6224">
            <v>0</v>
          </cell>
          <cell r="AC6224">
            <v>2440.06</v>
          </cell>
          <cell r="AD6224">
            <v>0</v>
          </cell>
        </row>
        <row r="6225">
          <cell r="B6225" t="str">
            <v>MASON CO-REGULATEDROLLOFFRORENT20DRECY</v>
          </cell>
          <cell r="J6225" t="str">
            <v>RORENT20DRECY</v>
          </cell>
          <cell r="K6225" t="str">
            <v>ROLL OFF RENT DAILY-RECYL</v>
          </cell>
          <cell r="S6225">
            <v>0</v>
          </cell>
          <cell r="T6225">
            <v>0</v>
          </cell>
          <cell r="U6225">
            <v>0</v>
          </cell>
          <cell r="V6225">
            <v>0</v>
          </cell>
          <cell r="W6225">
            <v>0</v>
          </cell>
          <cell r="X6225">
            <v>0</v>
          </cell>
          <cell r="Y6225">
            <v>0</v>
          </cell>
          <cell r="Z6225">
            <v>0</v>
          </cell>
          <cell r="AA6225">
            <v>0</v>
          </cell>
          <cell r="AB6225">
            <v>0</v>
          </cell>
          <cell r="AC6225">
            <v>0</v>
          </cell>
          <cell r="AD6225">
            <v>0</v>
          </cell>
        </row>
        <row r="6226">
          <cell r="B6226" t="str">
            <v>MASON CO-REGULATEDROLLOFFRORENT20M</v>
          </cell>
          <cell r="J6226" t="str">
            <v>RORENT20M</v>
          </cell>
          <cell r="K6226" t="str">
            <v>20YD ROLL OFF-MNTHLY RENT</v>
          </cell>
          <cell r="S6226">
            <v>0</v>
          </cell>
          <cell r="T6226">
            <v>0</v>
          </cell>
          <cell r="U6226">
            <v>0</v>
          </cell>
          <cell r="V6226">
            <v>0</v>
          </cell>
          <cell r="W6226">
            <v>0</v>
          </cell>
          <cell r="X6226">
            <v>0</v>
          </cell>
          <cell r="Y6226">
            <v>0</v>
          </cell>
          <cell r="Z6226">
            <v>0</v>
          </cell>
          <cell r="AA6226">
            <v>0</v>
          </cell>
          <cell r="AB6226">
            <v>0</v>
          </cell>
          <cell r="AC6226">
            <v>2047.08</v>
          </cell>
          <cell r="AD6226">
            <v>0</v>
          </cell>
        </row>
        <row r="6227">
          <cell r="B6227" t="str">
            <v>MASON CO-REGULATEDROLLOFFRORENT40D</v>
          </cell>
          <cell r="J6227" t="str">
            <v>RORENT40D</v>
          </cell>
          <cell r="K6227" t="str">
            <v>40YD ROLL OFF-DAILY RENT</v>
          </cell>
          <cell r="S6227">
            <v>0</v>
          </cell>
          <cell r="T6227">
            <v>0</v>
          </cell>
          <cell r="U6227">
            <v>0</v>
          </cell>
          <cell r="V6227">
            <v>0</v>
          </cell>
          <cell r="W6227">
            <v>0</v>
          </cell>
          <cell r="X6227">
            <v>0</v>
          </cell>
          <cell r="Y6227">
            <v>0</v>
          </cell>
          <cell r="Z6227">
            <v>0</v>
          </cell>
          <cell r="AA6227">
            <v>0</v>
          </cell>
          <cell r="AB6227">
            <v>0</v>
          </cell>
          <cell r="AC6227">
            <v>1087.9000000000001</v>
          </cell>
          <cell r="AD6227">
            <v>0</v>
          </cell>
        </row>
        <row r="6228">
          <cell r="B6228" t="str">
            <v>MASON CO-REGULATEDROLLOFFRORENT40M</v>
          </cell>
          <cell r="J6228" t="str">
            <v>RORENT40M</v>
          </cell>
          <cell r="K6228" t="str">
            <v>40YD ROLL OFF-MNTHLY RENT</v>
          </cell>
          <cell r="S6228">
            <v>0</v>
          </cell>
          <cell r="T6228">
            <v>0</v>
          </cell>
          <cell r="U6228">
            <v>0</v>
          </cell>
          <cell r="V6228">
            <v>0</v>
          </cell>
          <cell r="W6228">
            <v>0</v>
          </cell>
          <cell r="X6228">
            <v>0</v>
          </cell>
          <cell r="Y6228">
            <v>0</v>
          </cell>
          <cell r="Z6228">
            <v>0</v>
          </cell>
          <cell r="AA6228">
            <v>0</v>
          </cell>
          <cell r="AB6228">
            <v>0</v>
          </cell>
          <cell r="AC6228">
            <v>331.48</v>
          </cell>
          <cell r="AD6228">
            <v>0</v>
          </cell>
        </row>
        <row r="6229">
          <cell r="B6229" t="str">
            <v>MASON CO-REGULATEDROLLOFFCPHAUL10</v>
          </cell>
          <cell r="J6229" t="str">
            <v>CPHAUL10</v>
          </cell>
          <cell r="K6229" t="str">
            <v>10YD COMPACTOR-HAUL</v>
          </cell>
          <cell r="S6229">
            <v>0</v>
          </cell>
          <cell r="T6229">
            <v>0</v>
          </cell>
          <cell r="U6229">
            <v>0</v>
          </cell>
          <cell r="V6229">
            <v>0</v>
          </cell>
          <cell r="W6229">
            <v>0</v>
          </cell>
          <cell r="X6229">
            <v>0</v>
          </cell>
          <cell r="Y6229">
            <v>0</v>
          </cell>
          <cell r="Z6229">
            <v>0</v>
          </cell>
          <cell r="AA6229">
            <v>0</v>
          </cell>
          <cell r="AB6229">
            <v>0</v>
          </cell>
          <cell r="AC6229">
            <v>126.71</v>
          </cell>
          <cell r="AD6229">
            <v>0</v>
          </cell>
        </row>
        <row r="6230">
          <cell r="B6230" t="str">
            <v>MASON CO-REGULATEDROLLOFFCPHAUL15</v>
          </cell>
          <cell r="J6230" t="str">
            <v>CPHAUL15</v>
          </cell>
          <cell r="K6230" t="str">
            <v>15YD COMPACTOR-HAUL</v>
          </cell>
          <cell r="S6230">
            <v>0</v>
          </cell>
          <cell r="T6230">
            <v>0</v>
          </cell>
          <cell r="U6230">
            <v>0</v>
          </cell>
          <cell r="V6230">
            <v>0</v>
          </cell>
          <cell r="W6230">
            <v>0</v>
          </cell>
          <cell r="X6230">
            <v>0</v>
          </cell>
          <cell r="Y6230">
            <v>0</v>
          </cell>
          <cell r="Z6230">
            <v>0</v>
          </cell>
          <cell r="AA6230">
            <v>0</v>
          </cell>
          <cell r="AB6230">
            <v>0</v>
          </cell>
          <cell r="AC6230">
            <v>438.51</v>
          </cell>
          <cell r="AD6230">
            <v>0</v>
          </cell>
        </row>
        <row r="6231">
          <cell r="B6231" t="str">
            <v>MASON CO-REGULATEDROLLOFFCPHAUL20</v>
          </cell>
          <cell r="J6231" t="str">
            <v>CPHAUL20</v>
          </cell>
          <cell r="K6231" t="str">
            <v>20YD COMPACTOR-HAUL</v>
          </cell>
          <cell r="S6231">
            <v>0</v>
          </cell>
          <cell r="T6231">
            <v>0</v>
          </cell>
          <cell r="U6231">
            <v>0</v>
          </cell>
          <cell r="V6231">
            <v>0</v>
          </cell>
          <cell r="W6231">
            <v>0</v>
          </cell>
          <cell r="X6231">
            <v>0</v>
          </cell>
          <cell r="Y6231">
            <v>0</v>
          </cell>
          <cell r="Z6231">
            <v>0</v>
          </cell>
          <cell r="AA6231">
            <v>0</v>
          </cell>
          <cell r="AB6231">
            <v>0</v>
          </cell>
          <cell r="AC6231">
            <v>155.93</v>
          </cell>
          <cell r="AD6231">
            <v>0</v>
          </cell>
        </row>
        <row r="6232">
          <cell r="B6232" t="str">
            <v>MASON CO-REGULATEDROLLOFFCPHAUL25</v>
          </cell>
          <cell r="J6232" t="str">
            <v>CPHAUL25</v>
          </cell>
          <cell r="K6232" t="str">
            <v>25YD COMPACTOR-HAUL</v>
          </cell>
          <cell r="S6232">
            <v>0</v>
          </cell>
          <cell r="T6232">
            <v>0</v>
          </cell>
          <cell r="U6232">
            <v>0</v>
          </cell>
          <cell r="V6232">
            <v>0</v>
          </cell>
          <cell r="W6232">
            <v>0</v>
          </cell>
          <cell r="X6232">
            <v>0</v>
          </cell>
          <cell r="Y6232">
            <v>0</v>
          </cell>
          <cell r="Z6232">
            <v>0</v>
          </cell>
          <cell r="AA6232">
            <v>0</v>
          </cell>
          <cell r="AB6232">
            <v>0</v>
          </cell>
          <cell r="AC6232">
            <v>1877.59</v>
          </cell>
          <cell r="AD6232">
            <v>0</v>
          </cell>
        </row>
        <row r="6233">
          <cell r="B6233" t="str">
            <v>MASON CO-REGULATEDROLLOFFDISPMC-TON</v>
          </cell>
          <cell r="J6233" t="str">
            <v>DISPMC-TON</v>
          </cell>
          <cell r="K6233" t="str">
            <v>MC LANDFILL PER TON</v>
          </cell>
          <cell r="S6233">
            <v>0</v>
          </cell>
          <cell r="T6233">
            <v>0</v>
          </cell>
          <cell r="U6233">
            <v>0</v>
          </cell>
          <cell r="V6233">
            <v>0</v>
          </cell>
          <cell r="W6233">
            <v>0</v>
          </cell>
          <cell r="X6233">
            <v>0</v>
          </cell>
          <cell r="Y6233">
            <v>0</v>
          </cell>
          <cell r="Z6233">
            <v>0</v>
          </cell>
          <cell r="AA6233">
            <v>0</v>
          </cell>
          <cell r="AB6233">
            <v>0</v>
          </cell>
          <cell r="AC6233">
            <v>31763.82</v>
          </cell>
          <cell r="AD6233">
            <v>0</v>
          </cell>
        </row>
        <row r="6234">
          <cell r="B6234" t="str">
            <v>MASON CO-REGULATEDROLLOFFDISPMCMISC</v>
          </cell>
          <cell r="J6234" t="str">
            <v>DISPMCMISC</v>
          </cell>
          <cell r="K6234" t="str">
            <v>DISPOSAL MISCELLANOUS</v>
          </cell>
          <cell r="S6234">
            <v>0</v>
          </cell>
          <cell r="T6234">
            <v>0</v>
          </cell>
          <cell r="U6234">
            <v>0</v>
          </cell>
          <cell r="V6234">
            <v>0</v>
          </cell>
          <cell r="W6234">
            <v>0</v>
          </cell>
          <cell r="X6234">
            <v>0</v>
          </cell>
          <cell r="Y6234">
            <v>0</v>
          </cell>
          <cell r="Z6234">
            <v>0</v>
          </cell>
          <cell r="AA6234">
            <v>0</v>
          </cell>
          <cell r="AB6234">
            <v>0</v>
          </cell>
          <cell r="AC6234">
            <v>223.01</v>
          </cell>
          <cell r="AD6234">
            <v>0</v>
          </cell>
        </row>
        <row r="6235">
          <cell r="B6235" t="str">
            <v>MASON CO-REGULATEDROLLOFFRODEL</v>
          </cell>
          <cell r="J6235" t="str">
            <v>RODEL</v>
          </cell>
          <cell r="K6235" t="str">
            <v>ROLL OFF-DELIVERY</v>
          </cell>
          <cell r="S6235">
            <v>0</v>
          </cell>
          <cell r="T6235">
            <v>0</v>
          </cell>
          <cell r="U6235">
            <v>0</v>
          </cell>
          <cell r="V6235">
            <v>0</v>
          </cell>
          <cell r="W6235">
            <v>0</v>
          </cell>
          <cell r="X6235">
            <v>0</v>
          </cell>
          <cell r="Y6235">
            <v>0</v>
          </cell>
          <cell r="Z6235">
            <v>0</v>
          </cell>
          <cell r="AA6235">
            <v>0</v>
          </cell>
          <cell r="AB6235">
            <v>0</v>
          </cell>
          <cell r="AC6235">
            <v>1559.2</v>
          </cell>
          <cell r="AD6235">
            <v>0</v>
          </cell>
        </row>
        <row r="6236">
          <cell r="B6236" t="str">
            <v>MASON CO-REGULATEDROLLOFFROHAUL10T</v>
          </cell>
          <cell r="J6236" t="str">
            <v>ROHAUL10T</v>
          </cell>
          <cell r="K6236" t="str">
            <v>ROHAUL10T</v>
          </cell>
          <cell r="S6236">
            <v>0</v>
          </cell>
          <cell r="T6236">
            <v>0</v>
          </cell>
          <cell r="U6236">
            <v>0</v>
          </cell>
          <cell r="V6236">
            <v>0</v>
          </cell>
          <cell r="W6236">
            <v>0</v>
          </cell>
          <cell r="X6236">
            <v>0</v>
          </cell>
          <cell r="Y6236">
            <v>0</v>
          </cell>
          <cell r="Z6236">
            <v>0</v>
          </cell>
          <cell r="AA6236">
            <v>0</v>
          </cell>
          <cell r="AB6236">
            <v>0</v>
          </cell>
          <cell r="AC6236">
            <v>251.79</v>
          </cell>
          <cell r="AD6236">
            <v>0</v>
          </cell>
        </row>
        <row r="6237">
          <cell r="B6237" t="str">
            <v>MASON CO-REGULATEDROLLOFFROHAUL20</v>
          </cell>
          <cell r="J6237" t="str">
            <v>ROHAUL20</v>
          </cell>
          <cell r="K6237" t="str">
            <v>20YD ROLL OFF-HAUL</v>
          </cell>
          <cell r="S6237">
            <v>0</v>
          </cell>
          <cell r="T6237">
            <v>0</v>
          </cell>
          <cell r="U6237">
            <v>0</v>
          </cell>
          <cell r="V6237">
            <v>0</v>
          </cell>
          <cell r="W6237">
            <v>0</v>
          </cell>
          <cell r="X6237">
            <v>0</v>
          </cell>
          <cell r="Y6237">
            <v>0</v>
          </cell>
          <cell r="Z6237">
            <v>0</v>
          </cell>
          <cell r="AA6237">
            <v>0</v>
          </cell>
          <cell r="AB6237">
            <v>0</v>
          </cell>
          <cell r="AC6237">
            <v>3704.24</v>
          </cell>
          <cell r="AD6237">
            <v>0</v>
          </cell>
        </row>
        <row r="6238">
          <cell r="B6238" t="str">
            <v>MASON CO-REGULATEDROLLOFFROHAUL20T</v>
          </cell>
          <cell r="J6238" t="str">
            <v>ROHAUL20T</v>
          </cell>
          <cell r="K6238" t="str">
            <v>20YD ROLL OFF TEMP HAUL</v>
          </cell>
          <cell r="S6238">
            <v>0</v>
          </cell>
          <cell r="T6238">
            <v>0</v>
          </cell>
          <cell r="U6238">
            <v>0</v>
          </cell>
          <cell r="V6238">
            <v>0</v>
          </cell>
          <cell r="W6238">
            <v>0</v>
          </cell>
          <cell r="X6238">
            <v>0</v>
          </cell>
          <cell r="Y6238">
            <v>0</v>
          </cell>
          <cell r="Z6238">
            <v>0</v>
          </cell>
          <cell r="AA6238">
            <v>0</v>
          </cell>
          <cell r="AB6238">
            <v>0</v>
          </cell>
          <cell r="AC6238">
            <v>3801.72</v>
          </cell>
          <cell r="AD6238">
            <v>0</v>
          </cell>
        </row>
        <row r="6239">
          <cell r="B6239" t="str">
            <v>MASON CO-REGULATEDROLLOFFROHAUL30</v>
          </cell>
          <cell r="J6239" t="str">
            <v>ROHAUL30</v>
          </cell>
          <cell r="K6239" t="str">
            <v>30YD ROLL OFF-HAUL</v>
          </cell>
          <cell r="S6239">
            <v>0</v>
          </cell>
          <cell r="T6239">
            <v>0</v>
          </cell>
          <cell r="U6239">
            <v>0</v>
          </cell>
          <cell r="V6239">
            <v>0</v>
          </cell>
          <cell r="W6239">
            <v>0</v>
          </cell>
          <cell r="X6239">
            <v>0</v>
          </cell>
          <cell r="Y6239">
            <v>0</v>
          </cell>
          <cell r="Z6239">
            <v>0</v>
          </cell>
          <cell r="AA6239">
            <v>0</v>
          </cell>
          <cell r="AB6239">
            <v>0</v>
          </cell>
          <cell r="AC6239">
            <v>252.8</v>
          </cell>
          <cell r="AD6239">
            <v>0</v>
          </cell>
        </row>
        <row r="6240">
          <cell r="B6240" t="str">
            <v>MASON CO-REGULATEDROLLOFFROHAUL40</v>
          </cell>
          <cell r="J6240" t="str">
            <v>ROHAUL40</v>
          </cell>
          <cell r="K6240" t="str">
            <v>40YD ROLL OFF-HAUL</v>
          </cell>
          <cell r="S6240">
            <v>0</v>
          </cell>
          <cell r="T6240">
            <v>0</v>
          </cell>
          <cell r="U6240">
            <v>0</v>
          </cell>
          <cell r="V6240">
            <v>0</v>
          </cell>
          <cell r="W6240">
            <v>0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>
            <v>0</v>
          </cell>
          <cell r="AC6240">
            <v>1491.66</v>
          </cell>
          <cell r="AD6240">
            <v>0</v>
          </cell>
        </row>
        <row r="6241">
          <cell r="B6241" t="str">
            <v>MASON CO-REGULATEDROLLOFFROHAUL40T</v>
          </cell>
          <cell r="J6241" t="str">
            <v>ROHAUL40T</v>
          </cell>
          <cell r="K6241" t="str">
            <v>40YD ROLL OFF TEMP HAUL</v>
          </cell>
          <cell r="S6241">
            <v>0</v>
          </cell>
          <cell r="T6241">
            <v>0</v>
          </cell>
          <cell r="U6241">
            <v>0</v>
          </cell>
          <cell r="V6241">
            <v>0</v>
          </cell>
          <cell r="W6241">
            <v>0</v>
          </cell>
          <cell r="X6241">
            <v>0</v>
          </cell>
          <cell r="Y6241">
            <v>0</v>
          </cell>
          <cell r="Z6241">
            <v>0</v>
          </cell>
          <cell r="AA6241">
            <v>0</v>
          </cell>
          <cell r="AB6241">
            <v>0</v>
          </cell>
          <cell r="AC6241">
            <v>994.44</v>
          </cell>
          <cell r="AD6241">
            <v>0</v>
          </cell>
        </row>
        <row r="6242">
          <cell r="B6242" t="str">
            <v>MASON CO-REGULATEDROLLOFFROMILE</v>
          </cell>
          <cell r="J6242" t="str">
            <v>ROMILE</v>
          </cell>
          <cell r="K6242" t="str">
            <v>ROLL OFF-MILEAGE</v>
          </cell>
          <cell r="S6242">
            <v>0</v>
          </cell>
          <cell r="T6242">
            <v>0</v>
          </cell>
          <cell r="U6242">
            <v>0</v>
          </cell>
          <cell r="V6242">
            <v>0</v>
          </cell>
          <cell r="W6242">
            <v>0</v>
          </cell>
          <cell r="X6242">
            <v>0</v>
          </cell>
          <cell r="Y6242">
            <v>0</v>
          </cell>
          <cell r="Z6242">
            <v>0</v>
          </cell>
          <cell r="AA6242">
            <v>0</v>
          </cell>
          <cell r="AB6242">
            <v>0</v>
          </cell>
          <cell r="AC6242">
            <v>799.47</v>
          </cell>
          <cell r="AD6242">
            <v>0</v>
          </cell>
        </row>
        <row r="6243">
          <cell r="B6243" t="str">
            <v>MASON CO-REGULATEDROLLOFFRORENT10D</v>
          </cell>
          <cell r="J6243" t="str">
            <v>RORENT10D</v>
          </cell>
          <cell r="K6243" t="str">
            <v>10YD ROLL OFF DAILY RENT</v>
          </cell>
          <cell r="S6243">
            <v>0</v>
          </cell>
          <cell r="T6243">
            <v>0</v>
          </cell>
          <cell r="U6243">
            <v>0</v>
          </cell>
          <cell r="V6243">
            <v>0</v>
          </cell>
          <cell r="W6243">
            <v>0</v>
          </cell>
          <cell r="X6243">
            <v>0</v>
          </cell>
          <cell r="Y6243">
            <v>0</v>
          </cell>
          <cell r="Z6243">
            <v>0</v>
          </cell>
          <cell r="AA6243">
            <v>0</v>
          </cell>
          <cell r="AB6243">
            <v>0</v>
          </cell>
          <cell r="AC6243">
            <v>158.1</v>
          </cell>
          <cell r="AD6243">
            <v>0</v>
          </cell>
        </row>
        <row r="6244">
          <cell r="B6244" t="str">
            <v>MASON CO-REGULATEDROLLOFFRORENT20D</v>
          </cell>
          <cell r="J6244" t="str">
            <v>RORENT20D</v>
          </cell>
          <cell r="K6244" t="str">
            <v>20YD ROLL OFF-DAILY RENT</v>
          </cell>
          <cell r="S6244">
            <v>0</v>
          </cell>
          <cell r="T6244">
            <v>0</v>
          </cell>
          <cell r="U6244">
            <v>0</v>
          </cell>
          <cell r="V6244">
            <v>0</v>
          </cell>
          <cell r="W6244">
            <v>0</v>
          </cell>
          <cell r="X6244">
            <v>0</v>
          </cell>
          <cell r="Y6244">
            <v>0</v>
          </cell>
          <cell r="Z6244">
            <v>0</v>
          </cell>
          <cell r="AA6244">
            <v>0</v>
          </cell>
          <cell r="AB6244">
            <v>0</v>
          </cell>
          <cell r="AC6244">
            <v>1153.92</v>
          </cell>
          <cell r="AD6244">
            <v>0</v>
          </cell>
        </row>
        <row r="6245">
          <cell r="B6245" t="str">
            <v>MASON CO-REGULATEDROLLOFFRORENT40D</v>
          </cell>
          <cell r="J6245" t="str">
            <v>RORENT40D</v>
          </cell>
          <cell r="K6245" t="str">
            <v>40YD ROLL OFF-DAILY RENT</v>
          </cell>
          <cell r="S6245">
            <v>0</v>
          </cell>
          <cell r="T6245">
            <v>0</v>
          </cell>
          <cell r="U6245">
            <v>0</v>
          </cell>
          <cell r="V6245">
            <v>0</v>
          </cell>
          <cell r="W6245">
            <v>0</v>
          </cell>
          <cell r="X6245">
            <v>0</v>
          </cell>
          <cell r="Y6245">
            <v>0</v>
          </cell>
          <cell r="Z6245">
            <v>0</v>
          </cell>
          <cell r="AA6245">
            <v>0</v>
          </cell>
          <cell r="AB6245">
            <v>0</v>
          </cell>
          <cell r="AC6245">
            <v>463.54</v>
          </cell>
          <cell r="AD6245">
            <v>0</v>
          </cell>
        </row>
        <row r="6246">
          <cell r="B6246" t="str">
            <v>MASON CO-REGULATEDROLLOFFSP</v>
          </cell>
          <cell r="J6246" t="str">
            <v>SP</v>
          </cell>
          <cell r="K6246" t="str">
            <v>SPECIAL PICKUP</v>
          </cell>
          <cell r="S6246">
            <v>0</v>
          </cell>
          <cell r="T6246">
            <v>0</v>
          </cell>
          <cell r="U6246">
            <v>0</v>
          </cell>
          <cell r="V6246">
            <v>0</v>
          </cell>
          <cell r="W6246">
            <v>0</v>
          </cell>
          <cell r="X6246">
            <v>0</v>
          </cell>
          <cell r="Y6246">
            <v>0</v>
          </cell>
          <cell r="Z6246">
            <v>0</v>
          </cell>
          <cell r="AA6246">
            <v>0</v>
          </cell>
          <cell r="AB6246">
            <v>0</v>
          </cell>
          <cell r="AC6246">
            <v>151.68</v>
          </cell>
          <cell r="AD6246">
            <v>0</v>
          </cell>
        </row>
        <row r="6247">
          <cell r="B6247" t="str">
            <v>MASON CO-REGULATEDSURCFUEL-RECY MASON</v>
          </cell>
          <cell r="J6247" t="str">
            <v>FUEL-RECY MASON</v>
          </cell>
          <cell r="K6247" t="str">
            <v>FUEL &amp; MATERIAL SURCHARGE</v>
          </cell>
          <cell r="S6247">
            <v>0</v>
          </cell>
          <cell r="T6247">
            <v>0</v>
          </cell>
          <cell r="U6247">
            <v>0</v>
          </cell>
          <cell r="V6247">
            <v>0</v>
          </cell>
          <cell r="W6247">
            <v>0</v>
          </cell>
          <cell r="X6247">
            <v>0</v>
          </cell>
          <cell r="Y6247">
            <v>0</v>
          </cell>
          <cell r="Z6247">
            <v>0</v>
          </cell>
          <cell r="AA6247">
            <v>0</v>
          </cell>
          <cell r="AB6247">
            <v>0</v>
          </cell>
          <cell r="AC6247">
            <v>0</v>
          </cell>
          <cell r="AD6247">
            <v>0</v>
          </cell>
        </row>
        <row r="6248">
          <cell r="B6248" t="str">
            <v>MASON CO-REGULATEDSURCFUEL-RES MASON</v>
          </cell>
          <cell r="J6248" t="str">
            <v>FUEL-RES MASON</v>
          </cell>
          <cell r="K6248" t="str">
            <v>FUEL &amp; MATERIAL SURCHARGE</v>
          </cell>
          <cell r="S6248">
            <v>0</v>
          </cell>
          <cell r="T6248">
            <v>0</v>
          </cell>
          <cell r="U6248">
            <v>0</v>
          </cell>
          <cell r="V6248">
            <v>0</v>
          </cell>
          <cell r="W6248">
            <v>0</v>
          </cell>
          <cell r="X6248">
            <v>0</v>
          </cell>
          <cell r="Y6248">
            <v>0</v>
          </cell>
          <cell r="Z6248">
            <v>0</v>
          </cell>
          <cell r="AA6248">
            <v>0</v>
          </cell>
          <cell r="AB6248">
            <v>0</v>
          </cell>
          <cell r="AC6248">
            <v>0</v>
          </cell>
          <cell r="AD6248">
            <v>0</v>
          </cell>
        </row>
        <row r="6249">
          <cell r="B6249" t="str">
            <v>MASON CO-REGULATEDSURCFUEL-COM MASON</v>
          </cell>
          <cell r="J6249" t="str">
            <v>FUEL-COM MASON</v>
          </cell>
          <cell r="K6249" t="str">
            <v>FUEL &amp; MATERIAL SURCHARGE</v>
          </cell>
          <cell r="S6249">
            <v>0</v>
          </cell>
          <cell r="T6249">
            <v>0</v>
          </cell>
          <cell r="U6249">
            <v>0</v>
          </cell>
          <cell r="V6249">
            <v>0</v>
          </cell>
          <cell r="W6249">
            <v>0</v>
          </cell>
          <cell r="X6249">
            <v>0</v>
          </cell>
          <cell r="Y6249">
            <v>0</v>
          </cell>
          <cell r="Z6249">
            <v>0</v>
          </cell>
          <cell r="AA6249">
            <v>0</v>
          </cell>
          <cell r="AB6249">
            <v>0</v>
          </cell>
          <cell r="AC6249">
            <v>0</v>
          </cell>
          <cell r="AD6249">
            <v>0</v>
          </cell>
        </row>
        <row r="6250">
          <cell r="B6250" t="str">
            <v>MASON CO-REGULATEDSURCFUEL-RECY MASON</v>
          </cell>
          <cell r="J6250" t="str">
            <v>FUEL-RECY MASON</v>
          </cell>
          <cell r="K6250" t="str">
            <v>FUEL &amp; MATERIAL SURCHARGE</v>
          </cell>
          <cell r="S6250">
            <v>0</v>
          </cell>
          <cell r="T6250">
            <v>0</v>
          </cell>
          <cell r="U6250">
            <v>0</v>
          </cell>
          <cell r="V6250">
            <v>0</v>
          </cell>
          <cell r="W6250">
            <v>0</v>
          </cell>
          <cell r="X6250">
            <v>0</v>
          </cell>
          <cell r="Y6250">
            <v>0</v>
          </cell>
          <cell r="Z6250">
            <v>0</v>
          </cell>
          <cell r="AA6250">
            <v>0</v>
          </cell>
          <cell r="AB6250">
            <v>0</v>
          </cell>
          <cell r="AC6250">
            <v>0</v>
          </cell>
          <cell r="AD6250">
            <v>0</v>
          </cell>
        </row>
        <row r="6251">
          <cell r="B6251" t="str">
            <v>MASON CO-REGULATEDSURCFUEL-RES MASON</v>
          </cell>
          <cell r="J6251" t="str">
            <v>FUEL-RES MASON</v>
          </cell>
          <cell r="K6251" t="str">
            <v>FUEL &amp; MATERIAL SURCHARGE</v>
          </cell>
          <cell r="S6251">
            <v>0</v>
          </cell>
          <cell r="T6251">
            <v>0</v>
          </cell>
          <cell r="U6251">
            <v>0</v>
          </cell>
          <cell r="V6251">
            <v>0</v>
          </cell>
          <cell r="W6251">
            <v>0</v>
          </cell>
          <cell r="X6251">
            <v>0</v>
          </cell>
          <cell r="Y6251">
            <v>0</v>
          </cell>
          <cell r="Z6251">
            <v>0</v>
          </cell>
          <cell r="AA6251">
            <v>0</v>
          </cell>
          <cell r="AB6251">
            <v>0</v>
          </cell>
          <cell r="AC6251">
            <v>0</v>
          </cell>
          <cell r="AD6251">
            <v>0</v>
          </cell>
        </row>
        <row r="6252">
          <cell r="B6252" t="str">
            <v>MASON CO-REGULATEDSURCFUEL-RO MASON</v>
          </cell>
          <cell r="J6252" t="str">
            <v>FUEL-RO MASON</v>
          </cell>
          <cell r="K6252" t="str">
            <v>FUEL &amp; MATERIAL SURCHARGE</v>
          </cell>
          <cell r="S6252">
            <v>0</v>
          </cell>
          <cell r="T6252">
            <v>0</v>
          </cell>
          <cell r="U6252">
            <v>0</v>
          </cell>
          <cell r="V6252">
            <v>0</v>
          </cell>
          <cell r="W6252">
            <v>0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0</v>
          </cell>
          <cell r="AC6252">
            <v>0</v>
          </cell>
          <cell r="AD6252">
            <v>0</v>
          </cell>
        </row>
        <row r="6253">
          <cell r="B6253" t="str">
            <v>MASON CO-REGULATEDSURCFUEL-ACCTG MASON</v>
          </cell>
          <cell r="J6253" t="str">
            <v>FUEL-ACCTG MASON</v>
          </cell>
          <cell r="K6253" t="str">
            <v>FUEL &amp; MATERIAL SURCHARGE</v>
          </cell>
          <cell r="S6253">
            <v>0</v>
          </cell>
          <cell r="T6253">
            <v>0</v>
          </cell>
          <cell r="U6253">
            <v>0</v>
          </cell>
          <cell r="V6253">
            <v>0</v>
          </cell>
          <cell r="W6253">
            <v>0</v>
          </cell>
          <cell r="X6253">
            <v>0</v>
          </cell>
          <cell r="Y6253">
            <v>0</v>
          </cell>
          <cell r="Z6253">
            <v>0</v>
          </cell>
          <cell r="AA6253">
            <v>0</v>
          </cell>
          <cell r="AB6253">
            <v>0</v>
          </cell>
          <cell r="AC6253">
            <v>0</v>
          </cell>
          <cell r="AD6253">
            <v>0</v>
          </cell>
        </row>
        <row r="6254">
          <cell r="B6254" t="str">
            <v>MASON CO-REGULATEDSURCFUEL-RECY MASON</v>
          </cell>
          <cell r="J6254" t="str">
            <v>FUEL-RECY MASON</v>
          </cell>
          <cell r="K6254" t="str">
            <v>FUEL &amp; MATERIAL SURCHARGE</v>
          </cell>
          <cell r="S6254">
            <v>0</v>
          </cell>
          <cell r="T6254">
            <v>0</v>
          </cell>
          <cell r="U6254">
            <v>0</v>
          </cell>
          <cell r="V6254">
            <v>0</v>
          </cell>
          <cell r="W6254">
            <v>0</v>
          </cell>
          <cell r="X6254">
            <v>0</v>
          </cell>
          <cell r="Y6254">
            <v>0</v>
          </cell>
          <cell r="Z6254">
            <v>0</v>
          </cell>
          <cell r="AA6254">
            <v>0</v>
          </cell>
          <cell r="AB6254">
            <v>0</v>
          </cell>
          <cell r="AC6254">
            <v>0</v>
          </cell>
          <cell r="AD6254">
            <v>0</v>
          </cell>
        </row>
        <row r="6255">
          <cell r="B6255" t="str">
            <v>MASON CO-REGULATEDSURCFUEL-RES MASON</v>
          </cell>
          <cell r="J6255" t="str">
            <v>FUEL-RES MASON</v>
          </cell>
          <cell r="K6255" t="str">
            <v>FUEL &amp; MATERIAL SURCHARGE</v>
          </cell>
          <cell r="S6255">
            <v>0</v>
          </cell>
          <cell r="T6255">
            <v>0</v>
          </cell>
          <cell r="U6255">
            <v>0</v>
          </cell>
          <cell r="V6255">
            <v>0</v>
          </cell>
          <cell r="W6255">
            <v>0</v>
          </cell>
          <cell r="X6255">
            <v>0</v>
          </cell>
          <cell r="Y6255">
            <v>0</v>
          </cell>
          <cell r="Z6255">
            <v>0</v>
          </cell>
          <cell r="AA6255">
            <v>0</v>
          </cell>
          <cell r="AB6255">
            <v>0</v>
          </cell>
          <cell r="AC6255">
            <v>0</v>
          </cell>
          <cell r="AD6255">
            <v>0</v>
          </cell>
        </row>
        <row r="6256">
          <cell r="B6256" t="str">
            <v>MASON CO-REGULATEDSURCFUEL-RO MASON</v>
          </cell>
          <cell r="J6256" t="str">
            <v>FUEL-RO MASON</v>
          </cell>
          <cell r="K6256" t="str">
            <v>FUEL &amp; MATERIAL SURCHARGE</v>
          </cell>
          <cell r="S6256">
            <v>0</v>
          </cell>
          <cell r="T6256">
            <v>0</v>
          </cell>
          <cell r="U6256">
            <v>0</v>
          </cell>
          <cell r="V6256">
            <v>0</v>
          </cell>
          <cell r="W6256">
            <v>0</v>
          </cell>
          <cell r="X6256">
            <v>0</v>
          </cell>
          <cell r="Y6256">
            <v>0</v>
          </cell>
          <cell r="Z6256">
            <v>0</v>
          </cell>
          <cell r="AA6256">
            <v>0</v>
          </cell>
          <cell r="AB6256">
            <v>0</v>
          </cell>
          <cell r="AC6256">
            <v>0</v>
          </cell>
          <cell r="AD6256">
            <v>0</v>
          </cell>
        </row>
        <row r="6257">
          <cell r="B6257" t="str">
            <v>MASON CO-REGULATEDSURCFUEL-COM MASON</v>
          </cell>
          <cell r="J6257" t="str">
            <v>FUEL-COM MASON</v>
          </cell>
          <cell r="K6257" t="str">
            <v>FUEL &amp; MATERIAL SURCHARGE</v>
          </cell>
          <cell r="S6257">
            <v>0</v>
          </cell>
          <cell r="T6257">
            <v>0</v>
          </cell>
          <cell r="U6257">
            <v>0</v>
          </cell>
          <cell r="V6257">
            <v>0</v>
          </cell>
          <cell r="W6257">
            <v>0</v>
          </cell>
          <cell r="X6257">
            <v>0</v>
          </cell>
          <cell r="Y6257">
            <v>0</v>
          </cell>
          <cell r="Z6257">
            <v>0</v>
          </cell>
          <cell r="AA6257">
            <v>0</v>
          </cell>
          <cell r="AB6257">
            <v>0</v>
          </cell>
          <cell r="AC6257">
            <v>0</v>
          </cell>
          <cell r="AD6257">
            <v>0</v>
          </cell>
        </row>
        <row r="6258">
          <cell r="B6258" t="str">
            <v>MASON CO-REGULATEDSURCFUEL-RECY MASON</v>
          </cell>
          <cell r="J6258" t="str">
            <v>FUEL-RECY MASON</v>
          </cell>
          <cell r="K6258" t="str">
            <v>FUEL &amp; MATERIAL SURCHARGE</v>
          </cell>
          <cell r="S6258">
            <v>0</v>
          </cell>
          <cell r="T6258">
            <v>0</v>
          </cell>
          <cell r="U6258">
            <v>0</v>
          </cell>
          <cell r="V6258">
            <v>0</v>
          </cell>
          <cell r="W6258">
            <v>0</v>
          </cell>
          <cell r="X6258">
            <v>0</v>
          </cell>
          <cell r="Y6258">
            <v>0</v>
          </cell>
          <cell r="Z6258">
            <v>0</v>
          </cell>
          <cell r="AA6258">
            <v>0</v>
          </cell>
          <cell r="AB6258">
            <v>0</v>
          </cell>
          <cell r="AC6258">
            <v>0</v>
          </cell>
          <cell r="AD6258">
            <v>0</v>
          </cell>
        </row>
        <row r="6259">
          <cell r="B6259" t="str">
            <v>MASON CO-REGULATEDSURCFUEL-RES MASON</v>
          </cell>
          <cell r="J6259" t="str">
            <v>FUEL-RES MASON</v>
          </cell>
          <cell r="K6259" t="str">
            <v>FUEL &amp; MATERIAL SURCHARGE</v>
          </cell>
          <cell r="S6259">
            <v>0</v>
          </cell>
          <cell r="T6259">
            <v>0</v>
          </cell>
          <cell r="U6259">
            <v>0</v>
          </cell>
          <cell r="V6259">
            <v>0</v>
          </cell>
          <cell r="W6259">
            <v>0</v>
          </cell>
          <cell r="X6259">
            <v>0</v>
          </cell>
          <cell r="Y6259">
            <v>0</v>
          </cell>
          <cell r="Z6259">
            <v>0</v>
          </cell>
          <cell r="AA6259">
            <v>0</v>
          </cell>
          <cell r="AB6259">
            <v>0</v>
          </cell>
          <cell r="AC6259">
            <v>0</v>
          </cell>
          <cell r="AD6259">
            <v>0</v>
          </cell>
        </row>
        <row r="6260">
          <cell r="B6260" t="str">
            <v>MASON CO-REGULATEDSURCFUEL-RECY MASON</v>
          </cell>
          <cell r="J6260" t="str">
            <v>FUEL-RECY MASON</v>
          </cell>
          <cell r="K6260" t="str">
            <v>FUEL &amp; MATERIAL SURCHARGE</v>
          </cell>
          <cell r="S6260">
            <v>0</v>
          </cell>
          <cell r="T6260">
            <v>0</v>
          </cell>
          <cell r="U6260">
            <v>0</v>
          </cell>
          <cell r="V6260">
            <v>0</v>
          </cell>
          <cell r="W6260">
            <v>0</v>
          </cell>
          <cell r="X6260">
            <v>0</v>
          </cell>
          <cell r="Y6260">
            <v>0</v>
          </cell>
          <cell r="Z6260">
            <v>0</v>
          </cell>
          <cell r="AA6260">
            <v>0</v>
          </cell>
          <cell r="AB6260">
            <v>0</v>
          </cell>
          <cell r="AC6260">
            <v>0</v>
          </cell>
          <cell r="AD6260">
            <v>0</v>
          </cell>
        </row>
        <row r="6261">
          <cell r="B6261" t="str">
            <v>MASON CO-REGULATEDSURCFUEL-RES MASON</v>
          </cell>
          <cell r="J6261" t="str">
            <v>FUEL-RES MASON</v>
          </cell>
          <cell r="K6261" t="str">
            <v>FUEL &amp; MATERIAL SURCHARGE</v>
          </cell>
          <cell r="S6261">
            <v>0</v>
          </cell>
          <cell r="T6261">
            <v>0</v>
          </cell>
          <cell r="U6261">
            <v>0</v>
          </cell>
          <cell r="V6261">
            <v>0</v>
          </cell>
          <cell r="W6261">
            <v>0</v>
          </cell>
          <cell r="X6261">
            <v>0</v>
          </cell>
          <cell r="Y6261">
            <v>0</v>
          </cell>
          <cell r="Z6261">
            <v>0</v>
          </cell>
          <cell r="AA6261">
            <v>0</v>
          </cell>
          <cell r="AB6261">
            <v>0</v>
          </cell>
          <cell r="AC6261">
            <v>0</v>
          </cell>
          <cell r="AD6261">
            <v>0</v>
          </cell>
        </row>
        <row r="6262">
          <cell r="B6262" t="str">
            <v>MASON CO-REGULATEDSURCFUEL-RO MASON</v>
          </cell>
          <cell r="J6262" t="str">
            <v>FUEL-RO MASON</v>
          </cell>
          <cell r="K6262" t="str">
            <v>FUEL &amp; MATERIAL SURCHARGE</v>
          </cell>
          <cell r="S6262">
            <v>0</v>
          </cell>
          <cell r="T6262">
            <v>0</v>
          </cell>
          <cell r="U6262">
            <v>0</v>
          </cell>
          <cell r="V6262">
            <v>0</v>
          </cell>
          <cell r="W6262">
            <v>0</v>
          </cell>
          <cell r="X6262">
            <v>0</v>
          </cell>
          <cell r="Y6262">
            <v>0</v>
          </cell>
          <cell r="Z6262">
            <v>0</v>
          </cell>
          <cell r="AA6262">
            <v>0</v>
          </cell>
          <cell r="AB6262">
            <v>0</v>
          </cell>
          <cell r="AC6262">
            <v>0</v>
          </cell>
          <cell r="AD6262">
            <v>0</v>
          </cell>
        </row>
        <row r="6263">
          <cell r="B6263" t="str">
            <v>MASON CO-REGULATEDSURCFUEL-COM MASON</v>
          </cell>
          <cell r="J6263" t="str">
            <v>FUEL-COM MASON</v>
          </cell>
          <cell r="K6263" t="str">
            <v>FUEL &amp; MATERIAL SURCHARGE</v>
          </cell>
          <cell r="S6263">
            <v>0</v>
          </cell>
          <cell r="T6263">
            <v>0</v>
          </cell>
          <cell r="U6263">
            <v>0</v>
          </cell>
          <cell r="V6263">
            <v>0</v>
          </cell>
          <cell r="W6263">
            <v>0</v>
          </cell>
          <cell r="X6263">
            <v>0</v>
          </cell>
          <cell r="Y6263">
            <v>0</v>
          </cell>
          <cell r="Z6263">
            <v>0</v>
          </cell>
          <cell r="AA6263">
            <v>0</v>
          </cell>
          <cell r="AB6263">
            <v>0</v>
          </cell>
          <cell r="AC6263">
            <v>0</v>
          </cell>
          <cell r="AD6263">
            <v>0</v>
          </cell>
        </row>
        <row r="6264">
          <cell r="B6264" t="str">
            <v>MASON CO-REGULATEDSURCFUEL-RECY MASON</v>
          </cell>
          <cell r="J6264" t="str">
            <v>FUEL-RECY MASON</v>
          </cell>
          <cell r="K6264" t="str">
            <v>FUEL &amp; MATERIAL SURCHARGE</v>
          </cell>
          <cell r="S6264">
            <v>0</v>
          </cell>
          <cell r="T6264">
            <v>0</v>
          </cell>
          <cell r="U6264">
            <v>0</v>
          </cell>
          <cell r="V6264">
            <v>0</v>
          </cell>
          <cell r="W6264">
            <v>0</v>
          </cell>
          <cell r="X6264">
            <v>0</v>
          </cell>
          <cell r="Y6264">
            <v>0</v>
          </cell>
          <cell r="Z6264">
            <v>0</v>
          </cell>
          <cell r="AA6264">
            <v>0</v>
          </cell>
          <cell r="AB6264">
            <v>0</v>
          </cell>
          <cell r="AC6264">
            <v>0</v>
          </cell>
          <cell r="AD6264">
            <v>0</v>
          </cell>
        </row>
        <row r="6265">
          <cell r="B6265" t="str">
            <v>MASON CO-REGULATEDSURCFUEL-RO MASON</v>
          </cell>
          <cell r="J6265" t="str">
            <v>FUEL-RO MASON</v>
          </cell>
          <cell r="K6265" t="str">
            <v>FUEL &amp; MATERIAL SURCHARGE</v>
          </cell>
          <cell r="S6265">
            <v>0</v>
          </cell>
          <cell r="T6265">
            <v>0</v>
          </cell>
          <cell r="U6265">
            <v>0</v>
          </cell>
          <cell r="V6265">
            <v>0</v>
          </cell>
          <cell r="W6265">
            <v>0</v>
          </cell>
          <cell r="X6265">
            <v>0</v>
          </cell>
          <cell r="Y6265">
            <v>0</v>
          </cell>
          <cell r="Z6265">
            <v>0</v>
          </cell>
          <cell r="AA6265">
            <v>0</v>
          </cell>
          <cell r="AB6265">
            <v>0</v>
          </cell>
          <cell r="AC6265">
            <v>0</v>
          </cell>
          <cell r="AD6265">
            <v>0</v>
          </cell>
        </row>
        <row r="6266">
          <cell r="B6266" t="str">
            <v>MASON CO-REGULATEDTAXESREF</v>
          </cell>
          <cell r="J6266" t="str">
            <v>REF</v>
          </cell>
          <cell r="K6266" t="str">
            <v>3.6% WA Refuse Tax</v>
          </cell>
          <cell r="S6266">
            <v>0</v>
          </cell>
          <cell r="T6266">
            <v>0</v>
          </cell>
          <cell r="U6266">
            <v>0</v>
          </cell>
          <cell r="V6266">
            <v>0</v>
          </cell>
          <cell r="W6266">
            <v>0</v>
          </cell>
          <cell r="X6266">
            <v>0</v>
          </cell>
          <cell r="Y6266">
            <v>0</v>
          </cell>
          <cell r="Z6266">
            <v>0</v>
          </cell>
          <cell r="AA6266">
            <v>0</v>
          </cell>
          <cell r="AB6266">
            <v>0</v>
          </cell>
          <cell r="AC6266">
            <v>63.49</v>
          </cell>
          <cell r="AD6266">
            <v>0</v>
          </cell>
        </row>
        <row r="6267">
          <cell r="B6267" t="str">
            <v>MASON CO-REGULATEDTAXESREF</v>
          </cell>
          <cell r="J6267" t="str">
            <v>REF</v>
          </cell>
          <cell r="K6267" t="str">
            <v>3.6% WA Refuse Tax</v>
          </cell>
          <cell r="S6267">
            <v>0</v>
          </cell>
          <cell r="T6267">
            <v>0</v>
          </cell>
          <cell r="U6267">
            <v>0</v>
          </cell>
          <cell r="V6267">
            <v>0</v>
          </cell>
          <cell r="W6267">
            <v>0</v>
          </cell>
          <cell r="X6267">
            <v>0</v>
          </cell>
          <cell r="Y6267">
            <v>0</v>
          </cell>
          <cell r="Z6267">
            <v>0</v>
          </cell>
          <cell r="AA6267">
            <v>0</v>
          </cell>
          <cell r="AB6267">
            <v>0</v>
          </cell>
          <cell r="AC6267">
            <v>1662.92</v>
          </cell>
          <cell r="AD6267">
            <v>0</v>
          </cell>
        </row>
        <row r="6268">
          <cell r="B6268" t="str">
            <v>MASON CO-REGULATEDTAXESSALES TAX</v>
          </cell>
          <cell r="J6268" t="str">
            <v>SALES TAX</v>
          </cell>
          <cell r="K6268" t="str">
            <v>8.5% Sales Tax</v>
          </cell>
          <cell r="S6268">
            <v>0</v>
          </cell>
          <cell r="T6268">
            <v>0</v>
          </cell>
          <cell r="U6268">
            <v>0</v>
          </cell>
          <cell r="V6268">
            <v>0</v>
          </cell>
          <cell r="W6268">
            <v>0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>
            <v>0</v>
          </cell>
          <cell r="AC6268">
            <v>604.65</v>
          </cell>
          <cell r="AD6268">
            <v>0</v>
          </cell>
        </row>
        <row r="6269">
          <cell r="B6269" t="str">
            <v>MASON CO-REGULATEDTAXESSHELTON UNREG REFUSE</v>
          </cell>
          <cell r="J6269" t="str">
            <v>SHELTON UNREG REFUSE</v>
          </cell>
          <cell r="K6269" t="str">
            <v>3.6% WA STATE REFUSE TAX</v>
          </cell>
          <cell r="S6269">
            <v>0</v>
          </cell>
          <cell r="T6269">
            <v>0</v>
          </cell>
          <cell r="U6269">
            <v>0</v>
          </cell>
          <cell r="V6269">
            <v>0</v>
          </cell>
          <cell r="W6269">
            <v>0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>
            <v>0</v>
          </cell>
          <cell r="AC6269">
            <v>7.9</v>
          </cell>
          <cell r="AD6269">
            <v>0</v>
          </cell>
        </row>
        <row r="6270">
          <cell r="B6270" t="str">
            <v>MASON CO-REGULATEDTAXESSHELTON UNREG SALES</v>
          </cell>
          <cell r="J6270" t="str">
            <v>SHELTON UNREG SALES</v>
          </cell>
          <cell r="K6270" t="str">
            <v>WA STATE SALES TAX</v>
          </cell>
          <cell r="S6270">
            <v>0</v>
          </cell>
          <cell r="T6270">
            <v>0</v>
          </cell>
          <cell r="U6270">
            <v>0</v>
          </cell>
          <cell r="V6270">
            <v>0</v>
          </cell>
          <cell r="W6270">
            <v>0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>
            <v>0</v>
          </cell>
          <cell r="AC6270">
            <v>2.42</v>
          </cell>
          <cell r="AD6270">
            <v>0</v>
          </cell>
        </row>
        <row r="6271">
          <cell r="B6271" t="str">
            <v>MASON CO-REGULATEDTAXESREF</v>
          </cell>
          <cell r="J6271" t="str">
            <v>REF</v>
          </cell>
          <cell r="K6271" t="str">
            <v>3.6% WA Refuse Tax</v>
          </cell>
          <cell r="S6271">
            <v>0</v>
          </cell>
          <cell r="T6271">
            <v>0</v>
          </cell>
          <cell r="U6271">
            <v>0</v>
          </cell>
          <cell r="V6271">
            <v>0</v>
          </cell>
          <cell r="W6271">
            <v>0</v>
          </cell>
          <cell r="X6271">
            <v>0</v>
          </cell>
          <cell r="Y6271">
            <v>0</v>
          </cell>
          <cell r="Z6271">
            <v>0</v>
          </cell>
          <cell r="AA6271">
            <v>0</v>
          </cell>
          <cell r="AB6271">
            <v>0</v>
          </cell>
          <cell r="AC6271">
            <v>14042.12</v>
          </cell>
          <cell r="AD6271">
            <v>0</v>
          </cell>
        </row>
        <row r="6272">
          <cell r="B6272" t="str">
            <v>MASON CO-REGULATEDTAXESREF</v>
          </cell>
          <cell r="J6272" t="str">
            <v>REF</v>
          </cell>
          <cell r="K6272" t="str">
            <v>3.6% WA Refuse Tax</v>
          </cell>
          <cell r="S6272">
            <v>0</v>
          </cell>
          <cell r="T6272">
            <v>0</v>
          </cell>
          <cell r="U6272">
            <v>0</v>
          </cell>
          <cell r="V6272">
            <v>0</v>
          </cell>
          <cell r="W6272">
            <v>0</v>
          </cell>
          <cell r="X6272">
            <v>0</v>
          </cell>
          <cell r="Y6272">
            <v>0</v>
          </cell>
          <cell r="Z6272">
            <v>0</v>
          </cell>
          <cell r="AA6272">
            <v>0</v>
          </cell>
          <cell r="AB6272">
            <v>0</v>
          </cell>
          <cell r="AC6272">
            <v>102.85</v>
          </cell>
          <cell r="AD6272">
            <v>0</v>
          </cell>
        </row>
        <row r="6273">
          <cell r="B6273" t="str">
            <v>MASON CO-REGULATEDTAXESSALES TAX</v>
          </cell>
          <cell r="J6273" t="str">
            <v>SALES TAX</v>
          </cell>
          <cell r="K6273" t="str">
            <v>8.5% Sales Tax</v>
          </cell>
          <cell r="S6273">
            <v>0</v>
          </cell>
          <cell r="T6273">
            <v>0</v>
          </cell>
          <cell r="U6273">
            <v>0</v>
          </cell>
          <cell r="V6273">
            <v>0</v>
          </cell>
          <cell r="W6273">
            <v>0</v>
          </cell>
          <cell r="X6273">
            <v>0</v>
          </cell>
          <cell r="Y6273">
            <v>0</v>
          </cell>
          <cell r="Z6273">
            <v>0</v>
          </cell>
          <cell r="AA6273">
            <v>0</v>
          </cell>
          <cell r="AB6273">
            <v>0</v>
          </cell>
          <cell r="AC6273">
            <v>8.5</v>
          </cell>
          <cell r="AD6273">
            <v>0</v>
          </cell>
        </row>
        <row r="6274">
          <cell r="B6274" t="str">
            <v>MASON CO-REGULATEDTAXESREF</v>
          </cell>
          <cell r="J6274" t="str">
            <v>REF</v>
          </cell>
          <cell r="K6274" t="str">
            <v>3.6% WA Refuse Tax</v>
          </cell>
          <cell r="S6274">
            <v>0</v>
          </cell>
          <cell r="T6274">
            <v>0</v>
          </cell>
          <cell r="U6274">
            <v>0</v>
          </cell>
          <cell r="V6274">
            <v>0</v>
          </cell>
          <cell r="W6274">
            <v>0</v>
          </cell>
          <cell r="X6274">
            <v>0</v>
          </cell>
          <cell r="Y6274">
            <v>0</v>
          </cell>
          <cell r="Z6274">
            <v>0</v>
          </cell>
          <cell r="AA6274">
            <v>0</v>
          </cell>
          <cell r="AB6274">
            <v>0</v>
          </cell>
          <cell r="AC6274">
            <v>6.38</v>
          </cell>
          <cell r="AD6274">
            <v>0</v>
          </cell>
        </row>
        <row r="6275">
          <cell r="B6275" t="str">
            <v>MASON CO-REGULATEDTAXESSALES TAX</v>
          </cell>
          <cell r="J6275" t="str">
            <v>SALES TAX</v>
          </cell>
          <cell r="K6275" t="str">
            <v>8.5% Sales Tax</v>
          </cell>
          <cell r="S6275">
            <v>0</v>
          </cell>
          <cell r="T6275">
            <v>0</v>
          </cell>
          <cell r="U6275">
            <v>0</v>
          </cell>
          <cell r="V6275">
            <v>0</v>
          </cell>
          <cell r="W6275">
            <v>0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>
            <v>0</v>
          </cell>
          <cell r="AC6275">
            <v>7.03</v>
          </cell>
          <cell r="AD6275">
            <v>0</v>
          </cell>
        </row>
        <row r="6276">
          <cell r="B6276" t="str">
            <v>MASON CO-REGULATEDTAXESREF</v>
          </cell>
          <cell r="J6276" t="str">
            <v>REF</v>
          </cell>
          <cell r="K6276" t="str">
            <v>3.6% WA Refuse Tax</v>
          </cell>
          <cell r="S6276">
            <v>0</v>
          </cell>
          <cell r="T6276">
            <v>0</v>
          </cell>
          <cell r="U6276">
            <v>0</v>
          </cell>
          <cell r="V6276">
            <v>0</v>
          </cell>
          <cell r="W6276">
            <v>0</v>
          </cell>
          <cell r="X6276">
            <v>0</v>
          </cell>
          <cell r="Y6276">
            <v>0</v>
          </cell>
          <cell r="Z6276">
            <v>0</v>
          </cell>
          <cell r="AA6276">
            <v>0</v>
          </cell>
          <cell r="AB6276">
            <v>0</v>
          </cell>
          <cell r="AC6276">
            <v>1055.46</v>
          </cell>
          <cell r="AD6276">
            <v>0</v>
          </cell>
        </row>
        <row r="6277">
          <cell r="B6277" t="str">
            <v>MASON CO-REGULATEDTAXESSALES TAX</v>
          </cell>
          <cell r="J6277" t="str">
            <v>SALES TAX</v>
          </cell>
          <cell r="K6277" t="str">
            <v>8.5% Sales Tax</v>
          </cell>
          <cell r="S6277">
            <v>0</v>
          </cell>
          <cell r="T6277">
            <v>0</v>
          </cell>
          <cell r="U6277">
            <v>0</v>
          </cell>
          <cell r="V6277">
            <v>0</v>
          </cell>
          <cell r="W6277">
            <v>0</v>
          </cell>
          <cell r="X6277">
            <v>0</v>
          </cell>
          <cell r="Y6277">
            <v>0</v>
          </cell>
          <cell r="Z6277">
            <v>0</v>
          </cell>
          <cell r="AA6277">
            <v>0</v>
          </cell>
          <cell r="AB6277">
            <v>0</v>
          </cell>
          <cell r="AC6277">
            <v>649.29999999999995</v>
          </cell>
          <cell r="AD6277">
            <v>0</v>
          </cell>
        </row>
        <row r="6278">
          <cell r="B6278" t="str">
            <v>MASON CO-REGULATEDTAXESSHELTON UNREG SALES</v>
          </cell>
          <cell r="J6278" t="str">
            <v>SHELTON UNREG SALES</v>
          </cell>
          <cell r="K6278" t="str">
            <v>WA STATE SALES TAX</v>
          </cell>
          <cell r="S6278">
            <v>0</v>
          </cell>
          <cell r="T6278">
            <v>0</v>
          </cell>
          <cell r="U6278">
            <v>0</v>
          </cell>
          <cell r="V6278">
            <v>0</v>
          </cell>
          <cell r="W6278">
            <v>0</v>
          </cell>
          <cell r="X6278">
            <v>0</v>
          </cell>
          <cell r="Y6278">
            <v>0</v>
          </cell>
          <cell r="Z6278">
            <v>0</v>
          </cell>
          <cell r="AA6278">
            <v>0</v>
          </cell>
          <cell r="AB6278">
            <v>0</v>
          </cell>
          <cell r="AC6278">
            <v>13.74</v>
          </cell>
          <cell r="AD6278">
            <v>0</v>
          </cell>
        </row>
        <row r="6279">
          <cell r="B6279" t="str">
            <v>MASON CO-UNREGULATEDACCOUNTING ADJUSTMENTSFINCHG</v>
          </cell>
          <cell r="J6279" t="str">
            <v>FINCHG</v>
          </cell>
          <cell r="K6279" t="str">
            <v>LATE FEE</v>
          </cell>
          <cell r="S6279">
            <v>0</v>
          </cell>
          <cell r="T6279">
            <v>0</v>
          </cell>
          <cell r="U6279">
            <v>0</v>
          </cell>
          <cell r="V6279">
            <v>0</v>
          </cell>
          <cell r="W6279">
            <v>0</v>
          </cell>
          <cell r="X6279">
            <v>0</v>
          </cell>
          <cell r="Y6279">
            <v>0</v>
          </cell>
          <cell r="Z6279">
            <v>0</v>
          </cell>
          <cell r="AA6279">
            <v>0</v>
          </cell>
          <cell r="AB6279">
            <v>0</v>
          </cell>
          <cell r="AC6279">
            <v>29.38</v>
          </cell>
          <cell r="AD6279">
            <v>0</v>
          </cell>
        </row>
        <row r="6280">
          <cell r="B6280" t="str">
            <v>MASON CO-UNREGULATEDACCOUNTING ADJUSTMENTSMM</v>
          </cell>
          <cell r="J6280" t="str">
            <v>MM</v>
          </cell>
          <cell r="K6280" t="str">
            <v>MOVE MONEY</v>
          </cell>
          <cell r="S6280">
            <v>0</v>
          </cell>
          <cell r="T6280">
            <v>0</v>
          </cell>
          <cell r="U6280">
            <v>0</v>
          </cell>
          <cell r="V6280">
            <v>0</v>
          </cell>
          <cell r="W6280">
            <v>0</v>
          </cell>
          <cell r="X6280">
            <v>0</v>
          </cell>
          <cell r="Y6280">
            <v>0</v>
          </cell>
          <cell r="Z6280">
            <v>0</v>
          </cell>
          <cell r="AA6280">
            <v>0</v>
          </cell>
          <cell r="AB6280">
            <v>0</v>
          </cell>
          <cell r="AC6280">
            <v>-78.760000000000005</v>
          </cell>
          <cell r="AD6280">
            <v>0</v>
          </cell>
        </row>
        <row r="6281">
          <cell r="B6281" t="str">
            <v>MASON CO-UNREGULATEDCOMMERCIAL - REARLOADUNLOCKRECY</v>
          </cell>
          <cell r="J6281" t="str">
            <v>UNLOCKRECY</v>
          </cell>
          <cell r="K6281" t="str">
            <v>UNLOCK / UNLATCH RECY</v>
          </cell>
          <cell r="S6281">
            <v>0</v>
          </cell>
          <cell r="T6281">
            <v>0</v>
          </cell>
          <cell r="U6281">
            <v>0</v>
          </cell>
          <cell r="V6281">
            <v>0</v>
          </cell>
          <cell r="W6281">
            <v>0</v>
          </cell>
          <cell r="X6281">
            <v>0</v>
          </cell>
          <cell r="Y6281">
            <v>0</v>
          </cell>
          <cell r="Z6281">
            <v>0</v>
          </cell>
          <cell r="AA6281">
            <v>0</v>
          </cell>
          <cell r="AB6281">
            <v>0</v>
          </cell>
          <cell r="AC6281">
            <v>25.3</v>
          </cell>
          <cell r="AD6281">
            <v>0</v>
          </cell>
        </row>
        <row r="6282">
          <cell r="B6282" t="str">
            <v>MASON CO-UNREGULATEDCOMMERCIAL - REARLOADSCI</v>
          </cell>
          <cell r="J6282" t="str">
            <v>SCI</v>
          </cell>
          <cell r="K6282" t="str">
            <v>SHRED CALL IN</v>
          </cell>
          <cell r="S6282">
            <v>0</v>
          </cell>
          <cell r="T6282">
            <v>0</v>
          </cell>
          <cell r="U6282">
            <v>0</v>
          </cell>
          <cell r="V6282">
            <v>0</v>
          </cell>
          <cell r="W6282">
            <v>0</v>
          </cell>
          <cell r="X6282">
            <v>0</v>
          </cell>
          <cell r="Y6282">
            <v>0</v>
          </cell>
          <cell r="Z6282">
            <v>0</v>
          </cell>
          <cell r="AA6282">
            <v>0</v>
          </cell>
          <cell r="AB6282">
            <v>0</v>
          </cell>
          <cell r="AC6282">
            <v>28</v>
          </cell>
          <cell r="AD6282">
            <v>0</v>
          </cell>
        </row>
        <row r="6283">
          <cell r="B6283" t="str">
            <v>MASON CO-UNREGULATEDCOMMERCIAL RECYCLE96CRCOGE1</v>
          </cell>
          <cell r="J6283" t="str">
            <v>96CRCOGE1</v>
          </cell>
          <cell r="K6283" t="str">
            <v>96 COMMINGLE WG-EOW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Y6283">
            <v>0</v>
          </cell>
          <cell r="Z6283">
            <v>0</v>
          </cell>
          <cell r="AA6283">
            <v>0</v>
          </cell>
          <cell r="AB6283">
            <v>0</v>
          </cell>
          <cell r="AC6283">
            <v>952.8</v>
          </cell>
          <cell r="AD6283">
            <v>0</v>
          </cell>
        </row>
        <row r="6284">
          <cell r="B6284" t="str">
            <v>MASON CO-UNREGULATEDCOMMERCIAL RECYCLE96CRCOGM1</v>
          </cell>
          <cell r="J6284" t="str">
            <v>96CRCOGM1</v>
          </cell>
          <cell r="K6284" t="str">
            <v>96 COMMINGLE WGMNTHLY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Y6284">
            <v>0</v>
          </cell>
          <cell r="Z6284">
            <v>0</v>
          </cell>
          <cell r="AA6284">
            <v>0</v>
          </cell>
          <cell r="AB6284">
            <v>0</v>
          </cell>
          <cell r="AC6284">
            <v>201.74</v>
          </cell>
          <cell r="AD6284">
            <v>0</v>
          </cell>
        </row>
        <row r="6285">
          <cell r="B6285" t="str">
            <v>MASON CO-UNREGULATEDCOMMERCIAL RECYCLE96CRCOGW1</v>
          </cell>
          <cell r="J6285" t="str">
            <v>96CRCOGW1</v>
          </cell>
          <cell r="K6285" t="str">
            <v>96 COMMINGLE WG-WEEKLY</v>
          </cell>
          <cell r="S6285">
            <v>0</v>
          </cell>
          <cell r="T6285">
            <v>0</v>
          </cell>
          <cell r="U6285">
            <v>0</v>
          </cell>
          <cell r="V6285">
            <v>0</v>
          </cell>
          <cell r="W6285">
            <v>0</v>
          </cell>
          <cell r="X6285">
            <v>0</v>
          </cell>
          <cell r="Y6285">
            <v>0</v>
          </cell>
          <cell r="Z6285">
            <v>0</v>
          </cell>
          <cell r="AA6285">
            <v>0</v>
          </cell>
          <cell r="AB6285">
            <v>0</v>
          </cell>
          <cell r="AC6285">
            <v>900.45</v>
          </cell>
          <cell r="AD6285">
            <v>0</v>
          </cell>
        </row>
        <row r="6286">
          <cell r="B6286" t="str">
            <v>MASON CO-UNREGULATEDCOMMERCIAL RECYCLE96CRCONGE1</v>
          </cell>
          <cell r="J6286" t="str">
            <v>96CRCONGE1</v>
          </cell>
          <cell r="K6286" t="str">
            <v>96 COMMINGLE NG-EOW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0</v>
          </cell>
          <cell r="Z6286">
            <v>0</v>
          </cell>
          <cell r="AA6286">
            <v>0</v>
          </cell>
          <cell r="AB6286">
            <v>0</v>
          </cell>
          <cell r="AC6286">
            <v>2048.52</v>
          </cell>
          <cell r="AD6286">
            <v>0</v>
          </cell>
        </row>
        <row r="6287">
          <cell r="B6287" t="str">
            <v>MASON CO-UNREGULATEDCOMMERCIAL RECYCLE96CRCONGM1</v>
          </cell>
          <cell r="J6287" t="str">
            <v>96CRCONGM1</v>
          </cell>
          <cell r="K6287" t="str">
            <v>96 COMMINGLE NG-MNTHLY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Y6287">
            <v>0</v>
          </cell>
          <cell r="Z6287">
            <v>0</v>
          </cell>
          <cell r="AA6287">
            <v>0</v>
          </cell>
          <cell r="AB6287">
            <v>0</v>
          </cell>
          <cell r="AC6287">
            <v>531.86</v>
          </cell>
          <cell r="AD6287">
            <v>0</v>
          </cell>
        </row>
        <row r="6288">
          <cell r="B6288" t="str">
            <v>MASON CO-UNREGULATEDCOMMERCIAL RECYCLE96CRCONGW1</v>
          </cell>
          <cell r="J6288" t="str">
            <v>96CRCONGW1</v>
          </cell>
          <cell r="K6288" t="str">
            <v>96 COMMINGLE NG-WEEKLY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Y6288">
            <v>0</v>
          </cell>
          <cell r="Z6288">
            <v>0</v>
          </cell>
          <cell r="AA6288">
            <v>0</v>
          </cell>
          <cell r="AB6288">
            <v>0</v>
          </cell>
          <cell r="AC6288">
            <v>1796.74</v>
          </cell>
          <cell r="AD6288">
            <v>0</v>
          </cell>
        </row>
        <row r="6289">
          <cell r="B6289" t="str">
            <v xml:space="preserve">MASON CO-UNREGULATEDCOMMERCIAL RECYCLER2YDOCCE </v>
          </cell>
          <cell r="J6289" t="str">
            <v xml:space="preserve">R2YDOCCE </v>
          </cell>
          <cell r="K6289" t="str">
            <v>2YD OCC-EOW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Y6289">
            <v>0</v>
          </cell>
          <cell r="Z6289">
            <v>0</v>
          </cell>
          <cell r="AA6289">
            <v>0</v>
          </cell>
          <cell r="AB6289">
            <v>0</v>
          </cell>
          <cell r="AC6289">
            <v>2390.58</v>
          </cell>
          <cell r="AD6289">
            <v>0</v>
          </cell>
        </row>
        <row r="6290">
          <cell r="B6290" t="str">
            <v>MASON CO-UNREGULATEDCOMMERCIAL RECYCLER2YDOCCEX</v>
          </cell>
          <cell r="J6290" t="str">
            <v>R2YDOCCEX</v>
          </cell>
          <cell r="K6290" t="str">
            <v>2YD OCC-EXTRA CONTAINER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0</v>
          </cell>
          <cell r="Z6290">
            <v>0</v>
          </cell>
          <cell r="AA6290">
            <v>0</v>
          </cell>
          <cell r="AB6290">
            <v>0</v>
          </cell>
          <cell r="AC6290">
            <v>932</v>
          </cell>
          <cell r="AD6290">
            <v>0</v>
          </cell>
        </row>
        <row r="6291">
          <cell r="B6291" t="str">
            <v>MASON CO-UNREGULATEDCOMMERCIAL RECYCLER2YDOCCM</v>
          </cell>
          <cell r="J6291" t="str">
            <v>R2YDOCCM</v>
          </cell>
          <cell r="K6291" t="str">
            <v>2YD OCC-MNTHLY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Y6291">
            <v>0</v>
          </cell>
          <cell r="Z6291">
            <v>0</v>
          </cell>
          <cell r="AA6291">
            <v>0</v>
          </cell>
          <cell r="AB6291">
            <v>0</v>
          </cell>
          <cell r="AC6291">
            <v>833.36</v>
          </cell>
          <cell r="AD6291">
            <v>0</v>
          </cell>
        </row>
        <row r="6292">
          <cell r="B6292" t="str">
            <v>MASON CO-UNREGULATEDCOMMERCIAL RECYCLER2YDOCCOC</v>
          </cell>
          <cell r="J6292" t="str">
            <v>R2YDOCCOC</v>
          </cell>
          <cell r="K6292" t="str">
            <v>2YD OCC-ON CALL</v>
          </cell>
          <cell r="S6292">
            <v>0</v>
          </cell>
          <cell r="T6292">
            <v>0</v>
          </cell>
          <cell r="U6292">
            <v>0</v>
          </cell>
          <cell r="V6292">
            <v>0</v>
          </cell>
          <cell r="W6292">
            <v>0</v>
          </cell>
          <cell r="X6292">
            <v>0</v>
          </cell>
          <cell r="Y6292">
            <v>0</v>
          </cell>
          <cell r="Z6292">
            <v>0</v>
          </cell>
          <cell r="AA6292">
            <v>0</v>
          </cell>
          <cell r="AB6292">
            <v>0</v>
          </cell>
          <cell r="AC6292">
            <v>37.880000000000003</v>
          </cell>
          <cell r="AD6292">
            <v>0</v>
          </cell>
        </row>
        <row r="6293">
          <cell r="B6293" t="str">
            <v>MASON CO-UNREGULATEDCOMMERCIAL RECYCLER2YDOCCW</v>
          </cell>
          <cell r="J6293" t="str">
            <v>R2YDOCCW</v>
          </cell>
          <cell r="K6293" t="str">
            <v>2YD OCC-WEEKLY</v>
          </cell>
          <cell r="S6293">
            <v>0</v>
          </cell>
          <cell r="T6293">
            <v>0</v>
          </cell>
          <cell r="U6293">
            <v>0</v>
          </cell>
          <cell r="V6293">
            <v>0</v>
          </cell>
          <cell r="W6293">
            <v>0</v>
          </cell>
          <cell r="X6293">
            <v>0</v>
          </cell>
          <cell r="Y6293">
            <v>0</v>
          </cell>
          <cell r="Z6293">
            <v>0</v>
          </cell>
          <cell r="AA6293">
            <v>0</v>
          </cell>
          <cell r="AB6293">
            <v>0</v>
          </cell>
          <cell r="AC6293">
            <v>3615.33</v>
          </cell>
          <cell r="AD6293">
            <v>0</v>
          </cell>
        </row>
        <row r="6294">
          <cell r="B6294" t="str">
            <v>MASON CO-UNREGULATEDCOMMERCIAL RECYCLERECYLOCK</v>
          </cell>
          <cell r="J6294" t="str">
            <v>RECYLOCK</v>
          </cell>
          <cell r="K6294" t="str">
            <v>LOCK/UNLOCK RECYCLING</v>
          </cell>
          <cell r="S6294">
            <v>0</v>
          </cell>
          <cell r="T6294">
            <v>0</v>
          </cell>
          <cell r="U6294">
            <v>0</v>
          </cell>
          <cell r="V6294">
            <v>0</v>
          </cell>
          <cell r="W6294">
            <v>0</v>
          </cell>
          <cell r="X6294">
            <v>0</v>
          </cell>
          <cell r="Y6294">
            <v>0</v>
          </cell>
          <cell r="Z6294">
            <v>0</v>
          </cell>
          <cell r="AA6294">
            <v>0</v>
          </cell>
          <cell r="AB6294">
            <v>0</v>
          </cell>
          <cell r="AC6294">
            <v>61.18</v>
          </cell>
          <cell r="AD6294">
            <v>0</v>
          </cell>
        </row>
        <row r="6295">
          <cell r="B6295" t="str">
            <v>MASON CO-UNREGULATEDCOMMERCIAL RECYCLEROLLOUTOCC</v>
          </cell>
          <cell r="J6295" t="str">
            <v>ROLLOUTOCC</v>
          </cell>
          <cell r="K6295" t="str">
            <v>ROLL OUT FEE - RECYCLE</v>
          </cell>
          <cell r="S6295">
            <v>0</v>
          </cell>
          <cell r="T6295">
            <v>0</v>
          </cell>
          <cell r="U6295">
            <v>0</v>
          </cell>
          <cell r="V6295">
            <v>0</v>
          </cell>
          <cell r="W6295">
            <v>0</v>
          </cell>
          <cell r="X6295">
            <v>0</v>
          </cell>
          <cell r="Y6295">
            <v>0</v>
          </cell>
          <cell r="Z6295">
            <v>0</v>
          </cell>
          <cell r="AA6295">
            <v>0</v>
          </cell>
          <cell r="AB6295">
            <v>0</v>
          </cell>
          <cell r="AC6295">
            <v>7.56</v>
          </cell>
          <cell r="AD6295">
            <v>0</v>
          </cell>
        </row>
        <row r="6296">
          <cell r="B6296" t="str">
            <v>MASON CO-UNREGULATEDCOMMERCIAL RECYCLEWLKNRECY</v>
          </cell>
          <cell r="J6296" t="str">
            <v>WLKNRECY</v>
          </cell>
          <cell r="K6296" t="str">
            <v>WALK IN RECYCLE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Y6296">
            <v>0</v>
          </cell>
          <cell r="Z6296">
            <v>0</v>
          </cell>
          <cell r="AA6296">
            <v>0</v>
          </cell>
          <cell r="AB6296">
            <v>0</v>
          </cell>
          <cell r="AC6296">
            <v>11.72</v>
          </cell>
          <cell r="AD6296">
            <v>0</v>
          </cell>
        </row>
        <row r="6297">
          <cell r="B6297" t="str">
            <v>MASON CO-UNREGULATEDCOMMERCIAL RECYCLE96CRCOGOC</v>
          </cell>
          <cell r="J6297" t="str">
            <v>96CRCOGOC</v>
          </cell>
          <cell r="K6297" t="str">
            <v>96 COMMINGLE WGON CALL</v>
          </cell>
          <cell r="S6297">
            <v>0</v>
          </cell>
          <cell r="T6297">
            <v>0</v>
          </cell>
          <cell r="U6297">
            <v>0</v>
          </cell>
          <cell r="V6297">
            <v>0</v>
          </cell>
          <cell r="W6297">
            <v>0</v>
          </cell>
          <cell r="X6297">
            <v>0</v>
          </cell>
          <cell r="Y6297">
            <v>0</v>
          </cell>
          <cell r="Z6297">
            <v>0</v>
          </cell>
          <cell r="AA6297">
            <v>0</v>
          </cell>
          <cell r="AB6297">
            <v>0</v>
          </cell>
          <cell r="AC6297">
            <v>91.7</v>
          </cell>
          <cell r="AD6297">
            <v>0</v>
          </cell>
        </row>
        <row r="6298">
          <cell r="B6298" t="str">
            <v>MASON CO-UNREGULATEDCOMMERCIAL RECYCLE96CRCONGOC</v>
          </cell>
          <cell r="J6298" t="str">
            <v>96CRCONGOC</v>
          </cell>
          <cell r="K6298" t="str">
            <v>96 COMMINGLE NGON CALL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Y6298">
            <v>0</v>
          </cell>
          <cell r="Z6298">
            <v>0</v>
          </cell>
          <cell r="AA6298">
            <v>0</v>
          </cell>
          <cell r="AB6298">
            <v>0</v>
          </cell>
          <cell r="AC6298">
            <v>91.7</v>
          </cell>
          <cell r="AD6298">
            <v>0</v>
          </cell>
        </row>
        <row r="6299">
          <cell r="B6299" t="str">
            <v>MASON CO-UNREGULATEDCOMMERCIAL RECYCLECDELOCC</v>
          </cell>
          <cell r="J6299" t="str">
            <v>CDELOCC</v>
          </cell>
          <cell r="K6299" t="str">
            <v>CARDBOARD DELIVERY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Y6299">
            <v>0</v>
          </cell>
          <cell r="Z6299">
            <v>0</v>
          </cell>
          <cell r="AA6299">
            <v>0</v>
          </cell>
          <cell r="AB6299">
            <v>0</v>
          </cell>
          <cell r="AC6299">
            <v>28.35</v>
          </cell>
          <cell r="AD6299">
            <v>0</v>
          </cell>
        </row>
        <row r="6300">
          <cell r="B6300" t="str">
            <v>MASON CO-UNREGULATEDCOMMERCIAL RECYCLEDEL-REC</v>
          </cell>
          <cell r="J6300" t="str">
            <v>DEL-REC</v>
          </cell>
          <cell r="K6300" t="str">
            <v>DELIVER RECYCLE BIN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Y6300">
            <v>0</v>
          </cell>
          <cell r="Z6300">
            <v>0</v>
          </cell>
          <cell r="AA6300">
            <v>0</v>
          </cell>
          <cell r="AB6300">
            <v>0</v>
          </cell>
          <cell r="AC6300">
            <v>11</v>
          </cell>
          <cell r="AD6300">
            <v>0</v>
          </cell>
        </row>
        <row r="6301">
          <cell r="B6301" t="str">
            <v>MASON CO-UNREGULATEDCOMMERCIAL RECYCLER2YDOCCOC</v>
          </cell>
          <cell r="J6301" t="str">
            <v>R2YDOCCOC</v>
          </cell>
          <cell r="K6301" t="str">
            <v>2YD OCC-ON CALL</v>
          </cell>
          <cell r="S6301">
            <v>0</v>
          </cell>
          <cell r="T6301">
            <v>0</v>
          </cell>
          <cell r="U6301">
            <v>0</v>
          </cell>
          <cell r="V6301">
            <v>0</v>
          </cell>
          <cell r="W6301">
            <v>0</v>
          </cell>
          <cell r="X6301">
            <v>0</v>
          </cell>
          <cell r="Y6301">
            <v>0</v>
          </cell>
          <cell r="Z6301">
            <v>0</v>
          </cell>
          <cell r="AA6301">
            <v>0</v>
          </cell>
          <cell r="AB6301">
            <v>0</v>
          </cell>
          <cell r="AC6301">
            <v>75.760000000000005</v>
          </cell>
          <cell r="AD6301">
            <v>0</v>
          </cell>
        </row>
        <row r="6302">
          <cell r="B6302" t="str">
            <v>MASON CO-UNREGULATEDCOMMERCIAL RECYCLERECYLOCK</v>
          </cell>
          <cell r="J6302" t="str">
            <v>RECYLOCK</v>
          </cell>
          <cell r="K6302" t="str">
            <v>LOCK/UNLOCK RECYCLING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X6302">
            <v>0</v>
          </cell>
          <cell r="Y6302">
            <v>0</v>
          </cell>
          <cell r="Z6302">
            <v>0</v>
          </cell>
          <cell r="AA6302">
            <v>0</v>
          </cell>
          <cell r="AB6302">
            <v>0</v>
          </cell>
          <cell r="AC6302">
            <v>18.62</v>
          </cell>
          <cell r="AD6302">
            <v>0</v>
          </cell>
        </row>
        <row r="6303">
          <cell r="B6303" t="str">
            <v>MASON CO-UNREGULATEDCOMMERCIAL RECYCLEROLLOUTOCC</v>
          </cell>
          <cell r="J6303" t="str">
            <v>ROLLOUTOCC</v>
          </cell>
          <cell r="K6303" t="str">
            <v>ROLL OUT FEE - RECYCLE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X6303">
            <v>0</v>
          </cell>
          <cell r="Y6303">
            <v>0</v>
          </cell>
          <cell r="Z6303">
            <v>0</v>
          </cell>
          <cell r="AA6303">
            <v>0</v>
          </cell>
          <cell r="AB6303">
            <v>0</v>
          </cell>
          <cell r="AC6303">
            <v>332.64</v>
          </cell>
          <cell r="AD6303">
            <v>0</v>
          </cell>
        </row>
        <row r="6304">
          <cell r="B6304" t="str">
            <v>MASON CO-UNREGULATEDCOMMERCIAL RECYCLEWLKNRECY</v>
          </cell>
          <cell r="J6304" t="str">
            <v>WLKNRECY</v>
          </cell>
          <cell r="K6304" t="str">
            <v>WALK IN RECYCLE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X6304">
            <v>0</v>
          </cell>
          <cell r="Y6304">
            <v>0</v>
          </cell>
          <cell r="Z6304">
            <v>0</v>
          </cell>
          <cell r="AA6304">
            <v>0</v>
          </cell>
          <cell r="AB6304">
            <v>0</v>
          </cell>
          <cell r="AC6304">
            <v>96.69</v>
          </cell>
          <cell r="AD6304">
            <v>0</v>
          </cell>
        </row>
        <row r="6305">
          <cell r="B6305" t="str">
            <v>MASON CO-UNREGULATEDPAYMENTSCC-KOL</v>
          </cell>
          <cell r="J6305" t="str">
            <v>CC-KOL</v>
          </cell>
          <cell r="K6305" t="str">
            <v>ONLINE PAYMENT-CC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X6305">
            <v>0</v>
          </cell>
          <cell r="Y6305">
            <v>0</v>
          </cell>
          <cell r="Z6305">
            <v>0</v>
          </cell>
          <cell r="AA6305">
            <v>0</v>
          </cell>
          <cell r="AB6305">
            <v>0</v>
          </cell>
          <cell r="AC6305">
            <v>-4438.33</v>
          </cell>
          <cell r="AD6305">
            <v>0</v>
          </cell>
        </row>
        <row r="6306">
          <cell r="B6306" t="str">
            <v>MASON CO-UNREGULATEDPAYMENTSCCREF-KOL</v>
          </cell>
          <cell r="J6306" t="str">
            <v>CCREF-KOL</v>
          </cell>
          <cell r="K6306" t="str">
            <v>CREDIT CARD REFUND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X6306">
            <v>0</v>
          </cell>
          <cell r="Y6306">
            <v>0</v>
          </cell>
          <cell r="Z6306">
            <v>0</v>
          </cell>
          <cell r="AA6306">
            <v>0</v>
          </cell>
          <cell r="AB6306">
            <v>0</v>
          </cell>
          <cell r="AC6306">
            <v>60.3</v>
          </cell>
          <cell r="AD6306">
            <v>0</v>
          </cell>
        </row>
        <row r="6307">
          <cell r="B6307" t="str">
            <v>MASON CO-UNREGULATEDPAYMENTSPAY</v>
          </cell>
          <cell r="J6307" t="str">
            <v>PAY</v>
          </cell>
          <cell r="K6307" t="str">
            <v>PAYMENT-THANK YOU!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X6307">
            <v>0</v>
          </cell>
          <cell r="Y6307">
            <v>0</v>
          </cell>
          <cell r="Z6307">
            <v>0</v>
          </cell>
          <cell r="AA6307">
            <v>0</v>
          </cell>
          <cell r="AB6307">
            <v>0</v>
          </cell>
          <cell r="AC6307">
            <v>-6999.28</v>
          </cell>
          <cell r="AD6307">
            <v>0</v>
          </cell>
        </row>
        <row r="6308">
          <cell r="B6308" t="str">
            <v>MASON CO-UNREGULATEDPAYMENTSPAY-CFREE</v>
          </cell>
          <cell r="J6308" t="str">
            <v>PAY-CFREE</v>
          </cell>
          <cell r="K6308" t="str">
            <v>PAYMENT-THANK YOU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X6308">
            <v>0</v>
          </cell>
          <cell r="Y6308">
            <v>0</v>
          </cell>
          <cell r="Z6308">
            <v>0</v>
          </cell>
          <cell r="AA6308">
            <v>0</v>
          </cell>
          <cell r="AB6308">
            <v>0</v>
          </cell>
          <cell r="AC6308">
            <v>-233.49</v>
          </cell>
          <cell r="AD6308">
            <v>0</v>
          </cell>
        </row>
        <row r="6309">
          <cell r="B6309" t="str">
            <v>MASON CO-UNREGULATEDPAYMENTSPAY-KOL</v>
          </cell>
          <cell r="J6309" t="str">
            <v>PAY-KOL</v>
          </cell>
          <cell r="K6309" t="str">
            <v>PAYMENT-THANK YOU - OL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X6309">
            <v>0</v>
          </cell>
          <cell r="Y6309">
            <v>0</v>
          </cell>
          <cell r="Z6309">
            <v>0</v>
          </cell>
          <cell r="AA6309">
            <v>0</v>
          </cell>
          <cell r="AB6309">
            <v>0</v>
          </cell>
          <cell r="AC6309">
            <v>-2874.74</v>
          </cell>
          <cell r="AD6309">
            <v>0</v>
          </cell>
        </row>
        <row r="6310">
          <cell r="B6310" t="str">
            <v>MASON CO-UNREGULATEDPAYMENTSPAY-NATL</v>
          </cell>
          <cell r="J6310" t="str">
            <v>PAY-NATL</v>
          </cell>
          <cell r="K6310" t="str">
            <v>PAYMENT THANK YOU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X6310">
            <v>0</v>
          </cell>
          <cell r="Y6310">
            <v>0</v>
          </cell>
          <cell r="Z6310">
            <v>0</v>
          </cell>
          <cell r="AA6310">
            <v>0</v>
          </cell>
          <cell r="AB6310">
            <v>0</v>
          </cell>
          <cell r="AC6310">
            <v>-255.19</v>
          </cell>
          <cell r="AD6310">
            <v>0</v>
          </cell>
        </row>
        <row r="6311">
          <cell r="B6311" t="str">
            <v>MASON CO-UNREGULATEDPAYMENTSPAY-OAK</v>
          </cell>
          <cell r="J6311" t="str">
            <v>PAY-OAK</v>
          </cell>
          <cell r="K6311" t="str">
            <v>OAKLEAF PAYMENT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X6311">
            <v>0</v>
          </cell>
          <cell r="Y6311">
            <v>0</v>
          </cell>
          <cell r="Z6311">
            <v>0</v>
          </cell>
          <cell r="AA6311">
            <v>0</v>
          </cell>
          <cell r="AB6311">
            <v>0</v>
          </cell>
          <cell r="AC6311">
            <v>-200.1</v>
          </cell>
          <cell r="AD6311">
            <v>0</v>
          </cell>
        </row>
        <row r="6312">
          <cell r="B6312" t="str">
            <v>MASON CO-UNREGULATEDPAYMENTSPAYMET</v>
          </cell>
          <cell r="J6312" t="str">
            <v>PAYMET</v>
          </cell>
          <cell r="K6312" t="str">
            <v>METAVANTE ONLINE PAYMENT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X6312">
            <v>0</v>
          </cell>
          <cell r="Y6312">
            <v>0</v>
          </cell>
          <cell r="Z6312">
            <v>0</v>
          </cell>
          <cell r="AA6312">
            <v>0</v>
          </cell>
          <cell r="AB6312">
            <v>0</v>
          </cell>
          <cell r="AC6312">
            <v>-283.47000000000003</v>
          </cell>
          <cell r="AD6312">
            <v>0</v>
          </cell>
        </row>
        <row r="6313">
          <cell r="B6313" t="str">
            <v>MASON CO-UNREGULATEDPAYMENTSPAYPNCL</v>
          </cell>
          <cell r="J6313" t="str">
            <v>PAYPNCL</v>
          </cell>
          <cell r="K6313" t="str">
            <v>PAYMENT THANK YOU!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X6313">
            <v>0</v>
          </cell>
          <cell r="Y6313">
            <v>0</v>
          </cell>
          <cell r="Z6313">
            <v>0</v>
          </cell>
          <cell r="AA6313">
            <v>0</v>
          </cell>
          <cell r="AB6313">
            <v>0</v>
          </cell>
          <cell r="AC6313">
            <v>-25756.19</v>
          </cell>
          <cell r="AD6313">
            <v>0</v>
          </cell>
        </row>
        <row r="6314">
          <cell r="B6314" t="str">
            <v>MASON CO-UNREGULATEDPAYMENTSPAYUSBL</v>
          </cell>
          <cell r="J6314" t="str">
            <v>PAYUSBL</v>
          </cell>
          <cell r="K6314" t="str">
            <v>PAYMENT THANK YOU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X6314">
            <v>0</v>
          </cell>
          <cell r="Y6314">
            <v>0</v>
          </cell>
          <cell r="Z6314">
            <v>0</v>
          </cell>
          <cell r="AA6314">
            <v>0</v>
          </cell>
          <cell r="AB6314">
            <v>0</v>
          </cell>
          <cell r="AC6314">
            <v>-265.25</v>
          </cell>
          <cell r="AD6314">
            <v>0</v>
          </cell>
        </row>
        <row r="6315">
          <cell r="B6315" t="str">
            <v>MASON CO-UNREGULATEDPAYMENTSRET-KOL</v>
          </cell>
          <cell r="J6315" t="str">
            <v>RET-KOL</v>
          </cell>
          <cell r="K6315" t="str">
            <v>ONLINE PAYMENT RETURN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X6315">
            <v>0</v>
          </cell>
          <cell r="Y6315">
            <v>0</v>
          </cell>
          <cell r="Z6315">
            <v>0</v>
          </cell>
          <cell r="AA6315">
            <v>0</v>
          </cell>
          <cell r="AB6315">
            <v>0</v>
          </cell>
          <cell r="AC6315">
            <v>23.68</v>
          </cell>
          <cell r="AD6315">
            <v>0</v>
          </cell>
        </row>
        <row r="6316">
          <cell r="B6316" t="str">
            <v>MASON CO-UNREGULATEDRESIDENTIALEXTRAR</v>
          </cell>
          <cell r="J6316" t="str">
            <v>EXTRAR</v>
          </cell>
          <cell r="K6316" t="str">
            <v>EXTRA CAN/BAGS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X6316">
            <v>0</v>
          </cell>
          <cell r="Y6316">
            <v>0</v>
          </cell>
          <cell r="Z6316">
            <v>0</v>
          </cell>
          <cell r="AA6316">
            <v>0</v>
          </cell>
          <cell r="AB6316">
            <v>0</v>
          </cell>
          <cell r="AC6316">
            <v>31.57</v>
          </cell>
          <cell r="AD6316">
            <v>0</v>
          </cell>
        </row>
        <row r="6317">
          <cell r="B6317" t="str">
            <v>MASON CO-UNREGULATEDRESIDENTIALOFOWR</v>
          </cell>
          <cell r="J6317" t="str">
            <v>OFOWR</v>
          </cell>
          <cell r="K6317" t="str">
            <v>OVERFILL/OVERWEIGHT CHG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X6317">
            <v>0</v>
          </cell>
          <cell r="Y6317">
            <v>0</v>
          </cell>
          <cell r="Z6317">
            <v>0</v>
          </cell>
          <cell r="AA6317">
            <v>0</v>
          </cell>
          <cell r="AB6317">
            <v>0</v>
          </cell>
          <cell r="AC6317">
            <v>81.180000000000007</v>
          </cell>
          <cell r="AD6317">
            <v>0</v>
          </cell>
        </row>
        <row r="6318">
          <cell r="B6318" t="str">
            <v>MASON CO-UNREGULATEDROLLOFFROLID</v>
          </cell>
          <cell r="J6318" t="str">
            <v>ROLID</v>
          </cell>
          <cell r="K6318" t="str">
            <v>ROLL OFF-LID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X6318">
            <v>0</v>
          </cell>
          <cell r="Y6318">
            <v>0</v>
          </cell>
          <cell r="Z6318">
            <v>0</v>
          </cell>
          <cell r="AA6318">
            <v>0</v>
          </cell>
          <cell r="AB6318">
            <v>0</v>
          </cell>
          <cell r="AC6318">
            <v>72.8</v>
          </cell>
          <cell r="AD6318">
            <v>0</v>
          </cell>
        </row>
        <row r="6319">
          <cell r="B6319" t="str">
            <v>MASON CO-UNREGULATEDROLLOFFROLIDRECY</v>
          </cell>
          <cell r="J6319" t="str">
            <v>ROLIDRECY</v>
          </cell>
          <cell r="K6319" t="str">
            <v>ROLL OFF LID-RECYCLE</v>
          </cell>
          <cell r="S6319">
            <v>0</v>
          </cell>
          <cell r="T6319">
            <v>0</v>
          </cell>
          <cell r="U6319">
            <v>0</v>
          </cell>
          <cell r="V6319">
            <v>0</v>
          </cell>
          <cell r="W6319">
            <v>0</v>
          </cell>
          <cell r="X6319">
            <v>0</v>
          </cell>
          <cell r="Y6319">
            <v>0</v>
          </cell>
          <cell r="Z6319">
            <v>0</v>
          </cell>
          <cell r="AA6319">
            <v>0</v>
          </cell>
          <cell r="AB6319">
            <v>0</v>
          </cell>
          <cell r="AC6319">
            <v>58.24</v>
          </cell>
          <cell r="AD6319">
            <v>0</v>
          </cell>
        </row>
        <row r="6320">
          <cell r="B6320" t="str">
            <v>MASON CO-UNREGULATEDROLLOFFRORENT10MRECY</v>
          </cell>
          <cell r="J6320" t="str">
            <v>RORENT10MRECY</v>
          </cell>
          <cell r="K6320" t="str">
            <v>ROLL OFF RENT MONTHLY-REC</v>
          </cell>
          <cell r="S6320">
            <v>0</v>
          </cell>
          <cell r="T6320">
            <v>0</v>
          </cell>
          <cell r="U6320">
            <v>0</v>
          </cell>
          <cell r="V6320">
            <v>0</v>
          </cell>
          <cell r="W6320">
            <v>0</v>
          </cell>
          <cell r="X6320">
            <v>0</v>
          </cell>
          <cell r="Y6320">
            <v>0</v>
          </cell>
          <cell r="Z6320">
            <v>0</v>
          </cell>
          <cell r="AA6320">
            <v>0</v>
          </cell>
          <cell r="AB6320">
            <v>0</v>
          </cell>
          <cell r="AC6320">
            <v>83.93</v>
          </cell>
          <cell r="AD6320">
            <v>0</v>
          </cell>
        </row>
        <row r="6321">
          <cell r="B6321" t="str">
            <v>MASON CO-UNREGULATEDROLLOFFRORENT20DRECY</v>
          </cell>
          <cell r="J6321" t="str">
            <v>RORENT20DRECY</v>
          </cell>
          <cell r="K6321" t="str">
            <v>ROLL OFF RENT DAILY-RECYL</v>
          </cell>
          <cell r="S6321">
            <v>0</v>
          </cell>
          <cell r="T6321">
            <v>0</v>
          </cell>
          <cell r="U6321">
            <v>0</v>
          </cell>
          <cell r="V6321">
            <v>0</v>
          </cell>
          <cell r="W6321">
            <v>0</v>
          </cell>
          <cell r="X6321">
            <v>0</v>
          </cell>
          <cell r="Y6321">
            <v>0</v>
          </cell>
          <cell r="Z6321">
            <v>0</v>
          </cell>
          <cell r="AA6321">
            <v>0</v>
          </cell>
          <cell r="AB6321">
            <v>0</v>
          </cell>
          <cell r="AC6321">
            <v>540.9</v>
          </cell>
          <cell r="AD6321">
            <v>0</v>
          </cell>
        </row>
        <row r="6322">
          <cell r="B6322" t="str">
            <v>MASON CO-UNREGULATEDROLLOFFRORENT20MRECY</v>
          </cell>
          <cell r="J6322" t="str">
            <v>RORENT20MRECY</v>
          </cell>
          <cell r="K6322" t="str">
            <v>ROLL OFF RENT MONTHLY-REC</v>
          </cell>
          <cell r="S6322">
            <v>0</v>
          </cell>
          <cell r="T6322">
            <v>0</v>
          </cell>
          <cell r="U6322">
            <v>0</v>
          </cell>
          <cell r="V6322">
            <v>0</v>
          </cell>
          <cell r="W6322">
            <v>0</v>
          </cell>
          <cell r="X6322">
            <v>0</v>
          </cell>
          <cell r="Y6322">
            <v>0</v>
          </cell>
          <cell r="Z6322">
            <v>0</v>
          </cell>
          <cell r="AA6322">
            <v>0</v>
          </cell>
          <cell r="AB6322">
            <v>0</v>
          </cell>
          <cell r="AC6322">
            <v>3465.54</v>
          </cell>
          <cell r="AD6322">
            <v>0</v>
          </cell>
        </row>
        <row r="6323">
          <cell r="B6323" t="str">
            <v>MASON CO-UNREGULATEDROLLOFFRORENT40M</v>
          </cell>
          <cell r="J6323" t="str">
            <v>RORENT40M</v>
          </cell>
          <cell r="K6323" t="str">
            <v>40YD ROLL OFF-MNTHLY RENT</v>
          </cell>
          <cell r="S6323">
            <v>0</v>
          </cell>
          <cell r="T6323">
            <v>0</v>
          </cell>
          <cell r="U6323">
            <v>0</v>
          </cell>
          <cell r="V6323">
            <v>0</v>
          </cell>
          <cell r="W6323">
            <v>0</v>
          </cell>
          <cell r="X6323">
            <v>0</v>
          </cell>
          <cell r="Y6323">
            <v>0</v>
          </cell>
          <cell r="Z6323">
            <v>0</v>
          </cell>
          <cell r="AA6323">
            <v>0</v>
          </cell>
          <cell r="AB6323">
            <v>0</v>
          </cell>
          <cell r="AC6323">
            <v>1160.18</v>
          </cell>
          <cell r="AD6323">
            <v>0</v>
          </cell>
        </row>
        <row r="6324">
          <cell r="B6324" t="str">
            <v>MASON CO-UNREGULATEDROLLOFFBELFAIR</v>
          </cell>
          <cell r="J6324" t="str">
            <v>BELFAIR</v>
          </cell>
          <cell r="K6324" t="str">
            <v>BELFAIR TRANSFER BOX HAUL</v>
          </cell>
          <cell r="S6324">
            <v>0</v>
          </cell>
          <cell r="T6324">
            <v>0</v>
          </cell>
          <cell r="U6324">
            <v>0</v>
          </cell>
          <cell r="V6324">
            <v>0</v>
          </cell>
          <cell r="W6324">
            <v>0</v>
          </cell>
          <cell r="X6324">
            <v>0</v>
          </cell>
          <cell r="Y6324">
            <v>0</v>
          </cell>
          <cell r="Z6324">
            <v>0</v>
          </cell>
          <cell r="AA6324">
            <v>0</v>
          </cell>
          <cell r="AB6324">
            <v>0</v>
          </cell>
          <cell r="AC6324">
            <v>1826.23</v>
          </cell>
          <cell r="AD6324">
            <v>0</v>
          </cell>
        </row>
        <row r="6325">
          <cell r="B6325" t="str">
            <v>MASON CO-UNREGULATEDROLLOFFBLUEBOX</v>
          </cell>
          <cell r="J6325" t="str">
            <v>BLUEBOX</v>
          </cell>
          <cell r="K6325" t="str">
            <v>RECYCLING BLUE BOX</v>
          </cell>
          <cell r="S6325">
            <v>0</v>
          </cell>
          <cell r="T6325">
            <v>0</v>
          </cell>
          <cell r="U6325">
            <v>0</v>
          </cell>
          <cell r="V6325">
            <v>0</v>
          </cell>
          <cell r="W6325">
            <v>0</v>
          </cell>
          <cell r="X6325">
            <v>0</v>
          </cell>
          <cell r="Y6325">
            <v>0</v>
          </cell>
          <cell r="Z6325">
            <v>0</v>
          </cell>
          <cell r="AA6325">
            <v>0</v>
          </cell>
          <cell r="AB6325">
            <v>0</v>
          </cell>
          <cell r="AC6325">
            <v>10365.459999999999</v>
          </cell>
          <cell r="AD6325">
            <v>0</v>
          </cell>
        </row>
        <row r="6326">
          <cell r="B6326" t="str">
            <v>MASON CO-UNREGULATEDROLLOFFRECYHAUL</v>
          </cell>
          <cell r="J6326" t="str">
            <v>RECYHAUL</v>
          </cell>
          <cell r="K6326" t="str">
            <v>ROLL OFF RECYCLE HAUL</v>
          </cell>
          <cell r="S6326">
            <v>0</v>
          </cell>
          <cell r="T6326">
            <v>0</v>
          </cell>
          <cell r="U6326">
            <v>0</v>
          </cell>
          <cell r="V6326">
            <v>0</v>
          </cell>
          <cell r="W6326">
            <v>0</v>
          </cell>
          <cell r="X6326">
            <v>0</v>
          </cell>
          <cell r="Y6326">
            <v>0</v>
          </cell>
          <cell r="Z6326">
            <v>0</v>
          </cell>
          <cell r="AA6326">
            <v>0</v>
          </cell>
          <cell r="AB6326">
            <v>0</v>
          </cell>
          <cell r="AC6326">
            <v>2088.2399999999998</v>
          </cell>
          <cell r="AD6326">
            <v>0</v>
          </cell>
        </row>
        <row r="6327">
          <cell r="B6327" t="str">
            <v>MASON CO-UNREGULATEDROLLOFFRODELRECY</v>
          </cell>
          <cell r="J6327" t="str">
            <v>RODELRECY</v>
          </cell>
          <cell r="K6327" t="str">
            <v>ROLL OFF DELIVER-RECYCLE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X6327">
            <v>0</v>
          </cell>
          <cell r="Y6327">
            <v>0</v>
          </cell>
          <cell r="Z6327">
            <v>0</v>
          </cell>
          <cell r="AA6327">
            <v>0</v>
          </cell>
          <cell r="AB6327">
            <v>0</v>
          </cell>
          <cell r="AC6327">
            <v>77.959999999999994</v>
          </cell>
          <cell r="AD6327">
            <v>0</v>
          </cell>
        </row>
        <row r="6328">
          <cell r="B6328" t="str">
            <v>MASON CO-UNREGULATEDROLLOFFROMILERECY</v>
          </cell>
          <cell r="J6328" t="str">
            <v>ROMILERECY</v>
          </cell>
          <cell r="K6328" t="str">
            <v>ROLL OFF MILEAGE RECYCLE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X6328">
            <v>0</v>
          </cell>
          <cell r="Y6328">
            <v>0</v>
          </cell>
          <cell r="Z6328">
            <v>0</v>
          </cell>
          <cell r="AA6328">
            <v>0</v>
          </cell>
          <cell r="AB6328">
            <v>0</v>
          </cell>
          <cell r="AC6328">
            <v>903.96</v>
          </cell>
          <cell r="AD6328">
            <v>0</v>
          </cell>
        </row>
        <row r="6329">
          <cell r="B6329" t="str">
            <v>MASON CO-UNREGULATEDROLLOFFRORENT40DRECY</v>
          </cell>
          <cell r="J6329" t="str">
            <v>RORENT40DRECY</v>
          </cell>
          <cell r="K6329" t="str">
            <v>ROLL OFF RENT DAILY-RECYL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X6329">
            <v>0</v>
          </cell>
          <cell r="Y6329">
            <v>0</v>
          </cell>
          <cell r="Z6329">
            <v>0</v>
          </cell>
          <cell r="AA6329">
            <v>0</v>
          </cell>
          <cell r="AB6329">
            <v>0</v>
          </cell>
          <cell r="AC6329">
            <v>18.920000000000002</v>
          </cell>
          <cell r="AD6329">
            <v>0</v>
          </cell>
        </row>
        <row r="6330">
          <cell r="B6330" t="str">
            <v>MASON CO-UNREGULATEDSTORAGESTORENT22</v>
          </cell>
          <cell r="J6330" t="str">
            <v>STORENT22</v>
          </cell>
          <cell r="K6330" t="str">
            <v>PORTABLE STORAGE RENT 22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X6330">
            <v>0</v>
          </cell>
          <cell r="Y6330">
            <v>0</v>
          </cell>
          <cell r="Z6330">
            <v>0</v>
          </cell>
          <cell r="AA6330">
            <v>0</v>
          </cell>
          <cell r="AB6330">
            <v>0</v>
          </cell>
          <cell r="AC6330">
            <v>400</v>
          </cell>
          <cell r="AD6330">
            <v>0</v>
          </cell>
        </row>
        <row r="6331">
          <cell r="B6331" t="str">
            <v>MASON CO-UNREGULATEDSTORAGESTO22</v>
          </cell>
          <cell r="J6331" t="str">
            <v>STO22</v>
          </cell>
          <cell r="K6331" t="str">
            <v>22FT STORAGE CONT PU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X6331">
            <v>0</v>
          </cell>
          <cell r="Y6331">
            <v>0</v>
          </cell>
          <cell r="Z6331">
            <v>0</v>
          </cell>
          <cell r="AA6331">
            <v>0</v>
          </cell>
          <cell r="AB6331">
            <v>0</v>
          </cell>
          <cell r="AC6331">
            <v>77.959999999999994</v>
          </cell>
          <cell r="AD6331">
            <v>0</v>
          </cell>
        </row>
        <row r="6332">
          <cell r="B6332" t="str">
            <v>MASON CO-UNREGULATEDSTORAGESTORENT22</v>
          </cell>
          <cell r="J6332" t="str">
            <v>STORENT22</v>
          </cell>
          <cell r="K6332" t="str">
            <v>PORTABLE STORAGE RENT 22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X6332">
            <v>0</v>
          </cell>
          <cell r="Y6332">
            <v>0</v>
          </cell>
          <cell r="Z6332">
            <v>0</v>
          </cell>
          <cell r="AA6332">
            <v>0</v>
          </cell>
          <cell r="AB6332">
            <v>0</v>
          </cell>
          <cell r="AC6332">
            <v>3.34</v>
          </cell>
          <cell r="AD6332">
            <v>0</v>
          </cell>
        </row>
        <row r="6333">
          <cell r="B6333" t="str">
            <v>MASON CO-UNREGULATEDSURCFUEL-RECY MASON</v>
          </cell>
          <cell r="J6333" t="str">
            <v>FUEL-RECY MASON</v>
          </cell>
          <cell r="K6333" t="str">
            <v>FUEL &amp; MATERIAL SURCHARGE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X6333">
            <v>0</v>
          </cell>
          <cell r="Y6333">
            <v>0</v>
          </cell>
          <cell r="Z6333">
            <v>0</v>
          </cell>
          <cell r="AA6333">
            <v>0</v>
          </cell>
          <cell r="AB6333">
            <v>0</v>
          </cell>
          <cell r="AC6333">
            <v>0</v>
          </cell>
          <cell r="AD6333">
            <v>0</v>
          </cell>
        </row>
        <row r="6334">
          <cell r="B6334" t="str">
            <v>MASON CO-UNREGULATEDSURCFUEL-RES MASON</v>
          </cell>
          <cell r="J6334" t="str">
            <v>FUEL-RES MASON</v>
          </cell>
          <cell r="K6334" t="str">
            <v>FUEL &amp; MATERIAL SURCHARGE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X6334">
            <v>0</v>
          </cell>
          <cell r="Y6334">
            <v>0</v>
          </cell>
          <cell r="Z6334">
            <v>0</v>
          </cell>
          <cell r="AA6334">
            <v>0</v>
          </cell>
          <cell r="AB6334">
            <v>0</v>
          </cell>
          <cell r="AC6334">
            <v>0</v>
          </cell>
          <cell r="AD6334">
            <v>0</v>
          </cell>
        </row>
        <row r="6335">
          <cell r="B6335" t="str">
            <v>MASON CO-UNREGULATEDSURCFUEL-RECY MASON</v>
          </cell>
          <cell r="J6335" t="str">
            <v>FUEL-RECY MASON</v>
          </cell>
          <cell r="K6335" t="str">
            <v>FUEL &amp; MATERIAL SURCHARGE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X6335">
            <v>0</v>
          </cell>
          <cell r="Y6335">
            <v>0</v>
          </cell>
          <cell r="Z6335">
            <v>0</v>
          </cell>
          <cell r="AA6335">
            <v>0</v>
          </cell>
          <cell r="AB6335">
            <v>0</v>
          </cell>
          <cell r="AC6335">
            <v>0</v>
          </cell>
          <cell r="AD6335">
            <v>0</v>
          </cell>
        </row>
        <row r="6336">
          <cell r="B6336" t="str">
            <v>MASON CO-UNREGULATEDSURCFUEL-RO MASON</v>
          </cell>
          <cell r="J6336" t="str">
            <v>FUEL-RO MASON</v>
          </cell>
          <cell r="K6336" t="str">
            <v>FUEL &amp; MATERIAL SURCHARGE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X6336">
            <v>0</v>
          </cell>
          <cell r="Y6336">
            <v>0</v>
          </cell>
          <cell r="Z6336">
            <v>0</v>
          </cell>
          <cell r="AA6336">
            <v>0</v>
          </cell>
          <cell r="AB6336">
            <v>0</v>
          </cell>
          <cell r="AC6336">
            <v>0</v>
          </cell>
          <cell r="AD6336">
            <v>0</v>
          </cell>
        </row>
        <row r="6337">
          <cell r="B6337" t="str">
            <v>MASON CO-UNREGULATEDTAXESSALES TAX</v>
          </cell>
          <cell r="J6337" t="str">
            <v>SALES TAX</v>
          </cell>
          <cell r="K6337" t="str">
            <v>8.5% Sales Tax</v>
          </cell>
          <cell r="S6337">
            <v>0</v>
          </cell>
          <cell r="T6337">
            <v>0</v>
          </cell>
          <cell r="U6337">
            <v>0</v>
          </cell>
          <cell r="V6337">
            <v>0</v>
          </cell>
          <cell r="W6337">
            <v>0</v>
          </cell>
          <cell r="X6337">
            <v>0</v>
          </cell>
          <cell r="Y6337">
            <v>0</v>
          </cell>
          <cell r="Z6337">
            <v>0</v>
          </cell>
          <cell r="AA6337">
            <v>0</v>
          </cell>
          <cell r="AB6337">
            <v>0</v>
          </cell>
          <cell r="AC6337">
            <v>10.7</v>
          </cell>
          <cell r="AD6337">
            <v>0</v>
          </cell>
        </row>
        <row r="6338">
          <cell r="B6338" t="str">
            <v>MASON CO-UNREGULATEDTAXESSALES TAX</v>
          </cell>
          <cell r="J6338" t="str">
            <v>SALES TAX</v>
          </cell>
          <cell r="K6338" t="str">
            <v>8.5% Sales Tax</v>
          </cell>
          <cell r="S6338">
            <v>0</v>
          </cell>
          <cell r="T6338">
            <v>0</v>
          </cell>
          <cell r="U6338">
            <v>0</v>
          </cell>
          <cell r="V6338">
            <v>0</v>
          </cell>
          <cell r="W6338">
            <v>0</v>
          </cell>
          <cell r="X6338">
            <v>0</v>
          </cell>
          <cell r="Y6338">
            <v>0</v>
          </cell>
          <cell r="Z6338">
            <v>0</v>
          </cell>
          <cell r="AA6338">
            <v>0</v>
          </cell>
          <cell r="AB6338">
            <v>0</v>
          </cell>
          <cell r="AC6338">
            <v>210.85</v>
          </cell>
          <cell r="AD6338">
            <v>0</v>
          </cell>
        </row>
        <row r="6339">
          <cell r="B6339" t="str">
            <v>CITY OF SHELTON-CONTRACTACCOUNTING ADJUSTMENTSFINCHG</v>
          </cell>
          <cell r="J6339" t="str">
            <v>FINCHG</v>
          </cell>
          <cell r="K6339" t="str">
            <v>LATE FEE</v>
          </cell>
          <cell r="S6339">
            <v>0</v>
          </cell>
          <cell r="T6339">
            <v>0</v>
          </cell>
          <cell r="U6339">
            <v>0</v>
          </cell>
          <cell r="V6339">
            <v>0</v>
          </cell>
          <cell r="W6339">
            <v>0</v>
          </cell>
          <cell r="X6339">
            <v>0</v>
          </cell>
          <cell r="Y6339">
            <v>0</v>
          </cell>
          <cell r="Z6339">
            <v>0</v>
          </cell>
          <cell r="AA6339">
            <v>0</v>
          </cell>
          <cell r="AB6339">
            <v>0</v>
          </cell>
          <cell r="AC6339">
            <v>0</v>
          </cell>
          <cell r="AD6339">
            <v>654.61</v>
          </cell>
        </row>
        <row r="6340">
          <cell r="B6340" t="str">
            <v>CITY OF SHELTON-CONTRACTACCOUNTING ADJUSTMENTSFINCHG</v>
          </cell>
          <cell r="J6340" t="str">
            <v>FINCHG</v>
          </cell>
          <cell r="K6340" t="str">
            <v>LATE FEE</v>
          </cell>
          <cell r="S6340">
            <v>0</v>
          </cell>
          <cell r="T6340">
            <v>0</v>
          </cell>
          <cell r="U6340">
            <v>0</v>
          </cell>
          <cell r="V6340">
            <v>0</v>
          </cell>
          <cell r="W6340">
            <v>0</v>
          </cell>
          <cell r="X6340">
            <v>0</v>
          </cell>
          <cell r="Y6340">
            <v>0</v>
          </cell>
          <cell r="Z6340">
            <v>0</v>
          </cell>
          <cell r="AA6340">
            <v>0</v>
          </cell>
          <cell r="AB6340">
            <v>0</v>
          </cell>
          <cell r="AC6340">
            <v>0</v>
          </cell>
          <cell r="AD6340">
            <v>-2</v>
          </cell>
        </row>
        <row r="6341">
          <cell r="B6341" t="str">
            <v>CITY OF SHELTON-CONTRACTACCOUNTING ADJUSTMENTSMM</v>
          </cell>
          <cell r="J6341" t="str">
            <v>MM</v>
          </cell>
          <cell r="K6341" t="str">
            <v>MOVE MONEY</v>
          </cell>
          <cell r="S6341">
            <v>0</v>
          </cell>
          <cell r="T6341">
            <v>0</v>
          </cell>
          <cell r="U6341">
            <v>0</v>
          </cell>
          <cell r="V6341">
            <v>0</v>
          </cell>
          <cell r="W6341">
            <v>0</v>
          </cell>
          <cell r="X6341">
            <v>0</v>
          </cell>
          <cell r="Y6341">
            <v>0</v>
          </cell>
          <cell r="Z6341">
            <v>0</v>
          </cell>
          <cell r="AA6341">
            <v>0</v>
          </cell>
          <cell r="AB6341">
            <v>0</v>
          </cell>
          <cell r="AC6341">
            <v>0</v>
          </cell>
          <cell r="AD6341">
            <v>-47.77</v>
          </cell>
        </row>
        <row r="6342">
          <cell r="B6342" t="str">
            <v>CITY OF SHELTON-CONTRACTACCOUNTING ADJUSTMENTSREFUND</v>
          </cell>
          <cell r="J6342" t="str">
            <v>REFUND</v>
          </cell>
          <cell r="K6342" t="str">
            <v>REFUND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  <cell r="W6342">
            <v>0</v>
          </cell>
          <cell r="X6342">
            <v>0</v>
          </cell>
          <cell r="Y6342">
            <v>0</v>
          </cell>
          <cell r="Z6342">
            <v>0</v>
          </cell>
          <cell r="AA6342">
            <v>0</v>
          </cell>
          <cell r="AB6342">
            <v>0</v>
          </cell>
          <cell r="AC6342">
            <v>0</v>
          </cell>
          <cell r="AD6342">
            <v>146.34</v>
          </cell>
        </row>
        <row r="6343">
          <cell r="B6343" t="str">
            <v>CITY OF SHELTON-CONTRACTCOMMERCIAL  FRONTLOADLOOSE-COMM</v>
          </cell>
          <cell r="J6343" t="str">
            <v>LOOSE-COMM</v>
          </cell>
          <cell r="K6343" t="str">
            <v>LOOSE MATERIAL - COMM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X6343">
            <v>0</v>
          </cell>
          <cell r="Y6343">
            <v>0</v>
          </cell>
          <cell r="Z6343">
            <v>0</v>
          </cell>
          <cell r="AA6343">
            <v>0</v>
          </cell>
          <cell r="AB6343">
            <v>0</v>
          </cell>
          <cell r="AC6343">
            <v>0</v>
          </cell>
          <cell r="AD6343">
            <v>555.45000000000005</v>
          </cell>
        </row>
        <row r="6344">
          <cell r="B6344" t="str">
            <v>CITY OF SHELTON-CONTRACTCOMMERCIAL - REARLOAD300CW1</v>
          </cell>
          <cell r="J6344" t="str">
            <v>300CW1</v>
          </cell>
          <cell r="K6344" t="str">
            <v>1-300 GL CART WEEKLY SVC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X6344">
            <v>0</v>
          </cell>
          <cell r="Y6344">
            <v>0</v>
          </cell>
          <cell r="Z6344">
            <v>0</v>
          </cell>
          <cell r="AA6344">
            <v>0</v>
          </cell>
          <cell r="AB6344">
            <v>0</v>
          </cell>
          <cell r="AC6344">
            <v>0</v>
          </cell>
          <cell r="AD6344">
            <v>42146.9</v>
          </cell>
        </row>
        <row r="6345">
          <cell r="B6345" t="str">
            <v>CITY OF SHELTON-CONTRACTCOMMERCIAL - REARLOAD64CW1</v>
          </cell>
          <cell r="J6345" t="str">
            <v>64CW1</v>
          </cell>
          <cell r="K6345" t="str">
            <v>1-64 GL CART WEEKLY SVC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X6345">
            <v>0</v>
          </cell>
          <cell r="Y6345">
            <v>0</v>
          </cell>
          <cell r="Z6345">
            <v>0</v>
          </cell>
          <cell r="AA6345">
            <v>0</v>
          </cell>
          <cell r="AB6345">
            <v>0</v>
          </cell>
          <cell r="AC6345">
            <v>0</v>
          </cell>
          <cell r="AD6345">
            <v>1579.86</v>
          </cell>
        </row>
        <row r="6346">
          <cell r="B6346" t="str">
            <v>CITY OF SHELTON-CONTRACTCOMMERCIAL - REARLOAD96CW1</v>
          </cell>
          <cell r="J6346" t="str">
            <v>96CW1</v>
          </cell>
          <cell r="K6346" t="str">
            <v>1-96 GL CART WEEKLY SVC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X6346">
            <v>0</v>
          </cell>
          <cell r="Y6346">
            <v>0</v>
          </cell>
          <cell r="Z6346">
            <v>0</v>
          </cell>
          <cell r="AA6346">
            <v>0</v>
          </cell>
          <cell r="AB6346">
            <v>0</v>
          </cell>
          <cell r="AC6346">
            <v>0</v>
          </cell>
          <cell r="AD6346">
            <v>4112.62</v>
          </cell>
        </row>
        <row r="6347">
          <cell r="B6347" t="str">
            <v>CITY OF SHELTON-CONTRACTCOMMERCIAL - REARLOADSL096.0GEO001CGW</v>
          </cell>
          <cell r="J6347" t="str">
            <v>SL096.0GEO001CGW</v>
          </cell>
          <cell r="K6347" t="str">
            <v>96 GL EOW COM GREENWASTE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X6347">
            <v>0</v>
          </cell>
          <cell r="Y6347">
            <v>0</v>
          </cell>
          <cell r="Z6347">
            <v>0</v>
          </cell>
          <cell r="AA6347">
            <v>0</v>
          </cell>
          <cell r="AB6347">
            <v>0</v>
          </cell>
          <cell r="AC6347">
            <v>0</v>
          </cell>
          <cell r="AD6347">
            <v>108</v>
          </cell>
        </row>
        <row r="6348">
          <cell r="B6348" t="str">
            <v>CITY OF SHELTON-CONTRACTCOMMERCIAL - REARLOADUNLOCKRECY</v>
          </cell>
          <cell r="J6348" t="str">
            <v>UNLOCKRECY</v>
          </cell>
          <cell r="K6348" t="str">
            <v>UNLOCK / UNLATCH RECY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X6348">
            <v>0</v>
          </cell>
          <cell r="Y6348">
            <v>0</v>
          </cell>
          <cell r="Z6348">
            <v>0</v>
          </cell>
          <cell r="AA6348">
            <v>0</v>
          </cell>
          <cell r="AB6348">
            <v>0</v>
          </cell>
          <cell r="AC6348">
            <v>0</v>
          </cell>
          <cell r="AD6348">
            <v>20</v>
          </cell>
        </row>
        <row r="6349">
          <cell r="B6349" t="str">
            <v>CITY OF SHELTON-CONTRACTCOMMERCIAL - REARLOADUNLOCKREF</v>
          </cell>
          <cell r="J6349" t="str">
            <v>UNLOCKREF</v>
          </cell>
          <cell r="K6349" t="str">
            <v>UNLOCK / UNLATCH REFUSE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X6349">
            <v>0</v>
          </cell>
          <cell r="Y6349">
            <v>0</v>
          </cell>
          <cell r="Z6349">
            <v>0</v>
          </cell>
          <cell r="AA6349">
            <v>0</v>
          </cell>
          <cell r="AB6349">
            <v>0</v>
          </cell>
          <cell r="AC6349">
            <v>0</v>
          </cell>
          <cell r="AD6349">
            <v>442.5</v>
          </cell>
        </row>
        <row r="6350">
          <cell r="B6350" t="str">
            <v>CITY OF SHELTON-CONTRACTCOMMERCIAL - REARLOADEP300-COM</v>
          </cell>
          <cell r="J6350" t="str">
            <v>EP300-COM</v>
          </cell>
          <cell r="K6350" t="str">
            <v>EXTRA PICKUP 300 GL - COM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X6350">
            <v>0</v>
          </cell>
          <cell r="Y6350">
            <v>0</v>
          </cell>
          <cell r="Z6350">
            <v>0</v>
          </cell>
          <cell r="AA6350">
            <v>0</v>
          </cell>
          <cell r="AB6350">
            <v>0</v>
          </cell>
          <cell r="AC6350">
            <v>0</v>
          </cell>
          <cell r="AD6350">
            <v>472.32</v>
          </cell>
        </row>
        <row r="6351">
          <cell r="B6351" t="str">
            <v>CITY OF SHELTON-CONTRACTCOMMERCIAL - REARLOADEP64-COM</v>
          </cell>
          <cell r="J6351" t="str">
            <v>EP64-COM</v>
          </cell>
          <cell r="K6351" t="str">
            <v>EXTRA PICKUP 64 GL - COM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X6351">
            <v>0</v>
          </cell>
          <cell r="Y6351">
            <v>0</v>
          </cell>
          <cell r="Z6351">
            <v>0</v>
          </cell>
          <cell r="AA6351">
            <v>0</v>
          </cell>
          <cell r="AB6351">
            <v>0</v>
          </cell>
          <cell r="AC6351">
            <v>0</v>
          </cell>
          <cell r="AD6351">
            <v>367.5</v>
          </cell>
        </row>
        <row r="6352">
          <cell r="B6352" t="str">
            <v>CITY OF SHELTON-CONTRACTCOMMERCIAL - REARLOADEP96-COM</v>
          </cell>
          <cell r="J6352" t="str">
            <v>EP96-COM</v>
          </cell>
          <cell r="K6352" t="str">
            <v>EXTRA PICKUP 96 GL - COM</v>
          </cell>
          <cell r="S6352">
            <v>0</v>
          </cell>
          <cell r="T6352">
            <v>0</v>
          </cell>
          <cell r="U6352">
            <v>0</v>
          </cell>
          <cell r="V6352">
            <v>0</v>
          </cell>
          <cell r="W6352">
            <v>0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>
            <v>0</v>
          </cell>
          <cell r="AC6352">
            <v>0</v>
          </cell>
          <cell r="AD6352">
            <v>648.44000000000005</v>
          </cell>
        </row>
        <row r="6353">
          <cell r="B6353" t="str">
            <v>CITY OF SHELTON-CONTRACTCOMMERCIAL - REARLOADUNLOCKREF</v>
          </cell>
          <cell r="J6353" t="str">
            <v>UNLOCKREF</v>
          </cell>
          <cell r="K6353" t="str">
            <v>UNLOCK / UNLATCH REFUSE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X6353">
            <v>0</v>
          </cell>
          <cell r="Y6353">
            <v>0</v>
          </cell>
          <cell r="Z6353">
            <v>0</v>
          </cell>
          <cell r="AA6353">
            <v>0</v>
          </cell>
          <cell r="AB6353">
            <v>0</v>
          </cell>
          <cell r="AC6353">
            <v>0</v>
          </cell>
          <cell r="AD6353">
            <v>191.16</v>
          </cell>
        </row>
        <row r="6354">
          <cell r="B6354" t="str">
            <v>CITY OF SHELTON-CONTRACTPAYMENTSCC-KOL</v>
          </cell>
          <cell r="J6354" t="str">
            <v>CC-KOL</v>
          </cell>
          <cell r="K6354" t="str">
            <v>ONLINE PAYMENT-CC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X6354">
            <v>0</v>
          </cell>
          <cell r="Y6354">
            <v>0</v>
          </cell>
          <cell r="Z6354">
            <v>0</v>
          </cell>
          <cell r="AA6354">
            <v>0</v>
          </cell>
          <cell r="AB6354">
            <v>0</v>
          </cell>
          <cell r="AC6354">
            <v>0</v>
          </cell>
          <cell r="AD6354">
            <v>-83367.22</v>
          </cell>
        </row>
        <row r="6355">
          <cell r="B6355" t="str">
            <v>CITY OF SHELTON-CONTRACTPAYMENTSCCREF-KOL</v>
          </cell>
          <cell r="J6355" t="str">
            <v>CCREF-KOL</v>
          </cell>
          <cell r="K6355" t="str">
            <v>CREDIT CARD REFUND</v>
          </cell>
          <cell r="S6355">
            <v>0</v>
          </cell>
          <cell r="T6355">
            <v>0</v>
          </cell>
          <cell r="U6355">
            <v>0</v>
          </cell>
          <cell r="V6355">
            <v>0</v>
          </cell>
          <cell r="W6355">
            <v>0</v>
          </cell>
          <cell r="X6355">
            <v>0</v>
          </cell>
          <cell r="Y6355">
            <v>0</v>
          </cell>
          <cell r="Z6355">
            <v>0</v>
          </cell>
          <cell r="AA6355">
            <v>0</v>
          </cell>
          <cell r="AB6355">
            <v>0</v>
          </cell>
          <cell r="AC6355">
            <v>0</v>
          </cell>
          <cell r="AD6355">
            <v>91.55</v>
          </cell>
        </row>
        <row r="6356">
          <cell r="B6356" t="str">
            <v>CITY OF SHELTON-CONTRACTPAYMENTSPAY</v>
          </cell>
          <cell r="J6356" t="str">
            <v>PAY</v>
          </cell>
          <cell r="K6356" t="str">
            <v>PAYMENT-THANK YOU!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X6356">
            <v>0</v>
          </cell>
          <cell r="Y6356">
            <v>0</v>
          </cell>
          <cell r="Z6356">
            <v>0</v>
          </cell>
          <cell r="AA6356">
            <v>0</v>
          </cell>
          <cell r="AB6356">
            <v>0</v>
          </cell>
          <cell r="AC6356">
            <v>0</v>
          </cell>
          <cell r="AD6356">
            <v>-23594.81</v>
          </cell>
        </row>
        <row r="6357">
          <cell r="B6357" t="str">
            <v>CITY OF SHELTON-CONTRACTPAYMENTSPAY EFT</v>
          </cell>
          <cell r="J6357" t="str">
            <v>PAY EFT</v>
          </cell>
          <cell r="K6357" t="str">
            <v>ELECTRONIC PAYMENT</v>
          </cell>
          <cell r="S6357">
            <v>0</v>
          </cell>
          <cell r="T6357">
            <v>0</v>
          </cell>
          <cell r="U6357">
            <v>0</v>
          </cell>
          <cell r="V6357">
            <v>0</v>
          </cell>
          <cell r="W6357">
            <v>0</v>
          </cell>
          <cell r="X6357">
            <v>0</v>
          </cell>
          <cell r="Y6357">
            <v>0</v>
          </cell>
          <cell r="Z6357">
            <v>0</v>
          </cell>
          <cell r="AA6357">
            <v>0</v>
          </cell>
          <cell r="AB6357">
            <v>0</v>
          </cell>
          <cell r="AC6357">
            <v>0</v>
          </cell>
          <cell r="AD6357">
            <v>-397.35</v>
          </cell>
        </row>
        <row r="6358">
          <cell r="B6358" t="str">
            <v>CITY OF SHELTON-CONTRACTPAYMENTSPAY ICT</v>
          </cell>
          <cell r="J6358" t="str">
            <v>PAY ICT</v>
          </cell>
          <cell r="K6358" t="str">
            <v>I/C PAYMENT THANK YOU!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X6358">
            <v>0</v>
          </cell>
          <cell r="Y6358">
            <v>0</v>
          </cell>
          <cell r="Z6358">
            <v>0</v>
          </cell>
          <cell r="AA6358">
            <v>0</v>
          </cell>
          <cell r="AB6358">
            <v>0</v>
          </cell>
          <cell r="AC6358">
            <v>0</v>
          </cell>
          <cell r="AD6358">
            <v>-1310.46</v>
          </cell>
        </row>
        <row r="6359">
          <cell r="B6359" t="str">
            <v>CITY OF SHELTON-CONTRACTPAYMENTSPAY-CFREE</v>
          </cell>
          <cell r="J6359" t="str">
            <v>PAY-CFREE</v>
          </cell>
          <cell r="K6359" t="str">
            <v>PAYMENT-THANK YOU</v>
          </cell>
          <cell r="S6359">
            <v>0</v>
          </cell>
          <cell r="T6359">
            <v>0</v>
          </cell>
          <cell r="U6359">
            <v>0</v>
          </cell>
          <cell r="V6359">
            <v>0</v>
          </cell>
          <cell r="W6359">
            <v>0</v>
          </cell>
          <cell r="X6359">
            <v>0</v>
          </cell>
          <cell r="Y6359">
            <v>0</v>
          </cell>
          <cell r="Z6359">
            <v>0</v>
          </cell>
          <cell r="AA6359">
            <v>0</v>
          </cell>
          <cell r="AB6359">
            <v>0</v>
          </cell>
          <cell r="AC6359">
            <v>0</v>
          </cell>
          <cell r="AD6359">
            <v>-7242.58</v>
          </cell>
        </row>
        <row r="6360">
          <cell r="B6360" t="str">
            <v>CITY OF SHELTON-CONTRACTPAYMENTSPAY-KOL</v>
          </cell>
          <cell r="J6360" t="str">
            <v>PAY-KOL</v>
          </cell>
          <cell r="K6360" t="str">
            <v>PAYMENT-THANK YOU - OL</v>
          </cell>
          <cell r="S6360">
            <v>0</v>
          </cell>
          <cell r="T6360">
            <v>0</v>
          </cell>
          <cell r="U6360">
            <v>0</v>
          </cell>
          <cell r="V6360">
            <v>0</v>
          </cell>
          <cell r="W6360">
            <v>0</v>
          </cell>
          <cell r="X6360">
            <v>0</v>
          </cell>
          <cell r="Y6360">
            <v>0</v>
          </cell>
          <cell r="Z6360">
            <v>0</v>
          </cell>
          <cell r="AA6360">
            <v>0</v>
          </cell>
          <cell r="AB6360">
            <v>0</v>
          </cell>
          <cell r="AC6360">
            <v>0</v>
          </cell>
          <cell r="AD6360">
            <v>-20418.87</v>
          </cell>
        </row>
        <row r="6361">
          <cell r="B6361" t="str">
            <v>CITY OF SHELTON-CONTRACTPAYMENTSPAY-NATL</v>
          </cell>
          <cell r="J6361" t="str">
            <v>PAY-NATL</v>
          </cell>
          <cell r="K6361" t="str">
            <v>PAYMENT THANK YOU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X6361">
            <v>0</v>
          </cell>
          <cell r="Y6361">
            <v>0</v>
          </cell>
          <cell r="Z6361">
            <v>0</v>
          </cell>
          <cell r="AA6361">
            <v>0</v>
          </cell>
          <cell r="AB6361">
            <v>0</v>
          </cell>
          <cell r="AC6361">
            <v>0</v>
          </cell>
          <cell r="AD6361">
            <v>-1064.9000000000001</v>
          </cell>
        </row>
        <row r="6362">
          <cell r="B6362" t="str">
            <v>CITY OF SHELTON-CONTRACTPAYMENTSPAY-OAK</v>
          </cell>
          <cell r="J6362" t="str">
            <v>PAY-OAK</v>
          </cell>
          <cell r="K6362" t="str">
            <v>OAKLEAF PAYMENT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X6362">
            <v>0</v>
          </cell>
          <cell r="Y6362">
            <v>0</v>
          </cell>
          <cell r="Z6362">
            <v>0</v>
          </cell>
          <cell r="AA6362">
            <v>0</v>
          </cell>
          <cell r="AB6362">
            <v>0</v>
          </cell>
          <cell r="AC6362">
            <v>0</v>
          </cell>
          <cell r="AD6362">
            <v>-442.73</v>
          </cell>
        </row>
        <row r="6363">
          <cell r="B6363" t="str">
            <v>CITY OF SHELTON-CONTRACTPAYMENTSPAY-RPPS</v>
          </cell>
          <cell r="J6363" t="str">
            <v>PAY-RPPS</v>
          </cell>
          <cell r="K6363" t="str">
            <v>RPSS PAYMENT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X6363">
            <v>0</v>
          </cell>
          <cell r="Y6363">
            <v>0</v>
          </cell>
          <cell r="Z6363">
            <v>0</v>
          </cell>
          <cell r="AA6363">
            <v>0</v>
          </cell>
          <cell r="AB6363">
            <v>0</v>
          </cell>
          <cell r="AC6363">
            <v>0</v>
          </cell>
          <cell r="AD6363">
            <v>-2900.24</v>
          </cell>
        </row>
        <row r="6364">
          <cell r="B6364" t="str">
            <v>CITY OF SHELTON-CONTRACTPAYMENTSPAYMET</v>
          </cell>
          <cell r="J6364" t="str">
            <v>PAYMET</v>
          </cell>
          <cell r="K6364" t="str">
            <v>METAVANTE ONLINE PAYMENT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X6364">
            <v>0</v>
          </cell>
          <cell r="Y6364">
            <v>0</v>
          </cell>
          <cell r="Z6364">
            <v>0</v>
          </cell>
          <cell r="AA6364">
            <v>0</v>
          </cell>
          <cell r="AB6364">
            <v>0</v>
          </cell>
          <cell r="AC6364">
            <v>0</v>
          </cell>
          <cell r="AD6364">
            <v>-1672.55</v>
          </cell>
        </row>
        <row r="6365">
          <cell r="B6365" t="str">
            <v>CITY OF SHELTON-CONTRACTPAYMENTSPAYPNCL</v>
          </cell>
          <cell r="J6365" t="str">
            <v>PAYPNCL</v>
          </cell>
          <cell r="K6365" t="str">
            <v>PAYMENT THANK YOU!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  <cell r="AC6365">
            <v>0</v>
          </cell>
          <cell r="AD6365">
            <v>-38234.39</v>
          </cell>
        </row>
        <row r="6366">
          <cell r="B6366" t="str">
            <v>CITY OF SHELTON-CONTRACTPAYMENTSPAYUSBL</v>
          </cell>
          <cell r="J6366" t="str">
            <v>PAYUSBL</v>
          </cell>
          <cell r="K6366" t="str">
            <v>PAYMENT THANK YOU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>
            <v>0</v>
          </cell>
          <cell r="AC6366">
            <v>0</v>
          </cell>
          <cell r="AD6366">
            <v>-1228.25</v>
          </cell>
        </row>
        <row r="6367">
          <cell r="B6367" t="str">
            <v>CITY OF SHELTON-CONTRACTPAYMENTSRET-KOL</v>
          </cell>
          <cell r="J6367" t="str">
            <v>RET-KOL</v>
          </cell>
          <cell r="K6367" t="str">
            <v>ONLINE PAYMENT RETURN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X6367">
            <v>0</v>
          </cell>
          <cell r="Y6367">
            <v>0</v>
          </cell>
          <cell r="Z6367">
            <v>0</v>
          </cell>
          <cell r="AA6367">
            <v>0</v>
          </cell>
          <cell r="AB6367">
            <v>0</v>
          </cell>
          <cell r="AC6367">
            <v>0</v>
          </cell>
          <cell r="AD6367">
            <v>653.42999999999995</v>
          </cell>
        </row>
        <row r="6368">
          <cell r="B6368" t="str">
            <v>CITY OF SHELTON-CONTRACTRESIDENTIAL300RW1</v>
          </cell>
          <cell r="J6368" t="str">
            <v>300RW1</v>
          </cell>
          <cell r="K6368" t="str">
            <v>1-300 GL CART WEEKLY SVC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X6368">
            <v>0</v>
          </cell>
          <cell r="Y6368">
            <v>0</v>
          </cell>
          <cell r="Z6368">
            <v>0</v>
          </cell>
          <cell r="AA6368">
            <v>0</v>
          </cell>
          <cell r="AB6368">
            <v>0</v>
          </cell>
          <cell r="AC6368">
            <v>0</v>
          </cell>
          <cell r="AD6368">
            <v>10249.200000000001</v>
          </cell>
        </row>
        <row r="6369">
          <cell r="B6369" t="str">
            <v>CITY OF SHELTON-CONTRACTRESIDENTIAL35RE1</v>
          </cell>
          <cell r="J6369" t="str">
            <v>35RE1</v>
          </cell>
          <cell r="K6369" t="str">
            <v>1-35 GAL CART EOW SVC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X6369">
            <v>0</v>
          </cell>
          <cell r="Y6369">
            <v>0</v>
          </cell>
          <cell r="Z6369">
            <v>0</v>
          </cell>
          <cell r="AA6369">
            <v>0</v>
          </cell>
          <cell r="AB6369">
            <v>0</v>
          </cell>
          <cell r="AC6369">
            <v>0</v>
          </cell>
          <cell r="AD6369">
            <v>5789.03</v>
          </cell>
        </row>
        <row r="6370">
          <cell r="B6370" t="str">
            <v>CITY OF SHELTON-CONTRACTRESIDENTIAL35RE1RR</v>
          </cell>
          <cell r="J6370" t="str">
            <v>35RE1RR</v>
          </cell>
          <cell r="K6370" t="str">
            <v>1-35 GL CART EOW REDUCED RATE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X6370">
            <v>0</v>
          </cell>
          <cell r="Y6370">
            <v>0</v>
          </cell>
          <cell r="Z6370">
            <v>0</v>
          </cell>
          <cell r="AA6370">
            <v>0</v>
          </cell>
          <cell r="AB6370">
            <v>0</v>
          </cell>
          <cell r="AC6370">
            <v>0</v>
          </cell>
          <cell r="AD6370">
            <v>940.5</v>
          </cell>
        </row>
        <row r="6371">
          <cell r="B6371" t="str">
            <v>CITY OF SHELTON-CONTRACTRESIDENTIAL64RE1</v>
          </cell>
          <cell r="J6371" t="str">
            <v>64RE1</v>
          </cell>
          <cell r="K6371" t="str">
            <v>1-64 GAL EOW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X6371">
            <v>0</v>
          </cell>
          <cell r="Y6371">
            <v>0</v>
          </cell>
          <cell r="Z6371">
            <v>0</v>
          </cell>
          <cell r="AA6371">
            <v>0</v>
          </cell>
          <cell r="AB6371">
            <v>0</v>
          </cell>
          <cell r="AC6371">
            <v>0</v>
          </cell>
          <cell r="AD6371">
            <v>24049.05</v>
          </cell>
        </row>
        <row r="6372">
          <cell r="B6372" t="str">
            <v>CITY OF SHELTON-CONTRACTRESIDENTIAL64RE1RR</v>
          </cell>
          <cell r="J6372" t="str">
            <v>64RE1RR</v>
          </cell>
          <cell r="K6372" t="str">
            <v>1-64 GL CART EOW REDUCED RATE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X6372">
            <v>0</v>
          </cell>
          <cell r="Y6372">
            <v>0</v>
          </cell>
          <cell r="Z6372">
            <v>0</v>
          </cell>
          <cell r="AA6372">
            <v>0</v>
          </cell>
          <cell r="AB6372">
            <v>0</v>
          </cell>
          <cell r="AC6372">
            <v>0</v>
          </cell>
          <cell r="AD6372">
            <v>1557.1</v>
          </cell>
        </row>
        <row r="6373">
          <cell r="B6373" t="str">
            <v>CITY OF SHELTON-CONTRACTRESIDENTIAL64RW1</v>
          </cell>
          <cell r="J6373" t="str">
            <v>64RW1</v>
          </cell>
          <cell r="K6373" t="str">
            <v>1-64 GAL CART WEEKLY SVC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X6373">
            <v>0</v>
          </cell>
          <cell r="Y6373">
            <v>0</v>
          </cell>
          <cell r="Z6373">
            <v>0</v>
          </cell>
          <cell r="AA6373">
            <v>0</v>
          </cell>
          <cell r="AB6373">
            <v>0</v>
          </cell>
          <cell r="AC6373">
            <v>0</v>
          </cell>
          <cell r="AD6373">
            <v>3397.02</v>
          </cell>
        </row>
        <row r="6374">
          <cell r="B6374" t="str">
            <v>CITY OF SHELTON-CONTRACTRESIDENTIAL64RW1RR</v>
          </cell>
          <cell r="J6374" t="str">
            <v>64RW1RR</v>
          </cell>
          <cell r="K6374" t="str">
            <v>1-64 GL CART WKLY REDUCED RATE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X6374">
            <v>0</v>
          </cell>
          <cell r="Y6374">
            <v>0</v>
          </cell>
          <cell r="Z6374">
            <v>0</v>
          </cell>
          <cell r="AA6374">
            <v>0</v>
          </cell>
          <cell r="AB6374">
            <v>0</v>
          </cell>
          <cell r="AC6374">
            <v>0</v>
          </cell>
          <cell r="AD6374">
            <v>76.8</v>
          </cell>
        </row>
        <row r="6375">
          <cell r="B6375" t="str">
            <v>CITY OF SHELTON-CONTRACTRESIDENTIAL96RE1</v>
          </cell>
          <cell r="J6375" t="str">
            <v>96RE1</v>
          </cell>
          <cell r="K6375" t="str">
            <v>1-96 GAL EOW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X6375">
            <v>0</v>
          </cell>
          <cell r="Y6375">
            <v>0</v>
          </cell>
          <cell r="Z6375">
            <v>0</v>
          </cell>
          <cell r="AA6375">
            <v>0</v>
          </cell>
          <cell r="AB6375">
            <v>0</v>
          </cell>
          <cell r="AC6375">
            <v>0</v>
          </cell>
          <cell r="AD6375">
            <v>14628.89</v>
          </cell>
        </row>
        <row r="6376">
          <cell r="B6376" t="str">
            <v>CITY OF SHELTON-CONTRACTRESIDENTIAL96RE1RR</v>
          </cell>
          <cell r="J6376" t="str">
            <v>96RE1RR</v>
          </cell>
          <cell r="K6376" t="str">
            <v>1-96 GL CART EOW REDUCED RATE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X6376">
            <v>0</v>
          </cell>
          <cell r="Y6376">
            <v>0</v>
          </cell>
          <cell r="Z6376">
            <v>0</v>
          </cell>
          <cell r="AA6376">
            <v>0</v>
          </cell>
          <cell r="AB6376">
            <v>0</v>
          </cell>
          <cell r="AC6376">
            <v>0</v>
          </cell>
          <cell r="AD6376">
            <v>741.48</v>
          </cell>
        </row>
        <row r="6377">
          <cell r="B6377" t="str">
            <v>CITY OF SHELTON-CONTRACTRESIDENTIAL96RW1</v>
          </cell>
          <cell r="J6377" t="str">
            <v>96RW1</v>
          </cell>
          <cell r="K6377" t="str">
            <v>1-96 GAL CART WEEKLY SVC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X6377">
            <v>0</v>
          </cell>
          <cell r="Y6377">
            <v>0</v>
          </cell>
          <cell r="Z6377">
            <v>0</v>
          </cell>
          <cell r="AA6377">
            <v>0</v>
          </cell>
          <cell r="AB6377">
            <v>0</v>
          </cell>
          <cell r="AC6377">
            <v>0</v>
          </cell>
          <cell r="AD6377">
            <v>3060.6</v>
          </cell>
        </row>
        <row r="6378">
          <cell r="B6378" t="str">
            <v>CITY OF SHELTON-CONTRACTRESIDENTIAL96RW1RR</v>
          </cell>
          <cell r="J6378" t="str">
            <v>96RW1RR</v>
          </cell>
          <cell r="K6378" t="str">
            <v>1-96 GL CART WKLY REDUCED RATE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X6378">
            <v>0</v>
          </cell>
          <cell r="Y6378">
            <v>0</v>
          </cell>
          <cell r="Z6378">
            <v>0</v>
          </cell>
          <cell r="AA6378">
            <v>0</v>
          </cell>
          <cell r="AB6378">
            <v>0</v>
          </cell>
          <cell r="AC6378">
            <v>0</v>
          </cell>
          <cell r="AD6378">
            <v>71.88</v>
          </cell>
        </row>
        <row r="6379">
          <cell r="B6379" t="str">
            <v>CITY OF SHELTON-CONTRACTRESIDENTIALEMPLOYEER</v>
          </cell>
          <cell r="J6379" t="str">
            <v>EMPLOYEER</v>
          </cell>
          <cell r="K6379" t="str">
            <v>EMPLOYEE SERVICE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X6379">
            <v>0</v>
          </cell>
          <cell r="Y6379">
            <v>0</v>
          </cell>
          <cell r="Z6379">
            <v>0</v>
          </cell>
          <cell r="AA6379">
            <v>0</v>
          </cell>
          <cell r="AB6379">
            <v>0</v>
          </cell>
          <cell r="AC6379">
            <v>0</v>
          </cell>
          <cell r="AD6379">
            <v>0</v>
          </cell>
        </row>
        <row r="6380">
          <cell r="B6380" t="str">
            <v>CITY OF SHELTON-CONTRACTRESIDENTIALMINSVC-RESI</v>
          </cell>
          <cell r="J6380" t="str">
            <v>MINSVC-RESI</v>
          </cell>
          <cell r="K6380" t="str">
            <v>MINIMUM SERVICE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X6380">
            <v>0</v>
          </cell>
          <cell r="Y6380">
            <v>0</v>
          </cell>
          <cell r="Z6380">
            <v>0</v>
          </cell>
          <cell r="AA6380">
            <v>0</v>
          </cell>
          <cell r="AB6380">
            <v>0</v>
          </cell>
          <cell r="AC6380">
            <v>0</v>
          </cell>
          <cell r="AD6380">
            <v>358.13</v>
          </cell>
        </row>
        <row r="6381">
          <cell r="B6381" t="str">
            <v>CITY OF SHELTON-CONTRACTRESIDENTIALROLLOUT 5-25</v>
          </cell>
          <cell r="J6381" t="str">
            <v>ROLLOUT 5-25</v>
          </cell>
          <cell r="K6381" t="str">
            <v>ROLL OUT FEE 5 - 25 FT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X6381">
            <v>0</v>
          </cell>
          <cell r="Y6381">
            <v>0</v>
          </cell>
          <cell r="Z6381">
            <v>0</v>
          </cell>
          <cell r="AA6381">
            <v>0</v>
          </cell>
          <cell r="AB6381">
            <v>0</v>
          </cell>
          <cell r="AC6381">
            <v>0</v>
          </cell>
          <cell r="AD6381">
            <v>14.16</v>
          </cell>
        </row>
        <row r="6382">
          <cell r="B6382" t="str">
            <v>CITY OF SHELTON-CONTRACTRESIDENTIALSL096.0GEO001GW</v>
          </cell>
          <cell r="J6382" t="str">
            <v>SL096.0GEO001GW</v>
          </cell>
          <cell r="K6382" t="str">
            <v>SL 96 GL EOW GREENWASTE 1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X6382">
            <v>0</v>
          </cell>
          <cell r="Y6382">
            <v>0</v>
          </cell>
          <cell r="Z6382">
            <v>0</v>
          </cell>
          <cell r="AA6382">
            <v>0</v>
          </cell>
          <cell r="AB6382">
            <v>0</v>
          </cell>
          <cell r="AC6382">
            <v>0</v>
          </cell>
          <cell r="AD6382">
            <v>3140.64</v>
          </cell>
        </row>
        <row r="6383">
          <cell r="B6383" t="str">
            <v>CITY OF SHELTON-CONTRACTRESIDENTIAL35RE1</v>
          </cell>
          <cell r="J6383" t="str">
            <v>35RE1</v>
          </cell>
          <cell r="K6383" t="str">
            <v>1-35 GAL CART EOW SVC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X6383">
            <v>0</v>
          </cell>
          <cell r="Y6383">
            <v>0</v>
          </cell>
          <cell r="Z6383">
            <v>0</v>
          </cell>
          <cell r="AA6383">
            <v>0</v>
          </cell>
          <cell r="AB6383">
            <v>0</v>
          </cell>
          <cell r="AC6383">
            <v>0</v>
          </cell>
          <cell r="AD6383">
            <v>-8.61</v>
          </cell>
        </row>
        <row r="6384">
          <cell r="B6384" t="str">
            <v>CITY OF SHELTON-CONTRACTRESIDENTIAL64RE1</v>
          </cell>
          <cell r="J6384" t="str">
            <v>64RE1</v>
          </cell>
          <cell r="K6384" t="str">
            <v>1-64 GAL EOW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X6384">
            <v>0</v>
          </cell>
          <cell r="Y6384">
            <v>0</v>
          </cell>
          <cell r="Z6384">
            <v>0</v>
          </cell>
          <cell r="AA6384">
            <v>0</v>
          </cell>
          <cell r="AB6384">
            <v>0</v>
          </cell>
          <cell r="AC6384">
            <v>0</v>
          </cell>
          <cell r="AD6384">
            <v>-85.31</v>
          </cell>
        </row>
        <row r="6385">
          <cell r="B6385" t="str">
            <v>CITY OF SHELTON-CONTRACTRESIDENTIAL96RE1</v>
          </cell>
          <cell r="J6385" t="str">
            <v>96RE1</v>
          </cell>
          <cell r="K6385" t="str">
            <v>1-96 GAL EOW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X6385">
            <v>0</v>
          </cell>
          <cell r="Y6385">
            <v>0</v>
          </cell>
          <cell r="Z6385">
            <v>0</v>
          </cell>
          <cell r="AA6385">
            <v>0</v>
          </cell>
          <cell r="AB6385">
            <v>0</v>
          </cell>
          <cell r="AC6385">
            <v>0</v>
          </cell>
          <cell r="AD6385">
            <v>-63.53</v>
          </cell>
        </row>
        <row r="6386">
          <cell r="B6386" t="str">
            <v>CITY OF SHELTON-CONTRACTRESIDENTIALADJOTHR</v>
          </cell>
          <cell r="J6386" t="str">
            <v>ADJOTHR</v>
          </cell>
          <cell r="K6386" t="str">
            <v>ADJUSTMENT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X6386">
            <v>0</v>
          </cell>
          <cell r="Y6386">
            <v>0</v>
          </cell>
          <cell r="Z6386">
            <v>0</v>
          </cell>
          <cell r="AA6386">
            <v>0</v>
          </cell>
          <cell r="AB6386">
            <v>0</v>
          </cell>
          <cell r="AC6386">
            <v>0</v>
          </cell>
          <cell r="AD6386">
            <v>-0.01</v>
          </cell>
        </row>
        <row r="6387">
          <cell r="B6387" t="str">
            <v>CITY OF SHELTON-CONTRACTRESIDENTIALADMINFEE-RES</v>
          </cell>
          <cell r="J6387" t="str">
            <v>ADMINFEE-RES</v>
          </cell>
          <cell r="K6387" t="str">
            <v>NEW ACCT / VACANCY FEE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X6387">
            <v>0</v>
          </cell>
          <cell r="Y6387">
            <v>0</v>
          </cell>
          <cell r="Z6387">
            <v>0</v>
          </cell>
          <cell r="AA6387">
            <v>0</v>
          </cell>
          <cell r="AB6387">
            <v>0</v>
          </cell>
          <cell r="AC6387">
            <v>0</v>
          </cell>
          <cell r="AD6387">
            <v>-41.24</v>
          </cell>
        </row>
        <row r="6388">
          <cell r="B6388" t="str">
            <v>CITY OF SHELTON-CONTRACTRESIDENTIALEP300-RES</v>
          </cell>
          <cell r="J6388" t="str">
            <v>EP300-RES</v>
          </cell>
          <cell r="K6388" t="str">
            <v>EXTRA PICKUP 300 GL - RES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X6388">
            <v>0</v>
          </cell>
          <cell r="Y6388">
            <v>0</v>
          </cell>
          <cell r="Z6388">
            <v>0</v>
          </cell>
          <cell r="AA6388">
            <v>0</v>
          </cell>
          <cell r="AB6388">
            <v>0</v>
          </cell>
          <cell r="AC6388">
            <v>0</v>
          </cell>
          <cell r="AD6388">
            <v>416.16</v>
          </cell>
        </row>
        <row r="6389">
          <cell r="B6389" t="str">
            <v>CITY OF SHELTON-CONTRACTRESIDENTIALEP35-RES</v>
          </cell>
          <cell r="J6389" t="str">
            <v>EP35-RES</v>
          </cell>
          <cell r="K6389" t="str">
            <v>EXTRA PICKUP 35 GL - RES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X6389">
            <v>0</v>
          </cell>
          <cell r="Y6389">
            <v>0</v>
          </cell>
          <cell r="Z6389">
            <v>0</v>
          </cell>
          <cell r="AA6389">
            <v>0</v>
          </cell>
          <cell r="AB6389">
            <v>0</v>
          </cell>
          <cell r="AC6389">
            <v>0</v>
          </cell>
          <cell r="AD6389">
            <v>3836.56</v>
          </cell>
        </row>
        <row r="6390">
          <cell r="B6390" t="str">
            <v>CITY OF SHELTON-CONTRACTRESIDENTIALEP64-RES</v>
          </cell>
          <cell r="J6390" t="str">
            <v>EP64-RES</v>
          </cell>
          <cell r="K6390" t="str">
            <v>EXTRA PICKUP 64 GL - RES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X6390">
            <v>0</v>
          </cell>
          <cell r="Y6390">
            <v>0</v>
          </cell>
          <cell r="Z6390">
            <v>0</v>
          </cell>
          <cell r="AA6390">
            <v>0</v>
          </cell>
          <cell r="AB6390">
            <v>0</v>
          </cell>
          <cell r="AC6390">
            <v>0</v>
          </cell>
          <cell r="AD6390">
            <v>208.2</v>
          </cell>
        </row>
        <row r="6391">
          <cell r="B6391" t="str">
            <v>CITY OF SHELTON-CONTRACTRESIDENTIALEP96-RES</v>
          </cell>
          <cell r="J6391" t="str">
            <v>EP96-RES</v>
          </cell>
          <cell r="K6391" t="str">
            <v>EXTRA PICKUP 96 GL - RES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X6391">
            <v>0</v>
          </cell>
          <cell r="Y6391">
            <v>0</v>
          </cell>
          <cell r="Z6391">
            <v>0</v>
          </cell>
          <cell r="AA6391">
            <v>0</v>
          </cell>
          <cell r="AB6391">
            <v>0</v>
          </cell>
          <cell r="AC6391">
            <v>0</v>
          </cell>
          <cell r="AD6391">
            <v>284.27999999999997</v>
          </cell>
        </row>
        <row r="6392">
          <cell r="B6392" t="str">
            <v>CITY OF SHELTON-CONTRACTRESIDENTIALLOOSE-RES</v>
          </cell>
          <cell r="J6392" t="str">
            <v>LOOSE-RES</v>
          </cell>
          <cell r="K6392" t="str">
            <v>LOOSE MATERIAL -RES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X6392">
            <v>0</v>
          </cell>
          <cell r="Y6392">
            <v>0</v>
          </cell>
          <cell r="Z6392">
            <v>0</v>
          </cell>
          <cell r="AA6392">
            <v>0</v>
          </cell>
          <cell r="AB6392">
            <v>0</v>
          </cell>
          <cell r="AC6392">
            <v>0</v>
          </cell>
          <cell r="AD6392">
            <v>180.54</v>
          </cell>
        </row>
        <row r="6393">
          <cell r="B6393" t="str">
            <v>CITY OF SHELTON-CONTRACTRESIDENTIALREDELIVER</v>
          </cell>
          <cell r="J6393" t="str">
            <v>REDELIVER</v>
          </cell>
          <cell r="K6393" t="str">
            <v>DELIVERY CHARGE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X6393">
            <v>0</v>
          </cell>
          <cell r="Y6393">
            <v>0</v>
          </cell>
          <cell r="Z6393">
            <v>0</v>
          </cell>
          <cell r="AA6393">
            <v>0</v>
          </cell>
          <cell r="AB6393">
            <v>0</v>
          </cell>
          <cell r="AC6393">
            <v>0</v>
          </cell>
          <cell r="AD6393">
            <v>53.04</v>
          </cell>
        </row>
        <row r="6394">
          <cell r="B6394" t="str">
            <v>CITY OF SHELTON-CONTRACTRESIDENTIALRTRNCART64-RES</v>
          </cell>
          <cell r="J6394" t="str">
            <v>RTRNCART64-RES</v>
          </cell>
          <cell r="K6394" t="str">
            <v>RETURN TRIP 64 GL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X6394">
            <v>0</v>
          </cell>
          <cell r="Y6394">
            <v>0</v>
          </cell>
          <cell r="Z6394">
            <v>0</v>
          </cell>
          <cell r="AA6394">
            <v>0</v>
          </cell>
          <cell r="AB6394">
            <v>0</v>
          </cell>
          <cell r="AC6394">
            <v>0</v>
          </cell>
          <cell r="AD6394">
            <v>13.01</v>
          </cell>
        </row>
        <row r="6395">
          <cell r="B6395" t="str">
            <v>CITY OF SHELTON-CONTRACTRESIDENTIALSL096.0GEO001GW</v>
          </cell>
          <cell r="J6395" t="str">
            <v>SL096.0GEO001GW</v>
          </cell>
          <cell r="K6395" t="str">
            <v>SL 96 GL EOW GREENWASTE 1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X6395">
            <v>0</v>
          </cell>
          <cell r="Y6395">
            <v>0</v>
          </cell>
          <cell r="Z6395">
            <v>0</v>
          </cell>
          <cell r="AA6395">
            <v>0</v>
          </cell>
          <cell r="AB6395">
            <v>0</v>
          </cell>
          <cell r="AC6395">
            <v>0</v>
          </cell>
          <cell r="AD6395">
            <v>-4.32</v>
          </cell>
        </row>
        <row r="6396">
          <cell r="B6396" t="str">
            <v>CITY OF SHELTON-CONTRACTRESIDENTIALUNLOCKRES</v>
          </cell>
          <cell r="J6396" t="str">
            <v>UNLOCKRES</v>
          </cell>
          <cell r="K6396" t="str">
            <v>UNLOCK/UNLATCH REFUSE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X6396">
            <v>0</v>
          </cell>
          <cell r="Y6396">
            <v>0</v>
          </cell>
          <cell r="Z6396">
            <v>0</v>
          </cell>
          <cell r="AA6396">
            <v>0</v>
          </cell>
          <cell r="AB6396">
            <v>0</v>
          </cell>
          <cell r="AC6396">
            <v>0</v>
          </cell>
          <cell r="AD6396">
            <v>7.08</v>
          </cell>
        </row>
        <row r="6397">
          <cell r="B6397" t="str">
            <v>CITY OF SHELTON-CONTRACTSURCFUEL-COM MASON</v>
          </cell>
          <cell r="J6397" t="str">
            <v>FUEL-COM MASON</v>
          </cell>
          <cell r="K6397" t="str">
            <v>FUEL &amp; MATERIAL SURCHARGE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X6397">
            <v>0</v>
          </cell>
          <cell r="Y6397">
            <v>0</v>
          </cell>
          <cell r="Z6397">
            <v>0</v>
          </cell>
          <cell r="AA6397">
            <v>0</v>
          </cell>
          <cell r="AB6397">
            <v>0</v>
          </cell>
          <cell r="AC6397">
            <v>0</v>
          </cell>
          <cell r="AD6397">
            <v>0</v>
          </cell>
        </row>
        <row r="6398">
          <cell r="B6398" t="str">
            <v>CITY OF SHELTON-CONTRACTSURCFUEL-RECY MASON</v>
          </cell>
          <cell r="J6398" t="str">
            <v>FUEL-RECY MASON</v>
          </cell>
          <cell r="K6398" t="str">
            <v>FUEL &amp; MATERIAL SURCHARGE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X6398">
            <v>0</v>
          </cell>
          <cell r="Y6398">
            <v>0</v>
          </cell>
          <cell r="Z6398">
            <v>0</v>
          </cell>
          <cell r="AA6398">
            <v>0</v>
          </cell>
          <cell r="AB6398">
            <v>0</v>
          </cell>
          <cell r="AC6398">
            <v>0</v>
          </cell>
          <cell r="AD6398">
            <v>0</v>
          </cell>
        </row>
        <row r="6399">
          <cell r="B6399" t="str">
            <v>CITY OF SHELTON-CONTRACTSURCFUEL-RES MASON</v>
          </cell>
          <cell r="J6399" t="str">
            <v>FUEL-RES MASON</v>
          </cell>
          <cell r="K6399" t="str">
            <v>FUEL &amp; MATERIAL SURCHARGE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X6399">
            <v>0</v>
          </cell>
          <cell r="Y6399">
            <v>0</v>
          </cell>
          <cell r="Z6399">
            <v>0</v>
          </cell>
          <cell r="AA6399">
            <v>0</v>
          </cell>
          <cell r="AB6399">
            <v>0</v>
          </cell>
          <cell r="AC6399">
            <v>0</v>
          </cell>
          <cell r="AD6399">
            <v>0</v>
          </cell>
        </row>
        <row r="6400">
          <cell r="B6400" t="str">
            <v>CITY OF SHELTON-CONTRACTSURCFUEL-RES MASON</v>
          </cell>
          <cell r="J6400" t="str">
            <v>FUEL-RES MASON</v>
          </cell>
          <cell r="K6400" t="str">
            <v>FUEL &amp; MATERIAL SURCHARGE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X6400">
            <v>0</v>
          </cell>
          <cell r="Y6400">
            <v>0</v>
          </cell>
          <cell r="Z6400">
            <v>0</v>
          </cell>
          <cell r="AA6400">
            <v>0</v>
          </cell>
          <cell r="AB6400">
            <v>0</v>
          </cell>
          <cell r="AC6400">
            <v>0</v>
          </cell>
          <cell r="AD6400">
            <v>0</v>
          </cell>
        </row>
        <row r="6401">
          <cell r="B6401" t="str">
            <v>CITY OF SHELTON-CONTRACTSURCFUEL-RES MASON</v>
          </cell>
          <cell r="J6401" t="str">
            <v>FUEL-RES MASON</v>
          </cell>
          <cell r="K6401" t="str">
            <v>FUEL &amp; MATERIAL SURCHARGE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X6401">
            <v>0</v>
          </cell>
          <cell r="Y6401">
            <v>0</v>
          </cell>
          <cell r="Z6401">
            <v>0</v>
          </cell>
          <cell r="AA6401">
            <v>0</v>
          </cell>
          <cell r="AB6401">
            <v>0</v>
          </cell>
          <cell r="AC6401">
            <v>0</v>
          </cell>
          <cell r="AD6401">
            <v>0</v>
          </cell>
        </row>
        <row r="6402">
          <cell r="B6402" t="str">
            <v>CITY OF SHELTON-CONTRACTTAXESCITY OF SHELTON</v>
          </cell>
          <cell r="J6402" t="str">
            <v>CITY OF SHELTON</v>
          </cell>
          <cell r="K6402" t="str">
            <v>41.9% CITY UTILITY TAX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X6402">
            <v>0</v>
          </cell>
          <cell r="Y6402">
            <v>0</v>
          </cell>
          <cell r="Z6402">
            <v>0</v>
          </cell>
          <cell r="AA6402">
            <v>0</v>
          </cell>
          <cell r="AB6402">
            <v>0</v>
          </cell>
          <cell r="AC6402">
            <v>0</v>
          </cell>
          <cell r="AD6402">
            <v>26526.02</v>
          </cell>
        </row>
        <row r="6403">
          <cell r="B6403" t="str">
            <v>CITY OF SHELTON-CONTRACTTAXESCITY OF SHELTON UTILITY</v>
          </cell>
          <cell r="J6403" t="str">
            <v>CITY OF SHELTON UTILITY</v>
          </cell>
          <cell r="K6403" t="str">
            <v>CONTRACT UTILITY ONLY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X6403">
            <v>0</v>
          </cell>
          <cell r="Y6403">
            <v>0</v>
          </cell>
          <cell r="Z6403">
            <v>0</v>
          </cell>
          <cell r="AA6403">
            <v>0</v>
          </cell>
          <cell r="AB6403">
            <v>0</v>
          </cell>
          <cell r="AC6403">
            <v>0</v>
          </cell>
          <cell r="AD6403">
            <v>260.42</v>
          </cell>
        </row>
        <row r="6404">
          <cell r="B6404" t="str">
            <v>CITY OF SHELTON-CONTRACTTAXESSHELTON WA REFUSE</v>
          </cell>
          <cell r="J6404" t="str">
            <v>SHELTON WA REFUSE</v>
          </cell>
          <cell r="K6404" t="str">
            <v>3.6% WA Refuse Tax</v>
          </cell>
          <cell r="S6404">
            <v>0</v>
          </cell>
          <cell r="T6404">
            <v>0</v>
          </cell>
          <cell r="U6404">
            <v>0</v>
          </cell>
          <cell r="V6404">
            <v>0</v>
          </cell>
          <cell r="W6404">
            <v>0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>
            <v>0</v>
          </cell>
          <cell r="AC6404">
            <v>0</v>
          </cell>
          <cell r="AD6404">
            <v>2278.38</v>
          </cell>
        </row>
        <row r="6405">
          <cell r="B6405" t="str">
            <v>CITY OF SHELTON-CONTRACTTAXESCITY OF SHELTON</v>
          </cell>
          <cell r="J6405" t="str">
            <v>CITY OF SHELTON</v>
          </cell>
          <cell r="K6405" t="str">
            <v>41.9% CITY UTILITY TAX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X6405">
            <v>0</v>
          </cell>
          <cell r="Y6405">
            <v>0</v>
          </cell>
          <cell r="Z6405">
            <v>0</v>
          </cell>
          <cell r="AA6405">
            <v>0</v>
          </cell>
          <cell r="AB6405">
            <v>0</v>
          </cell>
          <cell r="AC6405">
            <v>0</v>
          </cell>
          <cell r="AD6405">
            <v>24913.42</v>
          </cell>
        </row>
        <row r="6406">
          <cell r="B6406" t="str">
            <v>CITY OF SHELTON-CONTRACTTAXESREF</v>
          </cell>
          <cell r="J6406" t="str">
            <v>REF</v>
          </cell>
          <cell r="K6406" t="str">
            <v>3.6% WA Refuse Tax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X6406">
            <v>0</v>
          </cell>
          <cell r="Y6406">
            <v>0</v>
          </cell>
          <cell r="Z6406">
            <v>0</v>
          </cell>
          <cell r="AA6406">
            <v>0</v>
          </cell>
          <cell r="AB6406">
            <v>0</v>
          </cell>
          <cell r="AC6406">
            <v>0</v>
          </cell>
          <cell r="AD6406">
            <v>0.59</v>
          </cell>
        </row>
        <row r="6407">
          <cell r="B6407" t="str">
            <v>CITY OF SHELTON-CONTRACTTAXESSHELTON SALES TAX</v>
          </cell>
          <cell r="J6407" t="str">
            <v>SHELTON SALES TAX</v>
          </cell>
          <cell r="K6407" t="str">
            <v>8.8% Sales Tax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X6407">
            <v>0</v>
          </cell>
          <cell r="Y6407">
            <v>0</v>
          </cell>
          <cell r="Z6407">
            <v>0</v>
          </cell>
          <cell r="AA6407">
            <v>0</v>
          </cell>
          <cell r="AB6407">
            <v>0</v>
          </cell>
          <cell r="AC6407">
            <v>0</v>
          </cell>
          <cell r="AD6407">
            <v>4.68</v>
          </cell>
        </row>
        <row r="6408">
          <cell r="B6408" t="str">
            <v>CITY OF SHELTON-CONTRACTTAXESSHELTON WA REFUSE</v>
          </cell>
          <cell r="J6408" t="str">
            <v>SHELTON WA REFUSE</v>
          </cell>
          <cell r="K6408" t="str">
            <v>3.6% WA Refuse Tax</v>
          </cell>
          <cell r="S6408">
            <v>0</v>
          </cell>
          <cell r="T6408">
            <v>0</v>
          </cell>
          <cell r="U6408">
            <v>0</v>
          </cell>
          <cell r="V6408">
            <v>0</v>
          </cell>
          <cell r="W6408">
            <v>0</v>
          </cell>
          <cell r="X6408">
            <v>0</v>
          </cell>
          <cell r="Y6408">
            <v>0</v>
          </cell>
          <cell r="Z6408">
            <v>0</v>
          </cell>
          <cell r="AA6408">
            <v>0</v>
          </cell>
          <cell r="AB6408">
            <v>0</v>
          </cell>
          <cell r="AC6408">
            <v>0</v>
          </cell>
          <cell r="AD6408">
            <v>2028.3</v>
          </cell>
        </row>
        <row r="6409">
          <cell r="B6409" t="str">
            <v>CITY OF SHELTON-CONTRACTTAXESCITY OF SHELTON</v>
          </cell>
          <cell r="J6409" t="str">
            <v>CITY OF SHELTON</v>
          </cell>
          <cell r="K6409" t="str">
            <v>41.9% CITY UTILITY TAX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X6409">
            <v>0</v>
          </cell>
          <cell r="Y6409">
            <v>0</v>
          </cell>
          <cell r="Z6409">
            <v>0</v>
          </cell>
          <cell r="AA6409">
            <v>0</v>
          </cell>
          <cell r="AB6409">
            <v>0</v>
          </cell>
          <cell r="AC6409">
            <v>0</v>
          </cell>
          <cell r="AD6409">
            <v>36.700000000000003</v>
          </cell>
        </row>
        <row r="6410">
          <cell r="B6410" t="str">
            <v>CITY OF SHELTON-CONTRACTTAXESSHELTON WA REFUSE</v>
          </cell>
          <cell r="J6410" t="str">
            <v>SHELTON WA REFUSE</v>
          </cell>
          <cell r="K6410" t="str">
            <v>3.6% WA Refuse Tax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X6410">
            <v>0</v>
          </cell>
          <cell r="Y6410">
            <v>0</v>
          </cell>
          <cell r="Z6410">
            <v>0</v>
          </cell>
          <cell r="AA6410">
            <v>0</v>
          </cell>
          <cell r="AB6410">
            <v>0</v>
          </cell>
          <cell r="AC6410">
            <v>0</v>
          </cell>
          <cell r="AD6410">
            <v>3.16</v>
          </cell>
        </row>
        <row r="6411">
          <cell r="B6411" t="str">
            <v>CITY of SHELTON-REGULATEDACCOUNTING ADJUSTMENTSFINCHG</v>
          </cell>
          <cell r="J6411" t="str">
            <v>FINCHG</v>
          </cell>
          <cell r="K6411" t="str">
            <v>LATE FEE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X6411">
            <v>0</v>
          </cell>
          <cell r="Y6411">
            <v>0</v>
          </cell>
          <cell r="Z6411">
            <v>0</v>
          </cell>
          <cell r="AA6411">
            <v>0</v>
          </cell>
          <cell r="AB6411">
            <v>0</v>
          </cell>
          <cell r="AC6411">
            <v>0</v>
          </cell>
          <cell r="AD6411">
            <v>38.01</v>
          </cell>
        </row>
        <row r="6412">
          <cell r="B6412" t="str">
            <v>CITY of SHELTON-REGULATEDCOMMERCIAL - REARLOADR1.5YDE</v>
          </cell>
          <cell r="J6412" t="str">
            <v>R1.5YDE</v>
          </cell>
          <cell r="K6412" t="str">
            <v>1.5 YD 1X EOW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X6412">
            <v>0</v>
          </cell>
          <cell r="Y6412">
            <v>0</v>
          </cell>
          <cell r="Z6412">
            <v>0</v>
          </cell>
          <cell r="AA6412">
            <v>0</v>
          </cell>
          <cell r="AB6412">
            <v>0</v>
          </cell>
          <cell r="AC6412">
            <v>0</v>
          </cell>
          <cell r="AD6412">
            <v>41.6</v>
          </cell>
        </row>
        <row r="6413">
          <cell r="B6413" t="str">
            <v>CITY of SHELTON-REGULATEDCOMMERCIAL - REARLOADR1.5YDRENTM</v>
          </cell>
          <cell r="J6413" t="str">
            <v>R1.5YDRENTM</v>
          </cell>
          <cell r="K6413" t="str">
            <v>1.5YD CONTAINER RENT-MTH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X6413">
            <v>0</v>
          </cell>
          <cell r="Y6413">
            <v>0</v>
          </cell>
          <cell r="Z6413">
            <v>0</v>
          </cell>
          <cell r="AA6413">
            <v>0</v>
          </cell>
          <cell r="AB6413">
            <v>0</v>
          </cell>
          <cell r="AC6413">
            <v>0</v>
          </cell>
          <cell r="AD6413">
            <v>9.5399999999999991</v>
          </cell>
        </row>
        <row r="6414">
          <cell r="B6414" t="str">
            <v>CITY of SHELTON-REGULATEDCOMMERCIAL - REARLOADR2YDRENTM</v>
          </cell>
          <cell r="J6414" t="str">
            <v>R2YDRENTM</v>
          </cell>
          <cell r="K6414" t="str">
            <v>2YD CONTAINER RENT-MTHLY</v>
          </cell>
          <cell r="S6414">
            <v>0</v>
          </cell>
          <cell r="T6414">
            <v>0</v>
          </cell>
          <cell r="U6414">
            <v>0</v>
          </cell>
          <cell r="V6414">
            <v>0</v>
          </cell>
          <cell r="W6414">
            <v>0</v>
          </cell>
          <cell r="X6414">
            <v>0</v>
          </cell>
          <cell r="Y6414">
            <v>0</v>
          </cell>
          <cell r="Z6414">
            <v>0</v>
          </cell>
          <cell r="AA6414">
            <v>0</v>
          </cell>
          <cell r="AB6414">
            <v>0</v>
          </cell>
          <cell r="AC6414">
            <v>0</v>
          </cell>
          <cell r="AD6414">
            <v>13.77</v>
          </cell>
        </row>
        <row r="6415">
          <cell r="B6415" t="str">
            <v>CITY of SHELTON-REGULATEDCOMMERCIAL - REARLOADR2YDW</v>
          </cell>
          <cell r="J6415" t="str">
            <v>R2YDW</v>
          </cell>
          <cell r="K6415" t="str">
            <v>2 YD 1X WEEKLY</v>
          </cell>
          <cell r="S6415">
            <v>0</v>
          </cell>
          <cell r="T6415">
            <v>0</v>
          </cell>
          <cell r="U6415">
            <v>0</v>
          </cell>
          <cell r="V6415">
            <v>0</v>
          </cell>
          <cell r="W6415">
            <v>0</v>
          </cell>
          <cell r="X6415">
            <v>0</v>
          </cell>
          <cell r="Y6415">
            <v>0</v>
          </cell>
          <cell r="Z6415">
            <v>0</v>
          </cell>
          <cell r="AA6415">
            <v>0</v>
          </cell>
          <cell r="AB6415">
            <v>0</v>
          </cell>
          <cell r="AC6415">
            <v>0</v>
          </cell>
          <cell r="AD6415">
            <v>109.68</v>
          </cell>
        </row>
        <row r="6416">
          <cell r="B6416" t="str">
            <v>CITY of SHELTON-REGULATEDCOMMERCIAL - REARLOADUNLOCKREF</v>
          </cell>
          <cell r="J6416" t="str">
            <v>UNLOCKREF</v>
          </cell>
          <cell r="K6416" t="str">
            <v>UNLOCK / UNLATCH REFUSE</v>
          </cell>
          <cell r="S6416">
            <v>0</v>
          </cell>
          <cell r="T6416">
            <v>0</v>
          </cell>
          <cell r="U6416">
            <v>0</v>
          </cell>
          <cell r="V6416">
            <v>0</v>
          </cell>
          <cell r="W6416">
            <v>0</v>
          </cell>
          <cell r="X6416">
            <v>0</v>
          </cell>
          <cell r="Y6416">
            <v>0</v>
          </cell>
          <cell r="Z6416">
            <v>0</v>
          </cell>
          <cell r="AA6416">
            <v>0</v>
          </cell>
          <cell r="AB6416">
            <v>0</v>
          </cell>
          <cell r="AC6416">
            <v>0</v>
          </cell>
          <cell r="AD6416">
            <v>10.119999999999999</v>
          </cell>
        </row>
        <row r="6417">
          <cell r="B6417" t="str">
            <v>CITY of SHELTON-REGULATEDCOMMERCIAL - REARLOADCEXYD</v>
          </cell>
          <cell r="J6417" t="str">
            <v>CEXYD</v>
          </cell>
          <cell r="K6417" t="str">
            <v>CMML EXTRA YARDAGE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X6417">
            <v>0</v>
          </cell>
          <cell r="Y6417">
            <v>0</v>
          </cell>
          <cell r="Z6417">
            <v>0</v>
          </cell>
          <cell r="AA6417">
            <v>0</v>
          </cell>
          <cell r="AB6417">
            <v>0</v>
          </cell>
          <cell r="AC6417">
            <v>0</v>
          </cell>
          <cell r="AD6417">
            <v>-14.81</v>
          </cell>
        </row>
        <row r="6418">
          <cell r="B6418" t="str">
            <v>CITY of SHELTON-REGULATEDPAYMENTSCC-KOL</v>
          </cell>
          <cell r="J6418" t="str">
            <v>CC-KOL</v>
          </cell>
          <cell r="K6418" t="str">
            <v>ONLINE PAYMENT-CC</v>
          </cell>
          <cell r="S6418">
            <v>0</v>
          </cell>
          <cell r="T6418">
            <v>0</v>
          </cell>
          <cell r="U6418">
            <v>0</v>
          </cell>
          <cell r="V6418">
            <v>0</v>
          </cell>
          <cell r="W6418">
            <v>0</v>
          </cell>
          <cell r="X6418">
            <v>0</v>
          </cell>
          <cell r="Y6418">
            <v>0</v>
          </cell>
          <cell r="Z6418">
            <v>0</v>
          </cell>
          <cell r="AA6418">
            <v>0</v>
          </cell>
          <cell r="AB6418">
            <v>0</v>
          </cell>
          <cell r="AC6418">
            <v>0</v>
          </cell>
          <cell r="AD6418">
            <v>-5985</v>
          </cell>
        </row>
        <row r="6419">
          <cell r="B6419" t="str">
            <v>CITY of SHELTON-REGULATEDPAYMENTSCCREF-KOL</v>
          </cell>
          <cell r="J6419" t="str">
            <v>CCREF-KOL</v>
          </cell>
          <cell r="K6419" t="str">
            <v>CREDIT CARD REFUND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X6419">
            <v>0</v>
          </cell>
          <cell r="Y6419">
            <v>0</v>
          </cell>
          <cell r="Z6419">
            <v>0</v>
          </cell>
          <cell r="AA6419">
            <v>0</v>
          </cell>
          <cell r="AB6419">
            <v>0</v>
          </cell>
          <cell r="AC6419">
            <v>0</v>
          </cell>
          <cell r="AD6419">
            <v>212.61</v>
          </cell>
        </row>
        <row r="6420">
          <cell r="B6420" t="str">
            <v>CITY of SHELTON-REGULATEDPAYMENTSPAY</v>
          </cell>
          <cell r="J6420" t="str">
            <v>PAY</v>
          </cell>
          <cell r="K6420" t="str">
            <v>PAYMENT-THANK YOU!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X6420">
            <v>0</v>
          </cell>
          <cell r="Y6420">
            <v>0</v>
          </cell>
          <cell r="Z6420">
            <v>0</v>
          </cell>
          <cell r="AA6420">
            <v>0</v>
          </cell>
          <cell r="AB6420">
            <v>0</v>
          </cell>
          <cell r="AC6420">
            <v>0</v>
          </cell>
          <cell r="AD6420">
            <v>-16170.94</v>
          </cell>
        </row>
        <row r="6421">
          <cell r="B6421" t="str">
            <v>CITY of SHELTON-REGULATEDPAYMENTSPAY-CFREE</v>
          </cell>
          <cell r="J6421" t="str">
            <v>PAY-CFREE</v>
          </cell>
          <cell r="K6421" t="str">
            <v>PAYMENT-THANK YOU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X6421">
            <v>0</v>
          </cell>
          <cell r="Y6421">
            <v>0</v>
          </cell>
          <cell r="Z6421">
            <v>0</v>
          </cell>
          <cell r="AA6421">
            <v>0</v>
          </cell>
          <cell r="AB6421">
            <v>0</v>
          </cell>
          <cell r="AC6421">
            <v>0</v>
          </cell>
          <cell r="AD6421">
            <v>-287.52999999999997</v>
          </cell>
        </row>
        <row r="6422">
          <cell r="B6422" t="str">
            <v>CITY of SHELTON-REGULATEDPAYMENTSPAY-KOL</v>
          </cell>
          <cell r="J6422" t="str">
            <v>PAY-KOL</v>
          </cell>
          <cell r="K6422" t="str">
            <v>PAYMENT-THANK YOU - OL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X6422">
            <v>0</v>
          </cell>
          <cell r="Y6422">
            <v>0</v>
          </cell>
          <cell r="Z6422">
            <v>0</v>
          </cell>
          <cell r="AA6422">
            <v>0</v>
          </cell>
          <cell r="AB6422">
            <v>0</v>
          </cell>
          <cell r="AC6422">
            <v>0</v>
          </cell>
          <cell r="AD6422">
            <v>-1748.56</v>
          </cell>
        </row>
        <row r="6423">
          <cell r="B6423" t="str">
            <v>CITY of SHELTON-REGULATEDPAYMENTSPAY-NATL</v>
          </cell>
          <cell r="J6423" t="str">
            <v>PAY-NATL</v>
          </cell>
          <cell r="K6423" t="str">
            <v>PAYMENT THANK YOU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X6423">
            <v>0</v>
          </cell>
          <cell r="Y6423">
            <v>0</v>
          </cell>
          <cell r="Z6423">
            <v>0</v>
          </cell>
          <cell r="AA6423">
            <v>0</v>
          </cell>
          <cell r="AB6423">
            <v>0</v>
          </cell>
          <cell r="AC6423">
            <v>0</v>
          </cell>
          <cell r="AD6423">
            <v>-5239.8900000000003</v>
          </cell>
        </row>
        <row r="6424">
          <cell r="B6424" t="str">
            <v>CITY of SHELTON-REGULATEDPAYMENTSPAYPNCL</v>
          </cell>
          <cell r="J6424" t="str">
            <v>PAYPNCL</v>
          </cell>
          <cell r="K6424" t="str">
            <v>PAYMENT THANK YOU!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X6424">
            <v>0</v>
          </cell>
          <cell r="Y6424">
            <v>0</v>
          </cell>
          <cell r="Z6424">
            <v>0</v>
          </cell>
          <cell r="AA6424">
            <v>0</v>
          </cell>
          <cell r="AB6424">
            <v>0</v>
          </cell>
          <cell r="AC6424">
            <v>0</v>
          </cell>
          <cell r="AD6424">
            <v>-14963.55</v>
          </cell>
        </row>
        <row r="6425">
          <cell r="B6425" t="str">
            <v>CITY of SHELTON-REGULATEDROLLOFFROLID</v>
          </cell>
          <cell r="J6425" t="str">
            <v>ROLID</v>
          </cell>
          <cell r="K6425" t="str">
            <v>ROLL OFF-LID</v>
          </cell>
          <cell r="S6425">
            <v>0</v>
          </cell>
          <cell r="T6425">
            <v>0</v>
          </cell>
          <cell r="U6425">
            <v>0</v>
          </cell>
          <cell r="V6425">
            <v>0</v>
          </cell>
          <cell r="W6425">
            <v>0</v>
          </cell>
          <cell r="X6425">
            <v>0</v>
          </cell>
          <cell r="Y6425">
            <v>0</v>
          </cell>
          <cell r="Z6425">
            <v>0</v>
          </cell>
          <cell r="AA6425">
            <v>0</v>
          </cell>
          <cell r="AB6425">
            <v>0</v>
          </cell>
          <cell r="AC6425">
            <v>0</v>
          </cell>
          <cell r="AD6425">
            <v>174.72</v>
          </cell>
        </row>
        <row r="6426">
          <cell r="B6426" t="str">
            <v>CITY of SHELTON-REGULATEDROLLOFFRORENT10M</v>
          </cell>
          <cell r="J6426" t="str">
            <v>RORENT10M</v>
          </cell>
          <cell r="K6426" t="str">
            <v>10YD ROLL OFF MTHLY RENT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>
            <v>0</v>
          </cell>
          <cell r="AC6426">
            <v>0</v>
          </cell>
          <cell r="AD6426">
            <v>83.93</v>
          </cell>
        </row>
        <row r="6427">
          <cell r="B6427" t="str">
            <v>CITY of SHELTON-REGULATEDROLLOFFRORENT20D</v>
          </cell>
          <cell r="J6427" t="str">
            <v>RORENT20D</v>
          </cell>
          <cell r="K6427" t="str">
            <v>20YD ROLL OFF-DAILY RENT</v>
          </cell>
          <cell r="S6427">
            <v>0</v>
          </cell>
          <cell r="T6427">
            <v>0</v>
          </cell>
          <cell r="U6427">
            <v>0</v>
          </cell>
          <cell r="V6427">
            <v>0</v>
          </cell>
          <cell r="W6427">
            <v>0</v>
          </cell>
          <cell r="X6427">
            <v>0</v>
          </cell>
          <cell r="Y6427">
            <v>0</v>
          </cell>
          <cell r="Z6427">
            <v>0</v>
          </cell>
          <cell r="AA6427">
            <v>0</v>
          </cell>
          <cell r="AB6427">
            <v>0</v>
          </cell>
          <cell r="AC6427">
            <v>0</v>
          </cell>
          <cell r="AD6427">
            <v>360.6</v>
          </cell>
        </row>
        <row r="6428">
          <cell r="B6428" t="str">
            <v>CITY of SHELTON-REGULATEDROLLOFFRORENT20M</v>
          </cell>
          <cell r="J6428" t="str">
            <v>RORENT20M</v>
          </cell>
          <cell r="K6428" t="str">
            <v>20YD ROLL OFF-MNTHLY RENT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X6428">
            <v>0</v>
          </cell>
          <cell r="Y6428">
            <v>0</v>
          </cell>
          <cell r="Z6428">
            <v>0</v>
          </cell>
          <cell r="AA6428">
            <v>0</v>
          </cell>
          <cell r="AB6428">
            <v>0</v>
          </cell>
          <cell r="AC6428">
            <v>0</v>
          </cell>
          <cell r="AD6428">
            <v>974.8</v>
          </cell>
        </row>
        <row r="6429">
          <cell r="B6429" t="str">
            <v>CITY of SHELTON-REGULATEDROLLOFFRORENT40D</v>
          </cell>
          <cell r="J6429" t="str">
            <v>RORENT40D</v>
          </cell>
          <cell r="K6429" t="str">
            <v>40YD ROLL OFF-DAILY RENT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X6429">
            <v>0</v>
          </cell>
          <cell r="Y6429">
            <v>0</v>
          </cell>
          <cell r="Z6429">
            <v>0</v>
          </cell>
          <cell r="AA6429">
            <v>0</v>
          </cell>
          <cell r="AB6429">
            <v>0</v>
          </cell>
          <cell r="AC6429">
            <v>0</v>
          </cell>
          <cell r="AD6429">
            <v>1135.2</v>
          </cell>
        </row>
        <row r="6430">
          <cell r="B6430" t="str">
            <v>CITY of SHELTON-REGULATEDROLLOFFRORENT40M</v>
          </cell>
          <cell r="J6430" t="str">
            <v>RORENT40M</v>
          </cell>
          <cell r="K6430" t="str">
            <v>40YD ROLL OFF-MNTHLY RENT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X6430">
            <v>0</v>
          </cell>
          <cell r="Y6430">
            <v>0</v>
          </cell>
          <cell r="Z6430">
            <v>0</v>
          </cell>
          <cell r="AA6430">
            <v>0</v>
          </cell>
          <cell r="AB6430">
            <v>0</v>
          </cell>
          <cell r="AC6430">
            <v>0</v>
          </cell>
          <cell r="AD6430">
            <v>331.48</v>
          </cell>
        </row>
        <row r="6431">
          <cell r="B6431" t="str">
            <v>CITY of SHELTON-REGULATEDROLLOFFCPHAUL20</v>
          </cell>
          <cell r="J6431" t="str">
            <v>CPHAUL20</v>
          </cell>
          <cell r="K6431" t="str">
            <v>20YD COMPACTOR-HAUL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X6431">
            <v>0</v>
          </cell>
          <cell r="Y6431">
            <v>0</v>
          </cell>
          <cell r="Z6431">
            <v>0</v>
          </cell>
          <cell r="AA6431">
            <v>0</v>
          </cell>
          <cell r="AB6431">
            <v>0</v>
          </cell>
          <cell r="AC6431">
            <v>0</v>
          </cell>
          <cell r="AD6431">
            <v>467.79</v>
          </cell>
        </row>
        <row r="6432">
          <cell r="B6432" t="str">
            <v>CITY of SHELTON-REGULATEDROLLOFFCPHAUL25</v>
          </cell>
          <cell r="J6432" t="str">
            <v>CPHAUL25</v>
          </cell>
          <cell r="K6432" t="str">
            <v>25YD COMPACTOR-HAUL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X6432">
            <v>0</v>
          </cell>
          <cell r="Y6432">
            <v>0</v>
          </cell>
          <cell r="Z6432">
            <v>0</v>
          </cell>
          <cell r="AA6432">
            <v>0</v>
          </cell>
          <cell r="AB6432">
            <v>0</v>
          </cell>
          <cell r="AC6432">
            <v>0</v>
          </cell>
          <cell r="AD6432">
            <v>682.76</v>
          </cell>
        </row>
        <row r="6433">
          <cell r="B6433" t="str">
            <v>CITY of SHELTON-REGULATEDROLLOFFCPHAUL35</v>
          </cell>
          <cell r="J6433" t="str">
            <v>CPHAUL35</v>
          </cell>
          <cell r="K6433" t="str">
            <v>35YD COMPACTOR-HAUL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X6433">
            <v>0</v>
          </cell>
          <cell r="Y6433">
            <v>0</v>
          </cell>
          <cell r="Z6433">
            <v>0</v>
          </cell>
          <cell r="AA6433">
            <v>0</v>
          </cell>
          <cell r="AB6433">
            <v>0</v>
          </cell>
          <cell r="AC6433">
            <v>0</v>
          </cell>
          <cell r="AD6433">
            <v>672.27</v>
          </cell>
        </row>
        <row r="6434">
          <cell r="B6434" t="str">
            <v>CITY of SHELTON-REGULATEDROLLOFFDISPMC-TON</v>
          </cell>
          <cell r="J6434" t="str">
            <v>DISPMC-TON</v>
          </cell>
          <cell r="K6434" t="str">
            <v>MC LANDFILL PER TON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X6434">
            <v>0</v>
          </cell>
          <cell r="Y6434">
            <v>0</v>
          </cell>
          <cell r="Z6434">
            <v>0</v>
          </cell>
          <cell r="AA6434">
            <v>0</v>
          </cell>
          <cell r="AB6434">
            <v>0</v>
          </cell>
          <cell r="AC6434">
            <v>0</v>
          </cell>
          <cell r="AD6434">
            <v>18509.759999999998</v>
          </cell>
        </row>
        <row r="6435">
          <cell r="B6435" t="str">
            <v>CITY of SHELTON-REGULATEDROLLOFFDISPMCMISC</v>
          </cell>
          <cell r="J6435" t="str">
            <v>DISPMCMISC</v>
          </cell>
          <cell r="K6435" t="str">
            <v>DISPOSAL MISCELLANOUS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X6435">
            <v>0</v>
          </cell>
          <cell r="Y6435">
            <v>0</v>
          </cell>
          <cell r="Z6435">
            <v>0</v>
          </cell>
          <cell r="AA6435">
            <v>0</v>
          </cell>
          <cell r="AB6435">
            <v>0</v>
          </cell>
          <cell r="AC6435">
            <v>0</v>
          </cell>
          <cell r="AD6435">
            <v>16.170000000000002</v>
          </cell>
        </row>
        <row r="6436">
          <cell r="B6436" t="str">
            <v>CITY of SHELTON-REGULATEDROLLOFFROHAUL10</v>
          </cell>
          <cell r="J6436" t="str">
            <v>ROHAUL10</v>
          </cell>
          <cell r="K6436" t="str">
            <v>10YD ROLL OFF HAUL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X6436">
            <v>0</v>
          </cell>
          <cell r="Y6436">
            <v>0</v>
          </cell>
          <cell r="Z6436">
            <v>0</v>
          </cell>
          <cell r="AA6436">
            <v>0</v>
          </cell>
          <cell r="AB6436">
            <v>0</v>
          </cell>
          <cell r="AC6436">
            <v>0</v>
          </cell>
          <cell r="AD6436">
            <v>167.86</v>
          </cell>
        </row>
        <row r="6437">
          <cell r="B6437" t="str">
            <v>CITY of SHELTON-REGULATEDROLLOFFROHAUL20</v>
          </cell>
          <cell r="J6437" t="str">
            <v>ROHAUL20</v>
          </cell>
          <cell r="K6437" t="str">
            <v>20YD ROLL OFF-HAUL</v>
          </cell>
          <cell r="S6437">
            <v>0</v>
          </cell>
          <cell r="T6437">
            <v>0</v>
          </cell>
          <cell r="U6437">
            <v>0</v>
          </cell>
          <cell r="V6437">
            <v>0</v>
          </cell>
          <cell r="W6437">
            <v>0</v>
          </cell>
          <cell r="X6437">
            <v>0</v>
          </cell>
          <cell r="Y6437">
            <v>0</v>
          </cell>
          <cell r="Z6437">
            <v>0</v>
          </cell>
          <cell r="AA6437">
            <v>0</v>
          </cell>
          <cell r="AB6437">
            <v>0</v>
          </cell>
          <cell r="AC6437">
            <v>0</v>
          </cell>
          <cell r="AD6437">
            <v>3119.36</v>
          </cell>
        </row>
        <row r="6438">
          <cell r="B6438" t="str">
            <v>CITY of SHELTON-REGULATEDROLLOFFROHAUL20T</v>
          </cell>
          <cell r="J6438" t="str">
            <v>ROHAUL20T</v>
          </cell>
          <cell r="K6438" t="str">
            <v>20YD ROLL OFF TEMP HAUL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X6438">
            <v>0</v>
          </cell>
          <cell r="Y6438">
            <v>0</v>
          </cell>
          <cell r="Z6438">
            <v>0</v>
          </cell>
          <cell r="AA6438">
            <v>0</v>
          </cell>
          <cell r="AB6438">
            <v>0</v>
          </cell>
          <cell r="AC6438">
            <v>0</v>
          </cell>
          <cell r="AD6438">
            <v>292.44</v>
          </cell>
        </row>
        <row r="6439">
          <cell r="B6439" t="str">
            <v>CITY of SHELTON-REGULATEDROLLOFFROHAUL40</v>
          </cell>
          <cell r="J6439" t="str">
            <v>ROHAUL40</v>
          </cell>
          <cell r="K6439" t="str">
            <v>40YD ROLL OFF-HAUL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  <cell r="W6439">
            <v>0</v>
          </cell>
          <cell r="X6439">
            <v>0</v>
          </cell>
          <cell r="Y6439">
            <v>0</v>
          </cell>
          <cell r="Z6439">
            <v>0</v>
          </cell>
          <cell r="AA6439">
            <v>0</v>
          </cell>
          <cell r="AB6439">
            <v>0</v>
          </cell>
          <cell r="AC6439">
            <v>0</v>
          </cell>
          <cell r="AD6439">
            <v>2486.1</v>
          </cell>
        </row>
        <row r="6440">
          <cell r="B6440" t="str">
            <v>CITY of SHELTON-REGULATEDROLLOFFROHAUL40T</v>
          </cell>
          <cell r="J6440" t="str">
            <v>ROHAUL40T</v>
          </cell>
          <cell r="K6440" t="str">
            <v>40YD ROLL OFF TEMP HAUL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X6440">
            <v>0</v>
          </cell>
          <cell r="Y6440">
            <v>0</v>
          </cell>
          <cell r="Z6440">
            <v>0</v>
          </cell>
          <cell r="AA6440">
            <v>0</v>
          </cell>
          <cell r="AB6440">
            <v>0</v>
          </cell>
          <cell r="AC6440">
            <v>0</v>
          </cell>
          <cell r="AD6440">
            <v>1325.92</v>
          </cell>
        </row>
        <row r="6441">
          <cell r="B6441" t="str">
            <v>CITY of SHELTON-REGULATEDROLLOFFRORELOCATE</v>
          </cell>
          <cell r="J6441" t="str">
            <v>RORELOCATE</v>
          </cell>
          <cell r="K6441" t="str">
            <v>ROLL OFF RELOCATE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X6441">
            <v>0</v>
          </cell>
          <cell r="Y6441">
            <v>0</v>
          </cell>
          <cell r="Z6441">
            <v>0</v>
          </cell>
          <cell r="AA6441">
            <v>0</v>
          </cell>
          <cell r="AB6441">
            <v>0</v>
          </cell>
          <cell r="AC6441">
            <v>0</v>
          </cell>
          <cell r="AD6441">
            <v>97.48</v>
          </cell>
        </row>
        <row r="6442">
          <cell r="B6442" t="str">
            <v>CITY of SHELTON-REGULATEDSURCFUEL-COM MASON</v>
          </cell>
          <cell r="J6442" t="str">
            <v>FUEL-COM MASON</v>
          </cell>
          <cell r="K6442" t="str">
            <v>FUEL &amp; MATERIAL SURCHARGE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X6442">
            <v>0</v>
          </cell>
          <cell r="Y6442">
            <v>0</v>
          </cell>
          <cell r="Z6442">
            <v>0</v>
          </cell>
          <cell r="AA6442">
            <v>0</v>
          </cell>
          <cell r="AB6442">
            <v>0</v>
          </cell>
          <cell r="AC6442">
            <v>0</v>
          </cell>
          <cell r="AD6442">
            <v>0</v>
          </cell>
        </row>
        <row r="6443">
          <cell r="B6443" t="str">
            <v>CITY of SHELTON-REGULATEDSURCFUEL-RO MASON</v>
          </cell>
          <cell r="J6443" t="str">
            <v>FUEL-RO MASON</v>
          </cell>
          <cell r="K6443" t="str">
            <v>FUEL &amp; MATERIAL SURCHARGE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X6443">
            <v>0</v>
          </cell>
          <cell r="Y6443">
            <v>0</v>
          </cell>
          <cell r="Z6443">
            <v>0</v>
          </cell>
          <cell r="AA6443">
            <v>0</v>
          </cell>
          <cell r="AB6443">
            <v>0</v>
          </cell>
          <cell r="AC6443">
            <v>0</v>
          </cell>
          <cell r="AD6443">
            <v>0</v>
          </cell>
        </row>
        <row r="6444">
          <cell r="B6444" t="str">
            <v>CITY of SHELTON-REGULATEDTAXESSHELTON UNREG REFUSE</v>
          </cell>
          <cell r="J6444" t="str">
            <v>SHELTON UNREG REFUSE</v>
          </cell>
          <cell r="K6444" t="str">
            <v>3.6% WA STATE REFUSE TAX</v>
          </cell>
          <cell r="S6444">
            <v>0</v>
          </cell>
          <cell r="T6444">
            <v>0</v>
          </cell>
          <cell r="U6444">
            <v>0</v>
          </cell>
          <cell r="V6444">
            <v>0</v>
          </cell>
          <cell r="W6444">
            <v>0</v>
          </cell>
          <cell r="X6444">
            <v>0</v>
          </cell>
          <cell r="Y6444">
            <v>0</v>
          </cell>
          <cell r="Z6444">
            <v>0</v>
          </cell>
          <cell r="AA6444">
            <v>0</v>
          </cell>
          <cell r="AB6444">
            <v>0</v>
          </cell>
          <cell r="AC6444">
            <v>0</v>
          </cell>
          <cell r="AD6444">
            <v>5.81</v>
          </cell>
        </row>
        <row r="6445">
          <cell r="B6445" t="str">
            <v>CITY of SHELTON-REGULATEDTAXESSHELTON UNREG SALES</v>
          </cell>
          <cell r="J6445" t="str">
            <v>SHELTON UNREG SALES</v>
          </cell>
          <cell r="K6445" t="str">
            <v>WA STATE SALES TAX</v>
          </cell>
          <cell r="S6445">
            <v>0</v>
          </cell>
          <cell r="T6445">
            <v>0</v>
          </cell>
          <cell r="U6445">
            <v>0</v>
          </cell>
          <cell r="V6445">
            <v>0</v>
          </cell>
          <cell r="W6445">
            <v>0</v>
          </cell>
          <cell r="X6445">
            <v>0</v>
          </cell>
          <cell r="Y6445">
            <v>0</v>
          </cell>
          <cell r="Z6445">
            <v>0</v>
          </cell>
          <cell r="AA6445">
            <v>0</v>
          </cell>
          <cell r="AB6445">
            <v>0</v>
          </cell>
          <cell r="AC6445">
            <v>0</v>
          </cell>
          <cell r="AD6445">
            <v>2.0499999999999998</v>
          </cell>
        </row>
        <row r="6446">
          <cell r="B6446" t="str">
            <v>CITY of SHELTON-REGULATEDTAXESSHELTON UNREG REFUSE</v>
          </cell>
          <cell r="J6446" t="str">
            <v>SHELTON UNREG REFUSE</v>
          </cell>
          <cell r="K6446" t="str">
            <v>3.6% WA STATE REFUSE TAX</v>
          </cell>
          <cell r="S6446">
            <v>0</v>
          </cell>
          <cell r="T6446">
            <v>0</v>
          </cell>
          <cell r="U6446">
            <v>0</v>
          </cell>
          <cell r="V6446">
            <v>0</v>
          </cell>
          <cell r="W6446">
            <v>0</v>
          </cell>
          <cell r="X6446">
            <v>0</v>
          </cell>
          <cell r="Y6446">
            <v>0</v>
          </cell>
          <cell r="Z6446">
            <v>0</v>
          </cell>
          <cell r="AA6446">
            <v>0</v>
          </cell>
          <cell r="AB6446">
            <v>0</v>
          </cell>
          <cell r="AC6446">
            <v>0</v>
          </cell>
          <cell r="AD6446">
            <v>884.06</v>
          </cell>
        </row>
        <row r="6447">
          <cell r="B6447" t="str">
            <v>CITY of SHELTON-REGULATEDTAXESSHELTON UNREG SALES</v>
          </cell>
          <cell r="J6447" t="str">
            <v>SHELTON UNREG SALES</v>
          </cell>
          <cell r="K6447" t="str">
            <v>WA STATE SALES TAX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X6447">
            <v>0</v>
          </cell>
          <cell r="Y6447">
            <v>0</v>
          </cell>
          <cell r="Z6447">
            <v>0</v>
          </cell>
          <cell r="AA6447">
            <v>0</v>
          </cell>
          <cell r="AB6447">
            <v>0</v>
          </cell>
          <cell r="AC6447">
            <v>0</v>
          </cell>
          <cell r="AD6447">
            <v>253.99</v>
          </cell>
        </row>
        <row r="6448">
          <cell r="B6448" t="str">
            <v>CITY OF SHELTON-UNREGULATEDACCOUNTING ADJUSTMENTSFINCHG</v>
          </cell>
          <cell r="J6448" t="str">
            <v>FINCHG</v>
          </cell>
          <cell r="K6448" t="str">
            <v>LATE FEE</v>
          </cell>
          <cell r="S6448">
            <v>0</v>
          </cell>
          <cell r="T6448">
            <v>0</v>
          </cell>
          <cell r="U6448">
            <v>0</v>
          </cell>
          <cell r="V6448">
            <v>0</v>
          </cell>
          <cell r="W6448">
            <v>0</v>
          </cell>
          <cell r="X6448">
            <v>0</v>
          </cell>
          <cell r="Y6448">
            <v>0</v>
          </cell>
          <cell r="Z6448">
            <v>0</v>
          </cell>
          <cell r="AA6448">
            <v>0</v>
          </cell>
          <cell r="AB6448">
            <v>0</v>
          </cell>
          <cell r="AC6448">
            <v>0</v>
          </cell>
          <cell r="AD6448">
            <v>5</v>
          </cell>
        </row>
        <row r="6449">
          <cell r="B6449" t="str">
            <v>CITY OF SHELTON-UNREGULATEDACCOUNTING ADJUSTMENTSMM</v>
          </cell>
          <cell r="J6449" t="str">
            <v>MM</v>
          </cell>
          <cell r="K6449" t="str">
            <v>MOVE MONEY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X6449">
            <v>0</v>
          </cell>
          <cell r="Y6449">
            <v>0</v>
          </cell>
          <cell r="Z6449">
            <v>0</v>
          </cell>
          <cell r="AA6449">
            <v>0</v>
          </cell>
          <cell r="AB6449">
            <v>0</v>
          </cell>
          <cell r="AC6449">
            <v>0</v>
          </cell>
          <cell r="AD6449">
            <v>-49.29</v>
          </cell>
        </row>
        <row r="6450">
          <cell r="B6450" t="str">
            <v>CITY OF SHELTON-UNREGULATEDCOMMERCIAL - REARLOADUNLOCKRECY</v>
          </cell>
          <cell r="J6450" t="str">
            <v>UNLOCKRECY</v>
          </cell>
          <cell r="K6450" t="str">
            <v>UNLOCK / UNLATCH RECY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X6450">
            <v>0</v>
          </cell>
          <cell r="Y6450">
            <v>0</v>
          </cell>
          <cell r="Z6450">
            <v>0</v>
          </cell>
          <cell r="AA6450">
            <v>0</v>
          </cell>
          <cell r="AB6450">
            <v>0</v>
          </cell>
          <cell r="AC6450">
            <v>0</v>
          </cell>
          <cell r="AD6450">
            <v>5</v>
          </cell>
        </row>
        <row r="6451">
          <cell r="B6451" t="str">
            <v>CITY OF SHELTON-UNREGULATEDCOMMERCIAL RECYCLE96CRCOGE1</v>
          </cell>
          <cell r="J6451" t="str">
            <v>96CRCOGE1</v>
          </cell>
          <cell r="K6451" t="str">
            <v>96 COMMINGLE WG-EOW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X6451">
            <v>0</v>
          </cell>
          <cell r="Y6451">
            <v>0</v>
          </cell>
          <cell r="Z6451">
            <v>0</v>
          </cell>
          <cell r="AA6451">
            <v>0</v>
          </cell>
          <cell r="AB6451">
            <v>0</v>
          </cell>
          <cell r="AC6451">
            <v>0</v>
          </cell>
          <cell r="AD6451">
            <v>357.3</v>
          </cell>
        </row>
        <row r="6452">
          <cell r="B6452" t="str">
            <v>CITY OF SHELTON-UNREGULATEDCOMMERCIAL RECYCLE96CRCOGM1</v>
          </cell>
          <cell r="J6452" t="str">
            <v>96CRCOGM1</v>
          </cell>
          <cell r="K6452" t="str">
            <v>96 COMMINGLE WGMNTHLY</v>
          </cell>
          <cell r="S6452">
            <v>0</v>
          </cell>
          <cell r="T6452">
            <v>0</v>
          </cell>
          <cell r="U6452">
            <v>0</v>
          </cell>
          <cell r="V6452">
            <v>0</v>
          </cell>
          <cell r="W6452">
            <v>0</v>
          </cell>
          <cell r="X6452">
            <v>0</v>
          </cell>
          <cell r="Y6452">
            <v>0</v>
          </cell>
          <cell r="Z6452">
            <v>0</v>
          </cell>
          <cell r="AA6452">
            <v>0</v>
          </cell>
          <cell r="AB6452">
            <v>0</v>
          </cell>
          <cell r="AC6452">
            <v>0</v>
          </cell>
          <cell r="AD6452">
            <v>110.04</v>
          </cell>
        </row>
        <row r="6453">
          <cell r="B6453" t="str">
            <v>CITY OF SHELTON-UNREGULATEDCOMMERCIAL RECYCLE96CRCOGW1</v>
          </cell>
          <cell r="J6453" t="str">
            <v>96CRCOGW1</v>
          </cell>
          <cell r="K6453" t="str">
            <v>96 COMMINGLE WG-WEEKLY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X6453">
            <v>0</v>
          </cell>
          <cell r="Y6453">
            <v>0</v>
          </cell>
          <cell r="Z6453">
            <v>0</v>
          </cell>
          <cell r="AA6453">
            <v>0</v>
          </cell>
          <cell r="AB6453">
            <v>0</v>
          </cell>
          <cell r="AC6453">
            <v>0</v>
          </cell>
          <cell r="AD6453">
            <v>1179.9000000000001</v>
          </cell>
        </row>
        <row r="6454">
          <cell r="B6454" t="str">
            <v>CITY OF SHELTON-UNREGULATEDCOMMERCIAL RECYCLE96CRCONGE1</v>
          </cell>
          <cell r="J6454" t="str">
            <v>96CRCONGE1</v>
          </cell>
          <cell r="K6454" t="str">
            <v>96 COMMINGLE NG-EOW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X6454">
            <v>0</v>
          </cell>
          <cell r="Y6454">
            <v>0</v>
          </cell>
          <cell r="Z6454">
            <v>0</v>
          </cell>
          <cell r="AA6454">
            <v>0</v>
          </cell>
          <cell r="AB6454">
            <v>0</v>
          </cell>
          <cell r="AC6454">
            <v>0</v>
          </cell>
          <cell r="AD6454">
            <v>902.98</v>
          </cell>
        </row>
        <row r="6455">
          <cell r="B6455" t="str">
            <v>CITY OF SHELTON-UNREGULATEDCOMMERCIAL RECYCLE96CRCONGM1</v>
          </cell>
          <cell r="J6455" t="str">
            <v>96CRCONGM1</v>
          </cell>
          <cell r="K6455" t="str">
            <v>96 COMMINGLE NG-MNTHLY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X6455">
            <v>0</v>
          </cell>
          <cell r="Y6455">
            <v>0</v>
          </cell>
          <cell r="Z6455">
            <v>0</v>
          </cell>
          <cell r="AA6455">
            <v>0</v>
          </cell>
          <cell r="AB6455">
            <v>0</v>
          </cell>
          <cell r="AC6455">
            <v>0</v>
          </cell>
          <cell r="AD6455">
            <v>238.42</v>
          </cell>
        </row>
        <row r="6456">
          <cell r="B6456" t="str">
            <v>CITY OF SHELTON-UNREGULATEDCOMMERCIAL RECYCLE96CRCONGW1</v>
          </cell>
          <cell r="J6456" t="str">
            <v>96CRCONGW1</v>
          </cell>
          <cell r="K6456" t="str">
            <v>96 COMMINGLE NG-WEEKLY</v>
          </cell>
          <cell r="S6456">
            <v>0</v>
          </cell>
          <cell r="T6456">
            <v>0</v>
          </cell>
          <cell r="U6456">
            <v>0</v>
          </cell>
          <cell r="V6456">
            <v>0</v>
          </cell>
          <cell r="W6456">
            <v>0</v>
          </cell>
          <cell r="X6456">
            <v>0</v>
          </cell>
          <cell r="Y6456">
            <v>0</v>
          </cell>
          <cell r="Z6456">
            <v>0</v>
          </cell>
          <cell r="AA6456">
            <v>0</v>
          </cell>
          <cell r="AB6456">
            <v>0</v>
          </cell>
          <cell r="AC6456">
            <v>0</v>
          </cell>
          <cell r="AD6456">
            <v>1769.85</v>
          </cell>
        </row>
        <row r="6457">
          <cell r="B6457" t="str">
            <v xml:space="preserve">CITY OF SHELTON-UNREGULATEDCOMMERCIAL RECYCLER2YDOCCE </v>
          </cell>
          <cell r="J6457" t="str">
            <v xml:space="preserve">R2YDOCCE </v>
          </cell>
          <cell r="K6457" t="str">
            <v>2YD OCC-EOW</v>
          </cell>
          <cell r="S6457">
            <v>0</v>
          </cell>
          <cell r="T6457">
            <v>0</v>
          </cell>
          <cell r="U6457">
            <v>0</v>
          </cell>
          <cell r="V6457">
            <v>0</v>
          </cell>
          <cell r="W6457">
            <v>0</v>
          </cell>
          <cell r="X6457">
            <v>0</v>
          </cell>
          <cell r="Y6457">
            <v>0</v>
          </cell>
          <cell r="Z6457">
            <v>0</v>
          </cell>
          <cell r="AA6457">
            <v>0</v>
          </cell>
          <cell r="AB6457">
            <v>0</v>
          </cell>
          <cell r="AC6457">
            <v>0</v>
          </cell>
          <cell r="AD6457">
            <v>1527.99</v>
          </cell>
        </row>
        <row r="6458">
          <cell r="B6458" t="str">
            <v>CITY OF SHELTON-UNREGULATEDCOMMERCIAL RECYCLER2YDOCCEX</v>
          </cell>
          <cell r="J6458" t="str">
            <v>R2YDOCCEX</v>
          </cell>
          <cell r="K6458" t="str">
            <v>2YD OCC-EXTRA CONTAINER</v>
          </cell>
          <cell r="S6458">
            <v>0</v>
          </cell>
          <cell r="T6458">
            <v>0</v>
          </cell>
          <cell r="U6458">
            <v>0</v>
          </cell>
          <cell r="V6458">
            <v>0</v>
          </cell>
          <cell r="W6458">
            <v>0</v>
          </cell>
          <cell r="X6458">
            <v>0</v>
          </cell>
          <cell r="Y6458">
            <v>0</v>
          </cell>
          <cell r="Z6458">
            <v>0</v>
          </cell>
          <cell r="AA6458">
            <v>0</v>
          </cell>
          <cell r="AB6458">
            <v>0</v>
          </cell>
          <cell r="AC6458">
            <v>0</v>
          </cell>
          <cell r="AD6458">
            <v>404.17</v>
          </cell>
        </row>
        <row r="6459">
          <cell r="B6459" t="str">
            <v>CITY OF SHELTON-UNREGULATEDCOMMERCIAL RECYCLER2YDOCCM</v>
          </cell>
          <cell r="J6459" t="str">
            <v>R2YDOCCM</v>
          </cell>
          <cell r="K6459" t="str">
            <v>2YD OCC-MNTHLY</v>
          </cell>
          <cell r="S6459">
            <v>0</v>
          </cell>
          <cell r="T6459">
            <v>0</v>
          </cell>
          <cell r="U6459">
            <v>0</v>
          </cell>
          <cell r="V6459">
            <v>0</v>
          </cell>
          <cell r="W6459">
            <v>0</v>
          </cell>
          <cell r="X6459">
            <v>0</v>
          </cell>
          <cell r="Y6459">
            <v>0</v>
          </cell>
          <cell r="Z6459">
            <v>0</v>
          </cell>
          <cell r="AA6459">
            <v>0</v>
          </cell>
          <cell r="AB6459">
            <v>0</v>
          </cell>
          <cell r="AC6459">
            <v>0</v>
          </cell>
          <cell r="AD6459">
            <v>530.32000000000005</v>
          </cell>
        </row>
        <row r="6460">
          <cell r="B6460" t="str">
            <v>CITY OF SHELTON-UNREGULATEDCOMMERCIAL RECYCLER2YDOCCW</v>
          </cell>
          <cell r="J6460" t="str">
            <v>R2YDOCCW</v>
          </cell>
          <cell r="K6460" t="str">
            <v>2YD OCC-WEEKLY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X6460">
            <v>0</v>
          </cell>
          <cell r="Y6460">
            <v>0</v>
          </cell>
          <cell r="Z6460">
            <v>0</v>
          </cell>
          <cell r="AA6460">
            <v>0</v>
          </cell>
          <cell r="AB6460">
            <v>0</v>
          </cell>
          <cell r="AC6460">
            <v>0</v>
          </cell>
          <cell r="AD6460">
            <v>5421.74</v>
          </cell>
        </row>
        <row r="6461">
          <cell r="B6461" t="str">
            <v>CITY OF SHELTON-UNREGULATEDCOMMERCIAL RECYCLERECYLOCK</v>
          </cell>
          <cell r="J6461" t="str">
            <v>RECYLOCK</v>
          </cell>
          <cell r="K6461" t="str">
            <v>LOCK/UNLOCK RECYCLING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X6461">
            <v>0</v>
          </cell>
          <cell r="Y6461">
            <v>0</v>
          </cell>
          <cell r="Z6461">
            <v>0</v>
          </cell>
          <cell r="AA6461">
            <v>0</v>
          </cell>
          <cell r="AB6461">
            <v>0</v>
          </cell>
          <cell r="AC6461">
            <v>0</v>
          </cell>
          <cell r="AD6461">
            <v>58.52</v>
          </cell>
        </row>
        <row r="6462">
          <cell r="B6462" t="str">
            <v>CITY OF SHELTON-UNREGULATEDCOMMERCIAL RECYCLEWLKNRECY</v>
          </cell>
          <cell r="J6462" t="str">
            <v>WLKNRECY</v>
          </cell>
          <cell r="K6462" t="str">
            <v>WALK IN RECYCLE</v>
          </cell>
          <cell r="S6462">
            <v>0</v>
          </cell>
          <cell r="T6462">
            <v>0</v>
          </cell>
          <cell r="U6462">
            <v>0</v>
          </cell>
          <cell r="V6462">
            <v>0</v>
          </cell>
          <cell r="W6462">
            <v>0</v>
          </cell>
          <cell r="X6462">
            <v>0</v>
          </cell>
          <cell r="Y6462">
            <v>0</v>
          </cell>
          <cell r="Z6462">
            <v>0</v>
          </cell>
          <cell r="AA6462">
            <v>0</v>
          </cell>
          <cell r="AB6462">
            <v>0</v>
          </cell>
          <cell r="AC6462">
            <v>0</v>
          </cell>
          <cell r="AD6462">
            <v>5.86</v>
          </cell>
        </row>
        <row r="6463">
          <cell r="B6463" t="str">
            <v>CITY OF SHELTON-UNREGULATEDCOMMERCIAL RECYCLERECYLOCK</v>
          </cell>
          <cell r="J6463" t="str">
            <v>RECYLOCK</v>
          </cell>
          <cell r="K6463" t="str">
            <v>LOCK/UNLOCK RECYCLING</v>
          </cell>
          <cell r="S6463">
            <v>0</v>
          </cell>
          <cell r="T6463">
            <v>0</v>
          </cell>
          <cell r="U6463">
            <v>0</v>
          </cell>
          <cell r="V6463">
            <v>0</v>
          </cell>
          <cell r="W6463">
            <v>0</v>
          </cell>
          <cell r="X6463">
            <v>0</v>
          </cell>
          <cell r="Y6463">
            <v>0</v>
          </cell>
          <cell r="Z6463">
            <v>0</v>
          </cell>
          <cell r="AA6463">
            <v>0</v>
          </cell>
          <cell r="AB6463">
            <v>0</v>
          </cell>
          <cell r="AC6463">
            <v>0</v>
          </cell>
          <cell r="AD6463">
            <v>15.96</v>
          </cell>
        </row>
        <row r="6464">
          <cell r="B6464" t="str">
            <v>CITY OF SHELTON-UNREGULATEDCOMMERCIAL RECYCLEROLLOUTOCC</v>
          </cell>
          <cell r="J6464" t="str">
            <v>ROLLOUTOCC</v>
          </cell>
          <cell r="K6464" t="str">
            <v>ROLL OUT FEE - RECYCLE</v>
          </cell>
          <cell r="S6464">
            <v>0</v>
          </cell>
          <cell r="T6464">
            <v>0</v>
          </cell>
          <cell r="U6464">
            <v>0</v>
          </cell>
          <cell r="V6464">
            <v>0</v>
          </cell>
          <cell r="W6464">
            <v>0</v>
          </cell>
          <cell r="X6464">
            <v>0</v>
          </cell>
          <cell r="Y6464">
            <v>0</v>
          </cell>
          <cell r="Z6464">
            <v>0</v>
          </cell>
          <cell r="AA6464">
            <v>0</v>
          </cell>
          <cell r="AB6464">
            <v>0</v>
          </cell>
          <cell r="AC6464">
            <v>0</v>
          </cell>
          <cell r="AD6464">
            <v>192.78</v>
          </cell>
        </row>
        <row r="6465">
          <cell r="B6465" t="str">
            <v>CITY OF SHELTON-UNREGULATEDCOMMERCIAL RECYCLEWLKNRECY</v>
          </cell>
          <cell r="J6465" t="str">
            <v>WLKNRECY</v>
          </cell>
          <cell r="K6465" t="str">
            <v>WALK IN RECYCLE</v>
          </cell>
          <cell r="S6465">
            <v>0</v>
          </cell>
          <cell r="T6465">
            <v>0</v>
          </cell>
          <cell r="U6465">
            <v>0</v>
          </cell>
          <cell r="V6465">
            <v>0</v>
          </cell>
          <cell r="W6465">
            <v>0</v>
          </cell>
          <cell r="X6465">
            <v>0</v>
          </cell>
          <cell r="Y6465">
            <v>0</v>
          </cell>
          <cell r="Z6465">
            <v>0</v>
          </cell>
          <cell r="AA6465">
            <v>0</v>
          </cell>
          <cell r="AB6465">
            <v>0</v>
          </cell>
          <cell r="AC6465">
            <v>0</v>
          </cell>
          <cell r="AD6465">
            <v>5.86</v>
          </cell>
        </row>
        <row r="6466">
          <cell r="B6466" t="str">
            <v>CITY OF SHELTON-UNREGULATEDPAYMENTSCC-KOL</v>
          </cell>
          <cell r="J6466" t="str">
            <v>CC-KOL</v>
          </cell>
          <cell r="K6466" t="str">
            <v>ONLINE PAYMENT-CC</v>
          </cell>
          <cell r="S6466">
            <v>0</v>
          </cell>
          <cell r="T6466">
            <v>0</v>
          </cell>
          <cell r="U6466">
            <v>0</v>
          </cell>
          <cell r="V6466">
            <v>0</v>
          </cell>
          <cell r="W6466">
            <v>0</v>
          </cell>
          <cell r="X6466">
            <v>0</v>
          </cell>
          <cell r="Y6466">
            <v>0</v>
          </cell>
          <cell r="Z6466">
            <v>0</v>
          </cell>
          <cell r="AA6466">
            <v>0</v>
          </cell>
          <cell r="AB6466">
            <v>0</v>
          </cell>
          <cell r="AC6466">
            <v>0</v>
          </cell>
          <cell r="AD6466">
            <v>-8441.9599999999991</v>
          </cell>
        </row>
        <row r="6467">
          <cell r="B6467" t="str">
            <v>CITY OF SHELTON-UNREGULATEDPAYMENTSPAY</v>
          </cell>
          <cell r="J6467" t="str">
            <v>PAY</v>
          </cell>
          <cell r="K6467" t="str">
            <v>PAYMENT-THANK YOU!</v>
          </cell>
          <cell r="S6467">
            <v>0</v>
          </cell>
          <cell r="T6467">
            <v>0</v>
          </cell>
          <cell r="U6467">
            <v>0</v>
          </cell>
          <cell r="V6467">
            <v>0</v>
          </cell>
          <cell r="W6467">
            <v>0</v>
          </cell>
          <cell r="X6467">
            <v>0</v>
          </cell>
          <cell r="Y6467">
            <v>0</v>
          </cell>
          <cell r="Z6467">
            <v>0</v>
          </cell>
          <cell r="AA6467">
            <v>0</v>
          </cell>
          <cell r="AB6467">
            <v>0</v>
          </cell>
          <cell r="AC6467">
            <v>0</v>
          </cell>
          <cell r="AD6467">
            <v>-3731.48</v>
          </cell>
        </row>
        <row r="6468">
          <cell r="B6468" t="str">
            <v>CITY OF SHELTON-UNREGULATEDPAYMENTSPAY EFT</v>
          </cell>
          <cell r="J6468" t="str">
            <v>PAY EFT</v>
          </cell>
          <cell r="K6468" t="str">
            <v>ELECTRONIC PAYMENT</v>
          </cell>
          <cell r="S6468">
            <v>0</v>
          </cell>
          <cell r="T6468">
            <v>0</v>
          </cell>
          <cell r="U6468">
            <v>0</v>
          </cell>
          <cell r="V6468">
            <v>0</v>
          </cell>
          <cell r="W6468">
            <v>0</v>
          </cell>
          <cell r="X6468">
            <v>0</v>
          </cell>
          <cell r="Y6468">
            <v>0</v>
          </cell>
          <cell r="Z6468">
            <v>0</v>
          </cell>
          <cell r="AA6468">
            <v>0</v>
          </cell>
          <cell r="AB6468">
            <v>0</v>
          </cell>
          <cell r="AC6468">
            <v>0</v>
          </cell>
          <cell r="AD6468">
            <v>-75.64</v>
          </cell>
        </row>
        <row r="6469">
          <cell r="B6469" t="str">
            <v>CITY OF SHELTON-UNREGULATEDPAYMENTSPAY ICT</v>
          </cell>
          <cell r="J6469" t="str">
            <v>PAY ICT</v>
          </cell>
          <cell r="K6469" t="str">
            <v>I/C PAYMENT THANK YOU!</v>
          </cell>
          <cell r="S6469">
            <v>0</v>
          </cell>
          <cell r="T6469">
            <v>0</v>
          </cell>
          <cell r="U6469">
            <v>0</v>
          </cell>
          <cell r="V6469">
            <v>0</v>
          </cell>
          <cell r="W6469">
            <v>0</v>
          </cell>
          <cell r="X6469">
            <v>0</v>
          </cell>
          <cell r="Y6469">
            <v>0</v>
          </cell>
          <cell r="Z6469">
            <v>0</v>
          </cell>
          <cell r="AA6469">
            <v>0</v>
          </cell>
          <cell r="AB6469">
            <v>0</v>
          </cell>
          <cell r="AC6469">
            <v>0</v>
          </cell>
          <cell r="AD6469">
            <v>-259.47000000000003</v>
          </cell>
        </row>
        <row r="6470">
          <cell r="B6470" t="str">
            <v>CITY OF SHELTON-UNREGULATEDPAYMENTSPAY-CFREE</v>
          </cell>
          <cell r="J6470" t="str">
            <v>PAY-CFREE</v>
          </cell>
          <cell r="K6470" t="str">
            <v>PAYMENT-THANK YOU</v>
          </cell>
          <cell r="S6470">
            <v>0</v>
          </cell>
          <cell r="T6470">
            <v>0</v>
          </cell>
          <cell r="U6470">
            <v>0</v>
          </cell>
          <cell r="V6470">
            <v>0</v>
          </cell>
          <cell r="W6470">
            <v>0</v>
          </cell>
          <cell r="X6470">
            <v>0</v>
          </cell>
          <cell r="Y6470">
            <v>0</v>
          </cell>
          <cell r="Z6470">
            <v>0</v>
          </cell>
          <cell r="AA6470">
            <v>0</v>
          </cell>
          <cell r="AB6470">
            <v>0</v>
          </cell>
          <cell r="AC6470">
            <v>0</v>
          </cell>
          <cell r="AD6470">
            <v>-192.13</v>
          </cell>
        </row>
        <row r="6471">
          <cell r="B6471" t="str">
            <v>CITY OF SHELTON-UNREGULATEDPAYMENTSPAY-KOL</v>
          </cell>
          <cell r="J6471" t="str">
            <v>PAY-KOL</v>
          </cell>
          <cell r="K6471" t="str">
            <v>PAYMENT-THANK YOU - OL</v>
          </cell>
          <cell r="S6471">
            <v>0</v>
          </cell>
          <cell r="T6471">
            <v>0</v>
          </cell>
          <cell r="U6471">
            <v>0</v>
          </cell>
          <cell r="V6471">
            <v>0</v>
          </cell>
          <cell r="W6471">
            <v>0</v>
          </cell>
          <cell r="X6471">
            <v>0</v>
          </cell>
          <cell r="Y6471">
            <v>0</v>
          </cell>
          <cell r="Z6471">
            <v>0</v>
          </cell>
          <cell r="AA6471">
            <v>0</v>
          </cell>
          <cell r="AB6471">
            <v>0</v>
          </cell>
          <cell r="AC6471">
            <v>0</v>
          </cell>
          <cell r="AD6471">
            <v>-1471.1</v>
          </cell>
        </row>
        <row r="6472">
          <cell r="B6472" t="str">
            <v>CITY OF SHELTON-UNREGULATEDPAYMENTSPAY-NATL</v>
          </cell>
          <cell r="J6472" t="str">
            <v>PAY-NATL</v>
          </cell>
          <cell r="K6472" t="str">
            <v>PAYMENT THANK YOU</v>
          </cell>
          <cell r="S6472">
            <v>0</v>
          </cell>
          <cell r="T6472">
            <v>0</v>
          </cell>
          <cell r="U6472">
            <v>0</v>
          </cell>
          <cell r="V6472">
            <v>0</v>
          </cell>
          <cell r="W6472">
            <v>0</v>
          </cell>
          <cell r="X6472">
            <v>0</v>
          </cell>
          <cell r="Y6472">
            <v>0</v>
          </cell>
          <cell r="Z6472">
            <v>0</v>
          </cell>
          <cell r="AA6472">
            <v>0</v>
          </cell>
          <cell r="AB6472">
            <v>0</v>
          </cell>
          <cell r="AC6472">
            <v>0</v>
          </cell>
          <cell r="AD6472">
            <v>-202.84</v>
          </cell>
        </row>
        <row r="6473">
          <cell r="B6473" t="str">
            <v>CITY OF SHELTON-UNREGULATEDPAYMENTSPAY-OAK</v>
          </cell>
          <cell r="J6473" t="str">
            <v>PAY-OAK</v>
          </cell>
          <cell r="K6473" t="str">
            <v>OAKLEAF PAYMENT</v>
          </cell>
          <cell r="S6473">
            <v>0</v>
          </cell>
          <cell r="T6473">
            <v>0</v>
          </cell>
          <cell r="U6473">
            <v>0</v>
          </cell>
          <cell r="V6473">
            <v>0</v>
          </cell>
          <cell r="W6473">
            <v>0</v>
          </cell>
          <cell r="X6473">
            <v>0</v>
          </cell>
          <cell r="Y6473">
            <v>0</v>
          </cell>
          <cell r="Z6473">
            <v>0</v>
          </cell>
          <cell r="AA6473">
            <v>0</v>
          </cell>
          <cell r="AB6473">
            <v>0</v>
          </cell>
          <cell r="AC6473">
            <v>0</v>
          </cell>
          <cell r="AD6473">
            <v>-56.29</v>
          </cell>
        </row>
        <row r="6474">
          <cell r="B6474" t="str">
            <v>CITY OF SHELTON-UNREGULATEDPAYMENTSPAY-RPPS</v>
          </cell>
          <cell r="J6474" t="str">
            <v>PAY-RPPS</v>
          </cell>
          <cell r="K6474" t="str">
            <v>RPSS PAYMENT</v>
          </cell>
          <cell r="S6474">
            <v>0</v>
          </cell>
          <cell r="T6474">
            <v>0</v>
          </cell>
          <cell r="U6474">
            <v>0</v>
          </cell>
          <cell r="V6474">
            <v>0</v>
          </cell>
          <cell r="W6474">
            <v>0</v>
          </cell>
          <cell r="X6474">
            <v>0</v>
          </cell>
          <cell r="Y6474">
            <v>0</v>
          </cell>
          <cell r="Z6474">
            <v>0</v>
          </cell>
          <cell r="AA6474">
            <v>0</v>
          </cell>
          <cell r="AB6474">
            <v>0</v>
          </cell>
          <cell r="AC6474">
            <v>0</v>
          </cell>
          <cell r="AD6474">
            <v>-676.68</v>
          </cell>
        </row>
        <row r="6475">
          <cell r="B6475" t="str">
            <v>CITY OF SHELTON-UNREGULATEDPAYMENTSPAYPNCL</v>
          </cell>
          <cell r="J6475" t="str">
            <v>PAYPNCL</v>
          </cell>
          <cell r="K6475" t="str">
            <v>PAYMENT THANK YOU!</v>
          </cell>
          <cell r="S6475">
            <v>0</v>
          </cell>
          <cell r="T6475">
            <v>0</v>
          </cell>
          <cell r="U6475">
            <v>0</v>
          </cell>
          <cell r="V6475">
            <v>0</v>
          </cell>
          <cell r="W6475">
            <v>0</v>
          </cell>
          <cell r="X6475">
            <v>0</v>
          </cell>
          <cell r="Y6475">
            <v>0</v>
          </cell>
          <cell r="Z6475">
            <v>0</v>
          </cell>
          <cell r="AA6475">
            <v>0</v>
          </cell>
          <cell r="AB6475">
            <v>0</v>
          </cell>
          <cell r="AC6475">
            <v>0</v>
          </cell>
          <cell r="AD6475">
            <v>-4029.79</v>
          </cell>
        </row>
        <row r="6476">
          <cell r="B6476" t="str">
            <v>CITY OF SHELTON-UNREGULATEDPAYMENTSPAYUSBL</v>
          </cell>
          <cell r="J6476" t="str">
            <v>PAYUSBL</v>
          </cell>
          <cell r="K6476" t="str">
            <v>PAYMENT THANK YOU</v>
          </cell>
          <cell r="S6476">
            <v>0</v>
          </cell>
          <cell r="T6476">
            <v>0</v>
          </cell>
          <cell r="U6476">
            <v>0</v>
          </cell>
          <cell r="V6476">
            <v>0</v>
          </cell>
          <cell r="W6476">
            <v>0</v>
          </cell>
          <cell r="X6476">
            <v>0</v>
          </cell>
          <cell r="Y6476">
            <v>0</v>
          </cell>
          <cell r="Z6476">
            <v>0</v>
          </cell>
          <cell r="AA6476">
            <v>0</v>
          </cell>
          <cell r="AB6476">
            <v>0</v>
          </cell>
          <cell r="AC6476">
            <v>0</v>
          </cell>
          <cell r="AD6476">
            <v>-98.58</v>
          </cell>
        </row>
        <row r="6477">
          <cell r="B6477" t="str">
            <v>CITY OF SHELTON-UNREGULATEDRESIDENTIALRESTART</v>
          </cell>
          <cell r="J6477" t="str">
            <v>RESTART</v>
          </cell>
          <cell r="K6477" t="str">
            <v>SERVICE RESTART FEE</v>
          </cell>
          <cell r="S6477">
            <v>0</v>
          </cell>
          <cell r="T6477">
            <v>0</v>
          </cell>
          <cell r="U6477">
            <v>0</v>
          </cell>
          <cell r="V6477">
            <v>0</v>
          </cell>
          <cell r="W6477">
            <v>0</v>
          </cell>
          <cell r="X6477">
            <v>0</v>
          </cell>
          <cell r="Y6477">
            <v>0</v>
          </cell>
          <cell r="Z6477">
            <v>0</v>
          </cell>
          <cell r="AA6477">
            <v>0</v>
          </cell>
          <cell r="AB6477">
            <v>0</v>
          </cell>
          <cell r="AC6477">
            <v>0</v>
          </cell>
          <cell r="AD6477">
            <v>5.78</v>
          </cell>
        </row>
        <row r="6478">
          <cell r="B6478" t="str">
            <v>CITY OF SHELTON-UNREGULATEDROLLOFFDISPORGANIC</v>
          </cell>
          <cell r="J6478" t="str">
            <v>DISPORGANIC</v>
          </cell>
          <cell r="K6478" t="str">
            <v xml:space="preserve">DISPOSAL ORGANIC </v>
          </cell>
          <cell r="S6478">
            <v>0</v>
          </cell>
          <cell r="T6478">
            <v>0</v>
          </cell>
          <cell r="U6478">
            <v>0</v>
          </cell>
          <cell r="V6478">
            <v>0</v>
          </cell>
          <cell r="W6478">
            <v>0</v>
          </cell>
          <cell r="X6478">
            <v>0</v>
          </cell>
          <cell r="Y6478">
            <v>0</v>
          </cell>
          <cell r="Z6478">
            <v>0</v>
          </cell>
          <cell r="AA6478">
            <v>0</v>
          </cell>
          <cell r="AB6478">
            <v>0</v>
          </cell>
          <cell r="AC6478">
            <v>0</v>
          </cell>
          <cell r="AD6478">
            <v>389.99</v>
          </cell>
        </row>
        <row r="6479">
          <cell r="B6479" t="str">
            <v>CITY OF SHELTON-UNREGULATEDROLLOFFRECYHAUL</v>
          </cell>
          <cell r="J6479" t="str">
            <v>RECYHAUL</v>
          </cell>
          <cell r="K6479" t="str">
            <v>ROLL OFF RECYCLE HAUL</v>
          </cell>
          <cell r="S6479">
            <v>0</v>
          </cell>
          <cell r="T6479">
            <v>0</v>
          </cell>
          <cell r="U6479">
            <v>0</v>
          </cell>
          <cell r="V6479">
            <v>0</v>
          </cell>
          <cell r="W6479">
            <v>0</v>
          </cell>
          <cell r="X6479">
            <v>0</v>
          </cell>
          <cell r="Y6479">
            <v>0</v>
          </cell>
          <cell r="Z6479">
            <v>0</v>
          </cell>
          <cell r="AA6479">
            <v>0</v>
          </cell>
          <cell r="AB6479">
            <v>0</v>
          </cell>
          <cell r="AC6479">
            <v>0</v>
          </cell>
          <cell r="AD6479">
            <v>974.8</v>
          </cell>
        </row>
        <row r="6480">
          <cell r="B6480" t="str">
            <v>CITY OF SHELTON-UNREGULATEDROLLOFFROMILERECY</v>
          </cell>
          <cell r="J6480" t="str">
            <v>ROMILERECY</v>
          </cell>
          <cell r="K6480" t="str">
            <v>ROLL OFF MILEAGE RECYCLE</v>
          </cell>
          <cell r="S6480">
            <v>0</v>
          </cell>
          <cell r="T6480">
            <v>0</v>
          </cell>
          <cell r="U6480">
            <v>0</v>
          </cell>
          <cell r="V6480">
            <v>0</v>
          </cell>
          <cell r="W6480">
            <v>0</v>
          </cell>
          <cell r="X6480">
            <v>0</v>
          </cell>
          <cell r="Y6480">
            <v>0</v>
          </cell>
          <cell r="Z6480">
            <v>0</v>
          </cell>
          <cell r="AA6480">
            <v>0</v>
          </cell>
          <cell r="AB6480">
            <v>0</v>
          </cell>
          <cell r="AC6480">
            <v>0</v>
          </cell>
          <cell r="AD6480">
            <v>874.8</v>
          </cell>
        </row>
        <row r="6481">
          <cell r="B6481" t="str">
            <v>CITY OF SHELTON-UNREGULATEDSTORAGESTORENT22</v>
          </cell>
          <cell r="J6481" t="str">
            <v>STORENT22</v>
          </cell>
          <cell r="K6481" t="str">
            <v>PORTABLE STORAGE RENT 22</v>
          </cell>
          <cell r="S6481">
            <v>0</v>
          </cell>
          <cell r="T6481">
            <v>0</v>
          </cell>
          <cell r="U6481">
            <v>0</v>
          </cell>
          <cell r="V6481">
            <v>0</v>
          </cell>
          <cell r="W6481">
            <v>0</v>
          </cell>
          <cell r="X6481">
            <v>0</v>
          </cell>
          <cell r="Y6481">
            <v>0</v>
          </cell>
          <cell r="Z6481">
            <v>0</v>
          </cell>
          <cell r="AA6481">
            <v>0</v>
          </cell>
          <cell r="AB6481">
            <v>0</v>
          </cell>
          <cell r="AC6481">
            <v>0</v>
          </cell>
          <cell r="AD6481">
            <v>100</v>
          </cell>
        </row>
        <row r="6482">
          <cell r="B6482" t="str">
            <v>CITY OF SHELTON-UNREGULATEDSURCFUEL-RECY MASON</v>
          </cell>
          <cell r="J6482" t="str">
            <v>FUEL-RECY MASON</v>
          </cell>
          <cell r="K6482" t="str">
            <v>FUEL &amp; MATERIAL SURCHARGE</v>
          </cell>
          <cell r="S6482">
            <v>0</v>
          </cell>
          <cell r="T6482">
            <v>0</v>
          </cell>
          <cell r="U6482">
            <v>0</v>
          </cell>
          <cell r="V6482">
            <v>0</v>
          </cell>
          <cell r="W6482">
            <v>0</v>
          </cell>
          <cell r="X6482">
            <v>0</v>
          </cell>
          <cell r="Y6482">
            <v>0</v>
          </cell>
          <cell r="Z6482">
            <v>0</v>
          </cell>
          <cell r="AA6482">
            <v>0</v>
          </cell>
          <cell r="AB6482">
            <v>0</v>
          </cell>
          <cell r="AC6482">
            <v>0</v>
          </cell>
          <cell r="AD6482">
            <v>0</v>
          </cell>
        </row>
        <row r="6483">
          <cell r="B6483" t="str">
            <v>CITY OF SHELTON-UNREGULATEDSURCFUEL-RES MASON</v>
          </cell>
          <cell r="J6483" t="str">
            <v>FUEL-RES MASON</v>
          </cell>
          <cell r="K6483" t="str">
            <v>FUEL &amp; MATERIAL SURCHARGE</v>
          </cell>
          <cell r="S6483">
            <v>0</v>
          </cell>
          <cell r="T6483">
            <v>0</v>
          </cell>
          <cell r="U6483">
            <v>0</v>
          </cell>
          <cell r="V6483">
            <v>0</v>
          </cell>
          <cell r="W6483">
            <v>0</v>
          </cell>
          <cell r="X6483">
            <v>0</v>
          </cell>
          <cell r="Y6483">
            <v>0</v>
          </cell>
          <cell r="Z6483">
            <v>0</v>
          </cell>
          <cell r="AA6483">
            <v>0</v>
          </cell>
          <cell r="AB6483">
            <v>0</v>
          </cell>
          <cell r="AC6483">
            <v>0</v>
          </cell>
          <cell r="AD6483">
            <v>0</v>
          </cell>
        </row>
        <row r="6484">
          <cell r="B6484" t="str">
            <v>CITY OF SHELTON-UNREGULATEDSURCFUEL-RECY MASON</v>
          </cell>
          <cell r="J6484" t="str">
            <v>FUEL-RECY MASON</v>
          </cell>
          <cell r="K6484" t="str">
            <v>FUEL &amp; MATERIAL SURCHARGE</v>
          </cell>
          <cell r="S6484">
            <v>0</v>
          </cell>
          <cell r="T6484">
            <v>0</v>
          </cell>
          <cell r="U6484">
            <v>0</v>
          </cell>
          <cell r="V6484">
            <v>0</v>
          </cell>
          <cell r="W6484">
            <v>0</v>
          </cell>
          <cell r="X6484">
            <v>0</v>
          </cell>
          <cell r="Y6484">
            <v>0</v>
          </cell>
          <cell r="Z6484">
            <v>0</v>
          </cell>
          <cell r="AA6484">
            <v>0</v>
          </cell>
          <cell r="AB6484">
            <v>0</v>
          </cell>
          <cell r="AC6484">
            <v>0</v>
          </cell>
          <cell r="AD6484">
            <v>0</v>
          </cell>
        </row>
        <row r="6485">
          <cell r="B6485" t="str">
            <v>CITY OF SHELTON-UNREGULATEDSURCFUEL-RO MASON</v>
          </cell>
          <cell r="J6485" t="str">
            <v>FUEL-RO MASON</v>
          </cell>
          <cell r="K6485" t="str">
            <v>FUEL &amp; MATERIAL SURCHARGE</v>
          </cell>
          <cell r="S6485">
            <v>0</v>
          </cell>
          <cell r="T6485">
            <v>0</v>
          </cell>
          <cell r="U6485">
            <v>0</v>
          </cell>
          <cell r="V6485">
            <v>0</v>
          </cell>
          <cell r="W6485">
            <v>0</v>
          </cell>
          <cell r="X6485">
            <v>0</v>
          </cell>
          <cell r="Y6485">
            <v>0</v>
          </cell>
          <cell r="Z6485">
            <v>0</v>
          </cell>
          <cell r="AA6485">
            <v>0</v>
          </cell>
          <cell r="AB6485">
            <v>0</v>
          </cell>
          <cell r="AC6485">
            <v>0</v>
          </cell>
          <cell r="AD6485">
            <v>0</v>
          </cell>
        </row>
        <row r="6486">
          <cell r="B6486" t="str">
            <v>CITY OF SHELTON-UNREGULATEDTAXESSALES TAX</v>
          </cell>
          <cell r="J6486" t="str">
            <v>SALES TAX</v>
          </cell>
          <cell r="K6486" t="str">
            <v>8.5% Sales Tax</v>
          </cell>
          <cell r="S6486">
            <v>0</v>
          </cell>
          <cell r="T6486">
            <v>0</v>
          </cell>
          <cell r="U6486">
            <v>0</v>
          </cell>
          <cell r="V6486">
            <v>0</v>
          </cell>
          <cell r="W6486">
            <v>0</v>
          </cell>
          <cell r="X6486">
            <v>0</v>
          </cell>
          <cell r="Y6486">
            <v>0</v>
          </cell>
          <cell r="Z6486">
            <v>0</v>
          </cell>
          <cell r="AA6486">
            <v>0</v>
          </cell>
          <cell r="AB6486">
            <v>0</v>
          </cell>
          <cell r="AC6486">
            <v>0</v>
          </cell>
          <cell r="AD6486">
            <v>8.5</v>
          </cell>
        </row>
        <row r="6487">
          <cell r="B6487" t="str">
            <v xml:space="preserve">KITSAP CO -REGULATEDACCOUNTING ADJUSTMENTSBD </v>
          </cell>
          <cell r="J6487" t="str">
            <v xml:space="preserve">BD </v>
          </cell>
          <cell r="K6487" t="str">
            <v>W\O BAD DEBT</v>
          </cell>
          <cell r="S6487">
            <v>0</v>
          </cell>
          <cell r="T6487">
            <v>0</v>
          </cell>
          <cell r="U6487">
            <v>0</v>
          </cell>
          <cell r="V6487">
            <v>0</v>
          </cell>
          <cell r="W6487">
            <v>0</v>
          </cell>
          <cell r="X6487">
            <v>0</v>
          </cell>
          <cell r="Y6487">
            <v>0</v>
          </cell>
          <cell r="Z6487">
            <v>0</v>
          </cell>
          <cell r="AA6487">
            <v>0</v>
          </cell>
          <cell r="AB6487">
            <v>0</v>
          </cell>
          <cell r="AC6487">
            <v>0</v>
          </cell>
          <cell r="AD6487">
            <v>-209.73</v>
          </cell>
        </row>
        <row r="6488">
          <cell r="B6488" t="str">
            <v>KITSAP CO -REGULATEDACCOUNTING ADJUSTMENTSBDR</v>
          </cell>
          <cell r="J6488" t="str">
            <v>BDR</v>
          </cell>
          <cell r="K6488" t="str">
            <v>BAD DEBT RECOVERY</v>
          </cell>
          <cell r="S6488">
            <v>0</v>
          </cell>
          <cell r="T6488">
            <v>0</v>
          </cell>
          <cell r="U6488">
            <v>0</v>
          </cell>
          <cell r="V6488">
            <v>0</v>
          </cell>
          <cell r="W6488">
            <v>0</v>
          </cell>
          <cell r="X6488">
            <v>0</v>
          </cell>
          <cell r="Y6488">
            <v>0</v>
          </cell>
          <cell r="Z6488">
            <v>0</v>
          </cell>
          <cell r="AA6488">
            <v>0</v>
          </cell>
          <cell r="AB6488">
            <v>0</v>
          </cell>
          <cell r="AC6488">
            <v>0</v>
          </cell>
          <cell r="AD6488">
            <v>96.7</v>
          </cell>
        </row>
        <row r="6489">
          <cell r="B6489" t="str">
            <v>KITSAP CO -REGULATEDACCOUNTING ADJUSTMENTSMM</v>
          </cell>
          <cell r="J6489" t="str">
            <v>MM</v>
          </cell>
          <cell r="K6489" t="str">
            <v>MOVE MONEY</v>
          </cell>
          <cell r="S6489">
            <v>0</v>
          </cell>
          <cell r="T6489">
            <v>0</v>
          </cell>
          <cell r="U6489">
            <v>0</v>
          </cell>
          <cell r="V6489">
            <v>0</v>
          </cell>
          <cell r="W6489">
            <v>0</v>
          </cell>
          <cell r="X6489">
            <v>0</v>
          </cell>
          <cell r="Y6489">
            <v>0</v>
          </cell>
          <cell r="Z6489">
            <v>0</v>
          </cell>
          <cell r="AA6489">
            <v>0</v>
          </cell>
          <cell r="AB6489">
            <v>0</v>
          </cell>
          <cell r="AC6489">
            <v>0</v>
          </cell>
          <cell r="AD6489">
            <v>34.6</v>
          </cell>
        </row>
        <row r="6490">
          <cell r="B6490" t="str">
            <v>KITSAP CO -REGULATEDACCOUNTING ADJUSTMENTSREFUND</v>
          </cell>
          <cell r="J6490" t="str">
            <v>REFUND</v>
          </cell>
          <cell r="K6490" t="str">
            <v>REFUND</v>
          </cell>
          <cell r="S6490">
            <v>0</v>
          </cell>
          <cell r="T6490">
            <v>0</v>
          </cell>
          <cell r="U6490">
            <v>0</v>
          </cell>
          <cell r="V6490">
            <v>0</v>
          </cell>
          <cell r="W6490">
            <v>0</v>
          </cell>
          <cell r="X6490">
            <v>0</v>
          </cell>
          <cell r="Y6490">
            <v>0</v>
          </cell>
          <cell r="Z6490">
            <v>0</v>
          </cell>
          <cell r="AA6490">
            <v>0</v>
          </cell>
          <cell r="AB6490">
            <v>0</v>
          </cell>
          <cell r="AC6490">
            <v>0</v>
          </cell>
          <cell r="AD6490">
            <v>25.24</v>
          </cell>
        </row>
        <row r="6491">
          <cell r="B6491" t="str">
            <v>KITSAP CO -REGULATEDACCOUNTING ADJUSTMENTSFINCHG</v>
          </cell>
          <cell r="J6491" t="str">
            <v>FINCHG</v>
          </cell>
          <cell r="K6491" t="str">
            <v>LATE FEE</v>
          </cell>
          <cell r="S6491">
            <v>0</v>
          </cell>
          <cell r="T6491">
            <v>0</v>
          </cell>
          <cell r="U6491">
            <v>0</v>
          </cell>
          <cell r="V6491">
            <v>0</v>
          </cell>
          <cell r="W6491">
            <v>0</v>
          </cell>
          <cell r="X6491">
            <v>0</v>
          </cell>
          <cell r="Y6491">
            <v>0</v>
          </cell>
          <cell r="Z6491">
            <v>0</v>
          </cell>
          <cell r="AA6491">
            <v>0</v>
          </cell>
          <cell r="AB6491">
            <v>0</v>
          </cell>
          <cell r="AC6491">
            <v>0</v>
          </cell>
          <cell r="AD6491">
            <v>75.14</v>
          </cell>
        </row>
        <row r="6492">
          <cell r="B6492" t="str">
            <v>KITSAP CO -REGULATEDACCOUNTING ADJUSTMENTSMM</v>
          </cell>
          <cell r="J6492" t="str">
            <v>MM</v>
          </cell>
          <cell r="K6492" t="str">
            <v>MOVE MONEY</v>
          </cell>
          <cell r="S6492">
            <v>0</v>
          </cell>
          <cell r="T6492">
            <v>0</v>
          </cell>
          <cell r="U6492">
            <v>0</v>
          </cell>
          <cell r="V6492">
            <v>0</v>
          </cell>
          <cell r="W6492">
            <v>0</v>
          </cell>
          <cell r="X6492">
            <v>0</v>
          </cell>
          <cell r="Y6492">
            <v>0</v>
          </cell>
          <cell r="Z6492">
            <v>0</v>
          </cell>
          <cell r="AA6492">
            <v>0</v>
          </cell>
          <cell r="AB6492">
            <v>0</v>
          </cell>
          <cell r="AC6492">
            <v>0</v>
          </cell>
          <cell r="AD6492">
            <v>-26.94</v>
          </cell>
        </row>
        <row r="6493">
          <cell r="B6493" t="str">
            <v>KITSAP CO -REGULATEDCOMMERCIAL  FRONTLOADWLKNRW2RECY</v>
          </cell>
          <cell r="J6493" t="str">
            <v>WLKNRW2RECY</v>
          </cell>
          <cell r="K6493" t="str">
            <v>WALK IN OVER 25 ADDITIONA</v>
          </cell>
          <cell r="S6493">
            <v>0</v>
          </cell>
          <cell r="T6493">
            <v>0</v>
          </cell>
          <cell r="U6493">
            <v>0</v>
          </cell>
          <cell r="V6493">
            <v>0</v>
          </cell>
          <cell r="W6493">
            <v>0</v>
          </cell>
          <cell r="X6493">
            <v>0</v>
          </cell>
          <cell r="Y6493">
            <v>0</v>
          </cell>
          <cell r="Z6493">
            <v>0</v>
          </cell>
          <cell r="AA6493">
            <v>0</v>
          </cell>
          <cell r="AB6493">
            <v>0</v>
          </cell>
          <cell r="AC6493">
            <v>0</v>
          </cell>
          <cell r="AD6493">
            <v>0.68</v>
          </cell>
        </row>
        <row r="6494">
          <cell r="B6494" t="str">
            <v>KITSAP CO -REGULATEDCOMMERCIAL  FRONTLOADWLKNRE1RECYMA</v>
          </cell>
          <cell r="J6494" t="str">
            <v>WLKNRE1RECYMA</v>
          </cell>
          <cell r="K6494" t="str">
            <v>WALK IN 5-25FT EOW-RECYCL</v>
          </cell>
          <cell r="S6494">
            <v>0</v>
          </cell>
          <cell r="T6494">
            <v>0</v>
          </cell>
          <cell r="U6494">
            <v>0</v>
          </cell>
          <cell r="V6494">
            <v>0</v>
          </cell>
          <cell r="W6494">
            <v>0</v>
          </cell>
          <cell r="X6494">
            <v>0</v>
          </cell>
          <cell r="Y6494">
            <v>0</v>
          </cell>
          <cell r="Z6494">
            <v>0</v>
          </cell>
          <cell r="AA6494">
            <v>0</v>
          </cell>
          <cell r="AB6494">
            <v>0</v>
          </cell>
          <cell r="AC6494">
            <v>0</v>
          </cell>
          <cell r="AD6494">
            <v>2.52</v>
          </cell>
        </row>
        <row r="6495">
          <cell r="B6495" t="str">
            <v>KITSAP CO -REGULATEDCOMMERCIAL  FRONTLOADWLKNRW2RECYMA</v>
          </cell>
          <cell r="J6495" t="str">
            <v>WLKNRW2RECYMA</v>
          </cell>
          <cell r="K6495" t="str">
            <v>WALK IN OVER 25 ADDITIONA</v>
          </cell>
          <cell r="S6495">
            <v>0</v>
          </cell>
          <cell r="T6495">
            <v>0</v>
          </cell>
          <cell r="U6495">
            <v>0</v>
          </cell>
          <cell r="V6495">
            <v>0</v>
          </cell>
          <cell r="W6495">
            <v>0</v>
          </cell>
          <cell r="X6495">
            <v>0</v>
          </cell>
          <cell r="Y6495">
            <v>0</v>
          </cell>
          <cell r="Z6495">
            <v>0</v>
          </cell>
          <cell r="AA6495">
            <v>0</v>
          </cell>
          <cell r="AB6495">
            <v>0</v>
          </cell>
          <cell r="AC6495">
            <v>0</v>
          </cell>
          <cell r="AD6495">
            <v>7.48</v>
          </cell>
        </row>
        <row r="6496">
          <cell r="B6496" t="str">
            <v>KITSAP CO -REGULATEDCOMMERCIAL - REARLOADR1.5YDEK</v>
          </cell>
          <cell r="J6496" t="str">
            <v>R1.5YDEK</v>
          </cell>
          <cell r="K6496" t="str">
            <v>1.5 YD 1X EOW</v>
          </cell>
          <cell r="S6496">
            <v>0</v>
          </cell>
          <cell r="T6496">
            <v>0</v>
          </cell>
          <cell r="U6496">
            <v>0</v>
          </cell>
          <cell r="V6496">
            <v>0</v>
          </cell>
          <cell r="W6496">
            <v>0</v>
          </cell>
          <cell r="X6496">
            <v>0</v>
          </cell>
          <cell r="Y6496">
            <v>0</v>
          </cell>
          <cell r="Z6496">
            <v>0</v>
          </cell>
          <cell r="AA6496">
            <v>0</v>
          </cell>
          <cell r="AB6496">
            <v>0</v>
          </cell>
          <cell r="AC6496">
            <v>0</v>
          </cell>
          <cell r="AD6496">
            <v>2678.97</v>
          </cell>
        </row>
        <row r="6497">
          <cell r="B6497" t="str">
            <v>KITSAP CO -REGULATEDCOMMERCIAL - REARLOADR1.5YDRENTM</v>
          </cell>
          <cell r="J6497" t="str">
            <v>R1.5YDRENTM</v>
          </cell>
          <cell r="K6497" t="str">
            <v>1.5YD CONTAINER RENT-MTH</v>
          </cell>
          <cell r="S6497">
            <v>0</v>
          </cell>
          <cell r="T6497">
            <v>0</v>
          </cell>
          <cell r="U6497">
            <v>0</v>
          </cell>
          <cell r="V6497">
            <v>0</v>
          </cell>
          <cell r="W6497">
            <v>0</v>
          </cell>
          <cell r="X6497">
            <v>0</v>
          </cell>
          <cell r="Y6497">
            <v>0</v>
          </cell>
          <cell r="Z6497">
            <v>0</v>
          </cell>
          <cell r="AA6497">
            <v>0</v>
          </cell>
          <cell r="AB6497">
            <v>0</v>
          </cell>
          <cell r="AC6497">
            <v>0</v>
          </cell>
          <cell r="AD6497">
            <v>1018.55</v>
          </cell>
        </row>
        <row r="6498">
          <cell r="B6498" t="str">
            <v>KITSAP CO -REGULATEDCOMMERCIAL - REARLOADR1.5YDRENTT</v>
          </cell>
          <cell r="J6498" t="str">
            <v>R1.5YDRENTT</v>
          </cell>
          <cell r="K6498" t="str">
            <v>1.5YD TEMP CONTAINER RENT</v>
          </cell>
          <cell r="S6498">
            <v>0</v>
          </cell>
          <cell r="T6498">
            <v>0</v>
          </cell>
          <cell r="U6498">
            <v>0</v>
          </cell>
          <cell r="V6498">
            <v>0</v>
          </cell>
          <cell r="W6498">
            <v>0</v>
          </cell>
          <cell r="X6498">
            <v>0</v>
          </cell>
          <cell r="Y6498">
            <v>0</v>
          </cell>
          <cell r="Z6498">
            <v>0</v>
          </cell>
          <cell r="AA6498">
            <v>0</v>
          </cell>
          <cell r="AB6498">
            <v>0</v>
          </cell>
          <cell r="AC6498">
            <v>0</v>
          </cell>
          <cell r="AD6498">
            <v>15.9</v>
          </cell>
        </row>
        <row r="6499">
          <cell r="B6499" t="str">
            <v>KITSAP CO -REGULATEDCOMMERCIAL - REARLOADR1.5YDRENTTM</v>
          </cell>
          <cell r="J6499" t="str">
            <v>R1.5YDRENTTM</v>
          </cell>
          <cell r="K6499" t="str">
            <v>1.5 YD TEMP CONT RENT MON</v>
          </cell>
          <cell r="S6499">
            <v>0</v>
          </cell>
          <cell r="T6499">
            <v>0</v>
          </cell>
          <cell r="U6499">
            <v>0</v>
          </cell>
          <cell r="V6499">
            <v>0</v>
          </cell>
          <cell r="W6499">
            <v>0</v>
          </cell>
          <cell r="X6499">
            <v>0</v>
          </cell>
          <cell r="Y6499">
            <v>0</v>
          </cell>
          <cell r="Z6499">
            <v>0</v>
          </cell>
          <cell r="AA6499">
            <v>0</v>
          </cell>
          <cell r="AB6499">
            <v>0</v>
          </cell>
          <cell r="AC6499">
            <v>0</v>
          </cell>
          <cell r="AD6499">
            <v>15.77</v>
          </cell>
        </row>
        <row r="6500">
          <cell r="B6500" t="str">
            <v>KITSAP CO -REGULATEDCOMMERCIAL - REARLOADR1.5YDWK</v>
          </cell>
          <cell r="J6500" t="str">
            <v>R1.5YDWK</v>
          </cell>
          <cell r="K6500" t="str">
            <v>1.5 YD 1X WEEKLY</v>
          </cell>
          <cell r="S6500">
            <v>0</v>
          </cell>
          <cell r="T6500">
            <v>0</v>
          </cell>
          <cell r="U6500">
            <v>0</v>
          </cell>
          <cell r="V6500">
            <v>0</v>
          </cell>
          <cell r="W6500">
            <v>0</v>
          </cell>
          <cell r="X6500">
            <v>0</v>
          </cell>
          <cell r="Y6500">
            <v>0</v>
          </cell>
          <cell r="Z6500">
            <v>0</v>
          </cell>
          <cell r="AA6500">
            <v>0</v>
          </cell>
          <cell r="AB6500">
            <v>0</v>
          </cell>
          <cell r="AC6500">
            <v>0</v>
          </cell>
          <cell r="AD6500">
            <v>3086.52</v>
          </cell>
        </row>
        <row r="6501">
          <cell r="B6501" t="str">
            <v>KITSAP CO -REGULATEDCOMMERCIAL - REARLOADR1YDEK</v>
          </cell>
          <cell r="J6501" t="str">
            <v>R1YDEK</v>
          </cell>
          <cell r="K6501" t="str">
            <v>1 YD 1X EOW</v>
          </cell>
          <cell r="S6501">
            <v>0</v>
          </cell>
          <cell r="T6501">
            <v>0</v>
          </cell>
          <cell r="U6501">
            <v>0</v>
          </cell>
          <cell r="V6501">
            <v>0</v>
          </cell>
          <cell r="W6501">
            <v>0</v>
          </cell>
          <cell r="X6501">
            <v>0</v>
          </cell>
          <cell r="Y6501">
            <v>0</v>
          </cell>
          <cell r="Z6501">
            <v>0</v>
          </cell>
          <cell r="AA6501">
            <v>0</v>
          </cell>
          <cell r="AB6501">
            <v>0</v>
          </cell>
          <cell r="AC6501">
            <v>0</v>
          </cell>
          <cell r="AD6501">
            <v>173.5</v>
          </cell>
        </row>
        <row r="6502">
          <cell r="B6502" t="str">
            <v>KITSAP CO -REGULATEDCOMMERCIAL - REARLOADR1YDRENTM</v>
          </cell>
          <cell r="J6502" t="str">
            <v>R1YDRENTM</v>
          </cell>
          <cell r="K6502" t="str">
            <v>1YD CONTAINER RENT-MTHLY</v>
          </cell>
          <cell r="S6502">
            <v>0</v>
          </cell>
          <cell r="T6502">
            <v>0</v>
          </cell>
          <cell r="U6502">
            <v>0</v>
          </cell>
          <cell r="V6502">
            <v>0</v>
          </cell>
          <cell r="W6502">
            <v>0</v>
          </cell>
          <cell r="X6502">
            <v>0</v>
          </cell>
          <cell r="Y6502">
            <v>0</v>
          </cell>
          <cell r="Z6502">
            <v>0</v>
          </cell>
          <cell r="AA6502">
            <v>0</v>
          </cell>
          <cell r="AB6502">
            <v>0</v>
          </cell>
          <cell r="AC6502">
            <v>0</v>
          </cell>
          <cell r="AD6502">
            <v>59.29</v>
          </cell>
        </row>
        <row r="6503">
          <cell r="B6503" t="str">
            <v>KITSAP CO -REGULATEDCOMMERCIAL - REARLOADR1YDWK</v>
          </cell>
          <cell r="J6503" t="str">
            <v>R1YDWK</v>
          </cell>
          <cell r="K6503" t="str">
            <v>1 YD 1X WEEKLY</v>
          </cell>
          <cell r="S6503">
            <v>0</v>
          </cell>
          <cell r="T6503">
            <v>0</v>
          </cell>
          <cell r="U6503">
            <v>0</v>
          </cell>
          <cell r="V6503">
            <v>0</v>
          </cell>
          <cell r="W6503">
            <v>0</v>
          </cell>
          <cell r="X6503">
            <v>0</v>
          </cell>
          <cell r="Y6503">
            <v>0</v>
          </cell>
          <cell r="Z6503">
            <v>0</v>
          </cell>
          <cell r="AA6503">
            <v>0</v>
          </cell>
          <cell r="AB6503">
            <v>0</v>
          </cell>
          <cell r="AC6503">
            <v>0</v>
          </cell>
          <cell r="AD6503">
            <v>138.47999999999999</v>
          </cell>
        </row>
        <row r="6504">
          <cell r="B6504" t="str">
            <v>KITSAP CO -REGULATEDCOMMERCIAL - REARLOADR2YDEK</v>
          </cell>
          <cell r="J6504" t="str">
            <v>R2YDEK</v>
          </cell>
          <cell r="K6504" t="str">
            <v>2 YD 1X EOW</v>
          </cell>
          <cell r="S6504">
            <v>0</v>
          </cell>
          <cell r="T6504">
            <v>0</v>
          </cell>
          <cell r="U6504">
            <v>0</v>
          </cell>
          <cell r="V6504">
            <v>0</v>
          </cell>
          <cell r="W6504">
            <v>0</v>
          </cell>
          <cell r="X6504">
            <v>0</v>
          </cell>
          <cell r="Y6504">
            <v>0</v>
          </cell>
          <cell r="Z6504">
            <v>0</v>
          </cell>
          <cell r="AA6504">
            <v>0</v>
          </cell>
          <cell r="AB6504">
            <v>0</v>
          </cell>
          <cell r="AC6504">
            <v>0</v>
          </cell>
          <cell r="AD6504">
            <v>2910.45</v>
          </cell>
        </row>
        <row r="6505">
          <cell r="B6505" t="str">
            <v>KITSAP CO -REGULATEDCOMMERCIAL - REARLOADR2YDRENTM</v>
          </cell>
          <cell r="J6505" t="str">
            <v>R2YDRENTM</v>
          </cell>
          <cell r="K6505" t="str">
            <v>2YD CONTAINER RENT-MTHLY</v>
          </cell>
          <cell r="S6505">
            <v>0</v>
          </cell>
          <cell r="T6505">
            <v>0</v>
          </cell>
          <cell r="U6505">
            <v>0</v>
          </cell>
          <cell r="V6505">
            <v>0</v>
          </cell>
          <cell r="W6505">
            <v>0</v>
          </cell>
          <cell r="X6505">
            <v>0</v>
          </cell>
          <cell r="Y6505">
            <v>0</v>
          </cell>
          <cell r="Z6505">
            <v>0</v>
          </cell>
          <cell r="AA6505">
            <v>0</v>
          </cell>
          <cell r="AB6505">
            <v>0</v>
          </cell>
          <cell r="AC6505">
            <v>0</v>
          </cell>
          <cell r="AD6505">
            <v>2658.99</v>
          </cell>
        </row>
        <row r="6506">
          <cell r="B6506" t="str">
            <v>KITSAP CO -REGULATEDCOMMERCIAL - REARLOADR2YDRENTT</v>
          </cell>
          <cell r="J6506" t="str">
            <v>R2YDRENTT</v>
          </cell>
          <cell r="K6506" t="str">
            <v>2YD TEMP CONTAINER RENT</v>
          </cell>
          <cell r="S6506">
            <v>0</v>
          </cell>
          <cell r="T6506">
            <v>0</v>
          </cell>
          <cell r="U6506">
            <v>0</v>
          </cell>
          <cell r="V6506">
            <v>0</v>
          </cell>
          <cell r="W6506">
            <v>0</v>
          </cell>
          <cell r="X6506">
            <v>0</v>
          </cell>
          <cell r="Y6506">
            <v>0</v>
          </cell>
          <cell r="Z6506">
            <v>0</v>
          </cell>
          <cell r="AA6506">
            <v>0</v>
          </cell>
          <cell r="AB6506">
            <v>0</v>
          </cell>
          <cell r="AC6506">
            <v>0</v>
          </cell>
          <cell r="AD6506">
            <v>6.21</v>
          </cell>
        </row>
        <row r="6507">
          <cell r="B6507" t="str">
            <v>KITSAP CO -REGULATEDCOMMERCIAL - REARLOADR2YDRENTTM</v>
          </cell>
          <cell r="J6507" t="str">
            <v>R2YDRENTTM</v>
          </cell>
          <cell r="K6507" t="str">
            <v>2 YD TEMP CONT RENT MONTH</v>
          </cell>
          <cell r="S6507">
            <v>0</v>
          </cell>
          <cell r="T6507">
            <v>0</v>
          </cell>
          <cell r="U6507">
            <v>0</v>
          </cell>
          <cell r="V6507">
            <v>0</v>
          </cell>
          <cell r="W6507">
            <v>0</v>
          </cell>
          <cell r="X6507">
            <v>0</v>
          </cell>
          <cell r="Y6507">
            <v>0</v>
          </cell>
          <cell r="Z6507">
            <v>0</v>
          </cell>
          <cell r="AA6507">
            <v>0</v>
          </cell>
          <cell r="AB6507">
            <v>0</v>
          </cell>
          <cell r="AC6507">
            <v>0</v>
          </cell>
          <cell r="AD6507">
            <v>41.26</v>
          </cell>
        </row>
        <row r="6508">
          <cell r="B6508" t="str">
            <v>KITSAP CO -REGULATEDCOMMERCIAL - REARLOADR2YDWK</v>
          </cell>
          <cell r="J6508" t="str">
            <v>R2YDWK</v>
          </cell>
          <cell r="K6508" t="str">
            <v>2 YD 1X WEEKLY</v>
          </cell>
          <cell r="S6508">
            <v>0</v>
          </cell>
          <cell r="T6508">
            <v>0</v>
          </cell>
          <cell r="U6508">
            <v>0</v>
          </cell>
          <cell r="V6508">
            <v>0</v>
          </cell>
          <cell r="W6508">
            <v>0</v>
          </cell>
          <cell r="X6508">
            <v>0</v>
          </cell>
          <cell r="Y6508">
            <v>0</v>
          </cell>
          <cell r="Z6508">
            <v>0</v>
          </cell>
          <cell r="AA6508">
            <v>0</v>
          </cell>
          <cell r="AB6508">
            <v>0</v>
          </cell>
          <cell r="AC6508">
            <v>0</v>
          </cell>
          <cell r="AD6508">
            <v>18651.86</v>
          </cell>
        </row>
        <row r="6509">
          <cell r="B6509" t="str">
            <v>KITSAP CO -REGULATEDCOMMERCIAL - REARLOADUNLOCKREF</v>
          </cell>
          <cell r="J6509" t="str">
            <v>UNLOCKREF</v>
          </cell>
          <cell r="K6509" t="str">
            <v>UNLOCK / UNLATCH REFUSE</v>
          </cell>
          <cell r="S6509">
            <v>0</v>
          </cell>
          <cell r="T6509">
            <v>0</v>
          </cell>
          <cell r="U6509">
            <v>0</v>
          </cell>
          <cell r="V6509">
            <v>0</v>
          </cell>
          <cell r="W6509">
            <v>0</v>
          </cell>
          <cell r="X6509">
            <v>0</v>
          </cell>
          <cell r="Y6509">
            <v>0</v>
          </cell>
          <cell r="Z6509">
            <v>0</v>
          </cell>
          <cell r="AA6509">
            <v>0</v>
          </cell>
          <cell r="AB6509">
            <v>0</v>
          </cell>
          <cell r="AC6509">
            <v>0</v>
          </cell>
          <cell r="AD6509">
            <v>263.12</v>
          </cell>
        </row>
        <row r="6510">
          <cell r="B6510" t="str">
            <v>KITSAP CO -REGULATEDCOMMERCIAL - REARLOADCDELC</v>
          </cell>
          <cell r="J6510" t="str">
            <v>CDELC</v>
          </cell>
          <cell r="K6510" t="str">
            <v>CONTAINER DELIVERY CHARGE</v>
          </cell>
          <cell r="S6510">
            <v>0</v>
          </cell>
          <cell r="T6510">
            <v>0</v>
          </cell>
          <cell r="U6510">
            <v>0</v>
          </cell>
          <cell r="V6510">
            <v>0</v>
          </cell>
          <cell r="W6510">
            <v>0</v>
          </cell>
          <cell r="X6510">
            <v>0</v>
          </cell>
          <cell r="Y6510">
            <v>0</v>
          </cell>
          <cell r="Z6510">
            <v>0</v>
          </cell>
          <cell r="AA6510">
            <v>0</v>
          </cell>
          <cell r="AB6510">
            <v>0</v>
          </cell>
          <cell r="AC6510">
            <v>0</v>
          </cell>
          <cell r="AD6510">
            <v>54</v>
          </cell>
        </row>
        <row r="6511">
          <cell r="B6511" t="str">
            <v>KITSAP CO -REGULATEDCOMMERCIAL - REARLOADCEXYD</v>
          </cell>
          <cell r="J6511" t="str">
            <v>CEXYD</v>
          </cell>
          <cell r="K6511" t="str">
            <v>CMML EXTRA YARDAGE</v>
          </cell>
          <cell r="S6511">
            <v>0</v>
          </cell>
          <cell r="T6511">
            <v>0</v>
          </cell>
          <cell r="U6511">
            <v>0</v>
          </cell>
          <cell r="V6511">
            <v>0</v>
          </cell>
          <cell r="W6511">
            <v>0</v>
          </cell>
          <cell r="X6511">
            <v>0</v>
          </cell>
          <cell r="Y6511">
            <v>0</v>
          </cell>
          <cell r="Z6511">
            <v>0</v>
          </cell>
          <cell r="AA6511">
            <v>0</v>
          </cell>
          <cell r="AB6511">
            <v>0</v>
          </cell>
          <cell r="AC6511">
            <v>0</v>
          </cell>
          <cell r="AD6511">
            <v>1555.05</v>
          </cell>
        </row>
        <row r="6512">
          <cell r="B6512" t="str">
            <v>KITSAP CO -REGULATEDCOMMERCIAL - REARLOADCOMCAN</v>
          </cell>
          <cell r="J6512" t="str">
            <v>COMCAN</v>
          </cell>
          <cell r="K6512" t="str">
            <v>COMMERCIAL CAN EXTRA</v>
          </cell>
          <cell r="S6512">
            <v>0</v>
          </cell>
          <cell r="T6512">
            <v>0</v>
          </cell>
          <cell r="U6512">
            <v>0</v>
          </cell>
          <cell r="V6512">
            <v>0</v>
          </cell>
          <cell r="W6512">
            <v>0</v>
          </cell>
          <cell r="X6512">
            <v>0</v>
          </cell>
          <cell r="Y6512">
            <v>0</v>
          </cell>
          <cell r="Z6512">
            <v>0</v>
          </cell>
          <cell r="AA6512">
            <v>0</v>
          </cell>
          <cell r="AB6512">
            <v>0</v>
          </cell>
          <cell r="AC6512">
            <v>0</v>
          </cell>
          <cell r="AD6512">
            <v>108</v>
          </cell>
        </row>
        <row r="6513">
          <cell r="B6513" t="str">
            <v>KITSAP CO -REGULATEDCOMMERCIAL - REARLOADR1.5YDPU</v>
          </cell>
          <cell r="J6513" t="str">
            <v>R1.5YDPU</v>
          </cell>
          <cell r="K6513" t="str">
            <v>1.5YD CONTAINER PICKUP</v>
          </cell>
          <cell r="S6513">
            <v>0</v>
          </cell>
          <cell r="T6513">
            <v>0</v>
          </cell>
          <cell r="U6513">
            <v>0</v>
          </cell>
          <cell r="V6513">
            <v>0</v>
          </cell>
          <cell r="W6513">
            <v>0</v>
          </cell>
          <cell r="X6513">
            <v>0</v>
          </cell>
          <cell r="Y6513">
            <v>0</v>
          </cell>
          <cell r="Z6513">
            <v>0</v>
          </cell>
          <cell r="AA6513">
            <v>0</v>
          </cell>
          <cell r="AB6513">
            <v>0</v>
          </cell>
          <cell r="AC6513">
            <v>0</v>
          </cell>
          <cell r="AD6513">
            <v>17.47</v>
          </cell>
        </row>
        <row r="6514">
          <cell r="B6514" t="str">
            <v>KITSAP CO -REGULATEDCOMMERCIAL - REARLOADR2YDPU</v>
          </cell>
          <cell r="J6514" t="str">
            <v>R2YDPU</v>
          </cell>
          <cell r="K6514" t="str">
            <v>2YD CONTAINER PICKUP</v>
          </cell>
          <cell r="S6514">
            <v>0</v>
          </cell>
          <cell r="T6514">
            <v>0</v>
          </cell>
          <cell r="U6514">
            <v>0</v>
          </cell>
          <cell r="V6514">
            <v>0</v>
          </cell>
          <cell r="W6514">
            <v>0</v>
          </cell>
          <cell r="X6514">
            <v>0</v>
          </cell>
          <cell r="Y6514">
            <v>0</v>
          </cell>
          <cell r="Z6514">
            <v>0</v>
          </cell>
          <cell r="AA6514">
            <v>0</v>
          </cell>
          <cell r="AB6514">
            <v>0</v>
          </cell>
          <cell r="AC6514">
            <v>0</v>
          </cell>
          <cell r="AD6514">
            <v>114.3</v>
          </cell>
        </row>
        <row r="6515">
          <cell r="B6515" t="str">
            <v>KITSAP CO -REGULATEDCOMMERCIAL - REARLOADR2YDWK</v>
          </cell>
          <cell r="J6515" t="str">
            <v>R2YDWK</v>
          </cell>
          <cell r="K6515" t="str">
            <v>2 YD 1X WEEKLY</v>
          </cell>
          <cell r="S6515">
            <v>0</v>
          </cell>
          <cell r="T6515">
            <v>0</v>
          </cell>
          <cell r="U6515">
            <v>0</v>
          </cell>
          <cell r="V6515">
            <v>0</v>
          </cell>
          <cell r="W6515">
            <v>0</v>
          </cell>
          <cell r="X6515">
            <v>0</v>
          </cell>
          <cell r="Y6515">
            <v>0</v>
          </cell>
          <cell r="Z6515">
            <v>0</v>
          </cell>
          <cell r="AA6515">
            <v>0</v>
          </cell>
          <cell r="AB6515">
            <v>0</v>
          </cell>
          <cell r="AC6515">
            <v>0</v>
          </cell>
          <cell r="AD6515">
            <v>-98.74</v>
          </cell>
        </row>
        <row r="6516">
          <cell r="B6516" t="str">
            <v>KITSAP CO -REGULATEDCOMMERCIAL - REARLOADROLLOUTOC</v>
          </cell>
          <cell r="J6516" t="str">
            <v>ROLLOUTOC</v>
          </cell>
          <cell r="K6516" t="str">
            <v>ROLL OUT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  <cell r="W6516">
            <v>0</v>
          </cell>
          <cell r="X6516">
            <v>0</v>
          </cell>
          <cell r="Y6516">
            <v>0</v>
          </cell>
          <cell r="Z6516">
            <v>0</v>
          </cell>
          <cell r="AA6516">
            <v>0</v>
          </cell>
          <cell r="AB6516">
            <v>0</v>
          </cell>
          <cell r="AC6516">
            <v>0</v>
          </cell>
          <cell r="AD6516">
            <v>835.2</v>
          </cell>
        </row>
        <row r="6517">
          <cell r="B6517" t="str">
            <v>KITSAP CO -REGULATEDCOMMERCIAL RECYCLEWLKNRE1RECY</v>
          </cell>
          <cell r="J6517" t="str">
            <v>WLKNRE1RECY</v>
          </cell>
          <cell r="K6517" t="str">
            <v>WALK IN 5-25FT EOW-RECYCL</v>
          </cell>
          <cell r="S6517">
            <v>0</v>
          </cell>
          <cell r="T6517">
            <v>0</v>
          </cell>
          <cell r="U6517">
            <v>0</v>
          </cell>
          <cell r="V6517">
            <v>0</v>
          </cell>
          <cell r="W6517">
            <v>0</v>
          </cell>
          <cell r="X6517">
            <v>0</v>
          </cell>
          <cell r="Y6517">
            <v>0</v>
          </cell>
          <cell r="Z6517">
            <v>0</v>
          </cell>
          <cell r="AA6517">
            <v>0</v>
          </cell>
          <cell r="AB6517">
            <v>0</v>
          </cell>
          <cell r="AC6517">
            <v>0</v>
          </cell>
          <cell r="AD6517">
            <v>2.52</v>
          </cell>
        </row>
        <row r="6518">
          <cell r="B6518" t="str">
            <v>KITSAP CO -REGULATEDCOMMERCIAL RECYCLEWLKNRE1RECY</v>
          </cell>
          <cell r="J6518" t="str">
            <v>WLKNRE1RECY</v>
          </cell>
          <cell r="K6518" t="str">
            <v>WALK IN 5-25FT EOW-RECYCL</v>
          </cell>
          <cell r="S6518">
            <v>0</v>
          </cell>
          <cell r="T6518">
            <v>0</v>
          </cell>
          <cell r="U6518">
            <v>0</v>
          </cell>
          <cell r="V6518">
            <v>0</v>
          </cell>
          <cell r="W6518">
            <v>0</v>
          </cell>
          <cell r="X6518">
            <v>0</v>
          </cell>
          <cell r="Y6518">
            <v>0</v>
          </cell>
          <cell r="Z6518">
            <v>0</v>
          </cell>
          <cell r="AA6518">
            <v>0</v>
          </cell>
          <cell r="AB6518">
            <v>0</v>
          </cell>
          <cell r="AC6518">
            <v>0</v>
          </cell>
          <cell r="AD6518">
            <v>-0.63</v>
          </cell>
        </row>
        <row r="6519">
          <cell r="B6519" t="str">
            <v>KITSAP CO -REGULATEDCOMMERCIAL RECYCLERECYCLERMA</v>
          </cell>
          <cell r="J6519" t="str">
            <v>RECYCLERMA</v>
          </cell>
          <cell r="K6519" t="str">
            <v>VALUE OF RECYCLEABLES</v>
          </cell>
          <cell r="S6519">
            <v>0</v>
          </cell>
          <cell r="T6519">
            <v>0</v>
          </cell>
          <cell r="U6519">
            <v>0</v>
          </cell>
          <cell r="V6519">
            <v>0</v>
          </cell>
          <cell r="W6519">
            <v>0</v>
          </cell>
          <cell r="X6519">
            <v>0</v>
          </cell>
          <cell r="Y6519">
            <v>0</v>
          </cell>
          <cell r="Z6519">
            <v>0</v>
          </cell>
          <cell r="AA6519">
            <v>0</v>
          </cell>
          <cell r="AB6519">
            <v>0</v>
          </cell>
          <cell r="AC6519">
            <v>0</v>
          </cell>
          <cell r="AD6519">
            <v>290.55</v>
          </cell>
        </row>
        <row r="6520">
          <cell r="B6520" t="str">
            <v>KITSAP CO -REGULATEDCOMMERCIAL RECYCLERECYCRMA</v>
          </cell>
          <cell r="J6520" t="str">
            <v>RECYCRMA</v>
          </cell>
          <cell r="K6520" t="str">
            <v>RECYCLE MONTHLY ARREARS</v>
          </cell>
          <cell r="S6520">
            <v>0</v>
          </cell>
          <cell r="T6520">
            <v>0</v>
          </cell>
          <cell r="U6520">
            <v>0</v>
          </cell>
          <cell r="V6520">
            <v>0</v>
          </cell>
          <cell r="W6520">
            <v>0</v>
          </cell>
          <cell r="X6520">
            <v>0</v>
          </cell>
          <cell r="Y6520">
            <v>0</v>
          </cell>
          <cell r="Z6520">
            <v>0</v>
          </cell>
          <cell r="AA6520">
            <v>0</v>
          </cell>
          <cell r="AB6520">
            <v>0</v>
          </cell>
          <cell r="AC6520">
            <v>0</v>
          </cell>
          <cell r="AD6520">
            <v>1034.3</v>
          </cell>
        </row>
        <row r="6521">
          <cell r="B6521" t="str">
            <v>KITSAP CO -REGULATEDPAYMENTSCC-KOL</v>
          </cell>
          <cell r="J6521" t="str">
            <v>CC-KOL</v>
          </cell>
          <cell r="K6521" t="str">
            <v>ONLINE PAYMENT-CC</v>
          </cell>
          <cell r="S6521">
            <v>0</v>
          </cell>
          <cell r="T6521">
            <v>0</v>
          </cell>
          <cell r="U6521">
            <v>0</v>
          </cell>
          <cell r="V6521">
            <v>0</v>
          </cell>
          <cell r="W6521">
            <v>0</v>
          </cell>
          <cell r="X6521">
            <v>0</v>
          </cell>
          <cell r="Y6521">
            <v>0</v>
          </cell>
          <cell r="Z6521">
            <v>0</v>
          </cell>
          <cell r="AA6521">
            <v>0</v>
          </cell>
          <cell r="AB6521">
            <v>0</v>
          </cell>
          <cell r="AC6521">
            <v>0</v>
          </cell>
          <cell r="AD6521">
            <v>-44749.2</v>
          </cell>
        </row>
        <row r="6522">
          <cell r="B6522" t="str">
            <v>KITSAP CO -REGULATEDPAYMENTSCCREF-KOL</v>
          </cell>
          <cell r="J6522" t="str">
            <v>CCREF-KOL</v>
          </cell>
          <cell r="K6522" t="str">
            <v>CREDIT CARD REFUND</v>
          </cell>
          <cell r="S6522">
            <v>0</v>
          </cell>
          <cell r="T6522">
            <v>0</v>
          </cell>
          <cell r="U6522">
            <v>0</v>
          </cell>
          <cell r="V6522">
            <v>0</v>
          </cell>
          <cell r="W6522">
            <v>0</v>
          </cell>
          <cell r="X6522">
            <v>0</v>
          </cell>
          <cell r="Y6522">
            <v>0</v>
          </cell>
          <cell r="Z6522">
            <v>0</v>
          </cell>
          <cell r="AA6522">
            <v>0</v>
          </cell>
          <cell r="AB6522">
            <v>0</v>
          </cell>
          <cell r="AC6522">
            <v>0</v>
          </cell>
          <cell r="AD6522">
            <v>22</v>
          </cell>
        </row>
        <row r="6523">
          <cell r="B6523" t="str">
            <v>KITSAP CO -REGULATEDPAYMENTSPAY</v>
          </cell>
          <cell r="J6523" t="str">
            <v>PAY</v>
          </cell>
          <cell r="K6523" t="str">
            <v>PAYMENT-THANK YOU!</v>
          </cell>
          <cell r="S6523">
            <v>0</v>
          </cell>
          <cell r="T6523">
            <v>0</v>
          </cell>
          <cell r="U6523">
            <v>0</v>
          </cell>
          <cell r="V6523">
            <v>0</v>
          </cell>
          <cell r="W6523">
            <v>0</v>
          </cell>
          <cell r="X6523">
            <v>0</v>
          </cell>
          <cell r="Y6523">
            <v>0</v>
          </cell>
          <cell r="Z6523">
            <v>0</v>
          </cell>
          <cell r="AA6523">
            <v>0</v>
          </cell>
          <cell r="AB6523">
            <v>0</v>
          </cell>
          <cell r="AC6523">
            <v>0</v>
          </cell>
          <cell r="AD6523">
            <v>-914.32</v>
          </cell>
        </row>
        <row r="6524">
          <cell r="B6524" t="str">
            <v>KITSAP CO -REGULATEDPAYMENTSPAY-CFREE</v>
          </cell>
          <cell r="J6524" t="str">
            <v>PAY-CFREE</v>
          </cell>
          <cell r="K6524" t="str">
            <v>PAYMENT-THANK YOU</v>
          </cell>
          <cell r="S6524">
            <v>0</v>
          </cell>
          <cell r="T6524">
            <v>0</v>
          </cell>
          <cell r="U6524">
            <v>0</v>
          </cell>
          <cell r="V6524">
            <v>0</v>
          </cell>
          <cell r="W6524">
            <v>0</v>
          </cell>
          <cell r="X6524">
            <v>0</v>
          </cell>
          <cell r="Y6524">
            <v>0</v>
          </cell>
          <cell r="Z6524">
            <v>0</v>
          </cell>
          <cell r="AA6524">
            <v>0</v>
          </cell>
          <cell r="AB6524">
            <v>0</v>
          </cell>
          <cell r="AC6524">
            <v>0</v>
          </cell>
          <cell r="AD6524">
            <v>-13222.26</v>
          </cell>
        </row>
        <row r="6525">
          <cell r="B6525" t="str">
            <v>KITSAP CO -REGULATEDPAYMENTSPAY-KOL</v>
          </cell>
          <cell r="J6525" t="str">
            <v>PAY-KOL</v>
          </cell>
          <cell r="K6525" t="str">
            <v>PAYMENT-THANK YOU - OL</v>
          </cell>
          <cell r="S6525">
            <v>0</v>
          </cell>
          <cell r="T6525">
            <v>0</v>
          </cell>
          <cell r="U6525">
            <v>0</v>
          </cell>
          <cell r="V6525">
            <v>0</v>
          </cell>
          <cell r="W6525">
            <v>0</v>
          </cell>
          <cell r="X6525">
            <v>0</v>
          </cell>
          <cell r="Y6525">
            <v>0</v>
          </cell>
          <cell r="Z6525">
            <v>0</v>
          </cell>
          <cell r="AA6525">
            <v>0</v>
          </cell>
          <cell r="AB6525">
            <v>0</v>
          </cell>
          <cell r="AC6525">
            <v>0</v>
          </cell>
          <cell r="AD6525">
            <v>-20143.349999999999</v>
          </cell>
        </row>
        <row r="6526">
          <cell r="B6526" t="str">
            <v>KITSAP CO -REGULATEDPAYMENTSPAY-ORCC</v>
          </cell>
          <cell r="J6526" t="str">
            <v>PAY-ORCC</v>
          </cell>
          <cell r="K6526" t="str">
            <v>ORCC PAYMENT</v>
          </cell>
          <cell r="S6526">
            <v>0</v>
          </cell>
          <cell r="T6526">
            <v>0</v>
          </cell>
          <cell r="U6526">
            <v>0</v>
          </cell>
          <cell r="V6526">
            <v>0</v>
          </cell>
          <cell r="W6526">
            <v>0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>
            <v>0</v>
          </cell>
          <cell r="AC6526">
            <v>0</v>
          </cell>
          <cell r="AD6526">
            <v>-155.68</v>
          </cell>
        </row>
        <row r="6527">
          <cell r="B6527" t="str">
            <v>KITSAP CO -REGULATEDPAYMENTSPAY-RPPS</v>
          </cell>
          <cell r="J6527" t="str">
            <v>PAY-RPPS</v>
          </cell>
          <cell r="K6527" t="str">
            <v>RPSS PAYMENT</v>
          </cell>
          <cell r="S6527">
            <v>0</v>
          </cell>
          <cell r="T6527">
            <v>0</v>
          </cell>
          <cell r="U6527">
            <v>0</v>
          </cell>
          <cell r="V6527">
            <v>0</v>
          </cell>
          <cell r="W6527">
            <v>0</v>
          </cell>
          <cell r="X6527">
            <v>0</v>
          </cell>
          <cell r="Y6527">
            <v>0</v>
          </cell>
          <cell r="Z6527">
            <v>0</v>
          </cell>
          <cell r="AA6527">
            <v>0</v>
          </cell>
          <cell r="AB6527">
            <v>0</v>
          </cell>
          <cell r="AC6527">
            <v>0</v>
          </cell>
          <cell r="AD6527">
            <v>-3603.92</v>
          </cell>
        </row>
        <row r="6528">
          <cell r="B6528" t="str">
            <v>KITSAP CO -REGULATEDPAYMENTSPAYMET</v>
          </cell>
          <cell r="J6528" t="str">
            <v>PAYMET</v>
          </cell>
          <cell r="K6528" t="str">
            <v>METAVANTE ONLINE PAYMENT</v>
          </cell>
          <cell r="S6528">
            <v>0</v>
          </cell>
          <cell r="T6528">
            <v>0</v>
          </cell>
          <cell r="U6528">
            <v>0</v>
          </cell>
          <cell r="V6528">
            <v>0</v>
          </cell>
          <cell r="W6528">
            <v>0</v>
          </cell>
          <cell r="X6528">
            <v>0</v>
          </cell>
          <cell r="Y6528">
            <v>0</v>
          </cell>
          <cell r="Z6528">
            <v>0</v>
          </cell>
          <cell r="AA6528">
            <v>0</v>
          </cell>
          <cell r="AB6528">
            <v>0</v>
          </cell>
          <cell r="AC6528">
            <v>0</v>
          </cell>
          <cell r="AD6528">
            <v>-1145.6600000000001</v>
          </cell>
        </row>
        <row r="6529">
          <cell r="B6529" t="str">
            <v>KITSAP CO -REGULATEDPAYMENTSPAYPNCL</v>
          </cell>
          <cell r="J6529" t="str">
            <v>PAYPNCL</v>
          </cell>
          <cell r="K6529" t="str">
            <v>PAYMENT THANK YOU!</v>
          </cell>
          <cell r="S6529">
            <v>0</v>
          </cell>
          <cell r="T6529">
            <v>0</v>
          </cell>
          <cell r="U6529">
            <v>0</v>
          </cell>
          <cell r="V6529">
            <v>0</v>
          </cell>
          <cell r="W6529">
            <v>0</v>
          </cell>
          <cell r="X6529">
            <v>0</v>
          </cell>
          <cell r="Y6529">
            <v>0</v>
          </cell>
          <cell r="Z6529">
            <v>0</v>
          </cell>
          <cell r="AA6529">
            <v>0</v>
          </cell>
          <cell r="AB6529">
            <v>0</v>
          </cell>
          <cell r="AC6529">
            <v>0</v>
          </cell>
          <cell r="AD6529">
            <v>-20657.32</v>
          </cell>
        </row>
        <row r="6530">
          <cell r="B6530" t="str">
            <v>KITSAP CO -REGULATEDPAYMENTSPAYUSBL</v>
          </cell>
          <cell r="J6530" t="str">
            <v>PAYUSBL</v>
          </cell>
          <cell r="K6530" t="str">
            <v>PAYMENT THANK YOU</v>
          </cell>
          <cell r="S6530">
            <v>0</v>
          </cell>
          <cell r="T6530">
            <v>0</v>
          </cell>
          <cell r="U6530">
            <v>0</v>
          </cell>
          <cell r="V6530">
            <v>0</v>
          </cell>
          <cell r="W6530">
            <v>0</v>
          </cell>
          <cell r="X6530">
            <v>0</v>
          </cell>
          <cell r="Y6530">
            <v>0</v>
          </cell>
          <cell r="Z6530">
            <v>0</v>
          </cell>
          <cell r="AA6530">
            <v>0</v>
          </cell>
          <cell r="AB6530">
            <v>0</v>
          </cell>
          <cell r="AC6530">
            <v>0</v>
          </cell>
          <cell r="AD6530">
            <v>-139.36000000000001</v>
          </cell>
        </row>
        <row r="6531">
          <cell r="B6531" t="str">
            <v>KITSAP CO -REGULATEDPAYMENTSRET-KOL</v>
          </cell>
          <cell r="J6531" t="str">
            <v>RET-KOL</v>
          </cell>
          <cell r="K6531" t="str">
            <v>ONLINE PAYMENT RETURN</v>
          </cell>
          <cell r="S6531">
            <v>0</v>
          </cell>
          <cell r="T6531">
            <v>0</v>
          </cell>
          <cell r="U6531">
            <v>0</v>
          </cell>
          <cell r="V6531">
            <v>0</v>
          </cell>
          <cell r="W6531">
            <v>0</v>
          </cell>
          <cell r="X6531">
            <v>0</v>
          </cell>
          <cell r="Y6531">
            <v>0</v>
          </cell>
          <cell r="Z6531">
            <v>0</v>
          </cell>
          <cell r="AA6531">
            <v>0</v>
          </cell>
          <cell r="AB6531">
            <v>0</v>
          </cell>
          <cell r="AC6531">
            <v>0</v>
          </cell>
          <cell r="AD6531">
            <v>78.650000000000006</v>
          </cell>
        </row>
        <row r="6532">
          <cell r="B6532" t="str">
            <v>KITSAP CO -REGULATEDPAYMENTSCC-KOL</v>
          </cell>
          <cell r="J6532" t="str">
            <v>CC-KOL</v>
          </cell>
          <cell r="K6532" t="str">
            <v>ONLINE PAYMENT-CC</v>
          </cell>
          <cell r="S6532">
            <v>0</v>
          </cell>
          <cell r="T6532">
            <v>0</v>
          </cell>
          <cell r="U6532">
            <v>0</v>
          </cell>
          <cell r="V6532">
            <v>0</v>
          </cell>
          <cell r="W6532">
            <v>0</v>
          </cell>
          <cell r="X6532">
            <v>0</v>
          </cell>
          <cell r="Y6532">
            <v>0</v>
          </cell>
          <cell r="Z6532">
            <v>0</v>
          </cell>
          <cell r="AA6532">
            <v>0</v>
          </cell>
          <cell r="AB6532">
            <v>0</v>
          </cell>
          <cell r="AC6532">
            <v>0</v>
          </cell>
          <cell r="AD6532">
            <v>-16411.759999999998</v>
          </cell>
        </row>
        <row r="6533">
          <cell r="B6533" t="str">
            <v>KITSAP CO -REGULATEDPAYMENTSCCREF-KOL</v>
          </cell>
          <cell r="J6533" t="str">
            <v>CCREF-KOL</v>
          </cell>
          <cell r="K6533" t="str">
            <v>CREDIT CARD REFUND</v>
          </cell>
          <cell r="S6533">
            <v>0</v>
          </cell>
          <cell r="T6533">
            <v>0</v>
          </cell>
          <cell r="U6533">
            <v>0</v>
          </cell>
          <cell r="V6533">
            <v>0</v>
          </cell>
          <cell r="W6533">
            <v>0</v>
          </cell>
          <cell r="X6533">
            <v>0</v>
          </cell>
          <cell r="Y6533">
            <v>0</v>
          </cell>
          <cell r="Z6533">
            <v>0</v>
          </cell>
          <cell r="AA6533">
            <v>0</v>
          </cell>
          <cell r="AB6533">
            <v>0</v>
          </cell>
          <cell r="AC6533">
            <v>0</v>
          </cell>
          <cell r="AD6533">
            <v>1920.27</v>
          </cell>
        </row>
        <row r="6534">
          <cell r="B6534" t="str">
            <v>KITSAP CO -REGULATEDPAYMENTSPAY</v>
          </cell>
          <cell r="J6534" t="str">
            <v>PAY</v>
          </cell>
          <cell r="K6534" t="str">
            <v>PAYMENT-THANK YOU!</v>
          </cell>
          <cell r="S6534">
            <v>0</v>
          </cell>
          <cell r="T6534">
            <v>0</v>
          </cell>
          <cell r="U6534">
            <v>0</v>
          </cell>
          <cell r="V6534">
            <v>0</v>
          </cell>
          <cell r="W6534">
            <v>0</v>
          </cell>
          <cell r="X6534">
            <v>0</v>
          </cell>
          <cell r="Y6534">
            <v>0</v>
          </cell>
          <cell r="Z6534">
            <v>0</v>
          </cell>
          <cell r="AA6534">
            <v>0</v>
          </cell>
          <cell r="AB6534">
            <v>0</v>
          </cell>
          <cell r="AC6534">
            <v>0</v>
          </cell>
          <cell r="AD6534">
            <v>-9097.2000000000007</v>
          </cell>
        </row>
        <row r="6535">
          <cell r="B6535" t="str">
            <v>KITSAP CO -REGULATEDPAYMENTSPAY-CFREE</v>
          </cell>
          <cell r="J6535" t="str">
            <v>PAY-CFREE</v>
          </cell>
          <cell r="K6535" t="str">
            <v>PAYMENT-THANK YOU</v>
          </cell>
          <cell r="S6535">
            <v>0</v>
          </cell>
          <cell r="T6535">
            <v>0</v>
          </cell>
          <cell r="U6535">
            <v>0</v>
          </cell>
          <cell r="V6535">
            <v>0</v>
          </cell>
          <cell r="W6535">
            <v>0</v>
          </cell>
          <cell r="X6535">
            <v>0</v>
          </cell>
          <cell r="Y6535">
            <v>0</v>
          </cell>
          <cell r="Z6535">
            <v>0</v>
          </cell>
          <cell r="AA6535">
            <v>0</v>
          </cell>
          <cell r="AB6535">
            <v>0</v>
          </cell>
          <cell r="AC6535">
            <v>0</v>
          </cell>
          <cell r="AD6535">
            <v>-693.31</v>
          </cell>
        </row>
        <row r="6536">
          <cell r="B6536" t="str">
            <v>KITSAP CO -REGULATEDPAYMENTSPAY-KOL</v>
          </cell>
          <cell r="J6536" t="str">
            <v>PAY-KOL</v>
          </cell>
          <cell r="K6536" t="str">
            <v>PAYMENT-THANK YOU - OL</v>
          </cell>
          <cell r="S6536">
            <v>0</v>
          </cell>
          <cell r="T6536">
            <v>0</v>
          </cell>
          <cell r="U6536">
            <v>0</v>
          </cell>
          <cell r="V6536">
            <v>0</v>
          </cell>
          <cell r="W6536">
            <v>0</v>
          </cell>
          <cell r="X6536">
            <v>0</v>
          </cell>
          <cell r="Y6536">
            <v>0</v>
          </cell>
          <cell r="Z6536">
            <v>0</v>
          </cell>
          <cell r="AA6536">
            <v>0</v>
          </cell>
          <cell r="AB6536">
            <v>0</v>
          </cell>
          <cell r="AC6536">
            <v>0</v>
          </cell>
          <cell r="AD6536">
            <v>-5980.33</v>
          </cell>
        </row>
        <row r="6537">
          <cell r="B6537" t="str">
            <v>KITSAP CO -REGULATEDPAYMENTSPAY-NATL</v>
          </cell>
          <cell r="J6537" t="str">
            <v>PAY-NATL</v>
          </cell>
          <cell r="K6537" t="str">
            <v>PAYMENT THANK YOU</v>
          </cell>
          <cell r="S6537">
            <v>0</v>
          </cell>
          <cell r="T6537">
            <v>0</v>
          </cell>
          <cell r="U6537">
            <v>0</v>
          </cell>
          <cell r="V6537">
            <v>0</v>
          </cell>
          <cell r="W6537">
            <v>0</v>
          </cell>
          <cell r="X6537">
            <v>0</v>
          </cell>
          <cell r="Y6537">
            <v>0</v>
          </cell>
          <cell r="Z6537">
            <v>0</v>
          </cell>
          <cell r="AA6537">
            <v>0</v>
          </cell>
          <cell r="AB6537">
            <v>0</v>
          </cell>
          <cell r="AC6537">
            <v>0</v>
          </cell>
          <cell r="AD6537">
            <v>-2417.88</v>
          </cell>
        </row>
        <row r="6538">
          <cell r="B6538" t="str">
            <v>KITSAP CO -REGULATEDPAYMENTSPAY-OAK</v>
          </cell>
          <cell r="J6538" t="str">
            <v>PAY-OAK</v>
          </cell>
          <cell r="K6538" t="str">
            <v>OAKLEAF PAYMENT</v>
          </cell>
          <cell r="S6538">
            <v>0</v>
          </cell>
          <cell r="T6538">
            <v>0</v>
          </cell>
          <cell r="U6538">
            <v>0</v>
          </cell>
          <cell r="V6538">
            <v>0</v>
          </cell>
          <cell r="W6538">
            <v>0</v>
          </cell>
          <cell r="X6538">
            <v>0</v>
          </cell>
          <cell r="Y6538">
            <v>0</v>
          </cell>
          <cell r="Z6538">
            <v>0</v>
          </cell>
          <cell r="AA6538">
            <v>0</v>
          </cell>
          <cell r="AB6538">
            <v>0</v>
          </cell>
          <cell r="AC6538">
            <v>0</v>
          </cell>
          <cell r="AD6538">
            <v>-983.42</v>
          </cell>
        </row>
        <row r="6539">
          <cell r="B6539" t="str">
            <v>KITSAP CO -REGULATEDPAYMENTSPAY-RPPS</v>
          </cell>
          <cell r="J6539" t="str">
            <v>PAY-RPPS</v>
          </cell>
          <cell r="K6539" t="str">
            <v>RPSS PAYMENT</v>
          </cell>
          <cell r="S6539">
            <v>0</v>
          </cell>
          <cell r="T6539">
            <v>0</v>
          </cell>
          <cell r="U6539">
            <v>0</v>
          </cell>
          <cell r="V6539">
            <v>0</v>
          </cell>
          <cell r="W6539">
            <v>0</v>
          </cell>
          <cell r="X6539">
            <v>0</v>
          </cell>
          <cell r="Y6539">
            <v>0</v>
          </cell>
          <cell r="Z6539">
            <v>0</v>
          </cell>
          <cell r="AA6539">
            <v>0</v>
          </cell>
          <cell r="AB6539">
            <v>0</v>
          </cell>
          <cell r="AC6539">
            <v>0</v>
          </cell>
          <cell r="AD6539">
            <v>-577.41</v>
          </cell>
        </row>
        <row r="6540">
          <cell r="B6540" t="str">
            <v>KITSAP CO -REGULATEDPAYMENTSPAYMET</v>
          </cell>
          <cell r="J6540" t="str">
            <v>PAYMET</v>
          </cell>
          <cell r="K6540" t="str">
            <v>METAVANTE ONLINE PAYMENT</v>
          </cell>
          <cell r="S6540">
            <v>0</v>
          </cell>
          <cell r="T6540">
            <v>0</v>
          </cell>
          <cell r="U6540">
            <v>0</v>
          </cell>
          <cell r="V6540">
            <v>0</v>
          </cell>
          <cell r="W6540">
            <v>0</v>
          </cell>
          <cell r="X6540">
            <v>0</v>
          </cell>
          <cell r="Y6540">
            <v>0</v>
          </cell>
          <cell r="Z6540">
            <v>0</v>
          </cell>
          <cell r="AA6540">
            <v>0</v>
          </cell>
          <cell r="AB6540">
            <v>0</v>
          </cell>
          <cell r="AC6540">
            <v>0</v>
          </cell>
          <cell r="AD6540">
            <v>-274.83999999999997</v>
          </cell>
        </row>
        <row r="6541">
          <cell r="B6541" t="str">
            <v>KITSAP CO -REGULATEDPAYMENTSPAYPNCL</v>
          </cell>
          <cell r="J6541" t="str">
            <v>PAYPNCL</v>
          </cell>
          <cell r="K6541" t="str">
            <v>PAYMENT THANK YOU!</v>
          </cell>
          <cell r="S6541">
            <v>0</v>
          </cell>
          <cell r="T6541">
            <v>0</v>
          </cell>
          <cell r="U6541">
            <v>0</v>
          </cell>
          <cell r="V6541">
            <v>0</v>
          </cell>
          <cell r="W6541">
            <v>0</v>
          </cell>
          <cell r="X6541">
            <v>0</v>
          </cell>
          <cell r="Y6541">
            <v>0</v>
          </cell>
          <cell r="Z6541">
            <v>0</v>
          </cell>
          <cell r="AA6541">
            <v>0</v>
          </cell>
          <cell r="AB6541">
            <v>0</v>
          </cell>
          <cell r="AC6541">
            <v>0</v>
          </cell>
          <cell r="AD6541">
            <v>-21748.67</v>
          </cell>
        </row>
        <row r="6542">
          <cell r="B6542" t="str">
            <v>KITSAP CO -REGULATEDPAYMENTSPAYUSBL</v>
          </cell>
          <cell r="J6542" t="str">
            <v>PAYUSBL</v>
          </cell>
          <cell r="K6542" t="str">
            <v>PAYMENT THANK YOU</v>
          </cell>
          <cell r="S6542">
            <v>0</v>
          </cell>
          <cell r="T6542">
            <v>0</v>
          </cell>
          <cell r="U6542">
            <v>0</v>
          </cell>
          <cell r="V6542">
            <v>0</v>
          </cell>
          <cell r="W6542">
            <v>0</v>
          </cell>
          <cell r="X6542">
            <v>0</v>
          </cell>
          <cell r="Y6542">
            <v>0</v>
          </cell>
          <cell r="Z6542">
            <v>0</v>
          </cell>
          <cell r="AA6542">
            <v>0</v>
          </cell>
          <cell r="AB6542">
            <v>0</v>
          </cell>
          <cell r="AC6542">
            <v>0</v>
          </cell>
          <cell r="AD6542">
            <v>-371.98</v>
          </cell>
        </row>
        <row r="6543">
          <cell r="B6543" t="str">
            <v>KITSAP CO -REGULATEDPAYMENTSRET-KOL</v>
          </cell>
          <cell r="J6543" t="str">
            <v>RET-KOL</v>
          </cell>
          <cell r="K6543" t="str">
            <v>ONLINE PAYMENT RETURN</v>
          </cell>
          <cell r="S6543">
            <v>0</v>
          </cell>
          <cell r="T6543">
            <v>0</v>
          </cell>
          <cell r="U6543">
            <v>0</v>
          </cell>
          <cell r="V6543">
            <v>0</v>
          </cell>
          <cell r="W6543">
            <v>0</v>
          </cell>
          <cell r="X6543">
            <v>0</v>
          </cell>
          <cell r="Y6543">
            <v>0</v>
          </cell>
          <cell r="Z6543">
            <v>0</v>
          </cell>
          <cell r="AA6543">
            <v>0</v>
          </cell>
          <cell r="AB6543">
            <v>0</v>
          </cell>
          <cell r="AC6543">
            <v>0</v>
          </cell>
          <cell r="AD6543">
            <v>271.66000000000003</v>
          </cell>
        </row>
        <row r="6544">
          <cell r="B6544" t="str">
            <v>KITSAP CO -REGULATEDRESIDENTIAL35RE1</v>
          </cell>
          <cell r="J6544" t="str">
            <v>35RE1</v>
          </cell>
          <cell r="K6544" t="str">
            <v>1-35 GAL CART EOW SVC</v>
          </cell>
          <cell r="S6544">
            <v>0</v>
          </cell>
          <cell r="T6544">
            <v>0</v>
          </cell>
          <cell r="U6544">
            <v>0</v>
          </cell>
          <cell r="V6544">
            <v>0</v>
          </cell>
          <cell r="W6544">
            <v>0</v>
          </cell>
          <cell r="X6544">
            <v>0</v>
          </cell>
          <cell r="Y6544">
            <v>0</v>
          </cell>
          <cell r="Z6544">
            <v>0</v>
          </cell>
          <cell r="AA6544">
            <v>0</v>
          </cell>
          <cell r="AB6544">
            <v>0</v>
          </cell>
          <cell r="AC6544">
            <v>0</v>
          </cell>
          <cell r="AD6544">
            <v>146.88999999999999</v>
          </cell>
        </row>
        <row r="6545">
          <cell r="B6545" t="str">
            <v>KITSAP CO -REGULATEDRESIDENTIAL35RM1</v>
          </cell>
          <cell r="J6545" t="str">
            <v>35RM1</v>
          </cell>
          <cell r="K6545" t="str">
            <v>1-35 GAL MONTHLY</v>
          </cell>
          <cell r="S6545">
            <v>0</v>
          </cell>
          <cell r="T6545">
            <v>0</v>
          </cell>
          <cell r="U6545">
            <v>0</v>
          </cell>
          <cell r="V6545">
            <v>0</v>
          </cell>
          <cell r="W6545">
            <v>0</v>
          </cell>
          <cell r="X6545">
            <v>0</v>
          </cell>
          <cell r="Y6545">
            <v>0</v>
          </cell>
          <cell r="Z6545">
            <v>0</v>
          </cell>
          <cell r="AA6545">
            <v>0</v>
          </cell>
          <cell r="AB6545">
            <v>0</v>
          </cell>
          <cell r="AC6545">
            <v>0</v>
          </cell>
          <cell r="AD6545">
            <v>6.17</v>
          </cell>
        </row>
        <row r="6546">
          <cell r="B6546" t="str">
            <v>KITSAP CO -REGULATEDRESIDENTIAL35RW1</v>
          </cell>
          <cell r="J6546" t="str">
            <v>35RW1</v>
          </cell>
          <cell r="K6546" t="str">
            <v>1-35 GAL CART WEEKLY SVC</v>
          </cell>
          <cell r="S6546">
            <v>0</v>
          </cell>
          <cell r="T6546">
            <v>0</v>
          </cell>
          <cell r="U6546">
            <v>0</v>
          </cell>
          <cell r="V6546">
            <v>0</v>
          </cell>
          <cell r="W6546">
            <v>0</v>
          </cell>
          <cell r="X6546">
            <v>0</v>
          </cell>
          <cell r="Y6546">
            <v>0</v>
          </cell>
          <cell r="Z6546">
            <v>0</v>
          </cell>
          <cell r="AA6546">
            <v>0</v>
          </cell>
          <cell r="AB6546">
            <v>0</v>
          </cell>
          <cell r="AC6546">
            <v>0</v>
          </cell>
          <cell r="AD6546">
            <v>278.10000000000002</v>
          </cell>
        </row>
        <row r="6547">
          <cell r="B6547" t="str">
            <v>KITSAP CO -REGULATEDRESIDENTIAL48RE1</v>
          </cell>
          <cell r="J6547" t="str">
            <v>48RE1</v>
          </cell>
          <cell r="K6547" t="str">
            <v>1-48 GAL EOW</v>
          </cell>
          <cell r="S6547">
            <v>0</v>
          </cell>
          <cell r="T6547">
            <v>0</v>
          </cell>
          <cell r="U6547">
            <v>0</v>
          </cell>
          <cell r="V6547">
            <v>0</v>
          </cell>
          <cell r="W6547">
            <v>0</v>
          </cell>
          <cell r="X6547">
            <v>0</v>
          </cell>
          <cell r="Y6547">
            <v>0</v>
          </cell>
          <cell r="Z6547">
            <v>0</v>
          </cell>
          <cell r="AA6547">
            <v>0</v>
          </cell>
          <cell r="AB6547">
            <v>0</v>
          </cell>
          <cell r="AC6547">
            <v>0</v>
          </cell>
          <cell r="AD6547">
            <v>27.04</v>
          </cell>
        </row>
        <row r="6548">
          <cell r="B6548" t="str">
            <v>KITSAP CO -REGULATEDRESIDENTIAL48RW1</v>
          </cell>
          <cell r="J6548" t="str">
            <v>48RW1</v>
          </cell>
          <cell r="K6548" t="str">
            <v>1-48 GAL WEEKLY</v>
          </cell>
          <cell r="S6548">
            <v>0</v>
          </cell>
          <cell r="T6548">
            <v>0</v>
          </cell>
          <cell r="U6548">
            <v>0</v>
          </cell>
          <cell r="V6548">
            <v>0</v>
          </cell>
          <cell r="W6548">
            <v>0</v>
          </cell>
          <cell r="X6548">
            <v>0</v>
          </cell>
          <cell r="Y6548">
            <v>0</v>
          </cell>
          <cell r="Z6548">
            <v>0</v>
          </cell>
          <cell r="AA6548">
            <v>0</v>
          </cell>
          <cell r="AB6548">
            <v>0</v>
          </cell>
          <cell r="AC6548">
            <v>0</v>
          </cell>
          <cell r="AD6548">
            <v>209.54</v>
          </cell>
        </row>
        <row r="6549">
          <cell r="B6549" t="str">
            <v>KITSAP CO -REGULATEDRESIDENTIAL64RE1</v>
          </cell>
          <cell r="J6549" t="str">
            <v>64RE1</v>
          </cell>
          <cell r="K6549" t="str">
            <v>1-64 GAL EOW</v>
          </cell>
          <cell r="S6549">
            <v>0</v>
          </cell>
          <cell r="T6549">
            <v>0</v>
          </cell>
          <cell r="U6549">
            <v>0</v>
          </cell>
          <cell r="V6549">
            <v>0</v>
          </cell>
          <cell r="W6549">
            <v>0</v>
          </cell>
          <cell r="X6549">
            <v>0</v>
          </cell>
          <cell r="Y6549">
            <v>0</v>
          </cell>
          <cell r="Z6549">
            <v>0</v>
          </cell>
          <cell r="AA6549">
            <v>0</v>
          </cell>
          <cell r="AB6549">
            <v>0</v>
          </cell>
          <cell r="AC6549">
            <v>0</v>
          </cell>
          <cell r="AD6549">
            <v>78.599999999999994</v>
          </cell>
        </row>
        <row r="6550">
          <cell r="B6550" t="str">
            <v>KITSAP CO -REGULATEDRESIDENTIAL64RW1</v>
          </cell>
          <cell r="J6550" t="str">
            <v>64RW1</v>
          </cell>
          <cell r="K6550" t="str">
            <v>1-64 GAL CART WEEKLY SVC</v>
          </cell>
          <cell r="S6550">
            <v>0</v>
          </cell>
          <cell r="T6550">
            <v>0</v>
          </cell>
          <cell r="U6550">
            <v>0</v>
          </cell>
          <cell r="V6550">
            <v>0</v>
          </cell>
          <cell r="W6550">
            <v>0</v>
          </cell>
          <cell r="X6550">
            <v>0</v>
          </cell>
          <cell r="Y6550">
            <v>0</v>
          </cell>
          <cell r="Z6550">
            <v>0</v>
          </cell>
          <cell r="AA6550">
            <v>0</v>
          </cell>
          <cell r="AB6550">
            <v>0</v>
          </cell>
          <cell r="AC6550">
            <v>0</v>
          </cell>
          <cell r="AD6550">
            <v>255.28</v>
          </cell>
        </row>
        <row r="6551">
          <cell r="B6551" t="str">
            <v>KITSAP CO -REGULATEDRESIDENTIAL96RE1</v>
          </cell>
          <cell r="J6551" t="str">
            <v>96RE1</v>
          </cell>
          <cell r="K6551" t="str">
            <v>1-96 GAL EOW</v>
          </cell>
          <cell r="S6551">
            <v>0</v>
          </cell>
          <cell r="T6551">
            <v>0</v>
          </cell>
          <cell r="U6551">
            <v>0</v>
          </cell>
          <cell r="V6551">
            <v>0</v>
          </cell>
          <cell r="W6551">
            <v>0</v>
          </cell>
          <cell r="X6551">
            <v>0</v>
          </cell>
          <cell r="Y6551">
            <v>0</v>
          </cell>
          <cell r="Z6551">
            <v>0</v>
          </cell>
          <cell r="AA6551">
            <v>0</v>
          </cell>
          <cell r="AB6551">
            <v>0</v>
          </cell>
          <cell r="AC6551">
            <v>0</v>
          </cell>
          <cell r="AD6551">
            <v>72.09</v>
          </cell>
        </row>
        <row r="6552">
          <cell r="B6552" t="str">
            <v>KITSAP CO -REGULATEDRESIDENTIAL96RM1</v>
          </cell>
          <cell r="J6552" t="str">
            <v>96RM1</v>
          </cell>
          <cell r="K6552" t="str">
            <v>1-96 GAL MONTHLY</v>
          </cell>
          <cell r="S6552">
            <v>0</v>
          </cell>
          <cell r="T6552">
            <v>0</v>
          </cell>
          <cell r="U6552">
            <v>0</v>
          </cell>
          <cell r="V6552">
            <v>0</v>
          </cell>
          <cell r="W6552">
            <v>0</v>
          </cell>
          <cell r="X6552">
            <v>0</v>
          </cell>
          <cell r="Y6552">
            <v>0</v>
          </cell>
          <cell r="Z6552">
            <v>0</v>
          </cell>
          <cell r="AA6552">
            <v>0</v>
          </cell>
          <cell r="AB6552">
            <v>0</v>
          </cell>
          <cell r="AC6552">
            <v>0</v>
          </cell>
          <cell r="AD6552">
            <v>11.12</v>
          </cell>
        </row>
        <row r="6553">
          <cell r="B6553" t="str">
            <v>KITSAP CO -REGULATEDRESIDENTIAL96RW1</v>
          </cell>
          <cell r="J6553" t="str">
            <v>96RW1</v>
          </cell>
          <cell r="K6553" t="str">
            <v>1-96 GAL CART WEEKLY SVC</v>
          </cell>
          <cell r="S6553">
            <v>0</v>
          </cell>
          <cell r="T6553">
            <v>0</v>
          </cell>
          <cell r="U6553">
            <v>0</v>
          </cell>
          <cell r="V6553">
            <v>0</v>
          </cell>
          <cell r="W6553">
            <v>0</v>
          </cell>
          <cell r="X6553">
            <v>0</v>
          </cell>
          <cell r="Y6553">
            <v>0</v>
          </cell>
          <cell r="Z6553">
            <v>0</v>
          </cell>
          <cell r="AA6553">
            <v>0</v>
          </cell>
          <cell r="AB6553">
            <v>0</v>
          </cell>
          <cell r="AC6553">
            <v>0</v>
          </cell>
          <cell r="AD6553">
            <v>254.74</v>
          </cell>
        </row>
        <row r="6554">
          <cell r="B6554" t="str">
            <v>KITSAP CO -REGULATEDRESIDENTIALDRVNRE1RECY</v>
          </cell>
          <cell r="J6554" t="str">
            <v>DRVNRE1RECY</v>
          </cell>
          <cell r="K6554" t="str">
            <v>DRIVE IN UP TO 250 EOW-RE</v>
          </cell>
          <cell r="S6554">
            <v>0</v>
          </cell>
          <cell r="T6554">
            <v>0</v>
          </cell>
          <cell r="U6554">
            <v>0</v>
          </cell>
          <cell r="V6554">
            <v>0</v>
          </cell>
          <cell r="W6554">
            <v>0</v>
          </cell>
          <cell r="X6554">
            <v>0</v>
          </cell>
          <cell r="Y6554">
            <v>0</v>
          </cell>
          <cell r="Z6554">
            <v>0</v>
          </cell>
          <cell r="AA6554">
            <v>0</v>
          </cell>
          <cell r="AB6554">
            <v>0</v>
          </cell>
          <cell r="AC6554">
            <v>0</v>
          </cell>
          <cell r="AD6554">
            <v>-2.62</v>
          </cell>
        </row>
        <row r="6555">
          <cell r="B6555" t="str">
            <v>KITSAP CO -REGULATEDRESIDENTIALDRVNRW1</v>
          </cell>
          <cell r="J6555" t="str">
            <v>DRVNRW1</v>
          </cell>
          <cell r="K6555" t="str">
            <v>DRIVE IN UP TO 250'</v>
          </cell>
          <cell r="S6555">
            <v>0</v>
          </cell>
          <cell r="T6555">
            <v>0</v>
          </cell>
          <cell r="U6555">
            <v>0</v>
          </cell>
          <cell r="V6555">
            <v>0</v>
          </cell>
          <cell r="W6555">
            <v>0</v>
          </cell>
          <cell r="X6555">
            <v>0</v>
          </cell>
          <cell r="Y6555">
            <v>0</v>
          </cell>
          <cell r="Z6555">
            <v>0</v>
          </cell>
          <cell r="AA6555">
            <v>0</v>
          </cell>
          <cell r="AB6555">
            <v>0</v>
          </cell>
          <cell r="AC6555">
            <v>0</v>
          </cell>
          <cell r="AD6555">
            <v>-4.8099999999999996</v>
          </cell>
        </row>
        <row r="6556">
          <cell r="B6556" t="str">
            <v>KITSAP CO -REGULATEDRESIDENTIALRECYCLECR</v>
          </cell>
          <cell r="J6556" t="str">
            <v>RECYCLECR</v>
          </cell>
          <cell r="K6556" t="str">
            <v>VALUE OF RECYCLABLES</v>
          </cell>
          <cell r="S6556">
            <v>0</v>
          </cell>
          <cell r="T6556">
            <v>0</v>
          </cell>
          <cell r="U6556">
            <v>0</v>
          </cell>
          <cell r="V6556">
            <v>0</v>
          </cell>
          <cell r="W6556">
            <v>0</v>
          </cell>
          <cell r="X6556">
            <v>0</v>
          </cell>
          <cell r="Y6556">
            <v>0</v>
          </cell>
          <cell r="Z6556">
            <v>0</v>
          </cell>
          <cell r="AA6556">
            <v>0</v>
          </cell>
          <cell r="AB6556">
            <v>0</v>
          </cell>
          <cell r="AC6556">
            <v>0</v>
          </cell>
          <cell r="AD6556">
            <v>159.83000000000001</v>
          </cell>
        </row>
        <row r="6557">
          <cell r="B6557" t="str">
            <v>KITSAP CO -REGULATEDRESIDENTIALRECYR</v>
          </cell>
          <cell r="J6557" t="str">
            <v>RECYR</v>
          </cell>
          <cell r="K6557" t="str">
            <v>RESIDENTIAL RECYCLE</v>
          </cell>
          <cell r="S6557">
            <v>0</v>
          </cell>
          <cell r="T6557">
            <v>0</v>
          </cell>
          <cell r="U6557">
            <v>0</v>
          </cell>
          <cell r="V6557">
            <v>0</v>
          </cell>
          <cell r="W6557">
            <v>0</v>
          </cell>
          <cell r="X6557">
            <v>0</v>
          </cell>
          <cell r="Y6557">
            <v>0</v>
          </cell>
          <cell r="Z6557">
            <v>0</v>
          </cell>
          <cell r="AA6557">
            <v>0</v>
          </cell>
          <cell r="AB6557">
            <v>0</v>
          </cell>
          <cell r="AC6557">
            <v>0</v>
          </cell>
          <cell r="AD6557">
            <v>547.16</v>
          </cell>
        </row>
        <row r="6558">
          <cell r="B6558" t="str">
            <v>KITSAP CO -REGULATEDRESIDENTIALWLKNRW1</v>
          </cell>
          <cell r="J6558" t="str">
            <v>WLKNRW1</v>
          </cell>
          <cell r="K6558" t="str">
            <v>WALK IN 5'-25'</v>
          </cell>
          <cell r="S6558">
            <v>0</v>
          </cell>
          <cell r="T6558">
            <v>0</v>
          </cell>
          <cell r="U6558">
            <v>0</v>
          </cell>
          <cell r="V6558">
            <v>0</v>
          </cell>
          <cell r="W6558">
            <v>0</v>
          </cell>
          <cell r="X6558">
            <v>0</v>
          </cell>
          <cell r="Y6558">
            <v>0</v>
          </cell>
          <cell r="Z6558">
            <v>0</v>
          </cell>
          <cell r="AA6558">
            <v>0</v>
          </cell>
          <cell r="AB6558">
            <v>0</v>
          </cell>
          <cell r="AC6558">
            <v>0</v>
          </cell>
          <cell r="AD6558">
            <v>4.82</v>
          </cell>
        </row>
        <row r="6559">
          <cell r="B6559" t="str">
            <v>KITSAP CO -REGULATEDRESIDENTIALWLKNRW2</v>
          </cell>
          <cell r="J6559" t="str">
            <v>WLKNRW2</v>
          </cell>
          <cell r="K6559" t="str">
            <v>WALK IN OVER 25'</v>
          </cell>
          <cell r="S6559">
            <v>0</v>
          </cell>
          <cell r="T6559">
            <v>0</v>
          </cell>
          <cell r="U6559">
            <v>0</v>
          </cell>
          <cell r="V6559">
            <v>0</v>
          </cell>
          <cell r="W6559">
            <v>0</v>
          </cell>
          <cell r="X6559">
            <v>0</v>
          </cell>
          <cell r="Y6559">
            <v>0</v>
          </cell>
          <cell r="Z6559">
            <v>0</v>
          </cell>
          <cell r="AA6559">
            <v>0</v>
          </cell>
          <cell r="AB6559">
            <v>0</v>
          </cell>
          <cell r="AC6559">
            <v>0</v>
          </cell>
          <cell r="AD6559">
            <v>1.2</v>
          </cell>
        </row>
        <row r="6560">
          <cell r="B6560" t="str">
            <v>KITSAP CO -REGULATEDRESIDENTIAL35RE1</v>
          </cell>
          <cell r="J6560" t="str">
            <v>35RE1</v>
          </cell>
          <cell r="K6560" t="str">
            <v>1-35 GAL CART EOW SVC</v>
          </cell>
          <cell r="S6560">
            <v>0</v>
          </cell>
          <cell r="T6560">
            <v>0</v>
          </cell>
          <cell r="U6560">
            <v>0</v>
          </cell>
          <cell r="V6560">
            <v>0</v>
          </cell>
          <cell r="W6560">
            <v>0</v>
          </cell>
          <cell r="X6560">
            <v>0</v>
          </cell>
          <cell r="Y6560">
            <v>0</v>
          </cell>
          <cell r="Z6560">
            <v>0</v>
          </cell>
          <cell r="AA6560">
            <v>0</v>
          </cell>
          <cell r="AB6560">
            <v>0</v>
          </cell>
          <cell r="AC6560">
            <v>0</v>
          </cell>
          <cell r="AD6560">
            <v>-57.98</v>
          </cell>
        </row>
        <row r="6561">
          <cell r="B6561" t="str">
            <v>KITSAP CO -REGULATEDRESIDENTIAL35ROCC1</v>
          </cell>
          <cell r="J6561" t="str">
            <v>35ROCC1</v>
          </cell>
          <cell r="K6561" t="str">
            <v>1-35 GAL ON CALL PICKUP</v>
          </cell>
          <cell r="S6561">
            <v>0</v>
          </cell>
          <cell r="T6561">
            <v>0</v>
          </cell>
          <cell r="U6561">
            <v>0</v>
          </cell>
          <cell r="V6561">
            <v>0</v>
          </cell>
          <cell r="W6561">
            <v>0</v>
          </cell>
          <cell r="X6561">
            <v>0</v>
          </cell>
          <cell r="Y6561">
            <v>0</v>
          </cell>
          <cell r="Z6561">
            <v>0</v>
          </cell>
          <cell r="AA6561">
            <v>0</v>
          </cell>
          <cell r="AB6561">
            <v>0</v>
          </cell>
          <cell r="AC6561">
            <v>0</v>
          </cell>
          <cell r="AD6561">
            <v>12.34</v>
          </cell>
        </row>
        <row r="6562">
          <cell r="B6562" t="str">
            <v>KITSAP CO -REGULATEDRESIDENTIAL35RW1</v>
          </cell>
          <cell r="J6562" t="str">
            <v>35RW1</v>
          </cell>
          <cell r="K6562" t="str">
            <v>1-35 GAL CART WEEKLY SVC</v>
          </cell>
          <cell r="S6562">
            <v>0</v>
          </cell>
          <cell r="T6562">
            <v>0</v>
          </cell>
          <cell r="U6562">
            <v>0</v>
          </cell>
          <cell r="V6562">
            <v>0</v>
          </cell>
          <cell r="W6562">
            <v>0</v>
          </cell>
          <cell r="X6562">
            <v>0</v>
          </cell>
          <cell r="Y6562">
            <v>0</v>
          </cell>
          <cell r="Z6562">
            <v>0</v>
          </cell>
          <cell r="AA6562">
            <v>0</v>
          </cell>
          <cell r="AB6562">
            <v>0</v>
          </cell>
          <cell r="AC6562">
            <v>0</v>
          </cell>
          <cell r="AD6562">
            <v>-160</v>
          </cell>
        </row>
        <row r="6563">
          <cell r="B6563" t="str">
            <v>KITSAP CO -REGULATEDRESIDENTIAL48RE1</v>
          </cell>
          <cell r="J6563" t="str">
            <v>48RE1</v>
          </cell>
          <cell r="K6563" t="str">
            <v>1-48 GAL EOW</v>
          </cell>
          <cell r="S6563">
            <v>0</v>
          </cell>
          <cell r="T6563">
            <v>0</v>
          </cell>
          <cell r="U6563">
            <v>0</v>
          </cell>
          <cell r="V6563">
            <v>0</v>
          </cell>
          <cell r="W6563">
            <v>0</v>
          </cell>
          <cell r="X6563">
            <v>0</v>
          </cell>
          <cell r="Y6563">
            <v>0</v>
          </cell>
          <cell r="Z6563">
            <v>0</v>
          </cell>
          <cell r="AA6563">
            <v>0</v>
          </cell>
          <cell r="AB6563">
            <v>0</v>
          </cell>
          <cell r="AC6563">
            <v>0</v>
          </cell>
          <cell r="AD6563">
            <v>-22.99</v>
          </cell>
        </row>
        <row r="6564">
          <cell r="B6564" t="str">
            <v>KITSAP CO -REGULATEDRESIDENTIAL48RW1</v>
          </cell>
          <cell r="J6564" t="str">
            <v>48RW1</v>
          </cell>
          <cell r="K6564" t="str">
            <v>1-48 GAL WEEKLY</v>
          </cell>
          <cell r="S6564">
            <v>0</v>
          </cell>
          <cell r="T6564">
            <v>0</v>
          </cell>
          <cell r="U6564">
            <v>0</v>
          </cell>
          <cell r="V6564">
            <v>0</v>
          </cell>
          <cell r="W6564">
            <v>0</v>
          </cell>
          <cell r="X6564">
            <v>0</v>
          </cell>
          <cell r="Y6564">
            <v>0</v>
          </cell>
          <cell r="Z6564">
            <v>0</v>
          </cell>
          <cell r="AA6564">
            <v>0</v>
          </cell>
          <cell r="AB6564">
            <v>0</v>
          </cell>
          <cell r="AC6564">
            <v>0</v>
          </cell>
          <cell r="AD6564">
            <v>-23.8</v>
          </cell>
        </row>
        <row r="6565">
          <cell r="B6565" t="str">
            <v>KITSAP CO -REGULATEDRESIDENTIAL64RE1</v>
          </cell>
          <cell r="J6565" t="str">
            <v>64RE1</v>
          </cell>
          <cell r="K6565" t="str">
            <v>1-64 GAL EOW</v>
          </cell>
          <cell r="S6565">
            <v>0</v>
          </cell>
          <cell r="T6565">
            <v>0</v>
          </cell>
          <cell r="U6565">
            <v>0</v>
          </cell>
          <cell r="V6565">
            <v>0</v>
          </cell>
          <cell r="W6565">
            <v>0</v>
          </cell>
          <cell r="X6565">
            <v>0</v>
          </cell>
          <cell r="Y6565">
            <v>0</v>
          </cell>
          <cell r="Z6565">
            <v>0</v>
          </cell>
          <cell r="AA6565">
            <v>0</v>
          </cell>
          <cell r="AB6565">
            <v>0</v>
          </cell>
          <cell r="AC6565">
            <v>0</v>
          </cell>
          <cell r="AD6565">
            <v>-16.04</v>
          </cell>
        </row>
        <row r="6566">
          <cell r="B6566" t="str">
            <v>KITSAP CO -REGULATEDRESIDENTIAL64ROCC1</v>
          </cell>
          <cell r="J6566" t="str">
            <v>64ROCC1</v>
          </cell>
          <cell r="K6566" t="str">
            <v>1-64 GAL ON CALL PICKUP</v>
          </cell>
          <cell r="S6566">
            <v>0</v>
          </cell>
          <cell r="T6566">
            <v>0</v>
          </cell>
          <cell r="U6566">
            <v>0</v>
          </cell>
          <cell r="V6566">
            <v>0</v>
          </cell>
          <cell r="W6566">
            <v>0</v>
          </cell>
          <cell r="X6566">
            <v>0</v>
          </cell>
          <cell r="Y6566">
            <v>0</v>
          </cell>
          <cell r="Z6566">
            <v>0</v>
          </cell>
          <cell r="AA6566">
            <v>0</v>
          </cell>
          <cell r="AB6566">
            <v>0</v>
          </cell>
          <cell r="AC6566">
            <v>0</v>
          </cell>
          <cell r="AD6566">
            <v>9.08</v>
          </cell>
        </row>
        <row r="6567">
          <cell r="B6567" t="str">
            <v>KITSAP CO -REGULATEDRESIDENTIAL64RW1</v>
          </cell>
          <cell r="J6567" t="str">
            <v>64RW1</v>
          </cell>
          <cell r="K6567" t="str">
            <v>1-64 GAL CART WEEKLY SVC</v>
          </cell>
          <cell r="S6567">
            <v>0</v>
          </cell>
          <cell r="T6567">
            <v>0</v>
          </cell>
          <cell r="U6567">
            <v>0</v>
          </cell>
          <cell r="V6567">
            <v>0</v>
          </cell>
          <cell r="W6567">
            <v>0</v>
          </cell>
          <cell r="X6567">
            <v>0</v>
          </cell>
          <cell r="Y6567">
            <v>0</v>
          </cell>
          <cell r="Z6567">
            <v>0</v>
          </cell>
          <cell r="AA6567">
            <v>0</v>
          </cell>
          <cell r="AB6567">
            <v>0</v>
          </cell>
          <cell r="AC6567">
            <v>0</v>
          </cell>
          <cell r="AD6567">
            <v>-34.020000000000003</v>
          </cell>
        </row>
        <row r="6568">
          <cell r="B6568" t="str">
            <v>KITSAP CO -REGULATEDRESIDENTIAL96RE1</v>
          </cell>
          <cell r="J6568" t="str">
            <v>96RE1</v>
          </cell>
          <cell r="K6568" t="str">
            <v>1-96 GAL EOW</v>
          </cell>
          <cell r="S6568">
            <v>0</v>
          </cell>
          <cell r="T6568">
            <v>0</v>
          </cell>
          <cell r="U6568">
            <v>0</v>
          </cell>
          <cell r="V6568">
            <v>0</v>
          </cell>
          <cell r="W6568">
            <v>0</v>
          </cell>
          <cell r="X6568">
            <v>0</v>
          </cell>
          <cell r="Y6568">
            <v>0</v>
          </cell>
          <cell r="Z6568">
            <v>0</v>
          </cell>
          <cell r="AA6568">
            <v>0</v>
          </cell>
          <cell r="AB6568">
            <v>0</v>
          </cell>
          <cell r="AC6568">
            <v>0</v>
          </cell>
          <cell r="AD6568">
            <v>-24.03</v>
          </cell>
        </row>
        <row r="6569">
          <cell r="B6569" t="str">
            <v>KITSAP CO -REGULATEDRESIDENTIAL96RW1</v>
          </cell>
          <cell r="J6569" t="str">
            <v>96RW1</v>
          </cell>
          <cell r="K6569" t="str">
            <v>1-96 GAL CART WEEKLY SVC</v>
          </cell>
          <cell r="S6569">
            <v>0</v>
          </cell>
          <cell r="T6569">
            <v>0</v>
          </cell>
          <cell r="U6569">
            <v>0</v>
          </cell>
          <cell r="V6569">
            <v>0</v>
          </cell>
          <cell r="W6569">
            <v>0</v>
          </cell>
          <cell r="X6569">
            <v>0</v>
          </cell>
          <cell r="Y6569">
            <v>0</v>
          </cell>
          <cell r="Z6569">
            <v>0</v>
          </cell>
          <cell r="AA6569">
            <v>0</v>
          </cell>
          <cell r="AB6569">
            <v>0</v>
          </cell>
          <cell r="AC6569">
            <v>0</v>
          </cell>
          <cell r="AD6569">
            <v>-28.72</v>
          </cell>
        </row>
        <row r="6570">
          <cell r="B6570" t="str">
            <v>KITSAP CO -REGULATEDRESIDENTIALADJOTHR</v>
          </cell>
          <cell r="J6570" t="str">
            <v>ADJOTHR</v>
          </cell>
          <cell r="K6570" t="str">
            <v>ADJUSTMENT</v>
          </cell>
          <cell r="S6570">
            <v>0</v>
          </cell>
          <cell r="T6570">
            <v>0</v>
          </cell>
          <cell r="U6570">
            <v>0</v>
          </cell>
          <cell r="V6570">
            <v>0</v>
          </cell>
          <cell r="W6570">
            <v>0</v>
          </cell>
          <cell r="X6570">
            <v>0</v>
          </cell>
          <cell r="Y6570">
            <v>0</v>
          </cell>
          <cell r="Z6570">
            <v>0</v>
          </cell>
          <cell r="AA6570">
            <v>0</v>
          </cell>
          <cell r="AB6570">
            <v>0</v>
          </cell>
          <cell r="AC6570">
            <v>0</v>
          </cell>
          <cell r="AD6570">
            <v>-180</v>
          </cell>
        </row>
        <row r="6571">
          <cell r="B6571" t="str">
            <v>KITSAP CO -REGULATEDRESIDENTIALDRVNRE1RECY</v>
          </cell>
          <cell r="J6571" t="str">
            <v>DRVNRE1RECY</v>
          </cell>
          <cell r="K6571" t="str">
            <v>DRIVE IN UP TO 250 EOW-RE</v>
          </cell>
          <cell r="S6571">
            <v>0</v>
          </cell>
          <cell r="T6571">
            <v>0</v>
          </cell>
          <cell r="U6571">
            <v>0</v>
          </cell>
          <cell r="V6571">
            <v>0</v>
          </cell>
          <cell r="W6571">
            <v>0</v>
          </cell>
          <cell r="X6571">
            <v>0</v>
          </cell>
          <cell r="Y6571">
            <v>0</v>
          </cell>
          <cell r="Z6571">
            <v>0</v>
          </cell>
          <cell r="AA6571">
            <v>0</v>
          </cell>
          <cell r="AB6571">
            <v>0</v>
          </cell>
          <cell r="AC6571">
            <v>0</v>
          </cell>
          <cell r="AD6571">
            <v>-5.24</v>
          </cell>
        </row>
        <row r="6572">
          <cell r="B6572" t="str">
            <v>KITSAP CO -REGULATEDRESIDENTIALDRVNRW1</v>
          </cell>
          <cell r="J6572" t="str">
            <v>DRVNRW1</v>
          </cell>
          <cell r="K6572" t="str">
            <v>DRIVE IN UP TO 250'</v>
          </cell>
          <cell r="S6572">
            <v>0</v>
          </cell>
          <cell r="T6572">
            <v>0</v>
          </cell>
          <cell r="U6572">
            <v>0</v>
          </cell>
          <cell r="V6572">
            <v>0</v>
          </cell>
          <cell r="W6572">
            <v>0</v>
          </cell>
          <cell r="X6572">
            <v>0</v>
          </cell>
          <cell r="Y6572">
            <v>0</v>
          </cell>
          <cell r="Z6572">
            <v>0</v>
          </cell>
          <cell r="AA6572">
            <v>0</v>
          </cell>
          <cell r="AB6572">
            <v>0</v>
          </cell>
          <cell r="AC6572">
            <v>0</v>
          </cell>
          <cell r="AD6572">
            <v>-9.6199999999999992</v>
          </cell>
        </row>
        <row r="6573">
          <cell r="B6573" t="str">
            <v>KITSAP CO -REGULATEDRESIDENTIALEXPUR</v>
          </cell>
          <cell r="J6573" t="str">
            <v>EXPUR</v>
          </cell>
          <cell r="K6573" t="str">
            <v>EXTRA PICKUP</v>
          </cell>
          <cell r="S6573">
            <v>0</v>
          </cell>
          <cell r="T6573">
            <v>0</v>
          </cell>
          <cell r="U6573">
            <v>0</v>
          </cell>
          <cell r="V6573">
            <v>0</v>
          </cell>
          <cell r="W6573">
            <v>0</v>
          </cell>
          <cell r="X6573">
            <v>0</v>
          </cell>
          <cell r="Y6573">
            <v>0</v>
          </cell>
          <cell r="Z6573">
            <v>0</v>
          </cell>
          <cell r="AA6573">
            <v>0</v>
          </cell>
          <cell r="AB6573">
            <v>0</v>
          </cell>
          <cell r="AC6573">
            <v>0</v>
          </cell>
          <cell r="AD6573">
            <v>102.24</v>
          </cell>
        </row>
        <row r="6574">
          <cell r="B6574" t="str">
            <v>KITSAP CO -REGULATEDRESIDENTIALEXTRAR</v>
          </cell>
          <cell r="J6574" t="str">
            <v>EXTRAR</v>
          </cell>
          <cell r="K6574" t="str">
            <v>EXTRA CAN/BAGS</v>
          </cell>
          <cell r="S6574">
            <v>0</v>
          </cell>
          <cell r="T6574">
            <v>0</v>
          </cell>
          <cell r="U6574">
            <v>0</v>
          </cell>
          <cell r="V6574">
            <v>0</v>
          </cell>
          <cell r="W6574">
            <v>0</v>
          </cell>
          <cell r="X6574">
            <v>0</v>
          </cell>
          <cell r="Y6574">
            <v>0</v>
          </cell>
          <cell r="Z6574">
            <v>0</v>
          </cell>
          <cell r="AA6574">
            <v>0</v>
          </cell>
          <cell r="AB6574">
            <v>0</v>
          </cell>
          <cell r="AC6574">
            <v>0</v>
          </cell>
          <cell r="AD6574">
            <v>962.76</v>
          </cell>
        </row>
        <row r="6575">
          <cell r="B6575" t="str">
            <v>KITSAP CO -REGULATEDRESIDENTIALOFOWR</v>
          </cell>
          <cell r="J6575" t="str">
            <v>OFOWR</v>
          </cell>
          <cell r="K6575" t="str">
            <v>OVERFILL/OVERWEIGHT CHG</v>
          </cell>
          <cell r="S6575">
            <v>0</v>
          </cell>
          <cell r="T6575">
            <v>0</v>
          </cell>
          <cell r="U6575">
            <v>0</v>
          </cell>
          <cell r="V6575">
            <v>0</v>
          </cell>
          <cell r="W6575">
            <v>0</v>
          </cell>
          <cell r="X6575">
            <v>0</v>
          </cell>
          <cell r="Y6575">
            <v>0</v>
          </cell>
          <cell r="Z6575">
            <v>0</v>
          </cell>
          <cell r="AA6575">
            <v>0</v>
          </cell>
          <cell r="AB6575">
            <v>0</v>
          </cell>
          <cell r="AC6575">
            <v>0</v>
          </cell>
          <cell r="AD6575">
            <v>864.78</v>
          </cell>
        </row>
        <row r="6576">
          <cell r="B6576" t="str">
            <v>KITSAP CO -REGULATEDRESIDENTIALRECYCLECR</v>
          </cell>
          <cell r="J6576" t="str">
            <v>RECYCLECR</v>
          </cell>
          <cell r="K6576" t="str">
            <v>VALUE OF RECYCLABLES</v>
          </cell>
          <cell r="S6576">
            <v>0</v>
          </cell>
          <cell r="T6576">
            <v>0</v>
          </cell>
          <cell r="U6576">
            <v>0</v>
          </cell>
          <cell r="V6576">
            <v>0</v>
          </cell>
          <cell r="W6576">
            <v>0</v>
          </cell>
          <cell r="X6576">
            <v>0</v>
          </cell>
          <cell r="Y6576">
            <v>0</v>
          </cell>
          <cell r="Z6576">
            <v>0</v>
          </cell>
          <cell r="AA6576">
            <v>0</v>
          </cell>
          <cell r="AB6576">
            <v>0</v>
          </cell>
          <cell r="AC6576">
            <v>0</v>
          </cell>
          <cell r="AD6576">
            <v>-47.46</v>
          </cell>
        </row>
        <row r="6577">
          <cell r="B6577" t="str">
            <v>KITSAP CO -REGULATEDRESIDENTIALRECYR</v>
          </cell>
          <cell r="J6577" t="str">
            <v>RECYR</v>
          </cell>
          <cell r="K6577" t="str">
            <v>RESIDENTIAL RECYCLE</v>
          </cell>
          <cell r="S6577">
            <v>0</v>
          </cell>
          <cell r="T6577">
            <v>0</v>
          </cell>
          <cell r="U6577">
            <v>0</v>
          </cell>
          <cell r="V6577">
            <v>0</v>
          </cell>
          <cell r="W6577">
            <v>0</v>
          </cell>
          <cell r="X6577">
            <v>0</v>
          </cell>
          <cell r="Y6577">
            <v>0</v>
          </cell>
          <cell r="Z6577">
            <v>0</v>
          </cell>
          <cell r="AA6577">
            <v>0</v>
          </cell>
          <cell r="AB6577">
            <v>0</v>
          </cell>
          <cell r="AC6577">
            <v>0</v>
          </cell>
          <cell r="AD6577">
            <v>-149.1</v>
          </cell>
        </row>
        <row r="6578">
          <cell r="B6578" t="str">
            <v>KITSAP CO -REGULATEDRESIDENTIALREDELIVER</v>
          </cell>
          <cell r="J6578" t="str">
            <v>REDELIVER</v>
          </cell>
          <cell r="K6578" t="str">
            <v>DELIVERY CHARGE</v>
          </cell>
          <cell r="S6578">
            <v>0</v>
          </cell>
          <cell r="T6578">
            <v>0</v>
          </cell>
          <cell r="U6578">
            <v>0</v>
          </cell>
          <cell r="V6578">
            <v>0</v>
          </cell>
          <cell r="W6578">
            <v>0</v>
          </cell>
          <cell r="X6578">
            <v>0</v>
          </cell>
          <cell r="Y6578">
            <v>0</v>
          </cell>
          <cell r="Z6578">
            <v>0</v>
          </cell>
          <cell r="AA6578">
            <v>0</v>
          </cell>
          <cell r="AB6578">
            <v>0</v>
          </cell>
          <cell r="AC6578">
            <v>0</v>
          </cell>
          <cell r="AD6578">
            <v>33.880000000000003</v>
          </cell>
        </row>
        <row r="6579">
          <cell r="B6579" t="str">
            <v>KITSAP CO -REGULATEDRESIDENTIALRESTART</v>
          </cell>
          <cell r="J6579" t="str">
            <v>RESTART</v>
          </cell>
          <cell r="K6579" t="str">
            <v>SERVICE RESTART FEE</v>
          </cell>
          <cell r="S6579">
            <v>0</v>
          </cell>
          <cell r="T6579">
            <v>0</v>
          </cell>
          <cell r="U6579">
            <v>0</v>
          </cell>
          <cell r="V6579">
            <v>0</v>
          </cell>
          <cell r="W6579">
            <v>0</v>
          </cell>
          <cell r="X6579">
            <v>0</v>
          </cell>
          <cell r="Y6579">
            <v>0</v>
          </cell>
          <cell r="Z6579">
            <v>0</v>
          </cell>
          <cell r="AA6579">
            <v>0</v>
          </cell>
          <cell r="AB6579">
            <v>0</v>
          </cell>
          <cell r="AC6579">
            <v>0</v>
          </cell>
          <cell r="AD6579">
            <v>375.65</v>
          </cell>
        </row>
        <row r="6580">
          <cell r="B6580" t="str">
            <v>KITSAP CO -REGULATEDRESIDENTIALWLKNRW1</v>
          </cell>
          <cell r="J6580" t="str">
            <v>WLKNRW1</v>
          </cell>
          <cell r="K6580" t="str">
            <v>WALK IN 5'-25'</v>
          </cell>
          <cell r="S6580">
            <v>0</v>
          </cell>
          <cell r="T6580">
            <v>0</v>
          </cell>
          <cell r="U6580">
            <v>0</v>
          </cell>
          <cell r="V6580">
            <v>0</v>
          </cell>
          <cell r="W6580">
            <v>0</v>
          </cell>
          <cell r="X6580">
            <v>0</v>
          </cell>
          <cell r="Y6580">
            <v>0</v>
          </cell>
          <cell r="Z6580">
            <v>0</v>
          </cell>
          <cell r="AA6580">
            <v>0</v>
          </cell>
          <cell r="AB6580">
            <v>0</v>
          </cell>
          <cell r="AC6580">
            <v>0</v>
          </cell>
          <cell r="AD6580">
            <v>-1.28</v>
          </cell>
        </row>
        <row r="6581">
          <cell r="B6581" t="str">
            <v>KITSAP CO -REGULATEDRESIDENTIALDRVNRE1RECYMA</v>
          </cell>
          <cell r="J6581" t="str">
            <v>DRVNRE1RECYMA</v>
          </cell>
          <cell r="K6581" t="str">
            <v>DRIVE IN UP TO 250 EOW-RE</v>
          </cell>
          <cell r="S6581">
            <v>0</v>
          </cell>
          <cell r="T6581">
            <v>0</v>
          </cell>
          <cell r="U6581">
            <v>0</v>
          </cell>
          <cell r="V6581">
            <v>0</v>
          </cell>
          <cell r="W6581">
            <v>0</v>
          </cell>
          <cell r="X6581">
            <v>0</v>
          </cell>
          <cell r="Y6581">
            <v>0</v>
          </cell>
          <cell r="Z6581">
            <v>0</v>
          </cell>
          <cell r="AA6581">
            <v>0</v>
          </cell>
          <cell r="AB6581">
            <v>0</v>
          </cell>
          <cell r="AC6581">
            <v>0</v>
          </cell>
          <cell r="AD6581">
            <v>36.82</v>
          </cell>
        </row>
        <row r="6582">
          <cell r="B6582" t="str">
            <v>KITSAP CO -REGULATEDRESIDENTIAL35ROCC1</v>
          </cell>
          <cell r="J6582" t="str">
            <v>35ROCC1</v>
          </cell>
          <cell r="K6582" t="str">
            <v>1-35 GAL ON CALL PICKUP</v>
          </cell>
          <cell r="S6582">
            <v>0</v>
          </cell>
          <cell r="T6582">
            <v>0</v>
          </cell>
          <cell r="U6582">
            <v>0</v>
          </cell>
          <cell r="V6582">
            <v>0</v>
          </cell>
          <cell r="W6582">
            <v>0</v>
          </cell>
          <cell r="X6582">
            <v>0</v>
          </cell>
          <cell r="Y6582">
            <v>0</v>
          </cell>
          <cell r="Z6582">
            <v>0</v>
          </cell>
          <cell r="AA6582">
            <v>0</v>
          </cell>
          <cell r="AB6582">
            <v>0</v>
          </cell>
          <cell r="AC6582">
            <v>0</v>
          </cell>
          <cell r="AD6582">
            <v>320.83999999999997</v>
          </cell>
        </row>
        <row r="6583">
          <cell r="B6583" t="str">
            <v>KITSAP CO -REGULATEDRESIDENTIAL48ROCC1</v>
          </cell>
          <cell r="J6583" t="str">
            <v>48ROCC1</v>
          </cell>
          <cell r="K6583" t="str">
            <v>1-48 GAL ON CALL PICKUP</v>
          </cell>
          <cell r="S6583">
            <v>0</v>
          </cell>
          <cell r="T6583">
            <v>0</v>
          </cell>
          <cell r="U6583">
            <v>0</v>
          </cell>
          <cell r="V6583">
            <v>0</v>
          </cell>
          <cell r="W6583">
            <v>0</v>
          </cell>
          <cell r="X6583">
            <v>0</v>
          </cell>
          <cell r="Y6583">
            <v>0</v>
          </cell>
          <cell r="Z6583">
            <v>0</v>
          </cell>
          <cell r="AA6583">
            <v>0</v>
          </cell>
          <cell r="AB6583">
            <v>0</v>
          </cell>
          <cell r="AC6583">
            <v>0</v>
          </cell>
          <cell r="AD6583">
            <v>61.84</v>
          </cell>
        </row>
        <row r="6584">
          <cell r="B6584" t="str">
            <v>KITSAP CO -REGULATEDRESIDENTIAL64ROCC1</v>
          </cell>
          <cell r="J6584" t="str">
            <v>64ROCC1</v>
          </cell>
          <cell r="K6584" t="str">
            <v>1-64 GAL ON CALL PICKUP</v>
          </cell>
          <cell r="S6584">
            <v>0</v>
          </cell>
          <cell r="T6584">
            <v>0</v>
          </cell>
          <cell r="U6584">
            <v>0</v>
          </cell>
          <cell r="V6584">
            <v>0</v>
          </cell>
          <cell r="W6584">
            <v>0</v>
          </cell>
          <cell r="X6584">
            <v>0</v>
          </cell>
          <cell r="Y6584">
            <v>0</v>
          </cell>
          <cell r="Z6584">
            <v>0</v>
          </cell>
          <cell r="AA6584">
            <v>0</v>
          </cell>
          <cell r="AB6584">
            <v>0</v>
          </cell>
          <cell r="AC6584">
            <v>0</v>
          </cell>
          <cell r="AD6584">
            <v>63.56</v>
          </cell>
        </row>
        <row r="6585">
          <cell r="B6585" t="str">
            <v>KITSAP CO -REGULATEDRESIDENTIAL96ROCC1</v>
          </cell>
          <cell r="J6585" t="str">
            <v>96ROCC1</v>
          </cell>
          <cell r="K6585" t="str">
            <v>1-96 GAL ON CALL PICKUP</v>
          </cell>
          <cell r="S6585">
            <v>0</v>
          </cell>
          <cell r="T6585">
            <v>0</v>
          </cell>
          <cell r="U6585">
            <v>0</v>
          </cell>
          <cell r="V6585">
            <v>0</v>
          </cell>
          <cell r="W6585">
            <v>0</v>
          </cell>
          <cell r="X6585">
            <v>0</v>
          </cell>
          <cell r="Y6585">
            <v>0</v>
          </cell>
          <cell r="Z6585">
            <v>0</v>
          </cell>
          <cell r="AA6585">
            <v>0</v>
          </cell>
          <cell r="AB6585">
            <v>0</v>
          </cell>
          <cell r="AC6585">
            <v>0</v>
          </cell>
          <cell r="AD6585">
            <v>144.56</v>
          </cell>
        </row>
        <row r="6586">
          <cell r="B6586" t="str">
            <v>KITSAP CO -REGULATEDRESIDENTIALADJOTHR</v>
          </cell>
          <cell r="J6586" t="str">
            <v>ADJOTHR</v>
          </cell>
          <cell r="K6586" t="str">
            <v>ADJUSTMENT</v>
          </cell>
          <cell r="S6586">
            <v>0</v>
          </cell>
          <cell r="T6586">
            <v>0</v>
          </cell>
          <cell r="U6586">
            <v>0</v>
          </cell>
          <cell r="V6586">
            <v>0</v>
          </cell>
          <cell r="W6586">
            <v>0</v>
          </cell>
          <cell r="X6586">
            <v>0</v>
          </cell>
          <cell r="Y6586">
            <v>0</v>
          </cell>
          <cell r="Z6586">
            <v>0</v>
          </cell>
          <cell r="AA6586">
            <v>0</v>
          </cell>
          <cell r="AB6586">
            <v>0</v>
          </cell>
          <cell r="AC6586">
            <v>0</v>
          </cell>
          <cell r="AD6586">
            <v>-62.04</v>
          </cell>
        </row>
        <row r="6587">
          <cell r="B6587" t="str">
            <v>KITSAP CO -REGULATEDRESIDENTIALRESTART</v>
          </cell>
          <cell r="J6587" t="str">
            <v>RESTART</v>
          </cell>
          <cell r="K6587" t="str">
            <v>SERVICE RESTART FEE</v>
          </cell>
          <cell r="S6587">
            <v>0</v>
          </cell>
          <cell r="T6587">
            <v>0</v>
          </cell>
          <cell r="U6587">
            <v>0</v>
          </cell>
          <cell r="V6587">
            <v>0</v>
          </cell>
          <cell r="W6587">
            <v>0</v>
          </cell>
          <cell r="X6587">
            <v>0</v>
          </cell>
          <cell r="Y6587">
            <v>0</v>
          </cell>
          <cell r="Z6587">
            <v>0</v>
          </cell>
          <cell r="AA6587">
            <v>0</v>
          </cell>
          <cell r="AB6587">
            <v>0</v>
          </cell>
          <cell r="AC6587">
            <v>0</v>
          </cell>
          <cell r="AD6587">
            <v>27.96</v>
          </cell>
        </row>
        <row r="6588">
          <cell r="B6588" t="str">
            <v>KITSAP CO -REGULATEDROLLOFFROLID</v>
          </cell>
          <cell r="J6588" t="str">
            <v>ROLID</v>
          </cell>
          <cell r="K6588" t="str">
            <v>ROLL OFF-LID</v>
          </cell>
          <cell r="S6588">
            <v>0</v>
          </cell>
          <cell r="T6588">
            <v>0</v>
          </cell>
          <cell r="U6588">
            <v>0</v>
          </cell>
          <cell r="V6588">
            <v>0</v>
          </cell>
          <cell r="W6588">
            <v>0</v>
          </cell>
          <cell r="X6588">
            <v>0</v>
          </cell>
          <cell r="Y6588">
            <v>0</v>
          </cell>
          <cell r="Z6588">
            <v>0</v>
          </cell>
          <cell r="AA6588">
            <v>0</v>
          </cell>
          <cell r="AB6588">
            <v>0</v>
          </cell>
          <cell r="AC6588">
            <v>0</v>
          </cell>
          <cell r="AD6588">
            <v>72.8</v>
          </cell>
        </row>
        <row r="6589">
          <cell r="B6589" t="str">
            <v>KITSAP CO -REGULATEDROLLOFFRORENT10M</v>
          </cell>
          <cell r="J6589" t="str">
            <v>RORENT10M</v>
          </cell>
          <cell r="K6589" t="str">
            <v>10YD ROLL OFF MTHLY RENT</v>
          </cell>
          <cell r="S6589">
            <v>0</v>
          </cell>
          <cell r="T6589">
            <v>0</v>
          </cell>
          <cell r="U6589">
            <v>0</v>
          </cell>
          <cell r="V6589">
            <v>0</v>
          </cell>
          <cell r="W6589">
            <v>0</v>
          </cell>
          <cell r="X6589">
            <v>0</v>
          </cell>
          <cell r="Y6589">
            <v>0</v>
          </cell>
          <cell r="Z6589">
            <v>0</v>
          </cell>
          <cell r="AA6589">
            <v>0</v>
          </cell>
          <cell r="AB6589">
            <v>0</v>
          </cell>
          <cell r="AC6589">
            <v>0</v>
          </cell>
          <cell r="AD6589">
            <v>83.93</v>
          </cell>
        </row>
        <row r="6590">
          <cell r="B6590" t="str">
            <v>KITSAP CO -REGULATEDROLLOFFRORENT20D</v>
          </cell>
          <cell r="J6590" t="str">
            <v>RORENT20D</v>
          </cell>
          <cell r="K6590" t="str">
            <v>20YD ROLL OFF-DAILY RENT</v>
          </cell>
          <cell r="S6590">
            <v>0</v>
          </cell>
          <cell r="T6590">
            <v>0</v>
          </cell>
          <cell r="U6590">
            <v>0</v>
          </cell>
          <cell r="V6590">
            <v>0</v>
          </cell>
          <cell r="W6590">
            <v>0</v>
          </cell>
          <cell r="X6590">
            <v>0</v>
          </cell>
          <cell r="Y6590">
            <v>0</v>
          </cell>
          <cell r="Z6590">
            <v>0</v>
          </cell>
          <cell r="AA6590">
            <v>0</v>
          </cell>
          <cell r="AB6590">
            <v>0</v>
          </cell>
          <cell r="AC6590">
            <v>0</v>
          </cell>
          <cell r="AD6590">
            <v>1827.04</v>
          </cell>
        </row>
        <row r="6591">
          <cell r="B6591" t="str">
            <v>KITSAP CO -REGULATEDROLLOFFRORENT20M</v>
          </cell>
          <cell r="J6591" t="str">
            <v>RORENT20M</v>
          </cell>
          <cell r="K6591" t="str">
            <v>20YD ROLL OFF-MNTHLY RENT</v>
          </cell>
          <cell r="S6591">
            <v>0</v>
          </cell>
          <cell r="T6591">
            <v>0</v>
          </cell>
          <cell r="U6591">
            <v>0</v>
          </cell>
          <cell r="V6591">
            <v>0</v>
          </cell>
          <cell r="W6591">
            <v>0</v>
          </cell>
          <cell r="X6591">
            <v>0</v>
          </cell>
          <cell r="Y6591">
            <v>0</v>
          </cell>
          <cell r="Z6591">
            <v>0</v>
          </cell>
          <cell r="AA6591">
            <v>0</v>
          </cell>
          <cell r="AB6591">
            <v>0</v>
          </cell>
          <cell r="AC6591">
            <v>0</v>
          </cell>
          <cell r="AD6591">
            <v>263.2</v>
          </cell>
        </row>
        <row r="6592">
          <cell r="B6592" t="str">
            <v>KITSAP CO -REGULATEDROLLOFFRORENT40D</v>
          </cell>
          <cell r="J6592" t="str">
            <v>RORENT40D</v>
          </cell>
          <cell r="K6592" t="str">
            <v>40YD ROLL OFF-DAILY RENT</v>
          </cell>
          <cell r="S6592">
            <v>0</v>
          </cell>
          <cell r="T6592">
            <v>0</v>
          </cell>
          <cell r="U6592">
            <v>0</v>
          </cell>
          <cell r="V6592">
            <v>0</v>
          </cell>
          <cell r="W6592">
            <v>0</v>
          </cell>
          <cell r="X6592">
            <v>0</v>
          </cell>
          <cell r="Y6592">
            <v>0</v>
          </cell>
          <cell r="Z6592">
            <v>0</v>
          </cell>
          <cell r="AA6592">
            <v>0</v>
          </cell>
          <cell r="AB6592">
            <v>0</v>
          </cell>
          <cell r="AC6592">
            <v>0</v>
          </cell>
          <cell r="AD6592">
            <v>567.6</v>
          </cell>
        </row>
        <row r="6593">
          <cell r="B6593" t="str">
            <v>KITSAP CO -REGULATEDROLLOFFRORENT40M</v>
          </cell>
          <cell r="J6593" t="str">
            <v>RORENT40M</v>
          </cell>
          <cell r="K6593" t="str">
            <v>40YD ROLL OFF-MNTHLY RENT</v>
          </cell>
          <cell r="S6593">
            <v>0</v>
          </cell>
          <cell r="T6593">
            <v>0</v>
          </cell>
          <cell r="U6593">
            <v>0</v>
          </cell>
          <cell r="V6593">
            <v>0</v>
          </cell>
          <cell r="W6593">
            <v>0</v>
          </cell>
          <cell r="X6593">
            <v>0</v>
          </cell>
          <cell r="Y6593">
            <v>0</v>
          </cell>
          <cell r="Z6593">
            <v>0</v>
          </cell>
          <cell r="AA6593">
            <v>0</v>
          </cell>
          <cell r="AB6593">
            <v>0</v>
          </cell>
          <cell r="AC6593">
            <v>0</v>
          </cell>
          <cell r="AD6593">
            <v>165.74</v>
          </cell>
        </row>
        <row r="6594">
          <cell r="B6594" t="str">
            <v>KITSAP CO -REGULATEDROLLOFFCPHAUL15</v>
          </cell>
          <cell r="J6594" t="str">
            <v>CPHAUL15</v>
          </cell>
          <cell r="K6594" t="str">
            <v>15YD COMPACTOR-HAUL</v>
          </cell>
          <cell r="S6594">
            <v>0</v>
          </cell>
          <cell r="T6594">
            <v>0</v>
          </cell>
          <cell r="U6594">
            <v>0</v>
          </cell>
          <cell r="V6594">
            <v>0</v>
          </cell>
          <cell r="W6594">
            <v>0</v>
          </cell>
          <cell r="X6594">
            <v>0</v>
          </cell>
          <cell r="Y6594">
            <v>0</v>
          </cell>
          <cell r="Z6594">
            <v>0</v>
          </cell>
          <cell r="AA6594">
            <v>0</v>
          </cell>
          <cell r="AB6594">
            <v>0</v>
          </cell>
          <cell r="AC6594">
            <v>0</v>
          </cell>
          <cell r="AD6594">
            <v>292.33999999999997</v>
          </cell>
        </row>
        <row r="6595">
          <cell r="B6595" t="str">
            <v>KITSAP CO -REGULATEDROLLOFFCPHAUL20</v>
          </cell>
          <cell r="J6595" t="str">
            <v>CPHAUL20</v>
          </cell>
          <cell r="K6595" t="str">
            <v>20YD COMPACTOR-HAUL</v>
          </cell>
          <cell r="S6595">
            <v>0</v>
          </cell>
          <cell r="T6595">
            <v>0</v>
          </cell>
          <cell r="U6595">
            <v>0</v>
          </cell>
          <cell r="V6595">
            <v>0</v>
          </cell>
          <cell r="W6595">
            <v>0</v>
          </cell>
          <cell r="X6595">
            <v>0</v>
          </cell>
          <cell r="Y6595">
            <v>0</v>
          </cell>
          <cell r="Z6595">
            <v>0</v>
          </cell>
          <cell r="AA6595">
            <v>0</v>
          </cell>
          <cell r="AB6595">
            <v>0</v>
          </cell>
          <cell r="AC6595">
            <v>0</v>
          </cell>
          <cell r="AD6595">
            <v>467.79</v>
          </cell>
        </row>
        <row r="6596">
          <cell r="B6596" t="str">
            <v>KITSAP CO -REGULATEDROLLOFFCPHAUL25</v>
          </cell>
          <cell r="J6596" t="str">
            <v>CPHAUL25</v>
          </cell>
          <cell r="K6596" t="str">
            <v>25YD COMPACTOR-HAUL</v>
          </cell>
          <cell r="S6596">
            <v>0</v>
          </cell>
          <cell r="T6596">
            <v>0</v>
          </cell>
          <cell r="U6596">
            <v>0</v>
          </cell>
          <cell r="V6596">
            <v>0</v>
          </cell>
          <cell r="W6596">
            <v>0</v>
          </cell>
          <cell r="X6596">
            <v>0</v>
          </cell>
          <cell r="Y6596">
            <v>0</v>
          </cell>
          <cell r="Z6596">
            <v>0</v>
          </cell>
          <cell r="AA6596">
            <v>0</v>
          </cell>
          <cell r="AB6596">
            <v>0</v>
          </cell>
          <cell r="AC6596">
            <v>0</v>
          </cell>
          <cell r="AD6596">
            <v>512.07000000000005</v>
          </cell>
        </row>
        <row r="6597">
          <cell r="B6597" t="str">
            <v>KITSAP CO -REGULATEDROLLOFFCPHAUL30</v>
          </cell>
          <cell r="J6597" t="str">
            <v>CPHAUL30</v>
          </cell>
          <cell r="K6597" t="str">
            <v>30YD COMPACTOR-HAUL</v>
          </cell>
          <cell r="S6597">
            <v>0</v>
          </cell>
          <cell r="T6597">
            <v>0</v>
          </cell>
          <cell r="U6597">
            <v>0</v>
          </cell>
          <cell r="V6597">
            <v>0</v>
          </cell>
          <cell r="W6597">
            <v>0</v>
          </cell>
          <cell r="X6597">
            <v>0</v>
          </cell>
          <cell r="Y6597">
            <v>0</v>
          </cell>
          <cell r="Z6597">
            <v>0</v>
          </cell>
          <cell r="AA6597">
            <v>0</v>
          </cell>
          <cell r="AB6597">
            <v>0</v>
          </cell>
          <cell r="AC6597">
            <v>0</v>
          </cell>
          <cell r="AD6597">
            <v>194.6</v>
          </cell>
        </row>
        <row r="6598">
          <cell r="B6598" t="str">
            <v>KITSAP CO -REGULATEDROLLOFFCPHAUL35</v>
          </cell>
          <cell r="J6598" t="str">
            <v>CPHAUL35</v>
          </cell>
          <cell r="K6598" t="str">
            <v>35YD COMPACTOR-HAUL</v>
          </cell>
          <cell r="S6598">
            <v>0</v>
          </cell>
          <cell r="T6598">
            <v>0</v>
          </cell>
          <cell r="U6598">
            <v>0</v>
          </cell>
          <cell r="V6598">
            <v>0</v>
          </cell>
          <cell r="W6598">
            <v>0</v>
          </cell>
          <cell r="X6598">
            <v>0</v>
          </cell>
          <cell r="Y6598">
            <v>0</v>
          </cell>
          <cell r="Z6598">
            <v>0</v>
          </cell>
          <cell r="AA6598">
            <v>0</v>
          </cell>
          <cell r="AB6598">
            <v>0</v>
          </cell>
          <cell r="AC6598">
            <v>0</v>
          </cell>
          <cell r="AD6598">
            <v>418.69</v>
          </cell>
        </row>
        <row r="6599">
          <cell r="B6599" t="str">
            <v>KITSAP CO -REGULATEDROLLOFFDISPOLY-TON</v>
          </cell>
          <cell r="J6599" t="str">
            <v>DISPOLY-TON</v>
          </cell>
          <cell r="K6599" t="str">
            <v>OLYMPIC LANDFILL PER TON</v>
          </cell>
          <cell r="S6599">
            <v>0</v>
          </cell>
          <cell r="T6599">
            <v>0</v>
          </cell>
          <cell r="U6599">
            <v>0</v>
          </cell>
          <cell r="V6599">
            <v>0</v>
          </cell>
          <cell r="W6599">
            <v>0</v>
          </cell>
          <cell r="X6599">
            <v>0</v>
          </cell>
          <cell r="Y6599">
            <v>0</v>
          </cell>
          <cell r="Z6599">
            <v>0</v>
          </cell>
          <cell r="AA6599">
            <v>0</v>
          </cell>
          <cell r="AB6599">
            <v>0</v>
          </cell>
          <cell r="AC6599">
            <v>0</v>
          </cell>
          <cell r="AD6599">
            <v>13019.2</v>
          </cell>
        </row>
        <row r="6600">
          <cell r="B6600" t="str">
            <v>KITSAP CO -REGULATEDROLLOFFRODEL</v>
          </cell>
          <cell r="J6600" t="str">
            <v>RODEL</v>
          </cell>
          <cell r="K6600" t="str">
            <v>ROLL OFF-DELIVERY</v>
          </cell>
          <cell r="S6600">
            <v>0</v>
          </cell>
          <cell r="T6600">
            <v>0</v>
          </cell>
          <cell r="U6600">
            <v>0</v>
          </cell>
          <cell r="V6600">
            <v>0</v>
          </cell>
          <cell r="W6600">
            <v>0</v>
          </cell>
          <cell r="X6600">
            <v>0</v>
          </cell>
          <cell r="Y6600">
            <v>0</v>
          </cell>
          <cell r="Z6600">
            <v>0</v>
          </cell>
          <cell r="AA6600">
            <v>0</v>
          </cell>
          <cell r="AB6600">
            <v>0</v>
          </cell>
          <cell r="AC6600">
            <v>0</v>
          </cell>
          <cell r="AD6600">
            <v>467.76</v>
          </cell>
        </row>
        <row r="6601">
          <cell r="B6601" t="str">
            <v>KITSAP CO -REGULATEDROLLOFFROHAUL10</v>
          </cell>
          <cell r="J6601" t="str">
            <v>ROHAUL10</v>
          </cell>
          <cell r="K6601" t="str">
            <v>10YD ROLL OFF HAUL</v>
          </cell>
          <cell r="S6601">
            <v>0</v>
          </cell>
          <cell r="T6601">
            <v>0</v>
          </cell>
          <cell r="U6601">
            <v>0</v>
          </cell>
          <cell r="V6601">
            <v>0</v>
          </cell>
          <cell r="W6601">
            <v>0</v>
          </cell>
          <cell r="X6601">
            <v>0</v>
          </cell>
          <cell r="Y6601">
            <v>0</v>
          </cell>
          <cell r="Z6601">
            <v>0</v>
          </cell>
          <cell r="AA6601">
            <v>0</v>
          </cell>
          <cell r="AB6601">
            <v>0</v>
          </cell>
          <cell r="AC6601">
            <v>0</v>
          </cell>
          <cell r="AD6601">
            <v>83.93</v>
          </cell>
        </row>
        <row r="6602">
          <cell r="B6602" t="str">
            <v>KITSAP CO -REGULATEDROLLOFFROHAUL10T</v>
          </cell>
          <cell r="J6602" t="str">
            <v>ROHAUL10T</v>
          </cell>
          <cell r="K6602" t="str">
            <v>ROHAUL10T</v>
          </cell>
          <cell r="S6602">
            <v>0</v>
          </cell>
          <cell r="T6602">
            <v>0</v>
          </cell>
          <cell r="U6602">
            <v>0</v>
          </cell>
          <cell r="V6602">
            <v>0</v>
          </cell>
          <cell r="W6602">
            <v>0</v>
          </cell>
          <cell r="X6602">
            <v>0</v>
          </cell>
          <cell r="Y6602">
            <v>0</v>
          </cell>
          <cell r="Z6602">
            <v>0</v>
          </cell>
          <cell r="AA6602">
            <v>0</v>
          </cell>
          <cell r="AB6602">
            <v>0</v>
          </cell>
          <cell r="AC6602">
            <v>0</v>
          </cell>
          <cell r="AD6602">
            <v>251.79</v>
          </cell>
        </row>
        <row r="6603">
          <cell r="B6603" t="str">
            <v>KITSAP CO -REGULATEDROLLOFFROHAUL20</v>
          </cell>
          <cell r="J6603" t="str">
            <v>ROHAUL20</v>
          </cell>
          <cell r="K6603" t="str">
            <v>20YD ROLL OFF-HAUL</v>
          </cell>
          <cell r="S6603">
            <v>0</v>
          </cell>
          <cell r="T6603">
            <v>0</v>
          </cell>
          <cell r="U6603">
            <v>0</v>
          </cell>
          <cell r="V6603">
            <v>0</v>
          </cell>
          <cell r="W6603">
            <v>0</v>
          </cell>
          <cell r="X6603">
            <v>0</v>
          </cell>
          <cell r="Y6603">
            <v>0</v>
          </cell>
          <cell r="Z6603">
            <v>0</v>
          </cell>
          <cell r="AA6603">
            <v>0</v>
          </cell>
          <cell r="AB6603">
            <v>0</v>
          </cell>
          <cell r="AC6603">
            <v>0</v>
          </cell>
          <cell r="AD6603">
            <v>974.8</v>
          </cell>
        </row>
        <row r="6604">
          <cell r="B6604" t="str">
            <v>KITSAP CO -REGULATEDROLLOFFROHAUL20T</v>
          </cell>
          <cell r="J6604" t="str">
            <v>ROHAUL20T</v>
          </cell>
          <cell r="K6604" t="str">
            <v>20YD ROLL OFF TEMP HAUL</v>
          </cell>
          <cell r="S6604">
            <v>0</v>
          </cell>
          <cell r="T6604">
            <v>0</v>
          </cell>
          <cell r="U6604">
            <v>0</v>
          </cell>
          <cell r="V6604">
            <v>0</v>
          </cell>
          <cell r="W6604">
            <v>0</v>
          </cell>
          <cell r="X6604">
            <v>0</v>
          </cell>
          <cell r="Y6604">
            <v>0</v>
          </cell>
          <cell r="Z6604">
            <v>0</v>
          </cell>
          <cell r="AA6604">
            <v>0</v>
          </cell>
          <cell r="AB6604">
            <v>0</v>
          </cell>
          <cell r="AC6604">
            <v>0</v>
          </cell>
          <cell r="AD6604">
            <v>1169.76</v>
          </cell>
        </row>
        <row r="6605">
          <cell r="B6605" t="str">
            <v>KITSAP CO -REGULATEDROLLOFFROHAUL30</v>
          </cell>
          <cell r="J6605" t="str">
            <v>ROHAUL30</v>
          </cell>
          <cell r="K6605" t="str">
            <v>30YD ROLL OFF-HAUL</v>
          </cell>
          <cell r="S6605">
            <v>0</v>
          </cell>
          <cell r="T6605">
            <v>0</v>
          </cell>
          <cell r="U6605">
            <v>0</v>
          </cell>
          <cell r="V6605">
            <v>0</v>
          </cell>
          <cell r="W6605">
            <v>0</v>
          </cell>
          <cell r="X6605">
            <v>0</v>
          </cell>
          <cell r="Y6605">
            <v>0</v>
          </cell>
          <cell r="Z6605">
            <v>0</v>
          </cell>
          <cell r="AA6605">
            <v>0</v>
          </cell>
          <cell r="AB6605">
            <v>0</v>
          </cell>
          <cell r="AC6605">
            <v>0</v>
          </cell>
          <cell r="AD6605">
            <v>126.4</v>
          </cell>
        </row>
        <row r="6606">
          <cell r="B6606" t="str">
            <v>KITSAP CO -REGULATEDROLLOFFROHAUL40</v>
          </cell>
          <cell r="J6606" t="str">
            <v>ROHAUL40</v>
          </cell>
          <cell r="K6606" t="str">
            <v>40YD ROLL OFF-HAUL</v>
          </cell>
          <cell r="S6606">
            <v>0</v>
          </cell>
          <cell r="T6606">
            <v>0</v>
          </cell>
          <cell r="U6606">
            <v>0</v>
          </cell>
          <cell r="V6606">
            <v>0</v>
          </cell>
          <cell r="W6606">
            <v>0</v>
          </cell>
          <cell r="X6606">
            <v>0</v>
          </cell>
          <cell r="Y6606">
            <v>0</v>
          </cell>
          <cell r="Z6606">
            <v>0</v>
          </cell>
          <cell r="AA6606">
            <v>0</v>
          </cell>
          <cell r="AB6606">
            <v>0</v>
          </cell>
          <cell r="AC6606">
            <v>0</v>
          </cell>
          <cell r="AD6606">
            <v>165.74</v>
          </cell>
        </row>
        <row r="6607">
          <cell r="B6607" t="str">
            <v>KITSAP CO -REGULATEDROLLOFFROHAUL40T</v>
          </cell>
          <cell r="J6607" t="str">
            <v>ROHAUL40T</v>
          </cell>
          <cell r="K6607" t="str">
            <v>40YD ROLL OFF TEMP HAUL</v>
          </cell>
          <cell r="S6607">
            <v>0</v>
          </cell>
          <cell r="T6607">
            <v>0</v>
          </cell>
          <cell r="U6607">
            <v>0</v>
          </cell>
          <cell r="V6607">
            <v>0</v>
          </cell>
          <cell r="W6607">
            <v>0</v>
          </cell>
          <cell r="X6607">
            <v>0</v>
          </cell>
          <cell r="Y6607">
            <v>0</v>
          </cell>
          <cell r="Z6607">
            <v>0</v>
          </cell>
          <cell r="AA6607">
            <v>0</v>
          </cell>
          <cell r="AB6607">
            <v>0</v>
          </cell>
          <cell r="AC6607">
            <v>0</v>
          </cell>
          <cell r="AD6607">
            <v>994.44</v>
          </cell>
        </row>
        <row r="6608">
          <cell r="B6608" t="str">
            <v>KITSAP CO -REGULATEDROLLOFFROLID</v>
          </cell>
          <cell r="J6608" t="str">
            <v>ROLID</v>
          </cell>
          <cell r="K6608" t="str">
            <v>ROLL OFF-LID</v>
          </cell>
          <cell r="S6608">
            <v>0</v>
          </cell>
          <cell r="T6608">
            <v>0</v>
          </cell>
          <cell r="U6608">
            <v>0</v>
          </cell>
          <cell r="V6608">
            <v>0</v>
          </cell>
          <cell r="W6608">
            <v>0</v>
          </cell>
          <cell r="X6608">
            <v>0</v>
          </cell>
          <cell r="Y6608">
            <v>0</v>
          </cell>
          <cell r="Z6608">
            <v>0</v>
          </cell>
          <cell r="AA6608">
            <v>0</v>
          </cell>
          <cell r="AB6608">
            <v>0</v>
          </cell>
          <cell r="AC6608">
            <v>0</v>
          </cell>
          <cell r="AD6608">
            <v>5.39</v>
          </cell>
        </row>
        <row r="6609">
          <cell r="B6609" t="str">
            <v>KITSAP CO -REGULATEDROLLOFFROMILE</v>
          </cell>
          <cell r="J6609" t="str">
            <v>ROMILE</v>
          </cell>
          <cell r="K6609" t="str">
            <v>ROLL OFF-MILEAGE</v>
          </cell>
          <cell r="S6609">
            <v>0</v>
          </cell>
          <cell r="T6609">
            <v>0</v>
          </cell>
          <cell r="U6609">
            <v>0</v>
          </cell>
          <cell r="V6609">
            <v>0</v>
          </cell>
          <cell r="W6609">
            <v>0</v>
          </cell>
          <cell r="X6609">
            <v>0</v>
          </cell>
          <cell r="Y6609">
            <v>0</v>
          </cell>
          <cell r="Z6609">
            <v>0</v>
          </cell>
          <cell r="AA6609">
            <v>0</v>
          </cell>
          <cell r="AB6609">
            <v>0</v>
          </cell>
          <cell r="AC6609">
            <v>0</v>
          </cell>
          <cell r="AD6609">
            <v>145.80000000000001</v>
          </cell>
        </row>
        <row r="6610">
          <cell r="B6610" t="str">
            <v>KITSAP CO -REGULATEDROLLOFFRORENT10D</v>
          </cell>
          <cell r="J6610" t="str">
            <v>RORENT10D</v>
          </cell>
          <cell r="K6610" t="str">
            <v>10YD ROLL OFF DAILY RENT</v>
          </cell>
          <cell r="S6610">
            <v>0</v>
          </cell>
          <cell r="T6610">
            <v>0</v>
          </cell>
          <cell r="U6610">
            <v>0</v>
          </cell>
          <cell r="V6610">
            <v>0</v>
          </cell>
          <cell r="W6610">
            <v>0</v>
          </cell>
          <cell r="X6610">
            <v>0</v>
          </cell>
          <cell r="Y6610">
            <v>0</v>
          </cell>
          <cell r="Z6610">
            <v>0</v>
          </cell>
          <cell r="AA6610">
            <v>0</v>
          </cell>
          <cell r="AB6610">
            <v>0</v>
          </cell>
          <cell r="AC6610">
            <v>0</v>
          </cell>
          <cell r="AD6610">
            <v>74.400000000000006</v>
          </cell>
        </row>
        <row r="6611">
          <cell r="B6611" t="str">
            <v>KITSAP CO -REGULATEDROLLOFFRORENT20D</v>
          </cell>
          <cell r="J6611" t="str">
            <v>RORENT20D</v>
          </cell>
          <cell r="K6611" t="str">
            <v>20YD ROLL OFF-DAILY RENT</v>
          </cell>
          <cell r="S6611">
            <v>0</v>
          </cell>
          <cell r="T6611">
            <v>0</v>
          </cell>
          <cell r="U6611">
            <v>0</v>
          </cell>
          <cell r="V6611">
            <v>0</v>
          </cell>
          <cell r="W6611">
            <v>0</v>
          </cell>
          <cell r="X6611">
            <v>0</v>
          </cell>
          <cell r="Y6611">
            <v>0</v>
          </cell>
          <cell r="Z6611">
            <v>0</v>
          </cell>
          <cell r="AA6611">
            <v>0</v>
          </cell>
          <cell r="AB6611">
            <v>0</v>
          </cell>
          <cell r="AC6611">
            <v>0</v>
          </cell>
          <cell r="AD6611">
            <v>282.47000000000003</v>
          </cell>
        </row>
        <row r="6612">
          <cell r="B6612" t="str">
            <v>KITSAP CO -REGULATEDROLLOFFRORENT40D</v>
          </cell>
          <cell r="J6612" t="str">
            <v>RORENT40D</v>
          </cell>
          <cell r="K6612" t="str">
            <v>40YD ROLL OFF-DAILY RENT</v>
          </cell>
          <cell r="S6612">
            <v>0</v>
          </cell>
          <cell r="T6612">
            <v>0</v>
          </cell>
          <cell r="U6612">
            <v>0</v>
          </cell>
          <cell r="V6612">
            <v>0</v>
          </cell>
          <cell r="W6612">
            <v>0</v>
          </cell>
          <cell r="X6612">
            <v>0</v>
          </cell>
          <cell r="Y6612">
            <v>0</v>
          </cell>
          <cell r="Z6612">
            <v>0</v>
          </cell>
          <cell r="AA6612">
            <v>0</v>
          </cell>
          <cell r="AB6612">
            <v>0</v>
          </cell>
          <cell r="AC6612">
            <v>0</v>
          </cell>
          <cell r="AD6612">
            <v>47.3</v>
          </cell>
        </row>
        <row r="6613">
          <cell r="B6613" t="str">
            <v>KITSAP CO -REGULATEDROLLOFFSP</v>
          </cell>
          <cell r="J6613" t="str">
            <v>SP</v>
          </cell>
          <cell r="K6613" t="str">
            <v>SPECIAL PICKUP</v>
          </cell>
          <cell r="S6613">
            <v>0</v>
          </cell>
          <cell r="T6613">
            <v>0</v>
          </cell>
          <cell r="U6613">
            <v>0</v>
          </cell>
          <cell r="V6613">
            <v>0</v>
          </cell>
          <cell r="W6613">
            <v>0</v>
          </cell>
          <cell r="X6613">
            <v>0</v>
          </cell>
          <cell r="Y6613">
            <v>0</v>
          </cell>
          <cell r="Z6613">
            <v>0</v>
          </cell>
          <cell r="AA6613">
            <v>0</v>
          </cell>
          <cell r="AB6613">
            <v>0</v>
          </cell>
          <cell r="AC6613">
            <v>0</v>
          </cell>
          <cell r="AD6613">
            <v>151.68</v>
          </cell>
        </row>
        <row r="6614">
          <cell r="B6614" t="str">
            <v>KITSAP CO -REGULATEDSURCFUEL-RECY MASON</v>
          </cell>
          <cell r="J6614" t="str">
            <v>FUEL-RECY MASON</v>
          </cell>
          <cell r="K6614" t="str">
            <v>FUEL &amp; MATERIAL SURCHARGE</v>
          </cell>
          <cell r="S6614">
            <v>0</v>
          </cell>
          <cell r="T6614">
            <v>0</v>
          </cell>
          <cell r="U6614">
            <v>0</v>
          </cell>
          <cell r="V6614">
            <v>0</v>
          </cell>
          <cell r="W6614">
            <v>0</v>
          </cell>
          <cell r="X6614">
            <v>0</v>
          </cell>
          <cell r="Y6614">
            <v>0</v>
          </cell>
          <cell r="Z6614">
            <v>0</v>
          </cell>
          <cell r="AA6614">
            <v>0</v>
          </cell>
          <cell r="AB6614">
            <v>0</v>
          </cell>
          <cell r="AC6614">
            <v>0</v>
          </cell>
          <cell r="AD6614">
            <v>0</v>
          </cell>
        </row>
        <row r="6615">
          <cell r="B6615" t="str">
            <v>KITSAP CO -REGULATEDSURCFUEL-RES MASON</v>
          </cell>
          <cell r="J6615" t="str">
            <v>FUEL-RES MASON</v>
          </cell>
          <cell r="K6615" t="str">
            <v>FUEL &amp; MATERIAL SURCHARGE</v>
          </cell>
          <cell r="S6615">
            <v>0</v>
          </cell>
          <cell r="T6615">
            <v>0</v>
          </cell>
          <cell r="U6615">
            <v>0</v>
          </cell>
          <cell r="V6615">
            <v>0</v>
          </cell>
          <cell r="W6615">
            <v>0</v>
          </cell>
          <cell r="X6615">
            <v>0</v>
          </cell>
          <cell r="Y6615">
            <v>0</v>
          </cell>
          <cell r="Z6615">
            <v>0</v>
          </cell>
          <cell r="AA6615">
            <v>0</v>
          </cell>
          <cell r="AB6615">
            <v>0</v>
          </cell>
          <cell r="AC6615">
            <v>0</v>
          </cell>
          <cell r="AD6615">
            <v>0</v>
          </cell>
        </row>
        <row r="6616">
          <cell r="B6616" t="str">
            <v>KITSAP CO -REGULATEDSURCFUEL-COM MASON</v>
          </cell>
          <cell r="J6616" t="str">
            <v>FUEL-COM MASON</v>
          </cell>
          <cell r="K6616" t="str">
            <v>FUEL &amp; MATERIAL SURCHARGE</v>
          </cell>
          <cell r="S6616">
            <v>0</v>
          </cell>
          <cell r="T6616">
            <v>0</v>
          </cell>
          <cell r="U6616">
            <v>0</v>
          </cell>
          <cell r="V6616">
            <v>0</v>
          </cell>
          <cell r="W6616">
            <v>0</v>
          </cell>
          <cell r="X6616">
            <v>0</v>
          </cell>
          <cell r="Y6616">
            <v>0</v>
          </cell>
          <cell r="Z6616">
            <v>0</v>
          </cell>
          <cell r="AA6616">
            <v>0</v>
          </cell>
          <cell r="AB6616">
            <v>0</v>
          </cell>
          <cell r="AC6616">
            <v>0</v>
          </cell>
          <cell r="AD6616">
            <v>0</v>
          </cell>
        </row>
        <row r="6617">
          <cell r="B6617" t="str">
            <v>KITSAP CO -REGULATEDSURCFUEL-RECY MASON</v>
          </cell>
          <cell r="J6617" t="str">
            <v>FUEL-RECY MASON</v>
          </cell>
          <cell r="K6617" t="str">
            <v>FUEL &amp; MATERIAL SURCHARGE</v>
          </cell>
          <cell r="S6617">
            <v>0</v>
          </cell>
          <cell r="T6617">
            <v>0</v>
          </cell>
          <cell r="U6617">
            <v>0</v>
          </cell>
          <cell r="V6617">
            <v>0</v>
          </cell>
          <cell r="W6617">
            <v>0</v>
          </cell>
          <cell r="X6617">
            <v>0</v>
          </cell>
          <cell r="Y6617">
            <v>0</v>
          </cell>
          <cell r="Z6617">
            <v>0</v>
          </cell>
          <cell r="AA6617">
            <v>0</v>
          </cell>
          <cell r="AB6617">
            <v>0</v>
          </cell>
          <cell r="AC6617">
            <v>0</v>
          </cell>
          <cell r="AD6617">
            <v>0</v>
          </cell>
        </row>
        <row r="6618">
          <cell r="B6618" t="str">
            <v>KITSAP CO -REGULATEDSURCFUEL-RES MASON</v>
          </cell>
          <cell r="J6618" t="str">
            <v>FUEL-RES MASON</v>
          </cell>
          <cell r="K6618" t="str">
            <v>FUEL &amp; MATERIAL SURCHARGE</v>
          </cell>
          <cell r="S6618">
            <v>0</v>
          </cell>
          <cell r="T6618">
            <v>0</v>
          </cell>
          <cell r="U6618">
            <v>0</v>
          </cell>
          <cell r="V6618">
            <v>0</v>
          </cell>
          <cell r="W6618">
            <v>0</v>
          </cell>
          <cell r="X6618">
            <v>0</v>
          </cell>
          <cell r="Y6618">
            <v>0</v>
          </cell>
          <cell r="Z6618">
            <v>0</v>
          </cell>
          <cell r="AA6618">
            <v>0</v>
          </cell>
          <cell r="AB6618">
            <v>0</v>
          </cell>
          <cell r="AC6618">
            <v>0</v>
          </cell>
          <cell r="AD6618">
            <v>0</v>
          </cell>
        </row>
        <row r="6619">
          <cell r="B6619" t="str">
            <v>KITSAP CO -REGULATEDSURCFUEL-RO MASON</v>
          </cell>
          <cell r="J6619" t="str">
            <v>FUEL-RO MASON</v>
          </cell>
          <cell r="K6619" t="str">
            <v>FUEL &amp; MATERIAL SURCHARGE</v>
          </cell>
          <cell r="S6619">
            <v>0</v>
          </cell>
          <cell r="T6619">
            <v>0</v>
          </cell>
          <cell r="U6619">
            <v>0</v>
          </cell>
          <cell r="V6619">
            <v>0</v>
          </cell>
          <cell r="W6619">
            <v>0</v>
          </cell>
          <cell r="X6619">
            <v>0</v>
          </cell>
          <cell r="Y6619">
            <v>0</v>
          </cell>
          <cell r="Z6619">
            <v>0</v>
          </cell>
          <cell r="AA6619">
            <v>0</v>
          </cell>
          <cell r="AB6619">
            <v>0</v>
          </cell>
          <cell r="AC6619">
            <v>0</v>
          </cell>
          <cell r="AD6619">
            <v>0</v>
          </cell>
        </row>
        <row r="6620">
          <cell r="B6620" t="str">
            <v>KITSAP CO -REGULATEDSURCFUEL-RECY MASON</v>
          </cell>
          <cell r="J6620" t="str">
            <v>FUEL-RECY MASON</v>
          </cell>
          <cell r="K6620" t="str">
            <v>FUEL &amp; MATERIAL SURCHARGE</v>
          </cell>
          <cell r="S6620">
            <v>0</v>
          </cell>
          <cell r="T6620">
            <v>0</v>
          </cell>
          <cell r="U6620">
            <v>0</v>
          </cell>
          <cell r="V6620">
            <v>0</v>
          </cell>
          <cell r="W6620">
            <v>0</v>
          </cell>
          <cell r="X6620">
            <v>0</v>
          </cell>
          <cell r="Y6620">
            <v>0</v>
          </cell>
          <cell r="Z6620">
            <v>0</v>
          </cell>
          <cell r="AA6620">
            <v>0</v>
          </cell>
          <cell r="AB6620">
            <v>0</v>
          </cell>
          <cell r="AC6620">
            <v>0</v>
          </cell>
          <cell r="AD6620">
            <v>0</v>
          </cell>
        </row>
        <row r="6621">
          <cell r="B6621" t="str">
            <v>KITSAP CO -REGULATEDSURCFUEL-RES MASON</v>
          </cell>
          <cell r="J6621" t="str">
            <v>FUEL-RES MASON</v>
          </cell>
          <cell r="K6621" t="str">
            <v>FUEL &amp; MATERIAL SURCHARGE</v>
          </cell>
          <cell r="S6621">
            <v>0</v>
          </cell>
          <cell r="T6621">
            <v>0</v>
          </cell>
          <cell r="U6621">
            <v>0</v>
          </cell>
          <cell r="V6621">
            <v>0</v>
          </cell>
          <cell r="W6621">
            <v>0</v>
          </cell>
          <cell r="X6621">
            <v>0</v>
          </cell>
          <cell r="Y6621">
            <v>0</v>
          </cell>
          <cell r="Z6621">
            <v>0</v>
          </cell>
          <cell r="AA6621">
            <v>0</v>
          </cell>
          <cell r="AB6621">
            <v>0</v>
          </cell>
          <cell r="AC6621">
            <v>0</v>
          </cell>
          <cell r="AD6621">
            <v>0</v>
          </cell>
        </row>
        <row r="6622">
          <cell r="B6622" t="str">
            <v>KITSAP CO -REGULATEDSURCFUEL-COM MASON</v>
          </cell>
          <cell r="J6622" t="str">
            <v>FUEL-COM MASON</v>
          </cell>
          <cell r="K6622" t="str">
            <v>FUEL &amp; MATERIAL SURCHARGE</v>
          </cell>
          <cell r="S6622">
            <v>0</v>
          </cell>
          <cell r="T6622">
            <v>0</v>
          </cell>
          <cell r="U6622">
            <v>0</v>
          </cell>
          <cell r="V6622">
            <v>0</v>
          </cell>
          <cell r="W6622">
            <v>0</v>
          </cell>
          <cell r="X6622">
            <v>0</v>
          </cell>
          <cell r="Y6622">
            <v>0</v>
          </cell>
          <cell r="Z6622">
            <v>0</v>
          </cell>
          <cell r="AA6622">
            <v>0</v>
          </cell>
          <cell r="AB6622">
            <v>0</v>
          </cell>
          <cell r="AC6622">
            <v>0</v>
          </cell>
          <cell r="AD6622">
            <v>0</v>
          </cell>
        </row>
        <row r="6623">
          <cell r="B6623" t="str">
            <v>KITSAP CO -REGULATEDSURCFUEL-RECY MASON</v>
          </cell>
          <cell r="J6623" t="str">
            <v>FUEL-RECY MASON</v>
          </cell>
          <cell r="K6623" t="str">
            <v>FUEL &amp; MATERIAL SURCHARGE</v>
          </cell>
          <cell r="S6623">
            <v>0</v>
          </cell>
          <cell r="T6623">
            <v>0</v>
          </cell>
          <cell r="U6623">
            <v>0</v>
          </cell>
          <cell r="V6623">
            <v>0</v>
          </cell>
          <cell r="W6623">
            <v>0</v>
          </cell>
          <cell r="X6623">
            <v>0</v>
          </cell>
          <cell r="Y6623">
            <v>0</v>
          </cell>
          <cell r="Z6623">
            <v>0</v>
          </cell>
          <cell r="AA6623">
            <v>0</v>
          </cell>
          <cell r="AB6623">
            <v>0</v>
          </cell>
          <cell r="AC6623">
            <v>0</v>
          </cell>
          <cell r="AD6623">
            <v>0</v>
          </cell>
        </row>
        <row r="6624">
          <cell r="B6624" t="str">
            <v>KITSAP CO -REGULATEDSURCFUEL-RES MASON</v>
          </cell>
          <cell r="J6624" t="str">
            <v>FUEL-RES MASON</v>
          </cell>
          <cell r="K6624" t="str">
            <v>FUEL &amp; MATERIAL SURCHARGE</v>
          </cell>
          <cell r="S6624">
            <v>0</v>
          </cell>
          <cell r="T6624">
            <v>0</v>
          </cell>
          <cell r="U6624">
            <v>0</v>
          </cell>
          <cell r="V6624">
            <v>0</v>
          </cell>
          <cell r="W6624">
            <v>0</v>
          </cell>
          <cell r="X6624">
            <v>0</v>
          </cell>
          <cell r="Y6624">
            <v>0</v>
          </cell>
          <cell r="Z6624">
            <v>0</v>
          </cell>
          <cell r="AA6624">
            <v>0</v>
          </cell>
          <cell r="AB6624">
            <v>0</v>
          </cell>
          <cell r="AC6624">
            <v>0</v>
          </cell>
          <cell r="AD6624">
            <v>0</v>
          </cell>
        </row>
        <row r="6625">
          <cell r="B6625" t="str">
            <v>KITSAP CO -REGULATEDSURCFUEL-RO MASON</v>
          </cell>
          <cell r="J6625" t="str">
            <v>FUEL-RO MASON</v>
          </cell>
          <cell r="K6625" t="str">
            <v>FUEL &amp; MATERIAL SURCHARGE</v>
          </cell>
          <cell r="S6625">
            <v>0</v>
          </cell>
          <cell r="T6625">
            <v>0</v>
          </cell>
          <cell r="U6625">
            <v>0</v>
          </cell>
          <cell r="V6625">
            <v>0</v>
          </cell>
          <cell r="W6625">
            <v>0</v>
          </cell>
          <cell r="X6625">
            <v>0</v>
          </cell>
          <cell r="Y6625">
            <v>0</v>
          </cell>
          <cell r="Z6625">
            <v>0</v>
          </cell>
          <cell r="AA6625">
            <v>0</v>
          </cell>
          <cell r="AB6625">
            <v>0</v>
          </cell>
          <cell r="AC6625">
            <v>0</v>
          </cell>
          <cell r="AD6625">
            <v>0</v>
          </cell>
        </row>
        <row r="6626">
          <cell r="B6626" t="str">
            <v>KITSAP CO -REGULATEDTAXESREF</v>
          </cell>
          <cell r="J6626" t="str">
            <v>REF</v>
          </cell>
          <cell r="K6626" t="str">
            <v>3.6% WA Refuse Tax</v>
          </cell>
          <cell r="S6626">
            <v>0</v>
          </cell>
          <cell r="T6626">
            <v>0</v>
          </cell>
          <cell r="U6626">
            <v>0</v>
          </cell>
          <cell r="V6626">
            <v>0</v>
          </cell>
          <cell r="W6626">
            <v>0</v>
          </cell>
          <cell r="X6626">
            <v>0</v>
          </cell>
          <cell r="Y6626">
            <v>0</v>
          </cell>
          <cell r="Z6626">
            <v>0</v>
          </cell>
          <cell r="AA6626">
            <v>0</v>
          </cell>
          <cell r="AB6626">
            <v>0</v>
          </cell>
          <cell r="AC6626">
            <v>0</v>
          </cell>
          <cell r="AD6626">
            <v>-0.04</v>
          </cell>
        </row>
        <row r="6627">
          <cell r="B6627" t="str">
            <v>KITSAP CO -REGULATEDTAXESREF</v>
          </cell>
          <cell r="J6627" t="str">
            <v>REF</v>
          </cell>
          <cell r="K6627" t="str">
            <v>3.6% WA Refuse Tax</v>
          </cell>
          <cell r="S6627">
            <v>0</v>
          </cell>
          <cell r="T6627">
            <v>0</v>
          </cell>
          <cell r="U6627">
            <v>0</v>
          </cell>
          <cell r="V6627">
            <v>0</v>
          </cell>
          <cell r="W6627">
            <v>0</v>
          </cell>
          <cell r="X6627">
            <v>0</v>
          </cell>
          <cell r="Y6627">
            <v>0</v>
          </cell>
          <cell r="Z6627">
            <v>0</v>
          </cell>
          <cell r="AA6627">
            <v>0</v>
          </cell>
          <cell r="AB6627">
            <v>0</v>
          </cell>
          <cell r="AC6627">
            <v>0</v>
          </cell>
          <cell r="AD6627">
            <v>1106.32</v>
          </cell>
        </row>
        <row r="6628">
          <cell r="B6628" t="str">
            <v>KITSAP CO -REGULATEDTAXESSALES TAX</v>
          </cell>
          <cell r="J6628" t="str">
            <v>SALES TAX</v>
          </cell>
          <cell r="K6628" t="str">
            <v>8.5% Sales Tax</v>
          </cell>
          <cell r="S6628">
            <v>0</v>
          </cell>
          <cell r="T6628">
            <v>0</v>
          </cell>
          <cell r="U6628">
            <v>0</v>
          </cell>
          <cell r="V6628">
            <v>0</v>
          </cell>
          <cell r="W6628">
            <v>0</v>
          </cell>
          <cell r="X6628">
            <v>0</v>
          </cell>
          <cell r="Y6628">
            <v>0</v>
          </cell>
          <cell r="Z6628">
            <v>0</v>
          </cell>
          <cell r="AA6628">
            <v>0</v>
          </cell>
          <cell r="AB6628">
            <v>0</v>
          </cell>
          <cell r="AC6628">
            <v>0</v>
          </cell>
          <cell r="AD6628">
            <v>315.72000000000003</v>
          </cell>
        </row>
        <row r="6629">
          <cell r="B6629" t="str">
            <v>KITSAP CO -REGULATEDTAXESREF</v>
          </cell>
          <cell r="J6629" t="str">
            <v>REF</v>
          </cell>
          <cell r="K6629" t="str">
            <v>3.6% WA Refuse Tax</v>
          </cell>
          <cell r="S6629">
            <v>0</v>
          </cell>
          <cell r="T6629">
            <v>0</v>
          </cell>
          <cell r="U6629">
            <v>0</v>
          </cell>
          <cell r="V6629">
            <v>0</v>
          </cell>
          <cell r="W6629">
            <v>0</v>
          </cell>
          <cell r="X6629">
            <v>0</v>
          </cell>
          <cell r="Y6629">
            <v>0</v>
          </cell>
          <cell r="Z6629">
            <v>0</v>
          </cell>
          <cell r="AA6629">
            <v>0</v>
          </cell>
          <cell r="AB6629">
            <v>0</v>
          </cell>
          <cell r="AC6629">
            <v>0</v>
          </cell>
          <cell r="AD6629">
            <v>103.99</v>
          </cell>
        </row>
        <row r="6630">
          <cell r="B6630" t="str">
            <v>KITSAP CO -REGULATEDTAXESREF</v>
          </cell>
          <cell r="J6630" t="str">
            <v>REF</v>
          </cell>
          <cell r="K6630" t="str">
            <v>3.6% WA Refuse Tax</v>
          </cell>
          <cell r="S6630">
            <v>0</v>
          </cell>
          <cell r="T6630">
            <v>0</v>
          </cell>
          <cell r="U6630">
            <v>0</v>
          </cell>
          <cell r="V6630">
            <v>0</v>
          </cell>
          <cell r="W6630">
            <v>0</v>
          </cell>
          <cell r="X6630">
            <v>0</v>
          </cell>
          <cell r="Y6630">
            <v>0</v>
          </cell>
          <cell r="Z6630">
            <v>0</v>
          </cell>
          <cell r="AA6630">
            <v>0</v>
          </cell>
          <cell r="AB6630">
            <v>0</v>
          </cell>
          <cell r="AC6630">
            <v>0</v>
          </cell>
          <cell r="AD6630">
            <v>22.59</v>
          </cell>
        </row>
        <row r="6631">
          <cell r="B6631" t="str">
            <v>KITSAP CO -REGULATEDTAXESSALES TAX</v>
          </cell>
          <cell r="J6631" t="str">
            <v>SALES TAX</v>
          </cell>
          <cell r="K6631" t="str">
            <v>8.5% Sales Tax</v>
          </cell>
          <cell r="S6631">
            <v>0</v>
          </cell>
          <cell r="T6631">
            <v>0</v>
          </cell>
          <cell r="U6631">
            <v>0</v>
          </cell>
          <cell r="V6631">
            <v>0</v>
          </cell>
          <cell r="W6631">
            <v>0</v>
          </cell>
          <cell r="X6631">
            <v>0</v>
          </cell>
          <cell r="Y6631">
            <v>0</v>
          </cell>
          <cell r="Z6631">
            <v>0</v>
          </cell>
          <cell r="AA6631">
            <v>0</v>
          </cell>
          <cell r="AB6631">
            <v>0</v>
          </cell>
          <cell r="AC6631">
            <v>0</v>
          </cell>
          <cell r="AD6631">
            <v>1.62</v>
          </cell>
        </row>
        <row r="6632">
          <cell r="B6632" t="str">
            <v>KITSAP CO -REGULATEDTAXESREF</v>
          </cell>
          <cell r="J6632" t="str">
            <v>REF</v>
          </cell>
          <cell r="K6632" t="str">
            <v>3.6% WA Refuse Tax</v>
          </cell>
          <cell r="S6632">
            <v>0</v>
          </cell>
          <cell r="T6632">
            <v>0</v>
          </cell>
          <cell r="U6632">
            <v>0</v>
          </cell>
          <cell r="V6632">
            <v>0</v>
          </cell>
          <cell r="W6632">
            <v>0</v>
          </cell>
          <cell r="X6632">
            <v>0</v>
          </cell>
          <cell r="Y6632">
            <v>0</v>
          </cell>
          <cell r="Z6632">
            <v>0</v>
          </cell>
          <cell r="AA6632">
            <v>0</v>
          </cell>
          <cell r="AB6632">
            <v>0</v>
          </cell>
          <cell r="AC6632">
            <v>0</v>
          </cell>
          <cell r="AD6632">
            <v>566.4</v>
          </cell>
        </row>
        <row r="6633">
          <cell r="B6633" t="str">
            <v>KITSAP CO -REGULATEDTAXESSALES TAX</v>
          </cell>
          <cell r="J6633" t="str">
            <v>SALES TAX</v>
          </cell>
          <cell r="K6633" t="str">
            <v>8.5% Sales Tax</v>
          </cell>
          <cell r="S6633">
            <v>0</v>
          </cell>
          <cell r="T6633">
            <v>0</v>
          </cell>
          <cell r="U6633">
            <v>0</v>
          </cell>
          <cell r="V6633">
            <v>0</v>
          </cell>
          <cell r="W6633">
            <v>0</v>
          </cell>
          <cell r="X6633">
            <v>0</v>
          </cell>
          <cell r="Y6633">
            <v>0</v>
          </cell>
          <cell r="Z6633">
            <v>0</v>
          </cell>
          <cell r="AA6633">
            <v>0</v>
          </cell>
          <cell r="AB6633">
            <v>0</v>
          </cell>
          <cell r="AC6633">
            <v>0</v>
          </cell>
          <cell r="AD6633">
            <v>297.19</v>
          </cell>
        </row>
        <row r="6634">
          <cell r="B6634" t="str">
            <v>KITSAP CO-UNREGULATEDACCOUNTING ADJUSTMENTSFINCHG</v>
          </cell>
          <cell r="J6634" t="str">
            <v>FINCHG</v>
          </cell>
          <cell r="K6634" t="str">
            <v>LATE FEE</v>
          </cell>
          <cell r="S6634">
            <v>0</v>
          </cell>
          <cell r="T6634">
            <v>0</v>
          </cell>
          <cell r="U6634">
            <v>0</v>
          </cell>
          <cell r="V6634">
            <v>0</v>
          </cell>
          <cell r="W6634">
            <v>0</v>
          </cell>
          <cell r="X6634">
            <v>0</v>
          </cell>
          <cell r="Y6634">
            <v>0</v>
          </cell>
          <cell r="Z6634">
            <v>0</v>
          </cell>
          <cell r="AA6634">
            <v>0</v>
          </cell>
          <cell r="AB6634">
            <v>0</v>
          </cell>
          <cell r="AC6634">
            <v>0</v>
          </cell>
          <cell r="AD6634">
            <v>11.71</v>
          </cell>
        </row>
        <row r="6635">
          <cell r="B6635" t="str">
            <v>KITSAP CO-UNREGULATEDCOMMERCIAL RECYCLE96CRCOGE1</v>
          </cell>
          <cell r="J6635" t="str">
            <v>96CRCOGE1</v>
          </cell>
          <cell r="K6635" t="str">
            <v>96 COMMINGLE WG-EOW</v>
          </cell>
          <cell r="S6635">
            <v>0</v>
          </cell>
          <cell r="T6635">
            <v>0</v>
          </cell>
          <cell r="U6635">
            <v>0</v>
          </cell>
          <cell r="V6635">
            <v>0</v>
          </cell>
          <cell r="W6635">
            <v>0</v>
          </cell>
          <cell r="X6635">
            <v>0</v>
          </cell>
          <cell r="Y6635">
            <v>0</v>
          </cell>
          <cell r="Z6635">
            <v>0</v>
          </cell>
          <cell r="AA6635">
            <v>0</v>
          </cell>
          <cell r="AB6635">
            <v>0</v>
          </cell>
          <cell r="AC6635">
            <v>0</v>
          </cell>
          <cell r="AD6635">
            <v>119.1</v>
          </cell>
        </row>
        <row r="6636">
          <cell r="B6636" t="str">
            <v>KITSAP CO-UNREGULATEDCOMMERCIAL RECYCLE96CRCOGM1</v>
          </cell>
          <cell r="J6636" t="str">
            <v>96CRCOGM1</v>
          </cell>
          <cell r="K6636" t="str">
            <v>96 COMMINGLE WGMNTHLY</v>
          </cell>
          <cell r="S6636">
            <v>0</v>
          </cell>
          <cell r="T6636">
            <v>0</v>
          </cell>
          <cell r="U6636">
            <v>0</v>
          </cell>
          <cell r="V6636">
            <v>0</v>
          </cell>
          <cell r="W6636">
            <v>0</v>
          </cell>
          <cell r="X6636">
            <v>0</v>
          </cell>
          <cell r="Y6636">
            <v>0</v>
          </cell>
          <cell r="Z6636">
            <v>0</v>
          </cell>
          <cell r="AA6636">
            <v>0</v>
          </cell>
          <cell r="AB6636">
            <v>0</v>
          </cell>
          <cell r="AC6636">
            <v>0</v>
          </cell>
          <cell r="AD6636">
            <v>73.36</v>
          </cell>
        </row>
        <row r="6637">
          <cell r="B6637" t="str">
            <v>KITSAP CO-UNREGULATEDCOMMERCIAL RECYCLE96CRCOGW1</v>
          </cell>
          <cell r="J6637" t="str">
            <v>96CRCOGW1</v>
          </cell>
          <cell r="K6637" t="str">
            <v>96 COMMINGLE WG-WEEKLY</v>
          </cell>
          <cell r="S6637">
            <v>0</v>
          </cell>
          <cell r="T6637">
            <v>0</v>
          </cell>
          <cell r="U6637">
            <v>0</v>
          </cell>
          <cell r="V6637">
            <v>0</v>
          </cell>
          <cell r="W6637">
            <v>0</v>
          </cell>
          <cell r="X6637">
            <v>0</v>
          </cell>
          <cell r="Y6637">
            <v>0</v>
          </cell>
          <cell r="Z6637">
            <v>0</v>
          </cell>
          <cell r="AA6637">
            <v>0</v>
          </cell>
          <cell r="AB6637">
            <v>0</v>
          </cell>
          <cell r="AC6637">
            <v>0</v>
          </cell>
          <cell r="AD6637">
            <v>584.51</v>
          </cell>
        </row>
        <row r="6638">
          <cell r="B6638" t="str">
            <v>KITSAP CO-UNREGULATEDCOMMERCIAL RECYCLE96CRCONGE1</v>
          </cell>
          <cell r="J6638" t="str">
            <v>96CRCONGE1</v>
          </cell>
          <cell r="K6638" t="str">
            <v>96 COMMINGLE NG-EOW</v>
          </cell>
          <cell r="S6638">
            <v>0</v>
          </cell>
          <cell r="T6638">
            <v>0</v>
          </cell>
          <cell r="U6638">
            <v>0</v>
          </cell>
          <cell r="V6638">
            <v>0</v>
          </cell>
          <cell r="W6638">
            <v>0</v>
          </cell>
          <cell r="X6638">
            <v>0</v>
          </cell>
          <cell r="Y6638">
            <v>0</v>
          </cell>
          <cell r="Z6638">
            <v>0</v>
          </cell>
          <cell r="AA6638">
            <v>0</v>
          </cell>
          <cell r="AB6638">
            <v>0</v>
          </cell>
          <cell r="AC6638">
            <v>0</v>
          </cell>
          <cell r="AD6638">
            <v>449.38</v>
          </cell>
        </row>
        <row r="6639">
          <cell r="B6639" t="str">
            <v>KITSAP CO-UNREGULATEDCOMMERCIAL RECYCLE96CRCONGM1</v>
          </cell>
          <cell r="J6639" t="str">
            <v>96CRCONGM1</v>
          </cell>
          <cell r="K6639" t="str">
            <v>96 COMMINGLE NG-MNTHLY</v>
          </cell>
          <cell r="S6639">
            <v>0</v>
          </cell>
          <cell r="T6639">
            <v>0</v>
          </cell>
          <cell r="U6639">
            <v>0</v>
          </cell>
          <cell r="V6639">
            <v>0</v>
          </cell>
          <cell r="W6639">
            <v>0</v>
          </cell>
          <cell r="X6639">
            <v>0</v>
          </cell>
          <cell r="Y6639">
            <v>0</v>
          </cell>
          <cell r="Z6639">
            <v>0</v>
          </cell>
          <cell r="AA6639">
            <v>0</v>
          </cell>
          <cell r="AB6639">
            <v>0</v>
          </cell>
          <cell r="AC6639">
            <v>0</v>
          </cell>
          <cell r="AD6639">
            <v>165.06</v>
          </cell>
        </row>
        <row r="6640">
          <cell r="B6640" t="str">
            <v>KITSAP CO-UNREGULATEDCOMMERCIAL RECYCLE96CRCONGW1</v>
          </cell>
          <cell r="J6640" t="str">
            <v>96CRCONGW1</v>
          </cell>
          <cell r="K6640" t="str">
            <v>96 COMMINGLE NG-WEEKLY</v>
          </cell>
          <cell r="S6640">
            <v>0</v>
          </cell>
          <cell r="T6640">
            <v>0</v>
          </cell>
          <cell r="U6640">
            <v>0</v>
          </cell>
          <cell r="V6640">
            <v>0</v>
          </cell>
          <cell r="W6640">
            <v>0</v>
          </cell>
          <cell r="X6640">
            <v>0</v>
          </cell>
          <cell r="Y6640">
            <v>0</v>
          </cell>
          <cell r="Z6640">
            <v>0</v>
          </cell>
          <cell r="AA6640">
            <v>0</v>
          </cell>
          <cell r="AB6640">
            <v>0</v>
          </cell>
          <cell r="AC6640">
            <v>0</v>
          </cell>
          <cell r="AD6640">
            <v>776.25</v>
          </cell>
        </row>
        <row r="6641">
          <cell r="B6641" t="str">
            <v xml:space="preserve">KITSAP CO-UNREGULATEDCOMMERCIAL RECYCLER2YDOCCE </v>
          </cell>
          <cell r="J6641" t="str">
            <v xml:space="preserve">R2YDOCCE </v>
          </cell>
          <cell r="K6641" t="str">
            <v>2YD OCC-EOW</v>
          </cell>
          <cell r="S6641">
            <v>0</v>
          </cell>
          <cell r="T6641">
            <v>0</v>
          </cell>
          <cell r="U6641">
            <v>0</v>
          </cell>
          <cell r="V6641">
            <v>0</v>
          </cell>
          <cell r="W6641">
            <v>0</v>
          </cell>
          <cell r="X6641">
            <v>0</v>
          </cell>
          <cell r="Y6641">
            <v>0</v>
          </cell>
          <cell r="Z6641">
            <v>0</v>
          </cell>
          <cell r="AA6641">
            <v>0</v>
          </cell>
          <cell r="AB6641">
            <v>0</v>
          </cell>
          <cell r="AC6641">
            <v>0</v>
          </cell>
          <cell r="AD6641">
            <v>638.41999999999996</v>
          </cell>
        </row>
        <row r="6642">
          <cell r="B6642" t="str">
            <v>KITSAP CO-UNREGULATEDCOMMERCIAL RECYCLER2YDOCCEX</v>
          </cell>
          <cell r="J6642" t="str">
            <v>R2YDOCCEX</v>
          </cell>
          <cell r="K6642" t="str">
            <v>2YD OCC-EXTRA CONTAINER</v>
          </cell>
          <cell r="S6642">
            <v>0</v>
          </cell>
          <cell r="T6642">
            <v>0</v>
          </cell>
          <cell r="U6642">
            <v>0</v>
          </cell>
          <cell r="V6642">
            <v>0</v>
          </cell>
          <cell r="W6642">
            <v>0</v>
          </cell>
          <cell r="X6642">
            <v>0</v>
          </cell>
          <cell r="Y6642">
            <v>0</v>
          </cell>
          <cell r="Z6642">
            <v>0</v>
          </cell>
          <cell r="AA6642">
            <v>0</v>
          </cell>
          <cell r="AB6642">
            <v>0</v>
          </cell>
          <cell r="AC6642">
            <v>0</v>
          </cell>
          <cell r="AD6642">
            <v>203.27</v>
          </cell>
        </row>
        <row r="6643">
          <cell r="B6643" t="str">
            <v>KITSAP CO-UNREGULATEDCOMMERCIAL RECYCLER2YDOCCM</v>
          </cell>
          <cell r="J6643" t="str">
            <v>R2YDOCCM</v>
          </cell>
          <cell r="K6643" t="str">
            <v>2YD OCC-MNTHLY</v>
          </cell>
          <cell r="S6643">
            <v>0</v>
          </cell>
          <cell r="T6643">
            <v>0</v>
          </cell>
          <cell r="U6643">
            <v>0</v>
          </cell>
          <cell r="V6643">
            <v>0</v>
          </cell>
          <cell r="W6643">
            <v>0</v>
          </cell>
          <cell r="X6643">
            <v>0</v>
          </cell>
          <cell r="Y6643">
            <v>0</v>
          </cell>
          <cell r="Z6643">
            <v>0</v>
          </cell>
          <cell r="AA6643">
            <v>0</v>
          </cell>
          <cell r="AB6643">
            <v>0</v>
          </cell>
          <cell r="AC6643">
            <v>0</v>
          </cell>
          <cell r="AD6643">
            <v>265.16000000000003</v>
          </cell>
        </row>
        <row r="6644">
          <cell r="B6644" t="str">
            <v>KITSAP CO-UNREGULATEDCOMMERCIAL RECYCLER2YDOCCW</v>
          </cell>
          <cell r="J6644" t="str">
            <v>R2YDOCCW</v>
          </cell>
          <cell r="K6644" t="str">
            <v>2YD OCC-WEEKLY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  <cell r="W6644">
            <v>0</v>
          </cell>
          <cell r="X6644">
            <v>0</v>
          </cell>
          <cell r="Y6644">
            <v>0</v>
          </cell>
          <cell r="Z6644">
            <v>0</v>
          </cell>
          <cell r="AA6644">
            <v>0</v>
          </cell>
          <cell r="AB6644">
            <v>0</v>
          </cell>
          <cell r="AC6644">
            <v>0</v>
          </cell>
          <cell r="AD6644">
            <v>2053.36</v>
          </cell>
        </row>
        <row r="6645">
          <cell r="B6645" t="str">
            <v>KITSAP CO-UNREGULATEDCOMMERCIAL RECYCLERECYLOCK</v>
          </cell>
          <cell r="J6645" t="str">
            <v>RECYLOCK</v>
          </cell>
          <cell r="K6645" t="str">
            <v>LOCK/UNLOCK RECYCLING</v>
          </cell>
          <cell r="S6645">
            <v>0</v>
          </cell>
          <cell r="T6645">
            <v>0</v>
          </cell>
          <cell r="U6645">
            <v>0</v>
          </cell>
          <cell r="V6645">
            <v>0</v>
          </cell>
          <cell r="W6645">
            <v>0</v>
          </cell>
          <cell r="X6645">
            <v>0</v>
          </cell>
          <cell r="Y6645">
            <v>0</v>
          </cell>
          <cell r="Z6645">
            <v>0</v>
          </cell>
          <cell r="AA6645">
            <v>0</v>
          </cell>
          <cell r="AB6645">
            <v>0</v>
          </cell>
          <cell r="AC6645">
            <v>0</v>
          </cell>
          <cell r="AD6645">
            <v>23.94</v>
          </cell>
        </row>
        <row r="6646">
          <cell r="B6646" t="str">
            <v>KITSAP CO-UNREGULATEDCOMMERCIAL RECYCLERECYLOCK</v>
          </cell>
          <cell r="J6646" t="str">
            <v>RECYLOCK</v>
          </cell>
          <cell r="K6646" t="str">
            <v>LOCK/UNLOCK RECYCLING</v>
          </cell>
          <cell r="S6646">
            <v>0</v>
          </cell>
          <cell r="T6646">
            <v>0</v>
          </cell>
          <cell r="U6646">
            <v>0</v>
          </cell>
          <cell r="V6646">
            <v>0</v>
          </cell>
          <cell r="W6646">
            <v>0</v>
          </cell>
          <cell r="X6646">
            <v>0</v>
          </cell>
          <cell r="Y6646">
            <v>0</v>
          </cell>
          <cell r="Z6646">
            <v>0</v>
          </cell>
          <cell r="AA6646">
            <v>0</v>
          </cell>
          <cell r="AB6646">
            <v>0</v>
          </cell>
          <cell r="AC6646">
            <v>0</v>
          </cell>
          <cell r="AD6646">
            <v>21.28</v>
          </cell>
        </row>
        <row r="6647">
          <cell r="B6647" t="str">
            <v>KITSAP CO-UNREGULATEDCOMMERCIAL RECYCLEROLLOUTOCC</v>
          </cell>
          <cell r="J6647" t="str">
            <v>ROLLOUTOCC</v>
          </cell>
          <cell r="K6647" t="str">
            <v>ROLL OUT FEE - RECYCLE</v>
          </cell>
          <cell r="S6647">
            <v>0</v>
          </cell>
          <cell r="T6647">
            <v>0</v>
          </cell>
          <cell r="U6647">
            <v>0</v>
          </cell>
          <cell r="V6647">
            <v>0</v>
          </cell>
          <cell r="W6647">
            <v>0</v>
          </cell>
          <cell r="X6647">
            <v>0</v>
          </cell>
          <cell r="Y6647">
            <v>0</v>
          </cell>
          <cell r="Z6647">
            <v>0</v>
          </cell>
          <cell r="AA6647">
            <v>0</v>
          </cell>
          <cell r="AB6647">
            <v>0</v>
          </cell>
          <cell r="AC6647">
            <v>0</v>
          </cell>
          <cell r="AD6647">
            <v>136.08000000000001</v>
          </cell>
        </row>
        <row r="6648">
          <cell r="B6648" t="str">
            <v>KITSAP CO-UNREGULATEDCOMMERCIAL RECYCLEWLKNRECY</v>
          </cell>
          <cell r="J6648" t="str">
            <v>WLKNRECY</v>
          </cell>
          <cell r="K6648" t="str">
            <v>WALK IN RECYCLE</v>
          </cell>
          <cell r="S6648">
            <v>0</v>
          </cell>
          <cell r="T6648">
            <v>0</v>
          </cell>
          <cell r="U6648">
            <v>0</v>
          </cell>
          <cell r="V6648">
            <v>0</v>
          </cell>
          <cell r="W6648">
            <v>0</v>
          </cell>
          <cell r="X6648">
            <v>0</v>
          </cell>
          <cell r="Y6648">
            <v>0</v>
          </cell>
          <cell r="Z6648">
            <v>0</v>
          </cell>
          <cell r="AA6648">
            <v>0</v>
          </cell>
          <cell r="AB6648">
            <v>0</v>
          </cell>
          <cell r="AC6648">
            <v>0</v>
          </cell>
          <cell r="AD6648">
            <v>26.37</v>
          </cell>
        </row>
        <row r="6649">
          <cell r="B6649" t="str">
            <v>KITSAP CO-UNREGULATEDPAYMENTSCC-KOL</v>
          </cell>
          <cell r="J6649" t="str">
            <v>CC-KOL</v>
          </cell>
          <cell r="K6649" t="str">
            <v>ONLINE PAYMENT-CC</v>
          </cell>
          <cell r="S6649">
            <v>0</v>
          </cell>
          <cell r="T6649">
            <v>0</v>
          </cell>
          <cell r="U6649">
            <v>0</v>
          </cell>
          <cell r="V6649">
            <v>0</v>
          </cell>
          <cell r="W6649">
            <v>0</v>
          </cell>
          <cell r="X6649">
            <v>0</v>
          </cell>
          <cell r="Y6649">
            <v>0</v>
          </cell>
          <cell r="Z6649">
            <v>0</v>
          </cell>
          <cell r="AA6649">
            <v>0</v>
          </cell>
          <cell r="AB6649">
            <v>0</v>
          </cell>
          <cell r="AC6649">
            <v>0</v>
          </cell>
          <cell r="AD6649">
            <v>-1658.58</v>
          </cell>
        </row>
        <row r="6650">
          <cell r="B6650" t="str">
            <v>KITSAP CO-UNREGULATEDPAYMENTSCCREF-KOL</v>
          </cell>
          <cell r="J6650" t="str">
            <v>CCREF-KOL</v>
          </cell>
          <cell r="K6650" t="str">
            <v>CREDIT CARD REFUND</v>
          </cell>
          <cell r="S6650">
            <v>0</v>
          </cell>
          <cell r="T6650">
            <v>0</v>
          </cell>
          <cell r="U6650">
            <v>0</v>
          </cell>
          <cell r="V6650">
            <v>0</v>
          </cell>
          <cell r="W6650">
            <v>0</v>
          </cell>
          <cell r="X6650">
            <v>0</v>
          </cell>
          <cell r="Y6650">
            <v>0</v>
          </cell>
          <cell r="Z6650">
            <v>0</v>
          </cell>
          <cell r="AA6650">
            <v>0</v>
          </cell>
          <cell r="AB6650">
            <v>0</v>
          </cell>
          <cell r="AC6650">
            <v>0</v>
          </cell>
          <cell r="AD6650">
            <v>88.12</v>
          </cell>
        </row>
        <row r="6651">
          <cell r="B6651" t="str">
            <v>KITSAP CO-UNREGULATEDPAYMENTSPAY</v>
          </cell>
          <cell r="J6651" t="str">
            <v>PAY</v>
          </cell>
          <cell r="K6651" t="str">
            <v>PAYMENT-THANK YOU!</v>
          </cell>
          <cell r="S6651">
            <v>0</v>
          </cell>
          <cell r="T6651">
            <v>0</v>
          </cell>
          <cell r="U6651">
            <v>0</v>
          </cell>
          <cell r="V6651">
            <v>0</v>
          </cell>
          <cell r="W6651">
            <v>0</v>
          </cell>
          <cell r="X6651">
            <v>0</v>
          </cell>
          <cell r="Y6651">
            <v>0</v>
          </cell>
          <cell r="Z6651">
            <v>0</v>
          </cell>
          <cell r="AA6651">
            <v>0</v>
          </cell>
          <cell r="AB6651">
            <v>0</v>
          </cell>
          <cell r="AC6651">
            <v>0</v>
          </cell>
          <cell r="AD6651">
            <v>-1025.57</v>
          </cell>
        </row>
        <row r="6652">
          <cell r="B6652" t="str">
            <v>KITSAP CO-UNREGULATEDPAYMENTSPAY-CFREE</v>
          </cell>
          <cell r="J6652" t="str">
            <v>PAY-CFREE</v>
          </cell>
          <cell r="K6652" t="str">
            <v>PAYMENT-THANK YOU</v>
          </cell>
          <cell r="S6652">
            <v>0</v>
          </cell>
          <cell r="T6652">
            <v>0</v>
          </cell>
          <cell r="U6652">
            <v>0</v>
          </cell>
          <cell r="V6652">
            <v>0</v>
          </cell>
          <cell r="W6652">
            <v>0</v>
          </cell>
          <cell r="X6652">
            <v>0</v>
          </cell>
          <cell r="Y6652">
            <v>0</v>
          </cell>
          <cell r="Z6652">
            <v>0</v>
          </cell>
          <cell r="AA6652">
            <v>0</v>
          </cell>
          <cell r="AB6652">
            <v>0</v>
          </cell>
          <cell r="AC6652">
            <v>0</v>
          </cell>
          <cell r="AD6652">
            <v>-175.77</v>
          </cell>
        </row>
        <row r="6653">
          <cell r="B6653" t="str">
            <v>KITSAP CO-UNREGULATEDPAYMENTSPAY-KOL</v>
          </cell>
          <cell r="J6653" t="str">
            <v>PAY-KOL</v>
          </cell>
          <cell r="K6653" t="str">
            <v>PAYMENT-THANK YOU - OL</v>
          </cell>
          <cell r="S6653">
            <v>0</v>
          </cell>
          <cell r="T6653">
            <v>0</v>
          </cell>
          <cell r="U6653">
            <v>0</v>
          </cell>
          <cell r="V6653">
            <v>0</v>
          </cell>
          <cell r="W6653">
            <v>0</v>
          </cell>
          <cell r="X6653">
            <v>0</v>
          </cell>
          <cell r="Y6653">
            <v>0</v>
          </cell>
          <cell r="Z6653">
            <v>0</v>
          </cell>
          <cell r="AA6653">
            <v>0</v>
          </cell>
          <cell r="AB6653">
            <v>0</v>
          </cell>
          <cell r="AC6653">
            <v>0</v>
          </cell>
          <cell r="AD6653">
            <v>-1146</v>
          </cell>
        </row>
        <row r="6654">
          <cell r="B6654" t="str">
            <v>KITSAP CO-UNREGULATEDPAYMENTSPAY-OAK</v>
          </cell>
          <cell r="J6654" t="str">
            <v>PAY-OAK</v>
          </cell>
          <cell r="K6654" t="str">
            <v>OAKLEAF PAYMENT</v>
          </cell>
          <cell r="S6654">
            <v>0</v>
          </cell>
          <cell r="T6654">
            <v>0</v>
          </cell>
          <cell r="U6654">
            <v>0</v>
          </cell>
          <cell r="V6654">
            <v>0</v>
          </cell>
          <cell r="W6654">
            <v>0</v>
          </cell>
          <cell r="X6654">
            <v>0</v>
          </cell>
          <cell r="Y6654">
            <v>0</v>
          </cell>
          <cell r="Z6654">
            <v>0</v>
          </cell>
          <cell r="AA6654">
            <v>0</v>
          </cell>
          <cell r="AB6654">
            <v>0</v>
          </cell>
          <cell r="AC6654">
            <v>0</v>
          </cell>
          <cell r="AD6654">
            <v>-295.97000000000003</v>
          </cell>
        </row>
        <row r="6655">
          <cell r="B6655" t="str">
            <v>KITSAP CO-UNREGULATEDPAYMENTSPAYMET</v>
          </cell>
          <cell r="J6655" t="str">
            <v>PAYMET</v>
          </cell>
          <cell r="K6655" t="str">
            <v>METAVANTE ONLINE PAYMENT</v>
          </cell>
          <cell r="S6655">
            <v>0</v>
          </cell>
          <cell r="T6655">
            <v>0</v>
          </cell>
          <cell r="U6655">
            <v>0</v>
          </cell>
          <cell r="V6655">
            <v>0</v>
          </cell>
          <cell r="W6655">
            <v>0</v>
          </cell>
          <cell r="X6655">
            <v>0</v>
          </cell>
          <cell r="Y6655">
            <v>0</v>
          </cell>
          <cell r="Z6655">
            <v>0</v>
          </cell>
          <cell r="AA6655">
            <v>0</v>
          </cell>
          <cell r="AB6655">
            <v>0</v>
          </cell>
          <cell r="AC6655">
            <v>0</v>
          </cell>
          <cell r="AD6655">
            <v>-102.42</v>
          </cell>
        </row>
        <row r="6656">
          <cell r="B6656" t="str">
            <v>KITSAP CO-UNREGULATEDPAYMENTSPAYPNCL</v>
          </cell>
          <cell r="J6656" t="str">
            <v>PAYPNCL</v>
          </cell>
          <cell r="K6656" t="str">
            <v>PAYMENT THANK YOU!</v>
          </cell>
          <cell r="S6656">
            <v>0</v>
          </cell>
          <cell r="T6656">
            <v>0</v>
          </cell>
          <cell r="U6656">
            <v>0</v>
          </cell>
          <cell r="V6656">
            <v>0</v>
          </cell>
          <cell r="W6656">
            <v>0</v>
          </cell>
          <cell r="X6656">
            <v>0</v>
          </cell>
          <cell r="Y6656">
            <v>0</v>
          </cell>
          <cell r="Z6656">
            <v>0</v>
          </cell>
          <cell r="AA6656">
            <v>0</v>
          </cell>
          <cell r="AB6656">
            <v>0</v>
          </cell>
          <cell r="AC6656">
            <v>0</v>
          </cell>
          <cell r="AD6656">
            <v>-1617.31</v>
          </cell>
        </row>
        <row r="6657">
          <cell r="B6657" t="str">
            <v>KITSAP CO-UNREGULATEDROLLOFFROLIDRECY</v>
          </cell>
          <cell r="J6657" t="str">
            <v>ROLIDRECY</v>
          </cell>
          <cell r="K6657" t="str">
            <v>ROLL OFF LID-RECYCLE</v>
          </cell>
          <cell r="S6657">
            <v>0</v>
          </cell>
          <cell r="T6657">
            <v>0</v>
          </cell>
          <cell r="U6657">
            <v>0</v>
          </cell>
          <cell r="V6657">
            <v>0</v>
          </cell>
          <cell r="W6657">
            <v>0</v>
          </cell>
          <cell r="X6657">
            <v>0</v>
          </cell>
          <cell r="Y6657">
            <v>0</v>
          </cell>
          <cell r="Z6657">
            <v>0</v>
          </cell>
          <cell r="AA6657">
            <v>0</v>
          </cell>
          <cell r="AB6657">
            <v>0</v>
          </cell>
          <cell r="AC6657">
            <v>0</v>
          </cell>
          <cell r="AD6657">
            <v>14.56</v>
          </cell>
        </row>
        <row r="6658">
          <cell r="B6658" t="str">
            <v>KITSAP CO-UNREGULATEDROLLOFFRORENT20DRECY</v>
          </cell>
          <cell r="J6658" t="str">
            <v>RORENT20DRECY</v>
          </cell>
          <cell r="K6658" t="str">
            <v>ROLL OFF RENT DAILY-RECYL</v>
          </cell>
          <cell r="S6658">
            <v>0</v>
          </cell>
          <cell r="T6658">
            <v>0</v>
          </cell>
          <cell r="U6658">
            <v>0</v>
          </cell>
          <cell r="V6658">
            <v>0</v>
          </cell>
          <cell r="W6658">
            <v>0</v>
          </cell>
          <cell r="X6658">
            <v>0</v>
          </cell>
          <cell r="Y6658">
            <v>0</v>
          </cell>
          <cell r="Z6658">
            <v>0</v>
          </cell>
          <cell r="AA6658">
            <v>0</v>
          </cell>
          <cell r="AB6658">
            <v>0</v>
          </cell>
          <cell r="AC6658">
            <v>0</v>
          </cell>
          <cell r="AD6658">
            <v>180.3</v>
          </cell>
        </row>
        <row r="6659">
          <cell r="B6659" t="str">
            <v>KITSAP CO-UNREGULATEDROLLOFFRECYHAUL</v>
          </cell>
          <cell r="J6659" t="str">
            <v>RECYHAUL</v>
          </cell>
          <cell r="K6659" t="str">
            <v>ROLL OFF RECYCLE HAUL</v>
          </cell>
          <cell r="S6659">
            <v>0</v>
          </cell>
          <cell r="T6659">
            <v>0</v>
          </cell>
          <cell r="U6659">
            <v>0</v>
          </cell>
          <cell r="V6659">
            <v>0</v>
          </cell>
          <cell r="W6659">
            <v>0</v>
          </cell>
          <cell r="X6659">
            <v>0</v>
          </cell>
          <cell r="Y6659">
            <v>0</v>
          </cell>
          <cell r="Z6659">
            <v>0</v>
          </cell>
          <cell r="AA6659">
            <v>0</v>
          </cell>
          <cell r="AB6659">
            <v>0</v>
          </cell>
          <cell r="AC6659">
            <v>0</v>
          </cell>
          <cell r="AD6659">
            <v>487.4</v>
          </cell>
        </row>
        <row r="6660">
          <cell r="B6660" t="str">
            <v>KITSAP CO-UNREGULATEDSURCFUEL-RECY MASON</v>
          </cell>
          <cell r="J6660" t="str">
            <v>FUEL-RECY MASON</v>
          </cell>
          <cell r="K6660" t="str">
            <v>FUEL &amp; MATERIAL SURCHARGE</v>
          </cell>
          <cell r="S6660">
            <v>0</v>
          </cell>
          <cell r="T6660">
            <v>0</v>
          </cell>
          <cell r="U6660">
            <v>0</v>
          </cell>
          <cell r="V6660">
            <v>0</v>
          </cell>
          <cell r="W6660">
            <v>0</v>
          </cell>
          <cell r="X6660">
            <v>0</v>
          </cell>
          <cell r="Y6660">
            <v>0</v>
          </cell>
          <cell r="Z6660">
            <v>0</v>
          </cell>
          <cell r="AA6660">
            <v>0</v>
          </cell>
          <cell r="AB6660">
            <v>0</v>
          </cell>
          <cell r="AC6660">
            <v>0</v>
          </cell>
          <cell r="AD6660">
            <v>0</v>
          </cell>
        </row>
        <row r="6661">
          <cell r="B6661" t="str">
            <v>KITSAP CO-UNREGULATEDTAXESSALES TAX</v>
          </cell>
          <cell r="J6661" t="str">
            <v>SALES TAX</v>
          </cell>
          <cell r="K6661" t="str">
            <v>8.5% Sales Tax</v>
          </cell>
          <cell r="S6661">
            <v>0</v>
          </cell>
          <cell r="T6661">
            <v>0</v>
          </cell>
          <cell r="U6661">
            <v>0</v>
          </cell>
          <cell r="V6661">
            <v>0</v>
          </cell>
          <cell r="W6661">
            <v>0</v>
          </cell>
          <cell r="X6661">
            <v>0</v>
          </cell>
          <cell r="Y6661">
            <v>0</v>
          </cell>
          <cell r="Z6661">
            <v>0</v>
          </cell>
          <cell r="AA6661">
            <v>0</v>
          </cell>
          <cell r="AB6661">
            <v>0</v>
          </cell>
          <cell r="AC6661">
            <v>0</v>
          </cell>
          <cell r="AD6661">
            <v>15.33</v>
          </cell>
        </row>
        <row r="6662">
          <cell r="B6662" t="str">
            <v xml:space="preserve">MASON CO-REGULATEDACCOUNTING ADJUSTMENTSBD </v>
          </cell>
          <cell r="J6662" t="str">
            <v xml:space="preserve">BD </v>
          </cell>
          <cell r="K6662" t="str">
            <v>W\O BAD DEBT</v>
          </cell>
          <cell r="S6662">
            <v>0</v>
          </cell>
          <cell r="T6662">
            <v>0</v>
          </cell>
          <cell r="U6662">
            <v>0</v>
          </cell>
          <cell r="V6662">
            <v>0</v>
          </cell>
          <cell r="W6662">
            <v>0</v>
          </cell>
          <cell r="X6662">
            <v>0</v>
          </cell>
          <cell r="Y6662">
            <v>0</v>
          </cell>
          <cell r="Z6662">
            <v>0</v>
          </cell>
          <cell r="AA6662">
            <v>0</v>
          </cell>
          <cell r="AB6662">
            <v>0</v>
          </cell>
          <cell r="AC6662">
            <v>0</v>
          </cell>
          <cell r="AD6662">
            <v>-356.06</v>
          </cell>
        </row>
        <row r="6663">
          <cell r="B6663" t="str">
            <v>MASON CO-REGULATEDACCOUNTING ADJUSTMENTSMM</v>
          </cell>
          <cell r="J6663" t="str">
            <v>MM</v>
          </cell>
          <cell r="K6663" t="str">
            <v>MOVE MONEY</v>
          </cell>
          <cell r="S6663">
            <v>0</v>
          </cell>
          <cell r="T6663">
            <v>0</v>
          </cell>
          <cell r="U6663">
            <v>0</v>
          </cell>
          <cell r="V6663">
            <v>0</v>
          </cell>
          <cell r="W6663">
            <v>0</v>
          </cell>
          <cell r="X6663">
            <v>0</v>
          </cell>
          <cell r="Y6663">
            <v>0</v>
          </cell>
          <cell r="Z6663">
            <v>0</v>
          </cell>
          <cell r="AA6663">
            <v>0</v>
          </cell>
          <cell r="AB6663">
            <v>0</v>
          </cell>
          <cell r="AC6663">
            <v>0</v>
          </cell>
          <cell r="AD6663">
            <v>-158.01</v>
          </cell>
        </row>
        <row r="6664">
          <cell r="B6664" t="str">
            <v>MASON CO-REGULATEDACCOUNTING ADJUSTMENTSREFUND</v>
          </cell>
          <cell r="J6664" t="str">
            <v>REFUND</v>
          </cell>
          <cell r="K6664" t="str">
            <v>REFUND</v>
          </cell>
          <cell r="S6664">
            <v>0</v>
          </cell>
          <cell r="T6664">
            <v>0</v>
          </cell>
          <cell r="U6664">
            <v>0</v>
          </cell>
          <cell r="V6664">
            <v>0</v>
          </cell>
          <cell r="W6664">
            <v>0</v>
          </cell>
          <cell r="X6664">
            <v>0</v>
          </cell>
          <cell r="Y6664">
            <v>0</v>
          </cell>
          <cell r="Z6664">
            <v>0</v>
          </cell>
          <cell r="AA6664">
            <v>0</v>
          </cell>
          <cell r="AB6664">
            <v>0</v>
          </cell>
          <cell r="AC6664">
            <v>0</v>
          </cell>
          <cell r="AD6664">
            <v>559.94000000000005</v>
          </cell>
        </row>
        <row r="6665">
          <cell r="B6665" t="str">
            <v>MASON CO-REGULATEDACCOUNTING ADJUSTMENTSFINCHG</v>
          </cell>
          <cell r="J6665" t="str">
            <v>FINCHG</v>
          </cell>
          <cell r="K6665" t="str">
            <v>LATE FEE</v>
          </cell>
          <cell r="S6665">
            <v>0</v>
          </cell>
          <cell r="T6665">
            <v>0</v>
          </cell>
          <cell r="U6665">
            <v>0</v>
          </cell>
          <cell r="V6665">
            <v>0</v>
          </cell>
          <cell r="W6665">
            <v>0</v>
          </cell>
          <cell r="X6665">
            <v>0</v>
          </cell>
          <cell r="Y6665">
            <v>0</v>
          </cell>
          <cell r="Z6665">
            <v>0</v>
          </cell>
          <cell r="AA6665">
            <v>0</v>
          </cell>
          <cell r="AB6665">
            <v>0</v>
          </cell>
          <cell r="AC6665">
            <v>0</v>
          </cell>
          <cell r="AD6665">
            <v>201.25</v>
          </cell>
        </row>
        <row r="6666">
          <cell r="B6666" t="str">
            <v>MASON CO-REGULATEDACCOUNTING ADJUSTMENTSFINCHG</v>
          </cell>
          <cell r="J6666" t="str">
            <v>FINCHG</v>
          </cell>
          <cell r="K6666" t="str">
            <v>LATE FEE</v>
          </cell>
          <cell r="S6666">
            <v>0</v>
          </cell>
          <cell r="T6666">
            <v>0</v>
          </cell>
          <cell r="U6666">
            <v>0</v>
          </cell>
          <cell r="V6666">
            <v>0</v>
          </cell>
          <cell r="W6666">
            <v>0</v>
          </cell>
          <cell r="X6666">
            <v>0</v>
          </cell>
          <cell r="Y6666">
            <v>0</v>
          </cell>
          <cell r="Z6666">
            <v>0</v>
          </cell>
          <cell r="AA6666">
            <v>0</v>
          </cell>
          <cell r="AB6666">
            <v>0</v>
          </cell>
          <cell r="AC6666">
            <v>0</v>
          </cell>
          <cell r="AD6666">
            <v>-2.68</v>
          </cell>
        </row>
        <row r="6667">
          <cell r="B6667" t="str">
            <v>MASON CO-REGULATEDACCOUNTING ADJUSTMENTSMM</v>
          </cell>
          <cell r="J6667" t="str">
            <v>MM</v>
          </cell>
          <cell r="K6667" t="str">
            <v>MOVE MONEY</v>
          </cell>
          <cell r="S6667">
            <v>0</v>
          </cell>
          <cell r="T6667">
            <v>0</v>
          </cell>
          <cell r="U6667">
            <v>0</v>
          </cell>
          <cell r="V6667">
            <v>0</v>
          </cell>
          <cell r="W6667">
            <v>0</v>
          </cell>
          <cell r="X6667">
            <v>0</v>
          </cell>
          <cell r="Y6667">
            <v>0</v>
          </cell>
          <cell r="Z6667">
            <v>0</v>
          </cell>
          <cell r="AA6667">
            <v>0</v>
          </cell>
          <cell r="AB6667">
            <v>0</v>
          </cell>
          <cell r="AC6667">
            <v>0</v>
          </cell>
          <cell r="AD6667">
            <v>198.12</v>
          </cell>
        </row>
        <row r="6668">
          <cell r="B6668" t="str">
            <v>MASON CO-REGULATEDACCOUNTING ADJUSTMENTSREFUND</v>
          </cell>
          <cell r="J6668" t="str">
            <v>REFUND</v>
          </cell>
          <cell r="K6668" t="str">
            <v>REFUND</v>
          </cell>
          <cell r="S6668">
            <v>0</v>
          </cell>
          <cell r="T6668">
            <v>0</v>
          </cell>
          <cell r="U6668">
            <v>0</v>
          </cell>
          <cell r="V6668">
            <v>0</v>
          </cell>
          <cell r="W6668">
            <v>0</v>
          </cell>
          <cell r="X6668">
            <v>0</v>
          </cell>
          <cell r="Y6668">
            <v>0</v>
          </cell>
          <cell r="Z6668">
            <v>0</v>
          </cell>
          <cell r="AA6668">
            <v>0</v>
          </cell>
          <cell r="AB6668">
            <v>0</v>
          </cell>
          <cell r="AC6668">
            <v>0</v>
          </cell>
          <cell r="AD6668">
            <v>132.83000000000001</v>
          </cell>
        </row>
        <row r="6669">
          <cell r="B6669" t="str">
            <v>MASON CO-REGULATEDCOMMERCIAL  FRONTLOADWLKNRW2RECY</v>
          </cell>
          <cell r="J6669" t="str">
            <v>WLKNRW2RECY</v>
          </cell>
          <cell r="K6669" t="str">
            <v>WALK IN OVER 25 ADDITIONA</v>
          </cell>
          <cell r="S6669">
            <v>0</v>
          </cell>
          <cell r="T6669">
            <v>0</v>
          </cell>
          <cell r="U6669">
            <v>0</v>
          </cell>
          <cell r="V6669">
            <v>0</v>
          </cell>
          <cell r="W6669">
            <v>0</v>
          </cell>
          <cell r="X6669">
            <v>0</v>
          </cell>
          <cell r="Y6669">
            <v>0</v>
          </cell>
          <cell r="Z6669">
            <v>0</v>
          </cell>
          <cell r="AA6669">
            <v>0</v>
          </cell>
          <cell r="AB6669">
            <v>0</v>
          </cell>
          <cell r="AC6669">
            <v>0</v>
          </cell>
          <cell r="AD6669">
            <v>1.63</v>
          </cell>
        </row>
        <row r="6670">
          <cell r="B6670" t="str">
            <v>MASON CO-REGULATEDCOMMERCIAL  FRONTLOADWLKNRE1RECYMA</v>
          </cell>
          <cell r="J6670" t="str">
            <v>WLKNRE1RECYMA</v>
          </cell>
          <cell r="K6670" t="str">
            <v>WALK IN 5-25FT EOW-RECYCL</v>
          </cell>
          <cell r="S6670">
            <v>0</v>
          </cell>
          <cell r="T6670">
            <v>0</v>
          </cell>
          <cell r="U6670">
            <v>0</v>
          </cell>
          <cell r="V6670">
            <v>0</v>
          </cell>
          <cell r="W6670">
            <v>0</v>
          </cell>
          <cell r="X6670">
            <v>0</v>
          </cell>
          <cell r="Y6670">
            <v>0</v>
          </cell>
          <cell r="Z6670">
            <v>0</v>
          </cell>
          <cell r="AA6670">
            <v>0</v>
          </cell>
          <cell r="AB6670">
            <v>0</v>
          </cell>
          <cell r="AC6670">
            <v>0</v>
          </cell>
          <cell r="AD6670">
            <v>4.83</v>
          </cell>
        </row>
        <row r="6671">
          <cell r="B6671" t="str">
            <v>MASON CO-REGULATEDCOMMERCIAL  FRONTLOADWLKNRW2RECYMA</v>
          </cell>
          <cell r="J6671" t="str">
            <v>WLKNRW2RECYMA</v>
          </cell>
          <cell r="K6671" t="str">
            <v>WALK IN OVER 25 ADDITIONA</v>
          </cell>
          <cell r="S6671">
            <v>0</v>
          </cell>
          <cell r="T6671">
            <v>0</v>
          </cell>
          <cell r="U6671">
            <v>0</v>
          </cell>
          <cell r="V6671">
            <v>0</v>
          </cell>
          <cell r="W6671">
            <v>0</v>
          </cell>
          <cell r="X6671">
            <v>0</v>
          </cell>
          <cell r="Y6671">
            <v>0</v>
          </cell>
          <cell r="Z6671">
            <v>0</v>
          </cell>
          <cell r="AA6671">
            <v>0</v>
          </cell>
          <cell r="AB6671">
            <v>0</v>
          </cell>
          <cell r="AC6671">
            <v>0</v>
          </cell>
          <cell r="AD6671">
            <v>0.17</v>
          </cell>
        </row>
        <row r="6672">
          <cell r="B6672" t="str">
            <v>MASON CO-REGULATEDCOMMERCIAL  FRONTLOADWLKNRE1RECYMA</v>
          </cell>
          <cell r="J6672" t="str">
            <v>WLKNRE1RECYMA</v>
          </cell>
          <cell r="K6672" t="str">
            <v>WALK IN 5-25FT EOW-RECYCL</v>
          </cell>
          <cell r="S6672">
            <v>0</v>
          </cell>
          <cell r="T6672">
            <v>0</v>
          </cell>
          <cell r="U6672">
            <v>0</v>
          </cell>
          <cell r="V6672">
            <v>0</v>
          </cell>
          <cell r="W6672">
            <v>0</v>
          </cell>
          <cell r="X6672">
            <v>0</v>
          </cell>
          <cell r="Y6672">
            <v>0</v>
          </cell>
          <cell r="Z6672">
            <v>0</v>
          </cell>
          <cell r="AA6672">
            <v>0</v>
          </cell>
          <cell r="AB6672">
            <v>0</v>
          </cell>
          <cell r="AC6672">
            <v>0</v>
          </cell>
          <cell r="AD6672">
            <v>-1.26</v>
          </cell>
        </row>
        <row r="6673">
          <cell r="B6673" t="str">
            <v>MASON CO-REGULATEDCOMMERCIAL - REARLOADR1.5YDEM</v>
          </cell>
          <cell r="J6673" t="str">
            <v>R1.5YDEM</v>
          </cell>
          <cell r="K6673" t="str">
            <v>1.5 YD 1X EOW</v>
          </cell>
          <cell r="S6673">
            <v>0</v>
          </cell>
          <cell r="T6673">
            <v>0</v>
          </cell>
          <cell r="U6673">
            <v>0</v>
          </cell>
          <cell r="V6673">
            <v>0</v>
          </cell>
          <cell r="W6673">
            <v>0</v>
          </cell>
          <cell r="X6673">
            <v>0</v>
          </cell>
          <cell r="Y6673">
            <v>0</v>
          </cell>
          <cell r="Z6673">
            <v>0</v>
          </cell>
          <cell r="AA6673">
            <v>0</v>
          </cell>
          <cell r="AB6673">
            <v>0</v>
          </cell>
          <cell r="AC6673">
            <v>0</v>
          </cell>
          <cell r="AD6673">
            <v>8084.27</v>
          </cell>
        </row>
        <row r="6674">
          <cell r="B6674" t="str">
            <v>MASON CO-REGULATEDCOMMERCIAL - REARLOADR1.5YDRENTM</v>
          </cell>
          <cell r="J6674" t="str">
            <v>R1.5YDRENTM</v>
          </cell>
          <cell r="K6674" t="str">
            <v>1.5YD CONTAINER RENT-MTH</v>
          </cell>
          <cell r="S6674">
            <v>0</v>
          </cell>
          <cell r="T6674">
            <v>0</v>
          </cell>
          <cell r="U6674">
            <v>0</v>
          </cell>
          <cell r="V6674">
            <v>0</v>
          </cell>
          <cell r="W6674">
            <v>0</v>
          </cell>
          <cell r="X6674">
            <v>0</v>
          </cell>
          <cell r="Y6674">
            <v>0</v>
          </cell>
          <cell r="Z6674">
            <v>0</v>
          </cell>
          <cell r="AA6674">
            <v>0</v>
          </cell>
          <cell r="AB6674">
            <v>0</v>
          </cell>
          <cell r="AC6674">
            <v>0</v>
          </cell>
          <cell r="AD6674">
            <v>2406.94</v>
          </cell>
        </row>
        <row r="6675">
          <cell r="B6675" t="str">
            <v>MASON CO-REGULATEDCOMMERCIAL - REARLOADR1.5YDRENTT</v>
          </cell>
          <cell r="J6675" t="str">
            <v>R1.5YDRENTT</v>
          </cell>
          <cell r="K6675" t="str">
            <v>1.5YD TEMP CONTAINER RENT</v>
          </cell>
          <cell r="S6675">
            <v>0</v>
          </cell>
          <cell r="T6675">
            <v>0</v>
          </cell>
          <cell r="U6675">
            <v>0</v>
          </cell>
          <cell r="V6675">
            <v>0</v>
          </cell>
          <cell r="W6675">
            <v>0</v>
          </cell>
          <cell r="X6675">
            <v>0</v>
          </cell>
          <cell r="Y6675">
            <v>0</v>
          </cell>
          <cell r="Z6675">
            <v>0</v>
          </cell>
          <cell r="AA6675">
            <v>0</v>
          </cell>
          <cell r="AB6675">
            <v>0</v>
          </cell>
          <cell r="AC6675">
            <v>0</v>
          </cell>
          <cell r="AD6675">
            <v>12.09</v>
          </cell>
        </row>
        <row r="6676">
          <cell r="B6676" t="str">
            <v>MASON CO-REGULATEDCOMMERCIAL - REARLOADR1.5YDRENTTM</v>
          </cell>
          <cell r="J6676" t="str">
            <v>R1.5YDRENTTM</v>
          </cell>
          <cell r="K6676" t="str">
            <v>1.5 YD TEMP CONT RENT MON</v>
          </cell>
          <cell r="S6676">
            <v>0</v>
          </cell>
          <cell r="T6676">
            <v>0</v>
          </cell>
          <cell r="U6676">
            <v>0</v>
          </cell>
          <cell r="V6676">
            <v>0</v>
          </cell>
          <cell r="W6676">
            <v>0</v>
          </cell>
          <cell r="X6676">
            <v>0</v>
          </cell>
          <cell r="Y6676">
            <v>0</v>
          </cell>
          <cell r="Z6676">
            <v>0</v>
          </cell>
          <cell r="AA6676">
            <v>0</v>
          </cell>
          <cell r="AB6676">
            <v>0</v>
          </cell>
          <cell r="AC6676">
            <v>0</v>
          </cell>
          <cell r="AD6676">
            <v>78.849999999999994</v>
          </cell>
        </row>
        <row r="6677">
          <cell r="B6677" t="str">
            <v>MASON CO-REGULATEDCOMMERCIAL - REARLOADR1.5YDWM</v>
          </cell>
          <cell r="J6677" t="str">
            <v>R1.5YDWM</v>
          </cell>
          <cell r="K6677" t="str">
            <v>1.5 YD 1X WEEKLY</v>
          </cell>
          <cell r="S6677">
            <v>0</v>
          </cell>
          <cell r="T6677">
            <v>0</v>
          </cell>
          <cell r="U6677">
            <v>0</v>
          </cell>
          <cell r="V6677">
            <v>0</v>
          </cell>
          <cell r="W6677">
            <v>0</v>
          </cell>
          <cell r="X6677">
            <v>0</v>
          </cell>
          <cell r="Y6677">
            <v>0</v>
          </cell>
          <cell r="Z6677">
            <v>0</v>
          </cell>
          <cell r="AA6677">
            <v>0</v>
          </cell>
          <cell r="AB6677">
            <v>0</v>
          </cell>
          <cell r="AC6677">
            <v>0</v>
          </cell>
          <cell r="AD6677">
            <v>5354.15</v>
          </cell>
        </row>
        <row r="6678">
          <cell r="B6678" t="str">
            <v>MASON CO-REGULATEDCOMMERCIAL - REARLOADR1YDEM</v>
          </cell>
          <cell r="J6678" t="str">
            <v>R1YDEM</v>
          </cell>
          <cell r="K6678" t="str">
            <v>1 YD 1X EOW</v>
          </cell>
          <cell r="S6678">
            <v>0</v>
          </cell>
          <cell r="T6678">
            <v>0</v>
          </cell>
          <cell r="U6678">
            <v>0</v>
          </cell>
          <cell r="V6678">
            <v>0</v>
          </cell>
          <cell r="W6678">
            <v>0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  <cell r="AC6678">
            <v>0</v>
          </cell>
          <cell r="AD6678">
            <v>750.4</v>
          </cell>
        </row>
        <row r="6679">
          <cell r="B6679" t="str">
            <v>MASON CO-REGULATEDCOMMERCIAL - REARLOADR1YDRENTM</v>
          </cell>
          <cell r="J6679" t="str">
            <v>R1YDRENTM</v>
          </cell>
          <cell r="K6679" t="str">
            <v>1YD CONTAINER RENT-MTHLY</v>
          </cell>
          <cell r="S6679">
            <v>0</v>
          </cell>
          <cell r="T6679">
            <v>0</v>
          </cell>
          <cell r="U6679">
            <v>0</v>
          </cell>
          <cell r="V6679">
            <v>0</v>
          </cell>
          <cell r="W6679">
            <v>0</v>
          </cell>
          <cell r="X6679">
            <v>0</v>
          </cell>
          <cell r="Y6679">
            <v>0</v>
          </cell>
          <cell r="Z6679">
            <v>0</v>
          </cell>
          <cell r="AA6679">
            <v>0</v>
          </cell>
          <cell r="AB6679">
            <v>0</v>
          </cell>
          <cell r="AC6679">
            <v>0</v>
          </cell>
          <cell r="AD6679">
            <v>186.34</v>
          </cell>
        </row>
        <row r="6680">
          <cell r="B6680" t="str">
            <v>MASON CO-REGULATEDCOMMERCIAL - REARLOADR1YDWM</v>
          </cell>
          <cell r="J6680" t="str">
            <v>R1YDWM</v>
          </cell>
          <cell r="K6680" t="str">
            <v>1 YD 1X WEEKLY</v>
          </cell>
          <cell r="S6680">
            <v>0</v>
          </cell>
          <cell r="T6680">
            <v>0</v>
          </cell>
          <cell r="U6680">
            <v>0</v>
          </cell>
          <cell r="V6680">
            <v>0</v>
          </cell>
          <cell r="W6680">
            <v>0</v>
          </cell>
          <cell r="X6680">
            <v>0</v>
          </cell>
          <cell r="Y6680">
            <v>0</v>
          </cell>
          <cell r="Z6680">
            <v>0</v>
          </cell>
          <cell r="AA6680">
            <v>0</v>
          </cell>
          <cell r="AB6680">
            <v>0</v>
          </cell>
          <cell r="AC6680">
            <v>0</v>
          </cell>
          <cell r="AD6680">
            <v>149.74</v>
          </cell>
        </row>
        <row r="6681">
          <cell r="B6681" t="str">
            <v>MASON CO-REGULATEDCOMMERCIAL - REARLOADR2YDEM</v>
          </cell>
          <cell r="J6681" t="str">
            <v>R2YDEM</v>
          </cell>
          <cell r="K6681" t="str">
            <v>2 YD 1X EOW</v>
          </cell>
          <cell r="S6681">
            <v>0</v>
          </cell>
          <cell r="T6681">
            <v>0</v>
          </cell>
          <cell r="U6681">
            <v>0</v>
          </cell>
          <cell r="V6681">
            <v>0</v>
          </cell>
          <cell r="W6681">
            <v>0</v>
          </cell>
          <cell r="X6681">
            <v>0</v>
          </cell>
          <cell r="Y6681">
            <v>0</v>
          </cell>
          <cell r="Z6681">
            <v>0</v>
          </cell>
          <cell r="AA6681">
            <v>0</v>
          </cell>
          <cell r="AB6681">
            <v>0</v>
          </cell>
          <cell r="AC6681">
            <v>0</v>
          </cell>
          <cell r="AD6681">
            <v>6220.77</v>
          </cell>
        </row>
        <row r="6682">
          <cell r="B6682" t="str">
            <v>MASON CO-REGULATEDCOMMERCIAL - REARLOADR2YDRENTM</v>
          </cell>
          <cell r="J6682" t="str">
            <v>R2YDRENTM</v>
          </cell>
          <cell r="K6682" t="str">
            <v>2YD CONTAINER RENT-MTHLY</v>
          </cell>
          <cell r="S6682">
            <v>0</v>
          </cell>
          <cell r="T6682">
            <v>0</v>
          </cell>
          <cell r="U6682">
            <v>0</v>
          </cell>
          <cell r="V6682">
            <v>0</v>
          </cell>
          <cell r="W6682">
            <v>0</v>
          </cell>
          <cell r="X6682">
            <v>0</v>
          </cell>
          <cell r="Y6682">
            <v>0</v>
          </cell>
          <cell r="Z6682">
            <v>0</v>
          </cell>
          <cell r="AA6682">
            <v>0</v>
          </cell>
          <cell r="AB6682">
            <v>0</v>
          </cell>
          <cell r="AC6682">
            <v>0</v>
          </cell>
          <cell r="AD6682">
            <v>4691.43</v>
          </cell>
        </row>
        <row r="6683">
          <cell r="B6683" t="str">
            <v>MASON CO-REGULATEDCOMMERCIAL - REARLOADR2YDRENTT</v>
          </cell>
          <cell r="J6683" t="str">
            <v>R2YDRENTT</v>
          </cell>
          <cell r="K6683" t="str">
            <v>2YD TEMP CONTAINER RENT</v>
          </cell>
          <cell r="S6683">
            <v>0</v>
          </cell>
          <cell r="T6683">
            <v>0</v>
          </cell>
          <cell r="U6683">
            <v>0</v>
          </cell>
          <cell r="V6683">
            <v>0</v>
          </cell>
          <cell r="W6683">
            <v>0</v>
          </cell>
          <cell r="X6683">
            <v>0</v>
          </cell>
          <cell r="Y6683">
            <v>0</v>
          </cell>
          <cell r="Z6683">
            <v>0</v>
          </cell>
          <cell r="AA6683">
            <v>0</v>
          </cell>
          <cell r="AB6683">
            <v>0</v>
          </cell>
          <cell r="AC6683">
            <v>0</v>
          </cell>
          <cell r="AD6683">
            <v>48.83</v>
          </cell>
        </row>
        <row r="6684">
          <cell r="B6684" t="str">
            <v>MASON CO-REGULATEDCOMMERCIAL - REARLOADR2YDRENTTM</v>
          </cell>
          <cell r="J6684" t="str">
            <v>R2YDRENTTM</v>
          </cell>
          <cell r="K6684" t="str">
            <v>2 YD TEMP CONT RENT MONTH</v>
          </cell>
          <cell r="S6684">
            <v>0</v>
          </cell>
          <cell r="T6684">
            <v>0</v>
          </cell>
          <cell r="U6684">
            <v>0</v>
          </cell>
          <cell r="V6684">
            <v>0</v>
          </cell>
          <cell r="W6684">
            <v>0</v>
          </cell>
          <cell r="X6684">
            <v>0</v>
          </cell>
          <cell r="Y6684">
            <v>0</v>
          </cell>
          <cell r="Z6684">
            <v>0</v>
          </cell>
          <cell r="AA6684">
            <v>0</v>
          </cell>
          <cell r="AB6684">
            <v>0</v>
          </cell>
          <cell r="AC6684">
            <v>0</v>
          </cell>
          <cell r="AD6684">
            <v>55.01</v>
          </cell>
        </row>
        <row r="6685">
          <cell r="B6685" t="str">
            <v>MASON CO-REGULATEDCOMMERCIAL - REARLOADR2YDWM</v>
          </cell>
          <cell r="J6685" t="str">
            <v>R2YDWM</v>
          </cell>
          <cell r="K6685" t="str">
            <v>2 YD 1X WEEKLY</v>
          </cell>
          <cell r="S6685">
            <v>0</v>
          </cell>
          <cell r="T6685">
            <v>0</v>
          </cell>
          <cell r="U6685">
            <v>0</v>
          </cell>
          <cell r="V6685">
            <v>0</v>
          </cell>
          <cell r="W6685">
            <v>0</v>
          </cell>
          <cell r="X6685">
            <v>0</v>
          </cell>
          <cell r="Y6685">
            <v>0</v>
          </cell>
          <cell r="Z6685">
            <v>0</v>
          </cell>
          <cell r="AA6685">
            <v>0</v>
          </cell>
          <cell r="AB6685">
            <v>0</v>
          </cell>
          <cell r="AC6685">
            <v>0</v>
          </cell>
          <cell r="AD6685">
            <v>29580.7</v>
          </cell>
        </row>
        <row r="6686">
          <cell r="B6686" t="str">
            <v>MASON CO-REGULATEDCOMMERCIAL - REARLOADUNLOCKREF</v>
          </cell>
          <cell r="J6686" t="str">
            <v>UNLOCKREF</v>
          </cell>
          <cell r="K6686" t="str">
            <v>UNLOCK / UNLATCH REFUSE</v>
          </cell>
          <cell r="S6686">
            <v>0</v>
          </cell>
          <cell r="T6686">
            <v>0</v>
          </cell>
          <cell r="U6686">
            <v>0</v>
          </cell>
          <cell r="V6686">
            <v>0</v>
          </cell>
          <cell r="W6686">
            <v>0</v>
          </cell>
          <cell r="X6686">
            <v>0</v>
          </cell>
          <cell r="Y6686">
            <v>0</v>
          </cell>
          <cell r="Z6686">
            <v>0</v>
          </cell>
          <cell r="AA6686">
            <v>0</v>
          </cell>
          <cell r="AB6686">
            <v>0</v>
          </cell>
          <cell r="AC6686">
            <v>0</v>
          </cell>
          <cell r="AD6686">
            <v>240.36</v>
          </cell>
        </row>
        <row r="6687">
          <cell r="B6687" t="str">
            <v>MASON CO-REGULATEDCOMMERCIAL - REARLOADCDELC</v>
          </cell>
          <cell r="J6687" t="str">
            <v>CDELC</v>
          </cell>
          <cell r="K6687" t="str">
            <v>CONTAINER DELIVERY CHARGE</v>
          </cell>
          <cell r="S6687">
            <v>0</v>
          </cell>
          <cell r="T6687">
            <v>0</v>
          </cell>
          <cell r="U6687">
            <v>0</v>
          </cell>
          <cell r="V6687">
            <v>0</v>
          </cell>
          <cell r="W6687">
            <v>0</v>
          </cell>
          <cell r="X6687">
            <v>0</v>
          </cell>
          <cell r="Y6687">
            <v>0</v>
          </cell>
          <cell r="Z6687">
            <v>0</v>
          </cell>
          <cell r="AA6687">
            <v>0</v>
          </cell>
          <cell r="AB6687">
            <v>0</v>
          </cell>
          <cell r="AC6687">
            <v>0</v>
          </cell>
          <cell r="AD6687">
            <v>243</v>
          </cell>
        </row>
        <row r="6688">
          <cell r="B6688" t="str">
            <v>MASON CO-REGULATEDCOMMERCIAL - REARLOADCEXYD</v>
          </cell>
          <cell r="J6688" t="str">
            <v>CEXYD</v>
          </cell>
          <cell r="K6688" t="str">
            <v>CMML EXTRA YARDAGE</v>
          </cell>
          <cell r="S6688">
            <v>0</v>
          </cell>
          <cell r="T6688">
            <v>0</v>
          </cell>
          <cell r="U6688">
            <v>0</v>
          </cell>
          <cell r="V6688">
            <v>0</v>
          </cell>
          <cell r="W6688">
            <v>0</v>
          </cell>
          <cell r="X6688">
            <v>0</v>
          </cell>
          <cell r="Y6688">
            <v>0</v>
          </cell>
          <cell r="Z6688">
            <v>0</v>
          </cell>
          <cell r="AA6688">
            <v>0</v>
          </cell>
          <cell r="AB6688">
            <v>0</v>
          </cell>
          <cell r="AC6688">
            <v>0</v>
          </cell>
          <cell r="AD6688">
            <v>1165.3699999999999</v>
          </cell>
        </row>
        <row r="6689">
          <cell r="B6689" t="str">
            <v>MASON CO-REGULATEDCOMMERCIAL - REARLOADCLSE1COL</v>
          </cell>
          <cell r="J6689" t="str">
            <v>CLSE1COL</v>
          </cell>
          <cell r="K6689" t="str">
            <v>ADDT'L LOOSE-COLLECTOR</v>
          </cell>
          <cell r="S6689">
            <v>0</v>
          </cell>
          <cell r="T6689">
            <v>0</v>
          </cell>
          <cell r="U6689">
            <v>0</v>
          </cell>
          <cell r="V6689">
            <v>0</v>
          </cell>
          <cell r="W6689">
            <v>0</v>
          </cell>
          <cell r="X6689">
            <v>0</v>
          </cell>
          <cell r="Y6689">
            <v>0</v>
          </cell>
          <cell r="Z6689">
            <v>0</v>
          </cell>
          <cell r="AA6689">
            <v>0</v>
          </cell>
          <cell r="AB6689">
            <v>0</v>
          </cell>
          <cell r="AC6689">
            <v>0</v>
          </cell>
          <cell r="AD6689">
            <v>250.02</v>
          </cell>
        </row>
        <row r="6690">
          <cell r="B6690" t="str">
            <v>MASON CO-REGULATEDCOMMERCIAL - REARLOADCLSECOL</v>
          </cell>
          <cell r="J6690" t="str">
            <v>CLSECOL</v>
          </cell>
          <cell r="K6690" t="str">
            <v>LOOSE MATERIAL-COLLECTOR</v>
          </cell>
          <cell r="S6690">
            <v>0</v>
          </cell>
          <cell r="T6690">
            <v>0</v>
          </cell>
          <cell r="U6690">
            <v>0</v>
          </cell>
          <cell r="V6690">
            <v>0</v>
          </cell>
          <cell r="W6690">
            <v>0</v>
          </cell>
          <cell r="X6690">
            <v>0</v>
          </cell>
          <cell r="Y6690">
            <v>0</v>
          </cell>
          <cell r="Z6690">
            <v>0</v>
          </cell>
          <cell r="AA6690">
            <v>0</v>
          </cell>
          <cell r="AB6690">
            <v>0</v>
          </cell>
          <cell r="AC6690">
            <v>0</v>
          </cell>
          <cell r="AD6690">
            <v>31.52</v>
          </cell>
        </row>
        <row r="6691">
          <cell r="B6691" t="str">
            <v>MASON CO-REGULATEDCOMMERCIAL - REARLOADCOMCAN</v>
          </cell>
          <cell r="J6691" t="str">
            <v>COMCAN</v>
          </cell>
          <cell r="K6691" t="str">
            <v>COMMERCIAL CAN EXTRA</v>
          </cell>
          <cell r="S6691">
            <v>0</v>
          </cell>
          <cell r="T6691">
            <v>0</v>
          </cell>
          <cell r="U6691">
            <v>0</v>
          </cell>
          <cell r="V6691">
            <v>0</v>
          </cell>
          <cell r="W6691">
            <v>0</v>
          </cell>
          <cell r="X6691">
            <v>0</v>
          </cell>
          <cell r="Y6691">
            <v>0</v>
          </cell>
          <cell r="Z6691">
            <v>0</v>
          </cell>
          <cell r="AA6691">
            <v>0</v>
          </cell>
          <cell r="AB6691">
            <v>0</v>
          </cell>
          <cell r="AC6691">
            <v>0</v>
          </cell>
          <cell r="AD6691">
            <v>188.8</v>
          </cell>
        </row>
        <row r="6692">
          <cell r="B6692" t="str">
            <v>MASON CO-REGULATEDCOMMERCIAL - REARLOADR1.5YDPU</v>
          </cell>
          <cell r="J6692" t="str">
            <v>R1.5YDPU</v>
          </cell>
          <cell r="K6692" t="str">
            <v>1.5YD CONTAINER PICKUP</v>
          </cell>
          <cell r="S6692">
            <v>0</v>
          </cell>
          <cell r="T6692">
            <v>0</v>
          </cell>
          <cell r="U6692">
            <v>0</v>
          </cell>
          <cell r="V6692">
            <v>0</v>
          </cell>
          <cell r="W6692">
            <v>0</v>
          </cell>
          <cell r="X6692">
            <v>0</v>
          </cell>
          <cell r="Y6692">
            <v>0</v>
          </cell>
          <cell r="Z6692">
            <v>0</v>
          </cell>
          <cell r="AA6692">
            <v>0</v>
          </cell>
          <cell r="AB6692">
            <v>0</v>
          </cell>
          <cell r="AC6692">
            <v>0</v>
          </cell>
          <cell r="AD6692">
            <v>38.340000000000003</v>
          </cell>
        </row>
        <row r="6693">
          <cell r="B6693" t="str">
            <v>MASON CO-REGULATEDCOMMERCIAL - REARLOADR1.5YDRENTT</v>
          </cell>
          <cell r="J6693" t="str">
            <v>R1.5YDRENTT</v>
          </cell>
          <cell r="K6693" t="str">
            <v>1.5YD TEMP CONTAINER RENT</v>
          </cell>
          <cell r="S6693">
            <v>0</v>
          </cell>
          <cell r="T6693">
            <v>0</v>
          </cell>
          <cell r="U6693">
            <v>0</v>
          </cell>
          <cell r="V6693">
            <v>0</v>
          </cell>
          <cell r="W6693">
            <v>0</v>
          </cell>
          <cell r="X6693">
            <v>0</v>
          </cell>
          <cell r="Y6693">
            <v>0</v>
          </cell>
          <cell r="Z6693">
            <v>0</v>
          </cell>
          <cell r="AA6693">
            <v>0</v>
          </cell>
          <cell r="AB6693">
            <v>0</v>
          </cell>
          <cell r="AC6693">
            <v>0</v>
          </cell>
          <cell r="AD6693">
            <v>1.59</v>
          </cell>
        </row>
        <row r="6694">
          <cell r="B6694" t="str">
            <v>MASON CO-REGULATEDCOMMERCIAL - REARLOADR2YDPU</v>
          </cell>
          <cell r="J6694" t="str">
            <v>R2YDPU</v>
          </cell>
          <cell r="K6694" t="str">
            <v>2YD CONTAINER PICKUP</v>
          </cell>
          <cell r="S6694">
            <v>0</v>
          </cell>
          <cell r="T6694">
            <v>0</v>
          </cell>
          <cell r="U6694">
            <v>0</v>
          </cell>
          <cell r="V6694">
            <v>0</v>
          </cell>
          <cell r="W6694">
            <v>0</v>
          </cell>
          <cell r="X6694">
            <v>0</v>
          </cell>
          <cell r="Y6694">
            <v>0</v>
          </cell>
          <cell r="Z6694">
            <v>0</v>
          </cell>
          <cell r="AA6694">
            <v>0</v>
          </cell>
          <cell r="AB6694">
            <v>0</v>
          </cell>
          <cell r="AC6694">
            <v>0</v>
          </cell>
          <cell r="AD6694">
            <v>101.32</v>
          </cell>
        </row>
        <row r="6695">
          <cell r="B6695" t="str">
            <v>MASON CO-REGULATEDCOMMERCIAL - REARLOADR2YDRENTM</v>
          </cell>
          <cell r="J6695" t="str">
            <v>R2YDRENTM</v>
          </cell>
          <cell r="K6695" t="str">
            <v>2YD CONTAINER RENT-MTHLY</v>
          </cell>
          <cell r="S6695">
            <v>0</v>
          </cell>
          <cell r="T6695">
            <v>0</v>
          </cell>
          <cell r="U6695">
            <v>0</v>
          </cell>
          <cell r="V6695">
            <v>0</v>
          </cell>
          <cell r="W6695">
            <v>0</v>
          </cell>
          <cell r="X6695">
            <v>0</v>
          </cell>
          <cell r="Y6695">
            <v>0</v>
          </cell>
          <cell r="Z6695">
            <v>0</v>
          </cell>
          <cell r="AA6695">
            <v>0</v>
          </cell>
          <cell r="AB6695">
            <v>0</v>
          </cell>
          <cell r="AC6695">
            <v>0</v>
          </cell>
          <cell r="AD6695">
            <v>-0.46</v>
          </cell>
        </row>
        <row r="6696">
          <cell r="B6696" t="str">
            <v>MASON CO-REGULATEDCOMMERCIAL - REARLOADROLLOUTOC</v>
          </cell>
          <cell r="J6696" t="str">
            <v>ROLLOUTOC</v>
          </cell>
          <cell r="K6696" t="str">
            <v>ROLL OUT</v>
          </cell>
          <cell r="S6696">
            <v>0</v>
          </cell>
          <cell r="T6696">
            <v>0</v>
          </cell>
          <cell r="U6696">
            <v>0</v>
          </cell>
          <cell r="V6696">
            <v>0</v>
          </cell>
          <cell r="W6696">
            <v>0</v>
          </cell>
          <cell r="X6696">
            <v>0</v>
          </cell>
          <cell r="Y6696">
            <v>0</v>
          </cell>
          <cell r="Z6696">
            <v>0</v>
          </cell>
          <cell r="AA6696">
            <v>0</v>
          </cell>
          <cell r="AB6696">
            <v>0</v>
          </cell>
          <cell r="AC6696">
            <v>0</v>
          </cell>
          <cell r="AD6696">
            <v>565.20000000000005</v>
          </cell>
        </row>
        <row r="6697">
          <cell r="B6697" t="str">
            <v>MASON CO-REGULATEDCOMMERCIAL RECYCLEWLKNRE1RECY</v>
          </cell>
          <cell r="J6697" t="str">
            <v>WLKNRE1RECY</v>
          </cell>
          <cell r="K6697" t="str">
            <v>WALK IN 5-25FT EOW-RECYCL</v>
          </cell>
          <cell r="S6697">
            <v>0</v>
          </cell>
          <cell r="T6697">
            <v>0</v>
          </cell>
          <cell r="U6697">
            <v>0</v>
          </cell>
          <cell r="V6697">
            <v>0</v>
          </cell>
          <cell r="W6697">
            <v>0</v>
          </cell>
          <cell r="X6697">
            <v>0</v>
          </cell>
          <cell r="Y6697">
            <v>0</v>
          </cell>
          <cell r="Z6697">
            <v>0</v>
          </cell>
          <cell r="AA6697">
            <v>0</v>
          </cell>
          <cell r="AB6697">
            <v>0</v>
          </cell>
          <cell r="AC6697">
            <v>0</v>
          </cell>
          <cell r="AD6697">
            <v>4.41</v>
          </cell>
        </row>
        <row r="6698">
          <cell r="B6698" t="str">
            <v>MASON CO-REGULATEDCOMMERCIAL RECYCLEWLKNRE1RECY</v>
          </cell>
          <cell r="J6698" t="str">
            <v>WLKNRE1RECY</v>
          </cell>
          <cell r="K6698" t="str">
            <v>WALK IN 5-25FT EOW-RECYCL</v>
          </cell>
          <cell r="S6698">
            <v>0</v>
          </cell>
          <cell r="T6698">
            <v>0</v>
          </cell>
          <cell r="U6698">
            <v>0</v>
          </cell>
          <cell r="V6698">
            <v>0</v>
          </cell>
          <cell r="W6698">
            <v>0</v>
          </cell>
          <cell r="X6698">
            <v>0</v>
          </cell>
          <cell r="Y6698">
            <v>0</v>
          </cell>
          <cell r="Z6698">
            <v>0</v>
          </cell>
          <cell r="AA6698">
            <v>0</v>
          </cell>
          <cell r="AB6698">
            <v>0</v>
          </cell>
          <cell r="AC6698">
            <v>0</v>
          </cell>
          <cell r="AD6698">
            <v>-3.26</v>
          </cell>
        </row>
        <row r="6699">
          <cell r="B6699" t="str">
            <v>MASON CO-REGULATEDCOMMERCIAL RECYCLERECYCLERMA</v>
          </cell>
          <cell r="J6699" t="str">
            <v>RECYCLERMA</v>
          </cell>
          <cell r="K6699" t="str">
            <v>VALUE OF RECYCLEABLES</v>
          </cell>
          <cell r="S6699">
            <v>0</v>
          </cell>
          <cell r="T6699">
            <v>0</v>
          </cell>
          <cell r="U6699">
            <v>0</v>
          </cell>
          <cell r="V6699">
            <v>0</v>
          </cell>
          <cell r="W6699">
            <v>0</v>
          </cell>
          <cell r="X6699">
            <v>0</v>
          </cell>
          <cell r="Y6699">
            <v>0</v>
          </cell>
          <cell r="Z6699">
            <v>0</v>
          </cell>
          <cell r="AA6699">
            <v>0</v>
          </cell>
          <cell r="AB6699">
            <v>0</v>
          </cell>
          <cell r="AC6699">
            <v>0</v>
          </cell>
          <cell r="AD6699">
            <v>1180.92</v>
          </cell>
        </row>
        <row r="6700">
          <cell r="B6700" t="str">
            <v>MASON CO-REGULATEDCOMMERCIAL RECYCLERECYCRMA</v>
          </cell>
          <cell r="J6700" t="str">
            <v>RECYCRMA</v>
          </cell>
          <cell r="K6700" t="str">
            <v>RECYCLE MONTHLY ARREARS</v>
          </cell>
          <cell r="S6700">
            <v>0</v>
          </cell>
          <cell r="T6700">
            <v>0</v>
          </cell>
          <cell r="U6700">
            <v>0</v>
          </cell>
          <cell r="V6700">
            <v>0</v>
          </cell>
          <cell r="W6700">
            <v>0</v>
          </cell>
          <cell r="X6700">
            <v>0</v>
          </cell>
          <cell r="Y6700">
            <v>0</v>
          </cell>
          <cell r="Z6700">
            <v>0</v>
          </cell>
          <cell r="AA6700">
            <v>0</v>
          </cell>
          <cell r="AB6700">
            <v>0</v>
          </cell>
          <cell r="AC6700">
            <v>0</v>
          </cell>
          <cell r="AD6700">
            <v>4183.07</v>
          </cell>
        </row>
        <row r="6701">
          <cell r="B6701" t="str">
            <v>MASON CO-REGULATEDCOMMERCIAL RECYCLERECYRNBMA</v>
          </cell>
          <cell r="J6701" t="str">
            <v>RECYRNBMA</v>
          </cell>
          <cell r="K6701" t="str">
            <v>RECYCLE NO BIN MONTHLY AR</v>
          </cell>
          <cell r="S6701">
            <v>0</v>
          </cell>
          <cell r="T6701">
            <v>0</v>
          </cell>
          <cell r="U6701">
            <v>0</v>
          </cell>
          <cell r="V6701">
            <v>0</v>
          </cell>
          <cell r="W6701">
            <v>0</v>
          </cell>
          <cell r="X6701">
            <v>0</v>
          </cell>
          <cell r="Y6701">
            <v>0</v>
          </cell>
          <cell r="Z6701">
            <v>0</v>
          </cell>
          <cell r="AA6701">
            <v>0</v>
          </cell>
          <cell r="AB6701">
            <v>0</v>
          </cell>
          <cell r="AC6701">
            <v>0</v>
          </cell>
          <cell r="AD6701">
            <v>20.83</v>
          </cell>
        </row>
        <row r="6702">
          <cell r="B6702" t="str">
            <v>MASON CO-REGULATEDCOMMERCIAL RECYCLERECYCLERMA</v>
          </cell>
          <cell r="J6702" t="str">
            <v>RECYCLERMA</v>
          </cell>
          <cell r="K6702" t="str">
            <v>VALUE OF RECYCLEABLES</v>
          </cell>
          <cell r="S6702">
            <v>0</v>
          </cell>
          <cell r="T6702">
            <v>0</v>
          </cell>
          <cell r="U6702">
            <v>0</v>
          </cell>
          <cell r="V6702">
            <v>0</v>
          </cell>
          <cell r="W6702">
            <v>0</v>
          </cell>
          <cell r="X6702">
            <v>0</v>
          </cell>
          <cell r="Y6702">
            <v>0</v>
          </cell>
          <cell r="Z6702">
            <v>0</v>
          </cell>
          <cell r="AA6702">
            <v>0</v>
          </cell>
          <cell r="AB6702">
            <v>0</v>
          </cell>
          <cell r="AC6702">
            <v>0</v>
          </cell>
          <cell r="AD6702">
            <v>-2.34</v>
          </cell>
        </row>
        <row r="6703">
          <cell r="B6703" t="str">
            <v>MASON CO-REGULATEDCOMMERCIAL RECYCLERECYCRMA</v>
          </cell>
          <cell r="J6703" t="str">
            <v>RECYCRMA</v>
          </cell>
          <cell r="K6703" t="str">
            <v>RECYCLE MONTHLY ARREARS</v>
          </cell>
          <cell r="S6703">
            <v>0</v>
          </cell>
          <cell r="T6703">
            <v>0</v>
          </cell>
          <cell r="U6703">
            <v>0</v>
          </cell>
          <cell r="V6703">
            <v>0</v>
          </cell>
          <cell r="W6703">
            <v>0</v>
          </cell>
          <cell r="X6703">
            <v>0</v>
          </cell>
          <cell r="Y6703">
            <v>0</v>
          </cell>
          <cell r="Z6703">
            <v>0</v>
          </cell>
          <cell r="AA6703">
            <v>0</v>
          </cell>
          <cell r="AB6703">
            <v>0</v>
          </cell>
          <cell r="AC6703">
            <v>0</v>
          </cell>
          <cell r="AD6703">
            <v>-8.33</v>
          </cell>
        </row>
        <row r="6704">
          <cell r="B6704" t="str">
            <v>MASON CO-REGULATEDPAYMENTSCC-KOL</v>
          </cell>
          <cell r="J6704" t="str">
            <v>CC-KOL</v>
          </cell>
          <cell r="K6704" t="str">
            <v>ONLINE PAYMENT-CC</v>
          </cell>
          <cell r="S6704">
            <v>0</v>
          </cell>
          <cell r="T6704">
            <v>0</v>
          </cell>
          <cell r="U6704">
            <v>0</v>
          </cell>
          <cell r="V6704">
            <v>0</v>
          </cell>
          <cell r="W6704">
            <v>0</v>
          </cell>
          <cell r="X6704">
            <v>0</v>
          </cell>
          <cell r="Y6704">
            <v>0</v>
          </cell>
          <cell r="Z6704">
            <v>0</v>
          </cell>
          <cell r="AA6704">
            <v>0</v>
          </cell>
          <cell r="AB6704">
            <v>0</v>
          </cell>
          <cell r="AC6704">
            <v>0</v>
          </cell>
          <cell r="AD6704">
            <v>-198800.22</v>
          </cell>
        </row>
        <row r="6705">
          <cell r="B6705" t="str">
            <v>MASON CO-REGULATEDPAYMENTSCCREF-KOL</v>
          </cell>
          <cell r="J6705" t="str">
            <v>CCREF-KOL</v>
          </cell>
          <cell r="K6705" t="str">
            <v>CREDIT CARD REFUND</v>
          </cell>
          <cell r="S6705">
            <v>0</v>
          </cell>
          <cell r="T6705">
            <v>0</v>
          </cell>
          <cell r="U6705">
            <v>0</v>
          </cell>
          <cell r="V6705">
            <v>0</v>
          </cell>
          <cell r="W6705">
            <v>0</v>
          </cell>
          <cell r="X6705">
            <v>0</v>
          </cell>
          <cell r="Y6705">
            <v>0</v>
          </cell>
          <cell r="Z6705">
            <v>0</v>
          </cell>
          <cell r="AA6705">
            <v>0</v>
          </cell>
          <cell r="AB6705">
            <v>0</v>
          </cell>
          <cell r="AC6705">
            <v>0</v>
          </cell>
          <cell r="AD6705">
            <v>16.55</v>
          </cell>
        </row>
        <row r="6706">
          <cell r="B6706" t="str">
            <v>MASON CO-REGULATEDPAYMENTSPAY</v>
          </cell>
          <cell r="J6706" t="str">
            <v>PAY</v>
          </cell>
          <cell r="K6706" t="str">
            <v>PAYMENT-THANK YOU!</v>
          </cell>
          <cell r="S6706">
            <v>0</v>
          </cell>
          <cell r="T6706">
            <v>0</v>
          </cell>
          <cell r="U6706">
            <v>0</v>
          </cell>
          <cell r="V6706">
            <v>0</v>
          </cell>
          <cell r="W6706">
            <v>0</v>
          </cell>
          <cell r="X6706">
            <v>0</v>
          </cell>
          <cell r="Y6706">
            <v>0</v>
          </cell>
          <cell r="Z6706">
            <v>0</v>
          </cell>
          <cell r="AA6706">
            <v>0</v>
          </cell>
          <cell r="AB6706">
            <v>0</v>
          </cell>
          <cell r="AC6706">
            <v>0</v>
          </cell>
          <cell r="AD6706">
            <v>-15506.35</v>
          </cell>
        </row>
        <row r="6707">
          <cell r="B6707" t="str">
            <v>MASON CO-REGULATEDPAYMENTSPAY EFT</v>
          </cell>
          <cell r="J6707" t="str">
            <v>PAY EFT</v>
          </cell>
          <cell r="K6707" t="str">
            <v>ELECTRONIC PAYMENT</v>
          </cell>
          <cell r="S6707">
            <v>0</v>
          </cell>
          <cell r="T6707">
            <v>0</v>
          </cell>
          <cell r="U6707">
            <v>0</v>
          </cell>
          <cell r="V6707">
            <v>0</v>
          </cell>
          <cell r="W6707">
            <v>0</v>
          </cell>
          <cell r="X6707">
            <v>0</v>
          </cell>
          <cell r="Y6707">
            <v>0</v>
          </cell>
          <cell r="Z6707">
            <v>0</v>
          </cell>
          <cell r="AA6707">
            <v>0</v>
          </cell>
          <cell r="AB6707">
            <v>0</v>
          </cell>
          <cell r="AC6707">
            <v>0</v>
          </cell>
          <cell r="AD6707">
            <v>-245.08</v>
          </cell>
        </row>
        <row r="6708">
          <cell r="B6708" t="str">
            <v>MASON CO-REGULATEDPAYMENTSPAY ICT</v>
          </cell>
          <cell r="J6708" t="str">
            <v>PAY ICT</v>
          </cell>
          <cell r="K6708" t="str">
            <v>I/C PAYMENT THANK YOU!</v>
          </cell>
          <cell r="S6708">
            <v>0</v>
          </cell>
          <cell r="T6708">
            <v>0</v>
          </cell>
          <cell r="U6708">
            <v>0</v>
          </cell>
          <cell r="V6708">
            <v>0</v>
          </cell>
          <cell r="W6708">
            <v>0</v>
          </cell>
          <cell r="X6708">
            <v>0</v>
          </cell>
          <cell r="Y6708">
            <v>0</v>
          </cell>
          <cell r="Z6708">
            <v>0</v>
          </cell>
          <cell r="AA6708">
            <v>0</v>
          </cell>
          <cell r="AB6708">
            <v>0</v>
          </cell>
          <cell r="AC6708">
            <v>0</v>
          </cell>
          <cell r="AD6708">
            <v>-47.83</v>
          </cell>
        </row>
        <row r="6709">
          <cell r="B6709" t="str">
            <v>MASON CO-REGULATEDPAYMENTSPAY-CFREE</v>
          </cell>
          <cell r="J6709" t="str">
            <v>PAY-CFREE</v>
          </cell>
          <cell r="K6709" t="str">
            <v>PAYMENT-THANK YOU</v>
          </cell>
          <cell r="S6709">
            <v>0</v>
          </cell>
          <cell r="T6709">
            <v>0</v>
          </cell>
          <cell r="U6709">
            <v>0</v>
          </cell>
          <cell r="V6709">
            <v>0</v>
          </cell>
          <cell r="W6709">
            <v>0</v>
          </cell>
          <cell r="X6709">
            <v>0</v>
          </cell>
          <cell r="Y6709">
            <v>0</v>
          </cell>
          <cell r="Z6709">
            <v>0</v>
          </cell>
          <cell r="AA6709">
            <v>0</v>
          </cell>
          <cell r="AB6709">
            <v>0</v>
          </cell>
          <cell r="AC6709">
            <v>0</v>
          </cell>
          <cell r="AD6709">
            <v>-68409.33</v>
          </cell>
        </row>
        <row r="6710">
          <cell r="B6710" t="str">
            <v>MASON CO-REGULATEDPAYMENTSPAY-KOL</v>
          </cell>
          <cell r="J6710" t="str">
            <v>PAY-KOL</v>
          </cell>
          <cell r="K6710" t="str">
            <v>PAYMENT-THANK YOU - OL</v>
          </cell>
          <cell r="S6710">
            <v>0</v>
          </cell>
          <cell r="T6710">
            <v>0</v>
          </cell>
          <cell r="U6710">
            <v>0</v>
          </cell>
          <cell r="V6710">
            <v>0</v>
          </cell>
          <cell r="W6710">
            <v>0</v>
          </cell>
          <cell r="X6710">
            <v>0</v>
          </cell>
          <cell r="Y6710">
            <v>0</v>
          </cell>
          <cell r="Z6710">
            <v>0</v>
          </cell>
          <cell r="AA6710">
            <v>0</v>
          </cell>
          <cell r="AB6710">
            <v>0</v>
          </cell>
          <cell r="AC6710">
            <v>0</v>
          </cell>
          <cell r="AD6710">
            <v>-77303.710000000006</v>
          </cell>
        </row>
        <row r="6711">
          <cell r="B6711" t="str">
            <v>MASON CO-REGULATEDPAYMENTSPAY-ORCC</v>
          </cell>
          <cell r="J6711" t="str">
            <v>PAY-ORCC</v>
          </cell>
          <cell r="K6711" t="str">
            <v>ORCC PAYMENT</v>
          </cell>
          <cell r="S6711">
            <v>0</v>
          </cell>
          <cell r="T6711">
            <v>0</v>
          </cell>
          <cell r="U6711">
            <v>0</v>
          </cell>
          <cell r="V6711">
            <v>0</v>
          </cell>
          <cell r="W6711">
            <v>0</v>
          </cell>
          <cell r="X6711">
            <v>0</v>
          </cell>
          <cell r="Y6711">
            <v>0</v>
          </cell>
          <cell r="Z6711">
            <v>0</v>
          </cell>
          <cell r="AA6711">
            <v>0</v>
          </cell>
          <cell r="AB6711">
            <v>0</v>
          </cell>
          <cell r="AC6711">
            <v>0</v>
          </cell>
          <cell r="AD6711">
            <v>-185.37</v>
          </cell>
        </row>
        <row r="6712">
          <cell r="B6712" t="str">
            <v>MASON CO-REGULATEDPAYMENTSPAY-RPPS</v>
          </cell>
          <cell r="J6712" t="str">
            <v>PAY-RPPS</v>
          </cell>
          <cell r="K6712" t="str">
            <v>RPSS PAYMENT</v>
          </cell>
          <cell r="S6712">
            <v>0</v>
          </cell>
          <cell r="T6712">
            <v>0</v>
          </cell>
          <cell r="U6712">
            <v>0</v>
          </cell>
          <cell r="V6712">
            <v>0</v>
          </cell>
          <cell r="W6712">
            <v>0</v>
          </cell>
          <cell r="X6712">
            <v>0</v>
          </cell>
          <cell r="Y6712">
            <v>0</v>
          </cell>
          <cell r="Z6712">
            <v>0</v>
          </cell>
          <cell r="AA6712">
            <v>0</v>
          </cell>
          <cell r="AB6712">
            <v>0</v>
          </cell>
          <cell r="AC6712">
            <v>0</v>
          </cell>
          <cell r="AD6712">
            <v>-13142.85</v>
          </cell>
        </row>
        <row r="6713">
          <cell r="B6713" t="str">
            <v>MASON CO-REGULATEDPAYMENTSPAYMET</v>
          </cell>
          <cell r="J6713" t="str">
            <v>PAYMET</v>
          </cell>
          <cell r="K6713" t="str">
            <v>METAVANTE ONLINE PAYMENT</v>
          </cell>
          <cell r="S6713">
            <v>0</v>
          </cell>
          <cell r="T6713">
            <v>0</v>
          </cell>
          <cell r="U6713">
            <v>0</v>
          </cell>
          <cell r="V6713">
            <v>0</v>
          </cell>
          <cell r="W6713">
            <v>0</v>
          </cell>
          <cell r="X6713">
            <v>0</v>
          </cell>
          <cell r="Y6713">
            <v>0</v>
          </cell>
          <cell r="Z6713">
            <v>0</v>
          </cell>
          <cell r="AA6713">
            <v>0</v>
          </cell>
          <cell r="AB6713">
            <v>0</v>
          </cell>
          <cell r="AC6713">
            <v>0</v>
          </cell>
          <cell r="AD6713">
            <v>-10817.72</v>
          </cell>
        </row>
        <row r="6714">
          <cell r="B6714" t="str">
            <v>MASON CO-REGULATEDPAYMENTSPAYPNCL</v>
          </cell>
          <cell r="J6714" t="str">
            <v>PAYPNCL</v>
          </cell>
          <cell r="K6714" t="str">
            <v>PAYMENT THANK YOU!</v>
          </cell>
          <cell r="S6714">
            <v>0</v>
          </cell>
          <cell r="T6714">
            <v>0</v>
          </cell>
          <cell r="U6714">
            <v>0</v>
          </cell>
          <cell r="V6714">
            <v>0</v>
          </cell>
          <cell r="W6714">
            <v>0</v>
          </cell>
          <cell r="X6714">
            <v>0</v>
          </cell>
          <cell r="Y6714">
            <v>0</v>
          </cell>
          <cell r="Z6714">
            <v>0</v>
          </cell>
          <cell r="AA6714">
            <v>0</v>
          </cell>
          <cell r="AB6714">
            <v>0</v>
          </cell>
          <cell r="AC6714">
            <v>0</v>
          </cell>
          <cell r="AD6714">
            <v>-107721.47</v>
          </cell>
        </row>
        <row r="6715">
          <cell r="B6715" t="str">
            <v>MASON CO-REGULATEDPAYMENTSPAYUSBL</v>
          </cell>
          <cell r="J6715" t="str">
            <v>PAYUSBL</v>
          </cell>
          <cell r="K6715" t="str">
            <v>PAYMENT THANK YOU</v>
          </cell>
          <cell r="S6715">
            <v>0</v>
          </cell>
          <cell r="T6715">
            <v>0</v>
          </cell>
          <cell r="U6715">
            <v>0</v>
          </cell>
          <cell r="V6715">
            <v>0</v>
          </cell>
          <cell r="W6715">
            <v>0</v>
          </cell>
          <cell r="X6715">
            <v>0</v>
          </cell>
          <cell r="Y6715">
            <v>0</v>
          </cell>
          <cell r="Z6715">
            <v>0</v>
          </cell>
          <cell r="AA6715">
            <v>0</v>
          </cell>
          <cell r="AB6715">
            <v>0</v>
          </cell>
          <cell r="AC6715">
            <v>0</v>
          </cell>
          <cell r="AD6715">
            <v>-3419.1</v>
          </cell>
        </row>
        <row r="6716">
          <cell r="B6716" t="str">
            <v>MASON CO-REGULATEDPAYMENTSRET-KOL</v>
          </cell>
          <cell r="J6716" t="str">
            <v>RET-KOL</v>
          </cell>
          <cell r="K6716" t="str">
            <v>ONLINE PAYMENT RETURN</v>
          </cell>
          <cell r="S6716">
            <v>0</v>
          </cell>
          <cell r="T6716">
            <v>0</v>
          </cell>
          <cell r="U6716">
            <v>0</v>
          </cell>
          <cell r="V6716">
            <v>0</v>
          </cell>
          <cell r="W6716">
            <v>0</v>
          </cell>
          <cell r="X6716">
            <v>0</v>
          </cell>
          <cell r="Y6716">
            <v>0</v>
          </cell>
          <cell r="Z6716">
            <v>0</v>
          </cell>
          <cell r="AA6716">
            <v>0</v>
          </cell>
          <cell r="AB6716">
            <v>0</v>
          </cell>
          <cell r="AC6716">
            <v>0</v>
          </cell>
          <cell r="AD6716">
            <v>1147.74</v>
          </cell>
        </row>
        <row r="6717">
          <cell r="B6717" t="str">
            <v>MASON CO-REGULATEDPAYMENTSCC-KOL</v>
          </cell>
          <cell r="J6717" t="str">
            <v>CC-KOL</v>
          </cell>
          <cell r="K6717" t="str">
            <v>ONLINE PAYMENT-CC</v>
          </cell>
          <cell r="S6717">
            <v>0</v>
          </cell>
          <cell r="T6717">
            <v>0</v>
          </cell>
          <cell r="U6717">
            <v>0</v>
          </cell>
          <cell r="V6717">
            <v>0</v>
          </cell>
          <cell r="W6717">
            <v>0</v>
          </cell>
          <cell r="X6717">
            <v>0</v>
          </cell>
          <cell r="Y6717">
            <v>0</v>
          </cell>
          <cell r="Z6717">
            <v>0</v>
          </cell>
          <cell r="AA6717">
            <v>0</v>
          </cell>
          <cell r="AB6717">
            <v>0</v>
          </cell>
          <cell r="AC6717">
            <v>0</v>
          </cell>
          <cell r="AD6717">
            <v>-41101.39</v>
          </cell>
        </row>
        <row r="6718">
          <cell r="B6718" t="str">
            <v>MASON CO-REGULATEDPAYMENTSCCREF-KOL</v>
          </cell>
          <cell r="J6718" t="str">
            <v>CCREF-KOL</v>
          </cell>
          <cell r="K6718" t="str">
            <v>CREDIT CARD REFUND</v>
          </cell>
          <cell r="S6718">
            <v>0</v>
          </cell>
          <cell r="T6718">
            <v>0</v>
          </cell>
          <cell r="U6718">
            <v>0</v>
          </cell>
          <cell r="V6718">
            <v>0</v>
          </cell>
          <cell r="W6718">
            <v>0</v>
          </cell>
          <cell r="X6718">
            <v>0</v>
          </cell>
          <cell r="Y6718">
            <v>0</v>
          </cell>
          <cell r="Z6718">
            <v>0</v>
          </cell>
          <cell r="AA6718">
            <v>0</v>
          </cell>
          <cell r="AB6718">
            <v>0</v>
          </cell>
          <cell r="AC6718">
            <v>0</v>
          </cell>
          <cell r="AD6718">
            <v>577.30999999999995</v>
          </cell>
        </row>
        <row r="6719">
          <cell r="B6719" t="str">
            <v>MASON CO-REGULATEDPAYMENTSPAY</v>
          </cell>
          <cell r="J6719" t="str">
            <v>PAY</v>
          </cell>
          <cell r="K6719" t="str">
            <v>PAYMENT-THANK YOU!</v>
          </cell>
          <cell r="S6719">
            <v>0</v>
          </cell>
          <cell r="T6719">
            <v>0</v>
          </cell>
          <cell r="U6719">
            <v>0</v>
          </cell>
          <cell r="V6719">
            <v>0</v>
          </cell>
          <cell r="W6719">
            <v>0</v>
          </cell>
          <cell r="X6719">
            <v>0</v>
          </cell>
          <cell r="Y6719">
            <v>0</v>
          </cell>
          <cell r="Z6719">
            <v>0</v>
          </cell>
          <cell r="AA6719">
            <v>0</v>
          </cell>
          <cell r="AB6719">
            <v>0</v>
          </cell>
          <cell r="AC6719">
            <v>0</v>
          </cell>
          <cell r="AD6719">
            <v>-7602.09</v>
          </cell>
        </row>
        <row r="6720">
          <cell r="B6720" t="str">
            <v>MASON CO-REGULATEDPAYMENTSPAY EFT</v>
          </cell>
          <cell r="J6720" t="str">
            <v>PAY EFT</v>
          </cell>
          <cell r="K6720" t="str">
            <v>ELECTRONIC PAYMENT</v>
          </cell>
          <cell r="S6720">
            <v>0</v>
          </cell>
          <cell r="T6720">
            <v>0</v>
          </cell>
          <cell r="U6720">
            <v>0</v>
          </cell>
          <cell r="V6720">
            <v>0</v>
          </cell>
          <cell r="W6720">
            <v>0</v>
          </cell>
          <cell r="X6720">
            <v>0</v>
          </cell>
          <cell r="Y6720">
            <v>0</v>
          </cell>
          <cell r="Z6720">
            <v>0</v>
          </cell>
          <cell r="AA6720">
            <v>0</v>
          </cell>
          <cell r="AB6720">
            <v>0</v>
          </cell>
          <cell r="AC6720">
            <v>0</v>
          </cell>
          <cell r="AD6720">
            <v>-907.54</v>
          </cell>
        </row>
        <row r="6721">
          <cell r="B6721" t="str">
            <v>MASON CO-REGULATEDPAYMENTSPAY-CFREE</v>
          </cell>
          <cell r="J6721" t="str">
            <v>PAY-CFREE</v>
          </cell>
          <cell r="K6721" t="str">
            <v>PAYMENT-THANK YOU</v>
          </cell>
          <cell r="S6721">
            <v>0</v>
          </cell>
          <cell r="T6721">
            <v>0</v>
          </cell>
          <cell r="U6721">
            <v>0</v>
          </cell>
          <cell r="V6721">
            <v>0</v>
          </cell>
          <cell r="W6721">
            <v>0</v>
          </cell>
          <cell r="X6721">
            <v>0</v>
          </cell>
          <cell r="Y6721">
            <v>0</v>
          </cell>
          <cell r="Z6721">
            <v>0</v>
          </cell>
          <cell r="AA6721">
            <v>0</v>
          </cell>
          <cell r="AB6721">
            <v>0</v>
          </cell>
          <cell r="AC6721">
            <v>0</v>
          </cell>
          <cell r="AD6721">
            <v>-3300.75</v>
          </cell>
        </row>
        <row r="6722">
          <cell r="B6722" t="str">
            <v>MASON CO-REGULATEDPAYMENTSPAY-KOL</v>
          </cell>
          <cell r="J6722" t="str">
            <v>PAY-KOL</v>
          </cell>
          <cell r="K6722" t="str">
            <v>PAYMENT-THANK YOU - OL</v>
          </cell>
          <cell r="S6722">
            <v>0</v>
          </cell>
          <cell r="T6722">
            <v>0</v>
          </cell>
          <cell r="U6722">
            <v>0</v>
          </cell>
          <cell r="V6722">
            <v>0</v>
          </cell>
          <cell r="W6722">
            <v>0</v>
          </cell>
          <cell r="X6722">
            <v>0</v>
          </cell>
          <cell r="Y6722">
            <v>0</v>
          </cell>
          <cell r="Z6722">
            <v>0</v>
          </cell>
          <cell r="AA6722">
            <v>0</v>
          </cell>
          <cell r="AB6722">
            <v>0</v>
          </cell>
          <cell r="AC6722">
            <v>0</v>
          </cell>
          <cell r="AD6722">
            <v>-15537.01</v>
          </cell>
        </row>
        <row r="6723">
          <cell r="B6723" t="str">
            <v>MASON CO-REGULATEDPAYMENTSPAY-NATL</v>
          </cell>
          <cell r="J6723" t="str">
            <v>PAY-NATL</v>
          </cell>
          <cell r="K6723" t="str">
            <v>PAYMENT THANK YOU</v>
          </cell>
          <cell r="S6723">
            <v>0</v>
          </cell>
          <cell r="T6723">
            <v>0</v>
          </cell>
          <cell r="U6723">
            <v>0</v>
          </cell>
          <cell r="V6723">
            <v>0</v>
          </cell>
          <cell r="W6723">
            <v>0</v>
          </cell>
          <cell r="X6723">
            <v>0</v>
          </cell>
          <cell r="Y6723">
            <v>0</v>
          </cell>
          <cell r="Z6723">
            <v>0</v>
          </cell>
          <cell r="AA6723">
            <v>0</v>
          </cell>
          <cell r="AB6723">
            <v>0</v>
          </cell>
          <cell r="AC6723">
            <v>0</v>
          </cell>
          <cell r="AD6723">
            <v>-716.55</v>
          </cell>
        </row>
        <row r="6724">
          <cell r="B6724" t="str">
            <v>MASON CO-REGULATEDPAYMENTSPAY-RPPS</v>
          </cell>
          <cell r="J6724" t="str">
            <v>PAY-RPPS</v>
          </cell>
          <cell r="K6724" t="str">
            <v>RPSS PAYMENT</v>
          </cell>
          <cell r="S6724">
            <v>0</v>
          </cell>
          <cell r="T6724">
            <v>0</v>
          </cell>
          <cell r="U6724">
            <v>0</v>
          </cell>
          <cell r="V6724">
            <v>0</v>
          </cell>
          <cell r="W6724">
            <v>0</v>
          </cell>
          <cell r="X6724">
            <v>0</v>
          </cell>
          <cell r="Y6724">
            <v>0</v>
          </cell>
          <cell r="Z6724">
            <v>0</v>
          </cell>
          <cell r="AA6724">
            <v>0</v>
          </cell>
          <cell r="AB6724">
            <v>0</v>
          </cell>
          <cell r="AC6724">
            <v>0</v>
          </cell>
          <cell r="AD6724">
            <v>-1608.74</v>
          </cell>
        </row>
        <row r="6725">
          <cell r="B6725" t="str">
            <v>MASON CO-REGULATEDPAYMENTSPAYMET</v>
          </cell>
          <cell r="J6725" t="str">
            <v>PAYMET</v>
          </cell>
          <cell r="K6725" t="str">
            <v>METAVANTE ONLINE PAYMENT</v>
          </cell>
          <cell r="S6725">
            <v>0</v>
          </cell>
          <cell r="T6725">
            <v>0</v>
          </cell>
          <cell r="U6725">
            <v>0</v>
          </cell>
          <cell r="V6725">
            <v>0</v>
          </cell>
          <cell r="W6725">
            <v>0</v>
          </cell>
          <cell r="X6725">
            <v>0</v>
          </cell>
          <cell r="Y6725">
            <v>0</v>
          </cell>
          <cell r="Z6725">
            <v>0</v>
          </cell>
          <cell r="AA6725">
            <v>0</v>
          </cell>
          <cell r="AB6725">
            <v>0</v>
          </cell>
          <cell r="AC6725">
            <v>0</v>
          </cell>
          <cell r="AD6725">
            <v>-842.61</v>
          </cell>
        </row>
        <row r="6726">
          <cell r="B6726" t="str">
            <v>MASON CO-REGULATEDPAYMENTSPAYPNCL</v>
          </cell>
          <cell r="J6726" t="str">
            <v>PAYPNCL</v>
          </cell>
          <cell r="K6726" t="str">
            <v>PAYMENT THANK YOU!</v>
          </cell>
          <cell r="S6726">
            <v>0</v>
          </cell>
          <cell r="T6726">
            <v>0</v>
          </cell>
          <cell r="U6726">
            <v>0</v>
          </cell>
          <cell r="V6726">
            <v>0</v>
          </cell>
          <cell r="W6726">
            <v>0</v>
          </cell>
          <cell r="X6726">
            <v>0</v>
          </cell>
          <cell r="Y6726">
            <v>0</v>
          </cell>
          <cell r="Z6726">
            <v>0</v>
          </cell>
          <cell r="AA6726">
            <v>0</v>
          </cell>
          <cell r="AB6726">
            <v>0</v>
          </cell>
          <cell r="AC6726">
            <v>0</v>
          </cell>
          <cell r="AD6726">
            <v>-63424.26</v>
          </cell>
        </row>
        <row r="6727">
          <cell r="B6727" t="str">
            <v>MASON CO-REGULATEDPAYMENTSPAYUSBL</v>
          </cell>
          <cell r="J6727" t="str">
            <v>PAYUSBL</v>
          </cell>
          <cell r="K6727" t="str">
            <v>PAYMENT THANK YOU</v>
          </cell>
          <cell r="S6727">
            <v>0</v>
          </cell>
          <cell r="T6727">
            <v>0</v>
          </cell>
          <cell r="U6727">
            <v>0</v>
          </cell>
          <cell r="V6727">
            <v>0</v>
          </cell>
          <cell r="W6727">
            <v>0</v>
          </cell>
          <cell r="X6727">
            <v>0</v>
          </cell>
          <cell r="Y6727">
            <v>0</v>
          </cell>
          <cell r="Z6727">
            <v>0</v>
          </cell>
          <cell r="AA6727">
            <v>0</v>
          </cell>
          <cell r="AB6727">
            <v>0</v>
          </cell>
          <cell r="AC6727">
            <v>0</v>
          </cell>
          <cell r="AD6727">
            <v>-433.95</v>
          </cell>
        </row>
        <row r="6728">
          <cell r="B6728" t="str">
            <v>MASON CO-REGULATEDPAYMENTSRET-KOL</v>
          </cell>
          <cell r="J6728" t="str">
            <v>RET-KOL</v>
          </cell>
          <cell r="K6728" t="str">
            <v>ONLINE PAYMENT RETURN</v>
          </cell>
          <cell r="S6728">
            <v>0</v>
          </cell>
          <cell r="T6728">
            <v>0</v>
          </cell>
          <cell r="U6728">
            <v>0</v>
          </cell>
          <cell r="V6728">
            <v>0</v>
          </cell>
          <cell r="W6728">
            <v>0</v>
          </cell>
          <cell r="X6728">
            <v>0</v>
          </cell>
          <cell r="Y6728">
            <v>0</v>
          </cell>
          <cell r="Z6728">
            <v>0</v>
          </cell>
          <cell r="AA6728">
            <v>0</v>
          </cell>
          <cell r="AB6728">
            <v>0</v>
          </cell>
          <cell r="AC6728">
            <v>0</v>
          </cell>
          <cell r="AD6728">
            <v>412.9</v>
          </cell>
        </row>
        <row r="6729">
          <cell r="B6729" t="str">
            <v>MASON CO-REGULATEDRESIDENTIAL35RE1</v>
          </cell>
          <cell r="J6729" t="str">
            <v>35RE1</v>
          </cell>
          <cell r="K6729" t="str">
            <v>1-35 GAL CART EOW SVC</v>
          </cell>
          <cell r="S6729">
            <v>0</v>
          </cell>
          <cell r="T6729">
            <v>0</v>
          </cell>
          <cell r="U6729">
            <v>0</v>
          </cell>
          <cell r="V6729">
            <v>0</v>
          </cell>
          <cell r="W6729">
            <v>0</v>
          </cell>
          <cell r="X6729">
            <v>0</v>
          </cell>
          <cell r="Y6729">
            <v>0</v>
          </cell>
          <cell r="Z6729">
            <v>0</v>
          </cell>
          <cell r="AA6729">
            <v>0</v>
          </cell>
          <cell r="AB6729">
            <v>0</v>
          </cell>
          <cell r="AC6729">
            <v>0</v>
          </cell>
          <cell r="AD6729">
            <v>177.24</v>
          </cell>
        </row>
        <row r="6730">
          <cell r="B6730" t="str">
            <v>MASON CO-REGULATEDRESIDENTIAL35RM1</v>
          </cell>
          <cell r="J6730" t="str">
            <v>35RM1</v>
          </cell>
          <cell r="K6730" t="str">
            <v>1-35 GAL MONTHLY</v>
          </cell>
          <cell r="S6730">
            <v>0</v>
          </cell>
          <cell r="T6730">
            <v>0</v>
          </cell>
          <cell r="U6730">
            <v>0</v>
          </cell>
          <cell r="V6730">
            <v>0</v>
          </cell>
          <cell r="W6730">
            <v>0</v>
          </cell>
          <cell r="X6730">
            <v>0</v>
          </cell>
          <cell r="Y6730">
            <v>0</v>
          </cell>
          <cell r="Z6730">
            <v>0</v>
          </cell>
          <cell r="AA6730">
            <v>0</v>
          </cell>
          <cell r="AB6730">
            <v>0</v>
          </cell>
          <cell r="AC6730">
            <v>0</v>
          </cell>
          <cell r="AD6730">
            <v>6.45</v>
          </cell>
        </row>
        <row r="6731">
          <cell r="B6731" t="str">
            <v>MASON CO-REGULATEDRESIDENTIAL35RW1</v>
          </cell>
          <cell r="J6731" t="str">
            <v>35RW1</v>
          </cell>
          <cell r="K6731" t="str">
            <v>1-35 GAL CART WEEKLY SVC</v>
          </cell>
          <cell r="S6731">
            <v>0</v>
          </cell>
          <cell r="T6731">
            <v>0</v>
          </cell>
          <cell r="U6731">
            <v>0</v>
          </cell>
          <cell r="V6731">
            <v>0</v>
          </cell>
          <cell r="W6731">
            <v>0</v>
          </cell>
          <cell r="X6731">
            <v>0</v>
          </cell>
          <cell r="Y6731">
            <v>0</v>
          </cell>
          <cell r="Z6731">
            <v>0</v>
          </cell>
          <cell r="AA6731">
            <v>0</v>
          </cell>
          <cell r="AB6731">
            <v>0</v>
          </cell>
          <cell r="AC6731">
            <v>0</v>
          </cell>
          <cell r="AD6731">
            <v>312.69</v>
          </cell>
        </row>
        <row r="6732">
          <cell r="B6732" t="str">
            <v>MASON CO-REGULATEDRESIDENTIAL48RE1</v>
          </cell>
          <cell r="J6732" t="str">
            <v>48RE1</v>
          </cell>
          <cell r="K6732" t="str">
            <v>1-48 GAL EOW</v>
          </cell>
          <cell r="S6732">
            <v>0</v>
          </cell>
          <cell r="T6732">
            <v>0</v>
          </cell>
          <cell r="U6732">
            <v>0</v>
          </cell>
          <cell r="V6732">
            <v>0</v>
          </cell>
          <cell r="W6732">
            <v>0</v>
          </cell>
          <cell r="X6732">
            <v>0</v>
          </cell>
          <cell r="Y6732">
            <v>0</v>
          </cell>
          <cell r="Z6732">
            <v>0</v>
          </cell>
          <cell r="AA6732">
            <v>0</v>
          </cell>
          <cell r="AB6732">
            <v>0</v>
          </cell>
          <cell r="AC6732">
            <v>0</v>
          </cell>
          <cell r="AD6732">
            <v>117.87</v>
          </cell>
        </row>
        <row r="6733">
          <cell r="B6733" t="str">
            <v>MASON CO-REGULATEDRESIDENTIAL48RM1</v>
          </cell>
          <cell r="J6733" t="str">
            <v>48RM1</v>
          </cell>
          <cell r="K6733" t="str">
            <v>1-48 GAL MONTHLY</v>
          </cell>
          <cell r="S6733">
            <v>0</v>
          </cell>
          <cell r="T6733">
            <v>0</v>
          </cell>
          <cell r="U6733">
            <v>0</v>
          </cell>
          <cell r="V6733">
            <v>0</v>
          </cell>
          <cell r="W6733">
            <v>0</v>
          </cell>
          <cell r="X6733">
            <v>0</v>
          </cell>
          <cell r="Y6733">
            <v>0</v>
          </cell>
          <cell r="Z6733">
            <v>0</v>
          </cell>
          <cell r="AA6733">
            <v>0</v>
          </cell>
          <cell r="AB6733">
            <v>0</v>
          </cell>
          <cell r="AC6733">
            <v>0</v>
          </cell>
          <cell r="AD6733">
            <v>0</v>
          </cell>
        </row>
        <row r="6734">
          <cell r="B6734" t="str">
            <v>MASON CO-REGULATEDRESIDENTIAL48RW1</v>
          </cell>
          <cell r="J6734" t="str">
            <v>48RW1</v>
          </cell>
          <cell r="K6734" t="str">
            <v>1-48 GAL WEEKLY</v>
          </cell>
          <cell r="S6734">
            <v>0</v>
          </cell>
          <cell r="T6734">
            <v>0</v>
          </cell>
          <cell r="U6734">
            <v>0</v>
          </cell>
          <cell r="V6734">
            <v>0</v>
          </cell>
          <cell r="W6734">
            <v>0</v>
          </cell>
          <cell r="X6734">
            <v>0</v>
          </cell>
          <cell r="Y6734">
            <v>0</v>
          </cell>
          <cell r="Z6734">
            <v>0</v>
          </cell>
          <cell r="AA6734">
            <v>0</v>
          </cell>
          <cell r="AB6734">
            <v>0</v>
          </cell>
          <cell r="AC6734">
            <v>0</v>
          </cell>
          <cell r="AD6734">
            <v>146.78</v>
          </cell>
        </row>
        <row r="6735">
          <cell r="B6735" t="str">
            <v>MASON CO-REGULATEDRESIDENTIAL64RE1</v>
          </cell>
          <cell r="J6735" t="str">
            <v>64RE1</v>
          </cell>
          <cell r="K6735" t="str">
            <v>1-64 GAL EOW</v>
          </cell>
          <cell r="S6735">
            <v>0</v>
          </cell>
          <cell r="T6735">
            <v>0</v>
          </cell>
          <cell r="U6735">
            <v>0</v>
          </cell>
          <cell r="V6735">
            <v>0</v>
          </cell>
          <cell r="W6735">
            <v>0</v>
          </cell>
          <cell r="X6735">
            <v>0</v>
          </cell>
          <cell r="Y6735">
            <v>0</v>
          </cell>
          <cell r="Z6735">
            <v>0</v>
          </cell>
          <cell r="AA6735">
            <v>0</v>
          </cell>
          <cell r="AB6735">
            <v>0</v>
          </cell>
          <cell r="AC6735">
            <v>0</v>
          </cell>
          <cell r="AD6735">
            <v>12.86</v>
          </cell>
        </row>
        <row r="6736">
          <cell r="B6736" t="str">
            <v>MASON CO-REGULATEDRESIDENTIAL64RW1</v>
          </cell>
          <cell r="J6736" t="str">
            <v>64RW1</v>
          </cell>
          <cell r="K6736" t="str">
            <v>1-64 GAL CART WEEKLY SVC</v>
          </cell>
          <cell r="S6736">
            <v>0</v>
          </cell>
          <cell r="T6736">
            <v>0</v>
          </cell>
          <cell r="U6736">
            <v>0</v>
          </cell>
          <cell r="V6736">
            <v>0</v>
          </cell>
          <cell r="W6736">
            <v>0</v>
          </cell>
          <cell r="X6736">
            <v>0</v>
          </cell>
          <cell r="Y6736">
            <v>0</v>
          </cell>
          <cell r="Z6736">
            <v>0</v>
          </cell>
          <cell r="AA6736">
            <v>0</v>
          </cell>
          <cell r="AB6736">
            <v>0</v>
          </cell>
          <cell r="AC6736">
            <v>0</v>
          </cell>
          <cell r="AD6736">
            <v>-46.47</v>
          </cell>
        </row>
        <row r="6737">
          <cell r="B6737" t="str">
            <v>MASON CO-REGULATEDRESIDENTIAL96RE1</v>
          </cell>
          <cell r="J6737" t="str">
            <v>96RE1</v>
          </cell>
          <cell r="K6737" t="str">
            <v>1-96 GAL EOW</v>
          </cell>
          <cell r="S6737">
            <v>0</v>
          </cell>
          <cell r="T6737">
            <v>0</v>
          </cell>
          <cell r="U6737">
            <v>0</v>
          </cell>
          <cell r="V6737">
            <v>0</v>
          </cell>
          <cell r="W6737">
            <v>0</v>
          </cell>
          <cell r="X6737">
            <v>0</v>
          </cell>
          <cell r="Y6737">
            <v>0</v>
          </cell>
          <cell r="Z6737">
            <v>0</v>
          </cell>
          <cell r="AA6737">
            <v>0</v>
          </cell>
          <cell r="AB6737">
            <v>0</v>
          </cell>
          <cell r="AC6737">
            <v>0</v>
          </cell>
          <cell r="AD6737">
            <v>53.68</v>
          </cell>
        </row>
        <row r="6738">
          <cell r="B6738" t="str">
            <v>MASON CO-REGULATEDRESIDENTIAL96RM1</v>
          </cell>
          <cell r="J6738" t="str">
            <v>96RM1</v>
          </cell>
          <cell r="K6738" t="str">
            <v>1-96 GAL MONTHLY</v>
          </cell>
          <cell r="S6738">
            <v>0</v>
          </cell>
          <cell r="T6738">
            <v>0</v>
          </cell>
          <cell r="U6738">
            <v>0</v>
          </cell>
          <cell r="V6738">
            <v>0</v>
          </cell>
          <cell r="W6738">
            <v>0</v>
          </cell>
          <cell r="X6738">
            <v>0</v>
          </cell>
          <cell r="Y6738">
            <v>0</v>
          </cell>
          <cell r="Z6738">
            <v>0</v>
          </cell>
          <cell r="AA6738">
            <v>0</v>
          </cell>
          <cell r="AB6738">
            <v>0</v>
          </cell>
          <cell r="AC6738">
            <v>0</v>
          </cell>
          <cell r="AD6738">
            <v>11.77</v>
          </cell>
        </row>
        <row r="6739">
          <cell r="B6739" t="str">
            <v>MASON CO-REGULATEDRESIDENTIAL96RW1</v>
          </cell>
          <cell r="J6739" t="str">
            <v>96RW1</v>
          </cell>
          <cell r="K6739" t="str">
            <v>1-96 GAL CART WEEKLY SVC</v>
          </cell>
          <cell r="S6739">
            <v>0</v>
          </cell>
          <cell r="T6739">
            <v>0</v>
          </cell>
          <cell r="U6739">
            <v>0</v>
          </cell>
          <cell r="V6739">
            <v>0</v>
          </cell>
          <cell r="W6739">
            <v>0</v>
          </cell>
          <cell r="X6739">
            <v>0</v>
          </cell>
          <cell r="Y6739">
            <v>0</v>
          </cell>
          <cell r="Z6739">
            <v>0</v>
          </cell>
          <cell r="AA6739">
            <v>0</v>
          </cell>
          <cell r="AB6739">
            <v>0</v>
          </cell>
          <cell r="AC6739">
            <v>0</v>
          </cell>
          <cell r="AD6739">
            <v>71.27</v>
          </cell>
        </row>
        <row r="6740">
          <cell r="B6740" t="str">
            <v>MASON CO-REGULATEDRESIDENTIALDRVNRE1</v>
          </cell>
          <cell r="J6740" t="str">
            <v>DRVNRE1</v>
          </cell>
          <cell r="K6740" t="str">
            <v>DRIVE IN UP TO 250'-EOW</v>
          </cell>
          <cell r="S6740">
            <v>0</v>
          </cell>
          <cell r="T6740">
            <v>0</v>
          </cell>
          <cell r="U6740">
            <v>0</v>
          </cell>
          <cell r="V6740">
            <v>0</v>
          </cell>
          <cell r="W6740">
            <v>0</v>
          </cell>
          <cell r="X6740">
            <v>0</v>
          </cell>
          <cell r="Y6740">
            <v>0</v>
          </cell>
          <cell r="Z6740">
            <v>0</v>
          </cell>
          <cell r="AA6740">
            <v>0</v>
          </cell>
          <cell r="AB6740">
            <v>0</v>
          </cell>
          <cell r="AC6740">
            <v>0</v>
          </cell>
          <cell r="AD6740">
            <v>-1.2</v>
          </cell>
        </row>
        <row r="6741">
          <cell r="B6741" t="str">
            <v>MASON CO-REGULATEDRESIDENTIALDRVNRE1RECY</v>
          </cell>
          <cell r="J6741" t="str">
            <v>DRVNRE1RECY</v>
          </cell>
          <cell r="K6741" t="str">
            <v>DRIVE IN UP TO 250 EOW-RE</v>
          </cell>
          <cell r="S6741">
            <v>0</v>
          </cell>
          <cell r="T6741">
            <v>0</v>
          </cell>
          <cell r="U6741">
            <v>0</v>
          </cell>
          <cell r="V6741">
            <v>0</v>
          </cell>
          <cell r="W6741">
            <v>0</v>
          </cell>
          <cell r="X6741">
            <v>0</v>
          </cell>
          <cell r="Y6741">
            <v>0</v>
          </cell>
          <cell r="Z6741">
            <v>0</v>
          </cell>
          <cell r="AA6741">
            <v>0</v>
          </cell>
          <cell r="AB6741">
            <v>0</v>
          </cell>
          <cell r="AC6741">
            <v>0</v>
          </cell>
          <cell r="AD6741">
            <v>-3.94</v>
          </cell>
        </row>
        <row r="6742">
          <cell r="B6742" t="str">
            <v>MASON CO-REGULATEDRESIDENTIALDRVNRW1</v>
          </cell>
          <cell r="J6742" t="str">
            <v>DRVNRW1</v>
          </cell>
          <cell r="K6742" t="str">
            <v>DRIVE IN UP TO 250'</v>
          </cell>
          <cell r="S6742">
            <v>0</v>
          </cell>
          <cell r="T6742">
            <v>0</v>
          </cell>
          <cell r="U6742">
            <v>0</v>
          </cell>
          <cell r="V6742">
            <v>0</v>
          </cell>
          <cell r="W6742">
            <v>0</v>
          </cell>
          <cell r="X6742">
            <v>0</v>
          </cell>
          <cell r="Y6742">
            <v>0</v>
          </cell>
          <cell r="Z6742">
            <v>0</v>
          </cell>
          <cell r="AA6742">
            <v>0</v>
          </cell>
          <cell r="AB6742">
            <v>0</v>
          </cell>
          <cell r="AC6742">
            <v>0</v>
          </cell>
          <cell r="AD6742">
            <v>-4.1399999999999997</v>
          </cell>
        </row>
        <row r="6743">
          <cell r="B6743" t="str">
            <v>MASON CO-REGULATEDRESIDENTIALRECYCLECR</v>
          </cell>
          <cell r="J6743" t="str">
            <v>RECYCLECR</v>
          </cell>
          <cell r="K6743" t="str">
            <v>VALUE OF RECYCLABLES</v>
          </cell>
          <cell r="S6743">
            <v>0</v>
          </cell>
          <cell r="T6743">
            <v>0</v>
          </cell>
          <cell r="U6743">
            <v>0</v>
          </cell>
          <cell r="V6743">
            <v>0</v>
          </cell>
          <cell r="W6743">
            <v>0</v>
          </cell>
          <cell r="X6743">
            <v>0</v>
          </cell>
          <cell r="Y6743">
            <v>0</v>
          </cell>
          <cell r="Z6743">
            <v>0</v>
          </cell>
          <cell r="AA6743">
            <v>0</v>
          </cell>
          <cell r="AB6743">
            <v>0</v>
          </cell>
          <cell r="AC6743">
            <v>0</v>
          </cell>
          <cell r="AD6743">
            <v>77.08</v>
          </cell>
        </row>
        <row r="6744">
          <cell r="B6744" t="str">
            <v>MASON CO-REGULATEDRESIDENTIALRECYONLY</v>
          </cell>
          <cell r="J6744" t="str">
            <v>RECYONLY</v>
          </cell>
          <cell r="K6744" t="str">
            <v>RECYCLE SERVICE ONLY</v>
          </cell>
          <cell r="S6744">
            <v>0</v>
          </cell>
          <cell r="T6744">
            <v>0</v>
          </cell>
          <cell r="U6744">
            <v>0</v>
          </cell>
          <cell r="V6744">
            <v>0</v>
          </cell>
          <cell r="W6744">
            <v>0</v>
          </cell>
          <cell r="X6744">
            <v>0</v>
          </cell>
          <cell r="Y6744">
            <v>0</v>
          </cell>
          <cell r="Z6744">
            <v>0</v>
          </cell>
          <cell r="AA6744">
            <v>0</v>
          </cell>
          <cell r="AB6744">
            <v>0</v>
          </cell>
          <cell r="AC6744">
            <v>0</v>
          </cell>
          <cell r="AD6744">
            <v>7.95</v>
          </cell>
        </row>
        <row r="6745">
          <cell r="B6745" t="str">
            <v>MASON CO-REGULATEDRESIDENTIALRECYR</v>
          </cell>
          <cell r="J6745" t="str">
            <v>RECYR</v>
          </cell>
          <cell r="K6745" t="str">
            <v>RESIDENTIAL RECYCLE</v>
          </cell>
          <cell r="S6745">
            <v>0</v>
          </cell>
          <cell r="T6745">
            <v>0</v>
          </cell>
          <cell r="U6745">
            <v>0</v>
          </cell>
          <cell r="V6745">
            <v>0</v>
          </cell>
          <cell r="W6745">
            <v>0</v>
          </cell>
          <cell r="X6745">
            <v>0</v>
          </cell>
          <cell r="Y6745">
            <v>0</v>
          </cell>
          <cell r="Z6745">
            <v>0</v>
          </cell>
          <cell r="AA6745">
            <v>0</v>
          </cell>
          <cell r="AB6745">
            <v>0</v>
          </cell>
          <cell r="AC6745">
            <v>0</v>
          </cell>
          <cell r="AD6745">
            <v>251.81</v>
          </cell>
        </row>
        <row r="6746">
          <cell r="B6746" t="str">
            <v>MASON CO-REGULATEDRESIDENTIALWLKNRE1</v>
          </cell>
          <cell r="J6746" t="str">
            <v>WLKNRE1</v>
          </cell>
          <cell r="K6746" t="str">
            <v>WALK IN 5'-25'-EOW</v>
          </cell>
          <cell r="S6746">
            <v>0</v>
          </cell>
          <cell r="T6746">
            <v>0</v>
          </cell>
          <cell r="U6746">
            <v>0</v>
          </cell>
          <cell r="V6746">
            <v>0</v>
          </cell>
          <cell r="W6746">
            <v>0</v>
          </cell>
          <cell r="X6746">
            <v>0</v>
          </cell>
          <cell r="Y6746">
            <v>0</v>
          </cell>
          <cell r="Z6746">
            <v>0</v>
          </cell>
          <cell r="AA6746">
            <v>0</v>
          </cell>
          <cell r="AB6746">
            <v>0</v>
          </cell>
          <cell r="AC6746">
            <v>0</v>
          </cell>
          <cell r="AD6746">
            <v>3.2</v>
          </cell>
        </row>
        <row r="6747">
          <cell r="B6747" t="str">
            <v>MASON CO-REGULATEDRESIDENTIALWLKNRW1</v>
          </cell>
          <cell r="J6747" t="str">
            <v>WLKNRW1</v>
          </cell>
          <cell r="K6747" t="str">
            <v>WALK IN 5'-25'</v>
          </cell>
          <cell r="S6747">
            <v>0</v>
          </cell>
          <cell r="T6747">
            <v>0</v>
          </cell>
          <cell r="U6747">
            <v>0</v>
          </cell>
          <cell r="V6747">
            <v>0</v>
          </cell>
          <cell r="W6747">
            <v>0</v>
          </cell>
          <cell r="X6747">
            <v>0</v>
          </cell>
          <cell r="Y6747">
            <v>0</v>
          </cell>
          <cell r="Z6747">
            <v>0</v>
          </cell>
          <cell r="AA6747">
            <v>0</v>
          </cell>
          <cell r="AB6747">
            <v>0</v>
          </cell>
          <cell r="AC6747">
            <v>0</v>
          </cell>
          <cell r="AD6747">
            <v>5.04</v>
          </cell>
        </row>
        <row r="6748">
          <cell r="B6748" t="str">
            <v>MASON CO-REGULATEDRESIDENTIALWLKNRW2</v>
          </cell>
          <cell r="J6748" t="str">
            <v>WLKNRW2</v>
          </cell>
          <cell r="K6748" t="str">
            <v>WALK IN OVER 25'</v>
          </cell>
          <cell r="S6748">
            <v>0</v>
          </cell>
          <cell r="T6748">
            <v>0</v>
          </cell>
          <cell r="U6748">
            <v>0</v>
          </cell>
          <cell r="V6748">
            <v>0</v>
          </cell>
          <cell r="W6748">
            <v>0</v>
          </cell>
          <cell r="X6748">
            <v>0</v>
          </cell>
          <cell r="Y6748">
            <v>0</v>
          </cell>
          <cell r="Z6748">
            <v>0</v>
          </cell>
          <cell r="AA6748">
            <v>0</v>
          </cell>
          <cell r="AB6748">
            <v>0</v>
          </cell>
          <cell r="AC6748">
            <v>0</v>
          </cell>
          <cell r="AD6748">
            <v>1.36</v>
          </cell>
        </row>
        <row r="6749">
          <cell r="B6749" t="str">
            <v>MASON CO-REGULATEDRESIDENTIAL35RE1</v>
          </cell>
          <cell r="J6749" t="str">
            <v>35RE1</v>
          </cell>
          <cell r="K6749" t="str">
            <v>1-35 GAL CART EOW SVC</v>
          </cell>
          <cell r="S6749">
            <v>0</v>
          </cell>
          <cell r="T6749">
            <v>0</v>
          </cell>
          <cell r="U6749">
            <v>0</v>
          </cell>
          <cell r="V6749">
            <v>0</v>
          </cell>
          <cell r="W6749">
            <v>0</v>
          </cell>
          <cell r="X6749">
            <v>0</v>
          </cell>
          <cell r="Y6749">
            <v>0</v>
          </cell>
          <cell r="Z6749">
            <v>0</v>
          </cell>
          <cell r="AA6749">
            <v>0</v>
          </cell>
          <cell r="AB6749">
            <v>0</v>
          </cell>
          <cell r="AC6749">
            <v>0</v>
          </cell>
          <cell r="AD6749">
            <v>-266.20999999999998</v>
          </cell>
        </row>
        <row r="6750">
          <cell r="B6750" t="str">
            <v>MASON CO-REGULATEDRESIDENTIAL35RM1</v>
          </cell>
          <cell r="J6750" t="str">
            <v>35RM1</v>
          </cell>
          <cell r="K6750" t="str">
            <v>1-35 GAL MONTHLY</v>
          </cell>
          <cell r="S6750">
            <v>0</v>
          </cell>
          <cell r="T6750">
            <v>0</v>
          </cell>
          <cell r="U6750">
            <v>0</v>
          </cell>
          <cell r="V6750">
            <v>0</v>
          </cell>
          <cell r="W6750">
            <v>0</v>
          </cell>
          <cell r="X6750">
            <v>0</v>
          </cell>
          <cell r="Y6750">
            <v>0</v>
          </cell>
          <cell r="Z6750">
            <v>0</v>
          </cell>
          <cell r="AA6750">
            <v>0</v>
          </cell>
          <cell r="AB6750">
            <v>0</v>
          </cell>
          <cell r="AC6750">
            <v>0</v>
          </cell>
          <cell r="AD6750">
            <v>-25.8</v>
          </cell>
        </row>
        <row r="6751">
          <cell r="B6751" t="str">
            <v>MASON CO-REGULATEDRESIDENTIAL35ROCC1</v>
          </cell>
          <cell r="J6751" t="str">
            <v>35ROCC1</v>
          </cell>
          <cell r="K6751" t="str">
            <v>1-35 GAL ON CALL PICKUP</v>
          </cell>
          <cell r="S6751">
            <v>0</v>
          </cell>
          <cell r="T6751">
            <v>0</v>
          </cell>
          <cell r="U6751">
            <v>0</v>
          </cell>
          <cell r="V6751">
            <v>0</v>
          </cell>
          <cell r="W6751">
            <v>0</v>
          </cell>
          <cell r="X6751">
            <v>0</v>
          </cell>
          <cell r="Y6751">
            <v>0</v>
          </cell>
          <cell r="Z6751">
            <v>0</v>
          </cell>
          <cell r="AA6751">
            <v>0</v>
          </cell>
          <cell r="AB6751">
            <v>0</v>
          </cell>
          <cell r="AC6751">
            <v>0</v>
          </cell>
          <cell r="AD6751">
            <v>58.05</v>
          </cell>
        </row>
        <row r="6752">
          <cell r="B6752" t="str">
            <v>MASON CO-REGULATEDRESIDENTIAL35RW1</v>
          </cell>
          <cell r="J6752" t="str">
            <v>35RW1</v>
          </cell>
          <cell r="K6752" t="str">
            <v>1-35 GAL CART WEEKLY SVC</v>
          </cell>
          <cell r="S6752">
            <v>0</v>
          </cell>
          <cell r="T6752">
            <v>0</v>
          </cell>
          <cell r="U6752">
            <v>0</v>
          </cell>
          <cell r="V6752">
            <v>0</v>
          </cell>
          <cell r="W6752">
            <v>0</v>
          </cell>
          <cell r="X6752">
            <v>0</v>
          </cell>
          <cell r="Y6752">
            <v>0</v>
          </cell>
          <cell r="Z6752">
            <v>0</v>
          </cell>
          <cell r="AA6752">
            <v>0</v>
          </cell>
          <cell r="AB6752">
            <v>0</v>
          </cell>
          <cell r="AC6752">
            <v>0</v>
          </cell>
          <cell r="AD6752">
            <v>-402.16</v>
          </cell>
        </row>
        <row r="6753">
          <cell r="B6753" t="str">
            <v>MASON CO-REGULATEDRESIDENTIAL48RE1</v>
          </cell>
          <cell r="J6753" t="str">
            <v>48RE1</v>
          </cell>
          <cell r="K6753" t="str">
            <v>1-48 GAL EOW</v>
          </cell>
          <cell r="S6753">
            <v>0</v>
          </cell>
          <cell r="T6753">
            <v>0</v>
          </cell>
          <cell r="U6753">
            <v>0</v>
          </cell>
          <cell r="V6753">
            <v>0</v>
          </cell>
          <cell r="W6753">
            <v>0</v>
          </cell>
          <cell r="X6753">
            <v>0</v>
          </cell>
          <cell r="Y6753">
            <v>0</v>
          </cell>
          <cell r="Z6753">
            <v>0</v>
          </cell>
          <cell r="AA6753">
            <v>0</v>
          </cell>
          <cell r="AB6753">
            <v>0</v>
          </cell>
          <cell r="AC6753">
            <v>0</v>
          </cell>
          <cell r="AD6753">
            <v>-120.9</v>
          </cell>
        </row>
        <row r="6754">
          <cell r="B6754" t="str">
            <v>MASON CO-REGULATEDRESIDENTIAL48ROCC1</v>
          </cell>
          <cell r="J6754" t="str">
            <v>48ROCC1</v>
          </cell>
          <cell r="K6754" t="str">
            <v>1-48 GAL ON CALL PICKUP</v>
          </cell>
          <cell r="S6754">
            <v>0</v>
          </cell>
          <cell r="T6754">
            <v>0</v>
          </cell>
          <cell r="U6754">
            <v>0</v>
          </cell>
          <cell r="V6754">
            <v>0</v>
          </cell>
          <cell r="W6754">
            <v>0</v>
          </cell>
          <cell r="X6754">
            <v>0</v>
          </cell>
          <cell r="Y6754">
            <v>0</v>
          </cell>
          <cell r="Z6754">
            <v>0</v>
          </cell>
          <cell r="AA6754">
            <v>0</v>
          </cell>
          <cell r="AB6754">
            <v>0</v>
          </cell>
          <cell r="AC6754">
            <v>0</v>
          </cell>
          <cell r="AD6754">
            <v>48.48</v>
          </cell>
        </row>
        <row r="6755">
          <cell r="B6755" t="str">
            <v>MASON CO-REGULATEDRESIDENTIAL48RW1</v>
          </cell>
          <cell r="J6755" t="str">
            <v>48RW1</v>
          </cell>
          <cell r="K6755" t="str">
            <v>1-48 GAL WEEKLY</v>
          </cell>
          <cell r="S6755">
            <v>0</v>
          </cell>
          <cell r="T6755">
            <v>0</v>
          </cell>
          <cell r="U6755">
            <v>0</v>
          </cell>
          <cell r="V6755">
            <v>0</v>
          </cell>
          <cell r="W6755">
            <v>0</v>
          </cell>
          <cell r="X6755">
            <v>0</v>
          </cell>
          <cell r="Y6755">
            <v>0</v>
          </cell>
          <cell r="Z6755">
            <v>0</v>
          </cell>
          <cell r="AA6755">
            <v>0</v>
          </cell>
          <cell r="AB6755">
            <v>0</v>
          </cell>
          <cell r="AC6755">
            <v>0</v>
          </cell>
          <cell r="AD6755">
            <v>-528.32000000000005</v>
          </cell>
        </row>
        <row r="6756">
          <cell r="B6756" t="str">
            <v>MASON CO-REGULATEDRESIDENTIAL64RE1</v>
          </cell>
          <cell r="J6756" t="str">
            <v>64RE1</v>
          </cell>
          <cell r="K6756" t="str">
            <v>1-64 GAL EOW</v>
          </cell>
          <cell r="S6756">
            <v>0</v>
          </cell>
          <cell r="T6756">
            <v>0</v>
          </cell>
          <cell r="U6756">
            <v>0</v>
          </cell>
          <cell r="V6756">
            <v>0</v>
          </cell>
          <cell r="W6756">
            <v>0</v>
          </cell>
          <cell r="X6756">
            <v>0</v>
          </cell>
          <cell r="Y6756">
            <v>0</v>
          </cell>
          <cell r="Z6756">
            <v>0</v>
          </cell>
          <cell r="AA6756">
            <v>0</v>
          </cell>
          <cell r="AB6756">
            <v>0</v>
          </cell>
          <cell r="AC6756">
            <v>0</v>
          </cell>
          <cell r="AD6756">
            <v>-60.01</v>
          </cell>
        </row>
        <row r="6757">
          <cell r="B6757" t="str">
            <v>MASON CO-REGULATEDRESIDENTIAL64ROCC1</v>
          </cell>
          <cell r="J6757" t="str">
            <v>64ROCC1</v>
          </cell>
          <cell r="K6757" t="str">
            <v>1-64 GAL ON CALL PICKUP</v>
          </cell>
          <cell r="S6757">
            <v>0</v>
          </cell>
          <cell r="T6757">
            <v>0</v>
          </cell>
          <cell r="U6757">
            <v>0</v>
          </cell>
          <cell r="V6757">
            <v>0</v>
          </cell>
          <cell r="W6757">
            <v>0</v>
          </cell>
          <cell r="X6757">
            <v>0</v>
          </cell>
          <cell r="Y6757">
            <v>0</v>
          </cell>
          <cell r="Z6757">
            <v>0</v>
          </cell>
          <cell r="AA6757">
            <v>0</v>
          </cell>
          <cell r="AB6757">
            <v>0</v>
          </cell>
          <cell r="AC6757">
            <v>0</v>
          </cell>
          <cell r="AD6757">
            <v>9.5399999999999991</v>
          </cell>
        </row>
        <row r="6758">
          <cell r="B6758" t="str">
            <v>MASON CO-REGULATEDRESIDENTIAL64RW1</v>
          </cell>
          <cell r="J6758" t="str">
            <v>64RW1</v>
          </cell>
          <cell r="K6758" t="str">
            <v>1-64 GAL CART WEEKLY SVC</v>
          </cell>
          <cell r="S6758">
            <v>0</v>
          </cell>
          <cell r="T6758">
            <v>0</v>
          </cell>
          <cell r="U6758">
            <v>0</v>
          </cell>
          <cell r="V6758">
            <v>0</v>
          </cell>
          <cell r="W6758">
            <v>0</v>
          </cell>
          <cell r="X6758">
            <v>0</v>
          </cell>
          <cell r="Y6758">
            <v>0</v>
          </cell>
          <cell r="Z6758">
            <v>0</v>
          </cell>
          <cell r="AA6758">
            <v>0</v>
          </cell>
          <cell r="AB6758">
            <v>0</v>
          </cell>
          <cell r="AC6758">
            <v>0</v>
          </cell>
          <cell r="AD6758">
            <v>-426.71</v>
          </cell>
        </row>
        <row r="6759">
          <cell r="B6759" t="str">
            <v>MASON CO-REGULATEDRESIDENTIAL96RE1</v>
          </cell>
          <cell r="J6759" t="str">
            <v>96RE1</v>
          </cell>
          <cell r="K6759" t="str">
            <v>1-96 GAL EOW</v>
          </cell>
          <cell r="S6759">
            <v>0</v>
          </cell>
          <cell r="T6759">
            <v>0</v>
          </cell>
          <cell r="U6759">
            <v>0</v>
          </cell>
          <cell r="V6759">
            <v>0</v>
          </cell>
          <cell r="W6759">
            <v>0</v>
          </cell>
          <cell r="X6759">
            <v>0</v>
          </cell>
          <cell r="Y6759">
            <v>0</v>
          </cell>
          <cell r="Z6759">
            <v>0</v>
          </cell>
          <cell r="AA6759">
            <v>0</v>
          </cell>
          <cell r="AB6759">
            <v>0</v>
          </cell>
          <cell r="AC6759">
            <v>0</v>
          </cell>
          <cell r="AD6759">
            <v>-62.29</v>
          </cell>
        </row>
        <row r="6760">
          <cell r="B6760" t="str">
            <v>MASON CO-REGULATEDRESIDENTIAL96RM1</v>
          </cell>
          <cell r="J6760" t="str">
            <v>96RM1</v>
          </cell>
          <cell r="K6760" t="str">
            <v>1-96 GAL MONTHLY</v>
          </cell>
          <cell r="S6760">
            <v>0</v>
          </cell>
          <cell r="T6760">
            <v>0</v>
          </cell>
          <cell r="U6760">
            <v>0</v>
          </cell>
          <cell r="V6760">
            <v>0</v>
          </cell>
          <cell r="W6760">
            <v>0</v>
          </cell>
          <cell r="X6760">
            <v>0</v>
          </cell>
          <cell r="Y6760">
            <v>0</v>
          </cell>
          <cell r="Z6760">
            <v>0</v>
          </cell>
          <cell r="AA6760">
            <v>0</v>
          </cell>
          <cell r="AB6760">
            <v>0</v>
          </cell>
          <cell r="AC6760">
            <v>0</v>
          </cell>
          <cell r="AD6760">
            <v>-23.54</v>
          </cell>
        </row>
        <row r="6761">
          <cell r="B6761" t="str">
            <v>MASON CO-REGULATEDRESIDENTIAL96ROCC1</v>
          </cell>
          <cell r="J6761" t="str">
            <v>96ROCC1</v>
          </cell>
          <cell r="K6761" t="str">
            <v>1-96 GAL ON CALL PICKUP</v>
          </cell>
          <cell r="S6761">
            <v>0</v>
          </cell>
          <cell r="T6761">
            <v>0</v>
          </cell>
          <cell r="U6761">
            <v>0</v>
          </cell>
          <cell r="V6761">
            <v>0</v>
          </cell>
          <cell r="W6761">
            <v>0</v>
          </cell>
          <cell r="X6761">
            <v>0</v>
          </cell>
          <cell r="Y6761">
            <v>0</v>
          </cell>
          <cell r="Z6761">
            <v>0</v>
          </cell>
          <cell r="AA6761">
            <v>0</v>
          </cell>
          <cell r="AB6761">
            <v>0</v>
          </cell>
          <cell r="AC6761">
            <v>0</v>
          </cell>
          <cell r="AD6761">
            <v>153.01</v>
          </cell>
        </row>
        <row r="6762">
          <cell r="B6762" t="str">
            <v>MASON CO-REGULATEDRESIDENTIAL96RW1</v>
          </cell>
          <cell r="J6762" t="str">
            <v>96RW1</v>
          </cell>
          <cell r="K6762" t="str">
            <v>1-96 GAL CART WEEKLY SVC</v>
          </cell>
          <cell r="S6762">
            <v>0</v>
          </cell>
          <cell r="T6762">
            <v>0</v>
          </cell>
          <cell r="U6762">
            <v>0</v>
          </cell>
          <cell r="V6762">
            <v>0</v>
          </cell>
          <cell r="W6762">
            <v>0</v>
          </cell>
          <cell r="X6762">
            <v>0</v>
          </cell>
          <cell r="Y6762">
            <v>0</v>
          </cell>
          <cell r="Z6762">
            <v>0</v>
          </cell>
          <cell r="AA6762">
            <v>0</v>
          </cell>
          <cell r="AB6762">
            <v>0</v>
          </cell>
          <cell r="AC6762">
            <v>0</v>
          </cell>
          <cell r="AD6762">
            <v>-321.74</v>
          </cell>
        </row>
        <row r="6763">
          <cell r="B6763" t="str">
            <v>MASON CO-REGULATEDRESIDENTIALADJOTHR</v>
          </cell>
          <cell r="J6763" t="str">
            <v>ADJOTHR</v>
          </cell>
          <cell r="K6763" t="str">
            <v>ADJUSTMENT</v>
          </cell>
          <cell r="S6763">
            <v>0</v>
          </cell>
          <cell r="T6763">
            <v>0</v>
          </cell>
          <cell r="U6763">
            <v>0</v>
          </cell>
          <cell r="V6763">
            <v>0</v>
          </cell>
          <cell r="W6763">
            <v>0</v>
          </cell>
          <cell r="X6763">
            <v>0</v>
          </cell>
          <cell r="Y6763">
            <v>0</v>
          </cell>
          <cell r="Z6763">
            <v>0</v>
          </cell>
          <cell r="AA6763">
            <v>0</v>
          </cell>
          <cell r="AB6763">
            <v>0</v>
          </cell>
          <cell r="AC6763">
            <v>0</v>
          </cell>
          <cell r="AD6763">
            <v>-4.5999999999999996</v>
          </cell>
        </row>
        <row r="6764">
          <cell r="B6764" t="str">
            <v>MASON CO-REGULATEDRESIDENTIALDRVNRE1</v>
          </cell>
          <cell r="J6764" t="str">
            <v>DRVNRE1</v>
          </cell>
          <cell r="K6764" t="str">
            <v>DRIVE IN UP TO 250'-EOW</v>
          </cell>
          <cell r="S6764">
            <v>0</v>
          </cell>
          <cell r="T6764">
            <v>0</v>
          </cell>
          <cell r="U6764">
            <v>0</v>
          </cell>
          <cell r="V6764">
            <v>0</v>
          </cell>
          <cell r="W6764">
            <v>0</v>
          </cell>
          <cell r="X6764">
            <v>0</v>
          </cell>
          <cell r="Y6764">
            <v>0</v>
          </cell>
          <cell r="Z6764">
            <v>0</v>
          </cell>
          <cell r="AA6764">
            <v>0</v>
          </cell>
          <cell r="AB6764">
            <v>0</v>
          </cell>
          <cell r="AC6764">
            <v>0</v>
          </cell>
          <cell r="AD6764">
            <v>-4.82</v>
          </cell>
        </row>
        <row r="6765">
          <cell r="B6765" t="str">
            <v>MASON CO-REGULATEDRESIDENTIALDRVNRE1RECY</v>
          </cell>
          <cell r="J6765" t="str">
            <v>DRVNRE1RECY</v>
          </cell>
          <cell r="K6765" t="str">
            <v>DRIVE IN UP TO 250 EOW-RE</v>
          </cell>
          <cell r="S6765">
            <v>0</v>
          </cell>
          <cell r="T6765">
            <v>0</v>
          </cell>
          <cell r="U6765">
            <v>0</v>
          </cell>
          <cell r="V6765">
            <v>0</v>
          </cell>
          <cell r="W6765">
            <v>0</v>
          </cell>
          <cell r="X6765">
            <v>0</v>
          </cell>
          <cell r="Y6765">
            <v>0</v>
          </cell>
          <cell r="Z6765">
            <v>0</v>
          </cell>
          <cell r="AA6765">
            <v>0</v>
          </cell>
          <cell r="AB6765">
            <v>0</v>
          </cell>
          <cell r="AC6765">
            <v>0</v>
          </cell>
          <cell r="AD6765">
            <v>-10.18</v>
          </cell>
        </row>
        <row r="6766">
          <cell r="B6766" t="str">
            <v>MASON CO-REGULATEDRESIDENTIALDRVNRW1</v>
          </cell>
          <cell r="J6766" t="str">
            <v>DRVNRW1</v>
          </cell>
          <cell r="K6766" t="str">
            <v>DRIVE IN UP TO 250'</v>
          </cell>
          <cell r="S6766">
            <v>0</v>
          </cell>
          <cell r="T6766">
            <v>0</v>
          </cell>
          <cell r="U6766">
            <v>0</v>
          </cell>
          <cell r="V6766">
            <v>0</v>
          </cell>
          <cell r="W6766">
            <v>0</v>
          </cell>
          <cell r="X6766">
            <v>0</v>
          </cell>
          <cell r="Y6766">
            <v>0</v>
          </cell>
          <cell r="Z6766">
            <v>0</v>
          </cell>
          <cell r="AA6766">
            <v>0</v>
          </cell>
          <cell r="AB6766">
            <v>0</v>
          </cell>
          <cell r="AC6766">
            <v>0</v>
          </cell>
          <cell r="AD6766">
            <v>-14.82</v>
          </cell>
        </row>
        <row r="6767">
          <cell r="B6767" t="str">
            <v>MASON CO-REGULATEDRESIDENTIALEXPUR</v>
          </cell>
          <cell r="J6767" t="str">
            <v>EXPUR</v>
          </cell>
          <cell r="K6767" t="str">
            <v>EXTRA PICKUP</v>
          </cell>
          <cell r="S6767">
            <v>0</v>
          </cell>
          <cell r="T6767">
            <v>0</v>
          </cell>
          <cell r="U6767">
            <v>0</v>
          </cell>
          <cell r="V6767">
            <v>0</v>
          </cell>
          <cell r="W6767">
            <v>0</v>
          </cell>
          <cell r="X6767">
            <v>0</v>
          </cell>
          <cell r="Y6767">
            <v>0</v>
          </cell>
          <cell r="Z6767">
            <v>0</v>
          </cell>
          <cell r="AA6767">
            <v>0</v>
          </cell>
          <cell r="AB6767">
            <v>0</v>
          </cell>
          <cell r="AC6767">
            <v>0</v>
          </cell>
          <cell r="AD6767">
            <v>687.88</v>
          </cell>
        </row>
        <row r="6768">
          <cell r="B6768" t="str">
            <v>MASON CO-REGULATEDRESIDENTIALEXTRAR</v>
          </cell>
          <cell r="J6768" t="str">
            <v>EXTRAR</v>
          </cell>
          <cell r="K6768" t="str">
            <v>EXTRA CAN/BAGS</v>
          </cell>
          <cell r="S6768">
            <v>0</v>
          </cell>
          <cell r="T6768">
            <v>0</v>
          </cell>
          <cell r="U6768">
            <v>0</v>
          </cell>
          <cell r="V6768">
            <v>0</v>
          </cell>
          <cell r="W6768">
            <v>0</v>
          </cell>
          <cell r="X6768">
            <v>0</v>
          </cell>
          <cell r="Y6768">
            <v>0</v>
          </cell>
          <cell r="Z6768">
            <v>0</v>
          </cell>
          <cell r="AA6768">
            <v>0</v>
          </cell>
          <cell r="AB6768">
            <v>0</v>
          </cell>
          <cell r="AC6768">
            <v>0</v>
          </cell>
          <cell r="AD6768">
            <v>2358.73</v>
          </cell>
        </row>
        <row r="6769">
          <cell r="B6769" t="str">
            <v>MASON CO-REGULATEDRESIDENTIALOFOWR</v>
          </cell>
          <cell r="J6769" t="str">
            <v>OFOWR</v>
          </cell>
          <cell r="K6769" t="str">
            <v>OVERFILL/OVERWEIGHT CHG</v>
          </cell>
          <cell r="S6769">
            <v>0</v>
          </cell>
          <cell r="T6769">
            <v>0</v>
          </cell>
          <cell r="U6769">
            <v>0</v>
          </cell>
          <cell r="V6769">
            <v>0</v>
          </cell>
          <cell r="W6769">
            <v>0</v>
          </cell>
          <cell r="X6769">
            <v>0</v>
          </cell>
          <cell r="Y6769">
            <v>0</v>
          </cell>
          <cell r="Z6769">
            <v>0</v>
          </cell>
          <cell r="AA6769">
            <v>0</v>
          </cell>
          <cell r="AB6769">
            <v>0</v>
          </cell>
          <cell r="AC6769">
            <v>0</v>
          </cell>
          <cell r="AD6769">
            <v>2133.23</v>
          </cell>
        </row>
        <row r="6770">
          <cell r="B6770" t="str">
            <v>MASON CO-REGULATEDRESIDENTIALRECYCLECR</v>
          </cell>
          <cell r="J6770" t="str">
            <v>RECYCLECR</v>
          </cell>
          <cell r="K6770" t="str">
            <v>VALUE OF RECYCLABLES</v>
          </cell>
          <cell r="S6770">
            <v>0</v>
          </cell>
          <cell r="T6770">
            <v>0</v>
          </cell>
          <cell r="U6770">
            <v>0</v>
          </cell>
          <cell r="V6770">
            <v>0</v>
          </cell>
          <cell r="W6770">
            <v>0</v>
          </cell>
          <cell r="X6770">
            <v>0</v>
          </cell>
          <cell r="Y6770">
            <v>0</v>
          </cell>
          <cell r="Z6770">
            <v>0</v>
          </cell>
          <cell r="AA6770">
            <v>0</v>
          </cell>
          <cell r="AB6770">
            <v>0</v>
          </cell>
          <cell r="AC6770">
            <v>0</v>
          </cell>
          <cell r="AD6770">
            <v>-190.81</v>
          </cell>
        </row>
        <row r="6771">
          <cell r="B6771" t="str">
            <v>MASON CO-REGULATEDRESIDENTIALRECYONLY</v>
          </cell>
          <cell r="J6771" t="str">
            <v>RECYONLY</v>
          </cell>
          <cell r="K6771" t="str">
            <v>RECYCLE SERVICE ONLY</v>
          </cell>
          <cell r="S6771">
            <v>0</v>
          </cell>
          <cell r="T6771">
            <v>0</v>
          </cell>
          <cell r="U6771">
            <v>0</v>
          </cell>
          <cell r="V6771">
            <v>0</v>
          </cell>
          <cell r="W6771">
            <v>0</v>
          </cell>
          <cell r="X6771">
            <v>0</v>
          </cell>
          <cell r="Y6771">
            <v>0</v>
          </cell>
          <cell r="Z6771">
            <v>0</v>
          </cell>
          <cell r="AA6771">
            <v>0</v>
          </cell>
          <cell r="AB6771">
            <v>0</v>
          </cell>
          <cell r="AC6771">
            <v>0</v>
          </cell>
          <cell r="AD6771">
            <v>-6.66</v>
          </cell>
        </row>
        <row r="6772">
          <cell r="B6772" t="str">
            <v>MASON CO-REGULATEDRESIDENTIALRECYR</v>
          </cell>
          <cell r="J6772" t="str">
            <v>RECYR</v>
          </cell>
          <cell r="K6772" t="str">
            <v>RESIDENTIAL RECYCLE</v>
          </cell>
          <cell r="S6772">
            <v>0</v>
          </cell>
          <cell r="T6772">
            <v>0</v>
          </cell>
          <cell r="U6772">
            <v>0</v>
          </cell>
          <cell r="V6772">
            <v>0</v>
          </cell>
          <cell r="W6772">
            <v>0</v>
          </cell>
          <cell r="X6772">
            <v>0</v>
          </cell>
          <cell r="Y6772">
            <v>0</v>
          </cell>
          <cell r="Z6772">
            <v>0</v>
          </cell>
          <cell r="AA6772">
            <v>0</v>
          </cell>
          <cell r="AB6772">
            <v>0</v>
          </cell>
          <cell r="AC6772">
            <v>0</v>
          </cell>
          <cell r="AD6772">
            <v>-658.63</v>
          </cell>
        </row>
        <row r="6773">
          <cell r="B6773" t="str">
            <v>MASON CO-REGULATEDRESIDENTIALRECYRNB</v>
          </cell>
          <cell r="J6773" t="str">
            <v>RECYRNB</v>
          </cell>
          <cell r="K6773" t="str">
            <v>RECYCLE PROGRAM W/O BINS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  <cell r="W6773">
            <v>0</v>
          </cell>
          <cell r="X6773">
            <v>0</v>
          </cell>
          <cell r="Y6773">
            <v>0</v>
          </cell>
          <cell r="Z6773">
            <v>0</v>
          </cell>
          <cell r="AA6773">
            <v>0</v>
          </cell>
          <cell r="AB6773">
            <v>0</v>
          </cell>
          <cell r="AC6773">
            <v>0</v>
          </cell>
          <cell r="AD6773">
            <v>-4.17</v>
          </cell>
        </row>
        <row r="6774">
          <cell r="B6774" t="str">
            <v>MASON CO-REGULATEDRESIDENTIALREDELIVER</v>
          </cell>
          <cell r="J6774" t="str">
            <v>REDELIVER</v>
          </cell>
          <cell r="K6774" t="str">
            <v>DELIVERY CHARGE</v>
          </cell>
          <cell r="S6774">
            <v>0</v>
          </cell>
          <cell r="T6774">
            <v>0</v>
          </cell>
          <cell r="U6774">
            <v>0</v>
          </cell>
          <cell r="V6774">
            <v>0</v>
          </cell>
          <cell r="W6774">
            <v>0</v>
          </cell>
          <cell r="X6774">
            <v>0</v>
          </cell>
          <cell r="Y6774">
            <v>0</v>
          </cell>
          <cell r="Z6774">
            <v>0</v>
          </cell>
          <cell r="AA6774">
            <v>0</v>
          </cell>
          <cell r="AB6774">
            <v>0</v>
          </cell>
          <cell r="AC6774">
            <v>0</v>
          </cell>
          <cell r="AD6774">
            <v>140.02000000000001</v>
          </cell>
        </row>
        <row r="6775">
          <cell r="B6775" t="str">
            <v>MASON CO-REGULATEDRESIDENTIALRESTART</v>
          </cell>
          <cell r="J6775" t="str">
            <v>RESTART</v>
          </cell>
          <cell r="K6775" t="str">
            <v>SERVICE RESTART FEE</v>
          </cell>
          <cell r="S6775">
            <v>0</v>
          </cell>
          <cell r="T6775">
            <v>0</v>
          </cell>
          <cell r="U6775">
            <v>0</v>
          </cell>
          <cell r="V6775">
            <v>0</v>
          </cell>
          <cell r="W6775">
            <v>0</v>
          </cell>
          <cell r="X6775">
            <v>0</v>
          </cell>
          <cell r="Y6775">
            <v>0</v>
          </cell>
          <cell r="Z6775">
            <v>0</v>
          </cell>
          <cell r="AA6775">
            <v>0</v>
          </cell>
          <cell r="AB6775">
            <v>0</v>
          </cell>
          <cell r="AC6775">
            <v>0</v>
          </cell>
          <cell r="AD6775">
            <v>862.81</v>
          </cell>
        </row>
        <row r="6776">
          <cell r="B6776" t="str">
            <v>MASON CO-REGULATEDRESIDENTIALWLKNRE1</v>
          </cell>
          <cell r="J6776" t="str">
            <v>WLKNRE1</v>
          </cell>
          <cell r="K6776" t="str">
            <v>WALK IN 5'-25'-EOW</v>
          </cell>
          <cell r="S6776">
            <v>0</v>
          </cell>
          <cell r="T6776">
            <v>0</v>
          </cell>
          <cell r="U6776">
            <v>0</v>
          </cell>
          <cell r="V6776">
            <v>0</v>
          </cell>
          <cell r="W6776">
            <v>0</v>
          </cell>
          <cell r="X6776">
            <v>0</v>
          </cell>
          <cell r="Y6776">
            <v>0</v>
          </cell>
          <cell r="Z6776">
            <v>0</v>
          </cell>
          <cell r="AA6776">
            <v>0</v>
          </cell>
          <cell r="AB6776">
            <v>0</v>
          </cell>
          <cell r="AC6776">
            <v>0</v>
          </cell>
          <cell r="AD6776">
            <v>-1.1499999999999999</v>
          </cell>
        </row>
        <row r="6777">
          <cell r="B6777" t="str">
            <v>MASON CO-REGULATEDRESIDENTIALWLKNRW1</v>
          </cell>
          <cell r="J6777" t="str">
            <v>WLKNRW1</v>
          </cell>
          <cell r="K6777" t="str">
            <v>WALK IN 5'-25'</v>
          </cell>
          <cell r="S6777">
            <v>0</v>
          </cell>
          <cell r="T6777">
            <v>0</v>
          </cell>
          <cell r="U6777">
            <v>0</v>
          </cell>
          <cell r="V6777">
            <v>0</v>
          </cell>
          <cell r="W6777">
            <v>0</v>
          </cell>
          <cell r="X6777">
            <v>0</v>
          </cell>
          <cell r="Y6777">
            <v>0</v>
          </cell>
          <cell r="Z6777">
            <v>0</v>
          </cell>
          <cell r="AA6777">
            <v>0</v>
          </cell>
          <cell r="AB6777">
            <v>0</v>
          </cell>
          <cell r="AC6777">
            <v>0</v>
          </cell>
          <cell r="AD6777">
            <v>-4.7699999999999996</v>
          </cell>
        </row>
        <row r="6778">
          <cell r="B6778" t="str">
            <v>MASON CO-REGULATEDRESIDENTIAL35ROCC1</v>
          </cell>
          <cell r="J6778" t="str">
            <v>35ROCC1</v>
          </cell>
          <cell r="K6778" t="str">
            <v>1-35 GAL ON CALL PICKUP</v>
          </cell>
          <cell r="S6778">
            <v>0</v>
          </cell>
          <cell r="T6778">
            <v>0</v>
          </cell>
          <cell r="U6778">
            <v>0</v>
          </cell>
          <cell r="V6778">
            <v>0</v>
          </cell>
          <cell r="W6778">
            <v>0</v>
          </cell>
          <cell r="X6778">
            <v>0</v>
          </cell>
          <cell r="Y6778">
            <v>0</v>
          </cell>
          <cell r="Z6778">
            <v>0</v>
          </cell>
          <cell r="AA6778">
            <v>0</v>
          </cell>
          <cell r="AB6778">
            <v>0</v>
          </cell>
          <cell r="AC6778">
            <v>0</v>
          </cell>
          <cell r="AD6778">
            <v>12.9</v>
          </cell>
        </row>
        <row r="6779">
          <cell r="B6779" t="str">
            <v>MASON CO-REGULATEDRESIDENTIAL96ROCC1</v>
          </cell>
          <cell r="J6779" t="str">
            <v>96ROCC1</v>
          </cell>
          <cell r="K6779" t="str">
            <v>1-96 GAL ON CALL PICKUP</v>
          </cell>
          <cell r="S6779">
            <v>0</v>
          </cell>
          <cell r="T6779">
            <v>0</v>
          </cell>
          <cell r="U6779">
            <v>0</v>
          </cell>
          <cell r="V6779">
            <v>0</v>
          </cell>
          <cell r="W6779">
            <v>0</v>
          </cell>
          <cell r="X6779">
            <v>0</v>
          </cell>
          <cell r="Y6779">
            <v>0</v>
          </cell>
          <cell r="Z6779">
            <v>0</v>
          </cell>
          <cell r="AA6779">
            <v>0</v>
          </cell>
          <cell r="AB6779">
            <v>0</v>
          </cell>
          <cell r="AC6779">
            <v>0</v>
          </cell>
          <cell r="AD6779">
            <v>11.77</v>
          </cell>
        </row>
        <row r="6780">
          <cell r="B6780" t="str">
            <v>MASON CO-REGULATEDRESIDENTIALDRVNRE1RECYMA</v>
          </cell>
          <cell r="J6780" t="str">
            <v>DRVNRE1RECYMA</v>
          </cell>
          <cell r="K6780" t="str">
            <v>DRIVE IN UP TO 250 EOW-RE</v>
          </cell>
          <cell r="S6780">
            <v>0</v>
          </cell>
          <cell r="T6780">
            <v>0</v>
          </cell>
          <cell r="U6780">
            <v>0</v>
          </cell>
          <cell r="V6780">
            <v>0</v>
          </cell>
          <cell r="W6780">
            <v>0</v>
          </cell>
          <cell r="X6780">
            <v>0</v>
          </cell>
          <cell r="Y6780">
            <v>0</v>
          </cell>
          <cell r="Z6780">
            <v>0</v>
          </cell>
          <cell r="AA6780">
            <v>0</v>
          </cell>
          <cell r="AB6780">
            <v>0</v>
          </cell>
          <cell r="AC6780">
            <v>0</v>
          </cell>
          <cell r="AD6780">
            <v>65.75</v>
          </cell>
        </row>
        <row r="6781">
          <cell r="B6781" t="str">
            <v>MASON CO-REGULATEDRESIDENTIALDRVNRE2RECYMA</v>
          </cell>
          <cell r="J6781" t="str">
            <v>DRVNRE2RECYMA</v>
          </cell>
          <cell r="K6781" t="str">
            <v>DRIVE IN OVER 250 EOW-REC</v>
          </cell>
          <cell r="S6781">
            <v>0</v>
          </cell>
          <cell r="T6781">
            <v>0</v>
          </cell>
          <cell r="U6781">
            <v>0</v>
          </cell>
          <cell r="V6781">
            <v>0</v>
          </cell>
          <cell r="W6781">
            <v>0</v>
          </cell>
          <cell r="X6781">
            <v>0</v>
          </cell>
          <cell r="Y6781">
            <v>0</v>
          </cell>
          <cell r="Z6781">
            <v>0</v>
          </cell>
          <cell r="AA6781">
            <v>0</v>
          </cell>
          <cell r="AB6781">
            <v>0</v>
          </cell>
          <cell r="AC6781">
            <v>0</v>
          </cell>
          <cell r="AD6781">
            <v>19.8</v>
          </cell>
        </row>
        <row r="6782">
          <cell r="B6782" t="str">
            <v>MASON CO-REGULATEDRESIDENTIALDRVNRM1RECYMA</v>
          </cell>
          <cell r="J6782" t="str">
            <v>DRVNRM1RECYMA</v>
          </cell>
          <cell r="K6782" t="str">
            <v>DRIVE IN UP TO 125 MONTHL</v>
          </cell>
          <cell r="S6782">
            <v>0</v>
          </cell>
          <cell r="T6782">
            <v>0</v>
          </cell>
          <cell r="U6782">
            <v>0</v>
          </cell>
          <cell r="V6782">
            <v>0</v>
          </cell>
          <cell r="W6782">
            <v>0</v>
          </cell>
          <cell r="X6782">
            <v>0</v>
          </cell>
          <cell r="Y6782">
            <v>0</v>
          </cell>
          <cell r="Z6782">
            <v>0</v>
          </cell>
          <cell r="AA6782">
            <v>0</v>
          </cell>
          <cell r="AB6782">
            <v>0</v>
          </cell>
          <cell r="AC6782">
            <v>0</v>
          </cell>
          <cell r="AD6782">
            <v>1.1000000000000001</v>
          </cell>
        </row>
        <row r="6783">
          <cell r="B6783" t="str">
            <v>MASON CO-REGULATEDRESIDENTIALEMPLOYEER</v>
          </cell>
          <cell r="J6783" t="str">
            <v>EMPLOYEER</v>
          </cell>
          <cell r="K6783" t="str">
            <v>EMPLOYEE SERVICE</v>
          </cell>
          <cell r="S6783">
            <v>0</v>
          </cell>
          <cell r="T6783">
            <v>0</v>
          </cell>
          <cell r="U6783">
            <v>0</v>
          </cell>
          <cell r="V6783">
            <v>0</v>
          </cell>
          <cell r="W6783">
            <v>0</v>
          </cell>
          <cell r="X6783">
            <v>0</v>
          </cell>
          <cell r="Y6783">
            <v>0</v>
          </cell>
          <cell r="Z6783">
            <v>0</v>
          </cell>
          <cell r="AA6783">
            <v>0</v>
          </cell>
          <cell r="AB6783">
            <v>0</v>
          </cell>
          <cell r="AC6783">
            <v>0</v>
          </cell>
          <cell r="AD6783">
            <v>0</v>
          </cell>
        </row>
        <row r="6784">
          <cell r="B6784" t="str">
            <v>MASON CO-REGULATEDRESIDENTIALRECYCLECR</v>
          </cell>
          <cell r="J6784" t="str">
            <v>RECYCLECR</v>
          </cell>
          <cell r="K6784" t="str">
            <v>VALUE OF RECYCLABLES</v>
          </cell>
          <cell r="S6784">
            <v>0</v>
          </cell>
          <cell r="T6784">
            <v>0</v>
          </cell>
          <cell r="U6784">
            <v>0</v>
          </cell>
          <cell r="V6784">
            <v>0</v>
          </cell>
          <cell r="W6784">
            <v>0</v>
          </cell>
          <cell r="X6784">
            <v>0</v>
          </cell>
          <cell r="Y6784">
            <v>0</v>
          </cell>
          <cell r="Z6784">
            <v>0</v>
          </cell>
          <cell r="AA6784">
            <v>0</v>
          </cell>
          <cell r="AB6784">
            <v>0</v>
          </cell>
          <cell r="AC6784">
            <v>0</v>
          </cell>
          <cell r="AD6784">
            <v>9.36</v>
          </cell>
        </row>
        <row r="6785">
          <cell r="B6785" t="str">
            <v>MASON CO-REGULATEDRESIDENTIALRECYR</v>
          </cell>
          <cell r="J6785" t="str">
            <v>RECYR</v>
          </cell>
          <cell r="K6785" t="str">
            <v>RESIDENTIAL RECYCLE</v>
          </cell>
          <cell r="S6785">
            <v>0</v>
          </cell>
          <cell r="T6785">
            <v>0</v>
          </cell>
          <cell r="U6785">
            <v>0</v>
          </cell>
          <cell r="V6785">
            <v>0</v>
          </cell>
          <cell r="W6785">
            <v>0</v>
          </cell>
          <cell r="X6785">
            <v>0</v>
          </cell>
          <cell r="Y6785">
            <v>0</v>
          </cell>
          <cell r="Z6785">
            <v>0</v>
          </cell>
          <cell r="AA6785">
            <v>0</v>
          </cell>
          <cell r="AB6785">
            <v>0</v>
          </cell>
          <cell r="AC6785">
            <v>0</v>
          </cell>
          <cell r="AD6785">
            <v>33.32</v>
          </cell>
        </row>
        <row r="6786">
          <cell r="B6786" t="str">
            <v>MASON CO-REGULATEDRESIDENTIAL35ROCC1</v>
          </cell>
          <cell r="J6786" t="str">
            <v>35ROCC1</v>
          </cell>
          <cell r="K6786" t="str">
            <v>1-35 GAL ON CALL PICKUP</v>
          </cell>
          <cell r="S6786">
            <v>0</v>
          </cell>
          <cell r="T6786">
            <v>0</v>
          </cell>
          <cell r="U6786">
            <v>0</v>
          </cell>
          <cell r="V6786">
            <v>0</v>
          </cell>
          <cell r="W6786">
            <v>0</v>
          </cell>
          <cell r="X6786">
            <v>0</v>
          </cell>
          <cell r="Y6786">
            <v>0</v>
          </cell>
          <cell r="Z6786">
            <v>0</v>
          </cell>
          <cell r="AA6786">
            <v>0</v>
          </cell>
          <cell r="AB6786">
            <v>0</v>
          </cell>
          <cell r="AC6786">
            <v>0</v>
          </cell>
          <cell r="AD6786">
            <v>1844.7</v>
          </cell>
        </row>
        <row r="6787">
          <cell r="B6787" t="str">
            <v>MASON CO-REGULATEDRESIDENTIAL48RE1</v>
          </cell>
          <cell r="J6787" t="str">
            <v>48RE1</v>
          </cell>
          <cell r="K6787" t="str">
            <v>1-48 GAL EOW</v>
          </cell>
          <cell r="S6787">
            <v>0</v>
          </cell>
          <cell r="T6787">
            <v>0</v>
          </cell>
          <cell r="U6787">
            <v>0</v>
          </cell>
          <cell r="V6787">
            <v>0</v>
          </cell>
          <cell r="W6787">
            <v>0</v>
          </cell>
          <cell r="X6787">
            <v>0</v>
          </cell>
          <cell r="Y6787">
            <v>0</v>
          </cell>
          <cell r="Z6787">
            <v>0</v>
          </cell>
          <cell r="AA6787">
            <v>0</v>
          </cell>
          <cell r="AB6787">
            <v>0</v>
          </cell>
          <cell r="AC6787">
            <v>0</v>
          </cell>
          <cell r="AD6787">
            <v>-14.38</v>
          </cell>
        </row>
        <row r="6788">
          <cell r="B6788" t="str">
            <v>MASON CO-REGULATEDRESIDENTIAL48ROCC1</v>
          </cell>
          <cell r="J6788" t="str">
            <v>48ROCC1</v>
          </cell>
          <cell r="K6788" t="str">
            <v>1-48 GAL ON CALL PICKUP</v>
          </cell>
          <cell r="S6788">
            <v>0</v>
          </cell>
          <cell r="T6788">
            <v>0</v>
          </cell>
          <cell r="U6788">
            <v>0</v>
          </cell>
          <cell r="V6788">
            <v>0</v>
          </cell>
          <cell r="W6788">
            <v>0</v>
          </cell>
          <cell r="X6788">
            <v>0</v>
          </cell>
          <cell r="Y6788">
            <v>0</v>
          </cell>
          <cell r="Z6788">
            <v>0</v>
          </cell>
          <cell r="AA6788">
            <v>0</v>
          </cell>
          <cell r="AB6788">
            <v>0</v>
          </cell>
          <cell r="AC6788">
            <v>0</v>
          </cell>
          <cell r="AD6788">
            <v>120.48</v>
          </cell>
        </row>
        <row r="6789">
          <cell r="B6789" t="str">
            <v>MASON CO-REGULATEDRESIDENTIAL64ROCC1</v>
          </cell>
          <cell r="J6789" t="str">
            <v>64ROCC1</v>
          </cell>
          <cell r="K6789" t="str">
            <v>1-64 GAL ON CALL PICKUP</v>
          </cell>
          <cell r="S6789">
            <v>0</v>
          </cell>
          <cell r="T6789">
            <v>0</v>
          </cell>
          <cell r="U6789">
            <v>0</v>
          </cell>
          <cell r="V6789">
            <v>0</v>
          </cell>
          <cell r="W6789">
            <v>0</v>
          </cell>
          <cell r="X6789">
            <v>0</v>
          </cell>
          <cell r="Y6789">
            <v>0</v>
          </cell>
          <cell r="Z6789">
            <v>0</v>
          </cell>
          <cell r="AA6789">
            <v>0</v>
          </cell>
          <cell r="AB6789">
            <v>0</v>
          </cell>
          <cell r="AC6789">
            <v>0</v>
          </cell>
          <cell r="AD6789">
            <v>228.96</v>
          </cell>
        </row>
        <row r="6790">
          <cell r="B6790" t="str">
            <v>MASON CO-REGULATEDRESIDENTIAL96ROCC1</v>
          </cell>
          <cell r="J6790" t="str">
            <v>96ROCC1</v>
          </cell>
          <cell r="K6790" t="str">
            <v>1-96 GAL ON CALL PICKUP</v>
          </cell>
          <cell r="S6790">
            <v>0</v>
          </cell>
          <cell r="T6790">
            <v>0</v>
          </cell>
          <cell r="U6790">
            <v>0</v>
          </cell>
          <cell r="V6790">
            <v>0</v>
          </cell>
          <cell r="W6790">
            <v>0</v>
          </cell>
          <cell r="X6790">
            <v>0</v>
          </cell>
          <cell r="Y6790">
            <v>0</v>
          </cell>
          <cell r="Z6790">
            <v>0</v>
          </cell>
          <cell r="AA6790">
            <v>0</v>
          </cell>
          <cell r="AB6790">
            <v>0</v>
          </cell>
          <cell r="AC6790">
            <v>0</v>
          </cell>
          <cell r="AD6790">
            <v>553.19000000000005</v>
          </cell>
        </row>
        <row r="6791">
          <cell r="B6791" t="str">
            <v>MASON CO-REGULATEDRESIDENTIALADJOTHR</v>
          </cell>
          <cell r="J6791" t="str">
            <v>ADJOTHR</v>
          </cell>
          <cell r="K6791" t="str">
            <v>ADJUSTMENT</v>
          </cell>
          <cell r="S6791">
            <v>0</v>
          </cell>
          <cell r="T6791">
            <v>0</v>
          </cell>
          <cell r="U6791">
            <v>0</v>
          </cell>
          <cell r="V6791">
            <v>0</v>
          </cell>
          <cell r="W6791">
            <v>0</v>
          </cell>
          <cell r="X6791">
            <v>0</v>
          </cell>
          <cell r="Y6791">
            <v>0</v>
          </cell>
          <cell r="Z6791">
            <v>0</v>
          </cell>
          <cell r="AA6791">
            <v>0</v>
          </cell>
          <cell r="AB6791">
            <v>0</v>
          </cell>
          <cell r="AC6791">
            <v>0</v>
          </cell>
          <cell r="AD6791">
            <v>-0.02</v>
          </cell>
        </row>
        <row r="6792">
          <cell r="B6792" t="str">
            <v>MASON CO-REGULATEDRESIDENTIALEXTRAR</v>
          </cell>
          <cell r="J6792" t="str">
            <v>EXTRAR</v>
          </cell>
          <cell r="K6792" t="str">
            <v>EXTRA CAN/BAGS</v>
          </cell>
          <cell r="S6792">
            <v>0</v>
          </cell>
          <cell r="T6792">
            <v>0</v>
          </cell>
          <cell r="U6792">
            <v>0</v>
          </cell>
          <cell r="V6792">
            <v>0</v>
          </cell>
          <cell r="W6792">
            <v>0</v>
          </cell>
          <cell r="X6792">
            <v>0</v>
          </cell>
          <cell r="Y6792">
            <v>0</v>
          </cell>
          <cell r="Z6792">
            <v>0</v>
          </cell>
          <cell r="AA6792">
            <v>0</v>
          </cell>
          <cell r="AB6792">
            <v>0</v>
          </cell>
          <cell r="AC6792">
            <v>0</v>
          </cell>
          <cell r="AD6792">
            <v>103.73</v>
          </cell>
        </row>
        <row r="6793">
          <cell r="B6793" t="str">
            <v>MASON CO-REGULATEDRESIDENTIALOFOWR</v>
          </cell>
          <cell r="J6793" t="str">
            <v>OFOWR</v>
          </cell>
          <cell r="K6793" t="str">
            <v>OVERFILL/OVERWEIGHT CHG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  <cell r="W6793">
            <v>0</v>
          </cell>
          <cell r="X6793">
            <v>0</v>
          </cell>
          <cell r="Y6793">
            <v>0</v>
          </cell>
          <cell r="Z6793">
            <v>0</v>
          </cell>
          <cell r="AA6793">
            <v>0</v>
          </cell>
          <cell r="AB6793">
            <v>0</v>
          </cell>
          <cell r="AC6793">
            <v>0</v>
          </cell>
          <cell r="AD6793">
            <v>13.53</v>
          </cell>
        </row>
        <row r="6794">
          <cell r="B6794" t="str">
            <v>MASON CO-REGULATEDRESIDENTIALRECYCLECR</v>
          </cell>
          <cell r="J6794" t="str">
            <v>RECYCLECR</v>
          </cell>
          <cell r="K6794" t="str">
            <v>VALUE OF RECYCLABLES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  <cell r="W6794">
            <v>0</v>
          </cell>
          <cell r="X6794">
            <v>0</v>
          </cell>
          <cell r="Y6794">
            <v>0</v>
          </cell>
          <cell r="Z6794">
            <v>0</v>
          </cell>
          <cell r="AA6794">
            <v>0</v>
          </cell>
          <cell r="AB6794">
            <v>0</v>
          </cell>
          <cell r="AC6794">
            <v>0</v>
          </cell>
          <cell r="AD6794">
            <v>-1.17</v>
          </cell>
        </row>
        <row r="6795">
          <cell r="B6795" t="str">
            <v>MASON CO-REGULATEDRESIDENTIALRECYR</v>
          </cell>
          <cell r="J6795" t="str">
            <v>RECYR</v>
          </cell>
          <cell r="K6795" t="str">
            <v>RESIDENTIAL RECYCLE</v>
          </cell>
          <cell r="S6795">
            <v>0</v>
          </cell>
          <cell r="T6795">
            <v>0</v>
          </cell>
          <cell r="U6795">
            <v>0</v>
          </cell>
          <cell r="V6795">
            <v>0</v>
          </cell>
          <cell r="W6795">
            <v>0</v>
          </cell>
          <cell r="X6795">
            <v>0</v>
          </cell>
          <cell r="Y6795">
            <v>0</v>
          </cell>
          <cell r="Z6795">
            <v>0</v>
          </cell>
          <cell r="AA6795">
            <v>0</v>
          </cell>
          <cell r="AB6795">
            <v>0</v>
          </cell>
          <cell r="AC6795">
            <v>0</v>
          </cell>
          <cell r="AD6795">
            <v>-45.82</v>
          </cell>
        </row>
        <row r="6796">
          <cell r="B6796" t="str">
            <v>MASON CO-REGULATEDRESIDENTIALREDELIVER</v>
          </cell>
          <cell r="J6796" t="str">
            <v>REDELIVER</v>
          </cell>
          <cell r="K6796" t="str">
            <v>DELIVERY CHARGE</v>
          </cell>
          <cell r="S6796">
            <v>0</v>
          </cell>
          <cell r="T6796">
            <v>0</v>
          </cell>
          <cell r="U6796">
            <v>0</v>
          </cell>
          <cell r="V6796">
            <v>0</v>
          </cell>
          <cell r="W6796">
            <v>0</v>
          </cell>
          <cell r="X6796">
            <v>0</v>
          </cell>
          <cell r="Y6796">
            <v>0</v>
          </cell>
          <cell r="Z6796">
            <v>0</v>
          </cell>
          <cell r="AA6796">
            <v>0</v>
          </cell>
          <cell r="AB6796">
            <v>0</v>
          </cell>
          <cell r="AC6796">
            <v>0</v>
          </cell>
          <cell r="AD6796">
            <v>18.440000000000001</v>
          </cell>
        </row>
        <row r="6797">
          <cell r="B6797" t="str">
            <v>MASON CO-REGULATEDRESIDENTIALRESTART</v>
          </cell>
          <cell r="J6797" t="str">
            <v>RESTART</v>
          </cell>
          <cell r="K6797" t="str">
            <v>SERVICE RESTART FEE</v>
          </cell>
          <cell r="S6797">
            <v>0</v>
          </cell>
          <cell r="T6797">
            <v>0</v>
          </cell>
          <cell r="U6797">
            <v>0</v>
          </cell>
          <cell r="V6797">
            <v>0</v>
          </cell>
          <cell r="W6797">
            <v>0</v>
          </cell>
          <cell r="X6797">
            <v>0</v>
          </cell>
          <cell r="Y6797">
            <v>0</v>
          </cell>
          <cell r="Z6797">
            <v>0</v>
          </cell>
          <cell r="AA6797">
            <v>0</v>
          </cell>
          <cell r="AB6797">
            <v>0</v>
          </cell>
          <cell r="AC6797">
            <v>0</v>
          </cell>
          <cell r="AD6797">
            <v>43.89</v>
          </cell>
        </row>
        <row r="6798">
          <cell r="B6798" t="str">
            <v>MASON CO-REGULATEDROLLOFFROLID</v>
          </cell>
          <cell r="J6798" t="str">
            <v>ROLID</v>
          </cell>
          <cell r="K6798" t="str">
            <v>ROLL OFF-LID</v>
          </cell>
          <cell r="S6798">
            <v>0</v>
          </cell>
          <cell r="T6798">
            <v>0</v>
          </cell>
          <cell r="U6798">
            <v>0</v>
          </cell>
          <cell r="V6798">
            <v>0</v>
          </cell>
          <cell r="W6798">
            <v>0</v>
          </cell>
          <cell r="X6798">
            <v>0</v>
          </cell>
          <cell r="Y6798">
            <v>0</v>
          </cell>
          <cell r="Z6798">
            <v>0</v>
          </cell>
          <cell r="AA6798">
            <v>0</v>
          </cell>
          <cell r="AB6798">
            <v>0</v>
          </cell>
          <cell r="AC6798">
            <v>0</v>
          </cell>
          <cell r="AD6798">
            <v>262.08</v>
          </cell>
        </row>
        <row r="6799">
          <cell r="B6799" t="str">
            <v>MASON CO-REGULATEDROLLOFFRORENT10D</v>
          </cell>
          <cell r="J6799" t="str">
            <v>RORENT10D</v>
          </cell>
          <cell r="K6799" t="str">
            <v>10YD ROLL OFF DAILY RENT</v>
          </cell>
          <cell r="S6799">
            <v>0</v>
          </cell>
          <cell r="T6799">
            <v>0</v>
          </cell>
          <cell r="U6799">
            <v>0</v>
          </cell>
          <cell r="V6799">
            <v>0</v>
          </cell>
          <cell r="W6799">
            <v>0</v>
          </cell>
          <cell r="X6799">
            <v>0</v>
          </cell>
          <cell r="Y6799">
            <v>0</v>
          </cell>
          <cell r="Z6799">
            <v>0</v>
          </cell>
          <cell r="AA6799">
            <v>0</v>
          </cell>
          <cell r="AB6799">
            <v>0</v>
          </cell>
          <cell r="AC6799">
            <v>0</v>
          </cell>
          <cell r="AD6799">
            <v>195.3</v>
          </cell>
        </row>
        <row r="6800">
          <cell r="B6800" t="str">
            <v>MASON CO-REGULATEDROLLOFFRORENT20D</v>
          </cell>
          <cell r="J6800" t="str">
            <v>RORENT20D</v>
          </cell>
          <cell r="K6800" t="str">
            <v>20YD ROLL OFF-DAILY RENT</v>
          </cell>
          <cell r="S6800">
            <v>0</v>
          </cell>
          <cell r="T6800">
            <v>0</v>
          </cell>
          <cell r="U6800">
            <v>0</v>
          </cell>
          <cell r="V6800">
            <v>0</v>
          </cell>
          <cell r="W6800">
            <v>0</v>
          </cell>
          <cell r="X6800">
            <v>0</v>
          </cell>
          <cell r="Y6800">
            <v>0</v>
          </cell>
          <cell r="Z6800">
            <v>0</v>
          </cell>
          <cell r="AA6800">
            <v>0</v>
          </cell>
          <cell r="AB6800">
            <v>0</v>
          </cell>
          <cell r="AC6800">
            <v>0</v>
          </cell>
          <cell r="AD6800">
            <v>2331.88</v>
          </cell>
        </row>
        <row r="6801">
          <cell r="B6801" t="str">
            <v>MASON CO-REGULATEDROLLOFFRORENT20DRECY</v>
          </cell>
          <cell r="J6801" t="str">
            <v>RORENT20DRECY</v>
          </cell>
          <cell r="K6801" t="str">
            <v>ROLL OFF RENT DAILY-RECYL</v>
          </cell>
          <cell r="S6801">
            <v>0</v>
          </cell>
          <cell r="T6801">
            <v>0</v>
          </cell>
          <cell r="U6801">
            <v>0</v>
          </cell>
          <cell r="V6801">
            <v>0</v>
          </cell>
          <cell r="W6801">
            <v>0</v>
          </cell>
          <cell r="X6801">
            <v>0</v>
          </cell>
          <cell r="Y6801">
            <v>0</v>
          </cell>
          <cell r="Z6801">
            <v>0</v>
          </cell>
          <cell r="AA6801">
            <v>0</v>
          </cell>
          <cell r="AB6801">
            <v>0</v>
          </cell>
          <cell r="AC6801">
            <v>0</v>
          </cell>
          <cell r="AD6801">
            <v>0</v>
          </cell>
        </row>
        <row r="6802">
          <cell r="B6802" t="str">
            <v>MASON CO-REGULATEDROLLOFFRORENT20M</v>
          </cell>
          <cell r="J6802" t="str">
            <v>RORENT20M</v>
          </cell>
          <cell r="K6802" t="str">
            <v>20YD ROLL OFF-MNTHLY RENT</v>
          </cell>
          <cell r="S6802">
            <v>0</v>
          </cell>
          <cell r="T6802">
            <v>0</v>
          </cell>
          <cell r="U6802">
            <v>0</v>
          </cell>
          <cell r="V6802">
            <v>0</v>
          </cell>
          <cell r="W6802">
            <v>0</v>
          </cell>
          <cell r="X6802">
            <v>0</v>
          </cell>
          <cell r="Y6802">
            <v>0</v>
          </cell>
          <cell r="Z6802">
            <v>0</v>
          </cell>
          <cell r="AA6802">
            <v>0</v>
          </cell>
          <cell r="AB6802">
            <v>0</v>
          </cell>
          <cell r="AC6802">
            <v>0</v>
          </cell>
          <cell r="AD6802">
            <v>2047.08</v>
          </cell>
        </row>
        <row r="6803">
          <cell r="B6803" t="str">
            <v>MASON CO-REGULATEDROLLOFFRORENT40D</v>
          </cell>
          <cell r="J6803" t="str">
            <v>RORENT40D</v>
          </cell>
          <cell r="K6803" t="str">
            <v>40YD ROLL OFF-DAILY RENT</v>
          </cell>
          <cell r="S6803">
            <v>0</v>
          </cell>
          <cell r="T6803">
            <v>0</v>
          </cell>
          <cell r="U6803">
            <v>0</v>
          </cell>
          <cell r="V6803">
            <v>0</v>
          </cell>
          <cell r="W6803">
            <v>0</v>
          </cell>
          <cell r="X6803">
            <v>0</v>
          </cell>
          <cell r="Y6803">
            <v>0</v>
          </cell>
          <cell r="Z6803">
            <v>0</v>
          </cell>
          <cell r="AA6803">
            <v>0</v>
          </cell>
          <cell r="AB6803">
            <v>0</v>
          </cell>
          <cell r="AC6803">
            <v>0</v>
          </cell>
          <cell r="AD6803">
            <v>1267.6400000000001</v>
          </cell>
        </row>
        <row r="6804">
          <cell r="B6804" t="str">
            <v>MASON CO-REGULATEDROLLOFFRORENT40M</v>
          </cell>
          <cell r="J6804" t="str">
            <v>RORENT40M</v>
          </cell>
          <cell r="K6804" t="str">
            <v>40YD ROLL OFF-MNTHLY RENT</v>
          </cell>
          <cell r="S6804">
            <v>0</v>
          </cell>
          <cell r="T6804">
            <v>0</v>
          </cell>
          <cell r="U6804">
            <v>0</v>
          </cell>
          <cell r="V6804">
            <v>0</v>
          </cell>
          <cell r="W6804">
            <v>0</v>
          </cell>
          <cell r="X6804">
            <v>0</v>
          </cell>
          <cell r="Y6804">
            <v>0</v>
          </cell>
          <cell r="Z6804">
            <v>0</v>
          </cell>
          <cell r="AA6804">
            <v>0</v>
          </cell>
          <cell r="AB6804">
            <v>0</v>
          </cell>
          <cell r="AC6804">
            <v>0</v>
          </cell>
          <cell r="AD6804">
            <v>331.48</v>
          </cell>
        </row>
        <row r="6805">
          <cell r="B6805" t="str">
            <v>MASON CO-REGULATEDROLLOFFCPHAUL10</v>
          </cell>
          <cell r="J6805" t="str">
            <v>CPHAUL10</v>
          </cell>
          <cell r="K6805" t="str">
            <v>10YD COMPACTOR-HAUL</v>
          </cell>
          <cell r="S6805">
            <v>0</v>
          </cell>
          <cell r="T6805">
            <v>0</v>
          </cell>
          <cell r="U6805">
            <v>0</v>
          </cell>
          <cell r="V6805">
            <v>0</v>
          </cell>
          <cell r="W6805">
            <v>0</v>
          </cell>
          <cell r="X6805">
            <v>0</v>
          </cell>
          <cell r="Y6805">
            <v>0</v>
          </cell>
          <cell r="Z6805">
            <v>0</v>
          </cell>
          <cell r="AA6805">
            <v>0</v>
          </cell>
          <cell r="AB6805">
            <v>0</v>
          </cell>
          <cell r="AC6805">
            <v>0</v>
          </cell>
          <cell r="AD6805">
            <v>126.71</v>
          </cell>
        </row>
        <row r="6806">
          <cell r="B6806" t="str">
            <v>MASON CO-REGULATEDROLLOFFCPHAUL15</v>
          </cell>
          <cell r="J6806" t="str">
            <v>CPHAUL15</v>
          </cell>
          <cell r="K6806" t="str">
            <v>15YD COMPACTOR-HAUL</v>
          </cell>
          <cell r="S6806">
            <v>0</v>
          </cell>
          <cell r="T6806">
            <v>0</v>
          </cell>
          <cell r="U6806">
            <v>0</v>
          </cell>
          <cell r="V6806">
            <v>0</v>
          </cell>
          <cell r="W6806">
            <v>0</v>
          </cell>
          <cell r="X6806">
            <v>0</v>
          </cell>
          <cell r="Y6806">
            <v>0</v>
          </cell>
          <cell r="Z6806">
            <v>0</v>
          </cell>
          <cell r="AA6806">
            <v>0</v>
          </cell>
          <cell r="AB6806">
            <v>0</v>
          </cell>
          <cell r="AC6806">
            <v>0</v>
          </cell>
          <cell r="AD6806">
            <v>730.85</v>
          </cell>
        </row>
        <row r="6807">
          <cell r="B6807" t="str">
            <v>MASON CO-REGULATEDROLLOFFCPHAUL20</v>
          </cell>
          <cell r="J6807" t="str">
            <v>CPHAUL20</v>
          </cell>
          <cell r="K6807" t="str">
            <v>20YD COMPACTOR-HAUL</v>
          </cell>
          <cell r="S6807">
            <v>0</v>
          </cell>
          <cell r="T6807">
            <v>0</v>
          </cell>
          <cell r="U6807">
            <v>0</v>
          </cell>
          <cell r="V6807">
            <v>0</v>
          </cell>
          <cell r="W6807">
            <v>0</v>
          </cell>
          <cell r="X6807">
            <v>0</v>
          </cell>
          <cell r="Y6807">
            <v>0</v>
          </cell>
          <cell r="Z6807">
            <v>0</v>
          </cell>
          <cell r="AA6807">
            <v>0</v>
          </cell>
          <cell r="AB6807">
            <v>0</v>
          </cell>
          <cell r="AC6807">
            <v>0</v>
          </cell>
          <cell r="AD6807">
            <v>155.93</v>
          </cell>
        </row>
        <row r="6808">
          <cell r="B6808" t="str">
            <v>MASON CO-REGULATEDROLLOFFCPHAUL25</v>
          </cell>
          <cell r="J6808" t="str">
            <v>CPHAUL25</v>
          </cell>
          <cell r="K6808" t="str">
            <v>25YD COMPACTOR-HAUL</v>
          </cell>
          <cell r="S6808">
            <v>0</v>
          </cell>
          <cell r="T6808">
            <v>0</v>
          </cell>
          <cell r="U6808">
            <v>0</v>
          </cell>
          <cell r="V6808">
            <v>0</v>
          </cell>
          <cell r="W6808">
            <v>0</v>
          </cell>
          <cell r="X6808">
            <v>0</v>
          </cell>
          <cell r="Y6808">
            <v>0</v>
          </cell>
          <cell r="Z6808">
            <v>0</v>
          </cell>
          <cell r="AA6808">
            <v>0</v>
          </cell>
          <cell r="AB6808">
            <v>0</v>
          </cell>
          <cell r="AC6808">
            <v>0</v>
          </cell>
          <cell r="AD6808">
            <v>2048.2800000000002</v>
          </cell>
        </row>
        <row r="6809">
          <cell r="B6809" t="str">
            <v>MASON CO-REGULATEDROLLOFFDISPMC-TON</v>
          </cell>
          <cell r="J6809" t="str">
            <v>DISPMC-TON</v>
          </cell>
          <cell r="K6809" t="str">
            <v>MC LANDFILL PER TON</v>
          </cell>
          <cell r="S6809">
            <v>0</v>
          </cell>
          <cell r="T6809">
            <v>0</v>
          </cell>
          <cell r="U6809">
            <v>0</v>
          </cell>
          <cell r="V6809">
            <v>0</v>
          </cell>
          <cell r="W6809">
            <v>0</v>
          </cell>
          <cell r="X6809">
            <v>0</v>
          </cell>
          <cell r="Y6809">
            <v>0</v>
          </cell>
          <cell r="Z6809">
            <v>0</v>
          </cell>
          <cell r="AA6809">
            <v>0</v>
          </cell>
          <cell r="AB6809">
            <v>0</v>
          </cell>
          <cell r="AC6809">
            <v>0</v>
          </cell>
          <cell r="AD6809">
            <v>29906.83</v>
          </cell>
        </row>
        <row r="6810">
          <cell r="B6810" t="str">
            <v>MASON CO-REGULATEDROLLOFFDISPMCMISC</v>
          </cell>
          <cell r="J6810" t="str">
            <v>DISPMCMISC</v>
          </cell>
          <cell r="K6810" t="str">
            <v>DISPOSAL MISCELLANOUS</v>
          </cell>
          <cell r="S6810">
            <v>0</v>
          </cell>
          <cell r="T6810">
            <v>0</v>
          </cell>
          <cell r="U6810">
            <v>0</v>
          </cell>
          <cell r="V6810">
            <v>0</v>
          </cell>
          <cell r="W6810">
            <v>0</v>
          </cell>
          <cell r="X6810">
            <v>0</v>
          </cell>
          <cell r="Y6810">
            <v>0</v>
          </cell>
          <cell r="Z6810">
            <v>0</v>
          </cell>
          <cell r="AA6810">
            <v>0</v>
          </cell>
          <cell r="AB6810">
            <v>0</v>
          </cell>
          <cell r="AC6810">
            <v>0</v>
          </cell>
          <cell r="AD6810">
            <v>314.12</v>
          </cell>
        </row>
        <row r="6811">
          <cell r="B6811" t="str">
            <v>MASON CO-REGULATEDROLLOFFRODEL</v>
          </cell>
          <cell r="J6811" t="str">
            <v>RODEL</v>
          </cell>
          <cell r="K6811" t="str">
            <v>ROLL OFF-DELIVERY</v>
          </cell>
          <cell r="S6811">
            <v>0</v>
          </cell>
          <cell r="T6811">
            <v>0</v>
          </cell>
          <cell r="U6811">
            <v>0</v>
          </cell>
          <cell r="V6811">
            <v>0</v>
          </cell>
          <cell r="W6811">
            <v>0</v>
          </cell>
          <cell r="X6811">
            <v>0</v>
          </cell>
          <cell r="Y6811">
            <v>0</v>
          </cell>
          <cell r="Z6811">
            <v>0</v>
          </cell>
          <cell r="AA6811">
            <v>0</v>
          </cell>
          <cell r="AB6811">
            <v>0</v>
          </cell>
          <cell r="AC6811">
            <v>0</v>
          </cell>
          <cell r="AD6811">
            <v>1559.2</v>
          </cell>
        </row>
        <row r="6812">
          <cell r="B6812" t="str">
            <v>MASON CO-REGULATEDROLLOFFROHAUL10T</v>
          </cell>
          <cell r="J6812" t="str">
            <v>ROHAUL10T</v>
          </cell>
          <cell r="K6812" t="str">
            <v>ROHAUL10T</v>
          </cell>
          <cell r="S6812">
            <v>0</v>
          </cell>
          <cell r="T6812">
            <v>0</v>
          </cell>
          <cell r="U6812">
            <v>0</v>
          </cell>
          <cell r="V6812">
            <v>0</v>
          </cell>
          <cell r="W6812">
            <v>0</v>
          </cell>
          <cell r="X6812">
            <v>0</v>
          </cell>
          <cell r="Y6812">
            <v>0</v>
          </cell>
          <cell r="Z6812">
            <v>0</v>
          </cell>
          <cell r="AA6812">
            <v>0</v>
          </cell>
          <cell r="AB6812">
            <v>0</v>
          </cell>
          <cell r="AC6812">
            <v>0</v>
          </cell>
          <cell r="AD6812">
            <v>335.72</v>
          </cell>
        </row>
        <row r="6813">
          <cell r="B6813" t="str">
            <v>MASON CO-REGULATEDROLLOFFROHAUL20</v>
          </cell>
          <cell r="J6813" t="str">
            <v>ROHAUL20</v>
          </cell>
          <cell r="K6813" t="str">
            <v>20YD ROLL OFF-HAUL</v>
          </cell>
          <cell r="S6813">
            <v>0</v>
          </cell>
          <cell r="T6813">
            <v>0</v>
          </cell>
          <cell r="U6813">
            <v>0</v>
          </cell>
          <cell r="V6813">
            <v>0</v>
          </cell>
          <cell r="W6813">
            <v>0</v>
          </cell>
          <cell r="X6813">
            <v>0</v>
          </cell>
          <cell r="Y6813">
            <v>0</v>
          </cell>
          <cell r="Z6813">
            <v>0</v>
          </cell>
          <cell r="AA6813">
            <v>0</v>
          </cell>
          <cell r="AB6813">
            <v>0</v>
          </cell>
          <cell r="AC6813">
            <v>0</v>
          </cell>
          <cell r="AD6813">
            <v>4191.6400000000003</v>
          </cell>
        </row>
        <row r="6814">
          <cell r="B6814" t="str">
            <v>MASON CO-REGULATEDROLLOFFROHAUL20T</v>
          </cell>
          <cell r="J6814" t="str">
            <v>ROHAUL20T</v>
          </cell>
          <cell r="K6814" t="str">
            <v>20YD ROLL OFF TEMP HAUL</v>
          </cell>
          <cell r="S6814">
            <v>0</v>
          </cell>
          <cell r="T6814">
            <v>0</v>
          </cell>
          <cell r="U6814">
            <v>0</v>
          </cell>
          <cell r="V6814">
            <v>0</v>
          </cell>
          <cell r="W6814">
            <v>0</v>
          </cell>
          <cell r="X6814">
            <v>0</v>
          </cell>
          <cell r="Y6814">
            <v>0</v>
          </cell>
          <cell r="Z6814">
            <v>0</v>
          </cell>
          <cell r="AA6814">
            <v>0</v>
          </cell>
          <cell r="AB6814">
            <v>0</v>
          </cell>
          <cell r="AC6814">
            <v>0</v>
          </cell>
          <cell r="AD6814">
            <v>2534.48</v>
          </cell>
        </row>
        <row r="6815">
          <cell r="B6815" t="str">
            <v>MASON CO-REGULATEDROLLOFFROHAUL30</v>
          </cell>
          <cell r="J6815" t="str">
            <v>ROHAUL30</v>
          </cell>
          <cell r="K6815" t="str">
            <v>30YD ROLL OFF-HAUL</v>
          </cell>
          <cell r="S6815">
            <v>0</v>
          </cell>
          <cell r="T6815">
            <v>0</v>
          </cell>
          <cell r="U6815">
            <v>0</v>
          </cell>
          <cell r="V6815">
            <v>0</v>
          </cell>
          <cell r="W6815">
            <v>0</v>
          </cell>
          <cell r="X6815">
            <v>0</v>
          </cell>
          <cell r="Y6815">
            <v>0</v>
          </cell>
          <cell r="Z6815">
            <v>0</v>
          </cell>
          <cell r="AA6815">
            <v>0</v>
          </cell>
          <cell r="AB6815">
            <v>0</v>
          </cell>
          <cell r="AC6815">
            <v>0</v>
          </cell>
          <cell r="AD6815">
            <v>126.4</v>
          </cell>
        </row>
        <row r="6816">
          <cell r="B6816" t="str">
            <v>MASON CO-REGULATEDROLLOFFROHAUL40</v>
          </cell>
          <cell r="J6816" t="str">
            <v>ROHAUL40</v>
          </cell>
          <cell r="K6816" t="str">
            <v>40YD ROLL OFF-HAUL</v>
          </cell>
          <cell r="S6816">
            <v>0</v>
          </cell>
          <cell r="T6816">
            <v>0</v>
          </cell>
          <cell r="U6816">
            <v>0</v>
          </cell>
          <cell r="V6816">
            <v>0</v>
          </cell>
          <cell r="W6816">
            <v>0</v>
          </cell>
          <cell r="X6816">
            <v>0</v>
          </cell>
          <cell r="Y6816">
            <v>0</v>
          </cell>
          <cell r="Z6816">
            <v>0</v>
          </cell>
          <cell r="AA6816">
            <v>0</v>
          </cell>
          <cell r="AB6816">
            <v>0</v>
          </cell>
          <cell r="AC6816">
            <v>0</v>
          </cell>
          <cell r="AD6816">
            <v>1491.66</v>
          </cell>
        </row>
        <row r="6817">
          <cell r="B6817" t="str">
            <v>MASON CO-REGULATEDROLLOFFROHAUL40T</v>
          </cell>
          <cell r="J6817" t="str">
            <v>ROHAUL40T</v>
          </cell>
          <cell r="K6817" t="str">
            <v>40YD ROLL OFF TEMP HAUL</v>
          </cell>
          <cell r="S6817">
            <v>0</v>
          </cell>
          <cell r="T6817">
            <v>0</v>
          </cell>
          <cell r="U6817">
            <v>0</v>
          </cell>
          <cell r="V6817">
            <v>0</v>
          </cell>
          <cell r="W6817">
            <v>0</v>
          </cell>
          <cell r="X6817">
            <v>0</v>
          </cell>
          <cell r="Y6817">
            <v>0</v>
          </cell>
          <cell r="Z6817">
            <v>0</v>
          </cell>
          <cell r="AA6817">
            <v>0</v>
          </cell>
          <cell r="AB6817">
            <v>0</v>
          </cell>
          <cell r="AC6817">
            <v>0</v>
          </cell>
          <cell r="AD6817">
            <v>828.7</v>
          </cell>
        </row>
        <row r="6818">
          <cell r="B6818" t="str">
            <v>MASON CO-REGULATEDROLLOFFROLID</v>
          </cell>
          <cell r="J6818" t="str">
            <v>ROLID</v>
          </cell>
          <cell r="K6818" t="str">
            <v>ROLL OFF-LID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  <cell r="W6818">
            <v>0</v>
          </cell>
          <cell r="X6818">
            <v>0</v>
          </cell>
          <cell r="Y6818">
            <v>0</v>
          </cell>
          <cell r="Z6818">
            <v>0</v>
          </cell>
          <cell r="AA6818">
            <v>0</v>
          </cell>
          <cell r="AB6818">
            <v>0</v>
          </cell>
          <cell r="AC6818">
            <v>0</v>
          </cell>
          <cell r="AD6818">
            <v>8.82</v>
          </cell>
        </row>
        <row r="6819">
          <cell r="B6819" t="str">
            <v>MASON CO-REGULATEDROLLOFFROMILE</v>
          </cell>
          <cell r="J6819" t="str">
            <v>ROMILE</v>
          </cell>
          <cell r="K6819" t="str">
            <v>ROLL OFF-MILEAGE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  <cell r="W6819">
            <v>0</v>
          </cell>
          <cell r="X6819">
            <v>0</v>
          </cell>
          <cell r="Y6819">
            <v>0</v>
          </cell>
          <cell r="Z6819">
            <v>0</v>
          </cell>
          <cell r="AA6819">
            <v>0</v>
          </cell>
          <cell r="AB6819">
            <v>0</v>
          </cell>
          <cell r="AC6819">
            <v>0</v>
          </cell>
          <cell r="AD6819">
            <v>848.07</v>
          </cell>
        </row>
        <row r="6820">
          <cell r="B6820" t="str">
            <v>MASON CO-REGULATEDROLLOFFRORENT10D</v>
          </cell>
          <cell r="J6820" t="str">
            <v>RORENT10D</v>
          </cell>
          <cell r="K6820" t="str">
            <v>10YD ROLL OFF DAILY RENT</v>
          </cell>
          <cell r="S6820">
            <v>0</v>
          </cell>
          <cell r="T6820">
            <v>0</v>
          </cell>
          <cell r="U6820">
            <v>0</v>
          </cell>
          <cell r="V6820">
            <v>0</v>
          </cell>
          <cell r="W6820">
            <v>0</v>
          </cell>
          <cell r="X6820">
            <v>0</v>
          </cell>
          <cell r="Y6820">
            <v>0</v>
          </cell>
          <cell r="Z6820">
            <v>0</v>
          </cell>
          <cell r="AA6820">
            <v>0</v>
          </cell>
          <cell r="AB6820">
            <v>0</v>
          </cell>
          <cell r="AC6820">
            <v>0</v>
          </cell>
          <cell r="AD6820">
            <v>-4.6500000000000004</v>
          </cell>
        </row>
        <row r="6821">
          <cell r="B6821" t="str">
            <v>MASON CO-REGULATEDROLLOFFRORENT20D</v>
          </cell>
          <cell r="J6821" t="str">
            <v>RORENT20D</v>
          </cell>
          <cell r="K6821" t="str">
            <v>20YD ROLL OFF-DAILY RENT</v>
          </cell>
          <cell r="S6821">
            <v>0</v>
          </cell>
          <cell r="T6821">
            <v>0</v>
          </cell>
          <cell r="U6821">
            <v>0</v>
          </cell>
          <cell r="V6821">
            <v>0</v>
          </cell>
          <cell r="W6821">
            <v>0</v>
          </cell>
          <cell r="X6821">
            <v>0</v>
          </cell>
          <cell r="Y6821">
            <v>0</v>
          </cell>
          <cell r="Z6821">
            <v>0</v>
          </cell>
          <cell r="AA6821">
            <v>0</v>
          </cell>
          <cell r="AB6821">
            <v>0</v>
          </cell>
          <cell r="AC6821">
            <v>0</v>
          </cell>
          <cell r="AD6821">
            <v>1027.71</v>
          </cell>
        </row>
        <row r="6822">
          <cell r="B6822" t="str">
            <v>MASON CO-REGULATEDROLLOFFRORENT40D</v>
          </cell>
          <cell r="J6822" t="str">
            <v>RORENT40D</v>
          </cell>
          <cell r="K6822" t="str">
            <v>40YD ROLL OFF-DAILY RENT</v>
          </cell>
          <cell r="S6822">
            <v>0</v>
          </cell>
          <cell r="T6822">
            <v>0</v>
          </cell>
          <cell r="U6822">
            <v>0</v>
          </cell>
          <cell r="V6822">
            <v>0</v>
          </cell>
          <cell r="W6822">
            <v>0</v>
          </cell>
          <cell r="X6822">
            <v>0</v>
          </cell>
          <cell r="Y6822">
            <v>0</v>
          </cell>
          <cell r="Z6822">
            <v>0</v>
          </cell>
          <cell r="AA6822">
            <v>0</v>
          </cell>
          <cell r="AB6822">
            <v>0</v>
          </cell>
          <cell r="AC6822">
            <v>0</v>
          </cell>
          <cell r="AD6822">
            <v>217.58</v>
          </cell>
        </row>
        <row r="6823">
          <cell r="B6823" t="str">
            <v>MASON CO-REGULATEDROLLOFFSP</v>
          </cell>
          <cell r="J6823" t="str">
            <v>SP</v>
          </cell>
          <cell r="K6823" t="str">
            <v>SPECIAL PICKUP</v>
          </cell>
          <cell r="S6823">
            <v>0</v>
          </cell>
          <cell r="T6823">
            <v>0</v>
          </cell>
          <cell r="U6823">
            <v>0</v>
          </cell>
          <cell r="V6823">
            <v>0</v>
          </cell>
          <cell r="W6823">
            <v>0</v>
          </cell>
          <cell r="X6823">
            <v>0</v>
          </cell>
          <cell r="Y6823">
            <v>0</v>
          </cell>
          <cell r="Z6823">
            <v>0</v>
          </cell>
          <cell r="AA6823">
            <v>0</v>
          </cell>
          <cell r="AB6823">
            <v>0</v>
          </cell>
          <cell r="AC6823">
            <v>0</v>
          </cell>
          <cell r="AD6823">
            <v>303.36</v>
          </cell>
        </row>
        <row r="6824">
          <cell r="B6824" t="str">
            <v>MASON CO-REGULATEDSURCFUEL-RES MASON</v>
          </cell>
          <cell r="J6824" t="str">
            <v>FUEL-RES MASON</v>
          </cell>
          <cell r="K6824" t="str">
            <v>FUEL &amp; MATERIAL SURCHARGE</v>
          </cell>
          <cell r="S6824">
            <v>0</v>
          </cell>
          <cell r="T6824">
            <v>0</v>
          </cell>
          <cell r="U6824">
            <v>0</v>
          </cell>
          <cell r="V6824">
            <v>0</v>
          </cell>
          <cell r="W6824">
            <v>0</v>
          </cell>
          <cell r="X6824">
            <v>0</v>
          </cell>
          <cell r="Y6824">
            <v>0</v>
          </cell>
          <cell r="Z6824">
            <v>0</v>
          </cell>
          <cell r="AA6824">
            <v>0</v>
          </cell>
          <cell r="AB6824">
            <v>0</v>
          </cell>
          <cell r="AC6824">
            <v>0</v>
          </cell>
          <cell r="AD6824">
            <v>0</v>
          </cell>
        </row>
        <row r="6825">
          <cell r="B6825" t="str">
            <v>MASON CO-REGULATEDSURCFUEL-COM MASON</v>
          </cell>
          <cell r="J6825" t="str">
            <v>FUEL-COM MASON</v>
          </cell>
          <cell r="K6825" t="str">
            <v>FUEL &amp; MATERIAL SURCHARGE</v>
          </cell>
          <cell r="S6825">
            <v>0</v>
          </cell>
          <cell r="T6825">
            <v>0</v>
          </cell>
          <cell r="U6825">
            <v>0</v>
          </cell>
          <cell r="V6825">
            <v>0</v>
          </cell>
          <cell r="W6825">
            <v>0</v>
          </cell>
          <cell r="X6825">
            <v>0</v>
          </cell>
          <cell r="Y6825">
            <v>0</v>
          </cell>
          <cell r="Z6825">
            <v>0</v>
          </cell>
          <cell r="AA6825">
            <v>0</v>
          </cell>
          <cell r="AB6825">
            <v>0</v>
          </cell>
          <cell r="AC6825">
            <v>0</v>
          </cell>
          <cell r="AD6825">
            <v>0</v>
          </cell>
        </row>
        <row r="6826">
          <cell r="B6826" t="str">
            <v>MASON CO-REGULATEDSURCFUEL-RECY MASON</v>
          </cell>
          <cell r="J6826" t="str">
            <v>FUEL-RECY MASON</v>
          </cell>
          <cell r="K6826" t="str">
            <v>FUEL &amp; MATERIAL SURCHARGE</v>
          </cell>
          <cell r="S6826">
            <v>0</v>
          </cell>
          <cell r="T6826">
            <v>0</v>
          </cell>
          <cell r="U6826">
            <v>0</v>
          </cell>
          <cell r="V6826">
            <v>0</v>
          </cell>
          <cell r="W6826">
            <v>0</v>
          </cell>
          <cell r="X6826">
            <v>0</v>
          </cell>
          <cell r="Y6826">
            <v>0</v>
          </cell>
          <cell r="Z6826">
            <v>0</v>
          </cell>
          <cell r="AA6826">
            <v>0</v>
          </cell>
          <cell r="AB6826">
            <v>0</v>
          </cell>
          <cell r="AC6826">
            <v>0</v>
          </cell>
          <cell r="AD6826">
            <v>0</v>
          </cell>
        </row>
        <row r="6827">
          <cell r="B6827" t="str">
            <v>MASON CO-REGULATEDSURCFUEL-RES MASON</v>
          </cell>
          <cell r="J6827" t="str">
            <v>FUEL-RES MASON</v>
          </cell>
          <cell r="K6827" t="str">
            <v>FUEL &amp; MATERIAL SURCHARGE</v>
          </cell>
          <cell r="S6827">
            <v>0</v>
          </cell>
          <cell r="T6827">
            <v>0</v>
          </cell>
          <cell r="U6827">
            <v>0</v>
          </cell>
          <cell r="V6827">
            <v>0</v>
          </cell>
          <cell r="W6827">
            <v>0</v>
          </cell>
          <cell r="X6827">
            <v>0</v>
          </cell>
          <cell r="Y6827">
            <v>0</v>
          </cell>
          <cell r="Z6827">
            <v>0</v>
          </cell>
          <cell r="AA6827">
            <v>0</v>
          </cell>
          <cell r="AB6827">
            <v>0</v>
          </cell>
          <cell r="AC6827">
            <v>0</v>
          </cell>
          <cell r="AD6827">
            <v>0</v>
          </cell>
        </row>
        <row r="6828">
          <cell r="B6828" t="str">
            <v>MASON CO-REGULATEDSURCFUEL-RECY MASON</v>
          </cell>
          <cell r="J6828" t="str">
            <v>FUEL-RECY MASON</v>
          </cell>
          <cell r="K6828" t="str">
            <v>FUEL &amp; MATERIAL SURCHARGE</v>
          </cell>
          <cell r="S6828">
            <v>0</v>
          </cell>
          <cell r="T6828">
            <v>0</v>
          </cell>
          <cell r="U6828">
            <v>0</v>
          </cell>
          <cell r="V6828">
            <v>0</v>
          </cell>
          <cell r="W6828">
            <v>0</v>
          </cell>
          <cell r="X6828">
            <v>0</v>
          </cell>
          <cell r="Y6828">
            <v>0</v>
          </cell>
          <cell r="Z6828">
            <v>0</v>
          </cell>
          <cell r="AA6828">
            <v>0</v>
          </cell>
          <cell r="AB6828">
            <v>0</v>
          </cell>
          <cell r="AC6828">
            <v>0</v>
          </cell>
          <cell r="AD6828">
            <v>0</v>
          </cell>
        </row>
        <row r="6829">
          <cell r="B6829" t="str">
            <v>MASON CO-REGULATEDSURCFUEL-RES MASON</v>
          </cell>
          <cell r="J6829" t="str">
            <v>FUEL-RES MASON</v>
          </cell>
          <cell r="K6829" t="str">
            <v>FUEL &amp; MATERIAL SURCHARGE</v>
          </cell>
          <cell r="S6829">
            <v>0</v>
          </cell>
          <cell r="T6829">
            <v>0</v>
          </cell>
          <cell r="U6829">
            <v>0</v>
          </cell>
          <cell r="V6829">
            <v>0</v>
          </cell>
          <cell r="W6829">
            <v>0</v>
          </cell>
          <cell r="X6829">
            <v>0</v>
          </cell>
          <cell r="Y6829">
            <v>0</v>
          </cell>
          <cell r="Z6829">
            <v>0</v>
          </cell>
          <cell r="AA6829">
            <v>0</v>
          </cell>
          <cell r="AB6829">
            <v>0</v>
          </cell>
          <cell r="AC6829">
            <v>0</v>
          </cell>
          <cell r="AD6829">
            <v>0</v>
          </cell>
        </row>
        <row r="6830">
          <cell r="B6830" t="str">
            <v>MASON CO-REGULATEDSURCFUEL-COM MASON</v>
          </cell>
          <cell r="J6830" t="str">
            <v>FUEL-COM MASON</v>
          </cell>
          <cell r="K6830" t="str">
            <v>FUEL &amp; MATERIAL SURCHARGE</v>
          </cell>
          <cell r="S6830">
            <v>0</v>
          </cell>
          <cell r="T6830">
            <v>0</v>
          </cell>
          <cell r="U6830">
            <v>0</v>
          </cell>
          <cell r="V6830">
            <v>0</v>
          </cell>
          <cell r="W6830">
            <v>0</v>
          </cell>
          <cell r="X6830">
            <v>0</v>
          </cell>
          <cell r="Y6830">
            <v>0</v>
          </cell>
          <cell r="Z6830">
            <v>0</v>
          </cell>
          <cell r="AA6830">
            <v>0</v>
          </cell>
          <cell r="AB6830">
            <v>0</v>
          </cell>
          <cell r="AC6830">
            <v>0</v>
          </cell>
          <cell r="AD6830">
            <v>0</v>
          </cell>
        </row>
        <row r="6831">
          <cell r="B6831" t="str">
            <v>MASON CO-REGULATEDSURCFUEL-RECY MASON</v>
          </cell>
          <cell r="J6831" t="str">
            <v>FUEL-RECY MASON</v>
          </cell>
          <cell r="K6831" t="str">
            <v>FUEL &amp; MATERIAL SURCHARGE</v>
          </cell>
          <cell r="S6831">
            <v>0</v>
          </cell>
          <cell r="T6831">
            <v>0</v>
          </cell>
          <cell r="U6831">
            <v>0</v>
          </cell>
          <cell r="V6831">
            <v>0</v>
          </cell>
          <cell r="W6831">
            <v>0</v>
          </cell>
          <cell r="X6831">
            <v>0</v>
          </cell>
          <cell r="Y6831">
            <v>0</v>
          </cell>
          <cell r="Z6831">
            <v>0</v>
          </cell>
          <cell r="AA6831">
            <v>0</v>
          </cell>
          <cell r="AB6831">
            <v>0</v>
          </cell>
          <cell r="AC6831">
            <v>0</v>
          </cell>
          <cell r="AD6831">
            <v>0</v>
          </cell>
        </row>
        <row r="6832">
          <cell r="B6832" t="str">
            <v>MASON CO-REGULATEDSURCFUEL-RES MASON</v>
          </cell>
          <cell r="J6832" t="str">
            <v>FUEL-RES MASON</v>
          </cell>
          <cell r="K6832" t="str">
            <v>FUEL &amp; MATERIAL SURCHARGE</v>
          </cell>
          <cell r="S6832">
            <v>0</v>
          </cell>
          <cell r="T6832">
            <v>0</v>
          </cell>
          <cell r="U6832">
            <v>0</v>
          </cell>
          <cell r="V6832">
            <v>0</v>
          </cell>
          <cell r="W6832">
            <v>0</v>
          </cell>
          <cell r="X6832">
            <v>0</v>
          </cell>
          <cell r="Y6832">
            <v>0</v>
          </cell>
          <cell r="Z6832">
            <v>0</v>
          </cell>
          <cell r="AA6832">
            <v>0</v>
          </cell>
          <cell r="AB6832">
            <v>0</v>
          </cell>
          <cell r="AC6832">
            <v>0</v>
          </cell>
          <cell r="AD6832">
            <v>0</v>
          </cell>
        </row>
        <row r="6833">
          <cell r="B6833" t="str">
            <v>MASON CO-REGULATEDSURCFUEL-COM MASON</v>
          </cell>
          <cell r="J6833" t="str">
            <v>FUEL-COM MASON</v>
          </cell>
          <cell r="K6833" t="str">
            <v>FUEL &amp; MATERIAL SURCHARGE</v>
          </cell>
          <cell r="S6833">
            <v>0</v>
          </cell>
          <cell r="T6833">
            <v>0</v>
          </cell>
          <cell r="U6833">
            <v>0</v>
          </cell>
          <cell r="V6833">
            <v>0</v>
          </cell>
          <cell r="W6833">
            <v>0</v>
          </cell>
          <cell r="X6833">
            <v>0</v>
          </cell>
          <cell r="Y6833">
            <v>0</v>
          </cell>
          <cell r="Z6833">
            <v>0</v>
          </cell>
          <cell r="AA6833">
            <v>0</v>
          </cell>
          <cell r="AB6833">
            <v>0</v>
          </cell>
          <cell r="AC6833">
            <v>0</v>
          </cell>
          <cell r="AD6833">
            <v>0</v>
          </cell>
        </row>
        <row r="6834">
          <cell r="B6834" t="str">
            <v>MASON CO-REGULATEDSURCFUEL-RECY MASON</v>
          </cell>
          <cell r="J6834" t="str">
            <v>FUEL-RECY MASON</v>
          </cell>
          <cell r="K6834" t="str">
            <v>FUEL &amp; MATERIAL SURCHARGE</v>
          </cell>
          <cell r="S6834">
            <v>0</v>
          </cell>
          <cell r="T6834">
            <v>0</v>
          </cell>
          <cell r="U6834">
            <v>0</v>
          </cell>
          <cell r="V6834">
            <v>0</v>
          </cell>
          <cell r="W6834">
            <v>0</v>
          </cell>
          <cell r="X6834">
            <v>0</v>
          </cell>
          <cell r="Y6834">
            <v>0</v>
          </cell>
          <cell r="Z6834">
            <v>0</v>
          </cell>
          <cell r="AA6834">
            <v>0</v>
          </cell>
          <cell r="AB6834">
            <v>0</v>
          </cell>
          <cell r="AC6834">
            <v>0</v>
          </cell>
          <cell r="AD6834">
            <v>0</v>
          </cell>
        </row>
        <row r="6835">
          <cell r="B6835" t="str">
            <v>MASON CO-REGULATEDSURCFUEL-RO MASON</v>
          </cell>
          <cell r="J6835" t="str">
            <v>FUEL-RO MASON</v>
          </cell>
          <cell r="K6835" t="str">
            <v>FUEL &amp; MATERIAL SURCHARGE</v>
          </cell>
          <cell r="S6835">
            <v>0</v>
          </cell>
          <cell r="T6835">
            <v>0</v>
          </cell>
          <cell r="U6835">
            <v>0</v>
          </cell>
          <cell r="V6835">
            <v>0</v>
          </cell>
          <cell r="W6835">
            <v>0</v>
          </cell>
          <cell r="X6835">
            <v>0</v>
          </cell>
          <cell r="Y6835">
            <v>0</v>
          </cell>
          <cell r="Z6835">
            <v>0</v>
          </cell>
          <cell r="AA6835">
            <v>0</v>
          </cell>
          <cell r="AB6835">
            <v>0</v>
          </cell>
          <cell r="AC6835">
            <v>0</v>
          </cell>
          <cell r="AD6835">
            <v>0</v>
          </cell>
        </row>
        <row r="6836">
          <cell r="B6836" t="str">
            <v>MASON CO-REGULATEDTAXESREF</v>
          </cell>
          <cell r="J6836" t="str">
            <v>REF</v>
          </cell>
          <cell r="K6836" t="str">
            <v>3.6% WA Refuse Tax</v>
          </cell>
          <cell r="S6836">
            <v>0</v>
          </cell>
          <cell r="T6836">
            <v>0</v>
          </cell>
          <cell r="U6836">
            <v>0</v>
          </cell>
          <cell r="V6836">
            <v>0</v>
          </cell>
          <cell r="W6836">
            <v>0</v>
          </cell>
          <cell r="X6836">
            <v>0</v>
          </cell>
          <cell r="Y6836">
            <v>0</v>
          </cell>
          <cell r="Z6836">
            <v>0</v>
          </cell>
          <cell r="AA6836">
            <v>0</v>
          </cell>
          <cell r="AB6836">
            <v>0</v>
          </cell>
          <cell r="AC6836">
            <v>0</v>
          </cell>
          <cell r="AD6836">
            <v>2.44</v>
          </cell>
        </row>
        <row r="6837">
          <cell r="B6837" t="str">
            <v>MASON CO-REGULATEDTAXESREF</v>
          </cell>
          <cell r="J6837" t="str">
            <v>REF</v>
          </cell>
          <cell r="K6837" t="str">
            <v>3.6% WA Refuse Tax</v>
          </cell>
          <cell r="S6837">
            <v>0</v>
          </cell>
          <cell r="T6837">
            <v>0</v>
          </cell>
          <cell r="U6837">
            <v>0</v>
          </cell>
          <cell r="V6837">
            <v>0</v>
          </cell>
          <cell r="W6837">
            <v>0</v>
          </cell>
          <cell r="X6837">
            <v>0</v>
          </cell>
          <cell r="Y6837">
            <v>0</v>
          </cell>
          <cell r="Z6837">
            <v>0</v>
          </cell>
          <cell r="AA6837">
            <v>0</v>
          </cell>
          <cell r="AB6837">
            <v>0</v>
          </cell>
          <cell r="AC6837">
            <v>0</v>
          </cell>
          <cell r="AD6837">
            <v>1650.9</v>
          </cell>
        </row>
        <row r="6838">
          <cell r="B6838" t="str">
            <v>MASON CO-REGULATEDTAXESSALES TAX</v>
          </cell>
          <cell r="J6838" t="str">
            <v>SALES TAX</v>
          </cell>
          <cell r="K6838" t="str">
            <v>8.5% Sales Tax</v>
          </cell>
          <cell r="S6838">
            <v>0</v>
          </cell>
          <cell r="T6838">
            <v>0</v>
          </cell>
          <cell r="U6838">
            <v>0</v>
          </cell>
          <cell r="V6838">
            <v>0</v>
          </cell>
          <cell r="W6838">
            <v>0</v>
          </cell>
          <cell r="X6838">
            <v>0</v>
          </cell>
          <cell r="Y6838">
            <v>0</v>
          </cell>
          <cell r="Z6838">
            <v>0</v>
          </cell>
          <cell r="AA6838">
            <v>0</v>
          </cell>
          <cell r="AB6838">
            <v>0</v>
          </cell>
          <cell r="AC6838">
            <v>0</v>
          </cell>
          <cell r="AD6838">
            <v>595.1</v>
          </cell>
        </row>
        <row r="6839">
          <cell r="B6839" t="str">
            <v>MASON CO-REGULATEDTAXESSHELTON UNREG REFUSE</v>
          </cell>
          <cell r="J6839" t="str">
            <v>SHELTON UNREG REFUSE</v>
          </cell>
          <cell r="K6839" t="str">
            <v>3.6% WA STATE REFUSE TAX</v>
          </cell>
          <cell r="S6839">
            <v>0</v>
          </cell>
          <cell r="T6839">
            <v>0</v>
          </cell>
          <cell r="U6839">
            <v>0</v>
          </cell>
          <cell r="V6839">
            <v>0</v>
          </cell>
          <cell r="W6839">
            <v>0</v>
          </cell>
          <cell r="X6839">
            <v>0</v>
          </cell>
          <cell r="Y6839">
            <v>0</v>
          </cell>
          <cell r="Z6839">
            <v>0</v>
          </cell>
          <cell r="AA6839">
            <v>0</v>
          </cell>
          <cell r="AB6839">
            <v>0</v>
          </cell>
          <cell r="AC6839">
            <v>0</v>
          </cell>
          <cell r="AD6839">
            <v>7.9</v>
          </cell>
        </row>
        <row r="6840">
          <cell r="B6840" t="str">
            <v>MASON CO-REGULATEDTAXESSHELTON UNREG SALES</v>
          </cell>
          <cell r="J6840" t="str">
            <v>SHELTON UNREG SALES</v>
          </cell>
          <cell r="K6840" t="str">
            <v>WA STATE SALES TAX</v>
          </cell>
          <cell r="S6840">
            <v>0</v>
          </cell>
          <cell r="T6840">
            <v>0</v>
          </cell>
          <cell r="U6840">
            <v>0</v>
          </cell>
          <cell r="V6840">
            <v>0</v>
          </cell>
          <cell r="W6840">
            <v>0</v>
          </cell>
          <cell r="X6840">
            <v>0</v>
          </cell>
          <cell r="Y6840">
            <v>0</v>
          </cell>
          <cell r="Z6840">
            <v>0</v>
          </cell>
          <cell r="AA6840">
            <v>0</v>
          </cell>
          <cell r="AB6840">
            <v>0</v>
          </cell>
          <cell r="AC6840">
            <v>0</v>
          </cell>
          <cell r="AD6840">
            <v>2.42</v>
          </cell>
        </row>
        <row r="6841">
          <cell r="B6841" t="str">
            <v>MASON CO-REGULATEDTAXESREF</v>
          </cell>
          <cell r="J6841" t="str">
            <v>REF</v>
          </cell>
          <cell r="K6841" t="str">
            <v>3.6% WA Refuse Tax</v>
          </cell>
          <cell r="S6841">
            <v>0</v>
          </cell>
          <cell r="T6841">
            <v>0</v>
          </cell>
          <cell r="U6841">
            <v>0</v>
          </cell>
          <cell r="V6841">
            <v>0</v>
          </cell>
          <cell r="W6841">
            <v>0</v>
          </cell>
          <cell r="X6841">
            <v>0</v>
          </cell>
          <cell r="Y6841">
            <v>0</v>
          </cell>
          <cell r="Z6841">
            <v>0</v>
          </cell>
          <cell r="AA6841">
            <v>0</v>
          </cell>
          <cell r="AB6841">
            <v>0</v>
          </cell>
          <cell r="AC6841">
            <v>0</v>
          </cell>
          <cell r="AD6841">
            <v>139.11000000000001</v>
          </cell>
        </row>
        <row r="6842">
          <cell r="B6842" t="str">
            <v>MASON CO-REGULATEDTAXESREF</v>
          </cell>
          <cell r="J6842" t="str">
            <v>REF</v>
          </cell>
          <cell r="K6842" t="str">
            <v>3.6% WA Refuse Tax</v>
          </cell>
          <cell r="S6842">
            <v>0</v>
          </cell>
          <cell r="T6842">
            <v>0</v>
          </cell>
          <cell r="U6842">
            <v>0</v>
          </cell>
          <cell r="V6842">
            <v>0</v>
          </cell>
          <cell r="W6842">
            <v>0</v>
          </cell>
          <cell r="X6842">
            <v>0</v>
          </cell>
          <cell r="Y6842">
            <v>0</v>
          </cell>
          <cell r="Z6842">
            <v>0</v>
          </cell>
          <cell r="AA6842">
            <v>0</v>
          </cell>
          <cell r="AB6842">
            <v>0</v>
          </cell>
          <cell r="AC6842">
            <v>0</v>
          </cell>
          <cell r="AD6842">
            <v>116.51</v>
          </cell>
        </row>
        <row r="6843">
          <cell r="B6843" t="str">
            <v>MASON CO-REGULATEDTAXESSALES TAX</v>
          </cell>
          <cell r="J6843" t="str">
            <v>SALES TAX</v>
          </cell>
          <cell r="K6843" t="str">
            <v>8.5% Sales Tax</v>
          </cell>
          <cell r="S6843">
            <v>0</v>
          </cell>
          <cell r="T6843">
            <v>0</v>
          </cell>
          <cell r="U6843">
            <v>0</v>
          </cell>
          <cell r="V6843">
            <v>0</v>
          </cell>
          <cell r="W6843">
            <v>0</v>
          </cell>
          <cell r="X6843">
            <v>0</v>
          </cell>
          <cell r="Y6843">
            <v>0</v>
          </cell>
          <cell r="Z6843">
            <v>0</v>
          </cell>
          <cell r="AA6843">
            <v>0</v>
          </cell>
          <cell r="AB6843">
            <v>0</v>
          </cell>
          <cell r="AC6843">
            <v>0</v>
          </cell>
          <cell r="AD6843">
            <v>8.5</v>
          </cell>
        </row>
        <row r="6844">
          <cell r="B6844" t="str">
            <v>MASON CO-REGULATEDTAXESMASON REFUSE</v>
          </cell>
          <cell r="J6844" t="str">
            <v>MASON REFUSE</v>
          </cell>
          <cell r="K6844" t="str">
            <v>3.6% WA REFUSE TAX</v>
          </cell>
          <cell r="S6844">
            <v>0</v>
          </cell>
          <cell r="T6844">
            <v>0</v>
          </cell>
          <cell r="U6844">
            <v>0</v>
          </cell>
          <cell r="V6844">
            <v>0</v>
          </cell>
          <cell r="W6844">
            <v>0</v>
          </cell>
          <cell r="X6844">
            <v>0</v>
          </cell>
          <cell r="Y6844">
            <v>0</v>
          </cell>
          <cell r="Z6844">
            <v>0</v>
          </cell>
          <cell r="AA6844">
            <v>0</v>
          </cell>
          <cell r="AB6844">
            <v>0</v>
          </cell>
          <cell r="AC6844">
            <v>0</v>
          </cell>
          <cell r="AD6844">
            <v>9.0500000000000007</v>
          </cell>
        </row>
        <row r="6845">
          <cell r="B6845" t="str">
            <v>MASON CO-REGULATEDTAXESREF</v>
          </cell>
          <cell r="J6845" t="str">
            <v>REF</v>
          </cell>
          <cell r="K6845" t="str">
            <v>3.6% WA Refuse Tax</v>
          </cell>
          <cell r="S6845">
            <v>0</v>
          </cell>
          <cell r="T6845">
            <v>0</v>
          </cell>
          <cell r="U6845">
            <v>0</v>
          </cell>
          <cell r="V6845">
            <v>0</v>
          </cell>
          <cell r="W6845">
            <v>0</v>
          </cell>
          <cell r="X6845">
            <v>0</v>
          </cell>
          <cell r="Y6845">
            <v>0</v>
          </cell>
          <cell r="Z6845">
            <v>0</v>
          </cell>
          <cell r="AA6845">
            <v>0</v>
          </cell>
          <cell r="AB6845">
            <v>0</v>
          </cell>
          <cell r="AC6845">
            <v>0</v>
          </cell>
          <cell r="AD6845">
            <v>1074.05</v>
          </cell>
        </row>
        <row r="6846">
          <cell r="B6846" t="str">
            <v>MASON CO-REGULATEDTAXESSALES TAX</v>
          </cell>
          <cell r="J6846" t="str">
            <v>SALES TAX</v>
          </cell>
          <cell r="K6846" t="str">
            <v>8.5% Sales Tax</v>
          </cell>
          <cell r="S6846">
            <v>0</v>
          </cell>
          <cell r="T6846">
            <v>0</v>
          </cell>
          <cell r="U6846">
            <v>0</v>
          </cell>
          <cell r="V6846">
            <v>0</v>
          </cell>
          <cell r="W6846">
            <v>0</v>
          </cell>
          <cell r="X6846">
            <v>0</v>
          </cell>
          <cell r="Y6846">
            <v>0</v>
          </cell>
          <cell r="Z6846">
            <v>0</v>
          </cell>
          <cell r="AA6846">
            <v>0</v>
          </cell>
          <cell r="AB6846">
            <v>0</v>
          </cell>
          <cell r="AC6846">
            <v>0</v>
          </cell>
          <cell r="AD6846">
            <v>679.61</v>
          </cell>
        </row>
        <row r="6847">
          <cell r="B6847" t="str">
            <v>MASON CO-REGULATEDTAXESSHELTON UNREG REFUSE</v>
          </cell>
          <cell r="J6847" t="str">
            <v>SHELTON UNREG REFUSE</v>
          </cell>
          <cell r="K6847" t="str">
            <v>3.6% WA STATE REFUSE TAX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  <cell r="W6847">
            <v>0</v>
          </cell>
          <cell r="X6847">
            <v>0</v>
          </cell>
          <cell r="Y6847">
            <v>0</v>
          </cell>
          <cell r="Z6847">
            <v>0</v>
          </cell>
          <cell r="AA6847">
            <v>0</v>
          </cell>
          <cell r="AB6847">
            <v>0</v>
          </cell>
          <cell r="AC6847">
            <v>0</v>
          </cell>
          <cell r="AD6847">
            <v>8.7799999999999994</v>
          </cell>
        </row>
        <row r="6848">
          <cell r="B6848" t="str">
            <v>MASON CO-REGULATEDTAXESSHELTON UNREG SALES</v>
          </cell>
          <cell r="J6848" t="str">
            <v>SHELTON UNREG SALES</v>
          </cell>
          <cell r="K6848" t="str">
            <v>WA STATE SALES TAX</v>
          </cell>
          <cell r="S6848">
            <v>0</v>
          </cell>
          <cell r="T6848">
            <v>0</v>
          </cell>
          <cell r="U6848">
            <v>0</v>
          </cell>
          <cell r="V6848">
            <v>0</v>
          </cell>
          <cell r="W6848">
            <v>0</v>
          </cell>
          <cell r="X6848">
            <v>0</v>
          </cell>
          <cell r="Y6848">
            <v>0</v>
          </cell>
          <cell r="Z6848">
            <v>0</v>
          </cell>
          <cell r="AA6848">
            <v>0</v>
          </cell>
          <cell r="AB6848">
            <v>0</v>
          </cell>
          <cell r="AC6848">
            <v>0</v>
          </cell>
          <cell r="AD6848">
            <v>5.29</v>
          </cell>
        </row>
        <row r="6849">
          <cell r="B6849" t="str">
            <v>MASON CO-UNREGULATEDACCOUNTING ADJUSTMENTSFINCHG</v>
          </cell>
          <cell r="J6849" t="str">
            <v>FINCHG</v>
          </cell>
          <cell r="K6849" t="str">
            <v>LATE FEE</v>
          </cell>
          <cell r="S6849">
            <v>0</v>
          </cell>
          <cell r="T6849">
            <v>0</v>
          </cell>
          <cell r="U6849">
            <v>0</v>
          </cell>
          <cell r="V6849">
            <v>0</v>
          </cell>
          <cell r="W6849">
            <v>0</v>
          </cell>
          <cell r="X6849">
            <v>0</v>
          </cell>
          <cell r="Y6849">
            <v>0</v>
          </cell>
          <cell r="Z6849">
            <v>0</v>
          </cell>
          <cell r="AA6849">
            <v>0</v>
          </cell>
          <cell r="AB6849">
            <v>0</v>
          </cell>
          <cell r="AC6849">
            <v>0</v>
          </cell>
          <cell r="AD6849">
            <v>18.760000000000002</v>
          </cell>
        </row>
        <row r="6850">
          <cell r="B6850" t="str">
            <v>MASON CO-UNREGULATEDACCOUNTING ADJUSTMENTSFINCHG</v>
          </cell>
          <cell r="J6850" t="str">
            <v>FINCHG</v>
          </cell>
          <cell r="K6850" t="str">
            <v>LATE FEE</v>
          </cell>
          <cell r="S6850">
            <v>0</v>
          </cell>
          <cell r="T6850">
            <v>0</v>
          </cell>
          <cell r="U6850">
            <v>0</v>
          </cell>
          <cell r="V6850">
            <v>0</v>
          </cell>
          <cell r="W6850">
            <v>0</v>
          </cell>
          <cell r="X6850">
            <v>0</v>
          </cell>
          <cell r="Y6850">
            <v>0</v>
          </cell>
          <cell r="Z6850">
            <v>0</v>
          </cell>
          <cell r="AA6850">
            <v>0</v>
          </cell>
          <cell r="AB6850">
            <v>0</v>
          </cell>
          <cell r="AC6850">
            <v>0</v>
          </cell>
          <cell r="AD6850">
            <v>-1</v>
          </cell>
        </row>
        <row r="6851">
          <cell r="B6851" t="str">
            <v>MASON CO-UNREGULATEDACCOUNTING ADJUSTMENTSMM</v>
          </cell>
          <cell r="J6851" t="str">
            <v>MM</v>
          </cell>
          <cell r="K6851" t="str">
            <v>MOVE MONEY</v>
          </cell>
          <cell r="S6851">
            <v>0</v>
          </cell>
          <cell r="T6851">
            <v>0</v>
          </cell>
          <cell r="U6851">
            <v>0</v>
          </cell>
          <cell r="V6851">
            <v>0</v>
          </cell>
          <cell r="W6851">
            <v>0</v>
          </cell>
          <cell r="X6851">
            <v>0</v>
          </cell>
          <cell r="Y6851">
            <v>0</v>
          </cell>
          <cell r="Z6851">
            <v>0</v>
          </cell>
          <cell r="AA6851">
            <v>0</v>
          </cell>
          <cell r="AB6851">
            <v>0</v>
          </cell>
          <cell r="AC6851">
            <v>0</v>
          </cell>
          <cell r="AD6851">
            <v>49.29</v>
          </cell>
        </row>
        <row r="6852">
          <cell r="B6852" t="str">
            <v>MASON CO-UNREGULATEDCOMMERCIAL - REARLOADUNLOCKRECY</v>
          </cell>
          <cell r="J6852" t="str">
            <v>UNLOCKRECY</v>
          </cell>
          <cell r="K6852" t="str">
            <v>UNLOCK / UNLATCH RECY</v>
          </cell>
          <cell r="S6852">
            <v>0</v>
          </cell>
          <cell r="T6852">
            <v>0</v>
          </cell>
          <cell r="U6852">
            <v>0</v>
          </cell>
          <cell r="V6852">
            <v>0</v>
          </cell>
          <cell r="W6852">
            <v>0</v>
          </cell>
          <cell r="X6852">
            <v>0</v>
          </cell>
          <cell r="Y6852">
            <v>0</v>
          </cell>
          <cell r="Z6852">
            <v>0</v>
          </cell>
          <cell r="AA6852">
            <v>0</v>
          </cell>
          <cell r="AB6852">
            <v>0</v>
          </cell>
          <cell r="AC6852">
            <v>0</v>
          </cell>
          <cell r="AD6852">
            <v>25.3</v>
          </cell>
        </row>
        <row r="6853">
          <cell r="B6853" t="str">
            <v>MASON CO-UNREGULATEDCOMMERCIAL - REARLOADSCI</v>
          </cell>
          <cell r="J6853" t="str">
            <v>SCI</v>
          </cell>
          <cell r="K6853" t="str">
            <v>SHRED CALL IN</v>
          </cell>
          <cell r="S6853">
            <v>0</v>
          </cell>
          <cell r="T6853">
            <v>0</v>
          </cell>
          <cell r="U6853">
            <v>0</v>
          </cell>
          <cell r="V6853">
            <v>0</v>
          </cell>
          <cell r="W6853">
            <v>0</v>
          </cell>
          <cell r="X6853">
            <v>0</v>
          </cell>
          <cell r="Y6853">
            <v>0</v>
          </cell>
          <cell r="Z6853">
            <v>0</v>
          </cell>
          <cell r="AA6853">
            <v>0</v>
          </cell>
          <cell r="AB6853">
            <v>0</v>
          </cell>
          <cell r="AC6853">
            <v>0</v>
          </cell>
          <cell r="AD6853">
            <v>14</v>
          </cell>
        </row>
        <row r="6854">
          <cell r="B6854" t="str">
            <v>MASON CO-UNREGULATEDCOMMERCIAL - REARLOADSQUAX</v>
          </cell>
          <cell r="J6854" t="str">
            <v>SQUAX</v>
          </cell>
          <cell r="K6854" t="str">
            <v>SQUAXIN ISLAND CONTRACT</v>
          </cell>
          <cell r="S6854">
            <v>0</v>
          </cell>
          <cell r="T6854">
            <v>0</v>
          </cell>
          <cell r="U6854">
            <v>0</v>
          </cell>
          <cell r="V6854">
            <v>0</v>
          </cell>
          <cell r="W6854">
            <v>0</v>
          </cell>
          <cell r="X6854">
            <v>0</v>
          </cell>
          <cell r="Y6854">
            <v>0</v>
          </cell>
          <cell r="Z6854">
            <v>0</v>
          </cell>
          <cell r="AA6854">
            <v>0</v>
          </cell>
          <cell r="AB6854">
            <v>0</v>
          </cell>
          <cell r="AC6854">
            <v>0</v>
          </cell>
          <cell r="AD6854">
            <v>10273.469999999999</v>
          </cell>
        </row>
        <row r="6855">
          <cell r="B6855" t="str">
            <v>MASON CO-UNREGULATEDCOMMERCIAL RECYCLE96CRCOGE1</v>
          </cell>
          <cell r="J6855" t="str">
            <v>96CRCOGE1</v>
          </cell>
          <cell r="K6855" t="str">
            <v>96 COMMINGLE WG-EOW</v>
          </cell>
          <cell r="S6855">
            <v>0</v>
          </cell>
          <cell r="T6855">
            <v>0</v>
          </cell>
          <cell r="U6855">
            <v>0</v>
          </cell>
          <cell r="V6855">
            <v>0</v>
          </cell>
          <cell r="W6855">
            <v>0</v>
          </cell>
          <cell r="X6855">
            <v>0</v>
          </cell>
          <cell r="Y6855">
            <v>0</v>
          </cell>
          <cell r="Z6855">
            <v>0</v>
          </cell>
          <cell r="AA6855">
            <v>0</v>
          </cell>
          <cell r="AB6855">
            <v>0</v>
          </cell>
          <cell r="AC6855">
            <v>0</v>
          </cell>
          <cell r="AD6855">
            <v>905.16</v>
          </cell>
        </row>
        <row r="6856">
          <cell r="B6856" t="str">
            <v>MASON CO-UNREGULATEDCOMMERCIAL RECYCLE96CRCOGM1</v>
          </cell>
          <cell r="J6856" t="str">
            <v>96CRCOGM1</v>
          </cell>
          <cell r="K6856" t="str">
            <v>96 COMMINGLE WGMNTHLY</v>
          </cell>
          <cell r="S6856">
            <v>0</v>
          </cell>
          <cell r="T6856">
            <v>0</v>
          </cell>
          <cell r="U6856">
            <v>0</v>
          </cell>
          <cell r="V6856">
            <v>0</v>
          </cell>
          <cell r="W6856">
            <v>0</v>
          </cell>
          <cell r="X6856">
            <v>0</v>
          </cell>
          <cell r="Y6856">
            <v>0</v>
          </cell>
          <cell r="Z6856">
            <v>0</v>
          </cell>
          <cell r="AA6856">
            <v>0</v>
          </cell>
          <cell r="AB6856">
            <v>0</v>
          </cell>
          <cell r="AC6856">
            <v>0</v>
          </cell>
          <cell r="AD6856">
            <v>201.74</v>
          </cell>
        </row>
        <row r="6857">
          <cell r="B6857" t="str">
            <v>MASON CO-UNREGULATEDCOMMERCIAL RECYCLE96CRCOGW1</v>
          </cell>
          <cell r="J6857" t="str">
            <v>96CRCOGW1</v>
          </cell>
          <cell r="K6857" t="str">
            <v>96 COMMINGLE WG-WEEKLY</v>
          </cell>
          <cell r="S6857">
            <v>0</v>
          </cell>
          <cell r="T6857">
            <v>0</v>
          </cell>
          <cell r="U6857">
            <v>0</v>
          </cell>
          <cell r="V6857">
            <v>0</v>
          </cell>
          <cell r="W6857">
            <v>0</v>
          </cell>
          <cell r="X6857">
            <v>0</v>
          </cell>
          <cell r="Y6857">
            <v>0</v>
          </cell>
          <cell r="Z6857">
            <v>0</v>
          </cell>
          <cell r="AA6857">
            <v>0</v>
          </cell>
          <cell r="AB6857">
            <v>0</v>
          </cell>
          <cell r="AC6857">
            <v>0</v>
          </cell>
          <cell r="AD6857">
            <v>900.45</v>
          </cell>
        </row>
        <row r="6858">
          <cell r="B6858" t="str">
            <v>MASON CO-UNREGULATEDCOMMERCIAL RECYCLE96CRCONGE1</v>
          </cell>
          <cell r="J6858" t="str">
            <v>96CRCONGE1</v>
          </cell>
          <cell r="K6858" t="str">
            <v>96 COMMINGLE NG-EOW</v>
          </cell>
          <cell r="S6858">
            <v>0</v>
          </cell>
          <cell r="T6858">
            <v>0</v>
          </cell>
          <cell r="U6858">
            <v>0</v>
          </cell>
          <cell r="V6858">
            <v>0</v>
          </cell>
          <cell r="W6858">
            <v>0</v>
          </cell>
          <cell r="X6858">
            <v>0</v>
          </cell>
          <cell r="Y6858">
            <v>0</v>
          </cell>
          <cell r="Z6858">
            <v>0</v>
          </cell>
          <cell r="AA6858">
            <v>0</v>
          </cell>
          <cell r="AB6858">
            <v>0</v>
          </cell>
          <cell r="AC6858">
            <v>0</v>
          </cell>
          <cell r="AD6858">
            <v>2000.88</v>
          </cell>
        </row>
        <row r="6859">
          <cell r="B6859" t="str">
            <v>MASON CO-UNREGULATEDCOMMERCIAL RECYCLE96CRCONGM1</v>
          </cell>
          <cell r="J6859" t="str">
            <v>96CRCONGM1</v>
          </cell>
          <cell r="K6859" t="str">
            <v>96 COMMINGLE NG-MNTHLY</v>
          </cell>
          <cell r="S6859">
            <v>0</v>
          </cell>
          <cell r="T6859">
            <v>0</v>
          </cell>
          <cell r="U6859">
            <v>0</v>
          </cell>
          <cell r="V6859">
            <v>0</v>
          </cell>
          <cell r="W6859">
            <v>0</v>
          </cell>
          <cell r="X6859">
            <v>0</v>
          </cell>
          <cell r="Y6859">
            <v>0</v>
          </cell>
          <cell r="Z6859">
            <v>0</v>
          </cell>
          <cell r="AA6859">
            <v>0</v>
          </cell>
          <cell r="AB6859">
            <v>0</v>
          </cell>
          <cell r="AC6859">
            <v>0</v>
          </cell>
          <cell r="AD6859">
            <v>531.86</v>
          </cell>
        </row>
        <row r="6860">
          <cell r="B6860" t="str">
            <v>MASON CO-UNREGULATEDCOMMERCIAL RECYCLE96CRCONGW1</v>
          </cell>
          <cell r="J6860" t="str">
            <v>96CRCONGW1</v>
          </cell>
          <cell r="K6860" t="str">
            <v>96 COMMINGLE NG-WEEKLY</v>
          </cell>
          <cell r="S6860">
            <v>0</v>
          </cell>
          <cell r="T6860">
            <v>0</v>
          </cell>
          <cell r="U6860">
            <v>0</v>
          </cell>
          <cell r="V6860">
            <v>0</v>
          </cell>
          <cell r="W6860">
            <v>0</v>
          </cell>
          <cell r="X6860">
            <v>0</v>
          </cell>
          <cell r="Y6860">
            <v>0</v>
          </cell>
          <cell r="Z6860">
            <v>0</v>
          </cell>
          <cell r="AA6860">
            <v>0</v>
          </cell>
          <cell r="AB6860">
            <v>0</v>
          </cell>
          <cell r="AC6860">
            <v>0</v>
          </cell>
          <cell r="AD6860">
            <v>1765.69</v>
          </cell>
        </row>
        <row r="6861">
          <cell r="B6861" t="str">
            <v xml:space="preserve">MASON CO-UNREGULATEDCOMMERCIAL RECYCLER2YDOCCE </v>
          </cell>
          <cell r="J6861" t="str">
            <v xml:space="preserve">R2YDOCCE </v>
          </cell>
          <cell r="K6861" t="str">
            <v>2YD OCC-EOW</v>
          </cell>
          <cell r="S6861">
            <v>0</v>
          </cell>
          <cell r="T6861">
            <v>0</v>
          </cell>
          <cell r="U6861">
            <v>0</v>
          </cell>
          <cell r="V6861">
            <v>0</v>
          </cell>
          <cell r="W6861">
            <v>0</v>
          </cell>
          <cell r="X6861">
            <v>0</v>
          </cell>
          <cell r="Y6861">
            <v>0</v>
          </cell>
          <cell r="Z6861">
            <v>0</v>
          </cell>
          <cell r="AA6861">
            <v>0</v>
          </cell>
          <cell r="AB6861">
            <v>0</v>
          </cell>
          <cell r="AC6861">
            <v>0</v>
          </cell>
          <cell r="AD6861">
            <v>2291.9899999999998</v>
          </cell>
        </row>
        <row r="6862">
          <cell r="B6862" t="str">
            <v>MASON CO-UNREGULATEDCOMMERCIAL RECYCLER2YDOCCEX</v>
          </cell>
          <cell r="J6862" t="str">
            <v>R2YDOCCEX</v>
          </cell>
          <cell r="K6862" t="str">
            <v>2YD OCC-EXTRA CONTAINER</v>
          </cell>
          <cell r="S6862">
            <v>0</v>
          </cell>
          <cell r="T6862">
            <v>0</v>
          </cell>
          <cell r="U6862">
            <v>0</v>
          </cell>
          <cell r="V6862">
            <v>0</v>
          </cell>
          <cell r="W6862">
            <v>0</v>
          </cell>
          <cell r="X6862">
            <v>0</v>
          </cell>
          <cell r="Y6862">
            <v>0</v>
          </cell>
          <cell r="Z6862">
            <v>0</v>
          </cell>
          <cell r="AA6862">
            <v>0</v>
          </cell>
          <cell r="AB6862">
            <v>0</v>
          </cell>
          <cell r="AC6862">
            <v>0</v>
          </cell>
          <cell r="AD6862">
            <v>932</v>
          </cell>
        </row>
        <row r="6863">
          <cell r="B6863" t="str">
            <v>MASON CO-UNREGULATEDCOMMERCIAL RECYCLER2YDOCCM</v>
          </cell>
          <cell r="J6863" t="str">
            <v>R2YDOCCM</v>
          </cell>
          <cell r="K6863" t="str">
            <v>2YD OCC-MNTHLY</v>
          </cell>
          <cell r="S6863">
            <v>0</v>
          </cell>
          <cell r="T6863">
            <v>0</v>
          </cell>
          <cell r="U6863">
            <v>0</v>
          </cell>
          <cell r="V6863">
            <v>0</v>
          </cell>
          <cell r="W6863">
            <v>0</v>
          </cell>
          <cell r="X6863">
            <v>0</v>
          </cell>
          <cell r="Y6863">
            <v>0</v>
          </cell>
          <cell r="Z6863">
            <v>0</v>
          </cell>
          <cell r="AA6863">
            <v>0</v>
          </cell>
          <cell r="AB6863">
            <v>0</v>
          </cell>
          <cell r="AC6863">
            <v>0</v>
          </cell>
          <cell r="AD6863">
            <v>833.36</v>
          </cell>
        </row>
        <row r="6864">
          <cell r="B6864" t="str">
            <v>MASON CO-UNREGULATEDCOMMERCIAL RECYCLER2YDOCCOC</v>
          </cell>
          <cell r="J6864" t="str">
            <v>R2YDOCCOC</v>
          </cell>
          <cell r="K6864" t="str">
            <v>2YD OCC-ON CALL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  <cell r="W6864">
            <v>0</v>
          </cell>
          <cell r="X6864">
            <v>0</v>
          </cell>
          <cell r="Y6864">
            <v>0</v>
          </cell>
          <cell r="Z6864">
            <v>0</v>
          </cell>
          <cell r="AA6864">
            <v>0</v>
          </cell>
          <cell r="AB6864">
            <v>0</v>
          </cell>
          <cell r="AC6864">
            <v>0</v>
          </cell>
          <cell r="AD6864">
            <v>37.880000000000003</v>
          </cell>
        </row>
        <row r="6865">
          <cell r="B6865" t="str">
            <v>MASON CO-UNREGULATEDCOMMERCIAL RECYCLER2YDOCCW</v>
          </cell>
          <cell r="J6865" t="str">
            <v>R2YDOCCW</v>
          </cell>
          <cell r="K6865" t="str">
            <v>2YD OCC-WEEKLY</v>
          </cell>
          <cell r="S6865">
            <v>0</v>
          </cell>
          <cell r="T6865">
            <v>0</v>
          </cell>
          <cell r="U6865">
            <v>0</v>
          </cell>
          <cell r="V6865">
            <v>0</v>
          </cell>
          <cell r="W6865">
            <v>0</v>
          </cell>
          <cell r="X6865">
            <v>0</v>
          </cell>
          <cell r="Y6865">
            <v>0</v>
          </cell>
          <cell r="Z6865">
            <v>0</v>
          </cell>
          <cell r="AA6865">
            <v>0</v>
          </cell>
          <cell r="AB6865">
            <v>0</v>
          </cell>
          <cell r="AC6865">
            <v>0</v>
          </cell>
          <cell r="AD6865">
            <v>3865.14</v>
          </cell>
        </row>
        <row r="6866">
          <cell r="B6866" t="str">
            <v>MASON CO-UNREGULATEDCOMMERCIAL RECYCLERECYLOCK</v>
          </cell>
          <cell r="J6866" t="str">
            <v>RECYLOCK</v>
          </cell>
          <cell r="K6866" t="str">
            <v>LOCK/UNLOCK RECYCLING</v>
          </cell>
          <cell r="S6866">
            <v>0</v>
          </cell>
          <cell r="T6866">
            <v>0</v>
          </cell>
          <cell r="U6866">
            <v>0</v>
          </cell>
          <cell r="V6866">
            <v>0</v>
          </cell>
          <cell r="W6866">
            <v>0</v>
          </cell>
          <cell r="X6866">
            <v>0</v>
          </cell>
          <cell r="Y6866">
            <v>0</v>
          </cell>
          <cell r="Z6866">
            <v>0</v>
          </cell>
          <cell r="AA6866">
            <v>0</v>
          </cell>
          <cell r="AB6866">
            <v>0</v>
          </cell>
          <cell r="AC6866">
            <v>0</v>
          </cell>
          <cell r="AD6866">
            <v>61.18</v>
          </cell>
        </row>
        <row r="6867">
          <cell r="B6867" t="str">
            <v>MASON CO-UNREGULATEDCOMMERCIAL RECYCLEROLLOUTOCC</v>
          </cell>
          <cell r="J6867" t="str">
            <v>ROLLOUTOCC</v>
          </cell>
          <cell r="K6867" t="str">
            <v>ROLL OUT FEE - RECYCLE</v>
          </cell>
          <cell r="S6867">
            <v>0</v>
          </cell>
          <cell r="T6867">
            <v>0</v>
          </cell>
          <cell r="U6867">
            <v>0</v>
          </cell>
          <cell r="V6867">
            <v>0</v>
          </cell>
          <cell r="W6867">
            <v>0</v>
          </cell>
          <cell r="X6867">
            <v>0</v>
          </cell>
          <cell r="Y6867">
            <v>0</v>
          </cell>
          <cell r="Z6867">
            <v>0</v>
          </cell>
          <cell r="AA6867">
            <v>0</v>
          </cell>
          <cell r="AB6867">
            <v>0</v>
          </cell>
          <cell r="AC6867">
            <v>0</v>
          </cell>
          <cell r="AD6867">
            <v>7.56</v>
          </cell>
        </row>
        <row r="6868">
          <cell r="B6868" t="str">
            <v>MASON CO-UNREGULATEDCOMMERCIAL RECYCLEWLKNRECY</v>
          </cell>
          <cell r="J6868" t="str">
            <v>WLKNRECY</v>
          </cell>
          <cell r="K6868" t="str">
            <v>WALK IN RECYCLE</v>
          </cell>
          <cell r="S6868">
            <v>0</v>
          </cell>
          <cell r="T6868">
            <v>0</v>
          </cell>
          <cell r="U6868">
            <v>0</v>
          </cell>
          <cell r="V6868">
            <v>0</v>
          </cell>
          <cell r="W6868">
            <v>0</v>
          </cell>
          <cell r="X6868">
            <v>0</v>
          </cell>
          <cell r="Y6868">
            <v>0</v>
          </cell>
          <cell r="Z6868">
            <v>0</v>
          </cell>
          <cell r="AA6868">
            <v>0</v>
          </cell>
          <cell r="AB6868">
            <v>0</v>
          </cell>
          <cell r="AC6868">
            <v>0</v>
          </cell>
          <cell r="AD6868">
            <v>11.72</v>
          </cell>
        </row>
        <row r="6869">
          <cell r="B6869" t="str">
            <v>MASON CO-UNREGULATEDCOMMERCIAL RECYCLE96CRCONGE1</v>
          </cell>
          <cell r="J6869" t="str">
            <v>96CRCONGE1</v>
          </cell>
          <cell r="K6869" t="str">
            <v>96 COMMINGLE NG-EOW</v>
          </cell>
          <cell r="S6869">
            <v>0</v>
          </cell>
          <cell r="T6869">
            <v>0</v>
          </cell>
          <cell r="U6869">
            <v>0</v>
          </cell>
          <cell r="V6869">
            <v>0</v>
          </cell>
          <cell r="W6869">
            <v>0</v>
          </cell>
          <cell r="X6869">
            <v>0</v>
          </cell>
          <cell r="Y6869">
            <v>0</v>
          </cell>
          <cell r="Z6869">
            <v>0</v>
          </cell>
          <cell r="AA6869">
            <v>0</v>
          </cell>
          <cell r="AB6869">
            <v>0</v>
          </cell>
          <cell r="AC6869">
            <v>0</v>
          </cell>
          <cell r="AD6869">
            <v>-59.55</v>
          </cell>
        </row>
        <row r="6870">
          <cell r="B6870" t="str">
            <v>MASON CO-UNREGULATEDCOMMERCIAL RECYCLE96CRCONGOC</v>
          </cell>
          <cell r="J6870" t="str">
            <v>96CRCONGOC</v>
          </cell>
          <cell r="K6870" t="str">
            <v>96 COMMINGLE NGON CALL</v>
          </cell>
          <cell r="S6870">
            <v>0</v>
          </cell>
          <cell r="T6870">
            <v>0</v>
          </cell>
          <cell r="U6870">
            <v>0</v>
          </cell>
          <cell r="V6870">
            <v>0</v>
          </cell>
          <cell r="W6870">
            <v>0</v>
          </cell>
          <cell r="X6870">
            <v>0</v>
          </cell>
          <cell r="Y6870">
            <v>0</v>
          </cell>
          <cell r="Z6870">
            <v>0</v>
          </cell>
          <cell r="AA6870">
            <v>0</v>
          </cell>
          <cell r="AB6870">
            <v>0</v>
          </cell>
          <cell r="AC6870">
            <v>0</v>
          </cell>
          <cell r="AD6870">
            <v>18.34</v>
          </cell>
        </row>
        <row r="6871">
          <cell r="B6871" t="str">
            <v>MASON CO-UNREGULATEDCOMMERCIAL RECYCLECDELOCC</v>
          </cell>
          <cell r="J6871" t="str">
            <v>CDELOCC</v>
          </cell>
          <cell r="K6871" t="str">
            <v>CARDBOARD DELIVERY</v>
          </cell>
          <cell r="S6871">
            <v>0</v>
          </cell>
          <cell r="T6871">
            <v>0</v>
          </cell>
          <cell r="U6871">
            <v>0</v>
          </cell>
          <cell r="V6871">
            <v>0</v>
          </cell>
          <cell r="W6871">
            <v>0</v>
          </cell>
          <cell r="X6871">
            <v>0</v>
          </cell>
          <cell r="Y6871">
            <v>0</v>
          </cell>
          <cell r="Z6871">
            <v>0</v>
          </cell>
          <cell r="AA6871">
            <v>0</v>
          </cell>
          <cell r="AB6871">
            <v>0</v>
          </cell>
          <cell r="AC6871">
            <v>0</v>
          </cell>
          <cell r="AD6871">
            <v>28.35</v>
          </cell>
        </row>
        <row r="6872">
          <cell r="B6872" t="str">
            <v>MASON CO-UNREGULATEDCOMMERCIAL RECYCLER2YDOCCOC</v>
          </cell>
          <cell r="J6872" t="str">
            <v>R2YDOCCOC</v>
          </cell>
          <cell r="K6872" t="str">
            <v>2YD OCC-ON CALL</v>
          </cell>
          <cell r="S6872">
            <v>0</v>
          </cell>
          <cell r="T6872">
            <v>0</v>
          </cell>
          <cell r="U6872">
            <v>0</v>
          </cell>
          <cell r="V6872">
            <v>0</v>
          </cell>
          <cell r="W6872">
            <v>0</v>
          </cell>
          <cell r="X6872">
            <v>0</v>
          </cell>
          <cell r="Y6872">
            <v>0</v>
          </cell>
          <cell r="Z6872">
            <v>0</v>
          </cell>
          <cell r="AA6872">
            <v>0</v>
          </cell>
          <cell r="AB6872">
            <v>0</v>
          </cell>
          <cell r="AC6872">
            <v>0</v>
          </cell>
          <cell r="AD6872">
            <v>37.880000000000003</v>
          </cell>
        </row>
        <row r="6873">
          <cell r="B6873" t="str">
            <v>MASON CO-UNREGULATEDCOMMERCIAL RECYCLER2YDOCCW</v>
          </cell>
          <cell r="J6873" t="str">
            <v>R2YDOCCW</v>
          </cell>
          <cell r="K6873" t="str">
            <v>2YD OCC-WEEKLY</v>
          </cell>
          <cell r="S6873">
            <v>0</v>
          </cell>
          <cell r="T6873">
            <v>0</v>
          </cell>
          <cell r="U6873">
            <v>0</v>
          </cell>
          <cell r="V6873">
            <v>0</v>
          </cell>
          <cell r="W6873">
            <v>0</v>
          </cell>
          <cell r="X6873">
            <v>0</v>
          </cell>
          <cell r="Y6873">
            <v>0</v>
          </cell>
          <cell r="Z6873">
            <v>0</v>
          </cell>
          <cell r="AA6873">
            <v>0</v>
          </cell>
          <cell r="AB6873">
            <v>0</v>
          </cell>
          <cell r="AC6873">
            <v>0</v>
          </cell>
          <cell r="AD6873">
            <v>-552.84</v>
          </cell>
        </row>
        <row r="6874">
          <cell r="B6874" t="str">
            <v>MASON CO-UNREGULATEDCOMMERCIAL RECYCLERECYLOCK</v>
          </cell>
          <cell r="J6874" t="str">
            <v>RECYLOCK</v>
          </cell>
          <cell r="K6874" t="str">
            <v>LOCK/UNLOCK RECYCLING</v>
          </cell>
          <cell r="S6874">
            <v>0</v>
          </cell>
          <cell r="T6874">
            <v>0</v>
          </cell>
          <cell r="U6874">
            <v>0</v>
          </cell>
          <cell r="V6874">
            <v>0</v>
          </cell>
          <cell r="W6874">
            <v>0</v>
          </cell>
          <cell r="X6874">
            <v>0</v>
          </cell>
          <cell r="Y6874">
            <v>0</v>
          </cell>
          <cell r="Z6874">
            <v>0</v>
          </cell>
          <cell r="AA6874">
            <v>0</v>
          </cell>
          <cell r="AB6874">
            <v>0</v>
          </cell>
          <cell r="AC6874">
            <v>0</v>
          </cell>
          <cell r="AD6874">
            <v>10.64</v>
          </cell>
        </row>
        <row r="6875">
          <cell r="B6875" t="str">
            <v>MASON CO-UNREGULATEDCOMMERCIAL RECYCLEROLLOUTOCC</v>
          </cell>
          <cell r="J6875" t="str">
            <v>ROLLOUTOCC</v>
          </cell>
          <cell r="K6875" t="str">
            <v>ROLL OUT FEE - RECYCLE</v>
          </cell>
          <cell r="S6875">
            <v>0</v>
          </cell>
          <cell r="T6875">
            <v>0</v>
          </cell>
          <cell r="U6875">
            <v>0</v>
          </cell>
          <cell r="V6875">
            <v>0</v>
          </cell>
          <cell r="W6875">
            <v>0</v>
          </cell>
          <cell r="X6875">
            <v>0</v>
          </cell>
          <cell r="Y6875">
            <v>0</v>
          </cell>
          <cell r="Z6875">
            <v>0</v>
          </cell>
          <cell r="AA6875">
            <v>0</v>
          </cell>
          <cell r="AB6875">
            <v>0</v>
          </cell>
          <cell r="AC6875">
            <v>0</v>
          </cell>
          <cell r="AD6875">
            <v>378</v>
          </cell>
        </row>
        <row r="6876">
          <cell r="B6876" t="str">
            <v>MASON CO-UNREGULATEDCOMMERCIAL RECYCLEWLKNRECY</v>
          </cell>
          <cell r="J6876" t="str">
            <v>WLKNRECY</v>
          </cell>
          <cell r="K6876" t="str">
            <v>WALK IN RECYCLE</v>
          </cell>
          <cell r="S6876">
            <v>0</v>
          </cell>
          <cell r="T6876">
            <v>0</v>
          </cell>
          <cell r="U6876">
            <v>0</v>
          </cell>
          <cell r="V6876">
            <v>0</v>
          </cell>
          <cell r="W6876">
            <v>0</v>
          </cell>
          <cell r="X6876">
            <v>0</v>
          </cell>
          <cell r="Y6876">
            <v>0</v>
          </cell>
          <cell r="Z6876">
            <v>0</v>
          </cell>
          <cell r="AA6876">
            <v>0</v>
          </cell>
          <cell r="AB6876">
            <v>0</v>
          </cell>
          <cell r="AC6876">
            <v>0</v>
          </cell>
          <cell r="AD6876">
            <v>67.39</v>
          </cell>
        </row>
        <row r="6877">
          <cell r="B6877" t="str">
            <v>MASON CO-UNREGULATEDPAYMENTSCC-KOL</v>
          </cell>
          <cell r="J6877" t="str">
            <v>CC-KOL</v>
          </cell>
          <cell r="K6877" t="str">
            <v>ONLINE PAYMENT-CC</v>
          </cell>
          <cell r="S6877">
            <v>0</v>
          </cell>
          <cell r="T6877">
            <v>0</v>
          </cell>
          <cell r="U6877">
            <v>0</v>
          </cell>
          <cell r="V6877">
            <v>0</v>
          </cell>
          <cell r="W6877">
            <v>0</v>
          </cell>
          <cell r="X6877">
            <v>0</v>
          </cell>
          <cell r="Y6877">
            <v>0</v>
          </cell>
          <cell r="Z6877">
            <v>0</v>
          </cell>
          <cell r="AA6877">
            <v>0</v>
          </cell>
          <cell r="AB6877">
            <v>0</v>
          </cell>
          <cell r="AC6877">
            <v>0</v>
          </cell>
          <cell r="AD6877">
            <v>-5239.49</v>
          </cell>
        </row>
        <row r="6878">
          <cell r="B6878" t="str">
            <v>MASON CO-UNREGULATEDPAYMENTSPAY</v>
          </cell>
          <cell r="J6878" t="str">
            <v>PAY</v>
          </cell>
          <cell r="K6878" t="str">
            <v>PAYMENT-THANK YOU!</v>
          </cell>
          <cell r="S6878">
            <v>0</v>
          </cell>
          <cell r="T6878">
            <v>0</v>
          </cell>
          <cell r="U6878">
            <v>0</v>
          </cell>
          <cell r="V6878">
            <v>0</v>
          </cell>
          <cell r="W6878">
            <v>0</v>
          </cell>
          <cell r="X6878">
            <v>0</v>
          </cell>
          <cell r="Y6878">
            <v>0</v>
          </cell>
          <cell r="Z6878">
            <v>0</v>
          </cell>
          <cell r="AA6878">
            <v>0</v>
          </cell>
          <cell r="AB6878">
            <v>0</v>
          </cell>
          <cell r="AC6878">
            <v>0</v>
          </cell>
          <cell r="AD6878">
            <v>-1462.68</v>
          </cell>
        </row>
        <row r="6879">
          <cell r="B6879" t="str">
            <v>MASON CO-UNREGULATEDPAYMENTSPAY-CFREE</v>
          </cell>
          <cell r="J6879" t="str">
            <v>PAY-CFREE</v>
          </cell>
          <cell r="K6879" t="str">
            <v>PAYMENT-THANK YOU</v>
          </cell>
          <cell r="S6879">
            <v>0</v>
          </cell>
          <cell r="T6879">
            <v>0</v>
          </cell>
          <cell r="U6879">
            <v>0</v>
          </cell>
          <cell r="V6879">
            <v>0</v>
          </cell>
          <cell r="W6879">
            <v>0</v>
          </cell>
          <cell r="X6879">
            <v>0</v>
          </cell>
          <cell r="Y6879">
            <v>0</v>
          </cell>
          <cell r="Z6879">
            <v>0</v>
          </cell>
          <cell r="AA6879">
            <v>0</v>
          </cell>
          <cell r="AB6879">
            <v>0</v>
          </cell>
          <cell r="AC6879">
            <v>0</v>
          </cell>
          <cell r="AD6879">
            <v>-159.56</v>
          </cell>
        </row>
        <row r="6880">
          <cell r="B6880" t="str">
            <v>MASON CO-UNREGULATEDPAYMENTSPAY-KOL</v>
          </cell>
          <cell r="J6880" t="str">
            <v>PAY-KOL</v>
          </cell>
          <cell r="K6880" t="str">
            <v>PAYMENT-THANK YOU - OL</v>
          </cell>
          <cell r="S6880">
            <v>0</v>
          </cell>
          <cell r="T6880">
            <v>0</v>
          </cell>
          <cell r="U6880">
            <v>0</v>
          </cell>
          <cell r="V6880">
            <v>0</v>
          </cell>
          <cell r="W6880">
            <v>0</v>
          </cell>
          <cell r="X6880">
            <v>0</v>
          </cell>
          <cell r="Y6880">
            <v>0</v>
          </cell>
          <cell r="Z6880">
            <v>0</v>
          </cell>
          <cell r="AA6880">
            <v>0</v>
          </cell>
          <cell r="AB6880">
            <v>0</v>
          </cell>
          <cell r="AC6880">
            <v>0</v>
          </cell>
          <cell r="AD6880">
            <v>-3490.12</v>
          </cell>
        </row>
        <row r="6881">
          <cell r="B6881" t="str">
            <v>MASON CO-UNREGULATEDPAYMENTSPAY-NATL</v>
          </cell>
          <cell r="J6881" t="str">
            <v>PAY-NATL</v>
          </cell>
          <cell r="K6881" t="str">
            <v>PAYMENT THANK YOU</v>
          </cell>
          <cell r="S6881">
            <v>0</v>
          </cell>
          <cell r="T6881">
            <v>0</v>
          </cell>
          <cell r="U6881">
            <v>0</v>
          </cell>
          <cell r="V6881">
            <v>0</v>
          </cell>
          <cell r="W6881">
            <v>0</v>
          </cell>
          <cell r="X6881">
            <v>0</v>
          </cell>
          <cell r="Y6881">
            <v>0</v>
          </cell>
          <cell r="Z6881">
            <v>0</v>
          </cell>
          <cell r="AA6881">
            <v>0</v>
          </cell>
          <cell r="AB6881">
            <v>0</v>
          </cell>
          <cell r="AC6881">
            <v>0</v>
          </cell>
          <cell r="AD6881">
            <v>-255.19</v>
          </cell>
        </row>
        <row r="6882">
          <cell r="B6882" t="str">
            <v>MASON CO-UNREGULATEDPAYMENTSPAY-OAK</v>
          </cell>
          <cell r="J6882" t="str">
            <v>PAY-OAK</v>
          </cell>
          <cell r="K6882" t="str">
            <v>OAKLEAF PAYMENT</v>
          </cell>
          <cell r="S6882">
            <v>0</v>
          </cell>
          <cell r="T6882">
            <v>0</v>
          </cell>
          <cell r="U6882">
            <v>0</v>
          </cell>
          <cell r="V6882">
            <v>0</v>
          </cell>
          <cell r="W6882">
            <v>0</v>
          </cell>
          <cell r="X6882">
            <v>0</v>
          </cell>
          <cell r="Y6882">
            <v>0</v>
          </cell>
          <cell r="Z6882">
            <v>0</v>
          </cell>
          <cell r="AA6882">
            <v>0</v>
          </cell>
          <cell r="AB6882">
            <v>0</v>
          </cell>
          <cell r="AC6882">
            <v>0</v>
          </cell>
          <cell r="AD6882">
            <v>-200.1</v>
          </cell>
        </row>
        <row r="6883">
          <cell r="B6883" t="str">
            <v>MASON CO-UNREGULATEDPAYMENTSPAY-RPPS</v>
          </cell>
          <cell r="J6883" t="str">
            <v>PAY-RPPS</v>
          </cell>
          <cell r="K6883" t="str">
            <v>RPSS PAYMENT</v>
          </cell>
          <cell r="S6883">
            <v>0</v>
          </cell>
          <cell r="T6883">
            <v>0</v>
          </cell>
          <cell r="U6883">
            <v>0</v>
          </cell>
          <cell r="V6883">
            <v>0</v>
          </cell>
          <cell r="W6883">
            <v>0</v>
          </cell>
          <cell r="X6883">
            <v>0</v>
          </cell>
          <cell r="Y6883">
            <v>0</v>
          </cell>
          <cell r="Z6883">
            <v>0</v>
          </cell>
          <cell r="AA6883">
            <v>0</v>
          </cell>
          <cell r="AB6883">
            <v>0</v>
          </cell>
          <cell r="AC6883">
            <v>0</v>
          </cell>
          <cell r="AD6883">
            <v>-20.61</v>
          </cell>
        </row>
        <row r="6884">
          <cell r="B6884" t="str">
            <v>MASON CO-UNREGULATEDPAYMENTSPAYMET</v>
          </cell>
          <cell r="J6884" t="str">
            <v>PAYMET</v>
          </cell>
          <cell r="K6884" t="str">
            <v>METAVANTE ONLINE PAYMENT</v>
          </cell>
          <cell r="S6884">
            <v>0</v>
          </cell>
          <cell r="T6884">
            <v>0</v>
          </cell>
          <cell r="U6884">
            <v>0</v>
          </cell>
          <cell r="V6884">
            <v>0</v>
          </cell>
          <cell r="W6884">
            <v>0</v>
          </cell>
          <cell r="X6884">
            <v>0</v>
          </cell>
          <cell r="Y6884">
            <v>0</v>
          </cell>
          <cell r="Z6884">
            <v>0</v>
          </cell>
          <cell r="AA6884">
            <v>0</v>
          </cell>
          <cell r="AB6884">
            <v>0</v>
          </cell>
          <cell r="AC6884">
            <v>0</v>
          </cell>
          <cell r="AD6884">
            <v>-223.82</v>
          </cell>
        </row>
        <row r="6885">
          <cell r="B6885" t="str">
            <v>MASON CO-UNREGULATEDPAYMENTSPAYPNCL</v>
          </cell>
          <cell r="J6885" t="str">
            <v>PAYPNCL</v>
          </cell>
          <cell r="K6885" t="str">
            <v>PAYMENT THANK YOU!</v>
          </cell>
          <cell r="S6885">
            <v>0</v>
          </cell>
          <cell r="T6885">
            <v>0</v>
          </cell>
          <cell r="U6885">
            <v>0</v>
          </cell>
          <cell r="V6885">
            <v>0</v>
          </cell>
          <cell r="W6885">
            <v>0</v>
          </cell>
          <cell r="X6885">
            <v>0</v>
          </cell>
          <cell r="Y6885">
            <v>0</v>
          </cell>
          <cell r="Z6885">
            <v>0</v>
          </cell>
          <cell r="AA6885">
            <v>0</v>
          </cell>
          <cell r="AB6885">
            <v>0</v>
          </cell>
          <cell r="AC6885">
            <v>0</v>
          </cell>
          <cell r="AD6885">
            <v>-27136.79</v>
          </cell>
        </row>
        <row r="6886">
          <cell r="B6886" t="str">
            <v>MASON CO-UNREGULATEDPAYMENTSPAYUSBL</v>
          </cell>
          <cell r="J6886" t="str">
            <v>PAYUSBL</v>
          </cell>
          <cell r="K6886" t="str">
            <v>PAYMENT THANK YOU</v>
          </cell>
          <cell r="S6886">
            <v>0</v>
          </cell>
          <cell r="T6886">
            <v>0</v>
          </cell>
          <cell r="U6886">
            <v>0</v>
          </cell>
          <cell r="V6886">
            <v>0</v>
          </cell>
          <cell r="W6886">
            <v>0</v>
          </cell>
          <cell r="X6886">
            <v>0</v>
          </cell>
          <cell r="Y6886">
            <v>0</v>
          </cell>
          <cell r="Z6886">
            <v>0</v>
          </cell>
          <cell r="AA6886">
            <v>0</v>
          </cell>
          <cell r="AB6886">
            <v>0</v>
          </cell>
          <cell r="AC6886">
            <v>0</v>
          </cell>
          <cell r="AD6886">
            <v>-154.74</v>
          </cell>
        </row>
        <row r="6887">
          <cell r="B6887" t="str">
            <v>MASON CO-UNREGULATEDPAYMENTSRET-KOL</v>
          </cell>
          <cell r="J6887" t="str">
            <v>RET-KOL</v>
          </cell>
          <cell r="K6887" t="str">
            <v>ONLINE PAYMENT RETURN</v>
          </cell>
          <cell r="S6887">
            <v>0</v>
          </cell>
          <cell r="T6887">
            <v>0</v>
          </cell>
          <cell r="U6887">
            <v>0</v>
          </cell>
          <cell r="V6887">
            <v>0</v>
          </cell>
          <cell r="W6887">
            <v>0</v>
          </cell>
          <cell r="X6887">
            <v>0</v>
          </cell>
          <cell r="Y6887">
            <v>0</v>
          </cell>
          <cell r="Z6887">
            <v>0</v>
          </cell>
          <cell r="AA6887">
            <v>0</v>
          </cell>
          <cell r="AB6887">
            <v>0</v>
          </cell>
          <cell r="AC6887">
            <v>0</v>
          </cell>
          <cell r="AD6887">
            <v>47.5</v>
          </cell>
        </row>
        <row r="6888">
          <cell r="B6888" t="str">
            <v>MASON CO-UNREGULATEDRESIDENTIALEXTRAR</v>
          </cell>
          <cell r="J6888" t="str">
            <v>EXTRAR</v>
          </cell>
          <cell r="K6888" t="str">
            <v>EXTRA CAN/BAGS</v>
          </cell>
          <cell r="S6888">
            <v>0</v>
          </cell>
          <cell r="T6888">
            <v>0</v>
          </cell>
          <cell r="U6888">
            <v>0</v>
          </cell>
          <cell r="V6888">
            <v>0</v>
          </cell>
          <cell r="W6888">
            <v>0</v>
          </cell>
          <cell r="X6888">
            <v>0</v>
          </cell>
          <cell r="Y6888">
            <v>0</v>
          </cell>
          <cell r="Z6888">
            <v>0</v>
          </cell>
          <cell r="AA6888">
            <v>0</v>
          </cell>
          <cell r="AB6888">
            <v>0</v>
          </cell>
          <cell r="AC6888">
            <v>0</v>
          </cell>
          <cell r="AD6888">
            <v>4.51</v>
          </cell>
        </row>
        <row r="6889">
          <cell r="B6889" t="str">
            <v>MASON CO-UNREGULATEDRESIDENTIALOFOWR</v>
          </cell>
          <cell r="J6889" t="str">
            <v>OFOWR</v>
          </cell>
          <cell r="K6889" t="str">
            <v>OVERFILL/OVERWEIGHT CHG</v>
          </cell>
          <cell r="S6889">
            <v>0</v>
          </cell>
          <cell r="T6889">
            <v>0</v>
          </cell>
          <cell r="U6889">
            <v>0</v>
          </cell>
          <cell r="V6889">
            <v>0</v>
          </cell>
          <cell r="W6889">
            <v>0</v>
          </cell>
          <cell r="X6889">
            <v>0</v>
          </cell>
          <cell r="Y6889">
            <v>0</v>
          </cell>
          <cell r="Z6889">
            <v>0</v>
          </cell>
          <cell r="AA6889">
            <v>0</v>
          </cell>
          <cell r="AB6889">
            <v>0</v>
          </cell>
          <cell r="AC6889">
            <v>0</v>
          </cell>
          <cell r="AD6889">
            <v>135.30000000000001</v>
          </cell>
        </row>
        <row r="6890">
          <cell r="B6890" t="str">
            <v>MASON CO-UNREGULATEDROLLOFFROLID</v>
          </cell>
          <cell r="J6890" t="str">
            <v>ROLID</v>
          </cell>
          <cell r="K6890" t="str">
            <v>ROLL OFF-LID</v>
          </cell>
          <cell r="S6890">
            <v>0</v>
          </cell>
          <cell r="T6890">
            <v>0</v>
          </cell>
          <cell r="U6890">
            <v>0</v>
          </cell>
          <cell r="V6890">
            <v>0</v>
          </cell>
          <cell r="W6890">
            <v>0</v>
          </cell>
          <cell r="X6890">
            <v>0</v>
          </cell>
          <cell r="Y6890">
            <v>0</v>
          </cell>
          <cell r="Z6890">
            <v>0</v>
          </cell>
          <cell r="AA6890">
            <v>0</v>
          </cell>
          <cell r="AB6890">
            <v>0</v>
          </cell>
          <cell r="AC6890">
            <v>0</v>
          </cell>
          <cell r="AD6890">
            <v>72.8</v>
          </cell>
        </row>
        <row r="6891">
          <cell r="B6891" t="str">
            <v>MASON CO-UNREGULATEDROLLOFFROLIDRECY</v>
          </cell>
          <cell r="J6891" t="str">
            <v>ROLIDRECY</v>
          </cell>
          <cell r="K6891" t="str">
            <v>ROLL OFF LID-RECYCLE</v>
          </cell>
          <cell r="S6891">
            <v>0</v>
          </cell>
          <cell r="T6891">
            <v>0</v>
          </cell>
          <cell r="U6891">
            <v>0</v>
          </cell>
          <cell r="V6891">
            <v>0</v>
          </cell>
          <cell r="W6891">
            <v>0</v>
          </cell>
          <cell r="X6891">
            <v>0</v>
          </cell>
          <cell r="Y6891">
            <v>0</v>
          </cell>
          <cell r="Z6891">
            <v>0</v>
          </cell>
          <cell r="AA6891">
            <v>0</v>
          </cell>
          <cell r="AB6891">
            <v>0</v>
          </cell>
          <cell r="AC6891">
            <v>0</v>
          </cell>
          <cell r="AD6891">
            <v>58.24</v>
          </cell>
        </row>
        <row r="6892">
          <cell r="B6892" t="str">
            <v>MASON CO-UNREGULATEDROLLOFFRORENT10MRECY</v>
          </cell>
          <cell r="J6892" t="str">
            <v>RORENT10MRECY</v>
          </cell>
          <cell r="K6892" t="str">
            <v>ROLL OFF RENT MONTHLY-REC</v>
          </cell>
          <cell r="S6892">
            <v>0</v>
          </cell>
          <cell r="T6892">
            <v>0</v>
          </cell>
          <cell r="U6892">
            <v>0</v>
          </cell>
          <cell r="V6892">
            <v>0</v>
          </cell>
          <cell r="W6892">
            <v>0</v>
          </cell>
          <cell r="X6892">
            <v>0</v>
          </cell>
          <cell r="Y6892">
            <v>0</v>
          </cell>
          <cell r="Z6892">
            <v>0</v>
          </cell>
          <cell r="AA6892">
            <v>0</v>
          </cell>
          <cell r="AB6892">
            <v>0</v>
          </cell>
          <cell r="AC6892">
            <v>0</v>
          </cell>
          <cell r="AD6892">
            <v>83.93</v>
          </cell>
        </row>
        <row r="6893">
          <cell r="B6893" t="str">
            <v>MASON CO-UNREGULATEDROLLOFFRORENT20DRECY</v>
          </cell>
          <cell r="J6893" t="str">
            <v>RORENT20DRECY</v>
          </cell>
          <cell r="K6893" t="str">
            <v>ROLL OFF RENT DAILY-RECYL</v>
          </cell>
          <cell r="S6893">
            <v>0</v>
          </cell>
          <cell r="T6893">
            <v>0</v>
          </cell>
          <cell r="U6893">
            <v>0</v>
          </cell>
          <cell r="V6893">
            <v>0</v>
          </cell>
          <cell r="W6893">
            <v>0</v>
          </cell>
          <cell r="X6893">
            <v>0</v>
          </cell>
          <cell r="Y6893">
            <v>0</v>
          </cell>
          <cell r="Z6893">
            <v>0</v>
          </cell>
          <cell r="AA6893">
            <v>0</v>
          </cell>
          <cell r="AB6893">
            <v>0</v>
          </cell>
          <cell r="AC6893">
            <v>0</v>
          </cell>
          <cell r="AD6893">
            <v>540.9</v>
          </cell>
        </row>
        <row r="6894">
          <cell r="B6894" t="str">
            <v>MASON CO-UNREGULATEDROLLOFFRORENT20MRECY</v>
          </cell>
          <cell r="J6894" t="str">
            <v>RORENT20MRECY</v>
          </cell>
          <cell r="K6894" t="str">
            <v>ROLL OFF RENT MONTHLY-REC</v>
          </cell>
          <cell r="S6894">
            <v>0</v>
          </cell>
          <cell r="T6894">
            <v>0</v>
          </cell>
          <cell r="U6894">
            <v>0</v>
          </cell>
          <cell r="V6894">
            <v>0</v>
          </cell>
          <cell r="W6894">
            <v>0</v>
          </cell>
          <cell r="X6894">
            <v>0</v>
          </cell>
          <cell r="Y6894">
            <v>0</v>
          </cell>
          <cell r="Z6894">
            <v>0</v>
          </cell>
          <cell r="AA6894">
            <v>0</v>
          </cell>
          <cell r="AB6894">
            <v>0</v>
          </cell>
          <cell r="AC6894">
            <v>0</v>
          </cell>
          <cell r="AD6894">
            <v>3465.54</v>
          </cell>
        </row>
        <row r="6895">
          <cell r="B6895" t="str">
            <v>MASON CO-UNREGULATEDROLLOFFRORENT40M</v>
          </cell>
          <cell r="J6895" t="str">
            <v>RORENT40M</v>
          </cell>
          <cell r="K6895" t="str">
            <v>40YD ROLL OFF-MNTHLY RENT</v>
          </cell>
          <cell r="S6895">
            <v>0</v>
          </cell>
          <cell r="T6895">
            <v>0</v>
          </cell>
          <cell r="U6895">
            <v>0</v>
          </cell>
          <cell r="V6895">
            <v>0</v>
          </cell>
          <cell r="W6895">
            <v>0</v>
          </cell>
          <cell r="X6895">
            <v>0</v>
          </cell>
          <cell r="Y6895">
            <v>0</v>
          </cell>
          <cell r="Z6895">
            <v>0</v>
          </cell>
          <cell r="AA6895">
            <v>0</v>
          </cell>
          <cell r="AB6895">
            <v>0</v>
          </cell>
          <cell r="AC6895">
            <v>0</v>
          </cell>
          <cell r="AD6895">
            <v>1160.18</v>
          </cell>
        </row>
        <row r="6896">
          <cell r="B6896" t="str">
            <v>MASON CO-UNREGULATEDROLLOFFBELFAIR</v>
          </cell>
          <cell r="J6896" t="str">
            <v>BELFAIR</v>
          </cell>
          <cell r="K6896" t="str">
            <v>BELFAIR TRANSFER BOX HAUL</v>
          </cell>
          <cell r="S6896">
            <v>0</v>
          </cell>
          <cell r="T6896">
            <v>0</v>
          </cell>
          <cell r="U6896">
            <v>0</v>
          </cell>
          <cell r="V6896">
            <v>0</v>
          </cell>
          <cell r="W6896">
            <v>0</v>
          </cell>
          <cell r="X6896">
            <v>0</v>
          </cell>
          <cell r="Y6896">
            <v>0</v>
          </cell>
          <cell r="Z6896">
            <v>0</v>
          </cell>
          <cell r="AA6896">
            <v>0</v>
          </cell>
          <cell r="AB6896">
            <v>0</v>
          </cell>
          <cell r="AC6896">
            <v>0</v>
          </cell>
          <cell r="AD6896">
            <v>2869.79</v>
          </cell>
        </row>
        <row r="6897">
          <cell r="B6897" t="str">
            <v>MASON CO-UNREGULATEDROLLOFFBLUEBOX</v>
          </cell>
          <cell r="J6897" t="str">
            <v>BLUEBOX</v>
          </cell>
          <cell r="K6897" t="str">
            <v>RECYCLING BLUE BOX</v>
          </cell>
          <cell r="S6897">
            <v>0</v>
          </cell>
          <cell r="T6897">
            <v>0</v>
          </cell>
          <cell r="U6897">
            <v>0</v>
          </cell>
          <cell r="V6897">
            <v>0</v>
          </cell>
          <cell r="W6897">
            <v>0</v>
          </cell>
          <cell r="X6897">
            <v>0</v>
          </cell>
          <cell r="Y6897">
            <v>0</v>
          </cell>
          <cell r="Z6897">
            <v>0</v>
          </cell>
          <cell r="AA6897">
            <v>0</v>
          </cell>
          <cell r="AB6897">
            <v>0</v>
          </cell>
          <cell r="AC6897">
            <v>0</v>
          </cell>
          <cell r="AD6897">
            <v>10259.69</v>
          </cell>
        </row>
        <row r="6898">
          <cell r="B6898" t="str">
            <v>MASON CO-UNREGULATEDROLLOFFHOODSPORT</v>
          </cell>
          <cell r="J6898" t="str">
            <v>HOODSPORT</v>
          </cell>
          <cell r="K6898" t="str">
            <v>HOODSPORT TRANSFER HAUL</v>
          </cell>
          <cell r="S6898">
            <v>0</v>
          </cell>
          <cell r="T6898">
            <v>0</v>
          </cell>
          <cell r="U6898">
            <v>0</v>
          </cell>
          <cell r="V6898">
            <v>0</v>
          </cell>
          <cell r="W6898">
            <v>0</v>
          </cell>
          <cell r="X6898">
            <v>0</v>
          </cell>
          <cell r="Y6898">
            <v>0</v>
          </cell>
          <cell r="Z6898">
            <v>0</v>
          </cell>
          <cell r="AA6898">
            <v>0</v>
          </cell>
          <cell r="AB6898">
            <v>0</v>
          </cell>
          <cell r="AC6898">
            <v>0</v>
          </cell>
          <cell r="AD6898">
            <v>187.6</v>
          </cell>
        </row>
        <row r="6899">
          <cell r="B6899" t="str">
            <v>MASON CO-UNREGULATEDROLLOFFRECYHAUL</v>
          </cell>
          <cell r="J6899" t="str">
            <v>RECYHAUL</v>
          </cell>
          <cell r="K6899" t="str">
            <v>ROLL OFF RECYCLE HAUL</v>
          </cell>
          <cell r="S6899">
            <v>0</v>
          </cell>
          <cell r="T6899">
            <v>0</v>
          </cell>
          <cell r="U6899">
            <v>0</v>
          </cell>
          <cell r="V6899">
            <v>0</v>
          </cell>
          <cell r="W6899">
            <v>0</v>
          </cell>
          <cell r="X6899">
            <v>0</v>
          </cell>
          <cell r="Y6899">
            <v>0</v>
          </cell>
          <cell r="Z6899">
            <v>0</v>
          </cell>
          <cell r="AA6899">
            <v>0</v>
          </cell>
          <cell r="AB6899">
            <v>0</v>
          </cell>
          <cell r="AC6899">
            <v>0</v>
          </cell>
          <cell r="AD6899">
            <v>1031.6300000000001</v>
          </cell>
        </row>
        <row r="6900">
          <cell r="B6900" t="str">
            <v>MASON CO-UNREGULATEDROLLOFFRODELRECY</v>
          </cell>
          <cell r="J6900" t="str">
            <v>RODELRECY</v>
          </cell>
          <cell r="K6900" t="str">
            <v>ROLL OFF DELIVER-RECYCLE</v>
          </cell>
          <cell r="S6900">
            <v>0</v>
          </cell>
          <cell r="T6900">
            <v>0</v>
          </cell>
          <cell r="U6900">
            <v>0</v>
          </cell>
          <cell r="V6900">
            <v>0</v>
          </cell>
          <cell r="W6900">
            <v>0</v>
          </cell>
          <cell r="X6900">
            <v>0</v>
          </cell>
          <cell r="Y6900">
            <v>0</v>
          </cell>
          <cell r="Z6900">
            <v>0</v>
          </cell>
          <cell r="AA6900">
            <v>0</v>
          </cell>
          <cell r="AB6900">
            <v>0</v>
          </cell>
          <cell r="AC6900">
            <v>0</v>
          </cell>
          <cell r="AD6900">
            <v>77.959999999999994</v>
          </cell>
        </row>
        <row r="6901">
          <cell r="B6901" t="str">
            <v>MASON CO-UNREGULATEDROLLOFFROMILERECY</v>
          </cell>
          <cell r="J6901" t="str">
            <v>ROMILERECY</v>
          </cell>
          <cell r="K6901" t="str">
            <v>ROLL OFF MILEAGE RECYCLE</v>
          </cell>
          <cell r="S6901">
            <v>0</v>
          </cell>
          <cell r="T6901">
            <v>0</v>
          </cell>
          <cell r="U6901">
            <v>0</v>
          </cell>
          <cell r="V6901">
            <v>0</v>
          </cell>
          <cell r="W6901">
            <v>0</v>
          </cell>
          <cell r="X6901">
            <v>0</v>
          </cell>
          <cell r="Y6901">
            <v>0</v>
          </cell>
          <cell r="Z6901">
            <v>0</v>
          </cell>
          <cell r="AA6901">
            <v>0</v>
          </cell>
          <cell r="AB6901">
            <v>0</v>
          </cell>
          <cell r="AC6901">
            <v>0</v>
          </cell>
          <cell r="AD6901">
            <v>281.88</v>
          </cell>
        </row>
        <row r="6902">
          <cell r="B6902" t="str">
            <v>MASON CO-UNREGULATEDROLLOFFUNION</v>
          </cell>
          <cell r="J6902" t="str">
            <v>UNION</v>
          </cell>
          <cell r="K6902" t="str">
            <v>UNION TRANSFER BOX HAUL</v>
          </cell>
          <cell r="S6902">
            <v>0</v>
          </cell>
          <cell r="T6902">
            <v>0</v>
          </cell>
          <cell r="U6902">
            <v>0</v>
          </cell>
          <cell r="V6902">
            <v>0</v>
          </cell>
          <cell r="W6902">
            <v>0</v>
          </cell>
          <cell r="X6902">
            <v>0</v>
          </cell>
          <cell r="Y6902">
            <v>0</v>
          </cell>
          <cell r="Z6902">
            <v>0</v>
          </cell>
          <cell r="AA6902">
            <v>0</v>
          </cell>
          <cell r="AB6902">
            <v>0</v>
          </cell>
          <cell r="AC6902">
            <v>0</v>
          </cell>
          <cell r="AD6902">
            <v>187.6</v>
          </cell>
        </row>
        <row r="6903">
          <cell r="B6903" t="str">
            <v>MASON CO-UNREGULATEDSTORAGESTORENT22</v>
          </cell>
          <cell r="J6903" t="str">
            <v>STORENT22</v>
          </cell>
          <cell r="K6903" t="str">
            <v>PORTABLE STORAGE RENT 22</v>
          </cell>
          <cell r="S6903">
            <v>0</v>
          </cell>
          <cell r="T6903">
            <v>0</v>
          </cell>
          <cell r="U6903">
            <v>0</v>
          </cell>
          <cell r="V6903">
            <v>0</v>
          </cell>
          <cell r="W6903">
            <v>0</v>
          </cell>
          <cell r="X6903">
            <v>0</v>
          </cell>
          <cell r="Y6903">
            <v>0</v>
          </cell>
          <cell r="Z6903">
            <v>0</v>
          </cell>
          <cell r="AA6903">
            <v>0</v>
          </cell>
          <cell r="AB6903">
            <v>0</v>
          </cell>
          <cell r="AC6903">
            <v>0</v>
          </cell>
          <cell r="AD6903">
            <v>400</v>
          </cell>
        </row>
        <row r="6904">
          <cell r="B6904" t="str">
            <v>MASON CO-UNREGULATEDSURCFUEL-RECY MASON</v>
          </cell>
          <cell r="J6904" t="str">
            <v>FUEL-RECY MASON</v>
          </cell>
          <cell r="K6904" t="str">
            <v>FUEL &amp; MATERIAL SURCHARGE</v>
          </cell>
          <cell r="S6904">
            <v>0</v>
          </cell>
          <cell r="T6904">
            <v>0</v>
          </cell>
          <cell r="U6904">
            <v>0</v>
          </cell>
          <cell r="V6904">
            <v>0</v>
          </cell>
          <cell r="W6904">
            <v>0</v>
          </cell>
          <cell r="X6904">
            <v>0</v>
          </cell>
          <cell r="Y6904">
            <v>0</v>
          </cell>
          <cell r="Z6904">
            <v>0</v>
          </cell>
          <cell r="AA6904">
            <v>0</v>
          </cell>
          <cell r="AB6904">
            <v>0</v>
          </cell>
          <cell r="AC6904">
            <v>0</v>
          </cell>
          <cell r="AD6904">
            <v>0</v>
          </cell>
        </row>
        <row r="6905">
          <cell r="B6905" t="str">
            <v>MASON CO-UNREGULATEDSURCFUEL-RES MASON</v>
          </cell>
          <cell r="J6905" t="str">
            <v>FUEL-RES MASON</v>
          </cell>
          <cell r="K6905" t="str">
            <v>FUEL &amp; MATERIAL SURCHARGE</v>
          </cell>
          <cell r="S6905">
            <v>0</v>
          </cell>
          <cell r="T6905">
            <v>0</v>
          </cell>
          <cell r="U6905">
            <v>0</v>
          </cell>
          <cell r="V6905">
            <v>0</v>
          </cell>
          <cell r="W6905">
            <v>0</v>
          </cell>
          <cell r="X6905">
            <v>0</v>
          </cell>
          <cell r="Y6905">
            <v>0</v>
          </cell>
          <cell r="Z6905">
            <v>0</v>
          </cell>
          <cell r="AA6905">
            <v>0</v>
          </cell>
          <cell r="AB6905">
            <v>0</v>
          </cell>
          <cell r="AC6905">
            <v>0</v>
          </cell>
          <cell r="AD6905">
            <v>0</v>
          </cell>
        </row>
        <row r="6906">
          <cell r="B6906" t="str">
            <v>MASON CO-UNREGULATEDSURCFUEL-RECY MASON</v>
          </cell>
          <cell r="J6906" t="str">
            <v>FUEL-RECY MASON</v>
          </cell>
          <cell r="K6906" t="str">
            <v>FUEL &amp; MATERIAL SURCHARGE</v>
          </cell>
          <cell r="S6906">
            <v>0</v>
          </cell>
          <cell r="T6906">
            <v>0</v>
          </cell>
          <cell r="U6906">
            <v>0</v>
          </cell>
          <cell r="V6906">
            <v>0</v>
          </cell>
          <cell r="W6906">
            <v>0</v>
          </cell>
          <cell r="X6906">
            <v>0</v>
          </cell>
          <cell r="Y6906">
            <v>0</v>
          </cell>
          <cell r="Z6906">
            <v>0</v>
          </cell>
          <cell r="AA6906">
            <v>0</v>
          </cell>
          <cell r="AB6906">
            <v>0</v>
          </cell>
          <cell r="AC6906">
            <v>0</v>
          </cell>
          <cell r="AD6906">
            <v>0</v>
          </cell>
        </row>
        <row r="6907">
          <cell r="B6907" t="str">
            <v>MASON CO-UNREGULATEDSURCFUEL-RO MASON</v>
          </cell>
          <cell r="J6907" t="str">
            <v>FUEL-RO MASON</v>
          </cell>
          <cell r="K6907" t="str">
            <v>FUEL &amp; MATERIAL SURCHARGE</v>
          </cell>
          <cell r="S6907">
            <v>0</v>
          </cell>
          <cell r="T6907">
            <v>0</v>
          </cell>
          <cell r="U6907">
            <v>0</v>
          </cell>
          <cell r="V6907">
            <v>0</v>
          </cell>
          <cell r="W6907">
            <v>0</v>
          </cell>
          <cell r="X6907">
            <v>0</v>
          </cell>
          <cell r="Y6907">
            <v>0</v>
          </cell>
          <cell r="Z6907">
            <v>0</v>
          </cell>
          <cell r="AA6907">
            <v>0</v>
          </cell>
          <cell r="AB6907">
            <v>0</v>
          </cell>
          <cell r="AC6907">
            <v>0</v>
          </cell>
          <cell r="AD6907">
            <v>0</v>
          </cell>
        </row>
        <row r="6908">
          <cell r="B6908" t="str">
            <v>MASON CO-UNREGULATEDTAXESSALES TAX</v>
          </cell>
          <cell r="J6908" t="str">
            <v>SALES TAX</v>
          </cell>
          <cell r="K6908" t="str">
            <v>8.5% Sales Tax</v>
          </cell>
          <cell r="S6908">
            <v>0</v>
          </cell>
          <cell r="T6908">
            <v>0</v>
          </cell>
          <cell r="U6908">
            <v>0</v>
          </cell>
          <cell r="V6908">
            <v>0</v>
          </cell>
          <cell r="W6908">
            <v>0</v>
          </cell>
          <cell r="X6908">
            <v>0</v>
          </cell>
          <cell r="Y6908">
            <v>0</v>
          </cell>
          <cell r="Z6908">
            <v>0</v>
          </cell>
          <cell r="AA6908">
            <v>0</v>
          </cell>
          <cell r="AB6908">
            <v>0</v>
          </cell>
          <cell r="AC6908">
            <v>0</v>
          </cell>
          <cell r="AD6908">
            <v>10.7</v>
          </cell>
        </row>
        <row r="6909">
          <cell r="B6909" t="str">
            <v>MASON CO-UNREGULATEDTAXESSALES TAX</v>
          </cell>
          <cell r="J6909" t="str">
            <v>SALES TAX</v>
          </cell>
          <cell r="K6909" t="str">
            <v>8.5% Sales Tax</v>
          </cell>
          <cell r="S6909">
            <v>0</v>
          </cell>
          <cell r="T6909">
            <v>0</v>
          </cell>
          <cell r="U6909">
            <v>0</v>
          </cell>
          <cell r="V6909">
            <v>0</v>
          </cell>
          <cell r="W6909">
            <v>0</v>
          </cell>
          <cell r="X6909">
            <v>0</v>
          </cell>
          <cell r="Y6909">
            <v>0</v>
          </cell>
          <cell r="Z6909">
            <v>0</v>
          </cell>
          <cell r="AA6909">
            <v>0</v>
          </cell>
          <cell r="AB6909">
            <v>0</v>
          </cell>
          <cell r="AC6909">
            <v>0</v>
          </cell>
          <cell r="AD6909">
            <v>202.33</v>
          </cell>
        </row>
        <row r="6910">
          <cell r="B6910" t="str">
            <v>CITY OF SHELTON-CONTRACTACCOUNTING ADJUSTMENTSFINCHG</v>
          </cell>
          <cell r="J6910" t="str">
            <v>FINCHG</v>
          </cell>
          <cell r="K6910" t="str">
            <v>LATE FEE</v>
          </cell>
          <cell r="S6910">
            <v>0</v>
          </cell>
          <cell r="T6910">
            <v>0</v>
          </cell>
          <cell r="U6910">
            <v>0</v>
          </cell>
          <cell r="V6910">
            <v>0</v>
          </cell>
          <cell r="W6910">
            <v>0</v>
          </cell>
          <cell r="X6910">
            <v>0</v>
          </cell>
          <cell r="Y6910">
            <v>644.61</v>
          </cell>
          <cell r="Z6910">
            <v>0</v>
          </cell>
          <cell r="AA6910">
            <v>0</v>
          </cell>
          <cell r="AB6910">
            <v>0</v>
          </cell>
          <cell r="AC6910">
            <v>0</v>
          </cell>
          <cell r="AD6910">
            <v>0</v>
          </cell>
        </row>
        <row r="6911">
          <cell r="B6911" t="str">
            <v>CITY OF SHELTON-CONTRACTACCOUNTING ADJUSTMENTSFINCHG</v>
          </cell>
          <cell r="J6911" t="str">
            <v>FINCHG</v>
          </cell>
          <cell r="K6911" t="str">
            <v>LATE FEE</v>
          </cell>
          <cell r="S6911">
            <v>0</v>
          </cell>
          <cell r="T6911">
            <v>0</v>
          </cell>
          <cell r="U6911">
            <v>0</v>
          </cell>
          <cell r="V6911">
            <v>0</v>
          </cell>
          <cell r="W6911">
            <v>0</v>
          </cell>
          <cell r="X6911">
            <v>0</v>
          </cell>
          <cell r="Y6911">
            <v>-2</v>
          </cell>
          <cell r="Z6911">
            <v>0</v>
          </cell>
          <cell r="AA6911">
            <v>0</v>
          </cell>
          <cell r="AB6911">
            <v>0</v>
          </cell>
          <cell r="AC6911">
            <v>0</v>
          </cell>
          <cell r="AD6911">
            <v>0</v>
          </cell>
        </row>
        <row r="6912">
          <cell r="B6912" t="str">
            <v>CITY OF SHELTON-CONTRACTACCOUNTING ADJUSTMENTSMM</v>
          </cell>
          <cell r="J6912" t="str">
            <v>MM</v>
          </cell>
          <cell r="K6912" t="str">
            <v>MOVE MONEY</v>
          </cell>
          <cell r="S6912">
            <v>0</v>
          </cell>
          <cell r="T6912">
            <v>0</v>
          </cell>
          <cell r="U6912">
            <v>0</v>
          </cell>
          <cell r="V6912">
            <v>0</v>
          </cell>
          <cell r="W6912">
            <v>0</v>
          </cell>
          <cell r="X6912">
            <v>0</v>
          </cell>
          <cell r="Y6912">
            <v>351.05</v>
          </cell>
          <cell r="Z6912">
            <v>0</v>
          </cell>
          <cell r="AA6912">
            <v>0</v>
          </cell>
          <cell r="AB6912">
            <v>0</v>
          </cell>
          <cell r="AC6912">
            <v>0</v>
          </cell>
          <cell r="AD6912">
            <v>0</v>
          </cell>
        </row>
        <row r="6913">
          <cell r="B6913" t="str">
            <v>CITY OF SHELTON-CONTRACTACCOUNTING ADJUSTMENTSNSF FEES</v>
          </cell>
          <cell r="J6913" t="str">
            <v>NSF FEES</v>
          </cell>
          <cell r="K6913" t="str">
            <v>RETURNED CHECK FEE</v>
          </cell>
          <cell r="S6913">
            <v>0</v>
          </cell>
          <cell r="T6913">
            <v>0</v>
          </cell>
          <cell r="U6913">
            <v>0</v>
          </cell>
          <cell r="V6913">
            <v>0</v>
          </cell>
          <cell r="W6913">
            <v>0</v>
          </cell>
          <cell r="X6913">
            <v>0</v>
          </cell>
          <cell r="Y6913">
            <v>25.77</v>
          </cell>
          <cell r="Z6913">
            <v>0</v>
          </cell>
          <cell r="AA6913">
            <v>0</v>
          </cell>
          <cell r="AB6913">
            <v>0</v>
          </cell>
          <cell r="AC6913">
            <v>0</v>
          </cell>
          <cell r="AD6913">
            <v>0</v>
          </cell>
        </row>
        <row r="6914">
          <cell r="B6914" t="str">
            <v>CITY OF SHELTON-CONTRACTACCOUNTING ADJUSTMENTSREFUND</v>
          </cell>
          <cell r="J6914" t="str">
            <v>REFUND</v>
          </cell>
          <cell r="K6914" t="str">
            <v>REFUND</v>
          </cell>
          <cell r="S6914">
            <v>0</v>
          </cell>
          <cell r="T6914">
            <v>0</v>
          </cell>
          <cell r="U6914">
            <v>0</v>
          </cell>
          <cell r="V6914">
            <v>0</v>
          </cell>
          <cell r="W6914">
            <v>0</v>
          </cell>
          <cell r="X6914">
            <v>0</v>
          </cell>
          <cell r="Y6914">
            <v>190.88</v>
          </cell>
          <cell r="Z6914">
            <v>0</v>
          </cell>
          <cell r="AA6914">
            <v>0</v>
          </cell>
          <cell r="AB6914">
            <v>0</v>
          </cell>
          <cell r="AC6914">
            <v>0</v>
          </cell>
          <cell r="AD6914">
            <v>0</v>
          </cell>
        </row>
        <row r="6915">
          <cell r="B6915" t="str">
            <v>CITY OF SHELTON-CONTRACTCOMMERCIAL  FRONTLOADLOOSE-COMM</v>
          </cell>
          <cell r="J6915" t="str">
            <v>LOOSE-COMM</v>
          </cell>
          <cell r="K6915" t="str">
            <v>LOOSE MATERIAL - COMM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  <cell r="W6915">
            <v>0</v>
          </cell>
          <cell r="X6915">
            <v>0</v>
          </cell>
          <cell r="Y6915">
            <v>612.41999999999996</v>
          </cell>
          <cell r="Z6915">
            <v>0</v>
          </cell>
          <cell r="AA6915">
            <v>0</v>
          </cell>
          <cell r="AB6915">
            <v>0</v>
          </cell>
          <cell r="AC6915">
            <v>0</v>
          </cell>
          <cell r="AD6915">
            <v>0</v>
          </cell>
        </row>
        <row r="6916">
          <cell r="B6916" t="str">
            <v>CITY OF SHELTON-CONTRACTCOMMERCIAL - REARLOAD300CW1</v>
          </cell>
          <cell r="J6916" t="str">
            <v>300CW1</v>
          </cell>
          <cell r="K6916" t="str">
            <v>1-300 GL CART WEEKLY SVC</v>
          </cell>
          <cell r="S6916">
            <v>0</v>
          </cell>
          <cell r="T6916">
            <v>0</v>
          </cell>
          <cell r="U6916">
            <v>0</v>
          </cell>
          <cell r="V6916">
            <v>0</v>
          </cell>
          <cell r="W6916">
            <v>0</v>
          </cell>
          <cell r="X6916">
            <v>0</v>
          </cell>
          <cell r="Y6916">
            <v>38364.720000000001</v>
          </cell>
          <cell r="Z6916">
            <v>0</v>
          </cell>
          <cell r="AA6916">
            <v>0</v>
          </cell>
          <cell r="AB6916">
            <v>0</v>
          </cell>
          <cell r="AC6916">
            <v>0</v>
          </cell>
          <cell r="AD6916">
            <v>0</v>
          </cell>
        </row>
        <row r="6917">
          <cell r="B6917" t="str">
            <v>CITY OF SHELTON-CONTRACTCOMMERCIAL - REARLOAD64CW1</v>
          </cell>
          <cell r="J6917" t="str">
            <v>64CW1</v>
          </cell>
          <cell r="K6917" t="str">
            <v>1-64 GL CART WEEKLY SVC</v>
          </cell>
          <cell r="S6917">
            <v>0</v>
          </cell>
          <cell r="T6917">
            <v>0</v>
          </cell>
          <cell r="U6917">
            <v>0</v>
          </cell>
          <cell r="V6917">
            <v>0</v>
          </cell>
          <cell r="W6917">
            <v>0</v>
          </cell>
          <cell r="X6917">
            <v>0</v>
          </cell>
          <cell r="Y6917">
            <v>1581.82</v>
          </cell>
          <cell r="Z6917">
            <v>0</v>
          </cell>
          <cell r="AA6917">
            <v>0</v>
          </cell>
          <cell r="AB6917">
            <v>0</v>
          </cell>
          <cell r="AC6917">
            <v>0</v>
          </cell>
          <cell r="AD6917">
            <v>0</v>
          </cell>
        </row>
        <row r="6918">
          <cell r="B6918" t="str">
            <v>CITY OF SHELTON-CONTRACTCOMMERCIAL - REARLOAD96CW1</v>
          </cell>
          <cell r="J6918" t="str">
            <v>96CW1</v>
          </cell>
          <cell r="K6918" t="str">
            <v>1-96 GL CART WEEKLY SVC</v>
          </cell>
          <cell r="S6918">
            <v>0</v>
          </cell>
          <cell r="T6918">
            <v>0</v>
          </cell>
          <cell r="U6918">
            <v>0</v>
          </cell>
          <cell r="V6918">
            <v>0</v>
          </cell>
          <cell r="W6918">
            <v>0</v>
          </cell>
          <cell r="X6918">
            <v>0</v>
          </cell>
          <cell r="Y6918">
            <v>3580.85</v>
          </cell>
          <cell r="Z6918">
            <v>0</v>
          </cell>
          <cell r="AA6918">
            <v>0</v>
          </cell>
          <cell r="AB6918">
            <v>0</v>
          </cell>
          <cell r="AC6918">
            <v>0</v>
          </cell>
          <cell r="AD6918">
            <v>0</v>
          </cell>
        </row>
        <row r="6919">
          <cell r="B6919" t="str">
            <v>CITY OF SHELTON-CONTRACTCOMMERCIAL - REARLOADROLLOUTOC</v>
          </cell>
          <cell r="J6919" t="str">
            <v>ROLLOUTOC</v>
          </cell>
          <cell r="K6919" t="str">
            <v>ROLL OUT</v>
          </cell>
          <cell r="S6919">
            <v>0</v>
          </cell>
          <cell r="T6919">
            <v>0</v>
          </cell>
          <cell r="U6919">
            <v>0</v>
          </cell>
          <cell r="V6919">
            <v>0</v>
          </cell>
          <cell r="W6919">
            <v>0</v>
          </cell>
          <cell r="X6919">
            <v>0</v>
          </cell>
          <cell r="Y6919">
            <v>14.16</v>
          </cell>
          <cell r="Z6919">
            <v>0</v>
          </cell>
          <cell r="AA6919">
            <v>0</v>
          </cell>
          <cell r="AB6919">
            <v>0</v>
          </cell>
          <cell r="AC6919">
            <v>0</v>
          </cell>
          <cell r="AD6919">
            <v>0</v>
          </cell>
        </row>
        <row r="6920">
          <cell r="B6920" t="str">
            <v>CITY OF SHELTON-CONTRACTCOMMERCIAL - REARLOADSL096.0GEO001CGW</v>
          </cell>
          <cell r="J6920" t="str">
            <v>SL096.0GEO001CGW</v>
          </cell>
          <cell r="K6920" t="str">
            <v>96 GL EOW COM GREENWASTE</v>
          </cell>
          <cell r="S6920">
            <v>0</v>
          </cell>
          <cell r="T6920">
            <v>0</v>
          </cell>
          <cell r="U6920">
            <v>0</v>
          </cell>
          <cell r="V6920">
            <v>0</v>
          </cell>
          <cell r="W6920">
            <v>0</v>
          </cell>
          <cell r="X6920">
            <v>0</v>
          </cell>
          <cell r="Y6920">
            <v>112.32</v>
          </cell>
          <cell r="Z6920">
            <v>0</v>
          </cell>
          <cell r="AA6920">
            <v>0</v>
          </cell>
          <cell r="AB6920">
            <v>0</v>
          </cell>
          <cell r="AC6920">
            <v>0</v>
          </cell>
          <cell r="AD6920">
            <v>0</v>
          </cell>
        </row>
        <row r="6921">
          <cell r="B6921" t="str">
            <v>CITY OF SHELTON-CONTRACTCOMMERCIAL - REARLOADUNLOCKRECY</v>
          </cell>
          <cell r="J6921" t="str">
            <v>UNLOCKRECY</v>
          </cell>
          <cell r="K6921" t="str">
            <v>UNLOCK / UNLATCH RECY</v>
          </cell>
          <cell r="S6921">
            <v>0</v>
          </cell>
          <cell r="T6921">
            <v>0</v>
          </cell>
          <cell r="U6921">
            <v>0</v>
          </cell>
          <cell r="V6921">
            <v>0</v>
          </cell>
          <cell r="W6921">
            <v>0</v>
          </cell>
          <cell r="X6921">
            <v>0</v>
          </cell>
          <cell r="Y6921">
            <v>20</v>
          </cell>
          <cell r="Z6921">
            <v>0</v>
          </cell>
          <cell r="AA6921">
            <v>0</v>
          </cell>
          <cell r="AB6921">
            <v>0</v>
          </cell>
          <cell r="AC6921">
            <v>0</v>
          </cell>
          <cell r="AD6921">
            <v>0</v>
          </cell>
        </row>
        <row r="6922">
          <cell r="B6922" t="str">
            <v>CITY OF SHELTON-CONTRACTCOMMERCIAL - REARLOADUNLOCKREF</v>
          </cell>
          <cell r="J6922" t="str">
            <v>UNLOCKREF</v>
          </cell>
          <cell r="K6922" t="str">
            <v>UNLOCK / UNLATCH REFUSE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  <cell r="W6922">
            <v>0</v>
          </cell>
          <cell r="X6922">
            <v>0</v>
          </cell>
          <cell r="Y6922">
            <v>357.54</v>
          </cell>
          <cell r="Z6922">
            <v>0</v>
          </cell>
          <cell r="AA6922">
            <v>0</v>
          </cell>
          <cell r="AB6922">
            <v>0</v>
          </cell>
          <cell r="AC6922">
            <v>0</v>
          </cell>
          <cell r="AD6922">
            <v>0</v>
          </cell>
        </row>
        <row r="6923">
          <cell r="B6923" t="str">
            <v>CITY OF SHELTON-CONTRACTCOMMERCIAL - REARLOAD64CW1</v>
          </cell>
          <cell r="J6923" t="str">
            <v>64CW1</v>
          </cell>
          <cell r="K6923" t="str">
            <v>1-64 GL CART WEEKLY SVC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  <cell r="W6923">
            <v>0</v>
          </cell>
          <cell r="X6923">
            <v>0</v>
          </cell>
          <cell r="Y6923">
            <v>-44.21</v>
          </cell>
          <cell r="Z6923">
            <v>0</v>
          </cell>
          <cell r="AA6923">
            <v>0</v>
          </cell>
          <cell r="AB6923">
            <v>0</v>
          </cell>
          <cell r="AC6923">
            <v>0</v>
          </cell>
          <cell r="AD6923">
            <v>0</v>
          </cell>
        </row>
        <row r="6924">
          <cell r="B6924" t="str">
            <v>CITY OF SHELTON-CONTRACTCOMMERCIAL - REARLOADEP300-COM</v>
          </cell>
          <cell r="J6924" t="str">
            <v>EP300-COM</v>
          </cell>
          <cell r="K6924" t="str">
            <v>EXTRA PICKUP 300 GL - COM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  <cell r="W6924">
            <v>0</v>
          </cell>
          <cell r="X6924">
            <v>0</v>
          </cell>
          <cell r="Y6924">
            <v>446.08</v>
          </cell>
          <cell r="Z6924">
            <v>0</v>
          </cell>
          <cell r="AA6924">
            <v>0</v>
          </cell>
          <cell r="AB6924">
            <v>0</v>
          </cell>
          <cell r="AC6924">
            <v>0</v>
          </cell>
          <cell r="AD6924">
            <v>0</v>
          </cell>
        </row>
        <row r="6925">
          <cell r="B6925" t="str">
            <v>CITY OF SHELTON-CONTRACTCOMMERCIAL - REARLOADEP64-COM</v>
          </cell>
          <cell r="J6925" t="str">
            <v>EP64-COM</v>
          </cell>
          <cell r="K6925" t="str">
            <v>EXTRA PICKUP 64 GL - COM</v>
          </cell>
          <cell r="S6925">
            <v>0</v>
          </cell>
          <cell r="T6925">
            <v>0</v>
          </cell>
          <cell r="U6925">
            <v>0</v>
          </cell>
          <cell r="V6925">
            <v>0</v>
          </cell>
          <cell r="W6925">
            <v>0</v>
          </cell>
          <cell r="X6925">
            <v>0</v>
          </cell>
          <cell r="Y6925">
            <v>871.5</v>
          </cell>
          <cell r="Z6925">
            <v>0</v>
          </cell>
          <cell r="AA6925">
            <v>0</v>
          </cell>
          <cell r="AB6925">
            <v>0</v>
          </cell>
          <cell r="AC6925">
            <v>0</v>
          </cell>
          <cell r="AD6925">
            <v>0</v>
          </cell>
        </row>
        <row r="6926">
          <cell r="B6926" t="str">
            <v>CITY OF SHELTON-CONTRACTCOMMERCIAL - REARLOADR2YDPU</v>
          </cell>
          <cell r="J6926" t="str">
            <v>R2YDPU</v>
          </cell>
          <cell r="K6926" t="str">
            <v>2YD CONTAINER PICKUP</v>
          </cell>
          <cell r="S6926">
            <v>0</v>
          </cell>
          <cell r="T6926">
            <v>0</v>
          </cell>
          <cell r="U6926">
            <v>0</v>
          </cell>
          <cell r="V6926">
            <v>0</v>
          </cell>
          <cell r="W6926">
            <v>0</v>
          </cell>
          <cell r="X6926">
            <v>0</v>
          </cell>
          <cell r="Y6926">
            <v>50.66</v>
          </cell>
          <cell r="Z6926">
            <v>0</v>
          </cell>
          <cell r="AA6926">
            <v>0</v>
          </cell>
          <cell r="AB6926">
            <v>0</v>
          </cell>
          <cell r="AC6926">
            <v>0</v>
          </cell>
          <cell r="AD6926">
            <v>0</v>
          </cell>
        </row>
        <row r="6927">
          <cell r="B6927" t="str">
            <v>CITY OF SHELTON-CONTRACTCOMMERCIAL - REARLOADUNLOCKREF</v>
          </cell>
          <cell r="J6927" t="str">
            <v>UNLOCKREF</v>
          </cell>
          <cell r="K6927" t="str">
            <v>UNLOCK / UNLATCH REFUSE</v>
          </cell>
          <cell r="S6927">
            <v>0</v>
          </cell>
          <cell r="T6927">
            <v>0</v>
          </cell>
          <cell r="U6927">
            <v>0</v>
          </cell>
          <cell r="V6927">
            <v>0</v>
          </cell>
          <cell r="W6927">
            <v>0</v>
          </cell>
          <cell r="X6927">
            <v>0</v>
          </cell>
          <cell r="Y6927">
            <v>95.58</v>
          </cell>
          <cell r="Z6927">
            <v>0</v>
          </cell>
          <cell r="AA6927">
            <v>0</v>
          </cell>
          <cell r="AB6927">
            <v>0</v>
          </cell>
          <cell r="AC6927">
            <v>0</v>
          </cell>
          <cell r="AD6927">
            <v>0</v>
          </cell>
        </row>
        <row r="6928">
          <cell r="B6928" t="str">
            <v>CITY OF SHELTON-CONTRACTPAYMENTSRETCK-USBL</v>
          </cell>
          <cell r="J6928" t="str">
            <v>RETCK-USBL</v>
          </cell>
          <cell r="K6928" t="str">
            <v>RETURNED CHECK - US BANK LOCKBOX</v>
          </cell>
          <cell r="S6928">
            <v>0</v>
          </cell>
          <cell r="T6928">
            <v>0</v>
          </cell>
          <cell r="U6928">
            <v>0</v>
          </cell>
          <cell r="V6928">
            <v>0</v>
          </cell>
          <cell r="W6928">
            <v>0</v>
          </cell>
          <cell r="X6928">
            <v>0</v>
          </cell>
          <cell r="Y6928">
            <v>37.1</v>
          </cell>
          <cell r="Z6928">
            <v>0</v>
          </cell>
          <cell r="AA6928">
            <v>0</v>
          </cell>
          <cell r="AB6928">
            <v>0</v>
          </cell>
          <cell r="AC6928">
            <v>0</v>
          </cell>
          <cell r="AD6928">
            <v>0</v>
          </cell>
        </row>
        <row r="6929">
          <cell r="B6929" t="str">
            <v>CITY OF SHELTON-CONTRACTPAYMENTSCC-KOL</v>
          </cell>
          <cell r="J6929" t="str">
            <v>CC-KOL</v>
          </cell>
          <cell r="K6929" t="str">
            <v>ONLINE PAYMENT-CC</v>
          </cell>
          <cell r="S6929">
            <v>0</v>
          </cell>
          <cell r="T6929">
            <v>0</v>
          </cell>
          <cell r="U6929">
            <v>0</v>
          </cell>
          <cell r="V6929">
            <v>0</v>
          </cell>
          <cell r="W6929">
            <v>0</v>
          </cell>
          <cell r="X6929">
            <v>0</v>
          </cell>
          <cell r="Y6929">
            <v>-59601.64</v>
          </cell>
          <cell r="Z6929">
            <v>0</v>
          </cell>
          <cell r="AA6929">
            <v>0</v>
          </cell>
          <cell r="AB6929">
            <v>0</v>
          </cell>
          <cell r="AC6929">
            <v>0</v>
          </cell>
          <cell r="AD6929">
            <v>0</v>
          </cell>
        </row>
        <row r="6930">
          <cell r="B6930" t="str">
            <v>CITY OF SHELTON-CONTRACTPAYMENTSCCREF-KOL</v>
          </cell>
          <cell r="J6930" t="str">
            <v>CCREF-KOL</v>
          </cell>
          <cell r="K6930" t="str">
            <v>CREDIT CARD REFUND</v>
          </cell>
          <cell r="S6930">
            <v>0</v>
          </cell>
          <cell r="T6930">
            <v>0</v>
          </cell>
          <cell r="U6930">
            <v>0</v>
          </cell>
          <cell r="V6930">
            <v>0</v>
          </cell>
          <cell r="W6930">
            <v>0</v>
          </cell>
          <cell r="X6930">
            <v>0</v>
          </cell>
          <cell r="Y6930">
            <v>113.69</v>
          </cell>
          <cell r="Z6930">
            <v>0</v>
          </cell>
          <cell r="AA6930">
            <v>0</v>
          </cell>
          <cell r="AB6930">
            <v>0</v>
          </cell>
          <cell r="AC6930">
            <v>0</v>
          </cell>
          <cell r="AD6930">
            <v>0</v>
          </cell>
        </row>
        <row r="6931">
          <cell r="B6931" t="str">
            <v>CITY OF SHELTON-CONTRACTPAYMENTSPAY</v>
          </cell>
          <cell r="J6931" t="str">
            <v>PAY</v>
          </cell>
          <cell r="K6931" t="str">
            <v>PAYMENT-THANK YOU!</v>
          </cell>
          <cell r="S6931">
            <v>0</v>
          </cell>
          <cell r="T6931">
            <v>0</v>
          </cell>
          <cell r="U6931">
            <v>0</v>
          </cell>
          <cell r="V6931">
            <v>0</v>
          </cell>
          <cell r="W6931">
            <v>0</v>
          </cell>
          <cell r="X6931">
            <v>0</v>
          </cell>
          <cell r="Y6931">
            <v>-52418.879999999997</v>
          </cell>
          <cell r="Z6931">
            <v>0</v>
          </cell>
          <cell r="AA6931">
            <v>0</v>
          </cell>
          <cell r="AB6931">
            <v>0</v>
          </cell>
          <cell r="AC6931">
            <v>0</v>
          </cell>
          <cell r="AD6931">
            <v>0</v>
          </cell>
        </row>
        <row r="6932">
          <cell r="B6932" t="str">
            <v>CITY OF SHELTON-CONTRACTPAYMENTSPAY EFT</v>
          </cell>
          <cell r="J6932" t="str">
            <v>PAY EFT</v>
          </cell>
          <cell r="K6932" t="str">
            <v>ELECTRONIC PAYMENT</v>
          </cell>
          <cell r="S6932">
            <v>0</v>
          </cell>
          <cell r="T6932">
            <v>0</v>
          </cell>
          <cell r="U6932">
            <v>0</v>
          </cell>
          <cell r="V6932">
            <v>0</v>
          </cell>
          <cell r="W6932">
            <v>0</v>
          </cell>
          <cell r="X6932">
            <v>0</v>
          </cell>
          <cell r="Y6932">
            <v>-397.35</v>
          </cell>
          <cell r="Z6932">
            <v>0</v>
          </cell>
          <cell r="AA6932">
            <v>0</v>
          </cell>
          <cell r="AB6932">
            <v>0</v>
          </cell>
          <cell r="AC6932">
            <v>0</v>
          </cell>
          <cell r="AD6932">
            <v>0</v>
          </cell>
        </row>
        <row r="6933">
          <cell r="B6933" t="str">
            <v>CITY OF SHELTON-CONTRACTPAYMENTSPAY ICT</v>
          </cell>
          <cell r="J6933" t="str">
            <v>PAY ICT</v>
          </cell>
          <cell r="K6933" t="str">
            <v>I/C PAYMENT THANK YOU!</v>
          </cell>
          <cell r="S6933">
            <v>0</v>
          </cell>
          <cell r="T6933">
            <v>0</v>
          </cell>
          <cell r="U6933">
            <v>0</v>
          </cell>
          <cell r="V6933">
            <v>0</v>
          </cell>
          <cell r="W6933">
            <v>0</v>
          </cell>
          <cell r="X6933">
            <v>0</v>
          </cell>
          <cell r="Y6933">
            <v>-1310.46</v>
          </cell>
          <cell r="Z6933">
            <v>0</v>
          </cell>
          <cell r="AA6933">
            <v>0</v>
          </cell>
          <cell r="AB6933">
            <v>0</v>
          </cell>
          <cell r="AC6933">
            <v>0</v>
          </cell>
          <cell r="AD6933">
            <v>0</v>
          </cell>
        </row>
        <row r="6934">
          <cell r="B6934" t="str">
            <v>CITY OF SHELTON-CONTRACTPAYMENTSPAY-CFREE</v>
          </cell>
          <cell r="J6934" t="str">
            <v>PAY-CFREE</v>
          </cell>
          <cell r="K6934" t="str">
            <v>PAYMENT-THANK YOU</v>
          </cell>
          <cell r="S6934">
            <v>0</v>
          </cell>
          <cell r="T6934">
            <v>0</v>
          </cell>
          <cell r="U6934">
            <v>0</v>
          </cell>
          <cell r="V6934">
            <v>0</v>
          </cell>
          <cell r="W6934">
            <v>0</v>
          </cell>
          <cell r="X6934">
            <v>0</v>
          </cell>
          <cell r="Y6934">
            <v>-6033.91</v>
          </cell>
          <cell r="Z6934">
            <v>0</v>
          </cell>
          <cell r="AA6934">
            <v>0</v>
          </cell>
          <cell r="AB6934">
            <v>0</v>
          </cell>
          <cell r="AC6934">
            <v>0</v>
          </cell>
          <cell r="AD6934">
            <v>0</v>
          </cell>
        </row>
        <row r="6935">
          <cell r="B6935" t="str">
            <v>CITY OF SHELTON-CONTRACTPAYMENTSPAY-KOL</v>
          </cell>
          <cell r="J6935" t="str">
            <v>PAY-KOL</v>
          </cell>
          <cell r="K6935" t="str">
            <v>PAYMENT-THANK YOU - OL</v>
          </cell>
          <cell r="S6935">
            <v>0</v>
          </cell>
          <cell r="T6935">
            <v>0</v>
          </cell>
          <cell r="U6935">
            <v>0</v>
          </cell>
          <cell r="V6935">
            <v>0</v>
          </cell>
          <cell r="W6935">
            <v>0</v>
          </cell>
          <cell r="X6935">
            <v>0</v>
          </cell>
          <cell r="Y6935">
            <v>-16747.330000000002</v>
          </cell>
          <cell r="Z6935">
            <v>0</v>
          </cell>
          <cell r="AA6935">
            <v>0</v>
          </cell>
          <cell r="AB6935">
            <v>0</v>
          </cell>
          <cell r="AC6935">
            <v>0</v>
          </cell>
          <cell r="AD6935">
            <v>0</v>
          </cell>
        </row>
        <row r="6936">
          <cell r="B6936" t="str">
            <v>CITY OF SHELTON-CONTRACTPAYMENTSPAY-OAK</v>
          </cell>
          <cell r="J6936" t="str">
            <v>PAY-OAK</v>
          </cell>
          <cell r="K6936" t="str">
            <v>OAKLEAF PAYMENT</v>
          </cell>
          <cell r="S6936">
            <v>0</v>
          </cell>
          <cell r="T6936">
            <v>0</v>
          </cell>
          <cell r="U6936">
            <v>0</v>
          </cell>
          <cell r="V6936">
            <v>0</v>
          </cell>
          <cell r="W6936">
            <v>0</v>
          </cell>
          <cell r="X6936">
            <v>0</v>
          </cell>
          <cell r="Y6936">
            <v>-442.73</v>
          </cell>
          <cell r="Z6936">
            <v>0</v>
          </cell>
          <cell r="AA6936">
            <v>0</v>
          </cell>
          <cell r="AB6936">
            <v>0</v>
          </cell>
          <cell r="AC6936">
            <v>0</v>
          </cell>
          <cell r="AD6936">
            <v>0</v>
          </cell>
        </row>
        <row r="6937">
          <cell r="B6937" t="str">
            <v>CITY OF SHELTON-CONTRACTPAYMENTSPAY-ORCC</v>
          </cell>
          <cell r="J6937" t="str">
            <v>PAY-ORCC</v>
          </cell>
          <cell r="K6937" t="str">
            <v>ORCC PAYMENT</v>
          </cell>
          <cell r="S6937">
            <v>0</v>
          </cell>
          <cell r="T6937">
            <v>0</v>
          </cell>
          <cell r="U6937">
            <v>0</v>
          </cell>
          <cell r="V6937">
            <v>0</v>
          </cell>
          <cell r="W6937">
            <v>0</v>
          </cell>
          <cell r="X6937">
            <v>0</v>
          </cell>
          <cell r="Y6937">
            <v>-15.67</v>
          </cell>
          <cell r="Z6937">
            <v>0</v>
          </cell>
          <cell r="AA6937">
            <v>0</v>
          </cell>
          <cell r="AB6937">
            <v>0</v>
          </cell>
          <cell r="AC6937">
            <v>0</v>
          </cell>
          <cell r="AD6937">
            <v>0</v>
          </cell>
        </row>
        <row r="6938">
          <cell r="B6938" t="str">
            <v>CITY OF SHELTON-CONTRACTPAYMENTSPAY-RPPS</v>
          </cell>
          <cell r="J6938" t="str">
            <v>PAY-RPPS</v>
          </cell>
          <cell r="K6938" t="str">
            <v>RPSS PAYMENT</v>
          </cell>
          <cell r="S6938">
            <v>0</v>
          </cell>
          <cell r="T6938">
            <v>0</v>
          </cell>
          <cell r="U6938">
            <v>0</v>
          </cell>
          <cell r="V6938">
            <v>0</v>
          </cell>
          <cell r="W6938">
            <v>0</v>
          </cell>
          <cell r="X6938">
            <v>0</v>
          </cell>
          <cell r="Y6938">
            <v>-2712.87</v>
          </cell>
          <cell r="Z6938">
            <v>0</v>
          </cell>
          <cell r="AA6938">
            <v>0</v>
          </cell>
          <cell r="AB6938">
            <v>0</v>
          </cell>
          <cell r="AC6938">
            <v>0</v>
          </cell>
          <cell r="AD6938">
            <v>0</v>
          </cell>
        </row>
        <row r="6939">
          <cell r="B6939" t="str">
            <v>CITY OF SHELTON-CONTRACTPAYMENTSPAYMET</v>
          </cell>
          <cell r="J6939" t="str">
            <v>PAYMET</v>
          </cell>
          <cell r="K6939" t="str">
            <v>METAVANTE ONLINE PAYMENT</v>
          </cell>
          <cell r="S6939">
            <v>0</v>
          </cell>
          <cell r="T6939">
            <v>0</v>
          </cell>
          <cell r="U6939">
            <v>0</v>
          </cell>
          <cell r="V6939">
            <v>0</v>
          </cell>
          <cell r="W6939">
            <v>0</v>
          </cell>
          <cell r="X6939">
            <v>0</v>
          </cell>
          <cell r="Y6939">
            <v>-1720.78</v>
          </cell>
          <cell r="Z6939">
            <v>0</v>
          </cell>
          <cell r="AA6939">
            <v>0</v>
          </cell>
          <cell r="AB6939">
            <v>0</v>
          </cell>
          <cell r="AC6939">
            <v>0</v>
          </cell>
          <cell r="AD6939">
            <v>0</v>
          </cell>
        </row>
        <row r="6940">
          <cell r="B6940" t="str">
            <v>CITY OF SHELTON-CONTRACTPAYMENTSPAYUSBL</v>
          </cell>
          <cell r="J6940" t="str">
            <v>PAYUSBL</v>
          </cell>
          <cell r="K6940" t="str">
            <v>PAYMENT THANK YOU</v>
          </cell>
          <cell r="S6940">
            <v>0</v>
          </cell>
          <cell r="T6940">
            <v>0</v>
          </cell>
          <cell r="U6940">
            <v>0</v>
          </cell>
          <cell r="V6940">
            <v>0</v>
          </cell>
          <cell r="W6940">
            <v>0</v>
          </cell>
          <cell r="X6940">
            <v>0</v>
          </cell>
          <cell r="Y6940">
            <v>-55145.81</v>
          </cell>
          <cell r="Z6940">
            <v>0</v>
          </cell>
          <cell r="AA6940">
            <v>0</v>
          </cell>
          <cell r="AB6940">
            <v>0</v>
          </cell>
          <cell r="AC6940">
            <v>0</v>
          </cell>
          <cell r="AD6940">
            <v>0</v>
          </cell>
        </row>
        <row r="6941">
          <cell r="B6941" t="str">
            <v>CITY OF SHELTON-CONTRACTPAYMENTSRET-KOL</v>
          </cell>
          <cell r="J6941" t="str">
            <v>RET-KOL</v>
          </cell>
          <cell r="K6941" t="str">
            <v>ONLINE PAYMENT RETURN</v>
          </cell>
          <cell r="S6941">
            <v>0</v>
          </cell>
          <cell r="T6941">
            <v>0</v>
          </cell>
          <cell r="U6941">
            <v>0</v>
          </cell>
          <cell r="V6941">
            <v>0</v>
          </cell>
          <cell r="W6941">
            <v>0</v>
          </cell>
          <cell r="X6941">
            <v>0</v>
          </cell>
          <cell r="Y6941">
            <v>246.87</v>
          </cell>
          <cell r="Z6941">
            <v>0</v>
          </cell>
          <cell r="AA6941">
            <v>0</v>
          </cell>
          <cell r="AB6941">
            <v>0</v>
          </cell>
          <cell r="AC6941">
            <v>0</v>
          </cell>
          <cell r="AD6941">
            <v>0</v>
          </cell>
        </row>
        <row r="6942">
          <cell r="B6942" t="str">
            <v>CITY OF SHELTON-CONTRACTRESIDENTIAL35RE1</v>
          </cell>
          <cell r="J6942" t="str">
            <v>35RE1</v>
          </cell>
          <cell r="K6942" t="str">
            <v>1-35 GAL CART EOW SVC</v>
          </cell>
          <cell r="S6942">
            <v>0</v>
          </cell>
          <cell r="T6942">
            <v>0</v>
          </cell>
          <cell r="U6942">
            <v>0</v>
          </cell>
          <cell r="V6942">
            <v>0</v>
          </cell>
          <cell r="W6942">
            <v>0</v>
          </cell>
          <cell r="X6942">
            <v>0</v>
          </cell>
          <cell r="Y6942">
            <v>2.29</v>
          </cell>
          <cell r="Z6942">
            <v>2.29</v>
          </cell>
          <cell r="AA6942">
            <v>0</v>
          </cell>
          <cell r="AB6942">
            <v>0</v>
          </cell>
          <cell r="AC6942">
            <v>0</v>
          </cell>
          <cell r="AD6942">
            <v>0</v>
          </cell>
        </row>
        <row r="6943">
          <cell r="B6943" t="str">
            <v>CITY OF SHELTON-CONTRACTRESIDENTIAL300RW1</v>
          </cell>
          <cell r="J6943" t="str">
            <v>300RW1</v>
          </cell>
          <cell r="K6943" t="str">
            <v>1-300 GL CART WEEKLY SVC</v>
          </cell>
          <cell r="S6943">
            <v>0</v>
          </cell>
          <cell r="T6943">
            <v>0</v>
          </cell>
          <cell r="U6943">
            <v>0</v>
          </cell>
          <cell r="V6943">
            <v>0</v>
          </cell>
          <cell r="W6943">
            <v>0</v>
          </cell>
          <cell r="X6943">
            <v>0</v>
          </cell>
          <cell r="Y6943">
            <v>10439</v>
          </cell>
          <cell r="Z6943">
            <v>0</v>
          </cell>
          <cell r="AA6943">
            <v>0</v>
          </cell>
          <cell r="AB6943">
            <v>0</v>
          </cell>
          <cell r="AC6943">
            <v>0</v>
          </cell>
          <cell r="AD6943">
            <v>0</v>
          </cell>
        </row>
        <row r="6944">
          <cell r="B6944" t="str">
            <v>CITY OF SHELTON-CONTRACTRESIDENTIAL35RE1</v>
          </cell>
          <cell r="J6944" t="str">
            <v>35RE1</v>
          </cell>
          <cell r="K6944" t="str">
            <v>1-35 GAL CART EOW SVC</v>
          </cell>
          <cell r="S6944">
            <v>0</v>
          </cell>
          <cell r="T6944">
            <v>0</v>
          </cell>
          <cell r="U6944">
            <v>0</v>
          </cell>
          <cell r="V6944">
            <v>0</v>
          </cell>
          <cell r="W6944">
            <v>0</v>
          </cell>
          <cell r="X6944">
            <v>0</v>
          </cell>
          <cell r="Y6944">
            <v>5957.49</v>
          </cell>
          <cell r="Z6944">
            <v>0</v>
          </cell>
          <cell r="AA6944">
            <v>0</v>
          </cell>
          <cell r="AB6944">
            <v>0</v>
          </cell>
          <cell r="AC6944">
            <v>0</v>
          </cell>
          <cell r="AD6944">
            <v>0</v>
          </cell>
        </row>
        <row r="6945">
          <cell r="B6945" t="str">
            <v>CITY OF SHELTON-CONTRACTRESIDENTIAL35RE1RR</v>
          </cell>
          <cell r="J6945" t="str">
            <v>35RE1RR</v>
          </cell>
          <cell r="K6945" t="str">
            <v>1-35 GL CART EOW REDUCED RATE</v>
          </cell>
          <cell r="S6945">
            <v>0</v>
          </cell>
          <cell r="T6945">
            <v>0</v>
          </cell>
          <cell r="U6945">
            <v>0</v>
          </cell>
          <cell r="V6945">
            <v>0</v>
          </cell>
          <cell r="W6945">
            <v>0</v>
          </cell>
          <cell r="X6945">
            <v>0</v>
          </cell>
          <cell r="Y6945">
            <v>920.08</v>
          </cell>
          <cell r="Z6945">
            <v>0</v>
          </cell>
          <cell r="AA6945">
            <v>0</v>
          </cell>
          <cell r="AB6945">
            <v>0</v>
          </cell>
          <cell r="AC6945">
            <v>0</v>
          </cell>
          <cell r="AD6945">
            <v>0</v>
          </cell>
        </row>
        <row r="6946">
          <cell r="B6946" t="str">
            <v>CITY OF SHELTON-CONTRACTRESIDENTIAL64RE1</v>
          </cell>
          <cell r="J6946" t="str">
            <v>64RE1</v>
          </cell>
          <cell r="K6946" t="str">
            <v>1-64 GAL EOW</v>
          </cell>
          <cell r="S6946">
            <v>0</v>
          </cell>
          <cell r="T6946">
            <v>0</v>
          </cell>
          <cell r="U6946">
            <v>0</v>
          </cell>
          <cell r="V6946">
            <v>0</v>
          </cell>
          <cell r="W6946">
            <v>0</v>
          </cell>
          <cell r="X6946">
            <v>0</v>
          </cell>
          <cell r="Y6946">
            <v>23866.49</v>
          </cell>
          <cell r="Z6946">
            <v>0</v>
          </cell>
          <cell r="AA6946">
            <v>0</v>
          </cell>
          <cell r="AB6946">
            <v>0</v>
          </cell>
          <cell r="AC6946">
            <v>0</v>
          </cell>
          <cell r="AD6946">
            <v>0</v>
          </cell>
        </row>
        <row r="6947">
          <cell r="B6947" t="str">
            <v>CITY OF SHELTON-CONTRACTRESIDENTIAL64RE1RR</v>
          </cell>
          <cell r="J6947" t="str">
            <v>64RE1RR</v>
          </cell>
          <cell r="K6947" t="str">
            <v>1-64 GL CART EOW REDUCED RATE</v>
          </cell>
          <cell r="S6947">
            <v>0</v>
          </cell>
          <cell r="T6947">
            <v>0</v>
          </cell>
          <cell r="U6947">
            <v>0</v>
          </cell>
          <cell r="V6947">
            <v>0</v>
          </cell>
          <cell r="W6947">
            <v>0</v>
          </cell>
          <cell r="X6947">
            <v>0</v>
          </cell>
          <cell r="Y6947">
            <v>1499.56</v>
          </cell>
          <cell r="Z6947">
            <v>0</v>
          </cell>
          <cell r="AA6947">
            <v>0</v>
          </cell>
          <cell r="AB6947">
            <v>0</v>
          </cell>
          <cell r="AC6947">
            <v>0</v>
          </cell>
          <cell r="AD6947">
            <v>0</v>
          </cell>
        </row>
        <row r="6948">
          <cell r="B6948" t="str">
            <v>CITY OF SHELTON-CONTRACTRESIDENTIAL64RW1</v>
          </cell>
          <cell r="J6948" t="str">
            <v>64RW1</v>
          </cell>
          <cell r="K6948" t="str">
            <v>1-64 GAL CART WEEKLY SVC</v>
          </cell>
          <cell r="S6948">
            <v>0</v>
          </cell>
          <cell r="T6948">
            <v>0</v>
          </cell>
          <cell r="U6948">
            <v>0</v>
          </cell>
          <cell r="V6948">
            <v>0</v>
          </cell>
          <cell r="W6948">
            <v>0</v>
          </cell>
          <cell r="X6948">
            <v>0</v>
          </cell>
          <cell r="Y6948">
            <v>3287.54</v>
          </cell>
          <cell r="Z6948">
            <v>0</v>
          </cell>
          <cell r="AA6948">
            <v>0</v>
          </cell>
          <cell r="AB6948">
            <v>0</v>
          </cell>
          <cell r="AC6948">
            <v>0</v>
          </cell>
          <cell r="AD6948">
            <v>0</v>
          </cell>
        </row>
        <row r="6949">
          <cell r="B6949" t="str">
            <v>CITY OF SHELTON-CONTRACTRESIDENTIAL64RW1RR</v>
          </cell>
          <cell r="J6949" t="str">
            <v>64RW1RR</v>
          </cell>
          <cell r="K6949" t="str">
            <v>1-64 GL CART WKLY REDUCED RATE</v>
          </cell>
          <cell r="S6949">
            <v>0</v>
          </cell>
          <cell r="T6949">
            <v>0</v>
          </cell>
          <cell r="U6949">
            <v>0</v>
          </cell>
          <cell r="V6949">
            <v>0</v>
          </cell>
          <cell r="W6949">
            <v>0</v>
          </cell>
          <cell r="X6949">
            <v>0</v>
          </cell>
          <cell r="Y6949">
            <v>128</v>
          </cell>
          <cell r="Z6949">
            <v>0</v>
          </cell>
          <cell r="AA6949">
            <v>0</v>
          </cell>
          <cell r="AB6949">
            <v>0</v>
          </cell>
          <cell r="AC6949">
            <v>0</v>
          </cell>
          <cell r="AD6949">
            <v>0</v>
          </cell>
        </row>
        <row r="6950">
          <cell r="B6950" t="str">
            <v>CITY OF SHELTON-CONTRACTRESIDENTIAL96RE1</v>
          </cell>
          <cell r="J6950" t="str">
            <v>96RE1</v>
          </cell>
          <cell r="K6950" t="str">
            <v>1-96 GAL EOW</v>
          </cell>
          <cell r="S6950">
            <v>0</v>
          </cell>
          <cell r="T6950">
            <v>0</v>
          </cell>
          <cell r="U6950">
            <v>0</v>
          </cell>
          <cell r="V6950">
            <v>0</v>
          </cell>
          <cell r="W6950">
            <v>0</v>
          </cell>
          <cell r="X6950">
            <v>0</v>
          </cell>
          <cell r="Y6950">
            <v>14285.96</v>
          </cell>
          <cell r="Z6950">
            <v>0</v>
          </cell>
          <cell r="AA6950">
            <v>0</v>
          </cell>
          <cell r="AB6950">
            <v>0</v>
          </cell>
          <cell r="AC6950">
            <v>0</v>
          </cell>
          <cell r="AD6950">
            <v>0</v>
          </cell>
        </row>
        <row r="6951">
          <cell r="B6951" t="str">
            <v>CITY OF SHELTON-CONTRACTRESIDENTIAL96RE1RR</v>
          </cell>
          <cell r="J6951" t="str">
            <v>96RE1RR</v>
          </cell>
          <cell r="K6951" t="str">
            <v>1-96 GL CART EOW REDUCED RATE</v>
          </cell>
          <cell r="S6951">
            <v>0</v>
          </cell>
          <cell r="T6951">
            <v>0</v>
          </cell>
          <cell r="U6951">
            <v>0</v>
          </cell>
          <cell r="V6951">
            <v>0</v>
          </cell>
          <cell r="W6951">
            <v>0</v>
          </cell>
          <cell r="X6951">
            <v>0</v>
          </cell>
          <cell r="Y6951">
            <v>721.44</v>
          </cell>
          <cell r="Z6951">
            <v>0</v>
          </cell>
          <cell r="AA6951">
            <v>0</v>
          </cell>
          <cell r="AB6951">
            <v>0</v>
          </cell>
          <cell r="AC6951">
            <v>0</v>
          </cell>
          <cell r="AD6951">
            <v>0</v>
          </cell>
        </row>
        <row r="6952">
          <cell r="B6952" t="str">
            <v>CITY OF SHELTON-CONTRACTRESIDENTIAL96RW1</v>
          </cell>
          <cell r="J6952" t="str">
            <v>96RW1</v>
          </cell>
          <cell r="K6952" t="str">
            <v>1-96 GAL CART WEEKLY SVC</v>
          </cell>
          <cell r="S6952">
            <v>0</v>
          </cell>
          <cell r="T6952">
            <v>0</v>
          </cell>
          <cell r="U6952">
            <v>0</v>
          </cell>
          <cell r="V6952">
            <v>0</v>
          </cell>
          <cell r="W6952">
            <v>0</v>
          </cell>
          <cell r="X6952">
            <v>0</v>
          </cell>
          <cell r="Y6952">
            <v>2510.8200000000002</v>
          </cell>
          <cell r="Z6952">
            <v>0</v>
          </cell>
          <cell r="AA6952">
            <v>0</v>
          </cell>
          <cell r="AB6952">
            <v>0</v>
          </cell>
          <cell r="AC6952">
            <v>0</v>
          </cell>
          <cell r="AD6952">
            <v>0</v>
          </cell>
        </row>
        <row r="6953">
          <cell r="B6953" t="str">
            <v>CITY OF SHELTON-CONTRACTRESIDENTIAL96RW1RR</v>
          </cell>
          <cell r="J6953" t="str">
            <v>96RW1RR</v>
          </cell>
          <cell r="K6953" t="str">
            <v>1-96 GL CART WKLY REDUCED RATE</v>
          </cell>
          <cell r="S6953">
            <v>0</v>
          </cell>
          <cell r="T6953">
            <v>0</v>
          </cell>
          <cell r="U6953">
            <v>0</v>
          </cell>
          <cell r="V6953">
            <v>0</v>
          </cell>
          <cell r="W6953">
            <v>0</v>
          </cell>
          <cell r="X6953">
            <v>0</v>
          </cell>
          <cell r="Y6953">
            <v>71.88</v>
          </cell>
          <cell r="Z6953">
            <v>0</v>
          </cell>
          <cell r="AA6953">
            <v>0</v>
          </cell>
          <cell r="AB6953">
            <v>0</v>
          </cell>
          <cell r="AC6953">
            <v>0</v>
          </cell>
          <cell r="AD6953">
            <v>0</v>
          </cell>
        </row>
        <row r="6954">
          <cell r="B6954" t="str">
            <v>CITY OF SHELTON-CONTRACTRESIDENTIALEMPLOYEER</v>
          </cell>
          <cell r="J6954" t="str">
            <v>EMPLOYEER</v>
          </cell>
          <cell r="K6954" t="str">
            <v>EMPLOYEE SERVICE</v>
          </cell>
          <cell r="S6954">
            <v>0</v>
          </cell>
          <cell r="T6954">
            <v>0</v>
          </cell>
          <cell r="U6954">
            <v>0</v>
          </cell>
          <cell r="V6954">
            <v>0</v>
          </cell>
          <cell r="W6954">
            <v>0</v>
          </cell>
          <cell r="X6954">
            <v>0</v>
          </cell>
          <cell r="Y6954">
            <v>0</v>
          </cell>
          <cell r="Z6954">
            <v>0</v>
          </cell>
          <cell r="AA6954">
            <v>0</v>
          </cell>
          <cell r="AB6954">
            <v>0</v>
          </cell>
          <cell r="AC6954">
            <v>0</v>
          </cell>
          <cell r="AD6954">
            <v>0</v>
          </cell>
        </row>
        <row r="6955">
          <cell r="B6955" t="str">
            <v>CITY OF SHELTON-CONTRACTRESIDENTIALMINSVC-RESI</v>
          </cell>
          <cell r="J6955" t="str">
            <v>MINSVC-RESI</v>
          </cell>
          <cell r="K6955" t="str">
            <v>MINIMUM SERVICE</v>
          </cell>
          <cell r="S6955">
            <v>0</v>
          </cell>
          <cell r="T6955">
            <v>0</v>
          </cell>
          <cell r="U6955">
            <v>0</v>
          </cell>
          <cell r="V6955">
            <v>0</v>
          </cell>
          <cell r="W6955">
            <v>0</v>
          </cell>
          <cell r="X6955">
            <v>0</v>
          </cell>
          <cell r="Y6955">
            <v>297.95999999999998</v>
          </cell>
          <cell r="Z6955">
            <v>0</v>
          </cell>
          <cell r="AA6955">
            <v>0</v>
          </cell>
          <cell r="AB6955">
            <v>0</v>
          </cell>
          <cell r="AC6955">
            <v>0</v>
          </cell>
          <cell r="AD6955">
            <v>0</v>
          </cell>
        </row>
        <row r="6956">
          <cell r="B6956" t="str">
            <v>CITY OF SHELTON-CONTRACTRESIDENTIALROLLOUT 5-25</v>
          </cell>
          <cell r="J6956" t="str">
            <v>ROLLOUT 5-25</v>
          </cell>
          <cell r="K6956" t="str">
            <v>ROLL OUT FEE 5 - 25 FT</v>
          </cell>
          <cell r="S6956">
            <v>0</v>
          </cell>
          <cell r="T6956">
            <v>0</v>
          </cell>
          <cell r="U6956">
            <v>0</v>
          </cell>
          <cell r="V6956">
            <v>0</v>
          </cell>
          <cell r="W6956">
            <v>0</v>
          </cell>
          <cell r="X6956">
            <v>0</v>
          </cell>
          <cell r="Y6956">
            <v>14.16</v>
          </cell>
          <cell r="Z6956">
            <v>0</v>
          </cell>
          <cell r="AA6956">
            <v>0</v>
          </cell>
          <cell r="AB6956">
            <v>0</v>
          </cell>
          <cell r="AC6956">
            <v>0</v>
          </cell>
          <cell r="AD6956">
            <v>0</v>
          </cell>
        </row>
        <row r="6957">
          <cell r="B6957" t="str">
            <v>CITY OF SHELTON-CONTRACTRESIDENTIALSL096.0GEO001GW</v>
          </cell>
          <cell r="J6957" t="str">
            <v>SL096.0GEO001GW</v>
          </cell>
          <cell r="K6957" t="str">
            <v>SL 96 GL EOW GREENWASTE 1</v>
          </cell>
          <cell r="S6957">
            <v>0</v>
          </cell>
          <cell r="T6957">
            <v>0</v>
          </cell>
          <cell r="U6957">
            <v>0</v>
          </cell>
          <cell r="V6957">
            <v>0</v>
          </cell>
          <cell r="W6957">
            <v>0</v>
          </cell>
          <cell r="X6957">
            <v>0</v>
          </cell>
          <cell r="Y6957">
            <v>3083.04</v>
          </cell>
          <cell r="Z6957">
            <v>0</v>
          </cell>
          <cell r="AA6957">
            <v>0</v>
          </cell>
          <cell r="AB6957">
            <v>0</v>
          </cell>
          <cell r="AC6957">
            <v>0</v>
          </cell>
          <cell r="AD6957">
            <v>0</v>
          </cell>
        </row>
        <row r="6958">
          <cell r="B6958" t="str">
            <v>CITY OF SHELTON-CONTRACTRESIDENTIAL35RE1</v>
          </cell>
          <cell r="J6958" t="str">
            <v>35RE1</v>
          </cell>
          <cell r="K6958" t="str">
            <v>1-35 GAL CART EOW SVC</v>
          </cell>
          <cell r="S6958">
            <v>0</v>
          </cell>
          <cell r="T6958">
            <v>0</v>
          </cell>
          <cell r="U6958">
            <v>0</v>
          </cell>
          <cell r="V6958">
            <v>0</v>
          </cell>
          <cell r="W6958">
            <v>0</v>
          </cell>
          <cell r="X6958">
            <v>0</v>
          </cell>
          <cell r="Y6958">
            <v>-2.87</v>
          </cell>
          <cell r="Z6958">
            <v>0</v>
          </cell>
          <cell r="AA6958">
            <v>0</v>
          </cell>
          <cell r="AB6958">
            <v>0</v>
          </cell>
          <cell r="AC6958">
            <v>0</v>
          </cell>
          <cell r="AD6958">
            <v>0</v>
          </cell>
        </row>
        <row r="6959">
          <cell r="B6959" t="str">
            <v>CITY OF SHELTON-CONTRACTRESIDENTIAL64RE1</v>
          </cell>
          <cell r="J6959" t="str">
            <v>64RE1</v>
          </cell>
          <cell r="K6959" t="str">
            <v>1-64 GAL EOW</v>
          </cell>
          <cell r="S6959">
            <v>0</v>
          </cell>
          <cell r="T6959">
            <v>0</v>
          </cell>
          <cell r="U6959">
            <v>0</v>
          </cell>
          <cell r="V6959">
            <v>0</v>
          </cell>
          <cell r="W6959">
            <v>0</v>
          </cell>
          <cell r="X6959">
            <v>0</v>
          </cell>
          <cell r="Y6959">
            <v>-34.229999999999997</v>
          </cell>
          <cell r="Z6959">
            <v>0</v>
          </cell>
          <cell r="AA6959">
            <v>0</v>
          </cell>
          <cell r="AB6959">
            <v>0</v>
          </cell>
          <cell r="AC6959">
            <v>0</v>
          </cell>
          <cell r="AD6959">
            <v>0</v>
          </cell>
        </row>
        <row r="6960">
          <cell r="B6960" t="str">
            <v>CITY OF SHELTON-CONTRACTRESIDENTIAL96RE1RR</v>
          </cell>
          <cell r="J6960" t="str">
            <v>96RE1RR</v>
          </cell>
          <cell r="K6960" t="str">
            <v>1-96 GL CART EOW REDUCED RATE</v>
          </cell>
          <cell r="S6960">
            <v>0</v>
          </cell>
          <cell r="T6960">
            <v>0</v>
          </cell>
          <cell r="U6960">
            <v>0</v>
          </cell>
          <cell r="V6960">
            <v>0</v>
          </cell>
          <cell r="W6960">
            <v>0</v>
          </cell>
          <cell r="X6960">
            <v>0</v>
          </cell>
          <cell r="Y6960">
            <v>-5.27</v>
          </cell>
          <cell r="Z6960">
            <v>0</v>
          </cell>
          <cell r="AA6960">
            <v>0</v>
          </cell>
          <cell r="AB6960">
            <v>0</v>
          </cell>
          <cell r="AC6960">
            <v>0</v>
          </cell>
          <cell r="AD6960">
            <v>0</v>
          </cell>
        </row>
        <row r="6961">
          <cell r="B6961" t="str">
            <v>CITY OF SHELTON-CONTRACTRESIDENTIALADMINFEE-RES</v>
          </cell>
          <cell r="J6961" t="str">
            <v>ADMINFEE-RES</v>
          </cell>
          <cell r="K6961" t="str">
            <v>NEW ACCT / VACANCY FEE</v>
          </cell>
          <cell r="S6961">
            <v>0</v>
          </cell>
          <cell r="T6961">
            <v>0</v>
          </cell>
          <cell r="U6961">
            <v>0</v>
          </cell>
          <cell r="V6961">
            <v>0</v>
          </cell>
          <cell r="W6961">
            <v>0</v>
          </cell>
          <cell r="X6961">
            <v>0</v>
          </cell>
          <cell r="Y6961">
            <v>618.6</v>
          </cell>
          <cell r="Z6961">
            <v>0</v>
          </cell>
          <cell r="AA6961">
            <v>0</v>
          </cell>
          <cell r="AB6961">
            <v>0</v>
          </cell>
          <cell r="AC6961">
            <v>0</v>
          </cell>
          <cell r="AD6961">
            <v>0</v>
          </cell>
        </row>
        <row r="6962">
          <cell r="B6962" t="str">
            <v>CITY OF SHELTON-CONTRACTRESIDENTIALEP300-RES</v>
          </cell>
          <cell r="J6962" t="str">
            <v>EP300-RES</v>
          </cell>
          <cell r="K6962" t="str">
            <v>EXTRA PICKUP 300 GL - RES</v>
          </cell>
          <cell r="S6962">
            <v>0</v>
          </cell>
          <cell r="T6962">
            <v>0</v>
          </cell>
          <cell r="U6962">
            <v>0</v>
          </cell>
          <cell r="V6962">
            <v>0</v>
          </cell>
          <cell r="W6962">
            <v>0</v>
          </cell>
          <cell r="X6962">
            <v>0</v>
          </cell>
          <cell r="Y6962">
            <v>572.22</v>
          </cell>
          <cell r="Z6962">
            <v>0</v>
          </cell>
          <cell r="AA6962">
            <v>0</v>
          </cell>
          <cell r="AB6962">
            <v>0</v>
          </cell>
          <cell r="AC6962">
            <v>0</v>
          </cell>
          <cell r="AD6962">
            <v>0</v>
          </cell>
        </row>
        <row r="6963">
          <cell r="B6963" t="str">
            <v>CITY OF SHELTON-CONTRACTRESIDENTIALEP35-RES</v>
          </cell>
          <cell r="J6963" t="str">
            <v>EP35-RES</v>
          </cell>
          <cell r="K6963" t="str">
            <v>EXTRA PICKUP 35 GL - RES</v>
          </cell>
          <cell r="S6963">
            <v>0</v>
          </cell>
          <cell r="T6963">
            <v>0</v>
          </cell>
          <cell r="U6963">
            <v>0</v>
          </cell>
          <cell r="V6963">
            <v>0</v>
          </cell>
          <cell r="W6963">
            <v>0</v>
          </cell>
          <cell r="X6963">
            <v>0</v>
          </cell>
          <cell r="Y6963">
            <v>2091.88</v>
          </cell>
          <cell r="Z6963">
            <v>0</v>
          </cell>
          <cell r="AA6963">
            <v>0</v>
          </cell>
          <cell r="AB6963">
            <v>0</v>
          </cell>
          <cell r="AC6963">
            <v>0</v>
          </cell>
          <cell r="AD6963">
            <v>0</v>
          </cell>
        </row>
        <row r="6964">
          <cell r="B6964" t="str">
            <v>CITY OF SHELTON-CONTRACTRESIDENTIALEP64-RES</v>
          </cell>
          <cell r="J6964" t="str">
            <v>EP64-RES</v>
          </cell>
          <cell r="K6964" t="str">
            <v>EXTRA PICKUP 64 GL - RES</v>
          </cell>
          <cell r="S6964">
            <v>0</v>
          </cell>
          <cell r="T6964">
            <v>0</v>
          </cell>
          <cell r="U6964">
            <v>0</v>
          </cell>
          <cell r="V6964">
            <v>0</v>
          </cell>
          <cell r="W6964">
            <v>0</v>
          </cell>
          <cell r="X6964">
            <v>0</v>
          </cell>
          <cell r="Y6964">
            <v>187.38</v>
          </cell>
          <cell r="Z6964">
            <v>0</v>
          </cell>
          <cell r="AA6964">
            <v>0</v>
          </cell>
          <cell r="AB6964">
            <v>0</v>
          </cell>
          <cell r="AC6964">
            <v>0</v>
          </cell>
          <cell r="AD6964">
            <v>0</v>
          </cell>
        </row>
        <row r="6965">
          <cell r="B6965" t="str">
            <v>CITY OF SHELTON-CONTRACTRESIDENTIALEP96-RES</v>
          </cell>
          <cell r="J6965" t="str">
            <v>EP96-RES</v>
          </cell>
          <cell r="K6965" t="str">
            <v>EXTRA PICKUP 96 GL - RES</v>
          </cell>
          <cell r="S6965">
            <v>0</v>
          </cell>
          <cell r="T6965">
            <v>0</v>
          </cell>
          <cell r="U6965">
            <v>0</v>
          </cell>
          <cell r="V6965">
            <v>0</v>
          </cell>
          <cell r="W6965">
            <v>0</v>
          </cell>
          <cell r="X6965">
            <v>0</v>
          </cell>
          <cell r="Y6965">
            <v>123.6</v>
          </cell>
          <cell r="Z6965">
            <v>0</v>
          </cell>
          <cell r="AA6965">
            <v>0</v>
          </cell>
          <cell r="AB6965">
            <v>0</v>
          </cell>
          <cell r="AC6965">
            <v>0</v>
          </cell>
          <cell r="AD6965">
            <v>0</v>
          </cell>
        </row>
        <row r="6966">
          <cell r="B6966" t="str">
            <v>CITY OF SHELTON-CONTRACTRESIDENTIALMINSVC-RESI</v>
          </cell>
          <cell r="J6966" t="str">
            <v>MINSVC-RESI</v>
          </cell>
          <cell r="K6966" t="str">
            <v>MINIMUM SERVICE</v>
          </cell>
          <cell r="S6966">
            <v>0</v>
          </cell>
          <cell r="T6966">
            <v>0</v>
          </cell>
          <cell r="U6966">
            <v>0</v>
          </cell>
          <cell r="V6966">
            <v>0</v>
          </cell>
          <cell r="W6966">
            <v>0</v>
          </cell>
          <cell r="X6966">
            <v>0</v>
          </cell>
          <cell r="Y6966">
            <v>-2.87</v>
          </cell>
          <cell r="Z6966">
            <v>0</v>
          </cell>
          <cell r="AA6966">
            <v>0</v>
          </cell>
          <cell r="AB6966">
            <v>0</v>
          </cell>
          <cell r="AC6966">
            <v>0</v>
          </cell>
          <cell r="AD6966">
            <v>0</v>
          </cell>
        </row>
        <row r="6967">
          <cell r="B6967" t="str">
            <v>CITY OF SHELTON-CONTRACTRESIDENTIALREDELIVER</v>
          </cell>
          <cell r="J6967" t="str">
            <v>REDELIVER</v>
          </cell>
          <cell r="K6967" t="str">
            <v>DELIVERY CHARGE</v>
          </cell>
          <cell r="S6967">
            <v>0</v>
          </cell>
          <cell r="T6967">
            <v>0</v>
          </cell>
          <cell r="U6967">
            <v>0</v>
          </cell>
          <cell r="V6967">
            <v>0</v>
          </cell>
          <cell r="W6967">
            <v>0</v>
          </cell>
          <cell r="X6967">
            <v>0</v>
          </cell>
          <cell r="Y6967">
            <v>132.6</v>
          </cell>
          <cell r="Z6967">
            <v>0</v>
          </cell>
          <cell r="AA6967">
            <v>0</v>
          </cell>
          <cell r="AB6967">
            <v>0</v>
          </cell>
          <cell r="AC6967">
            <v>0</v>
          </cell>
          <cell r="AD6967">
            <v>0</v>
          </cell>
        </row>
        <row r="6968">
          <cell r="B6968" t="str">
            <v>CITY OF SHELTON-CONTRACTRESIDENTIALRTRNCART64-RES</v>
          </cell>
          <cell r="J6968" t="str">
            <v>RTRNCART64-RES</v>
          </cell>
          <cell r="K6968" t="str">
            <v>RETURN TRIP 64 GL</v>
          </cell>
          <cell r="S6968">
            <v>0</v>
          </cell>
          <cell r="T6968">
            <v>0</v>
          </cell>
          <cell r="U6968">
            <v>0</v>
          </cell>
          <cell r="V6968">
            <v>0</v>
          </cell>
          <cell r="W6968">
            <v>0</v>
          </cell>
          <cell r="X6968">
            <v>0</v>
          </cell>
          <cell r="Y6968">
            <v>13.01</v>
          </cell>
          <cell r="Z6968">
            <v>0</v>
          </cell>
          <cell r="AA6968">
            <v>0</v>
          </cell>
          <cell r="AB6968">
            <v>0</v>
          </cell>
          <cell r="AC6968">
            <v>0</v>
          </cell>
          <cell r="AD6968">
            <v>0</v>
          </cell>
        </row>
        <row r="6969">
          <cell r="B6969" t="str">
            <v>CITY OF SHELTON-CONTRACTRESIDENTIALRTRNCART96-RES</v>
          </cell>
          <cell r="J6969" t="str">
            <v>RTRNCART96-RES</v>
          </cell>
          <cell r="K6969" t="str">
            <v>RETURN TRIP 96 GL</v>
          </cell>
          <cell r="S6969">
            <v>0</v>
          </cell>
          <cell r="T6969">
            <v>0</v>
          </cell>
          <cell r="U6969">
            <v>0</v>
          </cell>
          <cell r="V6969">
            <v>0</v>
          </cell>
          <cell r="W6969">
            <v>0</v>
          </cell>
          <cell r="X6969">
            <v>0</v>
          </cell>
          <cell r="Y6969">
            <v>31.26</v>
          </cell>
          <cell r="Z6969">
            <v>0</v>
          </cell>
          <cell r="AA6969">
            <v>0</v>
          </cell>
          <cell r="AB6969">
            <v>0</v>
          </cell>
          <cell r="AC6969">
            <v>0</v>
          </cell>
          <cell r="AD6969">
            <v>0</v>
          </cell>
        </row>
        <row r="6970">
          <cell r="B6970" t="str">
            <v>CITY OF SHELTON-CONTRACTRESIDENTIALSL096.0GEO001GW</v>
          </cell>
          <cell r="J6970" t="str">
            <v>SL096.0GEO001GW</v>
          </cell>
          <cell r="K6970" t="str">
            <v>SL 96 GL EOW GREENWASTE 1</v>
          </cell>
          <cell r="S6970">
            <v>0</v>
          </cell>
          <cell r="T6970">
            <v>0</v>
          </cell>
          <cell r="U6970">
            <v>0</v>
          </cell>
          <cell r="V6970">
            <v>0</v>
          </cell>
          <cell r="W6970">
            <v>0</v>
          </cell>
          <cell r="X6970">
            <v>0</v>
          </cell>
          <cell r="Y6970">
            <v>-6.48</v>
          </cell>
          <cell r="Z6970">
            <v>0</v>
          </cell>
          <cell r="AA6970">
            <v>0</v>
          </cell>
          <cell r="AB6970">
            <v>0</v>
          </cell>
          <cell r="AC6970">
            <v>0</v>
          </cell>
          <cell r="AD6970">
            <v>0</v>
          </cell>
        </row>
        <row r="6971">
          <cell r="B6971" t="str">
            <v>CITY OF SHELTON-CONTRACTSURCFUEL-COM MASON</v>
          </cell>
          <cell r="J6971" t="str">
            <v>FUEL-COM MASON</v>
          </cell>
          <cell r="K6971" t="str">
            <v>FUEL &amp; MATERIAL SURCHARGE</v>
          </cell>
          <cell r="S6971">
            <v>0</v>
          </cell>
          <cell r="T6971">
            <v>0</v>
          </cell>
          <cell r="U6971">
            <v>0</v>
          </cell>
          <cell r="V6971">
            <v>0</v>
          </cell>
          <cell r="W6971">
            <v>0</v>
          </cell>
          <cell r="X6971">
            <v>0</v>
          </cell>
          <cell r="Y6971">
            <v>0</v>
          </cell>
          <cell r="Z6971">
            <v>0</v>
          </cell>
          <cell r="AA6971">
            <v>0</v>
          </cell>
          <cell r="AB6971">
            <v>0</v>
          </cell>
          <cell r="AC6971">
            <v>0</v>
          </cell>
          <cell r="AD6971">
            <v>0</v>
          </cell>
        </row>
        <row r="6972">
          <cell r="B6972" t="str">
            <v>CITY OF SHELTON-CONTRACTSURCFUEL-RECY MASON</v>
          </cell>
          <cell r="J6972" t="str">
            <v>FUEL-RECY MASON</v>
          </cell>
          <cell r="K6972" t="str">
            <v>FUEL &amp; MATERIAL SURCHARGE</v>
          </cell>
          <cell r="S6972">
            <v>0</v>
          </cell>
          <cell r="T6972">
            <v>0</v>
          </cell>
          <cell r="U6972">
            <v>0</v>
          </cell>
          <cell r="V6972">
            <v>0</v>
          </cell>
          <cell r="W6972">
            <v>0</v>
          </cell>
          <cell r="X6972">
            <v>0</v>
          </cell>
          <cell r="Y6972">
            <v>0</v>
          </cell>
          <cell r="Z6972">
            <v>0</v>
          </cell>
          <cell r="AA6972">
            <v>0</v>
          </cell>
          <cell r="AB6972">
            <v>0</v>
          </cell>
          <cell r="AC6972">
            <v>0</v>
          </cell>
          <cell r="AD6972">
            <v>0</v>
          </cell>
        </row>
        <row r="6973">
          <cell r="B6973" t="str">
            <v>CITY OF SHELTON-CONTRACTSURCFUEL-RES MASON</v>
          </cell>
          <cell r="J6973" t="str">
            <v>FUEL-RES MASON</v>
          </cell>
          <cell r="K6973" t="str">
            <v>FUEL &amp; MATERIAL SURCHARGE</v>
          </cell>
          <cell r="S6973">
            <v>0</v>
          </cell>
          <cell r="T6973">
            <v>0</v>
          </cell>
          <cell r="U6973">
            <v>0</v>
          </cell>
          <cell r="V6973">
            <v>0</v>
          </cell>
          <cell r="W6973">
            <v>0</v>
          </cell>
          <cell r="X6973">
            <v>0</v>
          </cell>
          <cell r="Y6973">
            <v>0</v>
          </cell>
          <cell r="Z6973">
            <v>0</v>
          </cell>
          <cell r="AA6973">
            <v>0</v>
          </cell>
          <cell r="AB6973">
            <v>0</v>
          </cell>
          <cell r="AC6973">
            <v>0</v>
          </cell>
          <cell r="AD6973">
            <v>0</v>
          </cell>
        </row>
        <row r="6974">
          <cell r="B6974" t="str">
            <v>CITY OF SHELTON-CONTRACTSURCFUEL-RES MASON</v>
          </cell>
          <cell r="J6974" t="str">
            <v>FUEL-RES MASON</v>
          </cell>
          <cell r="K6974" t="str">
            <v>FUEL &amp; MATERIAL SURCHARGE</v>
          </cell>
          <cell r="S6974">
            <v>0</v>
          </cell>
          <cell r="T6974">
            <v>0</v>
          </cell>
          <cell r="U6974">
            <v>0</v>
          </cell>
          <cell r="V6974">
            <v>0</v>
          </cell>
          <cell r="W6974">
            <v>0</v>
          </cell>
          <cell r="X6974">
            <v>0</v>
          </cell>
          <cell r="Y6974">
            <v>0</v>
          </cell>
          <cell r="Z6974">
            <v>0</v>
          </cell>
          <cell r="AA6974">
            <v>0</v>
          </cell>
          <cell r="AB6974">
            <v>0</v>
          </cell>
          <cell r="AC6974">
            <v>0</v>
          </cell>
          <cell r="AD6974">
            <v>0</v>
          </cell>
        </row>
        <row r="6975">
          <cell r="B6975" t="str">
            <v>CITY OF SHELTON-CONTRACTSURCFUEL-ACCTG MASON</v>
          </cell>
          <cell r="J6975" t="str">
            <v>FUEL-ACCTG MASON</v>
          </cell>
          <cell r="K6975" t="str">
            <v>FUEL &amp; MATERIAL SURCHARGE</v>
          </cell>
          <cell r="S6975">
            <v>0</v>
          </cell>
          <cell r="T6975">
            <v>0</v>
          </cell>
          <cell r="U6975">
            <v>0</v>
          </cell>
          <cell r="V6975">
            <v>0</v>
          </cell>
          <cell r="W6975">
            <v>0</v>
          </cell>
          <cell r="X6975">
            <v>0</v>
          </cell>
          <cell r="Y6975">
            <v>0</v>
          </cell>
          <cell r="Z6975">
            <v>0</v>
          </cell>
          <cell r="AA6975">
            <v>0</v>
          </cell>
          <cell r="AB6975">
            <v>0</v>
          </cell>
          <cell r="AC6975">
            <v>0</v>
          </cell>
          <cell r="AD6975">
            <v>0</v>
          </cell>
        </row>
        <row r="6976">
          <cell r="B6976" t="str">
            <v>CITY OF SHELTON-CONTRACTSURCFUEL-RES MASON</v>
          </cell>
          <cell r="J6976" t="str">
            <v>FUEL-RES MASON</v>
          </cell>
          <cell r="K6976" t="str">
            <v>FUEL &amp; MATERIAL SURCHARGE</v>
          </cell>
          <cell r="S6976">
            <v>0</v>
          </cell>
          <cell r="T6976">
            <v>0</v>
          </cell>
          <cell r="U6976">
            <v>0</v>
          </cell>
          <cell r="V6976">
            <v>0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>
            <v>0</v>
          </cell>
          <cell r="AB6976">
            <v>0</v>
          </cell>
          <cell r="AC6976">
            <v>0</v>
          </cell>
          <cell r="AD6976">
            <v>0</v>
          </cell>
        </row>
        <row r="6977">
          <cell r="B6977" t="str">
            <v>CITY OF SHELTON-CONTRACTSURCFUEL-RES MASON</v>
          </cell>
          <cell r="J6977" t="str">
            <v>FUEL-RES MASON</v>
          </cell>
          <cell r="K6977" t="str">
            <v>FUEL &amp; MATERIAL SURCHARGE</v>
          </cell>
          <cell r="S6977">
            <v>0</v>
          </cell>
          <cell r="T6977">
            <v>0</v>
          </cell>
          <cell r="U6977">
            <v>0</v>
          </cell>
          <cell r="V6977">
            <v>0</v>
          </cell>
          <cell r="W6977">
            <v>0</v>
          </cell>
          <cell r="X6977">
            <v>0</v>
          </cell>
          <cell r="Y6977">
            <v>0</v>
          </cell>
          <cell r="Z6977">
            <v>0</v>
          </cell>
          <cell r="AA6977">
            <v>0</v>
          </cell>
          <cell r="AB6977">
            <v>0</v>
          </cell>
          <cell r="AC6977">
            <v>0</v>
          </cell>
          <cell r="AD6977">
            <v>0</v>
          </cell>
        </row>
        <row r="6978">
          <cell r="B6978" t="str">
            <v>CITY OF SHELTON-CONTRACTTAXESCITY OF SHELTON</v>
          </cell>
          <cell r="J6978" t="str">
            <v>CITY OF SHELTON</v>
          </cell>
          <cell r="K6978" t="str">
            <v>41.9% CITY UTILITY TAX</v>
          </cell>
          <cell r="S6978">
            <v>0</v>
          </cell>
          <cell r="T6978">
            <v>0</v>
          </cell>
          <cell r="U6978">
            <v>0</v>
          </cell>
          <cell r="V6978">
            <v>0</v>
          </cell>
          <cell r="W6978">
            <v>0</v>
          </cell>
          <cell r="X6978">
            <v>0</v>
          </cell>
          <cell r="Y6978">
            <v>24453.360000000001</v>
          </cell>
          <cell r="Z6978">
            <v>0</v>
          </cell>
          <cell r="AA6978">
            <v>0</v>
          </cell>
          <cell r="AB6978">
            <v>0</v>
          </cell>
          <cell r="AC6978">
            <v>0</v>
          </cell>
          <cell r="AD6978">
            <v>0</v>
          </cell>
        </row>
        <row r="6979">
          <cell r="B6979" t="str">
            <v>CITY OF SHELTON-CONTRACTTAXESCITY OF SHELTON UTILITY</v>
          </cell>
          <cell r="J6979" t="str">
            <v>CITY OF SHELTON UTILITY</v>
          </cell>
          <cell r="K6979" t="str">
            <v>CONTRACT UTILITY ONLY</v>
          </cell>
          <cell r="S6979">
            <v>0</v>
          </cell>
          <cell r="T6979">
            <v>0</v>
          </cell>
          <cell r="U6979">
            <v>0</v>
          </cell>
          <cell r="V6979">
            <v>0</v>
          </cell>
          <cell r="W6979">
            <v>0</v>
          </cell>
          <cell r="X6979">
            <v>0</v>
          </cell>
          <cell r="Y6979">
            <v>255.98</v>
          </cell>
          <cell r="Z6979">
            <v>0</v>
          </cell>
          <cell r="AA6979">
            <v>0</v>
          </cell>
          <cell r="AB6979">
            <v>0</v>
          </cell>
          <cell r="AC6979">
            <v>0</v>
          </cell>
          <cell r="AD6979">
            <v>0</v>
          </cell>
        </row>
        <row r="6980">
          <cell r="B6980" t="str">
            <v>CITY OF SHELTON-CONTRACTTAXESSHELTON SALES TAX</v>
          </cell>
          <cell r="J6980" t="str">
            <v>SHELTON SALES TAX</v>
          </cell>
          <cell r="K6980" t="str">
            <v>8.8% Sales Tax</v>
          </cell>
          <cell r="S6980">
            <v>0</v>
          </cell>
          <cell r="T6980">
            <v>0</v>
          </cell>
          <cell r="U6980">
            <v>0</v>
          </cell>
          <cell r="V6980">
            <v>0</v>
          </cell>
          <cell r="W6980">
            <v>0</v>
          </cell>
          <cell r="X6980">
            <v>0</v>
          </cell>
          <cell r="Y6980">
            <v>0.78</v>
          </cell>
          <cell r="Z6980">
            <v>0</v>
          </cell>
          <cell r="AA6980">
            <v>0</v>
          </cell>
          <cell r="AB6980">
            <v>0</v>
          </cell>
          <cell r="AC6980">
            <v>0</v>
          </cell>
          <cell r="AD6980">
            <v>0</v>
          </cell>
        </row>
        <row r="6981">
          <cell r="B6981" t="str">
            <v>CITY OF SHELTON-CONTRACTTAXESSHELTON WA REFUSE</v>
          </cell>
          <cell r="J6981" t="str">
            <v>SHELTON WA REFUSE</v>
          </cell>
          <cell r="K6981" t="str">
            <v>3.6% WA Refuse Tax</v>
          </cell>
          <cell r="S6981">
            <v>0</v>
          </cell>
          <cell r="T6981">
            <v>0</v>
          </cell>
          <cell r="U6981">
            <v>0</v>
          </cell>
          <cell r="V6981">
            <v>0</v>
          </cell>
          <cell r="W6981">
            <v>0</v>
          </cell>
          <cell r="X6981">
            <v>0</v>
          </cell>
          <cell r="Y6981">
            <v>2101.5500000000002</v>
          </cell>
          <cell r="Z6981">
            <v>0</v>
          </cell>
          <cell r="AA6981">
            <v>0</v>
          </cell>
          <cell r="AB6981">
            <v>0</v>
          </cell>
          <cell r="AC6981">
            <v>0</v>
          </cell>
          <cell r="AD6981">
            <v>0</v>
          </cell>
        </row>
        <row r="6982">
          <cell r="B6982" t="str">
            <v>CITY OF SHELTON-CONTRACTTAXESCITY OF SHELTON</v>
          </cell>
          <cell r="J6982" t="str">
            <v>CITY OF SHELTON</v>
          </cell>
          <cell r="K6982" t="str">
            <v>41.9% CITY UTILITY TAX</v>
          </cell>
          <cell r="S6982">
            <v>0</v>
          </cell>
          <cell r="T6982">
            <v>0</v>
          </cell>
          <cell r="U6982">
            <v>0</v>
          </cell>
          <cell r="V6982">
            <v>0</v>
          </cell>
          <cell r="W6982">
            <v>0</v>
          </cell>
          <cell r="X6982">
            <v>0</v>
          </cell>
          <cell r="Y6982">
            <v>0.96</v>
          </cell>
          <cell r="Z6982">
            <v>0.96</v>
          </cell>
          <cell r="AA6982">
            <v>0</v>
          </cell>
          <cell r="AB6982">
            <v>0</v>
          </cell>
          <cell r="AC6982">
            <v>0</v>
          </cell>
          <cell r="AD6982">
            <v>0</v>
          </cell>
        </row>
        <row r="6983">
          <cell r="B6983" t="str">
            <v>CITY OF SHELTON-CONTRACTTAXESSHELTON WA REFUSE</v>
          </cell>
          <cell r="J6983" t="str">
            <v>SHELTON WA REFUSE</v>
          </cell>
          <cell r="K6983" t="str">
            <v>3.6% WA Refuse Tax</v>
          </cell>
          <cell r="S6983">
            <v>0</v>
          </cell>
          <cell r="T6983">
            <v>0</v>
          </cell>
          <cell r="U6983">
            <v>0</v>
          </cell>
          <cell r="V6983">
            <v>0</v>
          </cell>
          <cell r="W6983">
            <v>0</v>
          </cell>
          <cell r="X6983">
            <v>0</v>
          </cell>
          <cell r="Y6983">
            <v>0.16</v>
          </cell>
          <cell r="Z6983">
            <v>0</v>
          </cell>
          <cell r="AA6983">
            <v>0</v>
          </cell>
          <cell r="AB6983">
            <v>0</v>
          </cell>
          <cell r="AC6983">
            <v>0</v>
          </cell>
          <cell r="AD6983">
            <v>0</v>
          </cell>
        </row>
        <row r="6984">
          <cell r="B6984" t="str">
            <v>CITY OF SHELTON-CONTRACTTAXESCITY OF SHELTON</v>
          </cell>
          <cell r="J6984" t="str">
            <v>CITY OF SHELTON</v>
          </cell>
          <cell r="K6984" t="str">
            <v>41.9% CITY UTILITY TAX</v>
          </cell>
          <cell r="S6984">
            <v>0</v>
          </cell>
          <cell r="T6984">
            <v>0</v>
          </cell>
          <cell r="U6984">
            <v>0</v>
          </cell>
          <cell r="V6984">
            <v>0</v>
          </cell>
          <cell r="W6984">
            <v>0</v>
          </cell>
          <cell r="X6984">
            <v>0</v>
          </cell>
          <cell r="Y6984">
            <v>24107.18</v>
          </cell>
          <cell r="Z6984">
            <v>0</v>
          </cell>
          <cell r="AA6984">
            <v>0</v>
          </cell>
          <cell r="AB6984">
            <v>0</v>
          </cell>
          <cell r="AC6984">
            <v>0</v>
          </cell>
          <cell r="AD6984">
            <v>0</v>
          </cell>
        </row>
        <row r="6985">
          <cell r="B6985" t="str">
            <v>CITY OF SHELTON-CONTRACTTAXESREF</v>
          </cell>
          <cell r="J6985" t="str">
            <v>REF</v>
          </cell>
          <cell r="K6985" t="str">
            <v>3.6% WA Refuse Tax</v>
          </cell>
          <cell r="S6985">
            <v>0</v>
          </cell>
          <cell r="T6985">
            <v>0</v>
          </cell>
          <cell r="U6985">
            <v>0</v>
          </cell>
          <cell r="V6985">
            <v>0</v>
          </cell>
          <cell r="W6985">
            <v>0</v>
          </cell>
          <cell r="X6985">
            <v>0</v>
          </cell>
          <cell r="Y6985">
            <v>6.75</v>
          </cell>
          <cell r="Z6985">
            <v>0</v>
          </cell>
          <cell r="AA6985">
            <v>0</v>
          </cell>
          <cell r="AB6985">
            <v>0</v>
          </cell>
          <cell r="AC6985">
            <v>0</v>
          </cell>
          <cell r="AD6985">
            <v>0</v>
          </cell>
        </row>
        <row r="6986">
          <cell r="B6986" t="str">
            <v>CITY OF SHELTON-CONTRACTTAXESSHELTON SALES TAX</v>
          </cell>
          <cell r="J6986" t="str">
            <v>SHELTON SALES TAX</v>
          </cell>
          <cell r="K6986" t="str">
            <v>8.8% Sales Tax</v>
          </cell>
          <cell r="S6986">
            <v>0</v>
          </cell>
          <cell r="T6986">
            <v>0</v>
          </cell>
          <cell r="U6986">
            <v>0</v>
          </cell>
          <cell r="V6986">
            <v>0</v>
          </cell>
          <cell r="W6986">
            <v>0</v>
          </cell>
          <cell r="X6986">
            <v>0</v>
          </cell>
          <cell r="Y6986">
            <v>10.92</v>
          </cell>
          <cell r="Z6986">
            <v>0</v>
          </cell>
          <cell r="AA6986">
            <v>0</v>
          </cell>
          <cell r="AB6986">
            <v>0</v>
          </cell>
          <cell r="AC6986">
            <v>0</v>
          </cell>
          <cell r="AD6986">
            <v>0</v>
          </cell>
        </row>
        <row r="6987">
          <cell r="B6987" t="str">
            <v>CITY OF SHELTON-CONTRACTTAXESSHELTON WA REFUSE</v>
          </cell>
          <cell r="J6987" t="str">
            <v>SHELTON WA REFUSE</v>
          </cell>
          <cell r="K6987" t="str">
            <v>3.6% WA Refuse Tax</v>
          </cell>
          <cell r="S6987">
            <v>0</v>
          </cell>
          <cell r="T6987">
            <v>0</v>
          </cell>
          <cell r="U6987">
            <v>0</v>
          </cell>
          <cell r="V6987">
            <v>0</v>
          </cell>
          <cell r="W6987">
            <v>0</v>
          </cell>
          <cell r="X6987">
            <v>0</v>
          </cell>
          <cell r="Y6987">
            <v>1935.92</v>
          </cell>
          <cell r="Z6987">
            <v>0</v>
          </cell>
          <cell r="AA6987">
            <v>0</v>
          </cell>
          <cell r="AB6987">
            <v>0</v>
          </cell>
          <cell r="AC6987">
            <v>0</v>
          </cell>
          <cell r="AD6987">
            <v>0</v>
          </cell>
        </row>
        <row r="6988">
          <cell r="B6988" t="str">
            <v>CITY OF SHELTON-CONTRACTTAXESCITY OF SHELTON</v>
          </cell>
          <cell r="J6988" t="str">
            <v>CITY OF SHELTON</v>
          </cell>
          <cell r="K6988" t="str">
            <v>41.9% CITY UTILITY TAX</v>
          </cell>
          <cell r="S6988">
            <v>0</v>
          </cell>
          <cell r="T6988">
            <v>0</v>
          </cell>
          <cell r="U6988">
            <v>0</v>
          </cell>
          <cell r="V6988">
            <v>0</v>
          </cell>
          <cell r="W6988">
            <v>0</v>
          </cell>
          <cell r="X6988">
            <v>0</v>
          </cell>
          <cell r="Y6988">
            <v>29.87</v>
          </cell>
          <cell r="Z6988">
            <v>0</v>
          </cell>
          <cell r="AA6988">
            <v>0</v>
          </cell>
          <cell r="AB6988">
            <v>0</v>
          </cell>
          <cell r="AC6988">
            <v>0</v>
          </cell>
          <cell r="AD6988">
            <v>0</v>
          </cell>
        </row>
        <row r="6989">
          <cell r="B6989" t="str">
            <v>CITY OF SHELTON-CONTRACTTAXESSHELTON WA REFUSE</v>
          </cell>
          <cell r="J6989" t="str">
            <v>SHELTON WA REFUSE</v>
          </cell>
          <cell r="K6989" t="str">
            <v>3.6% WA Refuse Tax</v>
          </cell>
          <cell r="S6989">
            <v>0</v>
          </cell>
          <cell r="T6989">
            <v>0</v>
          </cell>
          <cell r="U6989">
            <v>0</v>
          </cell>
          <cell r="V6989">
            <v>0</v>
          </cell>
          <cell r="W6989">
            <v>0</v>
          </cell>
          <cell r="X6989">
            <v>0</v>
          </cell>
          <cell r="Y6989">
            <v>2.57</v>
          </cell>
          <cell r="Z6989">
            <v>0</v>
          </cell>
          <cell r="AA6989">
            <v>0</v>
          </cell>
          <cell r="AB6989">
            <v>0</v>
          </cell>
          <cell r="AC6989">
            <v>0</v>
          </cell>
          <cell r="AD6989">
            <v>0</v>
          </cell>
        </row>
        <row r="6990">
          <cell r="B6990" t="str">
            <v>CITY of SHELTON-REGULATEDACCOUNTING ADJUSTMENTSFINCHG</v>
          </cell>
          <cell r="J6990" t="str">
            <v>FINCHG</v>
          </cell>
          <cell r="K6990" t="str">
            <v>LATE FEE</v>
          </cell>
          <cell r="S6990">
            <v>0</v>
          </cell>
          <cell r="T6990">
            <v>0</v>
          </cell>
          <cell r="U6990">
            <v>0</v>
          </cell>
          <cell r="V6990">
            <v>0</v>
          </cell>
          <cell r="W6990">
            <v>0</v>
          </cell>
          <cell r="X6990">
            <v>0</v>
          </cell>
          <cell r="Y6990">
            <v>8.84</v>
          </cell>
          <cell r="Z6990">
            <v>0</v>
          </cell>
          <cell r="AA6990">
            <v>0</v>
          </cell>
          <cell r="AB6990">
            <v>0</v>
          </cell>
          <cell r="AC6990">
            <v>0</v>
          </cell>
          <cell r="AD6990">
            <v>0</v>
          </cell>
        </row>
        <row r="6991">
          <cell r="B6991" t="str">
            <v>CITY of SHELTON-REGULATEDACCOUNTING ADJUSTMENTSMM</v>
          </cell>
          <cell r="J6991" t="str">
            <v>MM</v>
          </cell>
          <cell r="K6991" t="str">
            <v>MOVE MONEY</v>
          </cell>
          <cell r="S6991">
            <v>0</v>
          </cell>
          <cell r="T6991">
            <v>0</v>
          </cell>
          <cell r="U6991">
            <v>0</v>
          </cell>
          <cell r="V6991">
            <v>0</v>
          </cell>
          <cell r="W6991">
            <v>0</v>
          </cell>
          <cell r="X6991">
            <v>0</v>
          </cell>
          <cell r="Y6991">
            <v>219.23</v>
          </cell>
          <cell r="Z6991">
            <v>0</v>
          </cell>
          <cell r="AA6991">
            <v>0</v>
          </cell>
          <cell r="AB6991">
            <v>0</v>
          </cell>
          <cell r="AC6991">
            <v>0</v>
          </cell>
          <cell r="AD6991">
            <v>0</v>
          </cell>
        </row>
        <row r="6992">
          <cell r="B6992" t="str">
            <v>CITY of SHELTON-REGULATEDCOMMERCIAL - REARLOADR1.5YDE</v>
          </cell>
          <cell r="J6992" t="str">
            <v>R1.5YDE</v>
          </cell>
          <cell r="K6992" t="str">
            <v>1.5 YD 1X EOW</v>
          </cell>
          <cell r="S6992">
            <v>0</v>
          </cell>
          <cell r="T6992">
            <v>0</v>
          </cell>
          <cell r="U6992">
            <v>0</v>
          </cell>
          <cell r="V6992">
            <v>0</v>
          </cell>
          <cell r="W6992">
            <v>0</v>
          </cell>
          <cell r="X6992">
            <v>0</v>
          </cell>
          <cell r="Y6992">
            <v>41.6</v>
          </cell>
          <cell r="Z6992">
            <v>0</v>
          </cell>
          <cell r="AA6992">
            <v>0</v>
          </cell>
          <cell r="AB6992">
            <v>0</v>
          </cell>
          <cell r="AC6992">
            <v>0</v>
          </cell>
          <cell r="AD6992">
            <v>0</v>
          </cell>
        </row>
        <row r="6993">
          <cell r="B6993" t="str">
            <v>CITY of SHELTON-REGULATEDCOMMERCIAL - REARLOADR1.5YDRENTM</v>
          </cell>
          <cell r="J6993" t="str">
            <v>R1.5YDRENTM</v>
          </cell>
          <cell r="K6993" t="str">
            <v>1.5YD CONTAINER RENT-MTH</v>
          </cell>
          <cell r="S6993">
            <v>0</v>
          </cell>
          <cell r="T6993">
            <v>0</v>
          </cell>
          <cell r="U6993">
            <v>0</v>
          </cell>
          <cell r="V6993">
            <v>0</v>
          </cell>
          <cell r="W6993">
            <v>0</v>
          </cell>
          <cell r="X6993">
            <v>0</v>
          </cell>
          <cell r="Y6993">
            <v>9.5399999999999991</v>
          </cell>
          <cell r="Z6993">
            <v>0</v>
          </cell>
          <cell r="AA6993">
            <v>0</v>
          </cell>
          <cell r="AB6993">
            <v>0</v>
          </cell>
          <cell r="AC6993">
            <v>0</v>
          </cell>
          <cell r="AD6993">
            <v>0</v>
          </cell>
        </row>
        <row r="6994">
          <cell r="B6994" t="str">
            <v>CITY of SHELTON-REGULATEDCOMMERCIAL - REARLOADR2YDRENTM</v>
          </cell>
          <cell r="J6994" t="str">
            <v>R2YDRENTM</v>
          </cell>
          <cell r="K6994" t="str">
            <v>2YD CONTAINER RENT-MTHLY</v>
          </cell>
          <cell r="S6994">
            <v>0</v>
          </cell>
          <cell r="T6994">
            <v>0</v>
          </cell>
          <cell r="U6994">
            <v>0</v>
          </cell>
          <cell r="V6994">
            <v>0</v>
          </cell>
          <cell r="W6994">
            <v>0</v>
          </cell>
          <cell r="X6994">
            <v>0</v>
          </cell>
          <cell r="Y6994">
            <v>13.77</v>
          </cell>
          <cell r="Z6994">
            <v>0</v>
          </cell>
          <cell r="AA6994">
            <v>0</v>
          </cell>
          <cell r="AB6994">
            <v>0</v>
          </cell>
          <cell r="AC6994">
            <v>0</v>
          </cell>
          <cell r="AD6994">
            <v>0</v>
          </cell>
        </row>
        <row r="6995">
          <cell r="B6995" t="str">
            <v>CITY of SHELTON-REGULATEDCOMMERCIAL - REARLOADR2YDW</v>
          </cell>
          <cell r="J6995" t="str">
            <v>R2YDW</v>
          </cell>
          <cell r="K6995" t="str">
            <v>2 YD 1X WEEKLY</v>
          </cell>
          <cell r="S6995">
            <v>0</v>
          </cell>
          <cell r="T6995">
            <v>0</v>
          </cell>
          <cell r="U6995">
            <v>0</v>
          </cell>
          <cell r="V6995">
            <v>0</v>
          </cell>
          <cell r="W6995">
            <v>0</v>
          </cell>
          <cell r="X6995">
            <v>0</v>
          </cell>
          <cell r="Y6995">
            <v>109.68</v>
          </cell>
          <cell r="Z6995">
            <v>0</v>
          </cell>
          <cell r="AA6995">
            <v>0</v>
          </cell>
          <cell r="AB6995">
            <v>0</v>
          </cell>
          <cell r="AC6995">
            <v>0</v>
          </cell>
          <cell r="AD6995">
            <v>0</v>
          </cell>
        </row>
        <row r="6996">
          <cell r="B6996" t="str">
            <v>CITY of SHELTON-REGULATEDCOMMERCIAL - REARLOADUNLOCKREF</v>
          </cell>
          <cell r="J6996" t="str">
            <v>UNLOCKREF</v>
          </cell>
          <cell r="K6996" t="str">
            <v>UNLOCK / UNLATCH REFUSE</v>
          </cell>
          <cell r="S6996">
            <v>0</v>
          </cell>
          <cell r="T6996">
            <v>0</v>
          </cell>
          <cell r="U6996">
            <v>0</v>
          </cell>
          <cell r="V6996">
            <v>0</v>
          </cell>
          <cell r="W6996">
            <v>0</v>
          </cell>
          <cell r="X6996">
            <v>0</v>
          </cell>
          <cell r="Y6996">
            <v>10.119999999999999</v>
          </cell>
          <cell r="Z6996">
            <v>0</v>
          </cell>
          <cell r="AA6996">
            <v>0</v>
          </cell>
          <cell r="AB6996">
            <v>0</v>
          </cell>
          <cell r="AC6996">
            <v>0</v>
          </cell>
          <cell r="AD6996">
            <v>0</v>
          </cell>
        </row>
        <row r="6997">
          <cell r="B6997" t="str">
            <v>CITY of SHELTON-REGULATEDPAYMENTSCC-KOL</v>
          </cell>
          <cell r="J6997" t="str">
            <v>CC-KOL</v>
          </cell>
          <cell r="K6997" t="str">
            <v>ONLINE PAYMENT-CC</v>
          </cell>
          <cell r="S6997">
            <v>0</v>
          </cell>
          <cell r="T6997">
            <v>0</v>
          </cell>
          <cell r="U6997">
            <v>0</v>
          </cell>
          <cell r="V6997">
            <v>0</v>
          </cell>
          <cell r="W6997">
            <v>0</v>
          </cell>
          <cell r="X6997">
            <v>0</v>
          </cell>
          <cell r="Y6997">
            <v>-6208.88</v>
          </cell>
          <cell r="Z6997">
            <v>0</v>
          </cell>
          <cell r="AA6997">
            <v>0</v>
          </cell>
          <cell r="AB6997">
            <v>0</v>
          </cell>
          <cell r="AC6997">
            <v>0</v>
          </cell>
          <cell r="AD6997">
            <v>0</v>
          </cell>
        </row>
        <row r="6998">
          <cell r="B6998" t="str">
            <v>CITY of SHELTON-REGULATEDPAYMENTSCCREF-KOL</v>
          </cell>
          <cell r="J6998" t="str">
            <v>CCREF-KOL</v>
          </cell>
          <cell r="K6998" t="str">
            <v>CREDIT CARD REFUND</v>
          </cell>
          <cell r="S6998">
            <v>0</v>
          </cell>
          <cell r="T6998">
            <v>0</v>
          </cell>
          <cell r="U6998">
            <v>0</v>
          </cell>
          <cell r="V6998">
            <v>0</v>
          </cell>
          <cell r="W6998">
            <v>0</v>
          </cell>
          <cell r="X6998">
            <v>0</v>
          </cell>
          <cell r="Y6998">
            <v>262.04000000000002</v>
          </cell>
          <cell r="Z6998">
            <v>0</v>
          </cell>
          <cell r="AA6998">
            <v>0</v>
          </cell>
          <cell r="AB6998">
            <v>0</v>
          </cell>
          <cell r="AC6998">
            <v>0</v>
          </cell>
          <cell r="AD6998">
            <v>0</v>
          </cell>
        </row>
        <row r="6999">
          <cell r="B6999" t="str">
            <v>CITY of SHELTON-REGULATEDPAYMENTSPAY</v>
          </cell>
          <cell r="J6999" t="str">
            <v>PAY</v>
          </cell>
          <cell r="K6999" t="str">
            <v>PAYMENT-THANK YOU!</v>
          </cell>
          <cell r="S6999">
            <v>0</v>
          </cell>
          <cell r="T6999">
            <v>0</v>
          </cell>
          <cell r="U6999">
            <v>0</v>
          </cell>
          <cell r="V6999">
            <v>0</v>
          </cell>
          <cell r="W6999">
            <v>0</v>
          </cell>
          <cell r="X6999">
            <v>0</v>
          </cell>
          <cell r="Y6999">
            <v>-25460.7</v>
          </cell>
          <cell r="Z6999">
            <v>0</v>
          </cell>
          <cell r="AA6999">
            <v>0</v>
          </cell>
          <cell r="AB6999">
            <v>0</v>
          </cell>
          <cell r="AC6999">
            <v>0</v>
          </cell>
          <cell r="AD6999">
            <v>0</v>
          </cell>
        </row>
        <row r="7000">
          <cell r="B7000" t="str">
            <v>CITY of SHELTON-REGULATEDPAYMENTSPAY-KOL</v>
          </cell>
          <cell r="J7000" t="str">
            <v>PAY-KOL</v>
          </cell>
          <cell r="K7000" t="str">
            <v>PAYMENT-THANK YOU - OL</v>
          </cell>
          <cell r="S7000">
            <v>0</v>
          </cell>
          <cell r="T7000">
            <v>0</v>
          </cell>
          <cell r="U7000">
            <v>0</v>
          </cell>
          <cell r="V7000">
            <v>0</v>
          </cell>
          <cell r="W7000">
            <v>0</v>
          </cell>
          <cell r="X7000">
            <v>0</v>
          </cell>
          <cell r="Y7000">
            <v>-1472.3</v>
          </cell>
          <cell r="Z7000">
            <v>0</v>
          </cell>
          <cell r="AA7000">
            <v>0</v>
          </cell>
          <cell r="AB7000">
            <v>0</v>
          </cell>
          <cell r="AC7000">
            <v>0</v>
          </cell>
          <cell r="AD7000">
            <v>0</v>
          </cell>
        </row>
        <row r="7001">
          <cell r="B7001" t="str">
            <v>CITY of SHELTON-REGULATEDPAYMENTSPAY-NATL</v>
          </cell>
          <cell r="J7001" t="str">
            <v>PAY-NATL</v>
          </cell>
          <cell r="K7001" t="str">
            <v>PAYMENT THANK YOU</v>
          </cell>
          <cell r="S7001">
            <v>0</v>
          </cell>
          <cell r="T7001">
            <v>0</v>
          </cell>
          <cell r="U7001">
            <v>0</v>
          </cell>
          <cell r="V7001">
            <v>0</v>
          </cell>
          <cell r="W7001">
            <v>0</v>
          </cell>
          <cell r="X7001">
            <v>0</v>
          </cell>
          <cell r="Y7001">
            <v>-3445.89</v>
          </cell>
          <cell r="Z7001">
            <v>0</v>
          </cell>
          <cell r="AA7001">
            <v>0</v>
          </cell>
          <cell r="AB7001">
            <v>0</v>
          </cell>
          <cell r="AC7001">
            <v>0</v>
          </cell>
          <cell r="AD7001">
            <v>0</v>
          </cell>
        </row>
        <row r="7002">
          <cell r="B7002" t="str">
            <v>CITY of SHELTON-REGULATEDPAYMENTSPAYUSBL</v>
          </cell>
          <cell r="J7002" t="str">
            <v>PAYUSBL</v>
          </cell>
          <cell r="K7002" t="str">
            <v>PAYMENT THANK YOU</v>
          </cell>
          <cell r="S7002">
            <v>0</v>
          </cell>
          <cell r="T7002">
            <v>0</v>
          </cell>
          <cell r="U7002">
            <v>0</v>
          </cell>
          <cell r="V7002">
            <v>0</v>
          </cell>
          <cell r="W7002">
            <v>0</v>
          </cell>
          <cell r="X7002">
            <v>0</v>
          </cell>
          <cell r="Y7002">
            <v>-6579.84</v>
          </cell>
          <cell r="Z7002">
            <v>0</v>
          </cell>
          <cell r="AA7002">
            <v>0</v>
          </cell>
          <cell r="AB7002">
            <v>0</v>
          </cell>
          <cell r="AC7002">
            <v>0</v>
          </cell>
          <cell r="AD7002">
            <v>0</v>
          </cell>
        </row>
        <row r="7003">
          <cell r="B7003" t="str">
            <v>CITY of SHELTON-REGULATEDROLLOFFROLID</v>
          </cell>
          <cell r="J7003" t="str">
            <v>ROLID</v>
          </cell>
          <cell r="K7003" t="str">
            <v>ROLL OFF-LID</v>
          </cell>
          <cell r="S7003">
            <v>0</v>
          </cell>
          <cell r="T7003">
            <v>0</v>
          </cell>
          <cell r="U7003">
            <v>0</v>
          </cell>
          <cell r="V7003">
            <v>0</v>
          </cell>
          <cell r="W7003">
            <v>0</v>
          </cell>
          <cell r="X7003">
            <v>0</v>
          </cell>
          <cell r="Y7003">
            <v>145.6</v>
          </cell>
          <cell r="Z7003">
            <v>0</v>
          </cell>
          <cell r="AA7003">
            <v>0</v>
          </cell>
          <cell r="AB7003">
            <v>0</v>
          </cell>
          <cell r="AC7003">
            <v>0</v>
          </cell>
          <cell r="AD7003">
            <v>0</v>
          </cell>
        </row>
        <row r="7004">
          <cell r="B7004" t="str">
            <v>CITY of SHELTON-REGULATEDROLLOFFRORENT10M</v>
          </cell>
          <cell r="J7004" t="str">
            <v>RORENT10M</v>
          </cell>
          <cell r="K7004" t="str">
            <v>10YD ROLL OFF MTHLY RENT</v>
          </cell>
          <cell r="S7004">
            <v>0</v>
          </cell>
          <cell r="T7004">
            <v>0</v>
          </cell>
          <cell r="U7004">
            <v>0</v>
          </cell>
          <cell r="V7004">
            <v>0</v>
          </cell>
          <cell r="W7004">
            <v>0</v>
          </cell>
          <cell r="X7004">
            <v>0</v>
          </cell>
          <cell r="Y7004">
            <v>83.93</v>
          </cell>
          <cell r="Z7004">
            <v>0</v>
          </cell>
          <cell r="AA7004">
            <v>0</v>
          </cell>
          <cell r="AB7004">
            <v>0</v>
          </cell>
          <cell r="AC7004">
            <v>0</v>
          </cell>
          <cell r="AD7004">
            <v>0</v>
          </cell>
        </row>
        <row r="7005">
          <cell r="B7005" t="str">
            <v>CITY of SHELTON-REGULATEDROLLOFFRORENT20D</v>
          </cell>
          <cell r="J7005" t="str">
            <v>RORENT20D</v>
          </cell>
          <cell r="K7005" t="str">
            <v>20YD ROLL OFF-DAILY RENT</v>
          </cell>
          <cell r="S7005">
            <v>0</v>
          </cell>
          <cell r="T7005">
            <v>0</v>
          </cell>
          <cell r="U7005">
            <v>0</v>
          </cell>
          <cell r="V7005">
            <v>0</v>
          </cell>
          <cell r="W7005">
            <v>0</v>
          </cell>
          <cell r="X7005">
            <v>0</v>
          </cell>
          <cell r="Y7005">
            <v>360.6</v>
          </cell>
          <cell r="Z7005">
            <v>0</v>
          </cell>
          <cell r="AA7005">
            <v>0</v>
          </cell>
          <cell r="AB7005">
            <v>0</v>
          </cell>
          <cell r="AC7005">
            <v>0</v>
          </cell>
          <cell r="AD7005">
            <v>0</v>
          </cell>
        </row>
        <row r="7006">
          <cell r="B7006" t="str">
            <v>CITY of SHELTON-REGULATEDROLLOFFRORENT20M</v>
          </cell>
          <cell r="J7006" t="str">
            <v>RORENT20M</v>
          </cell>
          <cell r="K7006" t="str">
            <v>20YD ROLL OFF-MNTHLY RENT</v>
          </cell>
          <cell r="S7006">
            <v>0</v>
          </cell>
          <cell r="T7006">
            <v>0</v>
          </cell>
          <cell r="U7006">
            <v>0</v>
          </cell>
          <cell r="V7006">
            <v>0</v>
          </cell>
          <cell r="W7006">
            <v>0</v>
          </cell>
          <cell r="X7006">
            <v>0</v>
          </cell>
          <cell r="Y7006">
            <v>877.32</v>
          </cell>
          <cell r="Z7006">
            <v>0</v>
          </cell>
          <cell r="AA7006">
            <v>0</v>
          </cell>
          <cell r="AB7006">
            <v>0</v>
          </cell>
          <cell r="AC7006">
            <v>0</v>
          </cell>
          <cell r="AD7006">
            <v>0</v>
          </cell>
        </row>
        <row r="7007">
          <cell r="B7007" t="str">
            <v>CITY of SHELTON-REGULATEDROLLOFFRORENT40D</v>
          </cell>
          <cell r="J7007" t="str">
            <v>RORENT40D</v>
          </cell>
          <cell r="K7007" t="str">
            <v>40YD ROLL OFF-DAILY RENT</v>
          </cell>
          <cell r="S7007">
            <v>0</v>
          </cell>
          <cell r="T7007">
            <v>0</v>
          </cell>
          <cell r="U7007">
            <v>0</v>
          </cell>
          <cell r="V7007">
            <v>0</v>
          </cell>
          <cell r="W7007">
            <v>0</v>
          </cell>
          <cell r="X7007">
            <v>0</v>
          </cell>
          <cell r="Y7007">
            <v>567.6</v>
          </cell>
          <cell r="Z7007">
            <v>0</v>
          </cell>
          <cell r="AA7007">
            <v>0</v>
          </cell>
          <cell r="AB7007">
            <v>0</v>
          </cell>
          <cell r="AC7007">
            <v>0</v>
          </cell>
          <cell r="AD7007">
            <v>0</v>
          </cell>
        </row>
        <row r="7008">
          <cell r="B7008" t="str">
            <v>CITY of SHELTON-REGULATEDROLLOFFRORENT40M</v>
          </cell>
          <cell r="J7008" t="str">
            <v>RORENT40M</v>
          </cell>
          <cell r="K7008" t="str">
            <v>40YD ROLL OFF-MNTHLY RENT</v>
          </cell>
          <cell r="S7008">
            <v>0</v>
          </cell>
          <cell r="T7008">
            <v>0</v>
          </cell>
          <cell r="U7008">
            <v>0</v>
          </cell>
          <cell r="V7008">
            <v>0</v>
          </cell>
          <cell r="W7008">
            <v>0</v>
          </cell>
          <cell r="X7008">
            <v>0</v>
          </cell>
          <cell r="Y7008">
            <v>331.48</v>
          </cell>
          <cell r="Z7008">
            <v>0</v>
          </cell>
          <cell r="AA7008">
            <v>0</v>
          </cell>
          <cell r="AB7008">
            <v>0</v>
          </cell>
          <cell r="AC7008">
            <v>0</v>
          </cell>
          <cell r="AD7008">
            <v>0</v>
          </cell>
        </row>
        <row r="7009">
          <cell r="B7009" t="str">
            <v>CITY of SHELTON-REGULATEDROLLOFFCPHAUL20</v>
          </cell>
          <cell r="J7009" t="str">
            <v>CPHAUL20</v>
          </cell>
          <cell r="K7009" t="str">
            <v>20YD COMPACTOR-HAUL</v>
          </cell>
          <cell r="S7009">
            <v>0</v>
          </cell>
          <cell r="T7009">
            <v>0</v>
          </cell>
          <cell r="U7009">
            <v>0</v>
          </cell>
          <cell r="V7009">
            <v>0</v>
          </cell>
          <cell r="W7009">
            <v>0</v>
          </cell>
          <cell r="X7009">
            <v>0</v>
          </cell>
          <cell r="Y7009">
            <v>935.58</v>
          </cell>
          <cell r="Z7009">
            <v>0</v>
          </cell>
          <cell r="AA7009">
            <v>0</v>
          </cell>
          <cell r="AB7009">
            <v>0</v>
          </cell>
          <cell r="AC7009">
            <v>0</v>
          </cell>
          <cell r="AD7009">
            <v>0</v>
          </cell>
        </row>
        <row r="7010">
          <cell r="B7010" t="str">
            <v>CITY of SHELTON-REGULATEDROLLOFFCPHAUL25</v>
          </cell>
          <cell r="J7010" t="str">
            <v>CPHAUL25</v>
          </cell>
          <cell r="K7010" t="str">
            <v>25YD COMPACTOR-HAUL</v>
          </cell>
          <cell r="S7010">
            <v>0</v>
          </cell>
          <cell r="T7010">
            <v>0</v>
          </cell>
          <cell r="U7010">
            <v>0</v>
          </cell>
          <cell r="V7010">
            <v>0</v>
          </cell>
          <cell r="W7010">
            <v>0</v>
          </cell>
          <cell r="X7010">
            <v>0</v>
          </cell>
          <cell r="Y7010">
            <v>682.76</v>
          </cell>
          <cell r="Z7010">
            <v>0</v>
          </cell>
          <cell r="AA7010">
            <v>0</v>
          </cell>
          <cell r="AB7010">
            <v>0</v>
          </cell>
          <cell r="AC7010">
            <v>0</v>
          </cell>
          <cell r="AD7010">
            <v>0</v>
          </cell>
        </row>
        <row r="7011">
          <cell r="B7011" t="str">
            <v>CITY of SHELTON-REGULATEDROLLOFFCPHAUL35</v>
          </cell>
          <cell r="J7011" t="str">
            <v>CPHAUL35</v>
          </cell>
          <cell r="K7011" t="str">
            <v>35YD COMPACTOR-HAUL</v>
          </cell>
          <cell r="S7011">
            <v>0</v>
          </cell>
          <cell r="T7011">
            <v>0</v>
          </cell>
          <cell r="U7011">
            <v>0</v>
          </cell>
          <cell r="V7011">
            <v>0</v>
          </cell>
          <cell r="W7011">
            <v>0</v>
          </cell>
          <cell r="X7011">
            <v>0</v>
          </cell>
          <cell r="Y7011">
            <v>672.27</v>
          </cell>
          <cell r="Z7011">
            <v>0</v>
          </cell>
          <cell r="AA7011">
            <v>0</v>
          </cell>
          <cell r="AB7011">
            <v>0</v>
          </cell>
          <cell r="AC7011">
            <v>0</v>
          </cell>
          <cell r="AD7011">
            <v>0</v>
          </cell>
        </row>
        <row r="7012">
          <cell r="B7012" t="str">
            <v>CITY of SHELTON-REGULATEDROLLOFFDISPMC-TON</v>
          </cell>
          <cell r="J7012" t="str">
            <v>DISPMC-TON</v>
          </cell>
          <cell r="K7012" t="str">
            <v>MC LANDFILL PER TON</v>
          </cell>
          <cell r="S7012">
            <v>0</v>
          </cell>
          <cell r="T7012">
            <v>0</v>
          </cell>
          <cell r="U7012">
            <v>0</v>
          </cell>
          <cell r="V7012">
            <v>0</v>
          </cell>
          <cell r="W7012">
            <v>0</v>
          </cell>
          <cell r="X7012">
            <v>0</v>
          </cell>
          <cell r="Y7012">
            <v>17068.72</v>
          </cell>
          <cell r="Z7012">
            <v>0</v>
          </cell>
          <cell r="AA7012">
            <v>0</v>
          </cell>
          <cell r="AB7012">
            <v>0</v>
          </cell>
          <cell r="AC7012">
            <v>0</v>
          </cell>
          <cell r="AD7012">
            <v>0</v>
          </cell>
        </row>
        <row r="7013">
          <cell r="B7013" t="str">
            <v>CITY of SHELTON-REGULATEDROLLOFFDISPMCMISC</v>
          </cell>
          <cell r="J7013" t="str">
            <v>DISPMCMISC</v>
          </cell>
          <cell r="K7013" t="str">
            <v>DISPOSAL MISCELLANOUS</v>
          </cell>
          <cell r="S7013">
            <v>0</v>
          </cell>
          <cell r="T7013">
            <v>0</v>
          </cell>
          <cell r="U7013">
            <v>0</v>
          </cell>
          <cell r="V7013">
            <v>0</v>
          </cell>
          <cell r="W7013">
            <v>0</v>
          </cell>
          <cell r="X7013">
            <v>0</v>
          </cell>
          <cell r="Y7013">
            <v>70.069999999999993</v>
          </cell>
          <cell r="Z7013">
            <v>0</v>
          </cell>
          <cell r="AA7013">
            <v>0</v>
          </cell>
          <cell r="AB7013">
            <v>0</v>
          </cell>
          <cell r="AC7013">
            <v>0</v>
          </cell>
          <cell r="AD7013">
            <v>0</v>
          </cell>
        </row>
        <row r="7014">
          <cell r="B7014" t="str">
            <v>CITY of SHELTON-REGULATEDROLLOFFRODEL</v>
          </cell>
          <cell r="J7014" t="str">
            <v>RODEL</v>
          </cell>
          <cell r="K7014" t="str">
            <v>ROLL OFF-DELIVERY</v>
          </cell>
          <cell r="S7014">
            <v>0</v>
          </cell>
          <cell r="T7014">
            <v>0</v>
          </cell>
          <cell r="U7014">
            <v>0</v>
          </cell>
          <cell r="V7014">
            <v>0</v>
          </cell>
          <cell r="W7014">
            <v>0</v>
          </cell>
          <cell r="X7014">
            <v>0</v>
          </cell>
          <cell r="Y7014">
            <v>467.76</v>
          </cell>
          <cell r="Z7014">
            <v>0</v>
          </cell>
          <cell r="AA7014">
            <v>0</v>
          </cell>
          <cell r="AB7014">
            <v>0</v>
          </cell>
          <cell r="AC7014">
            <v>0</v>
          </cell>
          <cell r="AD7014">
            <v>0</v>
          </cell>
        </row>
        <row r="7015">
          <cell r="B7015" t="str">
            <v>CITY of SHELTON-REGULATEDROLLOFFROHAUL10</v>
          </cell>
          <cell r="J7015" t="str">
            <v>ROHAUL10</v>
          </cell>
          <cell r="K7015" t="str">
            <v>10YD ROLL OFF HAUL</v>
          </cell>
          <cell r="S7015">
            <v>0</v>
          </cell>
          <cell r="T7015">
            <v>0</v>
          </cell>
          <cell r="U7015">
            <v>0</v>
          </cell>
          <cell r="V7015">
            <v>0</v>
          </cell>
          <cell r="W7015">
            <v>0</v>
          </cell>
          <cell r="X7015">
            <v>0</v>
          </cell>
          <cell r="Y7015">
            <v>167.86</v>
          </cell>
          <cell r="Z7015">
            <v>0</v>
          </cell>
          <cell r="AA7015">
            <v>0</v>
          </cell>
          <cell r="AB7015">
            <v>0</v>
          </cell>
          <cell r="AC7015">
            <v>0</v>
          </cell>
          <cell r="AD7015">
            <v>0</v>
          </cell>
        </row>
        <row r="7016">
          <cell r="B7016" t="str">
            <v>CITY of SHELTON-REGULATEDROLLOFFROHAUL20</v>
          </cell>
          <cell r="J7016" t="str">
            <v>ROHAUL20</v>
          </cell>
          <cell r="K7016" t="str">
            <v>20YD ROLL OFF-HAUL</v>
          </cell>
          <cell r="S7016">
            <v>0</v>
          </cell>
          <cell r="T7016">
            <v>0</v>
          </cell>
          <cell r="U7016">
            <v>0</v>
          </cell>
          <cell r="V7016">
            <v>0</v>
          </cell>
          <cell r="W7016">
            <v>0</v>
          </cell>
          <cell r="X7016">
            <v>0</v>
          </cell>
          <cell r="Y7016">
            <v>2339.52</v>
          </cell>
          <cell r="Z7016">
            <v>0</v>
          </cell>
          <cell r="AA7016">
            <v>0</v>
          </cell>
          <cell r="AB7016">
            <v>0</v>
          </cell>
          <cell r="AC7016">
            <v>0</v>
          </cell>
          <cell r="AD7016">
            <v>0</v>
          </cell>
        </row>
        <row r="7017">
          <cell r="B7017" t="str">
            <v>CITY of SHELTON-REGULATEDROLLOFFROHAUL20T</v>
          </cell>
          <cell r="J7017" t="str">
            <v>ROHAUL20T</v>
          </cell>
          <cell r="K7017" t="str">
            <v>20YD ROLL OFF TEMP HAUL</v>
          </cell>
          <cell r="S7017">
            <v>0</v>
          </cell>
          <cell r="T7017">
            <v>0</v>
          </cell>
          <cell r="U7017">
            <v>0</v>
          </cell>
          <cell r="V7017">
            <v>0</v>
          </cell>
          <cell r="W7017">
            <v>0</v>
          </cell>
          <cell r="X7017">
            <v>0</v>
          </cell>
          <cell r="Y7017">
            <v>584.88</v>
          </cell>
          <cell r="Z7017">
            <v>0</v>
          </cell>
          <cell r="AA7017">
            <v>0</v>
          </cell>
          <cell r="AB7017">
            <v>0</v>
          </cell>
          <cell r="AC7017">
            <v>0</v>
          </cell>
          <cell r="AD7017">
            <v>0</v>
          </cell>
        </row>
        <row r="7018">
          <cell r="B7018" t="str">
            <v>CITY of SHELTON-REGULATEDROLLOFFROHAUL40</v>
          </cell>
          <cell r="J7018" t="str">
            <v>ROHAUL40</v>
          </cell>
          <cell r="K7018" t="str">
            <v>40YD ROLL OFF-HAUL</v>
          </cell>
          <cell r="S7018">
            <v>0</v>
          </cell>
          <cell r="T7018">
            <v>0</v>
          </cell>
          <cell r="U7018">
            <v>0</v>
          </cell>
          <cell r="V7018">
            <v>0</v>
          </cell>
          <cell r="W7018">
            <v>0</v>
          </cell>
          <cell r="X7018">
            <v>0</v>
          </cell>
          <cell r="Y7018">
            <v>1988.88</v>
          </cell>
          <cell r="Z7018">
            <v>0</v>
          </cell>
          <cell r="AA7018">
            <v>0</v>
          </cell>
          <cell r="AB7018">
            <v>0</v>
          </cell>
          <cell r="AC7018">
            <v>0</v>
          </cell>
          <cell r="AD7018">
            <v>0</v>
          </cell>
        </row>
        <row r="7019">
          <cell r="B7019" t="str">
            <v>CITY of SHELTON-REGULATEDROLLOFFROHAUL40T</v>
          </cell>
          <cell r="J7019" t="str">
            <v>ROHAUL40T</v>
          </cell>
          <cell r="K7019" t="str">
            <v>40YD ROLL OFF TEMP HAUL</v>
          </cell>
          <cell r="S7019">
            <v>0</v>
          </cell>
          <cell r="T7019">
            <v>0</v>
          </cell>
          <cell r="U7019">
            <v>0</v>
          </cell>
          <cell r="V7019">
            <v>0</v>
          </cell>
          <cell r="W7019">
            <v>0</v>
          </cell>
          <cell r="X7019">
            <v>0</v>
          </cell>
          <cell r="Y7019">
            <v>662.96</v>
          </cell>
          <cell r="Z7019">
            <v>0</v>
          </cell>
          <cell r="AA7019">
            <v>0</v>
          </cell>
          <cell r="AB7019">
            <v>0</v>
          </cell>
          <cell r="AC7019">
            <v>0</v>
          </cell>
          <cell r="AD7019">
            <v>0</v>
          </cell>
        </row>
        <row r="7020">
          <cell r="B7020" t="str">
            <v>CITY of SHELTON-REGULATEDROLLOFFROLID</v>
          </cell>
          <cell r="J7020" t="str">
            <v>ROLID</v>
          </cell>
          <cell r="K7020" t="str">
            <v>ROLL OFF-LID</v>
          </cell>
          <cell r="S7020">
            <v>0</v>
          </cell>
          <cell r="T7020">
            <v>0</v>
          </cell>
          <cell r="U7020">
            <v>0</v>
          </cell>
          <cell r="V7020">
            <v>0</v>
          </cell>
          <cell r="W7020">
            <v>0</v>
          </cell>
          <cell r="X7020">
            <v>0</v>
          </cell>
          <cell r="Y7020">
            <v>9.8000000000000007</v>
          </cell>
          <cell r="Z7020">
            <v>0</v>
          </cell>
          <cell r="AA7020">
            <v>0</v>
          </cell>
          <cell r="AB7020">
            <v>0</v>
          </cell>
          <cell r="AC7020">
            <v>0</v>
          </cell>
          <cell r="AD7020">
            <v>0</v>
          </cell>
        </row>
        <row r="7021">
          <cell r="B7021" t="str">
            <v>CITY of SHELTON-REGULATEDROLLOFFRORENT20D</v>
          </cell>
          <cell r="J7021" t="str">
            <v>RORENT20D</v>
          </cell>
          <cell r="K7021" t="str">
            <v>20YD ROLL OFF-DAILY RENT</v>
          </cell>
          <cell r="S7021">
            <v>0</v>
          </cell>
          <cell r="T7021">
            <v>0</v>
          </cell>
          <cell r="U7021">
            <v>0</v>
          </cell>
          <cell r="V7021">
            <v>0</v>
          </cell>
          <cell r="W7021">
            <v>0</v>
          </cell>
          <cell r="X7021">
            <v>0</v>
          </cell>
          <cell r="Y7021">
            <v>174.29</v>
          </cell>
          <cell r="Z7021">
            <v>0</v>
          </cell>
          <cell r="AA7021">
            <v>0</v>
          </cell>
          <cell r="AB7021">
            <v>0</v>
          </cell>
          <cell r="AC7021">
            <v>0</v>
          </cell>
          <cell r="AD7021">
            <v>0</v>
          </cell>
        </row>
        <row r="7022">
          <cell r="B7022" t="str">
            <v>CITY of SHELTON-REGULATEDROLLOFFRORENT40D</v>
          </cell>
          <cell r="J7022" t="str">
            <v>RORENT40D</v>
          </cell>
          <cell r="K7022" t="str">
            <v>40YD ROLL OFF-DAILY RENT</v>
          </cell>
          <cell r="S7022">
            <v>0</v>
          </cell>
          <cell r="T7022">
            <v>0</v>
          </cell>
          <cell r="U7022">
            <v>0</v>
          </cell>
          <cell r="V7022">
            <v>0</v>
          </cell>
          <cell r="W7022">
            <v>0</v>
          </cell>
          <cell r="X7022">
            <v>0</v>
          </cell>
          <cell r="Y7022">
            <v>189.2</v>
          </cell>
          <cell r="Z7022">
            <v>0</v>
          </cell>
          <cell r="AA7022">
            <v>0</v>
          </cell>
          <cell r="AB7022">
            <v>0</v>
          </cell>
          <cell r="AC7022">
            <v>0</v>
          </cell>
          <cell r="AD7022">
            <v>0</v>
          </cell>
        </row>
        <row r="7023">
          <cell r="B7023" t="str">
            <v>CITY of SHELTON-REGULATEDSURCFUEL-COM MASON</v>
          </cell>
          <cell r="J7023" t="str">
            <v>FUEL-COM MASON</v>
          </cell>
          <cell r="K7023" t="str">
            <v>FUEL &amp; MATERIAL SURCHARGE</v>
          </cell>
          <cell r="S7023">
            <v>0</v>
          </cell>
          <cell r="T7023">
            <v>0</v>
          </cell>
          <cell r="U7023">
            <v>0</v>
          </cell>
          <cell r="V7023">
            <v>0</v>
          </cell>
          <cell r="W7023">
            <v>0</v>
          </cell>
          <cell r="X7023">
            <v>0</v>
          </cell>
          <cell r="Y7023">
            <v>0</v>
          </cell>
          <cell r="Z7023">
            <v>0</v>
          </cell>
          <cell r="AA7023">
            <v>0</v>
          </cell>
          <cell r="AB7023">
            <v>0</v>
          </cell>
          <cell r="AC7023">
            <v>0</v>
          </cell>
          <cell r="AD7023">
            <v>0</v>
          </cell>
        </row>
        <row r="7024">
          <cell r="B7024" t="str">
            <v>CITY of SHELTON-REGULATEDSURCFUEL-RO MASON</v>
          </cell>
          <cell r="J7024" t="str">
            <v>FUEL-RO MASON</v>
          </cell>
          <cell r="K7024" t="str">
            <v>FUEL &amp; MATERIAL SURCHARGE</v>
          </cell>
          <cell r="S7024">
            <v>0</v>
          </cell>
          <cell r="T7024">
            <v>0</v>
          </cell>
          <cell r="U7024">
            <v>0</v>
          </cell>
          <cell r="V7024">
            <v>0</v>
          </cell>
          <cell r="W7024">
            <v>0</v>
          </cell>
          <cell r="X7024">
            <v>0</v>
          </cell>
          <cell r="Y7024">
            <v>0</v>
          </cell>
          <cell r="Z7024">
            <v>0</v>
          </cell>
          <cell r="AA7024">
            <v>0</v>
          </cell>
          <cell r="AB7024">
            <v>0</v>
          </cell>
          <cell r="AC7024">
            <v>0</v>
          </cell>
          <cell r="AD7024">
            <v>0</v>
          </cell>
        </row>
        <row r="7025">
          <cell r="B7025" t="str">
            <v>CITY of SHELTON-REGULATEDSURCFUEL-RO MASON</v>
          </cell>
          <cell r="J7025" t="str">
            <v>FUEL-RO MASON</v>
          </cell>
          <cell r="K7025" t="str">
            <v>FUEL &amp; MATERIAL SURCHARGE</v>
          </cell>
          <cell r="S7025">
            <v>0</v>
          </cell>
          <cell r="T7025">
            <v>0</v>
          </cell>
          <cell r="U7025">
            <v>0</v>
          </cell>
          <cell r="V7025">
            <v>0</v>
          </cell>
          <cell r="W7025">
            <v>0</v>
          </cell>
          <cell r="X7025">
            <v>0</v>
          </cell>
          <cell r="Y7025">
            <v>0</v>
          </cell>
          <cell r="Z7025">
            <v>0</v>
          </cell>
          <cell r="AA7025">
            <v>0</v>
          </cell>
          <cell r="AB7025">
            <v>0</v>
          </cell>
          <cell r="AC7025">
            <v>0</v>
          </cell>
          <cell r="AD7025">
            <v>0</v>
          </cell>
        </row>
        <row r="7026">
          <cell r="B7026" t="str">
            <v>CITY of SHELTON-REGULATEDTAXESSHELTON SALES TAX</v>
          </cell>
          <cell r="J7026" t="str">
            <v>SHELTON SALES TAX</v>
          </cell>
          <cell r="K7026" t="str">
            <v>8.8% Sales Tax</v>
          </cell>
          <cell r="S7026">
            <v>0</v>
          </cell>
          <cell r="T7026">
            <v>0</v>
          </cell>
          <cell r="U7026">
            <v>0</v>
          </cell>
          <cell r="V7026">
            <v>0</v>
          </cell>
          <cell r="W7026">
            <v>0</v>
          </cell>
          <cell r="X7026">
            <v>0</v>
          </cell>
          <cell r="Y7026">
            <v>0.84</v>
          </cell>
          <cell r="Z7026">
            <v>0</v>
          </cell>
          <cell r="AA7026">
            <v>0</v>
          </cell>
          <cell r="AB7026">
            <v>0</v>
          </cell>
          <cell r="AC7026">
            <v>0</v>
          </cell>
          <cell r="AD7026">
            <v>0</v>
          </cell>
        </row>
        <row r="7027">
          <cell r="B7027" t="str">
            <v>CITY of SHELTON-REGULATEDTAXESSHELTON UNREG REFUSE</v>
          </cell>
          <cell r="J7027" t="str">
            <v>SHELTON UNREG REFUSE</v>
          </cell>
          <cell r="K7027" t="str">
            <v>3.6% WA STATE REFUSE TAX</v>
          </cell>
          <cell r="S7027">
            <v>0</v>
          </cell>
          <cell r="T7027">
            <v>0</v>
          </cell>
          <cell r="U7027">
            <v>0</v>
          </cell>
          <cell r="V7027">
            <v>0</v>
          </cell>
          <cell r="W7027">
            <v>0</v>
          </cell>
          <cell r="X7027">
            <v>0</v>
          </cell>
          <cell r="Y7027">
            <v>4.3099999999999996</v>
          </cell>
          <cell r="Z7027">
            <v>0</v>
          </cell>
          <cell r="AA7027">
            <v>0</v>
          </cell>
          <cell r="AB7027">
            <v>0</v>
          </cell>
          <cell r="AC7027">
            <v>0</v>
          </cell>
          <cell r="AD7027">
            <v>0</v>
          </cell>
        </row>
        <row r="7028">
          <cell r="B7028" t="str">
            <v>CITY of SHELTON-REGULATEDTAXESSHELTON UNREG SALES</v>
          </cell>
          <cell r="J7028" t="str">
            <v>SHELTON UNREG SALES</v>
          </cell>
          <cell r="K7028" t="str">
            <v>WA STATE SALES TAX</v>
          </cell>
          <cell r="S7028">
            <v>0</v>
          </cell>
          <cell r="T7028">
            <v>0</v>
          </cell>
          <cell r="U7028">
            <v>0</v>
          </cell>
          <cell r="V7028">
            <v>0</v>
          </cell>
          <cell r="W7028">
            <v>0</v>
          </cell>
          <cell r="X7028">
            <v>0</v>
          </cell>
          <cell r="Y7028">
            <v>1.21</v>
          </cell>
          <cell r="Z7028">
            <v>0</v>
          </cell>
          <cell r="AA7028">
            <v>0</v>
          </cell>
          <cell r="AB7028">
            <v>0</v>
          </cell>
          <cell r="AC7028">
            <v>0</v>
          </cell>
          <cell r="AD7028">
            <v>0</v>
          </cell>
        </row>
        <row r="7029">
          <cell r="B7029" t="str">
            <v>CITY of SHELTON-REGULATEDTAXESSHELTON WA REFUSE</v>
          </cell>
          <cell r="J7029" t="str">
            <v>SHELTON WA REFUSE</v>
          </cell>
          <cell r="K7029" t="str">
            <v>3.6% WA Refuse Tax</v>
          </cell>
          <cell r="S7029">
            <v>0</v>
          </cell>
          <cell r="T7029">
            <v>0</v>
          </cell>
          <cell r="U7029">
            <v>0</v>
          </cell>
          <cell r="V7029">
            <v>0</v>
          </cell>
          <cell r="W7029">
            <v>0</v>
          </cell>
          <cell r="X7029">
            <v>0</v>
          </cell>
          <cell r="Y7029">
            <v>1.5</v>
          </cell>
          <cell r="Z7029">
            <v>0</v>
          </cell>
          <cell r="AA7029">
            <v>0</v>
          </cell>
          <cell r="AB7029">
            <v>0</v>
          </cell>
          <cell r="AC7029">
            <v>0</v>
          </cell>
          <cell r="AD7029">
            <v>0</v>
          </cell>
        </row>
        <row r="7030">
          <cell r="B7030" t="str">
            <v>CITY of SHELTON-REGULATEDTAXESREF</v>
          </cell>
          <cell r="J7030" t="str">
            <v>REF</v>
          </cell>
          <cell r="K7030" t="str">
            <v>3.6% WA Refuse Tax</v>
          </cell>
          <cell r="S7030">
            <v>0</v>
          </cell>
          <cell r="T7030">
            <v>0</v>
          </cell>
          <cell r="U7030">
            <v>0</v>
          </cell>
          <cell r="V7030">
            <v>0</v>
          </cell>
          <cell r="W7030">
            <v>0</v>
          </cell>
          <cell r="X7030">
            <v>0</v>
          </cell>
          <cell r="Y7030">
            <v>24.55</v>
          </cell>
          <cell r="Z7030">
            <v>0</v>
          </cell>
          <cell r="AA7030">
            <v>0</v>
          </cell>
          <cell r="AB7030">
            <v>0</v>
          </cell>
          <cell r="AC7030">
            <v>0</v>
          </cell>
          <cell r="AD7030">
            <v>0</v>
          </cell>
        </row>
        <row r="7031">
          <cell r="B7031" t="str">
            <v>CITY of SHELTON-REGULATEDTAXESSALES TAX</v>
          </cell>
          <cell r="J7031" t="str">
            <v>SALES TAX</v>
          </cell>
          <cell r="K7031" t="str">
            <v>8.5% Sales Tax</v>
          </cell>
          <cell r="S7031">
            <v>0</v>
          </cell>
          <cell r="T7031">
            <v>0</v>
          </cell>
          <cell r="U7031">
            <v>0</v>
          </cell>
          <cell r="V7031">
            <v>0</v>
          </cell>
          <cell r="W7031">
            <v>0</v>
          </cell>
          <cell r="X7031">
            <v>0</v>
          </cell>
          <cell r="Y7031">
            <v>22.71</v>
          </cell>
          <cell r="Z7031">
            <v>0</v>
          </cell>
          <cell r="AA7031">
            <v>0</v>
          </cell>
          <cell r="AB7031">
            <v>0</v>
          </cell>
          <cell r="AC7031">
            <v>0</v>
          </cell>
          <cell r="AD7031">
            <v>0</v>
          </cell>
        </row>
        <row r="7032">
          <cell r="B7032" t="str">
            <v>CITY of SHELTON-REGULATEDTAXESSHELTON UNREG REFUSE</v>
          </cell>
          <cell r="J7032" t="str">
            <v>SHELTON UNREG REFUSE</v>
          </cell>
          <cell r="K7032" t="str">
            <v>3.6% WA STATE REFUSE TAX</v>
          </cell>
          <cell r="S7032">
            <v>0</v>
          </cell>
          <cell r="T7032">
            <v>0</v>
          </cell>
          <cell r="U7032">
            <v>0</v>
          </cell>
          <cell r="V7032">
            <v>0</v>
          </cell>
          <cell r="W7032">
            <v>0</v>
          </cell>
          <cell r="X7032">
            <v>0</v>
          </cell>
          <cell r="Y7032">
            <v>755.61</v>
          </cell>
          <cell r="Z7032">
            <v>0</v>
          </cell>
          <cell r="AA7032">
            <v>0</v>
          </cell>
          <cell r="AB7032">
            <v>0</v>
          </cell>
          <cell r="AC7032">
            <v>0</v>
          </cell>
          <cell r="AD7032">
            <v>0</v>
          </cell>
        </row>
        <row r="7033">
          <cell r="B7033" t="str">
            <v>CITY of SHELTON-REGULATEDTAXESSHELTON UNREG SALES</v>
          </cell>
          <cell r="J7033" t="str">
            <v>SHELTON UNREG SALES</v>
          </cell>
          <cell r="K7033" t="str">
            <v>WA STATE SALES TAX</v>
          </cell>
          <cell r="S7033">
            <v>0</v>
          </cell>
          <cell r="T7033">
            <v>0</v>
          </cell>
          <cell r="U7033">
            <v>0</v>
          </cell>
          <cell r="V7033">
            <v>0</v>
          </cell>
          <cell r="W7033">
            <v>0</v>
          </cell>
          <cell r="X7033">
            <v>0</v>
          </cell>
          <cell r="Y7033">
            <v>245.1</v>
          </cell>
          <cell r="Z7033">
            <v>0</v>
          </cell>
          <cell r="AA7033">
            <v>0</v>
          </cell>
          <cell r="AB7033">
            <v>0</v>
          </cell>
          <cell r="AC7033">
            <v>0</v>
          </cell>
          <cell r="AD7033">
            <v>0</v>
          </cell>
        </row>
        <row r="7034">
          <cell r="B7034" t="str">
            <v>CITY OF SHELTON-UNREGULATEDACCOUNTING ADJUSTMENTSFINCHG</v>
          </cell>
          <cell r="J7034" t="str">
            <v>FINCHG</v>
          </cell>
          <cell r="K7034" t="str">
            <v>LATE FEE</v>
          </cell>
          <cell r="S7034">
            <v>0</v>
          </cell>
          <cell r="T7034">
            <v>0</v>
          </cell>
          <cell r="U7034">
            <v>0</v>
          </cell>
          <cell r="V7034">
            <v>0</v>
          </cell>
          <cell r="W7034">
            <v>0</v>
          </cell>
          <cell r="X7034">
            <v>0</v>
          </cell>
          <cell r="Y7034">
            <v>11.69</v>
          </cell>
          <cell r="Z7034">
            <v>0</v>
          </cell>
          <cell r="AA7034">
            <v>0</v>
          </cell>
          <cell r="AB7034">
            <v>0</v>
          </cell>
          <cell r="AC7034">
            <v>0</v>
          </cell>
          <cell r="AD7034">
            <v>0</v>
          </cell>
        </row>
        <row r="7035">
          <cell r="B7035" t="str">
            <v>CITY OF SHELTON-UNREGULATEDCOMMERCIAL - REARLOADUNLOCKRECY</v>
          </cell>
          <cell r="J7035" t="str">
            <v>UNLOCKRECY</v>
          </cell>
          <cell r="K7035" t="str">
            <v>UNLOCK / UNLATCH RECY</v>
          </cell>
          <cell r="S7035">
            <v>0</v>
          </cell>
          <cell r="T7035">
            <v>0</v>
          </cell>
          <cell r="U7035">
            <v>0</v>
          </cell>
          <cell r="V7035">
            <v>0</v>
          </cell>
          <cell r="W7035">
            <v>0</v>
          </cell>
          <cell r="X7035">
            <v>0</v>
          </cell>
          <cell r="Y7035">
            <v>5</v>
          </cell>
          <cell r="Z7035">
            <v>0</v>
          </cell>
          <cell r="AA7035">
            <v>0</v>
          </cell>
          <cell r="AB7035">
            <v>0</v>
          </cell>
          <cell r="AC7035">
            <v>0</v>
          </cell>
          <cell r="AD7035">
            <v>0</v>
          </cell>
        </row>
        <row r="7036">
          <cell r="B7036" t="str">
            <v>CITY OF SHELTON-UNREGULATEDCOMMERCIAL RECYCLE96CRCOGE1</v>
          </cell>
          <cell r="J7036" t="str">
            <v>96CRCOGE1</v>
          </cell>
          <cell r="K7036" t="str">
            <v>96 COMMINGLE WG-EOW</v>
          </cell>
          <cell r="S7036">
            <v>0</v>
          </cell>
          <cell r="T7036">
            <v>0</v>
          </cell>
          <cell r="U7036">
            <v>0</v>
          </cell>
          <cell r="V7036">
            <v>0</v>
          </cell>
          <cell r="W7036">
            <v>0</v>
          </cell>
          <cell r="X7036">
            <v>0</v>
          </cell>
          <cell r="Y7036">
            <v>285.83999999999997</v>
          </cell>
          <cell r="Z7036">
            <v>0</v>
          </cell>
          <cell r="AA7036">
            <v>0</v>
          </cell>
          <cell r="AB7036">
            <v>0</v>
          </cell>
          <cell r="AC7036">
            <v>0</v>
          </cell>
          <cell r="AD7036">
            <v>0</v>
          </cell>
        </row>
        <row r="7037">
          <cell r="B7037" t="str">
            <v>CITY OF SHELTON-UNREGULATEDCOMMERCIAL RECYCLE96CRCOGM1</v>
          </cell>
          <cell r="J7037" t="str">
            <v>96CRCOGM1</v>
          </cell>
          <cell r="K7037" t="str">
            <v>96 COMMINGLE WGMNTHLY</v>
          </cell>
          <cell r="S7037">
            <v>0</v>
          </cell>
          <cell r="T7037">
            <v>0</v>
          </cell>
          <cell r="U7037">
            <v>0</v>
          </cell>
          <cell r="V7037">
            <v>0</v>
          </cell>
          <cell r="W7037">
            <v>0</v>
          </cell>
          <cell r="X7037">
            <v>0</v>
          </cell>
          <cell r="Y7037">
            <v>165.06</v>
          </cell>
          <cell r="Z7037">
            <v>0</v>
          </cell>
          <cell r="AA7037">
            <v>0</v>
          </cell>
          <cell r="AB7037">
            <v>0</v>
          </cell>
          <cell r="AC7037">
            <v>0</v>
          </cell>
          <cell r="AD7037">
            <v>0</v>
          </cell>
        </row>
        <row r="7038">
          <cell r="B7038" t="str">
            <v>CITY OF SHELTON-UNREGULATEDCOMMERCIAL RECYCLE96CRCOGW1</v>
          </cell>
          <cell r="J7038" t="str">
            <v>96CRCOGW1</v>
          </cell>
          <cell r="K7038" t="str">
            <v>96 COMMINGLE WG-WEEKLY</v>
          </cell>
          <cell r="S7038">
            <v>0</v>
          </cell>
          <cell r="T7038">
            <v>0</v>
          </cell>
          <cell r="U7038">
            <v>0</v>
          </cell>
          <cell r="V7038">
            <v>0</v>
          </cell>
          <cell r="W7038">
            <v>0</v>
          </cell>
          <cell r="X7038">
            <v>0</v>
          </cell>
          <cell r="Y7038">
            <v>776.25</v>
          </cell>
          <cell r="Z7038">
            <v>0</v>
          </cell>
          <cell r="AA7038">
            <v>0</v>
          </cell>
          <cell r="AB7038">
            <v>0</v>
          </cell>
          <cell r="AC7038">
            <v>0</v>
          </cell>
          <cell r="AD7038">
            <v>0</v>
          </cell>
        </row>
        <row r="7039">
          <cell r="B7039" t="str">
            <v>CITY OF SHELTON-UNREGULATEDCOMMERCIAL RECYCLE96CRCONGE1</v>
          </cell>
          <cell r="J7039" t="str">
            <v>96CRCONGE1</v>
          </cell>
          <cell r="K7039" t="str">
            <v>96 COMMINGLE NG-EOW</v>
          </cell>
          <cell r="S7039">
            <v>0</v>
          </cell>
          <cell r="T7039">
            <v>0</v>
          </cell>
          <cell r="U7039">
            <v>0</v>
          </cell>
          <cell r="V7039">
            <v>0</v>
          </cell>
          <cell r="W7039">
            <v>0</v>
          </cell>
          <cell r="X7039">
            <v>0</v>
          </cell>
          <cell r="Y7039">
            <v>855.34</v>
          </cell>
          <cell r="Z7039">
            <v>0</v>
          </cell>
          <cell r="AA7039">
            <v>0</v>
          </cell>
          <cell r="AB7039">
            <v>0</v>
          </cell>
          <cell r="AC7039">
            <v>0</v>
          </cell>
          <cell r="AD7039">
            <v>0</v>
          </cell>
        </row>
        <row r="7040">
          <cell r="B7040" t="str">
            <v>CITY OF SHELTON-UNREGULATEDCOMMERCIAL RECYCLE96CRCONGM1</v>
          </cell>
          <cell r="J7040" t="str">
            <v>96CRCONGM1</v>
          </cell>
          <cell r="K7040" t="str">
            <v>96 COMMINGLE NG-MNTHLY</v>
          </cell>
          <cell r="S7040">
            <v>0</v>
          </cell>
          <cell r="T7040">
            <v>0</v>
          </cell>
          <cell r="U7040">
            <v>0</v>
          </cell>
          <cell r="V7040">
            <v>0</v>
          </cell>
          <cell r="W7040">
            <v>0</v>
          </cell>
          <cell r="X7040">
            <v>0</v>
          </cell>
          <cell r="Y7040">
            <v>238.42</v>
          </cell>
          <cell r="Z7040">
            <v>0</v>
          </cell>
          <cell r="AA7040">
            <v>0</v>
          </cell>
          <cell r="AB7040">
            <v>0</v>
          </cell>
          <cell r="AC7040">
            <v>0</v>
          </cell>
          <cell r="AD7040">
            <v>0</v>
          </cell>
        </row>
        <row r="7041">
          <cell r="B7041" t="str">
            <v>CITY OF SHELTON-UNREGULATEDCOMMERCIAL RECYCLE96CRCONGW1</v>
          </cell>
          <cell r="J7041" t="str">
            <v>96CRCONGW1</v>
          </cell>
          <cell r="K7041" t="str">
            <v>96 COMMINGLE NG-WEEKLY</v>
          </cell>
          <cell r="S7041">
            <v>0</v>
          </cell>
          <cell r="T7041">
            <v>0</v>
          </cell>
          <cell r="U7041">
            <v>0</v>
          </cell>
          <cell r="V7041">
            <v>0</v>
          </cell>
          <cell r="W7041">
            <v>0</v>
          </cell>
          <cell r="X7041">
            <v>0</v>
          </cell>
          <cell r="Y7041">
            <v>962.55</v>
          </cell>
          <cell r="Z7041">
            <v>0</v>
          </cell>
          <cell r="AA7041">
            <v>0</v>
          </cell>
          <cell r="AB7041">
            <v>0</v>
          </cell>
          <cell r="AC7041">
            <v>0</v>
          </cell>
          <cell r="AD7041">
            <v>0</v>
          </cell>
        </row>
        <row r="7042">
          <cell r="B7042" t="str">
            <v xml:space="preserve">CITY OF SHELTON-UNREGULATEDCOMMERCIAL RECYCLER2YDOCCE </v>
          </cell>
          <cell r="J7042" t="str">
            <v xml:space="preserve">R2YDOCCE </v>
          </cell>
          <cell r="K7042" t="str">
            <v>2YD OCC-EOW</v>
          </cell>
          <cell r="S7042">
            <v>0</v>
          </cell>
          <cell r="T7042">
            <v>0</v>
          </cell>
          <cell r="U7042">
            <v>0</v>
          </cell>
          <cell r="V7042">
            <v>0</v>
          </cell>
          <cell r="W7042">
            <v>0</v>
          </cell>
          <cell r="X7042">
            <v>0</v>
          </cell>
          <cell r="Y7042">
            <v>1577.28</v>
          </cell>
          <cell r="Z7042">
            <v>0</v>
          </cell>
          <cell r="AA7042">
            <v>0</v>
          </cell>
          <cell r="AB7042">
            <v>0</v>
          </cell>
          <cell r="AC7042">
            <v>0</v>
          </cell>
          <cell r="AD7042">
            <v>0</v>
          </cell>
        </row>
        <row r="7043">
          <cell r="B7043" t="str">
            <v>CITY OF SHELTON-UNREGULATEDCOMMERCIAL RECYCLER2YDOCCEX</v>
          </cell>
          <cell r="J7043" t="str">
            <v>R2YDOCCEX</v>
          </cell>
          <cell r="K7043" t="str">
            <v>2YD OCC-EXTRA CONTAINER</v>
          </cell>
          <cell r="S7043">
            <v>0</v>
          </cell>
          <cell r="T7043">
            <v>0</v>
          </cell>
          <cell r="U7043">
            <v>0</v>
          </cell>
          <cell r="V7043">
            <v>0</v>
          </cell>
          <cell r="W7043">
            <v>0</v>
          </cell>
          <cell r="X7043">
            <v>0</v>
          </cell>
          <cell r="Y7043">
            <v>317.12</v>
          </cell>
          <cell r="Z7043">
            <v>0</v>
          </cell>
          <cell r="AA7043">
            <v>0</v>
          </cell>
          <cell r="AB7043">
            <v>0</v>
          </cell>
          <cell r="AC7043">
            <v>0</v>
          </cell>
          <cell r="AD7043">
            <v>0</v>
          </cell>
        </row>
        <row r="7044">
          <cell r="B7044" t="str">
            <v>CITY OF SHELTON-UNREGULATEDCOMMERCIAL RECYCLER2YDOCCM</v>
          </cell>
          <cell r="J7044" t="str">
            <v>R2YDOCCM</v>
          </cell>
          <cell r="K7044" t="str">
            <v>2YD OCC-MNTHLY</v>
          </cell>
          <cell r="S7044">
            <v>0</v>
          </cell>
          <cell r="T7044">
            <v>0</v>
          </cell>
          <cell r="U7044">
            <v>0</v>
          </cell>
          <cell r="V7044">
            <v>0</v>
          </cell>
          <cell r="W7044">
            <v>0</v>
          </cell>
          <cell r="X7044">
            <v>0</v>
          </cell>
          <cell r="Y7044">
            <v>492.44</v>
          </cell>
          <cell r="Z7044">
            <v>0</v>
          </cell>
          <cell r="AA7044">
            <v>0</v>
          </cell>
          <cell r="AB7044">
            <v>0</v>
          </cell>
          <cell r="AC7044">
            <v>0</v>
          </cell>
          <cell r="AD7044">
            <v>0</v>
          </cell>
        </row>
        <row r="7045">
          <cell r="B7045" t="str">
            <v>CITY OF SHELTON-UNREGULATEDCOMMERCIAL RECYCLER2YDOCCW</v>
          </cell>
          <cell r="J7045" t="str">
            <v>R2YDOCCW</v>
          </cell>
          <cell r="K7045" t="str">
            <v>2YD OCC-WEEKLY</v>
          </cell>
          <cell r="S7045">
            <v>0</v>
          </cell>
          <cell r="T7045">
            <v>0</v>
          </cell>
          <cell r="U7045">
            <v>0</v>
          </cell>
          <cell r="V7045">
            <v>0</v>
          </cell>
          <cell r="W7045">
            <v>0</v>
          </cell>
          <cell r="X7045">
            <v>0</v>
          </cell>
          <cell r="Y7045">
            <v>4800.82</v>
          </cell>
          <cell r="Z7045">
            <v>0</v>
          </cell>
          <cell r="AA7045">
            <v>0</v>
          </cell>
          <cell r="AB7045">
            <v>0</v>
          </cell>
          <cell r="AC7045">
            <v>0</v>
          </cell>
          <cell r="AD7045">
            <v>0</v>
          </cell>
        </row>
        <row r="7046">
          <cell r="B7046" t="str">
            <v>CITY OF SHELTON-UNREGULATEDCOMMERCIAL RECYCLERECYLOCK</v>
          </cell>
          <cell r="J7046" t="str">
            <v>RECYLOCK</v>
          </cell>
          <cell r="K7046" t="str">
            <v>LOCK/UNLOCK RECYCLING</v>
          </cell>
          <cell r="S7046">
            <v>0</v>
          </cell>
          <cell r="T7046">
            <v>0</v>
          </cell>
          <cell r="U7046">
            <v>0</v>
          </cell>
          <cell r="V7046">
            <v>0</v>
          </cell>
          <cell r="W7046">
            <v>0</v>
          </cell>
          <cell r="X7046">
            <v>0</v>
          </cell>
          <cell r="Y7046">
            <v>58.52</v>
          </cell>
          <cell r="Z7046">
            <v>0</v>
          </cell>
          <cell r="AA7046">
            <v>0</v>
          </cell>
          <cell r="AB7046">
            <v>0</v>
          </cell>
          <cell r="AC7046">
            <v>0</v>
          </cell>
          <cell r="AD7046">
            <v>0</v>
          </cell>
        </row>
        <row r="7047">
          <cell r="B7047" t="str">
            <v>CITY OF SHELTON-UNREGULATEDCOMMERCIAL RECYCLEWLKNRECY</v>
          </cell>
          <cell r="J7047" t="str">
            <v>WLKNRECY</v>
          </cell>
          <cell r="K7047" t="str">
            <v>WALK IN RECYCLE</v>
          </cell>
          <cell r="S7047">
            <v>0</v>
          </cell>
          <cell r="T7047">
            <v>0</v>
          </cell>
          <cell r="U7047">
            <v>0</v>
          </cell>
          <cell r="V7047">
            <v>0</v>
          </cell>
          <cell r="W7047">
            <v>0</v>
          </cell>
          <cell r="X7047">
            <v>0</v>
          </cell>
          <cell r="Y7047">
            <v>5.86</v>
          </cell>
          <cell r="Z7047">
            <v>0</v>
          </cell>
          <cell r="AA7047">
            <v>0</v>
          </cell>
          <cell r="AB7047">
            <v>0</v>
          </cell>
          <cell r="AC7047">
            <v>0</v>
          </cell>
          <cell r="AD7047">
            <v>0</v>
          </cell>
        </row>
        <row r="7048">
          <cell r="B7048" t="str">
            <v>CITY OF SHELTON-UNREGULATEDCOMMERCIAL RECYCLEDEL-REC</v>
          </cell>
          <cell r="J7048" t="str">
            <v>DEL-REC</v>
          </cell>
          <cell r="K7048" t="str">
            <v>DELIVER RECYCLE BIN</v>
          </cell>
          <cell r="S7048">
            <v>0</v>
          </cell>
          <cell r="T7048">
            <v>0</v>
          </cell>
          <cell r="U7048">
            <v>0</v>
          </cell>
          <cell r="V7048">
            <v>0</v>
          </cell>
          <cell r="W7048">
            <v>0</v>
          </cell>
          <cell r="X7048">
            <v>0</v>
          </cell>
          <cell r="Y7048">
            <v>22</v>
          </cell>
          <cell r="Z7048">
            <v>0</v>
          </cell>
          <cell r="AA7048">
            <v>0</v>
          </cell>
          <cell r="AB7048">
            <v>0</v>
          </cell>
          <cell r="AC7048">
            <v>0</v>
          </cell>
          <cell r="AD7048">
            <v>0</v>
          </cell>
        </row>
        <row r="7049">
          <cell r="B7049" t="str">
            <v>CITY OF SHELTON-UNREGULATEDCOMMERCIAL RECYCLERECYLOCK</v>
          </cell>
          <cell r="J7049" t="str">
            <v>RECYLOCK</v>
          </cell>
          <cell r="K7049" t="str">
            <v>LOCK/UNLOCK RECYCLING</v>
          </cell>
          <cell r="S7049">
            <v>0</v>
          </cell>
          <cell r="T7049">
            <v>0</v>
          </cell>
          <cell r="U7049">
            <v>0</v>
          </cell>
          <cell r="V7049">
            <v>0</v>
          </cell>
          <cell r="W7049">
            <v>0</v>
          </cell>
          <cell r="X7049">
            <v>0</v>
          </cell>
          <cell r="Y7049">
            <v>5.32</v>
          </cell>
          <cell r="Z7049">
            <v>0</v>
          </cell>
          <cell r="AA7049">
            <v>0</v>
          </cell>
          <cell r="AB7049">
            <v>0</v>
          </cell>
          <cell r="AC7049">
            <v>0</v>
          </cell>
          <cell r="AD7049">
            <v>0</v>
          </cell>
        </row>
        <row r="7050">
          <cell r="B7050" t="str">
            <v>CITY OF SHELTON-UNREGULATEDCOMMERCIAL RECYCLEROLLOUTOCC</v>
          </cell>
          <cell r="J7050" t="str">
            <v>ROLLOUTOCC</v>
          </cell>
          <cell r="K7050" t="str">
            <v>ROLL OUT FEE - RECYCLE</v>
          </cell>
          <cell r="S7050">
            <v>0</v>
          </cell>
          <cell r="T7050">
            <v>0</v>
          </cell>
          <cell r="U7050">
            <v>0</v>
          </cell>
          <cell r="V7050">
            <v>0</v>
          </cell>
          <cell r="W7050">
            <v>0</v>
          </cell>
          <cell r="X7050">
            <v>0</v>
          </cell>
          <cell r="Y7050">
            <v>219.24</v>
          </cell>
          <cell r="Z7050">
            <v>0</v>
          </cell>
          <cell r="AA7050">
            <v>0</v>
          </cell>
          <cell r="AB7050">
            <v>0</v>
          </cell>
          <cell r="AC7050">
            <v>0</v>
          </cell>
          <cell r="AD7050">
            <v>0</v>
          </cell>
        </row>
        <row r="7051">
          <cell r="B7051" t="str">
            <v>CITY OF SHELTON-UNREGULATEDCOMMERCIAL RECYCLEWLKNRECY</v>
          </cell>
          <cell r="J7051" t="str">
            <v>WLKNRECY</v>
          </cell>
          <cell r="K7051" t="str">
            <v>WALK IN RECYCLE</v>
          </cell>
          <cell r="S7051">
            <v>0</v>
          </cell>
          <cell r="T7051">
            <v>0</v>
          </cell>
          <cell r="U7051">
            <v>0</v>
          </cell>
          <cell r="V7051">
            <v>0</v>
          </cell>
          <cell r="W7051">
            <v>0</v>
          </cell>
          <cell r="X7051">
            <v>0</v>
          </cell>
          <cell r="Y7051">
            <v>70.319999999999993</v>
          </cell>
          <cell r="Z7051">
            <v>0</v>
          </cell>
          <cell r="AA7051">
            <v>0</v>
          </cell>
          <cell r="AB7051">
            <v>0</v>
          </cell>
          <cell r="AC7051">
            <v>0</v>
          </cell>
          <cell r="AD7051">
            <v>0</v>
          </cell>
        </row>
        <row r="7052">
          <cell r="B7052" t="str">
            <v>CITY OF SHELTON-UNREGULATEDPAYMENTSCC-KOL</v>
          </cell>
          <cell r="J7052" t="str">
            <v>CC-KOL</v>
          </cell>
          <cell r="K7052" t="str">
            <v>ONLINE PAYMENT-CC</v>
          </cell>
          <cell r="S7052">
            <v>0</v>
          </cell>
          <cell r="T7052">
            <v>0</v>
          </cell>
          <cell r="U7052">
            <v>0</v>
          </cell>
          <cell r="V7052">
            <v>0</v>
          </cell>
          <cell r="W7052">
            <v>0</v>
          </cell>
          <cell r="X7052">
            <v>0</v>
          </cell>
          <cell r="Y7052">
            <v>-1494.84</v>
          </cell>
          <cell r="Z7052">
            <v>0</v>
          </cell>
          <cell r="AA7052">
            <v>0</v>
          </cell>
          <cell r="AB7052">
            <v>0</v>
          </cell>
          <cell r="AC7052">
            <v>0</v>
          </cell>
          <cell r="AD7052">
            <v>0</v>
          </cell>
        </row>
        <row r="7053">
          <cell r="B7053" t="str">
            <v>CITY OF SHELTON-UNREGULATEDPAYMENTSPAY</v>
          </cell>
          <cell r="J7053" t="str">
            <v>PAY</v>
          </cell>
          <cell r="K7053" t="str">
            <v>PAYMENT-THANK YOU!</v>
          </cell>
          <cell r="S7053">
            <v>0</v>
          </cell>
          <cell r="T7053">
            <v>0</v>
          </cell>
          <cell r="U7053">
            <v>0</v>
          </cell>
          <cell r="V7053">
            <v>0</v>
          </cell>
          <cell r="W7053">
            <v>0</v>
          </cell>
          <cell r="X7053">
            <v>0</v>
          </cell>
          <cell r="Y7053">
            <v>-8656.9599999999991</v>
          </cell>
          <cell r="Z7053">
            <v>0</v>
          </cell>
          <cell r="AA7053">
            <v>0</v>
          </cell>
          <cell r="AB7053">
            <v>0</v>
          </cell>
          <cell r="AC7053">
            <v>0</v>
          </cell>
          <cell r="AD7053">
            <v>0</v>
          </cell>
        </row>
        <row r="7054">
          <cell r="B7054" t="str">
            <v>CITY OF SHELTON-UNREGULATEDPAYMENTSPAY EFT</v>
          </cell>
          <cell r="J7054" t="str">
            <v>PAY EFT</v>
          </cell>
          <cell r="K7054" t="str">
            <v>ELECTRONIC PAYMENT</v>
          </cell>
          <cell r="S7054">
            <v>0</v>
          </cell>
          <cell r="T7054">
            <v>0</v>
          </cell>
          <cell r="U7054">
            <v>0</v>
          </cell>
          <cell r="V7054">
            <v>0</v>
          </cell>
          <cell r="W7054">
            <v>0</v>
          </cell>
          <cell r="X7054">
            <v>0</v>
          </cell>
          <cell r="Y7054">
            <v>-84.12</v>
          </cell>
          <cell r="Z7054">
            <v>0</v>
          </cell>
          <cell r="AA7054">
            <v>0</v>
          </cell>
          <cell r="AB7054">
            <v>0</v>
          </cell>
          <cell r="AC7054">
            <v>0</v>
          </cell>
          <cell r="AD7054">
            <v>0</v>
          </cell>
        </row>
        <row r="7055">
          <cell r="B7055" t="str">
            <v>CITY OF SHELTON-UNREGULATEDPAYMENTSPAY ICT</v>
          </cell>
          <cell r="J7055" t="str">
            <v>PAY ICT</v>
          </cell>
          <cell r="K7055" t="str">
            <v>I/C PAYMENT THANK YOU!</v>
          </cell>
          <cell r="S7055">
            <v>0</v>
          </cell>
          <cell r="T7055">
            <v>0</v>
          </cell>
          <cell r="U7055">
            <v>0</v>
          </cell>
          <cell r="V7055">
            <v>0</v>
          </cell>
          <cell r="W7055">
            <v>0</v>
          </cell>
          <cell r="X7055">
            <v>0</v>
          </cell>
          <cell r="Y7055">
            <v>-248.13</v>
          </cell>
          <cell r="Z7055">
            <v>0</v>
          </cell>
          <cell r="AA7055">
            <v>0</v>
          </cell>
          <cell r="AB7055">
            <v>0</v>
          </cell>
          <cell r="AC7055">
            <v>0</v>
          </cell>
          <cell r="AD7055">
            <v>0</v>
          </cell>
        </row>
        <row r="7056">
          <cell r="B7056" t="str">
            <v>CITY OF SHELTON-UNREGULATEDPAYMENTSPAY-CFREE</v>
          </cell>
          <cell r="J7056" t="str">
            <v>PAY-CFREE</v>
          </cell>
          <cell r="K7056" t="str">
            <v>PAYMENT-THANK YOU</v>
          </cell>
          <cell r="S7056">
            <v>0</v>
          </cell>
          <cell r="T7056">
            <v>0</v>
          </cell>
          <cell r="U7056">
            <v>0</v>
          </cell>
          <cell r="V7056">
            <v>0</v>
          </cell>
          <cell r="W7056">
            <v>0</v>
          </cell>
          <cell r="X7056">
            <v>0</v>
          </cell>
          <cell r="Y7056">
            <v>-86.5</v>
          </cell>
          <cell r="Z7056">
            <v>0</v>
          </cell>
          <cell r="AA7056">
            <v>0</v>
          </cell>
          <cell r="AB7056">
            <v>0</v>
          </cell>
          <cell r="AC7056">
            <v>0</v>
          </cell>
          <cell r="AD7056">
            <v>0</v>
          </cell>
        </row>
        <row r="7057">
          <cell r="B7057" t="str">
            <v>CITY OF SHELTON-UNREGULATEDPAYMENTSPAY-KOL</v>
          </cell>
          <cell r="J7057" t="str">
            <v>PAY-KOL</v>
          </cell>
          <cell r="K7057" t="str">
            <v>PAYMENT-THANK YOU - OL</v>
          </cell>
          <cell r="S7057">
            <v>0</v>
          </cell>
          <cell r="T7057">
            <v>0</v>
          </cell>
          <cell r="U7057">
            <v>0</v>
          </cell>
          <cell r="V7057">
            <v>0</v>
          </cell>
          <cell r="W7057">
            <v>0</v>
          </cell>
          <cell r="X7057">
            <v>0</v>
          </cell>
          <cell r="Y7057">
            <v>-1005.34</v>
          </cell>
          <cell r="Z7057">
            <v>0</v>
          </cell>
          <cell r="AA7057">
            <v>0</v>
          </cell>
          <cell r="AB7057">
            <v>0</v>
          </cell>
          <cell r="AC7057">
            <v>0</v>
          </cell>
          <cell r="AD7057">
            <v>0</v>
          </cell>
        </row>
        <row r="7058">
          <cell r="B7058" t="str">
            <v>CITY OF SHELTON-UNREGULATEDPAYMENTSPAY-NATL</v>
          </cell>
          <cell r="J7058" t="str">
            <v>PAY-NATL</v>
          </cell>
          <cell r="K7058" t="str">
            <v>PAYMENT THANK YOU</v>
          </cell>
          <cell r="S7058">
            <v>0</v>
          </cell>
          <cell r="T7058">
            <v>0</v>
          </cell>
          <cell r="U7058">
            <v>0</v>
          </cell>
          <cell r="V7058">
            <v>0</v>
          </cell>
          <cell r="W7058">
            <v>0</v>
          </cell>
          <cell r="X7058">
            <v>0</v>
          </cell>
          <cell r="Y7058">
            <v>-59.1</v>
          </cell>
          <cell r="Z7058">
            <v>0</v>
          </cell>
          <cell r="AA7058">
            <v>0</v>
          </cell>
          <cell r="AB7058">
            <v>0</v>
          </cell>
          <cell r="AC7058">
            <v>0</v>
          </cell>
          <cell r="AD7058">
            <v>0</v>
          </cell>
        </row>
        <row r="7059">
          <cell r="B7059" t="str">
            <v>CITY OF SHELTON-UNREGULATEDPAYMENTSPAY-OAK</v>
          </cell>
          <cell r="J7059" t="str">
            <v>PAY-OAK</v>
          </cell>
          <cell r="K7059" t="str">
            <v>OAKLEAF PAYMENT</v>
          </cell>
          <cell r="S7059">
            <v>0</v>
          </cell>
          <cell r="T7059">
            <v>0</v>
          </cell>
          <cell r="U7059">
            <v>0</v>
          </cell>
          <cell r="V7059">
            <v>0</v>
          </cell>
          <cell r="W7059">
            <v>0</v>
          </cell>
          <cell r="X7059">
            <v>0</v>
          </cell>
          <cell r="Y7059">
            <v>-56.29</v>
          </cell>
          <cell r="Z7059">
            <v>0</v>
          </cell>
          <cell r="AA7059">
            <v>0</v>
          </cell>
          <cell r="AB7059">
            <v>0</v>
          </cell>
          <cell r="AC7059">
            <v>0</v>
          </cell>
          <cell r="AD7059">
            <v>0</v>
          </cell>
        </row>
        <row r="7060">
          <cell r="B7060" t="str">
            <v>CITY OF SHELTON-UNREGULATEDPAYMENTSPAY-RPPS</v>
          </cell>
          <cell r="J7060" t="str">
            <v>PAY-RPPS</v>
          </cell>
          <cell r="K7060" t="str">
            <v>RPSS PAYMENT</v>
          </cell>
          <cell r="S7060">
            <v>0</v>
          </cell>
          <cell r="T7060">
            <v>0</v>
          </cell>
          <cell r="U7060">
            <v>0</v>
          </cell>
          <cell r="V7060">
            <v>0</v>
          </cell>
          <cell r="W7060">
            <v>0</v>
          </cell>
          <cell r="X7060">
            <v>0</v>
          </cell>
          <cell r="Y7060">
            <v>-416.85</v>
          </cell>
          <cell r="Z7060">
            <v>0</v>
          </cell>
          <cell r="AA7060">
            <v>0</v>
          </cell>
          <cell r="AB7060">
            <v>0</v>
          </cell>
          <cell r="AC7060">
            <v>0</v>
          </cell>
          <cell r="AD7060">
            <v>0</v>
          </cell>
        </row>
        <row r="7061">
          <cell r="B7061" t="str">
            <v>CITY OF SHELTON-UNREGULATEDPAYMENTSPAYUSBL</v>
          </cell>
          <cell r="J7061" t="str">
            <v>PAYUSBL</v>
          </cell>
          <cell r="K7061" t="str">
            <v>PAYMENT THANK YOU</v>
          </cell>
          <cell r="S7061">
            <v>0</v>
          </cell>
          <cell r="T7061">
            <v>0</v>
          </cell>
          <cell r="U7061">
            <v>0</v>
          </cell>
          <cell r="V7061">
            <v>0</v>
          </cell>
          <cell r="W7061">
            <v>0</v>
          </cell>
          <cell r="X7061">
            <v>0</v>
          </cell>
          <cell r="Y7061">
            <v>-4762.67</v>
          </cell>
          <cell r="Z7061">
            <v>0</v>
          </cell>
          <cell r="AA7061">
            <v>0</v>
          </cell>
          <cell r="AB7061">
            <v>0</v>
          </cell>
          <cell r="AC7061">
            <v>0</v>
          </cell>
          <cell r="AD7061">
            <v>0</v>
          </cell>
        </row>
        <row r="7062">
          <cell r="B7062" t="str">
            <v>CITY OF SHELTON-UNREGULATEDROLLOFFDISPORGANIC</v>
          </cell>
          <cell r="J7062" t="str">
            <v>DISPORGANIC</v>
          </cell>
          <cell r="K7062" t="str">
            <v xml:space="preserve">DISPOSAL ORGANIC </v>
          </cell>
          <cell r="S7062">
            <v>0</v>
          </cell>
          <cell r="T7062">
            <v>0</v>
          </cell>
          <cell r="U7062">
            <v>0</v>
          </cell>
          <cell r="V7062">
            <v>0</v>
          </cell>
          <cell r="W7062">
            <v>0</v>
          </cell>
          <cell r="X7062">
            <v>0</v>
          </cell>
          <cell r="Y7062">
            <v>196.93</v>
          </cell>
          <cell r="Z7062">
            <v>0</v>
          </cell>
          <cell r="AA7062">
            <v>0</v>
          </cell>
          <cell r="AB7062">
            <v>0</v>
          </cell>
          <cell r="AC7062">
            <v>0</v>
          </cell>
          <cell r="AD7062">
            <v>0</v>
          </cell>
        </row>
        <row r="7063">
          <cell r="B7063" t="str">
            <v>CITY OF SHELTON-UNREGULATEDROLLOFFRECYHAUL</v>
          </cell>
          <cell r="J7063" t="str">
            <v>RECYHAUL</v>
          </cell>
          <cell r="K7063" t="str">
            <v>ROLL OFF RECYCLE HAUL</v>
          </cell>
          <cell r="S7063">
            <v>0</v>
          </cell>
          <cell r="T7063">
            <v>0</v>
          </cell>
          <cell r="U7063">
            <v>0</v>
          </cell>
          <cell r="V7063">
            <v>0</v>
          </cell>
          <cell r="W7063">
            <v>0</v>
          </cell>
          <cell r="X7063">
            <v>0</v>
          </cell>
          <cell r="Y7063">
            <v>974.8</v>
          </cell>
          <cell r="Z7063">
            <v>0</v>
          </cell>
          <cell r="AA7063">
            <v>0</v>
          </cell>
          <cell r="AB7063">
            <v>0</v>
          </cell>
          <cell r="AC7063">
            <v>0</v>
          </cell>
          <cell r="AD7063">
            <v>0</v>
          </cell>
        </row>
        <row r="7064">
          <cell r="B7064" t="str">
            <v>CITY OF SHELTON-UNREGULATEDROLLOFFROMILERECY</v>
          </cell>
          <cell r="J7064" t="str">
            <v>ROMILERECY</v>
          </cell>
          <cell r="K7064" t="str">
            <v>ROLL OFF MILEAGE RECYCLE</v>
          </cell>
          <cell r="S7064">
            <v>0</v>
          </cell>
          <cell r="T7064">
            <v>0</v>
          </cell>
          <cell r="U7064">
            <v>0</v>
          </cell>
          <cell r="V7064">
            <v>0</v>
          </cell>
          <cell r="W7064">
            <v>0</v>
          </cell>
          <cell r="X7064">
            <v>0</v>
          </cell>
          <cell r="Y7064">
            <v>874.8</v>
          </cell>
          <cell r="Z7064">
            <v>0</v>
          </cell>
          <cell r="AA7064">
            <v>0</v>
          </cell>
          <cell r="AB7064">
            <v>0</v>
          </cell>
          <cell r="AC7064">
            <v>0</v>
          </cell>
          <cell r="AD7064">
            <v>0</v>
          </cell>
        </row>
        <row r="7065">
          <cell r="B7065" t="str">
            <v>CITY OF SHELTON-UNREGULATEDSURCFUEL-RECY MASON</v>
          </cell>
          <cell r="J7065" t="str">
            <v>FUEL-RECY MASON</v>
          </cell>
          <cell r="K7065" t="str">
            <v>FUEL &amp; MATERIAL SURCHARGE</v>
          </cell>
          <cell r="S7065">
            <v>0</v>
          </cell>
          <cell r="T7065">
            <v>0</v>
          </cell>
          <cell r="U7065">
            <v>0</v>
          </cell>
          <cell r="V7065">
            <v>0</v>
          </cell>
          <cell r="W7065">
            <v>0</v>
          </cell>
          <cell r="X7065">
            <v>0</v>
          </cell>
          <cell r="Y7065">
            <v>0</v>
          </cell>
          <cell r="Z7065">
            <v>0</v>
          </cell>
          <cell r="AA7065">
            <v>0</v>
          </cell>
          <cell r="AB7065">
            <v>0</v>
          </cell>
          <cell r="AC7065">
            <v>0</v>
          </cell>
          <cell r="AD7065">
            <v>0</v>
          </cell>
        </row>
        <row r="7066">
          <cell r="B7066" t="str">
            <v>CITY OF SHELTON-UNREGULATEDSURCFUEL-RECY MASON</v>
          </cell>
          <cell r="J7066" t="str">
            <v>FUEL-RECY MASON</v>
          </cell>
          <cell r="K7066" t="str">
            <v>FUEL &amp; MATERIAL SURCHARGE</v>
          </cell>
          <cell r="S7066">
            <v>0</v>
          </cell>
          <cell r="T7066">
            <v>0</v>
          </cell>
          <cell r="U7066">
            <v>0</v>
          </cell>
          <cell r="V7066">
            <v>0</v>
          </cell>
          <cell r="W7066">
            <v>0</v>
          </cell>
          <cell r="X7066">
            <v>0</v>
          </cell>
          <cell r="Y7066">
            <v>0</v>
          </cell>
          <cell r="Z7066">
            <v>0</v>
          </cell>
          <cell r="AA7066">
            <v>0</v>
          </cell>
          <cell r="AB7066">
            <v>0</v>
          </cell>
          <cell r="AC7066">
            <v>0</v>
          </cell>
          <cell r="AD7066">
            <v>0</v>
          </cell>
        </row>
        <row r="7067">
          <cell r="B7067" t="str">
            <v>CITY OF SHELTON-UNREGULATEDSURCFUEL-RO MASON</v>
          </cell>
          <cell r="J7067" t="str">
            <v>FUEL-RO MASON</v>
          </cell>
          <cell r="K7067" t="str">
            <v>FUEL &amp; MATERIAL SURCHARGE</v>
          </cell>
          <cell r="S7067">
            <v>0</v>
          </cell>
          <cell r="T7067">
            <v>0</v>
          </cell>
          <cell r="U7067">
            <v>0</v>
          </cell>
          <cell r="V7067">
            <v>0</v>
          </cell>
          <cell r="W7067">
            <v>0</v>
          </cell>
          <cell r="X7067">
            <v>0</v>
          </cell>
          <cell r="Y7067">
            <v>0</v>
          </cell>
          <cell r="Z7067">
            <v>0</v>
          </cell>
          <cell r="AA7067">
            <v>0</v>
          </cell>
          <cell r="AB7067">
            <v>0</v>
          </cell>
          <cell r="AC7067">
            <v>0</v>
          </cell>
          <cell r="AD7067">
            <v>0</v>
          </cell>
        </row>
        <row r="7068">
          <cell r="B7068" t="str">
            <v>KITSAP CO -REGULATEDACCOUNTING ADJUSTMENTSFINCHG</v>
          </cell>
          <cell r="J7068" t="str">
            <v>FINCHG</v>
          </cell>
          <cell r="K7068" t="str">
            <v>LATE FEE</v>
          </cell>
          <cell r="S7068">
            <v>0</v>
          </cell>
          <cell r="T7068">
            <v>0</v>
          </cell>
          <cell r="U7068">
            <v>0</v>
          </cell>
          <cell r="V7068">
            <v>0</v>
          </cell>
          <cell r="W7068">
            <v>0</v>
          </cell>
          <cell r="X7068">
            <v>0</v>
          </cell>
          <cell r="Y7068">
            <v>122.29</v>
          </cell>
          <cell r="Z7068">
            <v>0</v>
          </cell>
          <cell r="AA7068">
            <v>0</v>
          </cell>
          <cell r="AB7068">
            <v>0</v>
          </cell>
          <cell r="AC7068">
            <v>0</v>
          </cell>
          <cell r="AD7068">
            <v>0</v>
          </cell>
        </row>
        <row r="7069">
          <cell r="B7069" t="str">
            <v>KITSAP CO -REGULATEDACCOUNTING ADJUSTMENTSMM</v>
          </cell>
          <cell r="J7069" t="str">
            <v>MM</v>
          </cell>
          <cell r="K7069" t="str">
            <v>MOVE MONEY</v>
          </cell>
          <cell r="S7069">
            <v>0</v>
          </cell>
          <cell r="T7069">
            <v>0</v>
          </cell>
          <cell r="U7069">
            <v>0</v>
          </cell>
          <cell r="V7069">
            <v>0</v>
          </cell>
          <cell r="W7069">
            <v>0</v>
          </cell>
          <cell r="X7069">
            <v>0</v>
          </cell>
          <cell r="Y7069">
            <v>49.62</v>
          </cell>
          <cell r="Z7069">
            <v>0</v>
          </cell>
          <cell r="AA7069">
            <v>0</v>
          </cell>
          <cell r="AB7069">
            <v>0</v>
          </cell>
          <cell r="AC7069">
            <v>0</v>
          </cell>
          <cell r="AD7069">
            <v>0</v>
          </cell>
        </row>
        <row r="7070">
          <cell r="B7070" t="str">
            <v>KITSAP CO -REGULATEDACCOUNTING ADJUSTMENTSNSF FEES</v>
          </cell>
          <cell r="J7070" t="str">
            <v>NSF FEES</v>
          </cell>
          <cell r="K7070" t="str">
            <v>RETURNED CHECK FEE</v>
          </cell>
          <cell r="S7070">
            <v>0</v>
          </cell>
          <cell r="T7070">
            <v>0</v>
          </cell>
          <cell r="U7070">
            <v>0</v>
          </cell>
          <cell r="V7070">
            <v>0</v>
          </cell>
          <cell r="W7070">
            <v>0</v>
          </cell>
          <cell r="X7070">
            <v>0</v>
          </cell>
          <cell r="Y7070">
            <v>21.55</v>
          </cell>
          <cell r="Z7070">
            <v>0</v>
          </cell>
          <cell r="AA7070">
            <v>0</v>
          </cell>
          <cell r="AB7070">
            <v>0</v>
          </cell>
          <cell r="AC7070">
            <v>0</v>
          </cell>
          <cell r="AD7070">
            <v>0</v>
          </cell>
        </row>
        <row r="7071">
          <cell r="B7071" t="str">
            <v>KITSAP CO -REGULATEDACCOUNTING ADJUSTMENTSREFUND</v>
          </cell>
          <cell r="J7071" t="str">
            <v>REFUND</v>
          </cell>
          <cell r="K7071" t="str">
            <v>REFUND</v>
          </cell>
          <cell r="S7071">
            <v>0</v>
          </cell>
          <cell r="T7071">
            <v>0</v>
          </cell>
          <cell r="U7071">
            <v>0</v>
          </cell>
          <cell r="V7071">
            <v>0</v>
          </cell>
          <cell r="W7071">
            <v>0</v>
          </cell>
          <cell r="X7071">
            <v>0</v>
          </cell>
          <cell r="Y7071">
            <v>12.35</v>
          </cell>
          <cell r="Z7071">
            <v>0</v>
          </cell>
          <cell r="AA7071">
            <v>0</v>
          </cell>
          <cell r="AB7071">
            <v>0</v>
          </cell>
          <cell r="AC7071">
            <v>0</v>
          </cell>
          <cell r="AD7071">
            <v>0</v>
          </cell>
        </row>
        <row r="7072">
          <cell r="B7072" t="str">
            <v>KITSAP CO -REGULATEDACCOUNTING ADJUSTMENTSFINCHG</v>
          </cell>
          <cell r="J7072" t="str">
            <v>FINCHG</v>
          </cell>
          <cell r="K7072" t="str">
            <v>LATE FEE</v>
          </cell>
          <cell r="S7072">
            <v>0</v>
          </cell>
          <cell r="T7072">
            <v>0</v>
          </cell>
          <cell r="U7072">
            <v>0</v>
          </cell>
          <cell r="V7072">
            <v>0</v>
          </cell>
          <cell r="W7072">
            <v>0</v>
          </cell>
          <cell r="X7072">
            <v>0</v>
          </cell>
          <cell r="Y7072">
            <v>94.6</v>
          </cell>
          <cell r="Z7072">
            <v>0</v>
          </cell>
          <cell r="AA7072">
            <v>0</v>
          </cell>
          <cell r="AB7072">
            <v>0</v>
          </cell>
          <cell r="AC7072">
            <v>0</v>
          </cell>
          <cell r="AD7072">
            <v>0</v>
          </cell>
        </row>
        <row r="7073">
          <cell r="B7073" t="str">
            <v>KITSAP CO -REGULATEDACCOUNTING ADJUSTMENTSADJTAX</v>
          </cell>
          <cell r="J7073" t="str">
            <v>ADJTAX</v>
          </cell>
          <cell r="K7073" t="str">
            <v>TAX ADJUSTMENT</v>
          </cell>
          <cell r="S7073">
            <v>0</v>
          </cell>
          <cell r="T7073">
            <v>0</v>
          </cell>
          <cell r="U7073">
            <v>0</v>
          </cell>
          <cell r="V7073">
            <v>0</v>
          </cell>
          <cell r="W7073">
            <v>0</v>
          </cell>
          <cell r="X7073">
            <v>0</v>
          </cell>
          <cell r="Y7073">
            <v>-21.3</v>
          </cell>
          <cell r="Z7073">
            <v>0</v>
          </cell>
          <cell r="AA7073">
            <v>0</v>
          </cell>
          <cell r="AB7073">
            <v>0</v>
          </cell>
          <cell r="AC7073">
            <v>0</v>
          </cell>
          <cell r="AD7073">
            <v>0</v>
          </cell>
        </row>
        <row r="7074">
          <cell r="B7074" t="str">
            <v>KITSAP CO -REGULATEDACCOUNTING ADJUSTMENTSFINCHG</v>
          </cell>
          <cell r="J7074" t="str">
            <v>FINCHG</v>
          </cell>
          <cell r="K7074" t="str">
            <v>LATE FEE</v>
          </cell>
          <cell r="S7074">
            <v>0</v>
          </cell>
          <cell r="T7074">
            <v>0</v>
          </cell>
          <cell r="U7074">
            <v>0</v>
          </cell>
          <cell r="V7074">
            <v>0</v>
          </cell>
          <cell r="W7074">
            <v>0</v>
          </cell>
          <cell r="X7074">
            <v>0</v>
          </cell>
          <cell r="Y7074">
            <v>-1</v>
          </cell>
          <cell r="Z7074">
            <v>0</v>
          </cell>
          <cell r="AA7074">
            <v>0</v>
          </cell>
          <cell r="AB7074">
            <v>0</v>
          </cell>
          <cell r="AC7074">
            <v>0</v>
          </cell>
          <cell r="AD7074">
            <v>0</v>
          </cell>
        </row>
        <row r="7075">
          <cell r="B7075" t="str">
            <v>KITSAP CO -REGULATEDACCOUNTING ADJUSTMENTSMM</v>
          </cell>
          <cell r="J7075" t="str">
            <v>MM</v>
          </cell>
          <cell r="K7075" t="str">
            <v>MOVE MONEY</v>
          </cell>
          <cell r="S7075">
            <v>0</v>
          </cell>
          <cell r="T7075">
            <v>0</v>
          </cell>
          <cell r="U7075">
            <v>0</v>
          </cell>
          <cell r="V7075">
            <v>0</v>
          </cell>
          <cell r="W7075">
            <v>0</v>
          </cell>
          <cell r="X7075">
            <v>0</v>
          </cell>
          <cell r="Y7075">
            <v>61.68</v>
          </cell>
          <cell r="Z7075">
            <v>0</v>
          </cell>
          <cell r="AA7075">
            <v>0</v>
          </cell>
          <cell r="AB7075">
            <v>0</v>
          </cell>
          <cell r="AC7075">
            <v>0</v>
          </cell>
          <cell r="AD7075">
            <v>0</v>
          </cell>
        </row>
        <row r="7076">
          <cell r="B7076" t="str">
            <v>KITSAP CO -REGULATEDACCOUNTING ADJUSTMENTSREFUND</v>
          </cell>
          <cell r="J7076" t="str">
            <v>REFUND</v>
          </cell>
          <cell r="K7076" t="str">
            <v>REFUND</v>
          </cell>
          <cell r="S7076">
            <v>0</v>
          </cell>
          <cell r="T7076">
            <v>0</v>
          </cell>
          <cell r="U7076">
            <v>0</v>
          </cell>
          <cell r="V7076">
            <v>0</v>
          </cell>
          <cell r="W7076">
            <v>0</v>
          </cell>
          <cell r="X7076">
            <v>0</v>
          </cell>
          <cell r="Y7076">
            <v>8034.99</v>
          </cell>
          <cell r="Z7076">
            <v>0</v>
          </cell>
          <cell r="AA7076">
            <v>0</v>
          </cell>
          <cell r="AB7076">
            <v>0</v>
          </cell>
          <cell r="AC7076">
            <v>0</v>
          </cell>
          <cell r="AD7076">
            <v>0</v>
          </cell>
        </row>
        <row r="7077">
          <cell r="B7077" t="str">
            <v>KITSAP CO -REGULATEDCOMMERCIAL  FRONTLOADWLKNRW2RECY</v>
          </cell>
          <cell r="J7077" t="str">
            <v>WLKNRW2RECY</v>
          </cell>
          <cell r="K7077" t="str">
            <v>WALK IN OVER 25 ADDITIONA</v>
          </cell>
          <cell r="S7077">
            <v>0</v>
          </cell>
          <cell r="T7077">
            <v>0</v>
          </cell>
          <cell r="U7077">
            <v>0</v>
          </cell>
          <cell r="V7077">
            <v>0</v>
          </cell>
          <cell r="W7077">
            <v>0</v>
          </cell>
          <cell r="X7077">
            <v>0</v>
          </cell>
          <cell r="Y7077">
            <v>15.3</v>
          </cell>
          <cell r="Z7077">
            <v>0</v>
          </cell>
          <cell r="AA7077">
            <v>0</v>
          </cell>
          <cell r="AB7077">
            <v>0</v>
          </cell>
          <cell r="AC7077">
            <v>0</v>
          </cell>
          <cell r="AD7077">
            <v>0</v>
          </cell>
        </row>
        <row r="7078">
          <cell r="B7078" t="str">
            <v>KITSAP CO -REGULATEDCOMMERCIAL  FRONTLOADWLKNRE1RECYMA</v>
          </cell>
          <cell r="J7078" t="str">
            <v>WLKNRE1RECYMA</v>
          </cell>
          <cell r="K7078" t="str">
            <v>WALK IN 5-25FT EOW-RECYCL</v>
          </cell>
          <cell r="S7078">
            <v>0</v>
          </cell>
          <cell r="T7078">
            <v>0</v>
          </cell>
          <cell r="U7078">
            <v>0</v>
          </cell>
          <cell r="V7078">
            <v>0</v>
          </cell>
          <cell r="W7078">
            <v>0</v>
          </cell>
          <cell r="X7078">
            <v>0</v>
          </cell>
          <cell r="Y7078">
            <v>2.52</v>
          </cell>
          <cell r="Z7078">
            <v>0</v>
          </cell>
          <cell r="AA7078">
            <v>0</v>
          </cell>
          <cell r="AB7078">
            <v>0</v>
          </cell>
          <cell r="AC7078">
            <v>0</v>
          </cell>
          <cell r="AD7078">
            <v>0</v>
          </cell>
        </row>
        <row r="7079">
          <cell r="B7079" t="str">
            <v>KITSAP CO -REGULATEDCOMMERCIAL  FRONTLOADWLKNRW2RECYMA</v>
          </cell>
          <cell r="J7079" t="str">
            <v>WLKNRW2RECYMA</v>
          </cell>
          <cell r="K7079" t="str">
            <v>WALK IN OVER 25 ADDITIONA</v>
          </cell>
          <cell r="S7079">
            <v>0</v>
          </cell>
          <cell r="T7079">
            <v>0</v>
          </cell>
          <cell r="U7079">
            <v>0</v>
          </cell>
          <cell r="V7079">
            <v>0</v>
          </cell>
          <cell r="W7079">
            <v>0</v>
          </cell>
          <cell r="X7079">
            <v>0</v>
          </cell>
          <cell r="Y7079">
            <v>7.48</v>
          </cell>
          <cell r="Z7079">
            <v>0</v>
          </cell>
          <cell r="AA7079">
            <v>0</v>
          </cell>
          <cell r="AB7079">
            <v>0</v>
          </cell>
          <cell r="AC7079">
            <v>0</v>
          </cell>
          <cell r="AD7079">
            <v>0</v>
          </cell>
        </row>
        <row r="7080">
          <cell r="B7080" t="str">
            <v>KITSAP CO -REGULATEDCOMMERCIAL - REARLOADUNLOCKREF</v>
          </cell>
          <cell r="J7080" t="str">
            <v>UNLOCKREF</v>
          </cell>
          <cell r="K7080" t="str">
            <v>UNLOCK / UNLATCH REFUSE</v>
          </cell>
          <cell r="S7080">
            <v>0</v>
          </cell>
          <cell r="T7080">
            <v>0</v>
          </cell>
          <cell r="U7080">
            <v>0</v>
          </cell>
          <cell r="V7080">
            <v>0</v>
          </cell>
          <cell r="W7080">
            <v>0</v>
          </cell>
          <cell r="X7080">
            <v>0</v>
          </cell>
          <cell r="Y7080">
            <v>20.239999999999998</v>
          </cell>
          <cell r="Z7080">
            <v>0</v>
          </cell>
          <cell r="AA7080">
            <v>0</v>
          </cell>
          <cell r="AB7080">
            <v>0</v>
          </cell>
          <cell r="AC7080">
            <v>0</v>
          </cell>
          <cell r="AD7080">
            <v>0</v>
          </cell>
        </row>
        <row r="7081">
          <cell r="B7081" t="str">
            <v>KITSAP CO -REGULATEDCOMMERCIAL - REARLOADR1.5YDEK</v>
          </cell>
          <cell r="J7081" t="str">
            <v>R1.5YDEK</v>
          </cell>
          <cell r="K7081" t="str">
            <v>1.5 YD 1X EOW</v>
          </cell>
          <cell r="S7081">
            <v>0</v>
          </cell>
          <cell r="T7081">
            <v>0</v>
          </cell>
          <cell r="U7081">
            <v>0</v>
          </cell>
          <cell r="V7081">
            <v>0</v>
          </cell>
          <cell r="W7081">
            <v>0</v>
          </cell>
          <cell r="X7081">
            <v>0</v>
          </cell>
          <cell r="Y7081">
            <v>2729.52</v>
          </cell>
          <cell r="Z7081">
            <v>0</v>
          </cell>
          <cell r="AA7081">
            <v>0</v>
          </cell>
          <cell r="AB7081">
            <v>0</v>
          </cell>
          <cell r="AC7081">
            <v>0</v>
          </cell>
          <cell r="AD7081">
            <v>0</v>
          </cell>
        </row>
        <row r="7082">
          <cell r="B7082" t="str">
            <v>KITSAP CO -REGULATEDCOMMERCIAL - REARLOADR1.5YDRENTM</v>
          </cell>
          <cell r="J7082" t="str">
            <v>R1.5YDRENTM</v>
          </cell>
          <cell r="K7082" t="str">
            <v>1.5YD CONTAINER RENT-MTH</v>
          </cell>
          <cell r="S7082">
            <v>0</v>
          </cell>
          <cell r="T7082">
            <v>0</v>
          </cell>
          <cell r="U7082">
            <v>0</v>
          </cell>
          <cell r="V7082">
            <v>0</v>
          </cell>
          <cell r="W7082">
            <v>0</v>
          </cell>
          <cell r="X7082">
            <v>0</v>
          </cell>
          <cell r="Y7082">
            <v>1039.8599999999999</v>
          </cell>
          <cell r="Z7082">
            <v>0</v>
          </cell>
          <cell r="AA7082">
            <v>0</v>
          </cell>
          <cell r="AB7082">
            <v>0</v>
          </cell>
          <cell r="AC7082">
            <v>0</v>
          </cell>
          <cell r="AD7082">
            <v>0</v>
          </cell>
        </row>
        <row r="7083">
          <cell r="B7083" t="str">
            <v>KITSAP CO -REGULATEDCOMMERCIAL - REARLOADR1.5YDRENTT</v>
          </cell>
          <cell r="J7083" t="str">
            <v>R1.5YDRENTT</v>
          </cell>
          <cell r="K7083" t="str">
            <v>1.5YD TEMP CONTAINER RENT</v>
          </cell>
          <cell r="S7083">
            <v>0</v>
          </cell>
          <cell r="T7083">
            <v>0</v>
          </cell>
          <cell r="U7083">
            <v>0</v>
          </cell>
          <cell r="V7083">
            <v>0</v>
          </cell>
          <cell r="W7083">
            <v>0</v>
          </cell>
          <cell r="X7083">
            <v>0</v>
          </cell>
          <cell r="Y7083">
            <v>15.9</v>
          </cell>
          <cell r="Z7083">
            <v>0</v>
          </cell>
          <cell r="AA7083">
            <v>0</v>
          </cell>
          <cell r="AB7083">
            <v>0</v>
          </cell>
          <cell r="AC7083">
            <v>0</v>
          </cell>
          <cell r="AD7083">
            <v>0</v>
          </cell>
        </row>
        <row r="7084">
          <cell r="B7084" t="str">
            <v>KITSAP CO -REGULATEDCOMMERCIAL - REARLOADR1.5YDWK</v>
          </cell>
          <cell r="J7084" t="str">
            <v>R1.5YDWK</v>
          </cell>
          <cell r="K7084" t="str">
            <v>1.5 YD 1X WEEKLY</v>
          </cell>
          <cell r="S7084">
            <v>0</v>
          </cell>
          <cell r="T7084">
            <v>0</v>
          </cell>
          <cell r="U7084">
            <v>0</v>
          </cell>
          <cell r="V7084">
            <v>0</v>
          </cell>
          <cell r="W7084">
            <v>0</v>
          </cell>
          <cell r="X7084">
            <v>0</v>
          </cell>
          <cell r="Y7084">
            <v>3010.87</v>
          </cell>
          <cell r="Z7084">
            <v>0</v>
          </cell>
          <cell r="AA7084">
            <v>0</v>
          </cell>
          <cell r="AB7084">
            <v>0</v>
          </cell>
          <cell r="AC7084">
            <v>0</v>
          </cell>
          <cell r="AD7084">
            <v>0</v>
          </cell>
        </row>
        <row r="7085">
          <cell r="B7085" t="str">
            <v>KITSAP CO -REGULATEDCOMMERCIAL - REARLOADR1YDEK</v>
          </cell>
          <cell r="J7085" t="str">
            <v>R1YDEK</v>
          </cell>
          <cell r="K7085" t="str">
            <v>1 YD 1X EOW</v>
          </cell>
          <cell r="S7085">
            <v>0</v>
          </cell>
          <cell r="T7085">
            <v>0</v>
          </cell>
          <cell r="U7085">
            <v>0</v>
          </cell>
          <cell r="V7085">
            <v>0</v>
          </cell>
          <cell r="W7085">
            <v>0</v>
          </cell>
          <cell r="X7085">
            <v>0</v>
          </cell>
          <cell r="Y7085">
            <v>173.5</v>
          </cell>
          <cell r="Z7085">
            <v>0</v>
          </cell>
          <cell r="AA7085">
            <v>0</v>
          </cell>
          <cell r="AB7085">
            <v>0</v>
          </cell>
          <cell r="AC7085">
            <v>0</v>
          </cell>
          <cell r="AD7085">
            <v>0</v>
          </cell>
        </row>
        <row r="7086">
          <cell r="B7086" t="str">
            <v>KITSAP CO -REGULATEDCOMMERCIAL - REARLOADR1YDRENTM</v>
          </cell>
          <cell r="J7086" t="str">
            <v>R1YDRENTM</v>
          </cell>
          <cell r="K7086" t="str">
            <v>1YD CONTAINER RENT-MTHLY</v>
          </cell>
          <cell r="S7086">
            <v>0</v>
          </cell>
          <cell r="T7086">
            <v>0</v>
          </cell>
          <cell r="U7086">
            <v>0</v>
          </cell>
          <cell r="V7086">
            <v>0</v>
          </cell>
          <cell r="W7086">
            <v>0</v>
          </cell>
          <cell r="X7086">
            <v>0</v>
          </cell>
          <cell r="Y7086">
            <v>59.29</v>
          </cell>
          <cell r="Z7086">
            <v>0</v>
          </cell>
          <cell r="AA7086">
            <v>0</v>
          </cell>
          <cell r="AB7086">
            <v>0</v>
          </cell>
          <cell r="AC7086">
            <v>0</v>
          </cell>
          <cell r="AD7086">
            <v>0</v>
          </cell>
        </row>
        <row r="7087">
          <cell r="B7087" t="str">
            <v>KITSAP CO -REGULATEDCOMMERCIAL - REARLOADR1YDWK</v>
          </cell>
          <cell r="J7087" t="str">
            <v>R1YDWK</v>
          </cell>
          <cell r="K7087" t="str">
            <v>1 YD 1X WEEKLY</v>
          </cell>
          <cell r="S7087">
            <v>0</v>
          </cell>
          <cell r="T7087">
            <v>0</v>
          </cell>
          <cell r="U7087">
            <v>0</v>
          </cell>
          <cell r="V7087">
            <v>0</v>
          </cell>
          <cell r="W7087">
            <v>0</v>
          </cell>
          <cell r="X7087">
            <v>0</v>
          </cell>
          <cell r="Y7087">
            <v>138.47999999999999</v>
          </cell>
          <cell r="Z7087">
            <v>0</v>
          </cell>
          <cell r="AA7087">
            <v>0</v>
          </cell>
          <cell r="AB7087">
            <v>0</v>
          </cell>
          <cell r="AC7087">
            <v>0</v>
          </cell>
          <cell r="AD7087">
            <v>0</v>
          </cell>
        </row>
        <row r="7088">
          <cell r="B7088" t="str">
            <v>KITSAP CO -REGULATEDCOMMERCIAL - REARLOADR2YDEK</v>
          </cell>
          <cell r="J7088" t="str">
            <v>R2YDEK</v>
          </cell>
          <cell r="K7088" t="str">
            <v>2 YD 1X EOW</v>
          </cell>
          <cell r="S7088">
            <v>0</v>
          </cell>
          <cell r="T7088">
            <v>0</v>
          </cell>
          <cell r="U7088">
            <v>0</v>
          </cell>
          <cell r="V7088">
            <v>0</v>
          </cell>
          <cell r="W7088">
            <v>0</v>
          </cell>
          <cell r="X7088">
            <v>0</v>
          </cell>
          <cell r="Y7088">
            <v>2587.9899999999998</v>
          </cell>
          <cell r="Z7088">
            <v>0</v>
          </cell>
          <cell r="AA7088">
            <v>0</v>
          </cell>
          <cell r="AB7088">
            <v>0</v>
          </cell>
          <cell r="AC7088">
            <v>0</v>
          </cell>
          <cell r="AD7088">
            <v>0</v>
          </cell>
        </row>
        <row r="7089">
          <cell r="B7089" t="str">
            <v>KITSAP CO -REGULATEDCOMMERCIAL - REARLOADR2YDRENTM</v>
          </cell>
          <cell r="J7089" t="str">
            <v>R2YDRENTM</v>
          </cell>
          <cell r="K7089" t="str">
            <v>2YD CONTAINER RENT-MTHLY</v>
          </cell>
          <cell r="S7089">
            <v>0</v>
          </cell>
          <cell r="T7089">
            <v>0</v>
          </cell>
          <cell r="U7089">
            <v>0</v>
          </cell>
          <cell r="V7089">
            <v>0</v>
          </cell>
          <cell r="W7089">
            <v>0</v>
          </cell>
          <cell r="X7089">
            <v>0</v>
          </cell>
          <cell r="Y7089">
            <v>2618.6</v>
          </cell>
          <cell r="Z7089">
            <v>0</v>
          </cell>
          <cell r="AA7089">
            <v>0</v>
          </cell>
          <cell r="AB7089">
            <v>0</v>
          </cell>
          <cell r="AC7089">
            <v>0</v>
          </cell>
          <cell r="AD7089">
            <v>0</v>
          </cell>
        </row>
        <row r="7090">
          <cell r="B7090" t="str">
            <v>KITSAP CO -REGULATEDCOMMERCIAL - REARLOADR2YDRENTT</v>
          </cell>
          <cell r="J7090" t="str">
            <v>R2YDRENTT</v>
          </cell>
          <cell r="K7090" t="str">
            <v>2YD TEMP CONTAINER RENT</v>
          </cell>
          <cell r="S7090">
            <v>0</v>
          </cell>
          <cell r="T7090">
            <v>0</v>
          </cell>
          <cell r="U7090">
            <v>0</v>
          </cell>
          <cell r="V7090">
            <v>0</v>
          </cell>
          <cell r="W7090">
            <v>0</v>
          </cell>
          <cell r="X7090">
            <v>0</v>
          </cell>
          <cell r="Y7090">
            <v>22.08</v>
          </cell>
          <cell r="Z7090">
            <v>0</v>
          </cell>
          <cell r="AA7090">
            <v>0</v>
          </cell>
          <cell r="AB7090">
            <v>0</v>
          </cell>
          <cell r="AC7090">
            <v>0</v>
          </cell>
          <cell r="AD7090">
            <v>0</v>
          </cell>
        </row>
        <row r="7091">
          <cell r="B7091" t="str">
            <v>KITSAP CO -REGULATEDCOMMERCIAL - REARLOADR2YDRENTTM</v>
          </cell>
          <cell r="J7091" t="str">
            <v>R2YDRENTTM</v>
          </cell>
          <cell r="K7091" t="str">
            <v>2 YD TEMP CONT RENT MONTH</v>
          </cell>
          <cell r="S7091">
            <v>0</v>
          </cell>
          <cell r="T7091">
            <v>0</v>
          </cell>
          <cell r="U7091">
            <v>0</v>
          </cell>
          <cell r="V7091">
            <v>0</v>
          </cell>
          <cell r="W7091">
            <v>0</v>
          </cell>
          <cell r="X7091">
            <v>0</v>
          </cell>
          <cell r="Y7091">
            <v>20.63</v>
          </cell>
          <cell r="Z7091">
            <v>0</v>
          </cell>
          <cell r="AA7091">
            <v>0</v>
          </cell>
          <cell r="AB7091">
            <v>0</v>
          </cell>
          <cell r="AC7091">
            <v>0</v>
          </cell>
          <cell r="AD7091">
            <v>0</v>
          </cell>
        </row>
        <row r="7092">
          <cell r="B7092" t="str">
            <v>KITSAP CO -REGULATEDCOMMERCIAL - REARLOADR2YDWK</v>
          </cell>
          <cell r="J7092" t="str">
            <v>R2YDWK</v>
          </cell>
          <cell r="K7092" t="str">
            <v>2 YD 1X WEEKLY</v>
          </cell>
          <cell r="S7092">
            <v>0</v>
          </cell>
          <cell r="T7092">
            <v>0</v>
          </cell>
          <cell r="U7092">
            <v>0</v>
          </cell>
          <cell r="V7092">
            <v>0</v>
          </cell>
          <cell r="W7092">
            <v>0</v>
          </cell>
          <cell r="X7092">
            <v>0</v>
          </cell>
          <cell r="Y7092">
            <v>18577.05</v>
          </cell>
          <cell r="Z7092">
            <v>0</v>
          </cell>
          <cell r="AA7092">
            <v>0</v>
          </cell>
          <cell r="AB7092">
            <v>0</v>
          </cell>
          <cell r="AC7092">
            <v>0</v>
          </cell>
          <cell r="AD7092">
            <v>0</v>
          </cell>
        </row>
        <row r="7093">
          <cell r="B7093" t="str">
            <v>KITSAP CO -REGULATEDCOMMERCIAL - REARLOADUNLOCKREF</v>
          </cell>
          <cell r="J7093" t="str">
            <v>UNLOCKREF</v>
          </cell>
          <cell r="K7093" t="str">
            <v>UNLOCK / UNLATCH REFUSE</v>
          </cell>
          <cell r="S7093">
            <v>0</v>
          </cell>
          <cell r="T7093">
            <v>0</v>
          </cell>
          <cell r="U7093">
            <v>0</v>
          </cell>
          <cell r="V7093">
            <v>0</v>
          </cell>
          <cell r="W7093">
            <v>0</v>
          </cell>
          <cell r="X7093">
            <v>0</v>
          </cell>
          <cell r="Y7093">
            <v>258.06</v>
          </cell>
          <cell r="Z7093">
            <v>0</v>
          </cell>
          <cell r="AA7093">
            <v>0</v>
          </cell>
          <cell r="AB7093">
            <v>0</v>
          </cell>
          <cell r="AC7093">
            <v>0</v>
          </cell>
          <cell r="AD7093">
            <v>0</v>
          </cell>
        </row>
        <row r="7094">
          <cell r="B7094" t="str">
            <v>KITSAP CO -REGULATEDCOMMERCIAL - REARLOADCDELC</v>
          </cell>
          <cell r="J7094" t="str">
            <v>CDELC</v>
          </cell>
          <cell r="K7094" t="str">
            <v>CONTAINER DELIVERY CHARGE</v>
          </cell>
          <cell r="S7094">
            <v>0</v>
          </cell>
          <cell r="T7094">
            <v>0</v>
          </cell>
          <cell r="U7094">
            <v>0</v>
          </cell>
          <cell r="V7094">
            <v>0</v>
          </cell>
          <cell r="W7094">
            <v>0</v>
          </cell>
          <cell r="X7094">
            <v>0</v>
          </cell>
          <cell r="Y7094">
            <v>297</v>
          </cell>
          <cell r="Z7094">
            <v>0</v>
          </cell>
          <cell r="AA7094">
            <v>0</v>
          </cell>
          <cell r="AB7094">
            <v>0</v>
          </cell>
          <cell r="AC7094">
            <v>0</v>
          </cell>
          <cell r="AD7094">
            <v>0</v>
          </cell>
        </row>
        <row r="7095">
          <cell r="B7095" t="str">
            <v>KITSAP CO -REGULATEDCOMMERCIAL - REARLOADCEXYD</v>
          </cell>
          <cell r="J7095" t="str">
            <v>CEXYD</v>
          </cell>
          <cell r="K7095" t="str">
            <v>CMML EXTRA YARDAGE</v>
          </cell>
          <cell r="S7095">
            <v>0</v>
          </cell>
          <cell r="T7095">
            <v>0</v>
          </cell>
          <cell r="U7095">
            <v>0</v>
          </cell>
          <cell r="V7095">
            <v>0</v>
          </cell>
          <cell r="W7095">
            <v>0</v>
          </cell>
          <cell r="X7095">
            <v>0</v>
          </cell>
          <cell r="Y7095">
            <v>901.33</v>
          </cell>
          <cell r="Z7095">
            <v>0</v>
          </cell>
          <cell r="AA7095">
            <v>0</v>
          </cell>
          <cell r="AB7095">
            <v>0</v>
          </cell>
          <cell r="AC7095">
            <v>0</v>
          </cell>
          <cell r="AD7095">
            <v>0</v>
          </cell>
        </row>
        <row r="7096">
          <cell r="B7096" t="str">
            <v>KITSAP CO -REGULATEDCOMMERCIAL - REARLOADCLSE1COL</v>
          </cell>
          <cell r="J7096" t="str">
            <v>CLSE1COL</v>
          </cell>
          <cell r="K7096" t="str">
            <v>ADDT'L LOOSE-COLLECTOR</v>
          </cell>
          <cell r="S7096">
            <v>0</v>
          </cell>
          <cell r="T7096">
            <v>0</v>
          </cell>
          <cell r="U7096">
            <v>0</v>
          </cell>
          <cell r="V7096">
            <v>0</v>
          </cell>
          <cell r="W7096">
            <v>0</v>
          </cell>
          <cell r="X7096">
            <v>0</v>
          </cell>
          <cell r="Y7096">
            <v>309.72000000000003</v>
          </cell>
          <cell r="Z7096">
            <v>0</v>
          </cell>
          <cell r="AA7096">
            <v>0</v>
          </cell>
          <cell r="AB7096">
            <v>0</v>
          </cell>
          <cell r="AC7096">
            <v>0</v>
          </cell>
          <cell r="AD7096">
            <v>0</v>
          </cell>
        </row>
        <row r="7097">
          <cell r="B7097" t="str">
            <v>KITSAP CO -REGULATEDCOMMERCIAL - REARLOADCLSECOL</v>
          </cell>
          <cell r="J7097" t="str">
            <v>CLSECOL</v>
          </cell>
          <cell r="K7097" t="str">
            <v>LOOSE MATERIAL-COLLECTOR</v>
          </cell>
          <cell r="S7097">
            <v>0</v>
          </cell>
          <cell r="T7097">
            <v>0</v>
          </cell>
          <cell r="U7097">
            <v>0</v>
          </cell>
          <cell r="V7097">
            <v>0</v>
          </cell>
          <cell r="W7097">
            <v>0</v>
          </cell>
          <cell r="X7097">
            <v>0</v>
          </cell>
          <cell r="Y7097">
            <v>128.53</v>
          </cell>
          <cell r="Z7097">
            <v>0</v>
          </cell>
          <cell r="AA7097">
            <v>0</v>
          </cell>
          <cell r="AB7097">
            <v>0</v>
          </cell>
          <cell r="AC7097">
            <v>0</v>
          </cell>
          <cell r="AD7097">
            <v>0</v>
          </cell>
        </row>
        <row r="7098">
          <cell r="B7098" t="str">
            <v>KITSAP CO -REGULATEDCOMMERCIAL - REARLOADCOMCAN</v>
          </cell>
          <cell r="J7098" t="str">
            <v>COMCAN</v>
          </cell>
          <cell r="K7098" t="str">
            <v>COMMERCIAL CAN EXTRA</v>
          </cell>
          <cell r="S7098">
            <v>0</v>
          </cell>
          <cell r="T7098">
            <v>0</v>
          </cell>
          <cell r="U7098">
            <v>0</v>
          </cell>
          <cell r="V7098">
            <v>0</v>
          </cell>
          <cell r="W7098">
            <v>0</v>
          </cell>
          <cell r="X7098">
            <v>0</v>
          </cell>
          <cell r="Y7098">
            <v>219.46</v>
          </cell>
          <cell r="Z7098">
            <v>0</v>
          </cell>
          <cell r="AA7098">
            <v>0</v>
          </cell>
          <cell r="AB7098">
            <v>0</v>
          </cell>
          <cell r="AC7098">
            <v>0</v>
          </cell>
          <cell r="AD7098">
            <v>0</v>
          </cell>
        </row>
        <row r="7099">
          <cell r="B7099" t="str">
            <v>KITSAP CO -REGULATEDCOMMERCIAL - REARLOADR2YDPU</v>
          </cell>
          <cell r="J7099" t="str">
            <v>R2YDPU</v>
          </cell>
          <cell r="K7099" t="str">
            <v>2YD CONTAINER PICKUP</v>
          </cell>
          <cell r="S7099">
            <v>0</v>
          </cell>
          <cell r="T7099">
            <v>0</v>
          </cell>
          <cell r="U7099">
            <v>0</v>
          </cell>
          <cell r="V7099">
            <v>0</v>
          </cell>
          <cell r="W7099">
            <v>0</v>
          </cell>
          <cell r="X7099">
            <v>0</v>
          </cell>
          <cell r="Y7099">
            <v>182.88</v>
          </cell>
          <cell r="Z7099">
            <v>0</v>
          </cell>
          <cell r="AA7099">
            <v>0</v>
          </cell>
          <cell r="AB7099">
            <v>0</v>
          </cell>
          <cell r="AC7099">
            <v>0</v>
          </cell>
          <cell r="AD7099">
            <v>0</v>
          </cell>
        </row>
        <row r="7100">
          <cell r="B7100" t="str">
            <v>KITSAP CO -REGULATEDCOMMERCIAL - REARLOADROLLOUTOC</v>
          </cell>
          <cell r="J7100" t="str">
            <v>ROLLOUTOC</v>
          </cell>
          <cell r="K7100" t="str">
            <v>ROLL OUT</v>
          </cell>
          <cell r="S7100">
            <v>0</v>
          </cell>
          <cell r="T7100">
            <v>0</v>
          </cell>
          <cell r="U7100">
            <v>0</v>
          </cell>
          <cell r="V7100">
            <v>0</v>
          </cell>
          <cell r="W7100">
            <v>0</v>
          </cell>
          <cell r="X7100">
            <v>0</v>
          </cell>
          <cell r="Y7100">
            <v>446.4</v>
          </cell>
          <cell r="Z7100">
            <v>0</v>
          </cell>
          <cell r="AA7100">
            <v>0</v>
          </cell>
          <cell r="AB7100">
            <v>0</v>
          </cell>
          <cell r="AC7100">
            <v>0</v>
          </cell>
          <cell r="AD7100">
            <v>0</v>
          </cell>
        </row>
        <row r="7101">
          <cell r="B7101" t="str">
            <v>KITSAP CO -REGULATEDCOMMERCIAL - REARLOADUNLOCKREF</v>
          </cell>
          <cell r="J7101" t="str">
            <v>UNLOCKREF</v>
          </cell>
          <cell r="K7101" t="str">
            <v>UNLOCK / UNLATCH REFUSE</v>
          </cell>
          <cell r="S7101">
            <v>0</v>
          </cell>
          <cell r="T7101">
            <v>0</v>
          </cell>
          <cell r="U7101">
            <v>0</v>
          </cell>
          <cell r="V7101">
            <v>0</v>
          </cell>
          <cell r="W7101">
            <v>0</v>
          </cell>
          <cell r="X7101">
            <v>0</v>
          </cell>
          <cell r="Y7101">
            <v>5.0599999999999996</v>
          </cell>
          <cell r="Z7101">
            <v>0</v>
          </cell>
          <cell r="AA7101">
            <v>0</v>
          </cell>
          <cell r="AB7101">
            <v>0</v>
          </cell>
          <cell r="AC7101">
            <v>0</v>
          </cell>
          <cell r="AD7101">
            <v>0</v>
          </cell>
        </row>
        <row r="7102">
          <cell r="B7102" t="str">
            <v>KITSAP CO -REGULATEDCOMMERCIAL RECYCLEWLKNRE1RECY</v>
          </cell>
          <cell r="J7102" t="str">
            <v>WLKNRE1RECY</v>
          </cell>
          <cell r="K7102" t="str">
            <v>WALK IN 5-25FT EOW-RECYCL</v>
          </cell>
          <cell r="S7102">
            <v>0</v>
          </cell>
          <cell r="T7102">
            <v>0</v>
          </cell>
          <cell r="U7102">
            <v>0</v>
          </cell>
          <cell r="V7102">
            <v>0</v>
          </cell>
          <cell r="W7102">
            <v>0</v>
          </cell>
          <cell r="X7102">
            <v>0</v>
          </cell>
          <cell r="Y7102">
            <v>32.630000000000003</v>
          </cell>
          <cell r="Z7102">
            <v>0</v>
          </cell>
          <cell r="AA7102">
            <v>0</v>
          </cell>
          <cell r="AB7102">
            <v>0</v>
          </cell>
          <cell r="AC7102">
            <v>0</v>
          </cell>
          <cell r="AD7102">
            <v>0</v>
          </cell>
        </row>
        <row r="7103">
          <cell r="B7103" t="str">
            <v>KITSAP CO -REGULATEDCOMMERCIAL RECYCLERECYCLERMA</v>
          </cell>
          <cell r="J7103" t="str">
            <v>RECYCLERMA</v>
          </cell>
          <cell r="K7103" t="str">
            <v>VALUE OF RECYCLEABLES</v>
          </cell>
          <cell r="S7103">
            <v>0</v>
          </cell>
          <cell r="T7103">
            <v>0</v>
          </cell>
          <cell r="U7103">
            <v>0</v>
          </cell>
          <cell r="V7103">
            <v>0</v>
          </cell>
          <cell r="W7103">
            <v>0</v>
          </cell>
          <cell r="X7103">
            <v>0</v>
          </cell>
          <cell r="Y7103">
            <v>421.25</v>
          </cell>
          <cell r="Z7103">
            <v>0</v>
          </cell>
          <cell r="AA7103">
            <v>0</v>
          </cell>
          <cell r="AB7103">
            <v>0</v>
          </cell>
          <cell r="AC7103">
            <v>0</v>
          </cell>
          <cell r="AD7103">
            <v>0</v>
          </cell>
        </row>
        <row r="7104">
          <cell r="B7104" t="str">
            <v>KITSAP CO -REGULATEDCOMMERCIAL RECYCLERECYCRMA</v>
          </cell>
          <cell r="J7104" t="str">
            <v>RECYCRMA</v>
          </cell>
          <cell r="K7104" t="str">
            <v>RECYCLE MONTHLY ARREARS</v>
          </cell>
          <cell r="S7104">
            <v>0</v>
          </cell>
          <cell r="T7104">
            <v>0</v>
          </cell>
          <cell r="U7104">
            <v>0</v>
          </cell>
          <cell r="V7104">
            <v>0</v>
          </cell>
          <cell r="W7104">
            <v>0</v>
          </cell>
          <cell r="X7104">
            <v>0</v>
          </cell>
          <cell r="Y7104">
            <v>1045.42</v>
          </cell>
          <cell r="Z7104">
            <v>0</v>
          </cell>
          <cell r="AA7104">
            <v>0</v>
          </cell>
          <cell r="AB7104">
            <v>0</v>
          </cell>
          <cell r="AC7104">
            <v>0</v>
          </cell>
          <cell r="AD7104">
            <v>0</v>
          </cell>
        </row>
        <row r="7105">
          <cell r="B7105" t="str">
            <v>KITSAP CO -REGULATEDCOMMERCIAL RECYCLEWLKNRE1RECY</v>
          </cell>
          <cell r="J7105" t="str">
            <v>WLKNRE1RECY</v>
          </cell>
          <cell r="K7105" t="str">
            <v>WALK IN 5-25FT EOW-RECYCL</v>
          </cell>
          <cell r="S7105">
            <v>0</v>
          </cell>
          <cell r="T7105">
            <v>0</v>
          </cell>
          <cell r="U7105">
            <v>0</v>
          </cell>
          <cell r="V7105">
            <v>0</v>
          </cell>
          <cell r="W7105">
            <v>0</v>
          </cell>
          <cell r="X7105">
            <v>0</v>
          </cell>
          <cell r="Y7105">
            <v>2.5099999999999998</v>
          </cell>
          <cell r="Z7105">
            <v>0</v>
          </cell>
          <cell r="AA7105">
            <v>0</v>
          </cell>
          <cell r="AB7105">
            <v>0</v>
          </cell>
          <cell r="AC7105">
            <v>0</v>
          </cell>
          <cell r="AD7105">
            <v>0</v>
          </cell>
        </row>
        <row r="7106">
          <cell r="B7106" t="str">
            <v>KITSAP CO -REGULATEDPAYMENTSRETCK-USBL</v>
          </cell>
          <cell r="J7106" t="str">
            <v>RETCK-USBL</v>
          </cell>
          <cell r="K7106" t="str">
            <v>RETURNED CHECK - US BANK LOCKBOX</v>
          </cell>
          <cell r="S7106">
            <v>0</v>
          </cell>
          <cell r="T7106">
            <v>0</v>
          </cell>
          <cell r="U7106">
            <v>0</v>
          </cell>
          <cell r="V7106">
            <v>0</v>
          </cell>
          <cell r="W7106">
            <v>0</v>
          </cell>
          <cell r="X7106">
            <v>0</v>
          </cell>
          <cell r="Y7106">
            <v>136.57</v>
          </cell>
          <cell r="Z7106">
            <v>0</v>
          </cell>
          <cell r="AA7106">
            <v>0</v>
          </cell>
          <cell r="AB7106">
            <v>0</v>
          </cell>
          <cell r="AC7106">
            <v>0</v>
          </cell>
          <cell r="AD7106">
            <v>0</v>
          </cell>
        </row>
        <row r="7107">
          <cell r="B7107" t="str">
            <v>KITSAP CO -REGULATEDPAYMENTSCC-KOL</v>
          </cell>
          <cell r="J7107" t="str">
            <v>CC-KOL</v>
          </cell>
          <cell r="K7107" t="str">
            <v>ONLINE PAYMENT-CC</v>
          </cell>
          <cell r="S7107">
            <v>0</v>
          </cell>
          <cell r="T7107">
            <v>0</v>
          </cell>
          <cell r="U7107">
            <v>0</v>
          </cell>
          <cell r="V7107">
            <v>0</v>
          </cell>
          <cell r="W7107">
            <v>0</v>
          </cell>
          <cell r="X7107">
            <v>0</v>
          </cell>
          <cell r="Y7107">
            <v>-21755.24</v>
          </cell>
          <cell r="Z7107">
            <v>0</v>
          </cell>
          <cell r="AA7107">
            <v>0</v>
          </cell>
          <cell r="AB7107">
            <v>0</v>
          </cell>
          <cell r="AC7107">
            <v>0</v>
          </cell>
          <cell r="AD7107">
            <v>0</v>
          </cell>
        </row>
        <row r="7108">
          <cell r="B7108" t="str">
            <v>KITSAP CO -REGULATEDPAYMENTSCCREF-KOL</v>
          </cell>
          <cell r="J7108" t="str">
            <v>CCREF-KOL</v>
          </cell>
          <cell r="K7108" t="str">
            <v>CREDIT CARD REFUND</v>
          </cell>
          <cell r="S7108">
            <v>0</v>
          </cell>
          <cell r="T7108">
            <v>0</v>
          </cell>
          <cell r="U7108">
            <v>0</v>
          </cell>
          <cell r="V7108">
            <v>0</v>
          </cell>
          <cell r="W7108">
            <v>0</v>
          </cell>
          <cell r="X7108">
            <v>0</v>
          </cell>
          <cell r="Y7108">
            <v>173.14</v>
          </cell>
          <cell r="Z7108">
            <v>0</v>
          </cell>
          <cell r="AA7108">
            <v>0</v>
          </cell>
          <cell r="AB7108">
            <v>0</v>
          </cell>
          <cell r="AC7108">
            <v>0</v>
          </cell>
          <cell r="AD7108">
            <v>0</v>
          </cell>
        </row>
        <row r="7109">
          <cell r="B7109" t="str">
            <v>KITSAP CO -REGULATEDPAYMENTSPAY</v>
          </cell>
          <cell r="J7109" t="str">
            <v>PAY</v>
          </cell>
          <cell r="K7109" t="str">
            <v>PAYMENT-THANK YOU!</v>
          </cell>
          <cell r="S7109">
            <v>0</v>
          </cell>
          <cell r="T7109">
            <v>0</v>
          </cell>
          <cell r="U7109">
            <v>0</v>
          </cell>
          <cell r="V7109">
            <v>0</v>
          </cell>
          <cell r="W7109">
            <v>0</v>
          </cell>
          <cell r="X7109">
            <v>0</v>
          </cell>
          <cell r="Y7109">
            <v>-1016.79</v>
          </cell>
          <cell r="Z7109">
            <v>0</v>
          </cell>
          <cell r="AA7109">
            <v>0</v>
          </cell>
          <cell r="AB7109">
            <v>0</v>
          </cell>
          <cell r="AC7109">
            <v>0</v>
          </cell>
          <cell r="AD7109">
            <v>0</v>
          </cell>
        </row>
        <row r="7110">
          <cell r="B7110" t="str">
            <v>KITSAP CO -REGULATEDPAYMENTSPAY-CFREE</v>
          </cell>
          <cell r="J7110" t="str">
            <v>PAY-CFREE</v>
          </cell>
          <cell r="K7110" t="str">
            <v>PAYMENT-THANK YOU</v>
          </cell>
          <cell r="S7110">
            <v>0</v>
          </cell>
          <cell r="T7110">
            <v>0</v>
          </cell>
          <cell r="U7110">
            <v>0</v>
          </cell>
          <cell r="V7110">
            <v>0</v>
          </cell>
          <cell r="W7110">
            <v>0</v>
          </cell>
          <cell r="X7110">
            <v>0</v>
          </cell>
          <cell r="Y7110">
            <v>-4839.95</v>
          </cell>
          <cell r="Z7110">
            <v>0</v>
          </cell>
          <cell r="AA7110">
            <v>0</v>
          </cell>
          <cell r="AB7110">
            <v>0</v>
          </cell>
          <cell r="AC7110">
            <v>0</v>
          </cell>
          <cell r="AD7110">
            <v>0</v>
          </cell>
        </row>
        <row r="7111">
          <cell r="B7111" t="str">
            <v>KITSAP CO -REGULATEDPAYMENTSPAY-KOL</v>
          </cell>
          <cell r="J7111" t="str">
            <v>PAY-KOL</v>
          </cell>
          <cell r="K7111" t="str">
            <v>PAYMENT-THANK YOU - OL</v>
          </cell>
          <cell r="S7111">
            <v>0</v>
          </cell>
          <cell r="T7111">
            <v>0</v>
          </cell>
          <cell r="U7111">
            <v>0</v>
          </cell>
          <cell r="V7111">
            <v>0</v>
          </cell>
          <cell r="W7111">
            <v>0</v>
          </cell>
          <cell r="X7111">
            <v>0</v>
          </cell>
          <cell r="Y7111">
            <v>-6569.21</v>
          </cell>
          <cell r="Z7111">
            <v>0</v>
          </cell>
          <cell r="AA7111">
            <v>0</v>
          </cell>
          <cell r="AB7111">
            <v>0</v>
          </cell>
          <cell r="AC7111">
            <v>0</v>
          </cell>
          <cell r="AD7111">
            <v>0</v>
          </cell>
        </row>
        <row r="7112">
          <cell r="B7112" t="str">
            <v>KITSAP CO -REGULATEDPAYMENTSPAY-ORCC</v>
          </cell>
          <cell r="J7112" t="str">
            <v>PAY-ORCC</v>
          </cell>
          <cell r="K7112" t="str">
            <v>ORCC PAYMENT</v>
          </cell>
          <cell r="S7112">
            <v>0</v>
          </cell>
          <cell r="T7112">
            <v>0</v>
          </cell>
          <cell r="U7112">
            <v>0</v>
          </cell>
          <cell r="V7112">
            <v>0</v>
          </cell>
          <cell r="W7112">
            <v>0</v>
          </cell>
          <cell r="X7112">
            <v>0</v>
          </cell>
          <cell r="Y7112">
            <v>-169.76</v>
          </cell>
          <cell r="Z7112">
            <v>0</v>
          </cell>
          <cell r="AA7112">
            <v>0</v>
          </cell>
          <cell r="AB7112">
            <v>0</v>
          </cell>
          <cell r="AC7112">
            <v>0</v>
          </cell>
          <cell r="AD7112">
            <v>0</v>
          </cell>
        </row>
        <row r="7113">
          <cell r="B7113" t="str">
            <v>KITSAP CO -REGULATEDPAYMENTSPAY-RPPS</v>
          </cell>
          <cell r="J7113" t="str">
            <v>PAY-RPPS</v>
          </cell>
          <cell r="K7113" t="str">
            <v>RPSS PAYMENT</v>
          </cell>
          <cell r="S7113">
            <v>0</v>
          </cell>
          <cell r="T7113">
            <v>0</v>
          </cell>
          <cell r="U7113">
            <v>0</v>
          </cell>
          <cell r="V7113">
            <v>0</v>
          </cell>
          <cell r="W7113">
            <v>0</v>
          </cell>
          <cell r="X7113">
            <v>0</v>
          </cell>
          <cell r="Y7113">
            <v>-901.74</v>
          </cell>
          <cell r="Z7113">
            <v>0</v>
          </cell>
          <cell r="AA7113">
            <v>0</v>
          </cell>
          <cell r="AB7113">
            <v>0</v>
          </cell>
          <cell r="AC7113">
            <v>0</v>
          </cell>
          <cell r="AD7113">
            <v>0</v>
          </cell>
        </row>
        <row r="7114">
          <cell r="B7114" t="str">
            <v>KITSAP CO -REGULATEDPAYMENTSPAYMET</v>
          </cell>
          <cell r="J7114" t="str">
            <v>PAYMET</v>
          </cell>
          <cell r="K7114" t="str">
            <v>METAVANTE ONLINE PAYMENT</v>
          </cell>
          <cell r="S7114">
            <v>0</v>
          </cell>
          <cell r="T7114">
            <v>0</v>
          </cell>
          <cell r="U7114">
            <v>0</v>
          </cell>
          <cell r="V7114">
            <v>0</v>
          </cell>
          <cell r="W7114">
            <v>0</v>
          </cell>
          <cell r="X7114">
            <v>0</v>
          </cell>
          <cell r="Y7114">
            <v>-323.19</v>
          </cell>
          <cell r="Z7114">
            <v>0</v>
          </cell>
          <cell r="AA7114">
            <v>0</v>
          </cell>
          <cell r="AB7114">
            <v>0</v>
          </cell>
          <cell r="AC7114">
            <v>0</v>
          </cell>
          <cell r="AD7114">
            <v>0</v>
          </cell>
        </row>
        <row r="7115">
          <cell r="B7115" t="str">
            <v>KITSAP CO -REGULATEDPAYMENTSPAYUSBL</v>
          </cell>
          <cell r="J7115" t="str">
            <v>PAYUSBL</v>
          </cell>
          <cell r="K7115" t="str">
            <v>PAYMENT THANK YOU</v>
          </cell>
          <cell r="S7115">
            <v>0</v>
          </cell>
          <cell r="T7115">
            <v>0</v>
          </cell>
          <cell r="U7115">
            <v>0</v>
          </cell>
          <cell r="V7115">
            <v>0</v>
          </cell>
          <cell r="W7115">
            <v>0</v>
          </cell>
          <cell r="X7115">
            <v>0</v>
          </cell>
          <cell r="Y7115">
            <v>-4590.71</v>
          </cell>
          <cell r="Z7115">
            <v>0</v>
          </cell>
          <cell r="AA7115">
            <v>0</v>
          </cell>
          <cell r="AB7115">
            <v>0</v>
          </cell>
          <cell r="AC7115">
            <v>0</v>
          </cell>
          <cell r="AD7115">
            <v>0</v>
          </cell>
        </row>
        <row r="7116">
          <cell r="B7116" t="str">
            <v>KITSAP CO -REGULATEDPAYMENTSRET-KOL</v>
          </cell>
          <cell r="J7116" t="str">
            <v>RET-KOL</v>
          </cell>
          <cell r="K7116" t="str">
            <v>ONLINE PAYMENT RETURN</v>
          </cell>
          <cell r="S7116">
            <v>0</v>
          </cell>
          <cell r="T7116">
            <v>0</v>
          </cell>
          <cell r="U7116">
            <v>0</v>
          </cell>
          <cell r="V7116">
            <v>0</v>
          </cell>
          <cell r="W7116">
            <v>0</v>
          </cell>
          <cell r="X7116">
            <v>0</v>
          </cell>
          <cell r="Y7116">
            <v>221.94</v>
          </cell>
          <cell r="Z7116">
            <v>0</v>
          </cell>
          <cell r="AA7116">
            <v>0</v>
          </cell>
          <cell r="AB7116">
            <v>0</v>
          </cell>
          <cell r="AC7116">
            <v>0</v>
          </cell>
          <cell r="AD7116">
            <v>0</v>
          </cell>
        </row>
        <row r="7117">
          <cell r="B7117" t="str">
            <v>KITSAP CO -REGULATEDPAYMENTSCC-KOL</v>
          </cell>
          <cell r="J7117" t="str">
            <v>CC-KOL</v>
          </cell>
          <cell r="K7117" t="str">
            <v>ONLINE PAYMENT-CC</v>
          </cell>
          <cell r="S7117">
            <v>0</v>
          </cell>
          <cell r="T7117">
            <v>0</v>
          </cell>
          <cell r="U7117">
            <v>0</v>
          </cell>
          <cell r="V7117">
            <v>0</v>
          </cell>
          <cell r="W7117">
            <v>0</v>
          </cell>
          <cell r="X7117">
            <v>0</v>
          </cell>
          <cell r="Y7117">
            <v>-22597.06</v>
          </cell>
          <cell r="Z7117">
            <v>0</v>
          </cell>
          <cell r="AA7117">
            <v>0</v>
          </cell>
          <cell r="AB7117">
            <v>0</v>
          </cell>
          <cell r="AC7117">
            <v>0</v>
          </cell>
          <cell r="AD7117">
            <v>0</v>
          </cell>
        </row>
        <row r="7118">
          <cell r="B7118" t="str">
            <v>KITSAP CO -REGULATEDPAYMENTSCCREF-KOL</v>
          </cell>
          <cell r="J7118" t="str">
            <v>CCREF-KOL</v>
          </cell>
          <cell r="K7118" t="str">
            <v>CREDIT CARD REFUND</v>
          </cell>
          <cell r="S7118">
            <v>0</v>
          </cell>
          <cell r="T7118">
            <v>0</v>
          </cell>
          <cell r="U7118">
            <v>0</v>
          </cell>
          <cell r="V7118">
            <v>0</v>
          </cell>
          <cell r="W7118">
            <v>0</v>
          </cell>
          <cell r="X7118">
            <v>0</v>
          </cell>
          <cell r="Y7118">
            <v>2578.69</v>
          </cell>
          <cell r="Z7118">
            <v>0</v>
          </cell>
          <cell r="AA7118">
            <v>0</v>
          </cell>
          <cell r="AB7118">
            <v>0</v>
          </cell>
          <cell r="AC7118">
            <v>0</v>
          </cell>
          <cell r="AD7118">
            <v>0</v>
          </cell>
        </row>
        <row r="7119">
          <cell r="B7119" t="str">
            <v>KITSAP CO -REGULATEDPAYMENTSPAY</v>
          </cell>
          <cell r="J7119" t="str">
            <v>PAY</v>
          </cell>
          <cell r="K7119" t="str">
            <v>PAYMENT-THANK YOU!</v>
          </cell>
          <cell r="S7119">
            <v>0</v>
          </cell>
          <cell r="T7119">
            <v>0</v>
          </cell>
          <cell r="U7119">
            <v>0</v>
          </cell>
          <cell r="V7119">
            <v>0</v>
          </cell>
          <cell r="W7119">
            <v>0</v>
          </cell>
          <cell r="X7119">
            <v>0</v>
          </cell>
          <cell r="Y7119">
            <v>-9248.98</v>
          </cell>
          <cell r="Z7119">
            <v>0</v>
          </cell>
          <cell r="AA7119">
            <v>0</v>
          </cell>
          <cell r="AB7119">
            <v>0</v>
          </cell>
          <cell r="AC7119">
            <v>0</v>
          </cell>
          <cell r="AD7119">
            <v>0</v>
          </cell>
        </row>
        <row r="7120">
          <cell r="B7120" t="str">
            <v>KITSAP CO -REGULATEDPAYMENTSPAY-CFREE</v>
          </cell>
          <cell r="J7120" t="str">
            <v>PAY-CFREE</v>
          </cell>
          <cell r="K7120" t="str">
            <v>PAYMENT-THANK YOU</v>
          </cell>
          <cell r="S7120">
            <v>0</v>
          </cell>
          <cell r="T7120">
            <v>0</v>
          </cell>
          <cell r="U7120">
            <v>0</v>
          </cell>
          <cell r="V7120">
            <v>0</v>
          </cell>
          <cell r="W7120">
            <v>0</v>
          </cell>
          <cell r="X7120">
            <v>0</v>
          </cell>
          <cell r="Y7120">
            <v>-1053.4100000000001</v>
          </cell>
          <cell r="Z7120">
            <v>0</v>
          </cell>
          <cell r="AA7120">
            <v>0</v>
          </cell>
          <cell r="AB7120">
            <v>0</v>
          </cell>
          <cell r="AC7120">
            <v>0</v>
          </cell>
          <cell r="AD7120">
            <v>0</v>
          </cell>
        </row>
        <row r="7121">
          <cell r="B7121" t="str">
            <v>KITSAP CO -REGULATEDPAYMENTSPAY-KOL</v>
          </cell>
          <cell r="J7121" t="str">
            <v>PAY-KOL</v>
          </cell>
          <cell r="K7121" t="str">
            <v>PAYMENT-THANK YOU - OL</v>
          </cell>
          <cell r="S7121">
            <v>0</v>
          </cell>
          <cell r="T7121">
            <v>0</v>
          </cell>
          <cell r="U7121">
            <v>0</v>
          </cell>
          <cell r="V7121">
            <v>0</v>
          </cell>
          <cell r="W7121">
            <v>0</v>
          </cell>
          <cell r="X7121">
            <v>0</v>
          </cell>
          <cell r="Y7121">
            <v>-5649.94</v>
          </cell>
          <cell r="Z7121">
            <v>0</v>
          </cell>
          <cell r="AA7121">
            <v>0</v>
          </cell>
          <cell r="AB7121">
            <v>0</v>
          </cell>
          <cell r="AC7121">
            <v>0</v>
          </cell>
          <cell r="AD7121">
            <v>0</v>
          </cell>
        </row>
        <row r="7122">
          <cell r="B7122" t="str">
            <v>KITSAP CO -REGULATEDPAYMENTSPAY-NATL</v>
          </cell>
          <cell r="J7122" t="str">
            <v>PAY-NATL</v>
          </cell>
          <cell r="K7122" t="str">
            <v>PAYMENT THANK YOU</v>
          </cell>
          <cell r="S7122">
            <v>0</v>
          </cell>
          <cell r="T7122">
            <v>0</v>
          </cell>
          <cell r="U7122">
            <v>0</v>
          </cell>
          <cell r="V7122">
            <v>0</v>
          </cell>
          <cell r="W7122">
            <v>0</v>
          </cell>
          <cell r="X7122">
            <v>0</v>
          </cell>
          <cell r="Y7122">
            <v>-784.97</v>
          </cell>
          <cell r="Z7122">
            <v>0</v>
          </cell>
          <cell r="AA7122">
            <v>0</v>
          </cell>
          <cell r="AB7122">
            <v>0</v>
          </cell>
          <cell r="AC7122">
            <v>0</v>
          </cell>
          <cell r="AD7122">
            <v>0</v>
          </cell>
        </row>
        <row r="7123">
          <cell r="B7123" t="str">
            <v>KITSAP CO -REGULATEDPAYMENTSPAY-OAK</v>
          </cell>
          <cell r="J7123" t="str">
            <v>PAY-OAK</v>
          </cell>
          <cell r="K7123" t="str">
            <v>OAKLEAF PAYMENT</v>
          </cell>
          <cell r="S7123">
            <v>0</v>
          </cell>
          <cell r="T7123">
            <v>0</v>
          </cell>
          <cell r="U7123">
            <v>0</v>
          </cell>
          <cell r="V7123">
            <v>0</v>
          </cell>
          <cell r="W7123">
            <v>0</v>
          </cell>
          <cell r="X7123">
            <v>0</v>
          </cell>
          <cell r="Y7123">
            <v>-938.12</v>
          </cell>
          <cell r="Z7123">
            <v>0</v>
          </cell>
          <cell r="AA7123">
            <v>0</v>
          </cell>
          <cell r="AB7123">
            <v>0</v>
          </cell>
          <cell r="AC7123">
            <v>0</v>
          </cell>
          <cell r="AD7123">
            <v>0</v>
          </cell>
        </row>
        <row r="7124">
          <cell r="B7124" t="str">
            <v>KITSAP CO -REGULATEDPAYMENTSPAY-ORCC</v>
          </cell>
          <cell r="J7124" t="str">
            <v>PAY-ORCC</v>
          </cell>
          <cell r="K7124" t="str">
            <v>ORCC PAYMENT</v>
          </cell>
          <cell r="S7124">
            <v>0</v>
          </cell>
          <cell r="T7124">
            <v>0</v>
          </cell>
          <cell r="U7124">
            <v>0</v>
          </cell>
          <cell r="V7124">
            <v>0</v>
          </cell>
          <cell r="W7124">
            <v>0</v>
          </cell>
          <cell r="X7124">
            <v>0</v>
          </cell>
          <cell r="Y7124">
            <v>-192.38</v>
          </cell>
          <cell r="Z7124">
            <v>0</v>
          </cell>
          <cell r="AA7124">
            <v>0</v>
          </cell>
          <cell r="AB7124">
            <v>0</v>
          </cell>
          <cell r="AC7124">
            <v>0</v>
          </cell>
          <cell r="AD7124">
            <v>0</v>
          </cell>
        </row>
        <row r="7125">
          <cell r="B7125" t="str">
            <v>KITSAP CO -REGULATEDPAYMENTSPAY-RPPS</v>
          </cell>
          <cell r="J7125" t="str">
            <v>PAY-RPPS</v>
          </cell>
          <cell r="K7125" t="str">
            <v>RPSS PAYMENT</v>
          </cell>
          <cell r="S7125">
            <v>0</v>
          </cell>
          <cell r="T7125">
            <v>0</v>
          </cell>
          <cell r="U7125">
            <v>0</v>
          </cell>
          <cell r="V7125">
            <v>0</v>
          </cell>
          <cell r="W7125">
            <v>0</v>
          </cell>
          <cell r="X7125">
            <v>0</v>
          </cell>
          <cell r="Y7125">
            <v>-1526.75</v>
          </cell>
          <cell r="Z7125">
            <v>0</v>
          </cell>
          <cell r="AA7125">
            <v>0</v>
          </cell>
          <cell r="AB7125">
            <v>0</v>
          </cell>
          <cell r="AC7125">
            <v>0</v>
          </cell>
          <cell r="AD7125">
            <v>0</v>
          </cell>
        </row>
        <row r="7126">
          <cell r="B7126" t="str">
            <v>KITSAP CO -REGULATEDPAYMENTSPAYMET</v>
          </cell>
          <cell r="J7126" t="str">
            <v>PAYMET</v>
          </cell>
          <cell r="K7126" t="str">
            <v>METAVANTE ONLINE PAYMENT</v>
          </cell>
          <cell r="S7126">
            <v>0</v>
          </cell>
          <cell r="T7126">
            <v>0</v>
          </cell>
          <cell r="U7126">
            <v>0</v>
          </cell>
          <cell r="V7126">
            <v>0</v>
          </cell>
          <cell r="W7126">
            <v>0</v>
          </cell>
          <cell r="X7126">
            <v>0</v>
          </cell>
          <cell r="Y7126">
            <v>-385.6</v>
          </cell>
          <cell r="Z7126">
            <v>0</v>
          </cell>
          <cell r="AA7126">
            <v>0</v>
          </cell>
          <cell r="AB7126">
            <v>0</v>
          </cell>
          <cell r="AC7126">
            <v>0</v>
          </cell>
          <cell r="AD7126">
            <v>0</v>
          </cell>
        </row>
        <row r="7127">
          <cell r="B7127" t="str">
            <v>KITSAP CO -REGULATEDPAYMENTSPAYUSBL</v>
          </cell>
          <cell r="J7127" t="str">
            <v>PAYUSBL</v>
          </cell>
          <cell r="K7127" t="str">
            <v>PAYMENT THANK YOU</v>
          </cell>
          <cell r="S7127">
            <v>0</v>
          </cell>
          <cell r="T7127">
            <v>0</v>
          </cell>
          <cell r="U7127">
            <v>0</v>
          </cell>
          <cell r="V7127">
            <v>0</v>
          </cell>
          <cell r="W7127">
            <v>0</v>
          </cell>
          <cell r="X7127">
            <v>0</v>
          </cell>
          <cell r="Y7127">
            <v>-17594.240000000002</v>
          </cell>
          <cell r="Z7127">
            <v>0</v>
          </cell>
          <cell r="AA7127">
            <v>0</v>
          </cell>
          <cell r="AB7127">
            <v>0</v>
          </cell>
          <cell r="AC7127">
            <v>0</v>
          </cell>
          <cell r="AD7127">
            <v>0</v>
          </cell>
        </row>
        <row r="7128">
          <cell r="B7128" t="str">
            <v>KITSAP CO -REGULATEDPAYMENTSRET-KOL</v>
          </cell>
          <cell r="J7128" t="str">
            <v>RET-KOL</v>
          </cell>
          <cell r="K7128" t="str">
            <v>ONLINE PAYMENT RETURN</v>
          </cell>
          <cell r="S7128">
            <v>0</v>
          </cell>
          <cell r="T7128">
            <v>0</v>
          </cell>
          <cell r="U7128">
            <v>0</v>
          </cell>
          <cell r="V7128">
            <v>0</v>
          </cell>
          <cell r="W7128">
            <v>0</v>
          </cell>
          <cell r="X7128">
            <v>0</v>
          </cell>
          <cell r="Y7128">
            <v>265.04000000000002</v>
          </cell>
          <cell r="Z7128">
            <v>0</v>
          </cell>
          <cell r="AA7128">
            <v>0</v>
          </cell>
          <cell r="AB7128">
            <v>0</v>
          </cell>
          <cell r="AC7128">
            <v>0</v>
          </cell>
          <cell r="AD7128">
            <v>0</v>
          </cell>
        </row>
        <row r="7129">
          <cell r="B7129" t="str">
            <v>KITSAP CO -REGULATEDRESIDENTIAL35RE1</v>
          </cell>
          <cell r="J7129" t="str">
            <v>35RE1</v>
          </cell>
          <cell r="K7129" t="str">
            <v>1-35 GAL CART EOW SVC</v>
          </cell>
          <cell r="S7129">
            <v>0</v>
          </cell>
          <cell r="T7129">
            <v>0</v>
          </cell>
          <cell r="U7129">
            <v>0</v>
          </cell>
          <cell r="V7129">
            <v>0</v>
          </cell>
          <cell r="W7129">
            <v>0</v>
          </cell>
          <cell r="X7129">
            <v>0</v>
          </cell>
          <cell r="Y7129">
            <v>3472.28</v>
          </cell>
          <cell r="Z7129">
            <v>3472.28</v>
          </cell>
          <cell r="AA7129">
            <v>0</v>
          </cell>
          <cell r="AB7129">
            <v>0</v>
          </cell>
          <cell r="AC7129">
            <v>0</v>
          </cell>
          <cell r="AD7129">
            <v>0</v>
          </cell>
        </row>
        <row r="7130">
          <cell r="B7130" t="str">
            <v>KITSAP CO -REGULATEDRESIDENTIAL35RM1</v>
          </cell>
          <cell r="J7130" t="str">
            <v>35RM1</v>
          </cell>
          <cell r="K7130" t="str">
            <v>1-35 GAL CART MONTHLY SVC</v>
          </cell>
          <cell r="S7130">
            <v>0</v>
          </cell>
          <cell r="T7130">
            <v>0</v>
          </cell>
          <cell r="U7130">
            <v>0</v>
          </cell>
          <cell r="V7130">
            <v>0</v>
          </cell>
          <cell r="W7130">
            <v>0</v>
          </cell>
          <cell r="X7130">
            <v>0</v>
          </cell>
          <cell r="Y7130">
            <v>231.375</v>
          </cell>
          <cell r="Z7130">
            <v>231.375</v>
          </cell>
          <cell r="AA7130">
            <v>0</v>
          </cell>
          <cell r="AB7130">
            <v>0</v>
          </cell>
          <cell r="AC7130">
            <v>0</v>
          </cell>
          <cell r="AD7130">
            <v>0</v>
          </cell>
        </row>
        <row r="7131">
          <cell r="B7131" t="str">
            <v>KITSAP CO -REGULATEDRESIDENTIAL35RW1</v>
          </cell>
          <cell r="J7131" t="str">
            <v>35RW1</v>
          </cell>
          <cell r="K7131" t="str">
            <v>1-35 GAL CART WEEKLY SVC</v>
          </cell>
          <cell r="S7131">
            <v>0</v>
          </cell>
          <cell r="T7131">
            <v>0</v>
          </cell>
          <cell r="U7131">
            <v>0</v>
          </cell>
          <cell r="V7131">
            <v>0</v>
          </cell>
          <cell r="W7131">
            <v>0</v>
          </cell>
          <cell r="X7131">
            <v>0</v>
          </cell>
          <cell r="Y7131">
            <v>12026.705</v>
          </cell>
          <cell r="Z7131">
            <v>12026.705</v>
          </cell>
          <cell r="AA7131">
            <v>0</v>
          </cell>
          <cell r="AB7131">
            <v>0</v>
          </cell>
          <cell r="AC7131">
            <v>0</v>
          </cell>
          <cell r="AD7131">
            <v>0</v>
          </cell>
        </row>
        <row r="7132">
          <cell r="B7132" t="str">
            <v>KITSAP CO -REGULATEDRESIDENTIAL48RE1</v>
          </cell>
          <cell r="J7132" t="str">
            <v>48RE1</v>
          </cell>
          <cell r="K7132" t="str">
            <v>1-48 GAL EOW</v>
          </cell>
          <cell r="S7132">
            <v>0</v>
          </cell>
          <cell r="T7132">
            <v>0</v>
          </cell>
          <cell r="U7132">
            <v>0</v>
          </cell>
          <cell r="V7132">
            <v>0</v>
          </cell>
          <cell r="W7132">
            <v>0</v>
          </cell>
          <cell r="X7132">
            <v>0</v>
          </cell>
          <cell r="Y7132">
            <v>1293.865</v>
          </cell>
          <cell r="Z7132">
            <v>1293.865</v>
          </cell>
          <cell r="AA7132">
            <v>0</v>
          </cell>
          <cell r="AB7132">
            <v>0</v>
          </cell>
          <cell r="AC7132">
            <v>0</v>
          </cell>
          <cell r="AD7132">
            <v>0</v>
          </cell>
        </row>
        <row r="7133">
          <cell r="B7133" t="str">
            <v>KITSAP CO -REGULATEDRESIDENTIAL48RM1</v>
          </cell>
          <cell r="J7133" t="str">
            <v>48RM1</v>
          </cell>
          <cell r="K7133" t="str">
            <v>1-48 GAL MONTHLY</v>
          </cell>
          <cell r="S7133">
            <v>0</v>
          </cell>
          <cell r="T7133">
            <v>0</v>
          </cell>
          <cell r="U7133">
            <v>0</v>
          </cell>
          <cell r="V7133">
            <v>0</v>
          </cell>
          <cell r="W7133">
            <v>0</v>
          </cell>
          <cell r="X7133">
            <v>0</v>
          </cell>
          <cell r="Y7133">
            <v>30.92</v>
          </cell>
          <cell r="Z7133">
            <v>30.92</v>
          </cell>
          <cell r="AA7133">
            <v>0</v>
          </cell>
          <cell r="AB7133">
            <v>0</v>
          </cell>
          <cell r="AC7133">
            <v>0</v>
          </cell>
          <cell r="AD7133">
            <v>0</v>
          </cell>
        </row>
        <row r="7134">
          <cell r="B7134" t="str">
            <v>KITSAP CO -REGULATEDRESIDENTIAL48RW1</v>
          </cell>
          <cell r="J7134" t="str">
            <v>48RW1</v>
          </cell>
          <cell r="K7134" t="str">
            <v>1-48 GAL WEEKLY</v>
          </cell>
          <cell r="S7134">
            <v>0</v>
          </cell>
          <cell r="T7134">
            <v>0</v>
          </cell>
          <cell r="U7134">
            <v>0</v>
          </cell>
          <cell r="V7134">
            <v>0</v>
          </cell>
          <cell r="W7134">
            <v>0</v>
          </cell>
          <cell r="X7134">
            <v>0</v>
          </cell>
          <cell r="Y7134">
            <v>7479.68</v>
          </cell>
          <cell r="Z7134">
            <v>7479.68</v>
          </cell>
          <cell r="AA7134">
            <v>0</v>
          </cell>
          <cell r="AB7134">
            <v>0</v>
          </cell>
          <cell r="AC7134">
            <v>0</v>
          </cell>
          <cell r="AD7134">
            <v>0</v>
          </cell>
        </row>
        <row r="7135">
          <cell r="B7135" t="str">
            <v>KITSAP CO -REGULATEDRESIDENTIAL64RE1</v>
          </cell>
          <cell r="J7135" t="str">
            <v>64RE1</v>
          </cell>
          <cell r="K7135" t="str">
            <v>1-64 GAL EOW</v>
          </cell>
          <cell r="S7135">
            <v>0</v>
          </cell>
          <cell r="T7135">
            <v>0</v>
          </cell>
          <cell r="U7135">
            <v>0</v>
          </cell>
          <cell r="V7135">
            <v>0</v>
          </cell>
          <cell r="W7135">
            <v>0</v>
          </cell>
          <cell r="X7135">
            <v>0</v>
          </cell>
          <cell r="Y7135">
            <v>2052.4499999999998</v>
          </cell>
          <cell r="Z7135">
            <v>2052.4499999999998</v>
          </cell>
          <cell r="AA7135">
            <v>0</v>
          </cell>
          <cell r="AB7135">
            <v>0</v>
          </cell>
          <cell r="AC7135">
            <v>0</v>
          </cell>
          <cell r="AD7135">
            <v>0</v>
          </cell>
        </row>
        <row r="7136">
          <cell r="B7136" t="str">
            <v>KITSAP CO -REGULATEDRESIDENTIAL64RM1</v>
          </cell>
          <cell r="J7136" t="str">
            <v>64RM1</v>
          </cell>
          <cell r="K7136" t="str">
            <v>1-64 GAL MONTHLY</v>
          </cell>
          <cell r="S7136">
            <v>0</v>
          </cell>
          <cell r="T7136">
            <v>0</v>
          </cell>
          <cell r="U7136">
            <v>0</v>
          </cell>
          <cell r="V7136">
            <v>0</v>
          </cell>
          <cell r="W7136">
            <v>0</v>
          </cell>
          <cell r="X7136">
            <v>0</v>
          </cell>
          <cell r="Y7136">
            <v>63.56</v>
          </cell>
          <cell r="Z7136">
            <v>63.56</v>
          </cell>
          <cell r="AA7136">
            <v>0</v>
          </cell>
          <cell r="AB7136">
            <v>0</v>
          </cell>
          <cell r="AC7136">
            <v>0</v>
          </cell>
          <cell r="AD7136">
            <v>0</v>
          </cell>
        </row>
        <row r="7137">
          <cell r="B7137" t="str">
            <v>KITSAP CO -REGULATEDRESIDENTIAL64RW1</v>
          </cell>
          <cell r="J7137" t="str">
            <v>64RW1</v>
          </cell>
          <cell r="K7137" t="str">
            <v>1-64 GAL CART WEEKLY SVC</v>
          </cell>
          <cell r="S7137">
            <v>0</v>
          </cell>
          <cell r="T7137">
            <v>0</v>
          </cell>
          <cell r="U7137">
            <v>0</v>
          </cell>
          <cell r="V7137">
            <v>0</v>
          </cell>
          <cell r="W7137">
            <v>0</v>
          </cell>
          <cell r="X7137">
            <v>0</v>
          </cell>
          <cell r="Y7137">
            <v>9814.2099999999991</v>
          </cell>
          <cell r="Z7137">
            <v>9814.2099999999991</v>
          </cell>
          <cell r="AA7137">
            <v>0</v>
          </cell>
          <cell r="AB7137">
            <v>0</v>
          </cell>
          <cell r="AC7137">
            <v>0</v>
          </cell>
          <cell r="AD7137">
            <v>0</v>
          </cell>
        </row>
        <row r="7138">
          <cell r="B7138" t="str">
            <v>KITSAP CO -REGULATEDRESIDENTIAL96RE1</v>
          </cell>
          <cell r="J7138" t="str">
            <v>96RE1</v>
          </cell>
          <cell r="K7138" t="str">
            <v>1-96 GAL EOW</v>
          </cell>
          <cell r="S7138">
            <v>0</v>
          </cell>
          <cell r="T7138">
            <v>0</v>
          </cell>
          <cell r="U7138">
            <v>0</v>
          </cell>
          <cell r="V7138">
            <v>0</v>
          </cell>
          <cell r="W7138">
            <v>0</v>
          </cell>
          <cell r="X7138">
            <v>0</v>
          </cell>
          <cell r="Y7138">
            <v>1316.9749999999999</v>
          </cell>
          <cell r="Z7138">
            <v>1316.9749999999999</v>
          </cell>
          <cell r="AA7138">
            <v>0</v>
          </cell>
          <cell r="AB7138">
            <v>0</v>
          </cell>
          <cell r="AC7138">
            <v>0</v>
          </cell>
          <cell r="AD7138">
            <v>0</v>
          </cell>
        </row>
        <row r="7139">
          <cell r="B7139" t="str">
            <v>KITSAP CO -REGULATEDRESIDENTIAL96RM1</v>
          </cell>
          <cell r="J7139" t="str">
            <v>96RM1</v>
          </cell>
          <cell r="K7139" t="str">
            <v>1-96 GAL MONTHLY</v>
          </cell>
          <cell r="S7139">
            <v>0</v>
          </cell>
          <cell r="T7139">
            <v>0</v>
          </cell>
          <cell r="U7139">
            <v>0</v>
          </cell>
          <cell r="V7139">
            <v>0</v>
          </cell>
          <cell r="W7139">
            <v>0</v>
          </cell>
          <cell r="X7139">
            <v>0</v>
          </cell>
          <cell r="Y7139">
            <v>44.48</v>
          </cell>
          <cell r="Z7139">
            <v>44.48</v>
          </cell>
          <cell r="AA7139">
            <v>0</v>
          </cell>
          <cell r="AB7139">
            <v>0</v>
          </cell>
          <cell r="AC7139">
            <v>0</v>
          </cell>
          <cell r="AD7139">
            <v>0</v>
          </cell>
        </row>
        <row r="7140">
          <cell r="B7140" t="str">
            <v>KITSAP CO -REGULATEDRESIDENTIAL96RW1</v>
          </cell>
          <cell r="J7140" t="str">
            <v>96RW1</v>
          </cell>
          <cell r="K7140" t="str">
            <v>1-96 GAL CART WEEKLY SVC</v>
          </cell>
          <cell r="S7140">
            <v>0</v>
          </cell>
          <cell r="T7140">
            <v>0</v>
          </cell>
          <cell r="U7140">
            <v>0</v>
          </cell>
          <cell r="V7140">
            <v>0</v>
          </cell>
          <cell r="W7140">
            <v>0</v>
          </cell>
          <cell r="X7140">
            <v>0</v>
          </cell>
          <cell r="Y7140">
            <v>6204.7849999999999</v>
          </cell>
          <cell r="Z7140">
            <v>6204.7849999999999</v>
          </cell>
          <cell r="AA7140">
            <v>0</v>
          </cell>
          <cell r="AB7140">
            <v>0</v>
          </cell>
          <cell r="AC7140">
            <v>0</v>
          </cell>
          <cell r="AD7140">
            <v>0</v>
          </cell>
        </row>
        <row r="7141">
          <cell r="B7141" t="str">
            <v>KITSAP CO -REGULATEDRESIDENTIALDRVNRE1</v>
          </cell>
          <cell r="J7141" t="str">
            <v>DRVNRE1</v>
          </cell>
          <cell r="K7141" t="str">
            <v>DRIVE IN UP TO 250'-EOW</v>
          </cell>
          <cell r="S7141">
            <v>0</v>
          </cell>
          <cell r="T7141">
            <v>0</v>
          </cell>
          <cell r="U7141">
            <v>0</v>
          </cell>
          <cell r="V7141">
            <v>0</v>
          </cell>
          <cell r="W7141">
            <v>0</v>
          </cell>
          <cell r="X7141">
            <v>0</v>
          </cell>
          <cell r="Y7141">
            <v>24.05</v>
          </cell>
          <cell r="Z7141">
            <v>24.05</v>
          </cell>
          <cell r="AA7141">
            <v>0</v>
          </cell>
          <cell r="AB7141">
            <v>0</v>
          </cell>
          <cell r="AC7141">
            <v>0</v>
          </cell>
          <cell r="AD7141">
            <v>0</v>
          </cell>
        </row>
        <row r="7142">
          <cell r="B7142" t="str">
            <v>KITSAP CO -REGULATEDRESIDENTIALDRVNRE1RECY</v>
          </cell>
          <cell r="J7142" t="str">
            <v>DRVNRE1RECY</v>
          </cell>
          <cell r="K7142" t="str">
            <v>DRIVE IN UP TO 250 EOW-RE</v>
          </cell>
          <cell r="S7142">
            <v>0</v>
          </cell>
          <cell r="T7142">
            <v>0</v>
          </cell>
          <cell r="U7142">
            <v>0</v>
          </cell>
          <cell r="V7142">
            <v>0</v>
          </cell>
          <cell r="W7142">
            <v>0</v>
          </cell>
          <cell r="X7142">
            <v>0</v>
          </cell>
          <cell r="Y7142">
            <v>47.16</v>
          </cell>
          <cell r="Z7142">
            <v>47.16</v>
          </cell>
          <cell r="AA7142">
            <v>0</v>
          </cell>
          <cell r="AB7142">
            <v>0</v>
          </cell>
          <cell r="AC7142">
            <v>0</v>
          </cell>
          <cell r="AD7142">
            <v>0</v>
          </cell>
        </row>
        <row r="7143">
          <cell r="B7143" t="str">
            <v>KITSAP CO -REGULATEDRESIDENTIALDRVNRE2</v>
          </cell>
          <cell r="J7143" t="str">
            <v>DRVNRE2</v>
          </cell>
          <cell r="K7143" t="str">
            <v>DRIVE IN OVER 250'-EOW</v>
          </cell>
          <cell r="S7143">
            <v>0</v>
          </cell>
          <cell r="T7143">
            <v>0</v>
          </cell>
          <cell r="U7143">
            <v>0</v>
          </cell>
          <cell r="V7143">
            <v>0</v>
          </cell>
          <cell r="W7143">
            <v>0</v>
          </cell>
          <cell r="X7143">
            <v>0</v>
          </cell>
          <cell r="Y7143">
            <v>7.88</v>
          </cell>
          <cell r="Z7143">
            <v>7.88</v>
          </cell>
          <cell r="AA7143">
            <v>0</v>
          </cell>
          <cell r="AB7143">
            <v>0</v>
          </cell>
          <cell r="AC7143">
            <v>0</v>
          </cell>
          <cell r="AD7143">
            <v>0</v>
          </cell>
        </row>
        <row r="7144">
          <cell r="B7144" t="str">
            <v>KITSAP CO -REGULATEDRESIDENTIALDRVNRE2RECY</v>
          </cell>
          <cell r="J7144" t="str">
            <v>DRVNRE2RECY</v>
          </cell>
          <cell r="K7144" t="str">
            <v>DRIVE IN OVER 250 EOW-REC</v>
          </cell>
          <cell r="S7144">
            <v>0</v>
          </cell>
          <cell r="T7144">
            <v>0</v>
          </cell>
          <cell r="U7144">
            <v>0</v>
          </cell>
          <cell r="V7144">
            <v>0</v>
          </cell>
          <cell r="W7144">
            <v>0</v>
          </cell>
          <cell r="X7144">
            <v>0</v>
          </cell>
          <cell r="Y7144">
            <v>12.34</v>
          </cell>
          <cell r="Z7144">
            <v>12.34</v>
          </cell>
          <cell r="AA7144">
            <v>0</v>
          </cell>
          <cell r="AB7144">
            <v>0</v>
          </cell>
          <cell r="AC7144">
            <v>0</v>
          </cell>
          <cell r="AD7144">
            <v>0</v>
          </cell>
        </row>
        <row r="7145">
          <cell r="B7145" t="str">
            <v>KITSAP CO -REGULATEDRESIDENTIALDRVNRW1</v>
          </cell>
          <cell r="J7145" t="str">
            <v>DRVNRW1</v>
          </cell>
          <cell r="K7145" t="str">
            <v>DRIVE IN UP TO 250'</v>
          </cell>
          <cell r="S7145">
            <v>0</v>
          </cell>
          <cell r="T7145">
            <v>0</v>
          </cell>
          <cell r="U7145">
            <v>0</v>
          </cell>
          <cell r="V7145">
            <v>0</v>
          </cell>
          <cell r="W7145">
            <v>0</v>
          </cell>
          <cell r="X7145">
            <v>0</v>
          </cell>
          <cell r="Y7145">
            <v>114.905</v>
          </cell>
          <cell r="Z7145">
            <v>114.905</v>
          </cell>
          <cell r="AA7145">
            <v>0</v>
          </cell>
          <cell r="AB7145">
            <v>0</v>
          </cell>
          <cell r="AC7145">
            <v>0</v>
          </cell>
          <cell r="AD7145">
            <v>0</v>
          </cell>
        </row>
        <row r="7146">
          <cell r="B7146" t="str">
            <v>KITSAP CO -REGULATEDRESIDENTIALDRVNRW2</v>
          </cell>
          <cell r="J7146" t="str">
            <v>DRVNRW2</v>
          </cell>
          <cell r="K7146" t="str">
            <v>DRIVE IN OVER 250'</v>
          </cell>
          <cell r="S7146">
            <v>0</v>
          </cell>
          <cell r="T7146">
            <v>0</v>
          </cell>
          <cell r="U7146">
            <v>0</v>
          </cell>
          <cell r="V7146">
            <v>0</v>
          </cell>
          <cell r="W7146">
            <v>0</v>
          </cell>
          <cell r="X7146">
            <v>0</v>
          </cell>
          <cell r="Y7146">
            <v>6.06</v>
          </cell>
          <cell r="Z7146">
            <v>6.06</v>
          </cell>
          <cell r="AA7146">
            <v>0</v>
          </cell>
          <cell r="AB7146">
            <v>0</v>
          </cell>
          <cell r="AC7146">
            <v>0</v>
          </cell>
          <cell r="AD7146">
            <v>0</v>
          </cell>
        </row>
        <row r="7147">
          <cell r="B7147" t="str">
            <v>KITSAP CO -REGULATEDRESIDENTIALRECYCLECR</v>
          </cell>
          <cell r="J7147" t="str">
            <v>RECYCLECR</v>
          </cell>
          <cell r="K7147" t="str">
            <v>VALUE OF RECYCLABLES</v>
          </cell>
          <cell r="S7147">
            <v>0</v>
          </cell>
          <cell r="T7147">
            <v>0</v>
          </cell>
          <cell r="U7147">
            <v>0</v>
          </cell>
          <cell r="V7147">
            <v>0</v>
          </cell>
          <cell r="W7147">
            <v>0</v>
          </cell>
          <cell r="X7147">
            <v>0</v>
          </cell>
          <cell r="Y7147">
            <v>7614.95</v>
          </cell>
          <cell r="Z7147">
            <v>7614.95</v>
          </cell>
          <cell r="AA7147">
            <v>0</v>
          </cell>
          <cell r="AB7147">
            <v>0</v>
          </cell>
          <cell r="AC7147">
            <v>0</v>
          </cell>
          <cell r="AD7147">
            <v>0</v>
          </cell>
        </row>
        <row r="7148">
          <cell r="B7148" t="str">
            <v>KITSAP CO -REGULATEDRESIDENTIALRECYONLY</v>
          </cell>
          <cell r="J7148" t="str">
            <v>RECYONLY</v>
          </cell>
          <cell r="K7148" t="str">
            <v>RECYCLE SERVICE ONLY</v>
          </cell>
          <cell r="S7148">
            <v>0</v>
          </cell>
          <cell r="T7148">
            <v>0</v>
          </cell>
          <cell r="U7148">
            <v>0</v>
          </cell>
          <cell r="V7148">
            <v>0</v>
          </cell>
          <cell r="W7148">
            <v>0</v>
          </cell>
          <cell r="X7148">
            <v>0</v>
          </cell>
          <cell r="Y7148">
            <v>97.13</v>
          </cell>
          <cell r="Z7148">
            <v>97.13</v>
          </cell>
          <cell r="AA7148">
            <v>0</v>
          </cell>
          <cell r="AB7148">
            <v>0</v>
          </cell>
          <cell r="AC7148">
            <v>0</v>
          </cell>
          <cell r="AD7148">
            <v>0</v>
          </cell>
        </row>
        <row r="7149">
          <cell r="B7149" t="str">
            <v>KITSAP CO -REGULATEDRESIDENTIALRECYR</v>
          </cell>
          <cell r="J7149" t="str">
            <v>RECYR</v>
          </cell>
          <cell r="K7149" t="str">
            <v>RESIDENTIAL RECYCLE</v>
          </cell>
          <cell r="S7149">
            <v>0</v>
          </cell>
          <cell r="T7149">
            <v>0</v>
          </cell>
          <cell r="U7149">
            <v>0</v>
          </cell>
          <cell r="V7149">
            <v>0</v>
          </cell>
          <cell r="W7149">
            <v>0</v>
          </cell>
          <cell r="X7149">
            <v>0</v>
          </cell>
          <cell r="Y7149">
            <v>18957.07</v>
          </cell>
          <cell r="Z7149">
            <v>18957.07</v>
          </cell>
          <cell r="AA7149">
            <v>0</v>
          </cell>
          <cell r="AB7149">
            <v>0</v>
          </cell>
          <cell r="AC7149">
            <v>0</v>
          </cell>
          <cell r="AD7149">
            <v>0</v>
          </cell>
        </row>
        <row r="7150">
          <cell r="B7150" t="str">
            <v>KITSAP CO -REGULATEDRESIDENTIALRECYRNB</v>
          </cell>
          <cell r="J7150" t="str">
            <v>RECYRNB</v>
          </cell>
          <cell r="K7150" t="str">
            <v>RECYCLE PROGRAM W/O BINS</v>
          </cell>
          <cell r="S7150">
            <v>0</v>
          </cell>
          <cell r="T7150">
            <v>0</v>
          </cell>
          <cell r="U7150">
            <v>0</v>
          </cell>
          <cell r="V7150">
            <v>0</v>
          </cell>
          <cell r="W7150">
            <v>0</v>
          </cell>
          <cell r="X7150">
            <v>0</v>
          </cell>
          <cell r="Y7150">
            <v>16.66</v>
          </cell>
          <cell r="Z7150">
            <v>16.66</v>
          </cell>
          <cell r="AA7150">
            <v>0</v>
          </cell>
          <cell r="AB7150">
            <v>0</v>
          </cell>
          <cell r="AC7150">
            <v>0</v>
          </cell>
          <cell r="AD7150">
            <v>0</v>
          </cell>
        </row>
        <row r="7151">
          <cell r="B7151" t="str">
            <v>KITSAP CO -REGULATEDRESIDENTIALWLKNRE1</v>
          </cell>
          <cell r="J7151" t="str">
            <v>WLKNRE1</v>
          </cell>
          <cell r="K7151" t="str">
            <v>WALK IN 5'-25'-EOW</v>
          </cell>
          <cell r="S7151">
            <v>0</v>
          </cell>
          <cell r="T7151">
            <v>0</v>
          </cell>
          <cell r="U7151">
            <v>0</v>
          </cell>
          <cell r="V7151">
            <v>0</v>
          </cell>
          <cell r="W7151">
            <v>0</v>
          </cell>
          <cell r="X7151">
            <v>0</v>
          </cell>
          <cell r="Y7151">
            <v>5.0999999999999996</v>
          </cell>
          <cell r="Z7151">
            <v>5.0999999999999996</v>
          </cell>
          <cell r="AA7151">
            <v>0</v>
          </cell>
          <cell r="AB7151">
            <v>0</v>
          </cell>
          <cell r="AC7151">
            <v>0</v>
          </cell>
          <cell r="AD7151">
            <v>0</v>
          </cell>
        </row>
        <row r="7152">
          <cell r="B7152" t="str">
            <v>KITSAP CO -REGULATEDRESIDENTIALWLKNRM1</v>
          </cell>
          <cell r="J7152" t="str">
            <v>WLKNRM1</v>
          </cell>
          <cell r="K7152" t="str">
            <v>WALK IN 5'-25'-MTHLY</v>
          </cell>
          <cell r="S7152">
            <v>0</v>
          </cell>
          <cell r="T7152">
            <v>0</v>
          </cell>
          <cell r="U7152">
            <v>0</v>
          </cell>
          <cell r="V7152">
            <v>0</v>
          </cell>
          <cell r="W7152">
            <v>0</v>
          </cell>
          <cell r="X7152">
            <v>0</v>
          </cell>
          <cell r="Y7152">
            <v>0.32</v>
          </cell>
          <cell r="Z7152">
            <v>0.32</v>
          </cell>
          <cell r="AA7152">
            <v>0</v>
          </cell>
          <cell r="AB7152">
            <v>0</v>
          </cell>
          <cell r="AC7152">
            <v>0</v>
          </cell>
          <cell r="AD7152">
            <v>0</v>
          </cell>
        </row>
        <row r="7153">
          <cell r="B7153" t="str">
            <v>KITSAP CO -REGULATEDRESIDENTIALWLKNRW1</v>
          </cell>
          <cell r="J7153" t="str">
            <v>WLKNRW1</v>
          </cell>
          <cell r="K7153" t="str">
            <v>WALK IN 5'-25'</v>
          </cell>
          <cell r="S7153">
            <v>0</v>
          </cell>
          <cell r="T7153">
            <v>0</v>
          </cell>
          <cell r="U7153">
            <v>0</v>
          </cell>
          <cell r="V7153">
            <v>0</v>
          </cell>
          <cell r="W7153">
            <v>0</v>
          </cell>
          <cell r="X7153">
            <v>0</v>
          </cell>
          <cell r="Y7153">
            <v>29.465</v>
          </cell>
          <cell r="Z7153">
            <v>29.465</v>
          </cell>
          <cell r="AA7153">
            <v>0</v>
          </cell>
          <cell r="AB7153">
            <v>0</v>
          </cell>
          <cell r="AC7153">
            <v>0</v>
          </cell>
          <cell r="AD7153">
            <v>0</v>
          </cell>
        </row>
        <row r="7154">
          <cell r="B7154" t="str">
            <v>KITSAP CO -REGULATEDRESIDENTIALWLKNRW2</v>
          </cell>
          <cell r="J7154" t="str">
            <v>WLKNRW2</v>
          </cell>
          <cell r="K7154" t="str">
            <v>WALK IN OVER 25'</v>
          </cell>
          <cell r="S7154">
            <v>0</v>
          </cell>
          <cell r="T7154">
            <v>0</v>
          </cell>
          <cell r="U7154">
            <v>0</v>
          </cell>
          <cell r="V7154">
            <v>0</v>
          </cell>
          <cell r="W7154">
            <v>0</v>
          </cell>
          <cell r="X7154">
            <v>0</v>
          </cell>
          <cell r="Y7154">
            <v>13.09</v>
          </cell>
          <cell r="Z7154">
            <v>13.09</v>
          </cell>
          <cell r="AA7154">
            <v>0</v>
          </cell>
          <cell r="AB7154">
            <v>0</v>
          </cell>
          <cell r="AC7154">
            <v>0</v>
          </cell>
          <cell r="AD7154">
            <v>0</v>
          </cell>
        </row>
        <row r="7155">
          <cell r="B7155" t="str">
            <v>KITSAP CO -REGULATEDRESIDENTIAL35ROCC1</v>
          </cell>
          <cell r="J7155" t="str">
            <v>35ROCC1</v>
          </cell>
          <cell r="K7155" t="str">
            <v>1-35 GAL ON CALL PICKUP</v>
          </cell>
          <cell r="S7155">
            <v>0</v>
          </cell>
          <cell r="T7155">
            <v>0</v>
          </cell>
          <cell r="U7155">
            <v>0</v>
          </cell>
          <cell r="V7155">
            <v>0</v>
          </cell>
          <cell r="W7155">
            <v>0</v>
          </cell>
          <cell r="X7155">
            <v>0</v>
          </cell>
          <cell r="Y7155">
            <v>12.34</v>
          </cell>
          <cell r="Z7155">
            <v>0</v>
          </cell>
          <cell r="AA7155">
            <v>0</v>
          </cell>
          <cell r="AB7155">
            <v>0</v>
          </cell>
          <cell r="AC7155">
            <v>0</v>
          </cell>
          <cell r="AD7155">
            <v>0</v>
          </cell>
        </row>
        <row r="7156">
          <cell r="B7156" t="str">
            <v>KITSAP CO -REGULATEDRESIDENTIAL35RW1</v>
          </cell>
          <cell r="J7156" t="str">
            <v>35RW1</v>
          </cell>
          <cell r="K7156" t="str">
            <v>1-35 GAL CART WEEKLY SVC</v>
          </cell>
          <cell r="S7156">
            <v>0</v>
          </cell>
          <cell r="T7156">
            <v>0</v>
          </cell>
          <cell r="U7156">
            <v>0</v>
          </cell>
          <cell r="V7156">
            <v>0</v>
          </cell>
          <cell r="W7156">
            <v>0</v>
          </cell>
          <cell r="X7156">
            <v>0</v>
          </cell>
          <cell r="Y7156">
            <v>-3.74</v>
          </cell>
          <cell r="Z7156">
            <v>0</v>
          </cell>
          <cell r="AA7156">
            <v>0</v>
          </cell>
          <cell r="AB7156">
            <v>0</v>
          </cell>
          <cell r="AC7156">
            <v>0</v>
          </cell>
          <cell r="AD7156">
            <v>0</v>
          </cell>
        </row>
        <row r="7157">
          <cell r="B7157" t="str">
            <v>KITSAP CO -REGULATEDRESIDENTIAL48ROCC1</v>
          </cell>
          <cell r="J7157" t="str">
            <v>48ROCC1</v>
          </cell>
          <cell r="K7157" t="str">
            <v>1-48 GAL ON CALL PICKUP</v>
          </cell>
          <cell r="S7157">
            <v>0</v>
          </cell>
          <cell r="T7157">
            <v>0</v>
          </cell>
          <cell r="U7157">
            <v>0</v>
          </cell>
          <cell r="V7157">
            <v>0</v>
          </cell>
          <cell r="W7157">
            <v>0</v>
          </cell>
          <cell r="X7157">
            <v>0</v>
          </cell>
          <cell r="Y7157">
            <v>7.73</v>
          </cell>
          <cell r="Z7157">
            <v>0</v>
          </cell>
          <cell r="AA7157">
            <v>0</v>
          </cell>
          <cell r="AB7157">
            <v>0</v>
          </cell>
          <cell r="AC7157">
            <v>0</v>
          </cell>
          <cell r="AD7157">
            <v>0</v>
          </cell>
        </row>
        <row r="7158">
          <cell r="B7158" t="str">
            <v>KITSAP CO -REGULATEDRESIDENTIAL64ROCC1</v>
          </cell>
          <cell r="J7158" t="str">
            <v>64ROCC1</v>
          </cell>
          <cell r="K7158" t="str">
            <v>1-64 GAL ON CALL PICKUP</v>
          </cell>
          <cell r="S7158">
            <v>0</v>
          </cell>
          <cell r="T7158">
            <v>0</v>
          </cell>
          <cell r="U7158">
            <v>0</v>
          </cell>
          <cell r="V7158">
            <v>0</v>
          </cell>
          <cell r="W7158">
            <v>0</v>
          </cell>
          <cell r="X7158">
            <v>0</v>
          </cell>
          <cell r="Y7158">
            <v>27.24</v>
          </cell>
          <cell r="Z7158">
            <v>0</v>
          </cell>
          <cell r="AA7158">
            <v>0</v>
          </cell>
          <cell r="AB7158">
            <v>0</v>
          </cell>
          <cell r="AC7158">
            <v>0</v>
          </cell>
          <cell r="AD7158">
            <v>0</v>
          </cell>
        </row>
        <row r="7159">
          <cell r="B7159" t="str">
            <v>KITSAP CO -REGULATEDRESIDENTIAL96ROCC1</v>
          </cell>
          <cell r="J7159" t="str">
            <v>96ROCC1</v>
          </cell>
          <cell r="K7159" t="str">
            <v>1-96 GAL ON CALL PICKUP</v>
          </cell>
          <cell r="S7159">
            <v>0</v>
          </cell>
          <cell r="T7159">
            <v>0</v>
          </cell>
          <cell r="U7159">
            <v>0</v>
          </cell>
          <cell r="V7159">
            <v>0</v>
          </cell>
          <cell r="W7159">
            <v>0</v>
          </cell>
          <cell r="X7159">
            <v>0</v>
          </cell>
          <cell r="Y7159">
            <v>55.6</v>
          </cell>
          <cell r="Z7159">
            <v>0</v>
          </cell>
          <cell r="AA7159">
            <v>0</v>
          </cell>
          <cell r="AB7159">
            <v>0</v>
          </cell>
          <cell r="AC7159">
            <v>0</v>
          </cell>
          <cell r="AD7159">
            <v>0</v>
          </cell>
        </row>
        <row r="7160">
          <cell r="B7160" t="str">
            <v>KITSAP CO -REGULATEDRESIDENTIALEXPUR</v>
          </cell>
          <cell r="J7160" t="str">
            <v>EXPUR</v>
          </cell>
          <cell r="K7160" t="str">
            <v>EXTRA PICKUP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  <cell r="W7160">
            <v>0</v>
          </cell>
          <cell r="X7160">
            <v>0</v>
          </cell>
          <cell r="Y7160">
            <v>221.52</v>
          </cell>
          <cell r="Z7160">
            <v>0</v>
          </cell>
          <cell r="AA7160">
            <v>0</v>
          </cell>
          <cell r="AB7160">
            <v>0</v>
          </cell>
          <cell r="AC7160">
            <v>0</v>
          </cell>
          <cell r="AD7160">
            <v>0</v>
          </cell>
        </row>
        <row r="7161">
          <cell r="B7161" t="str">
            <v>KITSAP CO -REGULATEDRESIDENTIALEXTRAR</v>
          </cell>
          <cell r="J7161" t="str">
            <v>EXTRAR</v>
          </cell>
          <cell r="K7161" t="str">
            <v>EXTRA CAN/BAGS</v>
          </cell>
          <cell r="S7161">
            <v>0</v>
          </cell>
          <cell r="T7161">
            <v>0</v>
          </cell>
          <cell r="U7161">
            <v>0</v>
          </cell>
          <cell r="V7161">
            <v>0</v>
          </cell>
          <cell r="W7161">
            <v>0</v>
          </cell>
          <cell r="X7161">
            <v>0</v>
          </cell>
          <cell r="Y7161">
            <v>1525.08</v>
          </cell>
          <cell r="Z7161">
            <v>0</v>
          </cell>
          <cell r="AA7161">
            <v>0</v>
          </cell>
          <cell r="AB7161">
            <v>0</v>
          </cell>
          <cell r="AC7161">
            <v>0</v>
          </cell>
          <cell r="AD7161">
            <v>0</v>
          </cell>
        </row>
        <row r="7162">
          <cell r="B7162" t="str">
            <v>KITSAP CO -REGULATEDRESIDENTIALOFOWR</v>
          </cell>
          <cell r="J7162" t="str">
            <v>OFOWR</v>
          </cell>
          <cell r="K7162" t="str">
            <v>OVERFILL/OVERWEIGHT CHG</v>
          </cell>
          <cell r="S7162">
            <v>0</v>
          </cell>
          <cell r="T7162">
            <v>0</v>
          </cell>
          <cell r="U7162">
            <v>0</v>
          </cell>
          <cell r="V7162">
            <v>0</v>
          </cell>
          <cell r="W7162">
            <v>0</v>
          </cell>
          <cell r="X7162">
            <v>0</v>
          </cell>
          <cell r="Y7162">
            <v>1324.86</v>
          </cell>
          <cell r="Z7162">
            <v>0</v>
          </cell>
          <cell r="AA7162">
            <v>0</v>
          </cell>
          <cell r="AB7162">
            <v>0</v>
          </cell>
          <cell r="AC7162">
            <v>0</v>
          </cell>
          <cell r="AD7162">
            <v>0</v>
          </cell>
        </row>
        <row r="7163">
          <cell r="B7163" t="str">
            <v>KITSAP CO -REGULATEDRESIDENTIALRECYCLECR</v>
          </cell>
          <cell r="J7163" t="str">
            <v>RECYCLECR</v>
          </cell>
          <cell r="K7163" t="str">
            <v>VALUE OF RECYCLABLES</v>
          </cell>
          <cell r="S7163">
            <v>0</v>
          </cell>
          <cell r="T7163">
            <v>0</v>
          </cell>
          <cell r="U7163">
            <v>0</v>
          </cell>
          <cell r="V7163">
            <v>0</v>
          </cell>
          <cell r="W7163">
            <v>0</v>
          </cell>
          <cell r="X7163">
            <v>0</v>
          </cell>
          <cell r="Y7163">
            <v>-1.67</v>
          </cell>
          <cell r="Z7163">
            <v>0</v>
          </cell>
          <cell r="AA7163">
            <v>0</v>
          </cell>
          <cell r="AB7163">
            <v>0</v>
          </cell>
          <cell r="AC7163">
            <v>0</v>
          </cell>
          <cell r="AD7163">
            <v>0</v>
          </cell>
        </row>
        <row r="7164">
          <cell r="B7164" t="str">
            <v>KITSAP CO -REGULATEDRESIDENTIALRECYR</v>
          </cell>
          <cell r="J7164" t="str">
            <v>RECYR</v>
          </cell>
          <cell r="K7164" t="str">
            <v>RESIDENTIAL RECYCLE</v>
          </cell>
          <cell r="S7164">
            <v>0</v>
          </cell>
          <cell r="T7164">
            <v>0</v>
          </cell>
          <cell r="U7164">
            <v>0</v>
          </cell>
          <cell r="V7164">
            <v>0</v>
          </cell>
          <cell r="W7164">
            <v>0</v>
          </cell>
          <cell r="X7164">
            <v>0</v>
          </cell>
          <cell r="Y7164">
            <v>-4.17</v>
          </cell>
          <cell r="Z7164">
            <v>0</v>
          </cell>
          <cell r="AA7164">
            <v>0</v>
          </cell>
          <cell r="AB7164">
            <v>0</v>
          </cell>
          <cell r="AC7164">
            <v>0</v>
          </cell>
          <cell r="AD7164">
            <v>0</v>
          </cell>
        </row>
        <row r="7165">
          <cell r="B7165" t="str">
            <v>KITSAP CO -REGULATEDRESIDENTIALREDELIVER</v>
          </cell>
          <cell r="J7165" t="str">
            <v>REDELIVER</v>
          </cell>
          <cell r="K7165" t="str">
            <v>DELIVERY CHARGE</v>
          </cell>
          <cell r="S7165">
            <v>0</v>
          </cell>
          <cell r="T7165">
            <v>0</v>
          </cell>
          <cell r="U7165">
            <v>0</v>
          </cell>
          <cell r="V7165">
            <v>0</v>
          </cell>
          <cell r="W7165">
            <v>0</v>
          </cell>
          <cell r="X7165">
            <v>0</v>
          </cell>
          <cell r="Y7165">
            <v>35.380000000000003</v>
          </cell>
          <cell r="Z7165">
            <v>0</v>
          </cell>
          <cell r="AA7165">
            <v>0</v>
          </cell>
          <cell r="AB7165">
            <v>0</v>
          </cell>
          <cell r="AC7165">
            <v>0</v>
          </cell>
          <cell r="AD7165">
            <v>0</v>
          </cell>
        </row>
        <row r="7166">
          <cell r="B7166" t="str">
            <v>KITSAP CO -REGULATEDRESIDENTIALRESTART</v>
          </cell>
          <cell r="J7166" t="str">
            <v>RESTART</v>
          </cell>
          <cell r="K7166" t="str">
            <v>SERVICE RESTART FEE</v>
          </cell>
          <cell r="S7166">
            <v>0</v>
          </cell>
          <cell r="T7166">
            <v>0</v>
          </cell>
          <cell r="U7166">
            <v>0</v>
          </cell>
          <cell r="V7166">
            <v>0</v>
          </cell>
          <cell r="W7166">
            <v>0</v>
          </cell>
          <cell r="X7166">
            <v>0</v>
          </cell>
          <cell r="Y7166">
            <v>11.09</v>
          </cell>
          <cell r="Z7166">
            <v>0</v>
          </cell>
          <cell r="AA7166">
            <v>0</v>
          </cell>
          <cell r="AB7166">
            <v>0</v>
          </cell>
          <cell r="AC7166">
            <v>0</v>
          </cell>
          <cell r="AD7166">
            <v>0</v>
          </cell>
        </row>
        <row r="7167">
          <cell r="B7167" t="str">
            <v>KITSAP CO -REGULATEDRESIDENTIALDRVNRE1RECYMA</v>
          </cell>
          <cell r="J7167" t="str">
            <v>DRVNRE1RECYMA</v>
          </cell>
          <cell r="K7167" t="str">
            <v>DRIVE IN UP TO 250 EOW-RE</v>
          </cell>
          <cell r="S7167">
            <v>0</v>
          </cell>
          <cell r="T7167">
            <v>0</v>
          </cell>
          <cell r="U7167">
            <v>0</v>
          </cell>
          <cell r="V7167">
            <v>0</v>
          </cell>
          <cell r="W7167">
            <v>0</v>
          </cell>
          <cell r="X7167">
            <v>0</v>
          </cell>
          <cell r="Y7167">
            <v>34.19</v>
          </cell>
          <cell r="Z7167">
            <v>0</v>
          </cell>
          <cell r="AA7167">
            <v>0</v>
          </cell>
          <cell r="AB7167">
            <v>0</v>
          </cell>
          <cell r="AC7167">
            <v>0</v>
          </cell>
          <cell r="AD7167">
            <v>0</v>
          </cell>
        </row>
        <row r="7168">
          <cell r="B7168" t="str">
            <v>KITSAP CO -REGULATEDRESIDENTIALRECYCLECR</v>
          </cell>
          <cell r="J7168" t="str">
            <v>RECYCLECR</v>
          </cell>
          <cell r="K7168" t="str">
            <v>VALUE OF RECYCLABLES</v>
          </cell>
          <cell r="S7168">
            <v>0</v>
          </cell>
          <cell r="T7168">
            <v>0</v>
          </cell>
          <cell r="U7168">
            <v>0</v>
          </cell>
          <cell r="V7168">
            <v>0</v>
          </cell>
          <cell r="W7168">
            <v>0</v>
          </cell>
          <cell r="X7168">
            <v>0</v>
          </cell>
          <cell r="Y7168">
            <v>6.66</v>
          </cell>
          <cell r="Z7168">
            <v>0</v>
          </cell>
          <cell r="AA7168">
            <v>0</v>
          </cell>
          <cell r="AB7168">
            <v>0</v>
          </cell>
          <cell r="AC7168">
            <v>0</v>
          </cell>
          <cell r="AD7168">
            <v>0</v>
          </cell>
        </row>
        <row r="7169">
          <cell r="B7169" t="str">
            <v>KITSAP CO -REGULATEDRESIDENTIAL35ROCC1</v>
          </cell>
          <cell r="J7169" t="str">
            <v>35ROCC1</v>
          </cell>
          <cell r="K7169" t="str">
            <v>1-35 GAL ON CALL PICKUP</v>
          </cell>
          <cell r="S7169">
            <v>0</v>
          </cell>
          <cell r="T7169">
            <v>0</v>
          </cell>
          <cell r="U7169">
            <v>0</v>
          </cell>
          <cell r="V7169">
            <v>0</v>
          </cell>
          <cell r="W7169">
            <v>0</v>
          </cell>
          <cell r="X7169">
            <v>0</v>
          </cell>
          <cell r="Y7169">
            <v>684.87</v>
          </cell>
          <cell r="Z7169">
            <v>0</v>
          </cell>
          <cell r="AA7169">
            <v>0</v>
          </cell>
          <cell r="AB7169">
            <v>0</v>
          </cell>
          <cell r="AC7169">
            <v>0</v>
          </cell>
          <cell r="AD7169">
            <v>0</v>
          </cell>
        </row>
        <row r="7170">
          <cell r="B7170" t="str">
            <v>KITSAP CO -REGULATEDRESIDENTIAL48ROCC1</v>
          </cell>
          <cell r="J7170" t="str">
            <v>48ROCC1</v>
          </cell>
          <cell r="K7170" t="str">
            <v>1-48 GAL ON CALL PICKUP</v>
          </cell>
          <cell r="S7170">
            <v>0</v>
          </cell>
          <cell r="T7170">
            <v>0</v>
          </cell>
          <cell r="U7170">
            <v>0</v>
          </cell>
          <cell r="V7170">
            <v>0</v>
          </cell>
          <cell r="W7170">
            <v>0</v>
          </cell>
          <cell r="X7170">
            <v>0</v>
          </cell>
          <cell r="Y7170">
            <v>115.95</v>
          </cell>
          <cell r="Z7170">
            <v>0</v>
          </cell>
          <cell r="AA7170">
            <v>0</v>
          </cell>
          <cell r="AB7170">
            <v>0</v>
          </cell>
          <cell r="AC7170">
            <v>0</v>
          </cell>
          <cell r="AD7170">
            <v>0</v>
          </cell>
        </row>
        <row r="7171">
          <cell r="B7171" t="str">
            <v>KITSAP CO -REGULATEDRESIDENTIAL64ROCC1</v>
          </cell>
          <cell r="J7171" t="str">
            <v>64ROCC1</v>
          </cell>
          <cell r="K7171" t="str">
            <v>1-64 GAL ON CALL PICKUP</v>
          </cell>
          <cell r="S7171">
            <v>0</v>
          </cell>
          <cell r="T7171">
            <v>0</v>
          </cell>
          <cell r="U7171">
            <v>0</v>
          </cell>
          <cell r="V7171">
            <v>0</v>
          </cell>
          <cell r="W7171">
            <v>0</v>
          </cell>
          <cell r="X7171">
            <v>0</v>
          </cell>
          <cell r="Y7171">
            <v>36.32</v>
          </cell>
          <cell r="Z7171">
            <v>0</v>
          </cell>
          <cell r="AA7171">
            <v>0</v>
          </cell>
          <cell r="AB7171">
            <v>0</v>
          </cell>
          <cell r="AC7171">
            <v>0</v>
          </cell>
          <cell r="AD7171">
            <v>0</v>
          </cell>
        </row>
        <row r="7172">
          <cell r="B7172" t="str">
            <v>KITSAP CO -REGULATEDRESIDENTIAL96ROCC1</v>
          </cell>
          <cell r="J7172" t="str">
            <v>96ROCC1</v>
          </cell>
          <cell r="K7172" t="str">
            <v>1-96 GAL ON CALL PICKUP</v>
          </cell>
          <cell r="S7172">
            <v>0</v>
          </cell>
          <cell r="T7172">
            <v>0</v>
          </cell>
          <cell r="U7172">
            <v>0</v>
          </cell>
          <cell r="V7172">
            <v>0</v>
          </cell>
          <cell r="W7172">
            <v>0</v>
          </cell>
          <cell r="X7172">
            <v>0</v>
          </cell>
          <cell r="Y7172">
            <v>100.08</v>
          </cell>
          <cell r="Z7172">
            <v>0</v>
          </cell>
          <cell r="AA7172">
            <v>0</v>
          </cell>
          <cell r="AB7172">
            <v>0</v>
          </cell>
          <cell r="AC7172">
            <v>0</v>
          </cell>
          <cell r="AD7172">
            <v>0</v>
          </cell>
        </row>
        <row r="7173">
          <cell r="B7173" t="str">
            <v>KITSAP CO -REGULATEDRESIDENTIALEXTRAR</v>
          </cell>
          <cell r="J7173" t="str">
            <v>EXTRAR</v>
          </cell>
          <cell r="K7173" t="str">
            <v>EXTRA CAN/BAGS</v>
          </cell>
          <cell r="S7173">
            <v>0</v>
          </cell>
          <cell r="T7173">
            <v>0</v>
          </cell>
          <cell r="U7173">
            <v>0</v>
          </cell>
          <cell r="V7173">
            <v>0</v>
          </cell>
          <cell r="W7173">
            <v>0</v>
          </cell>
          <cell r="X7173">
            <v>0</v>
          </cell>
          <cell r="Y7173">
            <v>8.52</v>
          </cell>
          <cell r="Z7173">
            <v>0</v>
          </cell>
          <cell r="AA7173">
            <v>0</v>
          </cell>
          <cell r="AB7173">
            <v>0</v>
          </cell>
          <cell r="AC7173">
            <v>0</v>
          </cell>
          <cell r="AD7173">
            <v>0</v>
          </cell>
        </row>
        <row r="7174">
          <cell r="B7174" t="str">
            <v>KITSAP CO -REGULATEDRESIDENTIALOFOWR</v>
          </cell>
          <cell r="J7174" t="str">
            <v>OFOWR</v>
          </cell>
          <cell r="K7174" t="str">
            <v>OVERFILL/OVERWEIGHT CHG</v>
          </cell>
          <cell r="S7174">
            <v>0</v>
          </cell>
          <cell r="T7174">
            <v>0</v>
          </cell>
          <cell r="U7174">
            <v>0</v>
          </cell>
          <cell r="V7174">
            <v>0</v>
          </cell>
          <cell r="W7174">
            <v>0</v>
          </cell>
          <cell r="X7174">
            <v>0</v>
          </cell>
          <cell r="Y7174">
            <v>17.04</v>
          </cell>
          <cell r="Z7174">
            <v>0</v>
          </cell>
          <cell r="AA7174">
            <v>0</v>
          </cell>
          <cell r="AB7174">
            <v>0</v>
          </cell>
          <cell r="AC7174">
            <v>0</v>
          </cell>
          <cell r="AD7174">
            <v>0</v>
          </cell>
        </row>
        <row r="7175">
          <cell r="B7175" t="str">
            <v>KITSAP CO -REGULATEDROLLOFFROLID</v>
          </cell>
          <cell r="J7175" t="str">
            <v>ROLID</v>
          </cell>
          <cell r="K7175" t="str">
            <v>ROLL OFF-LID</v>
          </cell>
          <cell r="S7175">
            <v>0</v>
          </cell>
          <cell r="T7175">
            <v>0</v>
          </cell>
          <cell r="U7175">
            <v>0</v>
          </cell>
          <cell r="V7175">
            <v>0</v>
          </cell>
          <cell r="W7175">
            <v>0</v>
          </cell>
          <cell r="X7175">
            <v>0</v>
          </cell>
          <cell r="Y7175">
            <v>43.68</v>
          </cell>
          <cell r="Z7175">
            <v>0</v>
          </cell>
          <cell r="AA7175">
            <v>0</v>
          </cell>
          <cell r="AB7175">
            <v>0</v>
          </cell>
          <cell r="AC7175">
            <v>0</v>
          </cell>
          <cell r="AD7175">
            <v>0</v>
          </cell>
        </row>
        <row r="7176">
          <cell r="B7176" t="str">
            <v>KITSAP CO -REGULATEDROLLOFFRORENT20D</v>
          </cell>
          <cell r="J7176" t="str">
            <v>RORENT20D</v>
          </cell>
          <cell r="K7176" t="str">
            <v>20YD ROLL OFF-DAILY RENT</v>
          </cell>
          <cell r="S7176">
            <v>0</v>
          </cell>
          <cell r="T7176">
            <v>0</v>
          </cell>
          <cell r="U7176">
            <v>0</v>
          </cell>
          <cell r="V7176">
            <v>0</v>
          </cell>
          <cell r="W7176">
            <v>0</v>
          </cell>
          <cell r="X7176">
            <v>0</v>
          </cell>
          <cell r="Y7176">
            <v>1250.08</v>
          </cell>
          <cell r="Z7176">
            <v>0</v>
          </cell>
          <cell r="AA7176">
            <v>0</v>
          </cell>
          <cell r="AB7176">
            <v>0</v>
          </cell>
          <cell r="AC7176">
            <v>0</v>
          </cell>
          <cell r="AD7176">
            <v>0</v>
          </cell>
        </row>
        <row r="7177">
          <cell r="B7177" t="str">
            <v>KITSAP CO -REGULATEDROLLOFFRORENT20M</v>
          </cell>
          <cell r="J7177" t="str">
            <v>RORENT20M</v>
          </cell>
          <cell r="K7177" t="str">
            <v>20YD ROLL OFF-MNTHLY RENT</v>
          </cell>
          <cell r="S7177">
            <v>0</v>
          </cell>
          <cell r="T7177">
            <v>0</v>
          </cell>
          <cell r="U7177">
            <v>0</v>
          </cell>
          <cell r="V7177">
            <v>0</v>
          </cell>
          <cell r="W7177">
            <v>0</v>
          </cell>
          <cell r="X7177">
            <v>0</v>
          </cell>
          <cell r="Y7177">
            <v>185.21</v>
          </cell>
          <cell r="Z7177">
            <v>0</v>
          </cell>
          <cell r="AA7177">
            <v>0</v>
          </cell>
          <cell r="AB7177">
            <v>0</v>
          </cell>
          <cell r="AC7177">
            <v>0</v>
          </cell>
          <cell r="AD7177">
            <v>0</v>
          </cell>
        </row>
        <row r="7178">
          <cell r="B7178" t="str">
            <v>KITSAP CO -REGULATEDROLLOFFRORENT40D</v>
          </cell>
          <cell r="J7178" t="str">
            <v>RORENT40D</v>
          </cell>
          <cell r="K7178" t="str">
            <v>40YD ROLL OFF-DAILY RENT</v>
          </cell>
          <cell r="S7178">
            <v>0</v>
          </cell>
          <cell r="T7178">
            <v>0</v>
          </cell>
          <cell r="U7178">
            <v>0</v>
          </cell>
          <cell r="V7178">
            <v>0</v>
          </cell>
          <cell r="W7178">
            <v>0</v>
          </cell>
          <cell r="X7178">
            <v>0</v>
          </cell>
          <cell r="Y7178">
            <v>558.14</v>
          </cell>
          <cell r="Z7178">
            <v>0</v>
          </cell>
          <cell r="AA7178">
            <v>0</v>
          </cell>
          <cell r="AB7178">
            <v>0</v>
          </cell>
          <cell r="AC7178">
            <v>0</v>
          </cell>
          <cell r="AD7178">
            <v>0</v>
          </cell>
        </row>
        <row r="7179">
          <cell r="B7179" t="str">
            <v>KITSAP CO -REGULATEDROLLOFFRORENT40M</v>
          </cell>
          <cell r="J7179" t="str">
            <v>RORENT40M</v>
          </cell>
          <cell r="K7179" t="str">
            <v>40YD ROLL OFF-MNTHLY RENT</v>
          </cell>
          <cell r="S7179">
            <v>0</v>
          </cell>
          <cell r="T7179">
            <v>0</v>
          </cell>
          <cell r="U7179">
            <v>0</v>
          </cell>
          <cell r="V7179">
            <v>0</v>
          </cell>
          <cell r="W7179">
            <v>0</v>
          </cell>
          <cell r="X7179">
            <v>0</v>
          </cell>
          <cell r="Y7179">
            <v>165.74</v>
          </cell>
          <cell r="Z7179">
            <v>0</v>
          </cell>
          <cell r="AA7179">
            <v>0</v>
          </cell>
          <cell r="AB7179">
            <v>0</v>
          </cell>
          <cell r="AC7179">
            <v>0</v>
          </cell>
          <cell r="AD7179">
            <v>0</v>
          </cell>
        </row>
        <row r="7180">
          <cell r="B7180" t="str">
            <v>KITSAP CO -REGULATEDROLLOFFCPHAUL15</v>
          </cell>
          <cell r="J7180" t="str">
            <v>CPHAUL15</v>
          </cell>
          <cell r="K7180" t="str">
            <v>15YD COMPACTOR-HAUL</v>
          </cell>
          <cell r="S7180">
            <v>0</v>
          </cell>
          <cell r="T7180">
            <v>0</v>
          </cell>
          <cell r="U7180">
            <v>0</v>
          </cell>
          <cell r="V7180">
            <v>0</v>
          </cell>
          <cell r="W7180">
            <v>0</v>
          </cell>
          <cell r="X7180">
            <v>0</v>
          </cell>
          <cell r="Y7180">
            <v>146.16999999999999</v>
          </cell>
          <cell r="Z7180">
            <v>0</v>
          </cell>
          <cell r="AA7180">
            <v>0</v>
          </cell>
          <cell r="AB7180">
            <v>0</v>
          </cell>
          <cell r="AC7180">
            <v>0</v>
          </cell>
          <cell r="AD7180">
            <v>0</v>
          </cell>
        </row>
        <row r="7181">
          <cell r="B7181" t="str">
            <v>KITSAP CO -REGULATEDROLLOFFCPHAUL25</v>
          </cell>
          <cell r="J7181" t="str">
            <v>CPHAUL25</v>
          </cell>
          <cell r="K7181" t="str">
            <v>25YD COMPACTOR-HAUL</v>
          </cell>
          <cell r="S7181">
            <v>0</v>
          </cell>
          <cell r="T7181">
            <v>0</v>
          </cell>
          <cell r="U7181">
            <v>0</v>
          </cell>
          <cell r="V7181">
            <v>0</v>
          </cell>
          <cell r="W7181">
            <v>0</v>
          </cell>
          <cell r="X7181">
            <v>0</v>
          </cell>
          <cell r="Y7181">
            <v>512.07000000000005</v>
          </cell>
          <cell r="Z7181">
            <v>0</v>
          </cell>
          <cell r="AA7181">
            <v>0</v>
          </cell>
          <cell r="AB7181">
            <v>0</v>
          </cell>
          <cell r="AC7181">
            <v>0</v>
          </cell>
          <cell r="AD7181">
            <v>0</v>
          </cell>
        </row>
        <row r="7182">
          <cell r="B7182" t="str">
            <v>KITSAP CO -REGULATEDROLLOFFCPHAUL30</v>
          </cell>
          <cell r="J7182" t="str">
            <v>CPHAUL30</v>
          </cell>
          <cell r="K7182" t="str">
            <v>30YD COMPACTOR-HAUL</v>
          </cell>
          <cell r="S7182">
            <v>0</v>
          </cell>
          <cell r="T7182">
            <v>0</v>
          </cell>
          <cell r="U7182">
            <v>0</v>
          </cell>
          <cell r="V7182">
            <v>0</v>
          </cell>
          <cell r="W7182">
            <v>0</v>
          </cell>
          <cell r="X7182">
            <v>0</v>
          </cell>
          <cell r="Y7182">
            <v>194.6</v>
          </cell>
          <cell r="Z7182">
            <v>0</v>
          </cell>
          <cell r="AA7182">
            <v>0</v>
          </cell>
          <cell r="AB7182">
            <v>0</v>
          </cell>
          <cell r="AC7182">
            <v>0</v>
          </cell>
          <cell r="AD7182">
            <v>0</v>
          </cell>
        </row>
        <row r="7183">
          <cell r="B7183" t="str">
            <v>KITSAP CO -REGULATEDROLLOFFCPHAUL35</v>
          </cell>
          <cell r="J7183" t="str">
            <v>CPHAUL35</v>
          </cell>
          <cell r="K7183" t="str">
            <v>35YD COMPACTOR-HAUL</v>
          </cell>
          <cell r="S7183">
            <v>0</v>
          </cell>
          <cell r="T7183">
            <v>0</v>
          </cell>
          <cell r="U7183">
            <v>0</v>
          </cell>
          <cell r="V7183">
            <v>0</v>
          </cell>
          <cell r="W7183">
            <v>0</v>
          </cell>
          <cell r="X7183">
            <v>0</v>
          </cell>
          <cell r="Y7183">
            <v>448.18</v>
          </cell>
          <cell r="Z7183">
            <v>0</v>
          </cell>
          <cell r="AA7183">
            <v>0</v>
          </cell>
          <cell r="AB7183">
            <v>0</v>
          </cell>
          <cell r="AC7183">
            <v>0</v>
          </cell>
          <cell r="AD7183">
            <v>0</v>
          </cell>
        </row>
        <row r="7184">
          <cell r="B7184" t="str">
            <v>KITSAP CO -REGULATEDROLLOFFDISPOLY-TON</v>
          </cell>
          <cell r="J7184" t="str">
            <v>DISPOLY-TON</v>
          </cell>
          <cell r="K7184" t="str">
            <v>OLYMPIC LANDFILL PER TON</v>
          </cell>
          <cell r="S7184">
            <v>0</v>
          </cell>
          <cell r="T7184">
            <v>0</v>
          </cell>
          <cell r="U7184">
            <v>0</v>
          </cell>
          <cell r="V7184">
            <v>0</v>
          </cell>
          <cell r="W7184">
            <v>0</v>
          </cell>
          <cell r="X7184">
            <v>0</v>
          </cell>
          <cell r="Y7184">
            <v>11814.95</v>
          </cell>
          <cell r="Z7184">
            <v>0</v>
          </cell>
          <cell r="AA7184">
            <v>0</v>
          </cell>
          <cell r="AB7184">
            <v>0</v>
          </cell>
          <cell r="AC7184">
            <v>0</v>
          </cell>
          <cell r="AD7184">
            <v>0</v>
          </cell>
        </row>
        <row r="7185">
          <cell r="B7185" t="str">
            <v>KITSAP CO -REGULATEDROLLOFFRODEL</v>
          </cell>
          <cell r="J7185" t="str">
            <v>RODEL</v>
          </cell>
          <cell r="K7185" t="str">
            <v>ROLL OFF-DELIVERY</v>
          </cell>
          <cell r="S7185">
            <v>0</v>
          </cell>
          <cell r="T7185">
            <v>0</v>
          </cell>
          <cell r="U7185">
            <v>0</v>
          </cell>
          <cell r="V7185">
            <v>0</v>
          </cell>
          <cell r="W7185">
            <v>0</v>
          </cell>
          <cell r="X7185">
            <v>0</v>
          </cell>
          <cell r="Y7185">
            <v>935.52</v>
          </cell>
          <cell r="Z7185">
            <v>0</v>
          </cell>
          <cell r="AA7185">
            <v>0</v>
          </cell>
          <cell r="AB7185">
            <v>0</v>
          </cell>
          <cell r="AC7185">
            <v>0</v>
          </cell>
          <cell r="AD7185">
            <v>0</v>
          </cell>
        </row>
        <row r="7186">
          <cell r="B7186" t="str">
            <v>KITSAP CO -REGULATEDROLLOFFROHAUL10</v>
          </cell>
          <cell r="J7186" t="str">
            <v>ROHAUL10</v>
          </cell>
          <cell r="K7186" t="str">
            <v>10YD ROLL OFF HAUL</v>
          </cell>
          <cell r="S7186">
            <v>0</v>
          </cell>
          <cell r="T7186">
            <v>0</v>
          </cell>
          <cell r="U7186">
            <v>0</v>
          </cell>
          <cell r="V7186">
            <v>0</v>
          </cell>
          <cell r="W7186">
            <v>0</v>
          </cell>
          <cell r="X7186">
            <v>0</v>
          </cell>
          <cell r="Y7186">
            <v>83.93</v>
          </cell>
          <cell r="Z7186">
            <v>0</v>
          </cell>
          <cell r="AA7186">
            <v>0</v>
          </cell>
          <cell r="AB7186">
            <v>0</v>
          </cell>
          <cell r="AC7186">
            <v>0</v>
          </cell>
          <cell r="AD7186">
            <v>0</v>
          </cell>
        </row>
        <row r="7187">
          <cell r="B7187" t="str">
            <v>KITSAP CO -REGULATEDROLLOFFROHAUL10T</v>
          </cell>
          <cell r="J7187" t="str">
            <v>ROHAUL10T</v>
          </cell>
          <cell r="K7187" t="str">
            <v>ROHAUL10T</v>
          </cell>
          <cell r="S7187">
            <v>0</v>
          </cell>
          <cell r="T7187">
            <v>0</v>
          </cell>
          <cell r="U7187">
            <v>0</v>
          </cell>
          <cell r="V7187">
            <v>0</v>
          </cell>
          <cell r="W7187">
            <v>0</v>
          </cell>
          <cell r="X7187">
            <v>0</v>
          </cell>
          <cell r="Y7187">
            <v>83.93</v>
          </cell>
          <cell r="Z7187">
            <v>0</v>
          </cell>
          <cell r="AA7187">
            <v>0</v>
          </cell>
          <cell r="AB7187">
            <v>0</v>
          </cell>
          <cell r="AC7187">
            <v>0</v>
          </cell>
          <cell r="AD7187">
            <v>0</v>
          </cell>
        </row>
        <row r="7188">
          <cell r="B7188" t="str">
            <v>KITSAP CO -REGULATEDROLLOFFROHAUL20</v>
          </cell>
          <cell r="J7188" t="str">
            <v>ROHAUL20</v>
          </cell>
          <cell r="K7188" t="str">
            <v>20YD ROLL OFF-HAUL</v>
          </cell>
          <cell r="S7188">
            <v>0</v>
          </cell>
          <cell r="T7188">
            <v>0</v>
          </cell>
          <cell r="U7188">
            <v>0</v>
          </cell>
          <cell r="V7188">
            <v>0</v>
          </cell>
          <cell r="W7188">
            <v>0</v>
          </cell>
          <cell r="X7188">
            <v>0</v>
          </cell>
          <cell r="Y7188">
            <v>487.4</v>
          </cell>
          <cell r="Z7188">
            <v>0</v>
          </cell>
          <cell r="AA7188">
            <v>0</v>
          </cell>
          <cell r="AB7188">
            <v>0</v>
          </cell>
          <cell r="AC7188">
            <v>0</v>
          </cell>
          <cell r="AD7188">
            <v>0</v>
          </cell>
        </row>
        <row r="7189">
          <cell r="B7189" t="str">
            <v>KITSAP CO -REGULATEDROLLOFFROHAUL20T</v>
          </cell>
          <cell r="J7189" t="str">
            <v>ROHAUL20T</v>
          </cell>
          <cell r="K7189" t="str">
            <v>20YD ROLL OFF TEMP HAUL</v>
          </cell>
          <cell r="S7189">
            <v>0</v>
          </cell>
          <cell r="T7189">
            <v>0</v>
          </cell>
          <cell r="U7189">
            <v>0</v>
          </cell>
          <cell r="V7189">
            <v>0</v>
          </cell>
          <cell r="W7189">
            <v>0</v>
          </cell>
          <cell r="X7189">
            <v>0</v>
          </cell>
          <cell r="Y7189">
            <v>2339.52</v>
          </cell>
          <cell r="Z7189">
            <v>0</v>
          </cell>
          <cell r="AA7189">
            <v>0</v>
          </cell>
          <cell r="AB7189">
            <v>0</v>
          </cell>
          <cell r="AC7189">
            <v>0</v>
          </cell>
          <cell r="AD7189">
            <v>0</v>
          </cell>
        </row>
        <row r="7190">
          <cell r="B7190" t="str">
            <v>KITSAP CO -REGULATEDROLLOFFROHAUL30</v>
          </cell>
          <cell r="J7190" t="str">
            <v>ROHAUL30</v>
          </cell>
          <cell r="K7190" t="str">
            <v>30YD ROLL OFF-HAUL</v>
          </cell>
          <cell r="S7190">
            <v>0</v>
          </cell>
          <cell r="T7190">
            <v>0</v>
          </cell>
          <cell r="U7190">
            <v>0</v>
          </cell>
          <cell r="V7190">
            <v>0</v>
          </cell>
          <cell r="W7190">
            <v>0</v>
          </cell>
          <cell r="X7190">
            <v>0</v>
          </cell>
          <cell r="Y7190">
            <v>126.4</v>
          </cell>
          <cell r="Z7190">
            <v>0</v>
          </cell>
          <cell r="AA7190">
            <v>0</v>
          </cell>
          <cell r="AB7190">
            <v>0</v>
          </cell>
          <cell r="AC7190">
            <v>0</v>
          </cell>
          <cell r="AD7190">
            <v>0</v>
          </cell>
        </row>
        <row r="7191">
          <cell r="B7191" t="str">
            <v>KITSAP CO -REGULATEDROLLOFFROHAUL40T</v>
          </cell>
          <cell r="J7191" t="str">
            <v>ROHAUL40T</v>
          </cell>
          <cell r="K7191" t="str">
            <v>40YD ROLL OFF TEMP HAUL</v>
          </cell>
          <cell r="S7191">
            <v>0</v>
          </cell>
          <cell r="T7191">
            <v>0</v>
          </cell>
          <cell r="U7191">
            <v>0</v>
          </cell>
          <cell r="V7191">
            <v>0</v>
          </cell>
          <cell r="W7191">
            <v>0</v>
          </cell>
          <cell r="X7191">
            <v>0</v>
          </cell>
          <cell r="Y7191">
            <v>1657.4</v>
          </cell>
          <cell r="Z7191">
            <v>0</v>
          </cell>
          <cell r="AA7191">
            <v>0</v>
          </cell>
          <cell r="AB7191">
            <v>0</v>
          </cell>
          <cell r="AC7191">
            <v>0</v>
          </cell>
          <cell r="AD7191">
            <v>0</v>
          </cell>
        </row>
        <row r="7192">
          <cell r="B7192" t="str">
            <v>KITSAP CO -REGULATEDROLLOFFROMILE</v>
          </cell>
          <cell r="J7192" t="str">
            <v>ROMILE</v>
          </cell>
          <cell r="K7192" t="str">
            <v>ROLL OFF-MILEAGE</v>
          </cell>
          <cell r="S7192">
            <v>0</v>
          </cell>
          <cell r="T7192">
            <v>0</v>
          </cell>
          <cell r="U7192">
            <v>0</v>
          </cell>
          <cell r="V7192">
            <v>0</v>
          </cell>
          <cell r="W7192">
            <v>0</v>
          </cell>
          <cell r="X7192">
            <v>0</v>
          </cell>
          <cell r="Y7192">
            <v>199.26</v>
          </cell>
          <cell r="Z7192">
            <v>0</v>
          </cell>
          <cell r="AA7192">
            <v>0</v>
          </cell>
          <cell r="AB7192">
            <v>0</v>
          </cell>
          <cell r="AC7192">
            <v>0</v>
          </cell>
          <cell r="AD7192">
            <v>0</v>
          </cell>
        </row>
        <row r="7193">
          <cell r="B7193" t="str">
            <v>KITSAP CO -REGULATEDROLLOFFRORENT10D</v>
          </cell>
          <cell r="J7193" t="str">
            <v>RORENT10D</v>
          </cell>
          <cell r="K7193" t="str">
            <v>10YD ROLL OFF DAILY RENT</v>
          </cell>
          <cell r="S7193">
            <v>0</v>
          </cell>
          <cell r="T7193">
            <v>0</v>
          </cell>
          <cell r="U7193">
            <v>0</v>
          </cell>
          <cell r="V7193">
            <v>0</v>
          </cell>
          <cell r="W7193">
            <v>0</v>
          </cell>
          <cell r="X7193">
            <v>0</v>
          </cell>
          <cell r="Y7193">
            <v>18.600000000000001</v>
          </cell>
          <cell r="Z7193">
            <v>0</v>
          </cell>
          <cell r="AA7193">
            <v>0</v>
          </cell>
          <cell r="AB7193">
            <v>0</v>
          </cell>
          <cell r="AC7193">
            <v>0</v>
          </cell>
          <cell r="AD7193">
            <v>0</v>
          </cell>
        </row>
        <row r="7194">
          <cell r="B7194" t="str">
            <v>KITSAP CO -REGULATEDROLLOFFRORENT10M</v>
          </cell>
          <cell r="J7194" t="str">
            <v>RORENT10M</v>
          </cell>
          <cell r="K7194" t="str">
            <v>10YD ROLL OFF MTHLY RENT</v>
          </cell>
          <cell r="S7194">
            <v>0</v>
          </cell>
          <cell r="T7194">
            <v>0</v>
          </cell>
          <cell r="U7194">
            <v>0</v>
          </cell>
          <cell r="V7194">
            <v>0</v>
          </cell>
          <cell r="W7194">
            <v>0</v>
          </cell>
          <cell r="X7194">
            <v>0</v>
          </cell>
          <cell r="Y7194">
            <v>18.600000000000001</v>
          </cell>
          <cell r="Z7194">
            <v>0</v>
          </cell>
          <cell r="AA7194">
            <v>0</v>
          </cell>
          <cell r="AB7194">
            <v>0</v>
          </cell>
          <cell r="AC7194">
            <v>0</v>
          </cell>
          <cell r="AD7194">
            <v>0</v>
          </cell>
        </row>
        <row r="7195">
          <cell r="B7195" t="str">
            <v>KITSAP CO -REGULATEDROLLOFFRORENT20D</v>
          </cell>
          <cell r="J7195" t="str">
            <v>RORENT20D</v>
          </cell>
          <cell r="K7195" t="str">
            <v>20YD ROLL OFF-DAILY RENT</v>
          </cell>
          <cell r="S7195">
            <v>0</v>
          </cell>
          <cell r="T7195">
            <v>0</v>
          </cell>
          <cell r="U7195">
            <v>0</v>
          </cell>
          <cell r="V7195">
            <v>0</v>
          </cell>
          <cell r="W7195">
            <v>0</v>
          </cell>
          <cell r="X7195">
            <v>0</v>
          </cell>
          <cell r="Y7195">
            <v>433.17</v>
          </cell>
          <cell r="Z7195">
            <v>0</v>
          </cell>
          <cell r="AA7195">
            <v>0</v>
          </cell>
          <cell r="AB7195">
            <v>0</v>
          </cell>
          <cell r="AC7195">
            <v>0</v>
          </cell>
          <cell r="AD7195">
            <v>0</v>
          </cell>
        </row>
        <row r="7196">
          <cell r="B7196" t="str">
            <v>KITSAP CO -REGULATEDROLLOFFRORENT40D</v>
          </cell>
          <cell r="J7196" t="str">
            <v>RORENT40D</v>
          </cell>
          <cell r="K7196" t="str">
            <v>40YD ROLL OFF-DAILY RENT</v>
          </cell>
          <cell r="S7196">
            <v>0</v>
          </cell>
          <cell r="T7196">
            <v>0</v>
          </cell>
          <cell r="U7196">
            <v>0</v>
          </cell>
          <cell r="V7196">
            <v>0</v>
          </cell>
          <cell r="W7196">
            <v>0</v>
          </cell>
          <cell r="X7196">
            <v>0</v>
          </cell>
          <cell r="Y7196">
            <v>633.82000000000005</v>
          </cell>
          <cell r="Z7196">
            <v>0</v>
          </cell>
          <cell r="AA7196">
            <v>0</v>
          </cell>
          <cell r="AB7196">
            <v>0</v>
          </cell>
          <cell r="AC7196">
            <v>0</v>
          </cell>
          <cell r="AD7196">
            <v>0</v>
          </cell>
        </row>
        <row r="7197">
          <cell r="B7197" t="str">
            <v>KITSAP CO -REGULATEDROLLOFFSP</v>
          </cell>
          <cell r="J7197" t="str">
            <v>SP</v>
          </cell>
          <cell r="K7197" t="str">
            <v>SPECIAL PICKUP</v>
          </cell>
          <cell r="S7197">
            <v>0</v>
          </cell>
          <cell r="T7197">
            <v>0</v>
          </cell>
          <cell r="U7197">
            <v>0</v>
          </cell>
          <cell r="V7197">
            <v>0</v>
          </cell>
          <cell r="W7197">
            <v>0</v>
          </cell>
          <cell r="X7197">
            <v>0</v>
          </cell>
          <cell r="Y7197">
            <v>151.68</v>
          </cell>
          <cell r="Z7197">
            <v>0</v>
          </cell>
          <cell r="AA7197">
            <v>0</v>
          </cell>
          <cell r="AB7197">
            <v>0</v>
          </cell>
          <cell r="AC7197">
            <v>0</v>
          </cell>
          <cell r="AD7197">
            <v>0</v>
          </cell>
        </row>
        <row r="7198">
          <cell r="B7198" t="str">
            <v>KITSAP CO -REGULATEDSURCFUEL-COM MASON</v>
          </cell>
          <cell r="J7198" t="str">
            <v>FUEL-COM MASON</v>
          </cell>
          <cell r="K7198" t="str">
            <v>FUEL &amp; MATERIAL SURCHARGE</v>
          </cell>
          <cell r="S7198">
            <v>0</v>
          </cell>
          <cell r="T7198">
            <v>0</v>
          </cell>
          <cell r="U7198">
            <v>0</v>
          </cell>
          <cell r="V7198">
            <v>0</v>
          </cell>
          <cell r="W7198">
            <v>0</v>
          </cell>
          <cell r="X7198">
            <v>0</v>
          </cell>
          <cell r="Y7198">
            <v>0</v>
          </cell>
          <cell r="Z7198">
            <v>0</v>
          </cell>
          <cell r="AA7198">
            <v>0</v>
          </cell>
          <cell r="AB7198">
            <v>0</v>
          </cell>
          <cell r="AC7198">
            <v>0</v>
          </cell>
          <cell r="AD7198">
            <v>0</v>
          </cell>
        </row>
        <row r="7199">
          <cell r="B7199" t="str">
            <v>KITSAP CO -REGULATEDSURCFUEL-RECY MASON</v>
          </cell>
          <cell r="J7199" t="str">
            <v>FUEL-RECY MASON</v>
          </cell>
          <cell r="K7199" t="str">
            <v>FUEL &amp; MATERIAL SURCHARGE</v>
          </cell>
          <cell r="S7199">
            <v>0</v>
          </cell>
          <cell r="T7199">
            <v>0</v>
          </cell>
          <cell r="U7199">
            <v>0</v>
          </cell>
          <cell r="V7199">
            <v>0</v>
          </cell>
          <cell r="W7199">
            <v>0</v>
          </cell>
          <cell r="X7199">
            <v>0</v>
          </cell>
          <cell r="Y7199">
            <v>0</v>
          </cell>
          <cell r="Z7199">
            <v>0</v>
          </cell>
          <cell r="AA7199">
            <v>0</v>
          </cell>
          <cell r="AB7199">
            <v>0</v>
          </cell>
          <cell r="AC7199">
            <v>0</v>
          </cell>
          <cell r="AD7199">
            <v>0</v>
          </cell>
        </row>
        <row r="7200">
          <cell r="B7200" t="str">
            <v>KITSAP CO -REGULATEDSURCFUEL-RES MASON</v>
          </cell>
          <cell r="J7200" t="str">
            <v>FUEL-RES MASON</v>
          </cell>
          <cell r="K7200" t="str">
            <v>FUEL &amp; MATERIAL SURCHARGE</v>
          </cell>
          <cell r="S7200">
            <v>0</v>
          </cell>
          <cell r="T7200">
            <v>0</v>
          </cell>
          <cell r="U7200">
            <v>0</v>
          </cell>
          <cell r="V7200">
            <v>0</v>
          </cell>
          <cell r="W7200">
            <v>0</v>
          </cell>
          <cell r="X7200">
            <v>0</v>
          </cell>
          <cell r="Y7200">
            <v>0</v>
          </cell>
          <cell r="Z7200">
            <v>0</v>
          </cell>
          <cell r="AA7200">
            <v>0</v>
          </cell>
          <cell r="AB7200">
            <v>0</v>
          </cell>
          <cell r="AC7200">
            <v>0</v>
          </cell>
          <cell r="AD7200">
            <v>0</v>
          </cell>
        </row>
        <row r="7201">
          <cell r="B7201" t="str">
            <v>KITSAP CO -REGULATEDSURCFUEL-COM MASON</v>
          </cell>
          <cell r="J7201" t="str">
            <v>FUEL-COM MASON</v>
          </cell>
          <cell r="K7201" t="str">
            <v>FUEL &amp; MATERIAL SURCHARGE</v>
          </cell>
          <cell r="S7201">
            <v>0</v>
          </cell>
          <cell r="T7201">
            <v>0</v>
          </cell>
          <cell r="U7201">
            <v>0</v>
          </cell>
          <cell r="V7201">
            <v>0</v>
          </cell>
          <cell r="W7201">
            <v>0</v>
          </cell>
          <cell r="X7201">
            <v>0</v>
          </cell>
          <cell r="Y7201">
            <v>0</v>
          </cell>
          <cell r="Z7201">
            <v>0</v>
          </cell>
          <cell r="AA7201">
            <v>0</v>
          </cell>
          <cell r="AB7201">
            <v>0</v>
          </cell>
          <cell r="AC7201">
            <v>0</v>
          </cell>
          <cell r="AD7201">
            <v>0</v>
          </cell>
        </row>
        <row r="7202">
          <cell r="B7202" t="str">
            <v>KITSAP CO -REGULATEDSURCFUEL-RECY MASON</v>
          </cell>
          <cell r="J7202" t="str">
            <v>FUEL-RECY MASON</v>
          </cell>
          <cell r="K7202" t="str">
            <v>FUEL &amp; MATERIAL SURCHARGE</v>
          </cell>
          <cell r="S7202">
            <v>0</v>
          </cell>
          <cell r="T7202">
            <v>0</v>
          </cell>
          <cell r="U7202">
            <v>0</v>
          </cell>
          <cell r="V7202">
            <v>0</v>
          </cell>
          <cell r="W7202">
            <v>0</v>
          </cell>
          <cell r="X7202">
            <v>0</v>
          </cell>
          <cell r="Y7202">
            <v>0</v>
          </cell>
          <cell r="Z7202">
            <v>0</v>
          </cell>
          <cell r="AA7202">
            <v>0</v>
          </cell>
          <cell r="AB7202">
            <v>0</v>
          </cell>
          <cell r="AC7202">
            <v>0</v>
          </cell>
          <cell r="AD7202">
            <v>0</v>
          </cell>
        </row>
        <row r="7203">
          <cell r="B7203" t="str">
            <v>KITSAP CO -REGULATEDSURCFUEL-RES MASON</v>
          </cell>
          <cell r="J7203" t="str">
            <v>FUEL-RES MASON</v>
          </cell>
          <cell r="K7203" t="str">
            <v>FUEL &amp; MATERIAL SURCHARGE</v>
          </cell>
          <cell r="S7203">
            <v>0</v>
          </cell>
          <cell r="T7203">
            <v>0</v>
          </cell>
          <cell r="U7203">
            <v>0</v>
          </cell>
          <cell r="V7203">
            <v>0</v>
          </cell>
          <cell r="W7203">
            <v>0</v>
          </cell>
          <cell r="X7203">
            <v>0</v>
          </cell>
          <cell r="Y7203">
            <v>0</v>
          </cell>
          <cell r="Z7203">
            <v>0</v>
          </cell>
          <cell r="AA7203">
            <v>0</v>
          </cell>
          <cell r="AB7203">
            <v>0</v>
          </cell>
          <cell r="AC7203">
            <v>0</v>
          </cell>
          <cell r="AD7203">
            <v>0</v>
          </cell>
        </row>
        <row r="7204">
          <cell r="B7204" t="str">
            <v>KITSAP CO -REGULATEDSURCFUEL-ACCTG MASON</v>
          </cell>
          <cell r="J7204" t="str">
            <v>FUEL-ACCTG MASON</v>
          </cell>
          <cell r="K7204" t="str">
            <v>FUEL &amp; MATERIAL SURCHARGE</v>
          </cell>
          <cell r="S7204">
            <v>0</v>
          </cell>
          <cell r="T7204">
            <v>0</v>
          </cell>
          <cell r="U7204">
            <v>0</v>
          </cell>
          <cell r="V7204">
            <v>0</v>
          </cell>
          <cell r="W7204">
            <v>0</v>
          </cell>
          <cell r="X7204">
            <v>0</v>
          </cell>
          <cell r="Y7204">
            <v>0</v>
          </cell>
          <cell r="Z7204">
            <v>0</v>
          </cell>
          <cell r="AA7204">
            <v>0</v>
          </cell>
          <cell r="AB7204">
            <v>0</v>
          </cell>
          <cell r="AC7204">
            <v>0</v>
          </cell>
          <cell r="AD7204">
            <v>0</v>
          </cell>
        </row>
        <row r="7205">
          <cell r="B7205" t="str">
            <v>KITSAP CO -REGULATEDSURCFUEL-RECY MASON</v>
          </cell>
          <cell r="J7205" t="str">
            <v>FUEL-RECY MASON</v>
          </cell>
          <cell r="K7205" t="str">
            <v>FUEL &amp; MATERIAL SURCHARGE</v>
          </cell>
          <cell r="S7205">
            <v>0</v>
          </cell>
          <cell r="T7205">
            <v>0</v>
          </cell>
          <cell r="U7205">
            <v>0</v>
          </cell>
          <cell r="V7205">
            <v>0</v>
          </cell>
          <cell r="W7205">
            <v>0</v>
          </cell>
          <cell r="X7205">
            <v>0</v>
          </cell>
          <cell r="Y7205">
            <v>0</v>
          </cell>
          <cell r="Z7205">
            <v>0</v>
          </cell>
          <cell r="AA7205">
            <v>0</v>
          </cell>
          <cell r="AB7205">
            <v>0</v>
          </cell>
          <cell r="AC7205">
            <v>0</v>
          </cell>
          <cell r="AD7205">
            <v>0</v>
          </cell>
        </row>
        <row r="7206">
          <cell r="B7206" t="str">
            <v>KITSAP CO -REGULATEDSURCFUEL-RES MASON</v>
          </cell>
          <cell r="J7206" t="str">
            <v>FUEL-RES MASON</v>
          </cell>
          <cell r="K7206" t="str">
            <v>FUEL &amp; MATERIAL SURCHARGE</v>
          </cell>
          <cell r="S7206">
            <v>0</v>
          </cell>
          <cell r="T7206">
            <v>0</v>
          </cell>
          <cell r="U7206">
            <v>0</v>
          </cell>
          <cell r="V7206">
            <v>0</v>
          </cell>
          <cell r="W7206">
            <v>0</v>
          </cell>
          <cell r="X7206">
            <v>0</v>
          </cell>
          <cell r="Y7206">
            <v>0</v>
          </cell>
          <cell r="Z7206">
            <v>0</v>
          </cell>
          <cell r="AA7206">
            <v>0</v>
          </cell>
          <cell r="AB7206">
            <v>0</v>
          </cell>
          <cell r="AC7206">
            <v>0</v>
          </cell>
          <cell r="AD7206">
            <v>0</v>
          </cell>
        </row>
        <row r="7207">
          <cell r="B7207" t="str">
            <v>KITSAP CO -REGULATEDSURCFUEL-COM MASON</v>
          </cell>
          <cell r="J7207" t="str">
            <v>FUEL-COM MASON</v>
          </cell>
          <cell r="K7207" t="str">
            <v>FUEL &amp; MATERIAL SURCHARGE</v>
          </cell>
          <cell r="S7207">
            <v>0</v>
          </cell>
          <cell r="T7207">
            <v>0</v>
          </cell>
          <cell r="U7207">
            <v>0</v>
          </cell>
          <cell r="V7207">
            <v>0</v>
          </cell>
          <cell r="W7207">
            <v>0</v>
          </cell>
          <cell r="X7207">
            <v>0</v>
          </cell>
          <cell r="Y7207">
            <v>0</v>
          </cell>
          <cell r="Z7207">
            <v>0</v>
          </cell>
          <cell r="AA7207">
            <v>0</v>
          </cell>
          <cell r="AB7207">
            <v>0</v>
          </cell>
          <cell r="AC7207">
            <v>0</v>
          </cell>
          <cell r="AD7207">
            <v>0</v>
          </cell>
        </row>
        <row r="7208">
          <cell r="B7208" t="str">
            <v>KITSAP CO -REGULATEDSURCFUEL-RECY MASON</v>
          </cell>
          <cell r="J7208" t="str">
            <v>FUEL-RECY MASON</v>
          </cell>
          <cell r="K7208" t="str">
            <v>FUEL &amp; MATERIAL SURCHARGE</v>
          </cell>
          <cell r="S7208">
            <v>0</v>
          </cell>
          <cell r="T7208">
            <v>0</v>
          </cell>
          <cell r="U7208">
            <v>0</v>
          </cell>
          <cell r="V7208">
            <v>0</v>
          </cell>
          <cell r="W7208">
            <v>0</v>
          </cell>
          <cell r="X7208">
            <v>0</v>
          </cell>
          <cell r="Y7208">
            <v>0</v>
          </cell>
          <cell r="Z7208">
            <v>0</v>
          </cell>
          <cell r="AA7208">
            <v>0</v>
          </cell>
          <cell r="AB7208">
            <v>0</v>
          </cell>
          <cell r="AC7208">
            <v>0</v>
          </cell>
          <cell r="AD7208">
            <v>0</v>
          </cell>
        </row>
        <row r="7209">
          <cell r="B7209" t="str">
            <v>KITSAP CO -REGULATEDSURCFUEL-RES MASON</v>
          </cell>
          <cell r="J7209" t="str">
            <v>FUEL-RES MASON</v>
          </cell>
          <cell r="K7209" t="str">
            <v>FUEL &amp; MATERIAL SURCHARGE</v>
          </cell>
          <cell r="S7209">
            <v>0</v>
          </cell>
          <cell r="T7209">
            <v>0</v>
          </cell>
          <cell r="U7209">
            <v>0</v>
          </cell>
          <cell r="V7209">
            <v>0</v>
          </cell>
          <cell r="W7209">
            <v>0</v>
          </cell>
          <cell r="X7209">
            <v>0</v>
          </cell>
          <cell r="Y7209">
            <v>0</v>
          </cell>
          <cell r="Z7209">
            <v>0</v>
          </cell>
          <cell r="AA7209">
            <v>0</v>
          </cell>
          <cell r="AB7209">
            <v>0</v>
          </cell>
          <cell r="AC7209">
            <v>0</v>
          </cell>
          <cell r="AD7209">
            <v>0</v>
          </cell>
        </row>
        <row r="7210">
          <cell r="B7210" t="str">
            <v>KITSAP CO -REGULATEDSURCFUEL-RO MASON</v>
          </cell>
          <cell r="J7210" t="str">
            <v>FUEL-RO MASON</v>
          </cell>
          <cell r="K7210" t="str">
            <v>FUEL &amp; MATERIAL SURCHARGE</v>
          </cell>
          <cell r="S7210">
            <v>0</v>
          </cell>
          <cell r="T7210">
            <v>0</v>
          </cell>
          <cell r="U7210">
            <v>0</v>
          </cell>
          <cell r="V7210">
            <v>0</v>
          </cell>
          <cell r="W7210">
            <v>0</v>
          </cell>
          <cell r="X7210">
            <v>0</v>
          </cell>
          <cell r="Y7210">
            <v>0</v>
          </cell>
          <cell r="Z7210">
            <v>0</v>
          </cell>
          <cell r="AA7210">
            <v>0</v>
          </cell>
          <cell r="AB7210">
            <v>0</v>
          </cell>
          <cell r="AC7210">
            <v>0</v>
          </cell>
          <cell r="AD7210">
            <v>0</v>
          </cell>
        </row>
        <row r="7211">
          <cell r="B7211" t="str">
            <v>KITSAP CO -REGULATEDTAXESREF</v>
          </cell>
          <cell r="J7211" t="str">
            <v>REF</v>
          </cell>
          <cell r="K7211" t="str">
            <v>3.6% WA Refuse Tax</v>
          </cell>
          <cell r="S7211">
            <v>0</v>
          </cell>
          <cell r="T7211">
            <v>0</v>
          </cell>
          <cell r="U7211">
            <v>0</v>
          </cell>
          <cell r="V7211">
            <v>0</v>
          </cell>
          <cell r="W7211">
            <v>0</v>
          </cell>
          <cell r="X7211">
            <v>0</v>
          </cell>
          <cell r="Y7211">
            <v>37.93</v>
          </cell>
          <cell r="Z7211">
            <v>0</v>
          </cell>
          <cell r="AA7211">
            <v>0</v>
          </cell>
          <cell r="AB7211">
            <v>0</v>
          </cell>
          <cell r="AC7211">
            <v>0</v>
          </cell>
          <cell r="AD7211">
            <v>0</v>
          </cell>
        </row>
        <row r="7212">
          <cell r="B7212" t="str">
            <v>KITSAP CO -REGULATEDTAXESREF</v>
          </cell>
          <cell r="J7212" t="str">
            <v>REF</v>
          </cell>
          <cell r="K7212" t="str">
            <v>3.6% WA Refuse Tax</v>
          </cell>
          <cell r="S7212">
            <v>0</v>
          </cell>
          <cell r="T7212">
            <v>0</v>
          </cell>
          <cell r="U7212">
            <v>0</v>
          </cell>
          <cell r="V7212">
            <v>0</v>
          </cell>
          <cell r="W7212">
            <v>0</v>
          </cell>
          <cell r="X7212">
            <v>0</v>
          </cell>
          <cell r="Y7212">
            <v>1029.47</v>
          </cell>
          <cell r="Z7212">
            <v>0</v>
          </cell>
          <cell r="AA7212">
            <v>0</v>
          </cell>
          <cell r="AB7212">
            <v>0</v>
          </cell>
          <cell r="AC7212">
            <v>0</v>
          </cell>
          <cell r="AD7212">
            <v>0</v>
          </cell>
        </row>
        <row r="7213">
          <cell r="B7213" t="str">
            <v>KITSAP CO -REGULATEDTAXESSALES TAX</v>
          </cell>
          <cell r="J7213" t="str">
            <v>SALES TAX</v>
          </cell>
          <cell r="K7213" t="str">
            <v>8.5% Sales Tax</v>
          </cell>
          <cell r="S7213">
            <v>0</v>
          </cell>
          <cell r="T7213">
            <v>0</v>
          </cell>
          <cell r="U7213">
            <v>0</v>
          </cell>
          <cell r="V7213">
            <v>0</v>
          </cell>
          <cell r="W7213">
            <v>0</v>
          </cell>
          <cell r="X7213">
            <v>0</v>
          </cell>
          <cell r="Y7213">
            <v>333.06</v>
          </cell>
          <cell r="Z7213">
            <v>0</v>
          </cell>
          <cell r="AA7213">
            <v>0</v>
          </cell>
          <cell r="AB7213">
            <v>0</v>
          </cell>
          <cell r="AC7213">
            <v>0</v>
          </cell>
          <cell r="AD7213">
            <v>0</v>
          </cell>
        </row>
        <row r="7214">
          <cell r="B7214" t="str">
            <v>KITSAP CO -REGULATEDTAXESREF</v>
          </cell>
          <cell r="J7214" t="str">
            <v>REF</v>
          </cell>
          <cell r="K7214" t="str">
            <v>3.6% WA Refuse Tax</v>
          </cell>
          <cell r="S7214">
            <v>0</v>
          </cell>
          <cell r="T7214">
            <v>0</v>
          </cell>
          <cell r="U7214">
            <v>0</v>
          </cell>
          <cell r="V7214">
            <v>0</v>
          </cell>
          <cell r="W7214">
            <v>0</v>
          </cell>
          <cell r="X7214">
            <v>0</v>
          </cell>
          <cell r="Y7214">
            <v>3253.09</v>
          </cell>
          <cell r="Z7214">
            <v>0</v>
          </cell>
          <cell r="AA7214">
            <v>0</v>
          </cell>
          <cell r="AB7214">
            <v>0</v>
          </cell>
          <cell r="AC7214">
            <v>0</v>
          </cell>
          <cell r="AD7214">
            <v>0</v>
          </cell>
        </row>
        <row r="7215">
          <cell r="B7215" t="str">
            <v>KITSAP CO -REGULATEDTAXESREF</v>
          </cell>
          <cell r="J7215" t="str">
            <v>REF</v>
          </cell>
          <cell r="K7215" t="str">
            <v>3.6% WA Refuse Tax</v>
          </cell>
          <cell r="S7215">
            <v>0</v>
          </cell>
          <cell r="T7215">
            <v>0</v>
          </cell>
          <cell r="U7215">
            <v>0</v>
          </cell>
          <cell r="V7215">
            <v>0</v>
          </cell>
          <cell r="W7215">
            <v>0</v>
          </cell>
          <cell r="X7215">
            <v>0</v>
          </cell>
          <cell r="Y7215">
            <v>36.19</v>
          </cell>
          <cell r="Z7215">
            <v>0</v>
          </cell>
          <cell r="AA7215">
            <v>0</v>
          </cell>
          <cell r="AB7215">
            <v>0</v>
          </cell>
          <cell r="AC7215">
            <v>0</v>
          </cell>
          <cell r="AD7215">
            <v>0</v>
          </cell>
        </row>
        <row r="7216">
          <cell r="B7216" t="str">
            <v>KITSAP CO -REGULATEDTAXESSALES TAX</v>
          </cell>
          <cell r="J7216" t="str">
            <v>SALES TAX</v>
          </cell>
          <cell r="K7216" t="str">
            <v>8.5% Sales Tax</v>
          </cell>
          <cell r="S7216">
            <v>0</v>
          </cell>
          <cell r="T7216">
            <v>0</v>
          </cell>
          <cell r="U7216">
            <v>0</v>
          </cell>
          <cell r="V7216">
            <v>0</v>
          </cell>
          <cell r="W7216">
            <v>0</v>
          </cell>
          <cell r="X7216">
            <v>0</v>
          </cell>
          <cell r="Y7216">
            <v>1.62</v>
          </cell>
          <cell r="Z7216">
            <v>0</v>
          </cell>
          <cell r="AA7216">
            <v>0</v>
          </cell>
          <cell r="AB7216">
            <v>0</v>
          </cell>
          <cell r="AC7216">
            <v>0</v>
          </cell>
          <cell r="AD7216">
            <v>0</v>
          </cell>
        </row>
        <row r="7217">
          <cell r="B7217" t="str">
            <v>KITSAP CO -REGULATEDTAXESREF</v>
          </cell>
          <cell r="J7217" t="str">
            <v>REF</v>
          </cell>
          <cell r="K7217" t="str">
            <v>3.6% WA Refuse Tax</v>
          </cell>
          <cell r="S7217">
            <v>0</v>
          </cell>
          <cell r="T7217">
            <v>0</v>
          </cell>
          <cell r="U7217">
            <v>0</v>
          </cell>
          <cell r="V7217">
            <v>0</v>
          </cell>
          <cell r="W7217">
            <v>0</v>
          </cell>
          <cell r="X7217">
            <v>0</v>
          </cell>
          <cell r="Y7217">
            <v>625.76</v>
          </cell>
          <cell r="Z7217">
            <v>0</v>
          </cell>
          <cell r="AA7217">
            <v>0</v>
          </cell>
          <cell r="AB7217">
            <v>0</v>
          </cell>
          <cell r="AC7217">
            <v>0</v>
          </cell>
          <cell r="AD7217">
            <v>0</v>
          </cell>
        </row>
        <row r="7218">
          <cell r="B7218" t="str">
            <v>KITSAP CO -REGULATEDTAXESSALES TAX</v>
          </cell>
          <cell r="J7218" t="str">
            <v>SALES TAX</v>
          </cell>
          <cell r="K7218" t="str">
            <v>8.5% Sales Tax</v>
          </cell>
          <cell r="S7218">
            <v>0</v>
          </cell>
          <cell r="T7218">
            <v>0</v>
          </cell>
          <cell r="U7218">
            <v>0</v>
          </cell>
          <cell r="V7218">
            <v>0</v>
          </cell>
          <cell r="W7218">
            <v>0</v>
          </cell>
          <cell r="X7218">
            <v>0</v>
          </cell>
          <cell r="Y7218">
            <v>350.54</v>
          </cell>
          <cell r="Z7218">
            <v>0</v>
          </cell>
          <cell r="AA7218">
            <v>0</v>
          </cell>
          <cell r="AB7218">
            <v>0</v>
          </cell>
          <cell r="AC7218">
            <v>0</v>
          </cell>
          <cell r="AD7218">
            <v>0</v>
          </cell>
        </row>
        <row r="7219">
          <cell r="B7219" t="str">
            <v>KITSAP CO-UNREGULATEDACCOUNTING ADJUSTMENTSFINCHG</v>
          </cell>
          <cell r="J7219" t="str">
            <v>FINCHG</v>
          </cell>
          <cell r="K7219" t="str">
            <v>LATE FEE</v>
          </cell>
          <cell r="S7219">
            <v>0</v>
          </cell>
          <cell r="T7219">
            <v>0</v>
          </cell>
          <cell r="U7219">
            <v>0</v>
          </cell>
          <cell r="V7219">
            <v>0</v>
          </cell>
          <cell r="W7219">
            <v>0</v>
          </cell>
          <cell r="X7219">
            <v>0</v>
          </cell>
          <cell r="Y7219">
            <v>13.24</v>
          </cell>
          <cell r="Z7219">
            <v>0</v>
          </cell>
          <cell r="AA7219">
            <v>0</v>
          </cell>
          <cell r="AB7219">
            <v>0</v>
          </cell>
          <cell r="AC7219">
            <v>0</v>
          </cell>
          <cell r="AD7219">
            <v>0</v>
          </cell>
        </row>
        <row r="7220">
          <cell r="B7220" t="str">
            <v>KITSAP CO-UNREGULATEDACCOUNTING ADJUSTMENTSFINCHG</v>
          </cell>
          <cell r="J7220" t="str">
            <v>FINCHG</v>
          </cell>
          <cell r="K7220" t="str">
            <v>LATE FEE</v>
          </cell>
          <cell r="S7220">
            <v>0</v>
          </cell>
          <cell r="T7220">
            <v>0</v>
          </cell>
          <cell r="U7220">
            <v>0</v>
          </cell>
          <cell r="V7220">
            <v>0</v>
          </cell>
          <cell r="W7220">
            <v>0</v>
          </cell>
          <cell r="X7220">
            <v>0</v>
          </cell>
          <cell r="Y7220">
            <v>-6.22</v>
          </cell>
          <cell r="Z7220">
            <v>0</v>
          </cell>
          <cell r="AA7220">
            <v>0</v>
          </cell>
          <cell r="AB7220">
            <v>0</v>
          </cell>
          <cell r="AC7220">
            <v>0</v>
          </cell>
          <cell r="AD7220">
            <v>0</v>
          </cell>
        </row>
        <row r="7221">
          <cell r="B7221" t="str">
            <v>KITSAP CO-UNREGULATEDCOMMERCIAL - REARLOADUNLOCKRECY</v>
          </cell>
          <cell r="J7221" t="str">
            <v>UNLOCKRECY</v>
          </cell>
          <cell r="K7221" t="str">
            <v>UNLOCK / UNLATCH RECY</v>
          </cell>
          <cell r="S7221">
            <v>0</v>
          </cell>
          <cell r="T7221">
            <v>0</v>
          </cell>
          <cell r="U7221">
            <v>0</v>
          </cell>
          <cell r="V7221">
            <v>0</v>
          </cell>
          <cell r="W7221">
            <v>0</v>
          </cell>
          <cell r="X7221">
            <v>0</v>
          </cell>
          <cell r="Y7221">
            <v>10.119999999999999</v>
          </cell>
          <cell r="Z7221">
            <v>0</v>
          </cell>
          <cell r="AA7221">
            <v>0</v>
          </cell>
          <cell r="AB7221">
            <v>0</v>
          </cell>
          <cell r="AC7221">
            <v>0</v>
          </cell>
          <cell r="AD7221">
            <v>0</v>
          </cell>
        </row>
        <row r="7222">
          <cell r="B7222" t="str">
            <v>KITSAP CO-UNREGULATEDCOMMERCIAL RECYCLE96CRCOGE1</v>
          </cell>
          <cell r="J7222" t="str">
            <v>96CRCOGE1</v>
          </cell>
          <cell r="K7222" t="str">
            <v>96 COMMINGLE WG-EOW</v>
          </cell>
          <cell r="S7222">
            <v>0</v>
          </cell>
          <cell r="T7222">
            <v>0</v>
          </cell>
          <cell r="U7222">
            <v>0</v>
          </cell>
          <cell r="V7222">
            <v>0</v>
          </cell>
          <cell r="W7222">
            <v>0</v>
          </cell>
          <cell r="X7222">
            <v>0</v>
          </cell>
          <cell r="Y7222">
            <v>119.1</v>
          </cell>
          <cell r="Z7222">
            <v>0</v>
          </cell>
          <cell r="AA7222">
            <v>0</v>
          </cell>
          <cell r="AB7222">
            <v>0</v>
          </cell>
          <cell r="AC7222">
            <v>0</v>
          </cell>
          <cell r="AD7222">
            <v>0</v>
          </cell>
        </row>
        <row r="7223">
          <cell r="B7223" t="str">
            <v>KITSAP CO-UNREGULATEDCOMMERCIAL RECYCLE96CRCOGM1</v>
          </cell>
          <cell r="J7223" t="str">
            <v>96CRCOGM1</v>
          </cell>
          <cell r="K7223" t="str">
            <v>96 COMMINGLE WGMNTHLY</v>
          </cell>
          <cell r="S7223">
            <v>0</v>
          </cell>
          <cell r="T7223">
            <v>0</v>
          </cell>
          <cell r="U7223">
            <v>0</v>
          </cell>
          <cell r="V7223">
            <v>0</v>
          </cell>
          <cell r="W7223">
            <v>0</v>
          </cell>
          <cell r="X7223">
            <v>0</v>
          </cell>
          <cell r="Y7223">
            <v>73.36</v>
          </cell>
          <cell r="Z7223">
            <v>0</v>
          </cell>
          <cell r="AA7223">
            <v>0</v>
          </cell>
          <cell r="AB7223">
            <v>0</v>
          </cell>
          <cell r="AC7223">
            <v>0</v>
          </cell>
          <cell r="AD7223">
            <v>0</v>
          </cell>
        </row>
        <row r="7224">
          <cell r="B7224" t="str">
            <v>KITSAP CO-UNREGULATEDCOMMERCIAL RECYCLE96CRCOGW1</v>
          </cell>
          <cell r="J7224" t="str">
            <v>96CRCOGW1</v>
          </cell>
          <cell r="K7224" t="str">
            <v>96 COMMINGLE WG-WEEKLY</v>
          </cell>
          <cell r="S7224">
            <v>0</v>
          </cell>
          <cell r="T7224">
            <v>0</v>
          </cell>
          <cell r="U7224">
            <v>0</v>
          </cell>
          <cell r="V7224">
            <v>0</v>
          </cell>
          <cell r="W7224">
            <v>0</v>
          </cell>
          <cell r="X7224">
            <v>0</v>
          </cell>
          <cell r="Y7224">
            <v>615.55999999999995</v>
          </cell>
          <cell r="Z7224">
            <v>0</v>
          </cell>
          <cell r="AA7224">
            <v>0</v>
          </cell>
          <cell r="AB7224">
            <v>0</v>
          </cell>
          <cell r="AC7224">
            <v>0</v>
          </cell>
          <cell r="AD7224">
            <v>0</v>
          </cell>
        </row>
        <row r="7225">
          <cell r="B7225" t="str">
            <v>KITSAP CO-UNREGULATEDCOMMERCIAL RECYCLE96CRCONGE1</v>
          </cell>
          <cell r="J7225" t="str">
            <v>96CRCONGE1</v>
          </cell>
          <cell r="K7225" t="str">
            <v>96 COMMINGLE NG-EOW</v>
          </cell>
          <cell r="S7225">
            <v>0</v>
          </cell>
          <cell r="T7225">
            <v>0</v>
          </cell>
          <cell r="U7225">
            <v>0</v>
          </cell>
          <cell r="V7225">
            <v>0</v>
          </cell>
          <cell r="W7225">
            <v>0</v>
          </cell>
          <cell r="X7225">
            <v>0</v>
          </cell>
          <cell r="Y7225">
            <v>425.56</v>
          </cell>
          <cell r="Z7225">
            <v>0</v>
          </cell>
          <cell r="AA7225">
            <v>0</v>
          </cell>
          <cell r="AB7225">
            <v>0</v>
          </cell>
          <cell r="AC7225">
            <v>0</v>
          </cell>
          <cell r="AD7225">
            <v>0</v>
          </cell>
        </row>
        <row r="7226">
          <cell r="B7226" t="str">
            <v>KITSAP CO-UNREGULATEDCOMMERCIAL RECYCLE96CRCONGM1</v>
          </cell>
          <cell r="J7226" t="str">
            <v>96CRCONGM1</v>
          </cell>
          <cell r="K7226" t="str">
            <v>96 COMMINGLE NG-MNTHLY</v>
          </cell>
          <cell r="S7226">
            <v>0</v>
          </cell>
          <cell r="T7226">
            <v>0</v>
          </cell>
          <cell r="U7226">
            <v>0</v>
          </cell>
          <cell r="V7226">
            <v>0</v>
          </cell>
          <cell r="W7226">
            <v>0</v>
          </cell>
          <cell r="X7226">
            <v>0</v>
          </cell>
          <cell r="Y7226">
            <v>183.4</v>
          </cell>
          <cell r="Z7226">
            <v>0</v>
          </cell>
          <cell r="AA7226">
            <v>0</v>
          </cell>
          <cell r="AB7226">
            <v>0</v>
          </cell>
          <cell r="AC7226">
            <v>0</v>
          </cell>
          <cell r="AD7226">
            <v>0</v>
          </cell>
        </row>
        <row r="7227">
          <cell r="B7227" t="str">
            <v>KITSAP CO-UNREGULATEDCOMMERCIAL RECYCLE96CRCONGW1</v>
          </cell>
          <cell r="J7227" t="str">
            <v>96CRCONGW1</v>
          </cell>
          <cell r="K7227" t="str">
            <v>96 COMMINGLE NG-WEEKLY</v>
          </cell>
          <cell r="S7227">
            <v>0</v>
          </cell>
          <cell r="T7227">
            <v>0</v>
          </cell>
          <cell r="U7227">
            <v>0</v>
          </cell>
          <cell r="V7227">
            <v>0</v>
          </cell>
          <cell r="W7227">
            <v>0</v>
          </cell>
          <cell r="X7227">
            <v>0</v>
          </cell>
          <cell r="Y7227">
            <v>745.2</v>
          </cell>
          <cell r="Z7227">
            <v>0</v>
          </cell>
          <cell r="AA7227">
            <v>0</v>
          </cell>
          <cell r="AB7227">
            <v>0</v>
          </cell>
          <cell r="AC7227">
            <v>0</v>
          </cell>
          <cell r="AD7227">
            <v>0</v>
          </cell>
        </row>
        <row r="7228">
          <cell r="B7228" t="str">
            <v xml:space="preserve">KITSAP CO-UNREGULATEDCOMMERCIAL RECYCLER2YDOCCE </v>
          </cell>
          <cell r="J7228" t="str">
            <v xml:space="preserve">R2YDOCCE </v>
          </cell>
          <cell r="K7228" t="str">
            <v>2YD OCC-EOW</v>
          </cell>
          <cell r="S7228">
            <v>0</v>
          </cell>
          <cell r="T7228">
            <v>0</v>
          </cell>
          <cell r="U7228">
            <v>0</v>
          </cell>
          <cell r="V7228">
            <v>0</v>
          </cell>
          <cell r="W7228">
            <v>0</v>
          </cell>
          <cell r="X7228">
            <v>0</v>
          </cell>
          <cell r="Y7228">
            <v>589.13</v>
          </cell>
          <cell r="Z7228">
            <v>0</v>
          </cell>
          <cell r="AA7228">
            <v>0</v>
          </cell>
          <cell r="AB7228">
            <v>0</v>
          </cell>
          <cell r="AC7228">
            <v>0</v>
          </cell>
          <cell r="AD7228">
            <v>0</v>
          </cell>
        </row>
        <row r="7229">
          <cell r="B7229" t="str">
            <v>KITSAP CO-UNREGULATEDCOMMERCIAL RECYCLER2YDOCCEX</v>
          </cell>
          <cell r="J7229" t="str">
            <v>R2YDOCCEX</v>
          </cell>
          <cell r="K7229" t="str">
            <v>2YD OCC-EXTRA CONTAINER</v>
          </cell>
          <cell r="S7229">
            <v>0</v>
          </cell>
          <cell r="T7229">
            <v>0</v>
          </cell>
          <cell r="U7229">
            <v>0</v>
          </cell>
          <cell r="V7229">
            <v>0</v>
          </cell>
          <cell r="W7229">
            <v>0</v>
          </cell>
          <cell r="X7229">
            <v>0</v>
          </cell>
          <cell r="Y7229">
            <v>234.36</v>
          </cell>
          <cell r="Z7229">
            <v>0</v>
          </cell>
          <cell r="AA7229">
            <v>0</v>
          </cell>
          <cell r="AB7229">
            <v>0</v>
          </cell>
          <cell r="AC7229">
            <v>0</v>
          </cell>
          <cell r="AD7229">
            <v>0</v>
          </cell>
        </row>
        <row r="7230">
          <cell r="B7230" t="str">
            <v>KITSAP CO-UNREGULATEDCOMMERCIAL RECYCLER2YDOCCM</v>
          </cell>
          <cell r="J7230" t="str">
            <v>R2YDOCCM</v>
          </cell>
          <cell r="K7230" t="str">
            <v>2YD OCC-MNTHLY</v>
          </cell>
          <cell r="S7230">
            <v>0</v>
          </cell>
          <cell r="T7230">
            <v>0</v>
          </cell>
          <cell r="U7230">
            <v>0</v>
          </cell>
          <cell r="V7230">
            <v>0</v>
          </cell>
          <cell r="W7230">
            <v>0</v>
          </cell>
          <cell r="X7230">
            <v>0</v>
          </cell>
          <cell r="Y7230">
            <v>227.28</v>
          </cell>
          <cell r="Z7230">
            <v>0</v>
          </cell>
          <cell r="AA7230">
            <v>0</v>
          </cell>
          <cell r="AB7230">
            <v>0</v>
          </cell>
          <cell r="AC7230">
            <v>0</v>
          </cell>
          <cell r="AD7230">
            <v>0</v>
          </cell>
        </row>
        <row r="7231">
          <cell r="B7231" t="str">
            <v>KITSAP CO-UNREGULATEDCOMMERCIAL RECYCLER2YDOCCW</v>
          </cell>
          <cell r="J7231" t="str">
            <v>R2YDOCCW</v>
          </cell>
          <cell r="K7231" t="str">
            <v>2YD OCC-WEEKLY</v>
          </cell>
          <cell r="S7231">
            <v>0</v>
          </cell>
          <cell r="T7231">
            <v>0</v>
          </cell>
          <cell r="U7231">
            <v>0</v>
          </cell>
          <cell r="V7231">
            <v>0</v>
          </cell>
          <cell r="W7231">
            <v>0</v>
          </cell>
          <cell r="X7231">
            <v>0</v>
          </cell>
          <cell r="Y7231">
            <v>2017.68</v>
          </cell>
          <cell r="Z7231">
            <v>0</v>
          </cell>
          <cell r="AA7231">
            <v>0</v>
          </cell>
          <cell r="AB7231">
            <v>0</v>
          </cell>
          <cell r="AC7231">
            <v>0</v>
          </cell>
          <cell r="AD7231">
            <v>0</v>
          </cell>
        </row>
        <row r="7232">
          <cell r="B7232" t="str">
            <v>KITSAP CO-UNREGULATEDCOMMERCIAL RECYCLERECYLOCK</v>
          </cell>
          <cell r="J7232" t="str">
            <v>RECYLOCK</v>
          </cell>
          <cell r="K7232" t="str">
            <v>LOCK/UNLOCK RECYCLING</v>
          </cell>
          <cell r="S7232">
            <v>0</v>
          </cell>
          <cell r="T7232">
            <v>0</v>
          </cell>
          <cell r="U7232">
            <v>0</v>
          </cell>
          <cell r="V7232">
            <v>0</v>
          </cell>
          <cell r="W7232">
            <v>0</v>
          </cell>
          <cell r="X7232">
            <v>0</v>
          </cell>
          <cell r="Y7232">
            <v>23.94</v>
          </cell>
          <cell r="Z7232">
            <v>0</v>
          </cell>
          <cell r="AA7232">
            <v>0</v>
          </cell>
          <cell r="AB7232">
            <v>0</v>
          </cell>
          <cell r="AC7232">
            <v>0</v>
          </cell>
          <cell r="AD7232">
            <v>0</v>
          </cell>
        </row>
        <row r="7233">
          <cell r="B7233" t="str">
            <v>KITSAP CO-UNREGULATEDCOMMERCIAL RECYCLE96CRCOGOC</v>
          </cell>
          <cell r="J7233" t="str">
            <v>96CRCOGOC</v>
          </cell>
          <cell r="K7233" t="str">
            <v>96 COMMINGLE WGON CALL</v>
          </cell>
          <cell r="S7233">
            <v>0</v>
          </cell>
          <cell r="T7233">
            <v>0</v>
          </cell>
          <cell r="U7233">
            <v>0</v>
          </cell>
          <cell r="V7233">
            <v>0</v>
          </cell>
          <cell r="W7233">
            <v>0</v>
          </cell>
          <cell r="X7233">
            <v>0</v>
          </cell>
          <cell r="Y7233">
            <v>73.36</v>
          </cell>
          <cell r="Z7233">
            <v>0</v>
          </cell>
          <cell r="AA7233">
            <v>0</v>
          </cell>
          <cell r="AB7233">
            <v>0</v>
          </cell>
          <cell r="AC7233">
            <v>0</v>
          </cell>
          <cell r="AD7233">
            <v>0</v>
          </cell>
        </row>
        <row r="7234">
          <cell r="B7234" t="str">
            <v>KITSAP CO-UNREGULATEDCOMMERCIAL RECYCLE96CRCONGOC</v>
          </cell>
          <cell r="J7234" t="str">
            <v>96CRCONGOC</v>
          </cell>
          <cell r="K7234" t="str">
            <v>96 COMMINGLE NGON CALL</v>
          </cell>
          <cell r="S7234">
            <v>0</v>
          </cell>
          <cell r="T7234">
            <v>0</v>
          </cell>
          <cell r="U7234">
            <v>0</v>
          </cell>
          <cell r="V7234">
            <v>0</v>
          </cell>
          <cell r="W7234">
            <v>0</v>
          </cell>
          <cell r="X7234">
            <v>0</v>
          </cell>
          <cell r="Y7234">
            <v>91.7</v>
          </cell>
          <cell r="Z7234">
            <v>0</v>
          </cell>
          <cell r="AA7234">
            <v>0</v>
          </cell>
          <cell r="AB7234">
            <v>0</v>
          </cell>
          <cell r="AC7234">
            <v>0</v>
          </cell>
          <cell r="AD7234">
            <v>0</v>
          </cell>
        </row>
        <row r="7235">
          <cell r="B7235" t="str">
            <v>KITSAP CO-UNREGULATEDCOMMERCIAL RECYCLECDELOCC</v>
          </cell>
          <cell r="J7235" t="str">
            <v>CDELOCC</v>
          </cell>
          <cell r="K7235" t="str">
            <v>CARDBOARD DELIVERY</v>
          </cell>
          <cell r="S7235">
            <v>0</v>
          </cell>
          <cell r="T7235">
            <v>0</v>
          </cell>
          <cell r="U7235">
            <v>0</v>
          </cell>
          <cell r="V7235">
            <v>0</v>
          </cell>
          <cell r="W7235">
            <v>0</v>
          </cell>
          <cell r="X7235">
            <v>0</v>
          </cell>
          <cell r="Y7235">
            <v>85.05</v>
          </cell>
          <cell r="Z7235">
            <v>0</v>
          </cell>
          <cell r="AA7235">
            <v>0</v>
          </cell>
          <cell r="AB7235">
            <v>0</v>
          </cell>
          <cell r="AC7235">
            <v>0</v>
          </cell>
          <cell r="AD7235">
            <v>0</v>
          </cell>
        </row>
        <row r="7236">
          <cell r="B7236" t="str">
            <v>KITSAP CO-UNREGULATEDCOMMERCIAL RECYCLERECYLOCK</v>
          </cell>
          <cell r="J7236" t="str">
            <v>RECYLOCK</v>
          </cell>
          <cell r="K7236" t="str">
            <v>LOCK/UNLOCK RECYCLING</v>
          </cell>
          <cell r="S7236">
            <v>0</v>
          </cell>
          <cell r="T7236">
            <v>0</v>
          </cell>
          <cell r="U7236">
            <v>0</v>
          </cell>
          <cell r="V7236">
            <v>0</v>
          </cell>
          <cell r="W7236">
            <v>0</v>
          </cell>
          <cell r="X7236">
            <v>0</v>
          </cell>
          <cell r="Y7236">
            <v>7.98</v>
          </cell>
          <cell r="Z7236">
            <v>0</v>
          </cell>
          <cell r="AA7236">
            <v>0</v>
          </cell>
          <cell r="AB7236">
            <v>0</v>
          </cell>
          <cell r="AC7236">
            <v>0</v>
          </cell>
          <cell r="AD7236">
            <v>0</v>
          </cell>
        </row>
        <row r="7237">
          <cell r="B7237" t="str">
            <v>KITSAP CO-UNREGULATEDCOMMERCIAL RECYCLEROLLOUTOCC</v>
          </cell>
          <cell r="J7237" t="str">
            <v>ROLLOUTOCC</v>
          </cell>
          <cell r="K7237" t="str">
            <v>ROLL OUT FEE - RECYCLE</v>
          </cell>
          <cell r="S7237">
            <v>0</v>
          </cell>
          <cell r="T7237">
            <v>0</v>
          </cell>
          <cell r="U7237">
            <v>0</v>
          </cell>
          <cell r="V7237">
            <v>0</v>
          </cell>
          <cell r="W7237">
            <v>0</v>
          </cell>
          <cell r="X7237">
            <v>0</v>
          </cell>
          <cell r="Y7237">
            <v>90.72</v>
          </cell>
          <cell r="Z7237">
            <v>0</v>
          </cell>
          <cell r="AA7237">
            <v>0</v>
          </cell>
          <cell r="AB7237">
            <v>0</v>
          </cell>
          <cell r="AC7237">
            <v>0</v>
          </cell>
          <cell r="AD7237">
            <v>0</v>
          </cell>
        </row>
        <row r="7238">
          <cell r="B7238" t="str">
            <v>KITSAP CO-UNREGULATEDCOMMERCIAL RECYCLEWLKNRECY</v>
          </cell>
          <cell r="J7238" t="str">
            <v>WLKNRECY</v>
          </cell>
          <cell r="K7238" t="str">
            <v>WALK IN RECYCLE</v>
          </cell>
          <cell r="S7238">
            <v>0</v>
          </cell>
          <cell r="T7238">
            <v>0</v>
          </cell>
          <cell r="U7238">
            <v>0</v>
          </cell>
          <cell r="V7238">
            <v>0</v>
          </cell>
          <cell r="W7238">
            <v>0</v>
          </cell>
          <cell r="X7238">
            <v>0</v>
          </cell>
          <cell r="Y7238">
            <v>108.41</v>
          </cell>
          <cell r="Z7238">
            <v>0</v>
          </cell>
          <cell r="AA7238">
            <v>0</v>
          </cell>
          <cell r="AB7238">
            <v>0</v>
          </cell>
          <cell r="AC7238">
            <v>0</v>
          </cell>
          <cell r="AD7238">
            <v>0</v>
          </cell>
        </row>
        <row r="7239">
          <cell r="B7239" t="str">
            <v>KITSAP CO-UNREGULATEDPAYMENTSCC-KOL</v>
          </cell>
          <cell r="J7239" t="str">
            <v>CC-KOL</v>
          </cell>
          <cell r="K7239" t="str">
            <v>ONLINE PAYMENT-CC</v>
          </cell>
          <cell r="S7239">
            <v>0</v>
          </cell>
          <cell r="T7239">
            <v>0</v>
          </cell>
          <cell r="U7239">
            <v>0</v>
          </cell>
          <cell r="V7239">
            <v>0</v>
          </cell>
          <cell r="W7239">
            <v>0</v>
          </cell>
          <cell r="X7239">
            <v>0</v>
          </cell>
          <cell r="Y7239">
            <v>-1336.16</v>
          </cell>
          <cell r="Z7239">
            <v>0</v>
          </cell>
          <cell r="AA7239">
            <v>0</v>
          </cell>
          <cell r="AB7239">
            <v>0</v>
          </cell>
          <cell r="AC7239">
            <v>0</v>
          </cell>
          <cell r="AD7239">
            <v>0</v>
          </cell>
        </row>
        <row r="7240">
          <cell r="B7240" t="str">
            <v>KITSAP CO-UNREGULATEDPAYMENTSPAY</v>
          </cell>
          <cell r="J7240" t="str">
            <v>PAY</v>
          </cell>
          <cell r="K7240" t="str">
            <v>PAYMENT-THANK YOU!</v>
          </cell>
          <cell r="S7240">
            <v>0</v>
          </cell>
          <cell r="T7240">
            <v>0</v>
          </cell>
          <cell r="U7240">
            <v>0</v>
          </cell>
          <cell r="V7240">
            <v>0</v>
          </cell>
          <cell r="W7240">
            <v>0</v>
          </cell>
          <cell r="X7240">
            <v>0</v>
          </cell>
          <cell r="Y7240">
            <v>-1794</v>
          </cell>
          <cell r="Z7240">
            <v>0</v>
          </cell>
          <cell r="AA7240">
            <v>0</v>
          </cell>
          <cell r="AB7240">
            <v>0</v>
          </cell>
          <cell r="AC7240">
            <v>0</v>
          </cell>
          <cell r="AD7240">
            <v>0</v>
          </cell>
        </row>
        <row r="7241">
          <cell r="B7241" t="str">
            <v>KITSAP CO-UNREGULATEDPAYMENTSPAY-CFREE</v>
          </cell>
          <cell r="J7241" t="str">
            <v>PAY-CFREE</v>
          </cell>
          <cell r="K7241" t="str">
            <v>PAYMENT-THANK YOU</v>
          </cell>
          <cell r="S7241">
            <v>0</v>
          </cell>
          <cell r="T7241">
            <v>0</v>
          </cell>
          <cell r="U7241">
            <v>0</v>
          </cell>
          <cell r="V7241">
            <v>0</v>
          </cell>
          <cell r="W7241">
            <v>0</v>
          </cell>
          <cell r="X7241">
            <v>0</v>
          </cell>
          <cell r="Y7241">
            <v>-142.65</v>
          </cell>
          <cell r="Z7241">
            <v>0</v>
          </cell>
          <cell r="AA7241">
            <v>0</v>
          </cell>
          <cell r="AB7241">
            <v>0</v>
          </cell>
          <cell r="AC7241">
            <v>0</v>
          </cell>
          <cell r="AD7241">
            <v>0</v>
          </cell>
        </row>
        <row r="7242">
          <cell r="B7242" t="str">
            <v>KITSAP CO-UNREGULATEDPAYMENTSPAY-KOL</v>
          </cell>
          <cell r="J7242" t="str">
            <v>PAY-KOL</v>
          </cell>
          <cell r="K7242" t="str">
            <v>PAYMENT-THANK YOU - OL</v>
          </cell>
          <cell r="S7242">
            <v>0</v>
          </cell>
          <cell r="T7242">
            <v>0</v>
          </cell>
          <cell r="U7242">
            <v>0</v>
          </cell>
          <cell r="V7242">
            <v>0</v>
          </cell>
          <cell r="W7242">
            <v>0</v>
          </cell>
          <cell r="X7242">
            <v>0</v>
          </cell>
          <cell r="Y7242">
            <v>-971.86</v>
          </cell>
          <cell r="Z7242">
            <v>0</v>
          </cell>
          <cell r="AA7242">
            <v>0</v>
          </cell>
          <cell r="AB7242">
            <v>0</v>
          </cell>
          <cell r="AC7242">
            <v>0</v>
          </cell>
          <cell r="AD7242">
            <v>0</v>
          </cell>
        </row>
        <row r="7243">
          <cell r="B7243" t="str">
            <v>KITSAP CO-UNREGULATEDPAYMENTSPAY-NATL</v>
          </cell>
          <cell r="J7243" t="str">
            <v>PAY-NATL</v>
          </cell>
          <cell r="K7243" t="str">
            <v>PAYMENT THANK YOU</v>
          </cell>
          <cell r="S7243">
            <v>0</v>
          </cell>
          <cell r="T7243">
            <v>0</v>
          </cell>
          <cell r="U7243">
            <v>0</v>
          </cell>
          <cell r="V7243">
            <v>0</v>
          </cell>
          <cell r="W7243">
            <v>0</v>
          </cell>
          <cell r="X7243">
            <v>0</v>
          </cell>
          <cell r="Y7243">
            <v>-251.49</v>
          </cell>
          <cell r="Z7243">
            <v>0</v>
          </cell>
          <cell r="AA7243">
            <v>0</v>
          </cell>
          <cell r="AB7243">
            <v>0</v>
          </cell>
          <cell r="AC7243">
            <v>0</v>
          </cell>
          <cell r="AD7243">
            <v>0</v>
          </cell>
        </row>
        <row r="7244">
          <cell r="B7244" t="str">
            <v>KITSAP CO-UNREGULATEDPAYMENTSPAY-OAK</v>
          </cell>
          <cell r="J7244" t="str">
            <v>PAY-OAK</v>
          </cell>
          <cell r="K7244" t="str">
            <v>OAKLEAF PAYMENT</v>
          </cell>
          <cell r="S7244">
            <v>0</v>
          </cell>
          <cell r="T7244">
            <v>0</v>
          </cell>
          <cell r="U7244">
            <v>0</v>
          </cell>
          <cell r="V7244">
            <v>0</v>
          </cell>
          <cell r="W7244">
            <v>0</v>
          </cell>
          <cell r="X7244">
            <v>0</v>
          </cell>
          <cell r="Y7244">
            <v>-317.95</v>
          </cell>
          <cell r="Z7244">
            <v>0</v>
          </cell>
          <cell r="AA7244">
            <v>0</v>
          </cell>
          <cell r="AB7244">
            <v>0</v>
          </cell>
          <cell r="AC7244">
            <v>0</v>
          </cell>
          <cell r="AD7244">
            <v>0</v>
          </cell>
        </row>
        <row r="7245">
          <cell r="B7245" t="str">
            <v>KITSAP CO-UNREGULATEDPAYMENTSPAY-RPPS</v>
          </cell>
          <cell r="J7245" t="str">
            <v>PAY-RPPS</v>
          </cell>
          <cell r="K7245" t="str">
            <v>RPSS PAYMENT</v>
          </cell>
          <cell r="S7245">
            <v>0</v>
          </cell>
          <cell r="T7245">
            <v>0</v>
          </cell>
          <cell r="U7245">
            <v>0</v>
          </cell>
          <cell r="V7245">
            <v>0</v>
          </cell>
          <cell r="W7245">
            <v>0</v>
          </cell>
          <cell r="X7245">
            <v>0</v>
          </cell>
          <cell r="Y7245">
            <v>-120.76</v>
          </cell>
          <cell r="Z7245">
            <v>0</v>
          </cell>
          <cell r="AA7245">
            <v>0</v>
          </cell>
          <cell r="AB7245">
            <v>0</v>
          </cell>
          <cell r="AC7245">
            <v>0</v>
          </cell>
          <cell r="AD7245">
            <v>0</v>
          </cell>
        </row>
        <row r="7246">
          <cell r="B7246" t="str">
            <v>KITSAP CO-UNREGULATEDPAYMENTSPAYMET</v>
          </cell>
          <cell r="J7246" t="str">
            <v>PAYMET</v>
          </cell>
          <cell r="K7246" t="str">
            <v>METAVANTE ONLINE PAYMENT</v>
          </cell>
          <cell r="S7246">
            <v>0</v>
          </cell>
          <cell r="T7246">
            <v>0</v>
          </cell>
          <cell r="U7246">
            <v>0</v>
          </cell>
          <cell r="V7246">
            <v>0</v>
          </cell>
          <cell r="W7246">
            <v>0</v>
          </cell>
          <cell r="X7246">
            <v>0</v>
          </cell>
          <cell r="Y7246">
            <v>-80.34</v>
          </cell>
          <cell r="Z7246">
            <v>0</v>
          </cell>
          <cell r="AA7246">
            <v>0</v>
          </cell>
          <cell r="AB7246">
            <v>0</v>
          </cell>
          <cell r="AC7246">
            <v>0</v>
          </cell>
          <cell r="AD7246">
            <v>0</v>
          </cell>
        </row>
        <row r="7247">
          <cell r="B7247" t="str">
            <v>KITSAP CO-UNREGULATEDPAYMENTSPAYUSBL</v>
          </cell>
          <cell r="J7247" t="str">
            <v>PAYUSBL</v>
          </cell>
          <cell r="K7247" t="str">
            <v>PAYMENT THANK YOU</v>
          </cell>
          <cell r="S7247">
            <v>0</v>
          </cell>
          <cell r="T7247">
            <v>0</v>
          </cell>
          <cell r="U7247">
            <v>0</v>
          </cell>
          <cell r="V7247">
            <v>0</v>
          </cell>
          <cell r="W7247">
            <v>0</v>
          </cell>
          <cell r="X7247">
            <v>0</v>
          </cell>
          <cell r="Y7247">
            <v>-1597.6</v>
          </cell>
          <cell r="Z7247">
            <v>0</v>
          </cell>
          <cell r="AA7247">
            <v>0</v>
          </cell>
          <cell r="AB7247">
            <v>0</v>
          </cell>
          <cell r="AC7247">
            <v>0</v>
          </cell>
          <cell r="AD7247">
            <v>0</v>
          </cell>
        </row>
        <row r="7248">
          <cell r="B7248" t="str">
            <v>KITSAP CO-UNREGULATEDROLLOFFROLIDRECY</v>
          </cell>
          <cell r="J7248" t="str">
            <v>ROLIDRECY</v>
          </cell>
          <cell r="K7248" t="str">
            <v>ROLL OFF LID-RECYCLE</v>
          </cell>
          <cell r="S7248">
            <v>0</v>
          </cell>
          <cell r="T7248">
            <v>0</v>
          </cell>
          <cell r="U7248">
            <v>0</v>
          </cell>
          <cell r="V7248">
            <v>0</v>
          </cell>
          <cell r="W7248">
            <v>0</v>
          </cell>
          <cell r="X7248">
            <v>0</v>
          </cell>
          <cell r="Y7248">
            <v>14.56</v>
          </cell>
          <cell r="Z7248">
            <v>0</v>
          </cell>
          <cell r="AA7248">
            <v>0</v>
          </cell>
          <cell r="AB7248">
            <v>0</v>
          </cell>
          <cell r="AC7248">
            <v>0</v>
          </cell>
          <cell r="AD7248">
            <v>0</v>
          </cell>
        </row>
        <row r="7249">
          <cell r="B7249" t="str">
            <v>KITSAP CO-UNREGULATEDROLLOFFRORENT20DRECY</v>
          </cell>
          <cell r="J7249" t="str">
            <v>RORENT20DRECY</v>
          </cell>
          <cell r="K7249" t="str">
            <v>ROLL OFF RENT DAILY-RECYL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  <cell r="W7249">
            <v>0</v>
          </cell>
          <cell r="X7249">
            <v>0</v>
          </cell>
          <cell r="Y7249">
            <v>540.9</v>
          </cell>
          <cell r="Z7249">
            <v>0</v>
          </cell>
          <cell r="AA7249">
            <v>0</v>
          </cell>
          <cell r="AB7249">
            <v>0</v>
          </cell>
          <cell r="AC7249">
            <v>0</v>
          </cell>
          <cell r="AD7249">
            <v>0</v>
          </cell>
        </row>
        <row r="7250">
          <cell r="B7250" t="str">
            <v>KITSAP CO-UNREGULATEDROLLOFFRECYHAUL</v>
          </cell>
          <cell r="J7250" t="str">
            <v>RECYHAUL</v>
          </cell>
          <cell r="K7250" t="str">
            <v>ROLL OFF RECYCLE HAUL</v>
          </cell>
          <cell r="S7250">
            <v>0</v>
          </cell>
          <cell r="T7250">
            <v>0</v>
          </cell>
          <cell r="U7250">
            <v>0</v>
          </cell>
          <cell r="V7250">
            <v>0</v>
          </cell>
          <cell r="W7250">
            <v>0</v>
          </cell>
          <cell r="X7250">
            <v>0</v>
          </cell>
          <cell r="Y7250">
            <v>97.48</v>
          </cell>
          <cell r="Z7250">
            <v>0</v>
          </cell>
          <cell r="AA7250">
            <v>0</v>
          </cell>
          <cell r="AB7250">
            <v>0</v>
          </cell>
          <cell r="AC7250">
            <v>0</v>
          </cell>
          <cell r="AD7250">
            <v>0</v>
          </cell>
        </row>
        <row r="7251">
          <cell r="B7251" t="str">
            <v>KITSAP CO-UNREGULATEDSURCFUEL-RECY MASON</v>
          </cell>
          <cell r="J7251" t="str">
            <v>FUEL-RECY MASON</v>
          </cell>
          <cell r="K7251" t="str">
            <v>FUEL &amp; MATERIAL SURCHARGE</v>
          </cell>
          <cell r="S7251">
            <v>0</v>
          </cell>
          <cell r="T7251">
            <v>0</v>
          </cell>
          <cell r="U7251">
            <v>0</v>
          </cell>
          <cell r="V7251">
            <v>0</v>
          </cell>
          <cell r="W7251">
            <v>0</v>
          </cell>
          <cell r="X7251">
            <v>0</v>
          </cell>
          <cell r="Y7251">
            <v>0</v>
          </cell>
          <cell r="Z7251">
            <v>0</v>
          </cell>
          <cell r="AA7251">
            <v>0</v>
          </cell>
          <cell r="AB7251">
            <v>0</v>
          </cell>
          <cell r="AC7251">
            <v>0</v>
          </cell>
          <cell r="AD7251">
            <v>0</v>
          </cell>
        </row>
        <row r="7252">
          <cell r="B7252" t="str">
            <v>KITSAP CO-UNREGULATEDSURCFUEL-RECY MASON</v>
          </cell>
          <cell r="J7252" t="str">
            <v>FUEL-RECY MASON</v>
          </cell>
          <cell r="K7252" t="str">
            <v>FUEL &amp; MATERIAL SURCHARGE</v>
          </cell>
          <cell r="S7252">
            <v>0</v>
          </cell>
          <cell r="T7252">
            <v>0</v>
          </cell>
          <cell r="U7252">
            <v>0</v>
          </cell>
          <cell r="V7252">
            <v>0</v>
          </cell>
          <cell r="W7252">
            <v>0</v>
          </cell>
          <cell r="X7252">
            <v>0</v>
          </cell>
          <cell r="Y7252">
            <v>0</v>
          </cell>
          <cell r="Z7252">
            <v>0</v>
          </cell>
          <cell r="AA7252">
            <v>0</v>
          </cell>
          <cell r="AB7252">
            <v>0</v>
          </cell>
          <cell r="AC7252">
            <v>0</v>
          </cell>
          <cell r="AD7252">
            <v>0</v>
          </cell>
        </row>
        <row r="7253">
          <cell r="B7253" t="str">
            <v>KITSAP CO-UNREGULATEDTAXESSALES TAX</v>
          </cell>
          <cell r="J7253" t="str">
            <v>SALES TAX</v>
          </cell>
          <cell r="K7253" t="str">
            <v>8.5% Sales Tax</v>
          </cell>
          <cell r="S7253">
            <v>0</v>
          </cell>
          <cell r="T7253">
            <v>0</v>
          </cell>
          <cell r="U7253">
            <v>0</v>
          </cell>
          <cell r="V7253">
            <v>0</v>
          </cell>
          <cell r="W7253">
            <v>0</v>
          </cell>
          <cell r="X7253">
            <v>0</v>
          </cell>
          <cell r="Y7253">
            <v>7.23</v>
          </cell>
          <cell r="Z7253">
            <v>0</v>
          </cell>
          <cell r="AA7253">
            <v>0</v>
          </cell>
          <cell r="AB7253">
            <v>0</v>
          </cell>
          <cell r="AC7253">
            <v>0</v>
          </cell>
          <cell r="AD7253">
            <v>0</v>
          </cell>
        </row>
        <row r="7254">
          <cell r="B7254" t="str">
            <v>KITSAP CO-UNREGULATEDTAXESSALES TAX</v>
          </cell>
          <cell r="J7254" t="str">
            <v>SALES TAX</v>
          </cell>
          <cell r="K7254" t="str">
            <v>8.5% Sales Tax</v>
          </cell>
          <cell r="S7254">
            <v>0</v>
          </cell>
          <cell r="T7254">
            <v>0</v>
          </cell>
          <cell r="U7254">
            <v>0</v>
          </cell>
          <cell r="V7254">
            <v>0</v>
          </cell>
          <cell r="W7254">
            <v>0</v>
          </cell>
          <cell r="X7254">
            <v>0</v>
          </cell>
          <cell r="Y7254">
            <v>45.99</v>
          </cell>
          <cell r="Z7254">
            <v>0</v>
          </cell>
          <cell r="AA7254">
            <v>0</v>
          </cell>
          <cell r="AB7254">
            <v>0</v>
          </cell>
          <cell r="AC7254">
            <v>0</v>
          </cell>
          <cell r="AD7254">
            <v>0</v>
          </cell>
        </row>
        <row r="7255">
          <cell r="B7255" t="str">
            <v>MASON CO-REGULATEDACCOUNTING ADJUSTMENTSFINCHG</v>
          </cell>
          <cell r="J7255" t="str">
            <v>FINCHG</v>
          </cell>
          <cell r="K7255" t="str">
            <v>LATE FEE</v>
          </cell>
          <cell r="S7255">
            <v>0</v>
          </cell>
          <cell r="T7255">
            <v>0</v>
          </cell>
          <cell r="U7255">
            <v>0</v>
          </cell>
          <cell r="V7255">
            <v>0</v>
          </cell>
          <cell r="W7255">
            <v>0</v>
          </cell>
          <cell r="X7255">
            <v>0</v>
          </cell>
          <cell r="Y7255">
            <v>422</v>
          </cell>
          <cell r="Z7255">
            <v>0</v>
          </cell>
          <cell r="AA7255">
            <v>0</v>
          </cell>
          <cell r="AB7255">
            <v>0</v>
          </cell>
          <cell r="AC7255">
            <v>0</v>
          </cell>
          <cell r="AD7255">
            <v>0</v>
          </cell>
        </row>
        <row r="7256">
          <cell r="B7256" t="str">
            <v>MASON CO-REGULATEDACCOUNTING ADJUSTMENTSBDR</v>
          </cell>
          <cell r="J7256" t="str">
            <v>BDR</v>
          </cell>
          <cell r="K7256" t="str">
            <v>BAD DEBT RECOVERY</v>
          </cell>
          <cell r="S7256">
            <v>0</v>
          </cell>
          <cell r="T7256">
            <v>0</v>
          </cell>
          <cell r="U7256">
            <v>0</v>
          </cell>
          <cell r="V7256">
            <v>0</v>
          </cell>
          <cell r="W7256">
            <v>0</v>
          </cell>
          <cell r="X7256">
            <v>0</v>
          </cell>
          <cell r="Y7256">
            <v>126.35</v>
          </cell>
          <cell r="Z7256">
            <v>0</v>
          </cell>
          <cell r="AA7256">
            <v>0</v>
          </cell>
          <cell r="AB7256">
            <v>0</v>
          </cell>
          <cell r="AC7256">
            <v>0</v>
          </cell>
          <cell r="AD7256">
            <v>0</v>
          </cell>
        </row>
        <row r="7257">
          <cell r="B7257" t="str">
            <v>MASON CO-REGULATEDACCOUNTING ADJUSTMENTSMM</v>
          </cell>
          <cell r="J7257" t="str">
            <v>MM</v>
          </cell>
          <cell r="K7257" t="str">
            <v>MOVE MONEY</v>
          </cell>
          <cell r="S7257">
            <v>0</v>
          </cell>
          <cell r="T7257">
            <v>0</v>
          </cell>
          <cell r="U7257">
            <v>0</v>
          </cell>
          <cell r="V7257">
            <v>0</v>
          </cell>
          <cell r="W7257">
            <v>0</v>
          </cell>
          <cell r="X7257">
            <v>0</v>
          </cell>
          <cell r="Y7257">
            <v>-181.58</v>
          </cell>
          <cell r="Z7257">
            <v>0</v>
          </cell>
          <cell r="AA7257">
            <v>0</v>
          </cell>
          <cell r="AB7257">
            <v>0</v>
          </cell>
          <cell r="AC7257">
            <v>0</v>
          </cell>
          <cell r="AD7257">
            <v>0</v>
          </cell>
        </row>
        <row r="7258">
          <cell r="B7258" t="str">
            <v>MASON CO-REGULATEDACCOUNTING ADJUSTMENTSNSF FEES</v>
          </cell>
          <cell r="J7258" t="str">
            <v>NSF FEES</v>
          </cell>
          <cell r="K7258" t="str">
            <v>RETURNED CHECK FEE</v>
          </cell>
          <cell r="S7258">
            <v>0</v>
          </cell>
          <cell r="T7258">
            <v>0</v>
          </cell>
          <cell r="U7258">
            <v>0</v>
          </cell>
          <cell r="V7258">
            <v>0</v>
          </cell>
          <cell r="W7258">
            <v>0</v>
          </cell>
          <cell r="X7258">
            <v>0</v>
          </cell>
          <cell r="Y7258">
            <v>43.1</v>
          </cell>
          <cell r="Z7258">
            <v>0</v>
          </cell>
          <cell r="AA7258">
            <v>0</v>
          </cell>
          <cell r="AB7258">
            <v>0</v>
          </cell>
          <cell r="AC7258">
            <v>0</v>
          </cell>
          <cell r="AD7258">
            <v>0</v>
          </cell>
        </row>
        <row r="7259">
          <cell r="B7259" t="str">
            <v>MASON CO-REGULATEDACCOUNTING ADJUSTMENTSREFUND</v>
          </cell>
          <cell r="J7259" t="str">
            <v>REFUND</v>
          </cell>
          <cell r="K7259" t="str">
            <v>REFUND</v>
          </cell>
          <cell r="S7259">
            <v>0</v>
          </cell>
          <cell r="T7259">
            <v>0</v>
          </cell>
          <cell r="U7259">
            <v>0</v>
          </cell>
          <cell r="V7259">
            <v>0</v>
          </cell>
          <cell r="W7259">
            <v>0</v>
          </cell>
          <cell r="X7259">
            <v>0</v>
          </cell>
          <cell r="Y7259">
            <v>991.7</v>
          </cell>
          <cell r="Z7259">
            <v>0</v>
          </cell>
          <cell r="AA7259">
            <v>0</v>
          </cell>
          <cell r="AB7259">
            <v>0</v>
          </cell>
          <cell r="AC7259">
            <v>0</v>
          </cell>
          <cell r="AD7259">
            <v>0</v>
          </cell>
        </row>
        <row r="7260">
          <cell r="B7260" t="str">
            <v>MASON CO-REGULATEDACCOUNTING ADJUSTMENTSRETCK-CFREE</v>
          </cell>
          <cell r="J7260" t="str">
            <v>RETCK-CFREE</v>
          </cell>
          <cell r="K7260" t="str">
            <v>CHECKFREE RETURN CHECK</v>
          </cell>
          <cell r="S7260">
            <v>0</v>
          </cell>
          <cell r="T7260">
            <v>0</v>
          </cell>
          <cell r="U7260">
            <v>0</v>
          </cell>
          <cell r="V7260">
            <v>0</v>
          </cell>
          <cell r="W7260">
            <v>0</v>
          </cell>
          <cell r="X7260">
            <v>0</v>
          </cell>
          <cell r="Y7260">
            <v>52</v>
          </cell>
          <cell r="Z7260">
            <v>0</v>
          </cell>
          <cell r="AA7260">
            <v>0</v>
          </cell>
          <cell r="AB7260">
            <v>0</v>
          </cell>
          <cell r="AC7260">
            <v>0</v>
          </cell>
          <cell r="AD7260">
            <v>0</v>
          </cell>
        </row>
        <row r="7261">
          <cell r="B7261" t="str">
            <v>MASON CO-REGULATEDACCOUNTING ADJUSTMENTSFINCHG</v>
          </cell>
          <cell r="J7261" t="str">
            <v>FINCHG</v>
          </cell>
          <cell r="K7261" t="str">
            <v>LATE FEE</v>
          </cell>
          <cell r="S7261">
            <v>0</v>
          </cell>
          <cell r="T7261">
            <v>0</v>
          </cell>
          <cell r="U7261">
            <v>0</v>
          </cell>
          <cell r="V7261">
            <v>0</v>
          </cell>
          <cell r="W7261">
            <v>0</v>
          </cell>
          <cell r="X7261">
            <v>0</v>
          </cell>
          <cell r="Y7261">
            <v>187.62</v>
          </cell>
          <cell r="Z7261">
            <v>0</v>
          </cell>
          <cell r="AA7261">
            <v>0</v>
          </cell>
          <cell r="AB7261">
            <v>0</v>
          </cell>
          <cell r="AC7261">
            <v>0</v>
          </cell>
          <cell r="AD7261">
            <v>0</v>
          </cell>
        </row>
        <row r="7262">
          <cell r="B7262" t="str">
            <v>MASON CO-REGULATEDACCOUNTING ADJUSTMENTSADJTAX</v>
          </cell>
          <cell r="J7262" t="str">
            <v>ADJTAX</v>
          </cell>
          <cell r="K7262" t="str">
            <v>TAX ADJUSTMENT</v>
          </cell>
          <cell r="S7262">
            <v>0</v>
          </cell>
          <cell r="T7262">
            <v>0</v>
          </cell>
          <cell r="U7262">
            <v>0</v>
          </cell>
          <cell r="V7262">
            <v>0</v>
          </cell>
          <cell r="W7262">
            <v>0</v>
          </cell>
          <cell r="X7262">
            <v>0</v>
          </cell>
          <cell r="Y7262">
            <v>-69.930000000000007</v>
          </cell>
          <cell r="Z7262">
            <v>0</v>
          </cell>
          <cell r="AA7262">
            <v>0</v>
          </cell>
          <cell r="AB7262">
            <v>0</v>
          </cell>
          <cell r="AC7262">
            <v>0</v>
          </cell>
          <cell r="AD7262">
            <v>0</v>
          </cell>
        </row>
        <row r="7263">
          <cell r="B7263" t="str">
            <v>MASON CO-REGULATEDACCOUNTING ADJUSTMENTSMM</v>
          </cell>
          <cell r="J7263" t="str">
            <v>MM</v>
          </cell>
          <cell r="K7263" t="str">
            <v>MOVE MONEY</v>
          </cell>
          <cell r="S7263">
            <v>0</v>
          </cell>
          <cell r="T7263">
            <v>0</v>
          </cell>
          <cell r="U7263">
            <v>0</v>
          </cell>
          <cell r="V7263">
            <v>0</v>
          </cell>
          <cell r="W7263">
            <v>0</v>
          </cell>
          <cell r="X7263">
            <v>0</v>
          </cell>
          <cell r="Y7263">
            <v>-294.38</v>
          </cell>
          <cell r="Z7263">
            <v>0</v>
          </cell>
          <cell r="AA7263">
            <v>0</v>
          </cell>
          <cell r="AB7263">
            <v>0</v>
          </cell>
          <cell r="AC7263">
            <v>0</v>
          </cell>
          <cell r="AD7263">
            <v>0</v>
          </cell>
        </row>
        <row r="7264">
          <cell r="B7264" t="str">
            <v>MASON CO-REGULATEDACCOUNTING ADJUSTMENTSREFUND</v>
          </cell>
          <cell r="J7264" t="str">
            <v>REFUND</v>
          </cell>
          <cell r="K7264" t="str">
            <v>REFUND</v>
          </cell>
          <cell r="S7264">
            <v>0</v>
          </cell>
          <cell r="T7264">
            <v>0</v>
          </cell>
          <cell r="U7264">
            <v>0</v>
          </cell>
          <cell r="V7264">
            <v>0</v>
          </cell>
          <cell r="W7264">
            <v>0</v>
          </cell>
          <cell r="X7264">
            <v>0</v>
          </cell>
          <cell r="Y7264">
            <v>76.569999999999993</v>
          </cell>
          <cell r="Z7264">
            <v>0</v>
          </cell>
          <cell r="AA7264">
            <v>0</v>
          </cell>
          <cell r="AB7264">
            <v>0</v>
          </cell>
          <cell r="AC7264">
            <v>0</v>
          </cell>
          <cell r="AD7264">
            <v>0</v>
          </cell>
        </row>
        <row r="7265">
          <cell r="B7265" t="str">
            <v>MASON CO-REGULATEDACCOUNTING ADJUSTMENTSUNCLAIMED</v>
          </cell>
          <cell r="J7265" t="str">
            <v>UNCLAIMED</v>
          </cell>
          <cell r="K7265" t="str">
            <v>UNCLAIMED PROPERTY</v>
          </cell>
          <cell r="S7265">
            <v>0</v>
          </cell>
          <cell r="T7265">
            <v>0</v>
          </cell>
          <cell r="U7265">
            <v>0</v>
          </cell>
          <cell r="V7265">
            <v>0</v>
          </cell>
          <cell r="W7265">
            <v>0</v>
          </cell>
          <cell r="X7265">
            <v>0</v>
          </cell>
          <cell r="Y7265">
            <v>-2.2999999999999998</v>
          </cell>
          <cell r="Z7265">
            <v>0</v>
          </cell>
          <cell r="AA7265">
            <v>0</v>
          </cell>
          <cell r="AB7265">
            <v>0</v>
          </cell>
          <cell r="AC7265">
            <v>0</v>
          </cell>
          <cell r="AD7265">
            <v>0</v>
          </cell>
        </row>
        <row r="7266">
          <cell r="B7266" t="str">
            <v>MASON CO-REGULATEDCOMMERCIAL  FRONTLOADWLKNRW2RECY</v>
          </cell>
          <cell r="J7266" t="str">
            <v>WLKNRW2RECY</v>
          </cell>
          <cell r="K7266" t="str">
            <v>WALK IN OVER 25 ADDITIONA</v>
          </cell>
          <cell r="S7266">
            <v>0</v>
          </cell>
          <cell r="T7266">
            <v>0</v>
          </cell>
          <cell r="U7266">
            <v>0</v>
          </cell>
          <cell r="V7266">
            <v>0</v>
          </cell>
          <cell r="W7266">
            <v>0</v>
          </cell>
          <cell r="X7266">
            <v>0</v>
          </cell>
          <cell r="Y7266">
            <v>43.52</v>
          </cell>
          <cell r="Z7266">
            <v>0</v>
          </cell>
          <cell r="AA7266">
            <v>0</v>
          </cell>
          <cell r="AB7266">
            <v>0</v>
          </cell>
          <cell r="AC7266">
            <v>0</v>
          </cell>
          <cell r="AD7266">
            <v>0</v>
          </cell>
        </row>
        <row r="7267">
          <cell r="B7267" t="str">
            <v>MASON CO-REGULATEDCOMMERCIAL  FRONTLOADWLKNRE1RECYMA</v>
          </cell>
          <cell r="J7267" t="str">
            <v>WLKNRE1RECYMA</v>
          </cell>
          <cell r="K7267" t="str">
            <v>WALK IN 5-25FT EOW-RECYCL</v>
          </cell>
          <cell r="S7267">
            <v>0</v>
          </cell>
          <cell r="T7267">
            <v>0</v>
          </cell>
          <cell r="U7267">
            <v>0</v>
          </cell>
          <cell r="V7267">
            <v>0</v>
          </cell>
          <cell r="W7267">
            <v>0</v>
          </cell>
          <cell r="X7267">
            <v>0</v>
          </cell>
          <cell r="Y7267">
            <v>0.63</v>
          </cell>
          <cell r="Z7267">
            <v>0</v>
          </cell>
          <cell r="AA7267">
            <v>0</v>
          </cell>
          <cell r="AB7267">
            <v>0</v>
          </cell>
          <cell r="AC7267">
            <v>0</v>
          </cell>
          <cell r="AD7267">
            <v>0</v>
          </cell>
        </row>
        <row r="7268">
          <cell r="B7268" t="str">
            <v>MASON CO-REGULATEDCOMMERCIAL  FRONTLOADWLKNRE1RECYMA</v>
          </cell>
          <cell r="J7268" t="str">
            <v>WLKNRE1RECYMA</v>
          </cell>
          <cell r="K7268" t="str">
            <v>WALK IN 5-25FT EOW-RECYCL</v>
          </cell>
          <cell r="S7268">
            <v>0</v>
          </cell>
          <cell r="T7268">
            <v>0</v>
          </cell>
          <cell r="U7268">
            <v>0</v>
          </cell>
          <cell r="V7268">
            <v>0</v>
          </cell>
          <cell r="W7268">
            <v>0</v>
          </cell>
          <cell r="X7268">
            <v>0</v>
          </cell>
          <cell r="Y7268">
            <v>6.3</v>
          </cell>
          <cell r="Z7268">
            <v>0</v>
          </cell>
          <cell r="AA7268">
            <v>0</v>
          </cell>
          <cell r="AB7268">
            <v>0</v>
          </cell>
          <cell r="AC7268">
            <v>0</v>
          </cell>
          <cell r="AD7268">
            <v>0</v>
          </cell>
        </row>
        <row r="7269">
          <cell r="B7269" t="str">
            <v>MASON CO-REGULATEDCOMMERCIAL  FRONTLOADWLKNRW2RECYMA</v>
          </cell>
          <cell r="J7269" t="str">
            <v>WLKNRW2RECYMA</v>
          </cell>
          <cell r="K7269" t="str">
            <v>WALK IN OVER 25 ADDITIONA</v>
          </cell>
          <cell r="S7269">
            <v>0</v>
          </cell>
          <cell r="T7269">
            <v>0</v>
          </cell>
          <cell r="U7269">
            <v>0</v>
          </cell>
          <cell r="V7269">
            <v>0</v>
          </cell>
          <cell r="W7269">
            <v>0</v>
          </cell>
          <cell r="X7269">
            <v>0</v>
          </cell>
          <cell r="Y7269">
            <v>0.34</v>
          </cell>
          <cell r="Z7269">
            <v>0</v>
          </cell>
          <cell r="AA7269">
            <v>0</v>
          </cell>
          <cell r="AB7269">
            <v>0</v>
          </cell>
          <cell r="AC7269">
            <v>0</v>
          </cell>
          <cell r="AD7269">
            <v>0</v>
          </cell>
        </row>
        <row r="7270">
          <cell r="B7270" t="str">
            <v>MASON CO-REGULATEDCOMMERCIAL - REARLOADUNLOCKRECY</v>
          </cell>
          <cell r="J7270" t="str">
            <v>UNLOCKRECY</v>
          </cell>
          <cell r="K7270" t="str">
            <v>UNLOCK / UNLATCH RECY</v>
          </cell>
          <cell r="S7270">
            <v>0</v>
          </cell>
          <cell r="T7270">
            <v>0</v>
          </cell>
          <cell r="U7270">
            <v>0</v>
          </cell>
          <cell r="V7270">
            <v>0</v>
          </cell>
          <cell r="W7270">
            <v>0</v>
          </cell>
          <cell r="X7270">
            <v>0</v>
          </cell>
          <cell r="Y7270">
            <v>10.119999999999999</v>
          </cell>
          <cell r="Z7270">
            <v>0</v>
          </cell>
          <cell r="AA7270">
            <v>0</v>
          </cell>
          <cell r="AB7270">
            <v>0</v>
          </cell>
          <cell r="AC7270">
            <v>0</v>
          </cell>
          <cell r="AD7270">
            <v>0</v>
          </cell>
        </row>
        <row r="7271">
          <cell r="B7271" t="str">
            <v>MASON CO-REGULATEDCOMMERCIAL - REARLOADUNLOCKREF</v>
          </cell>
          <cell r="J7271" t="str">
            <v>UNLOCKREF</v>
          </cell>
          <cell r="K7271" t="str">
            <v>UNLOCK / UNLATCH REFUSE</v>
          </cell>
          <cell r="S7271">
            <v>0</v>
          </cell>
          <cell r="T7271">
            <v>0</v>
          </cell>
          <cell r="U7271">
            <v>0</v>
          </cell>
          <cell r="V7271">
            <v>0</v>
          </cell>
          <cell r="W7271">
            <v>0</v>
          </cell>
          <cell r="X7271">
            <v>0</v>
          </cell>
          <cell r="Y7271">
            <v>20.239999999999998</v>
          </cell>
          <cell r="Z7271">
            <v>0</v>
          </cell>
          <cell r="AA7271">
            <v>0</v>
          </cell>
          <cell r="AB7271">
            <v>0</v>
          </cell>
          <cell r="AC7271">
            <v>0</v>
          </cell>
          <cell r="AD7271">
            <v>0</v>
          </cell>
        </row>
        <row r="7272">
          <cell r="B7272" t="str">
            <v>MASON CO-REGULATEDCOMMERCIAL - REARLOADR1.5YDEM</v>
          </cell>
          <cell r="J7272" t="str">
            <v>R1.5YDEM</v>
          </cell>
          <cell r="K7272" t="str">
            <v>1.5 YD 1X EOW</v>
          </cell>
          <cell r="S7272">
            <v>0</v>
          </cell>
          <cell r="T7272">
            <v>0</v>
          </cell>
          <cell r="U7272">
            <v>0</v>
          </cell>
          <cell r="V7272">
            <v>0</v>
          </cell>
          <cell r="W7272">
            <v>0</v>
          </cell>
          <cell r="X7272">
            <v>0</v>
          </cell>
          <cell r="Y7272">
            <v>7994.13</v>
          </cell>
          <cell r="Z7272">
            <v>0</v>
          </cell>
          <cell r="AA7272">
            <v>0</v>
          </cell>
          <cell r="AB7272">
            <v>0</v>
          </cell>
          <cell r="AC7272">
            <v>0</v>
          </cell>
          <cell r="AD7272">
            <v>0</v>
          </cell>
        </row>
        <row r="7273">
          <cell r="B7273" t="str">
            <v>MASON CO-REGULATEDCOMMERCIAL - REARLOADR1.5YDRENTM</v>
          </cell>
          <cell r="J7273" t="str">
            <v>R1.5YDRENTM</v>
          </cell>
          <cell r="K7273" t="str">
            <v>1.5YD CONTAINER RENT-MTH</v>
          </cell>
          <cell r="S7273">
            <v>0</v>
          </cell>
          <cell r="T7273">
            <v>0</v>
          </cell>
          <cell r="U7273">
            <v>0</v>
          </cell>
          <cell r="V7273">
            <v>0</v>
          </cell>
          <cell r="W7273">
            <v>0</v>
          </cell>
          <cell r="X7273">
            <v>0</v>
          </cell>
          <cell r="Y7273">
            <v>2439.06</v>
          </cell>
          <cell r="Z7273">
            <v>0</v>
          </cell>
          <cell r="AA7273">
            <v>0</v>
          </cell>
          <cell r="AB7273">
            <v>0</v>
          </cell>
          <cell r="AC7273">
            <v>0</v>
          </cell>
          <cell r="AD7273">
            <v>0</v>
          </cell>
        </row>
        <row r="7274">
          <cell r="B7274" t="str">
            <v>MASON CO-REGULATEDCOMMERCIAL - REARLOADR1.5YDRENTT</v>
          </cell>
          <cell r="J7274" t="str">
            <v>R1.5YDRENTT</v>
          </cell>
          <cell r="K7274" t="str">
            <v>1.5YD TEMP CONTAINER RENT</v>
          </cell>
          <cell r="S7274">
            <v>0</v>
          </cell>
          <cell r="T7274">
            <v>0</v>
          </cell>
          <cell r="U7274">
            <v>0</v>
          </cell>
          <cell r="V7274">
            <v>0</v>
          </cell>
          <cell r="W7274">
            <v>0</v>
          </cell>
          <cell r="X7274">
            <v>0</v>
          </cell>
          <cell r="Y7274">
            <v>17.87</v>
          </cell>
          <cell r="Z7274">
            <v>0</v>
          </cell>
          <cell r="AA7274">
            <v>0</v>
          </cell>
          <cell r="AB7274">
            <v>0</v>
          </cell>
          <cell r="AC7274">
            <v>0</v>
          </cell>
          <cell r="AD7274">
            <v>0</v>
          </cell>
        </row>
        <row r="7275">
          <cell r="B7275" t="str">
            <v>MASON CO-REGULATEDCOMMERCIAL - REARLOADR1.5YDRENTTM</v>
          </cell>
          <cell r="J7275" t="str">
            <v>R1.5YDRENTTM</v>
          </cell>
          <cell r="K7275" t="str">
            <v>1.5 YD TEMP CONT RENT MON</v>
          </cell>
          <cell r="S7275">
            <v>0</v>
          </cell>
          <cell r="T7275">
            <v>0</v>
          </cell>
          <cell r="U7275">
            <v>0</v>
          </cell>
          <cell r="V7275">
            <v>0</v>
          </cell>
          <cell r="W7275">
            <v>0</v>
          </cell>
          <cell r="X7275">
            <v>0</v>
          </cell>
          <cell r="Y7275">
            <v>110.39</v>
          </cell>
          <cell r="Z7275">
            <v>0</v>
          </cell>
          <cell r="AA7275">
            <v>0</v>
          </cell>
          <cell r="AB7275">
            <v>0</v>
          </cell>
          <cell r="AC7275">
            <v>0</v>
          </cell>
          <cell r="AD7275">
            <v>0</v>
          </cell>
        </row>
        <row r="7276">
          <cell r="B7276" t="str">
            <v>MASON CO-REGULATEDCOMMERCIAL - REARLOADR1.5YDWM</v>
          </cell>
          <cell r="J7276" t="str">
            <v>R1.5YDWM</v>
          </cell>
          <cell r="K7276" t="str">
            <v>1.5 YD 1X WEEKLY</v>
          </cell>
          <cell r="S7276">
            <v>0</v>
          </cell>
          <cell r="T7276">
            <v>0</v>
          </cell>
          <cell r="U7276">
            <v>0</v>
          </cell>
          <cell r="V7276">
            <v>0</v>
          </cell>
          <cell r="W7276">
            <v>0</v>
          </cell>
          <cell r="X7276">
            <v>0</v>
          </cell>
          <cell r="Y7276">
            <v>6055.59</v>
          </cell>
          <cell r="Z7276">
            <v>0</v>
          </cell>
          <cell r="AA7276">
            <v>0</v>
          </cell>
          <cell r="AB7276">
            <v>0</v>
          </cell>
          <cell r="AC7276">
            <v>0</v>
          </cell>
          <cell r="AD7276">
            <v>0</v>
          </cell>
        </row>
        <row r="7277">
          <cell r="B7277" t="str">
            <v>MASON CO-REGULATEDCOMMERCIAL - REARLOADR1YDEM</v>
          </cell>
          <cell r="J7277" t="str">
            <v>R1YDEM</v>
          </cell>
          <cell r="K7277" t="str">
            <v>1 YD 1X EOW</v>
          </cell>
          <cell r="S7277">
            <v>0</v>
          </cell>
          <cell r="T7277">
            <v>0</v>
          </cell>
          <cell r="U7277">
            <v>0</v>
          </cell>
          <cell r="V7277">
            <v>0</v>
          </cell>
          <cell r="W7277">
            <v>0</v>
          </cell>
          <cell r="X7277">
            <v>0</v>
          </cell>
          <cell r="Y7277">
            <v>750.4</v>
          </cell>
          <cell r="Z7277">
            <v>0</v>
          </cell>
          <cell r="AA7277">
            <v>0</v>
          </cell>
          <cell r="AB7277">
            <v>0</v>
          </cell>
          <cell r="AC7277">
            <v>0</v>
          </cell>
          <cell r="AD7277">
            <v>0</v>
          </cell>
        </row>
        <row r="7278">
          <cell r="B7278" t="str">
            <v>MASON CO-REGULATEDCOMMERCIAL - REARLOADR1YDRENTM</v>
          </cell>
          <cell r="J7278" t="str">
            <v>R1YDRENTM</v>
          </cell>
          <cell r="K7278" t="str">
            <v>1YD CONTAINER RENT-MTHLY</v>
          </cell>
          <cell r="S7278">
            <v>0</v>
          </cell>
          <cell r="T7278">
            <v>0</v>
          </cell>
          <cell r="U7278">
            <v>0</v>
          </cell>
          <cell r="V7278">
            <v>0</v>
          </cell>
          <cell r="W7278">
            <v>0</v>
          </cell>
          <cell r="X7278">
            <v>0</v>
          </cell>
          <cell r="Y7278">
            <v>177.87</v>
          </cell>
          <cell r="Z7278">
            <v>0</v>
          </cell>
          <cell r="AA7278">
            <v>0</v>
          </cell>
          <cell r="AB7278">
            <v>0</v>
          </cell>
          <cell r="AC7278">
            <v>0</v>
          </cell>
          <cell r="AD7278">
            <v>0</v>
          </cell>
        </row>
        <row r="7279">
          <cell r="B7279" t="str">
            <v>MASON CO-REGULATEDCOMMERCIAL - REARLOADR1YDWM</v>
          </cell>
          <cell r="J7279" t="str">
            <v>R1YDWM</v>
          </cell>
          <cell r="K7279" t="str">
            <v>1 YD 1X WEEKLY</v>
          </cell>
          <cell r="S7279">
            <v>0</v>
          </cell>
          <cell r="T7279">
            <v>0</v>
          </cell>
          <cell r="U7279">
            <v>0</v>
          </cell>
          <cell r="V7279">
            <v>0</v>
          </cell>
          <cell r="W7279">
            <v>0</v>
          </cell>
          <cell r="X7279">
            <v>0</v>
          </cell>
          <cell r="Y7279">
            <v>74.87</v>
          </cell>
          <cell r="Z7279">
            <v>0</v>
          </cell>
          <cell r="AA7279">
            <v>0</v>
          </cell>
          <cell r="AB7279">
            <v>0</v>
          </cell>
          <cell r="AC7279">
            <v>0</v>
          </cell>
          <cell r="AD7279">
            <v>0</v>
          </cell>
        </row>
        <row r="7280">
          <cell r="B7280" t="str">
            <v>MASON CO-REGULATEDCOMMERCIAL - REARLOADR2YDEM</v>
          </cell>
          <cell r="J7280" t="str">
            <v>R2YDEM</v>
          </cell>
          <cell r="K7280" t="str">
            <v>2 YD 1X EOW</v>
          </cell>
          <cell r="S7280">
            <v>0</v>
          </cell>
          <cell r="T7280">
            <v>0</v>
          </cell>
          <cell r="U7280">
            <v>0</v>
          </cell>
          <cell r="V7280">
            <v>0</v>
          </cell>
          <cell r="W7280">
            <v>0</v>
          </cell>
          <cell r="X7280">
            <v>0</v>
          </cell>
          <cell r="Y7280">
            <v>6416.83</v>
          </cell>
          <cell r="Z7280">
            <v>0</v>
          </cell>
          <cell r="AA7280">
            <v>0</v>
          </cell>
          <cell r="AB7280">
            <v>0</v>
          </cell>
          <cell r="AC7280">
            <v>0</v>
          </cell>
          <cell r="AD7280">
            <v>0</v>
          </cell>
        </row>
        <row r="7281">
          <cell r="B7281" t="str">
            <v>MASON CO-REGULATEDCOMMERCIAL - REARLOADR2YDRENTM</v>
          </cell>
          <cell r="J7281" t="str">
            <v>R2YDRENTM</v>
          </cell>
          <cell r="K7281" t="str">
            <v>2YD CONTAINER RENT-MTHLY</v>
          </cell>
          <cell r="S7281">
            <v>0</v>
          </cell>
          <cell r="T7281">
            <v>0</v>
          </cell>
          <cell r="U7281">
            <v>0</v>
          </cell>
          <cell r="V7281">
            <v>0</v>
          </cell>
          <cell r="W7281">
            <v>0</v>
          </cell>
          <cell r="X7281">
            <v>0</v>
          </cell>
          <cell r="Y7281">
            <v>5289.06</v>
          </cell>
          <cell r="Z7281">
            <v>0</v>
          </cell>
          <cell r="AA7281">
            <v>0</v>
          </cell>
          <cell r="AB7281">
            <v>0</v>
          </cell>
          <cell r="AC7281">
            <v>0</v>
          </cell>
          <cell r="AD7281">
            <v>0</v>
          </cell>
        </row>
        <row r="7282">
          <cell r="B7282" t="str">
            <v>MASON CO-REGULATEDCOMMERCIAL - REARLOADR2YDRENTT</v>
          </cell>
          <cell r="J7282" t="str">
            <v>R2YDRENTT</v>
          </cell>
          <cell r="K7282" t="str">
            <v>2YD TEMP CONTAINER RENT</v>
          </cell>
          <cell r="S7282">
            <v>0</v>
          </cell>
          <cell r="T7282">
            <v>0</v>
          </cell>
          <cell r="U7282">
            <v>0</v>
          </cell>
          <cell r="V7282">
            <v>0</v>
          </cell>
          <cell r="W7282">
            <v>0</v>
          </cell>
          <cell r="X7282">
            <v>0</v>
          </cell>
          <cell r="Y7282">
            <v>107.96</v>
          </cell>
          <cell r="Z7282">
            <v>0</v>
          </cell>
          <cell r="AA7282">
            <v>0</v>
          </cell>
          <cell r="AB7282">
            <v>0</v>
          </cell>
          <cell r="AC7282">
            <v>0</v>
          </cell>
          <cell r="AD7282">
            <v>0</v>
          </cell>
        </row>
        <row r="7283">
          <cell r="B7283" t="str">
            <v>MASON CO-REGULATEDCOMMERCIAL - REARLOADR2YDRENTTM</v>
          </cell>
          <cell r="J7283" t="str">
            <v>R2YDRENTTM</v>
          </cell>
          <cell r="K7283" t="str">
            <v>2 YD TEMP CONT RENT MONTH</v>
          </cell>
          <cell r="S7283">
            <v>0</v>
          </cell>
          <cell r="T7283">
            <v>0</v>
          </cell>
          <cell r="U7283">
            <v>0</v>
          </cell>
          <cell r="V7283">
            <v>0</v>
          </cell>
          <cell r="W7283">
            <v>0</v>
          </cell>
          <cell r="X7283">
            <v>0</v>
          </cell>
          <cell r="Y7283">
            <v>129.28</v>
          </cell>
          <cell r="Z7283">
            <v>0</v>
          </cell>
          <cell r="AA7283">
            <v>0</v>
          </cell>
          <cell r="AB7283">
            <v>0</v>
          </cell>
          <cell r="AC7283">
            <v>0</v>
          </cell>
          <cell r="AD7283">
            <v>0</v>
          </cell>
        </row>
        <row r="7284">
          <cell r="B7284" t="str">
            <v>MASON CO-REGULATEDCOMMERCIAL - REARLOADR2YDWM</v>
          </cell>
          <cell r="J7284" t="str">
            <v>R2YDWM</v>
          </cell>
          <cell r="K7284" t="str">
            <v>2 YD 1X WEEKLY</v>
          </cell>
          <cell r="S7284">
            <v>0</v>
          </cell>
          <cell r="T7284">
            <v>0</v>
          </cell>
          <cell r="U7284">
            <v>0</v>
          </cell>
          <cell r="V7284">
            <v>0</v>
          </cell>
          <cell r="W7284">
            <v>0</v>
          </cell>
          <cell r="X7284">
            <v>0</v>
          </cell>
          <cell r="Y7284">
            <v>37181.51</v>
          </cell>
          <cell r="Z7284">
            <v>0</v>
          </cell>
          <cell r="AA7284">
            <v>0</v>
          </cell>
          <cell r="AB7284">
            <v>0</v>
          </cell>
          <cell r="AC7284">
            <v>0</v>
          </cell>
          <cell r="AD7284">
            <v>0</v>
          </cell>
        </row>
        <row r="7285">
          <cell r="B7285" t="str">
            <v>MASON CO-REGULATEDCOMMERCIAL - REARLOADUNLOCKREF</v>
          </cell>
          <cell r="J7285" t="str">
            <v>UNLOCKREF</v>
          </cell>
          <cell r="K7285" t="str">
            <v>UNLOCK / UNLATCH REFUSE</v>
          </cell>
          <cell r="S7285">
            <v>0</v>
          </cell>
          <cell r="T7285">
            <v>0</v>
          </cell>
          <cell r="U7285">
            <v>0</v>
          </cell>
          <cell r="V7285">
            <v>0</v>
          </cell>
          <cell r="W7285">
            <v>0</v>
          </cell>
          <cell r="X7285">
            <v>0</v>
          </cell>
          <cell r="Y7285">
            <v>255.54</v>
          </cell>
          <cell r="Z7285">
            <v>0</v>
          </cell>
          <cell r="AA7285">
            <v>0</v>
          </cell>
          <cell r="AB7285">
            <v>0</v>
          </cell>
          <cell r="AC7285">
            <v>0</v>
          </cell>
          <cell r="AD7285">
            <v>0</v>
          </cell>
        </row>
        <row r="7286">
          <cell r="B7286" t="str">
            <v>MASON CO-REGULATEDCOMMERCIAL - REARLOADCDELC</v>
          </cell>
          <cell r="J7286" t="str">
            <v>CDELC</v>
          </cell>
          <cell r="K7286" t="str">
            <v>CONTAINER DELIVERY CHARGE</v>
          </cell>
          <cell r="S7286">
            <v>0</v>
          </cell>
          <cell r="T7286">
            <v>0</v>
          </cell>
          <cell r="U7286">
            <v>0</v>
          </cell>
          <cell r="V7286">
            <v>0</v>
          </cell>
          <cell r="W7286">
            <v>0</v>
          </cell>
          <cell r="X7286">
            <v>0</v>
          </cell>
          <cell r="Y7286">
            <v>540</v>
          </cell>
          <cell r="Z7286">
            <v>0</v>
          </cell>
          <cell r="AA7286">
            <v>0</v>
          </cell>
          <cell r="AB7286">
            <v>0</v>
          </cell>
          <cell r="AC7286">
            <v>0</v>
          </cell>
          <cell r="AD7286">
            <v>0</v>
          </cell>
        </row>
        <row r="7287">
          <cell r="B7287" t="str">
            <v>MASON CO-REGULATEDCOMMERCIAL - REARLOADCEXYD</v>
          </cell>
          <cell r="J7287" t="str">
            <v>CEXYD</v>
          </cell>
          <cell r="K7287" t="str">
            <v>CMML EXTRA YARDAGE</v>
          </cell>
          <cell r="S7287">
            <v>0</v>
          </cell>
          <cell r="T7287">
            <v>0</v>
          </cell>
          <cell r="U7287">
            <v>0</v>
          </cell>
          <cell r="V7287">
            <v>0</v>
          </cell>
          <cell r="W7287">
            <v>0</v>
          </cell>
          <cell r="X7287">
            <v>0</v>
          </cell>
          <cell r="Y7287">
            <v>671.16</v>
          </cell>
          <cell r="Z7287">
            <v>0</v>
          </cell>
          <cell r="AA7287">
            <v>0</v>
          </cell>
          <cell r="AB7287">
            <v>0</v>
          </cell>
          <cell r="AC7287">
            <v>0</v>
          </cell>
          <cell r="AD7287">
            <v>0</v>
          </cell>
        </row>
        <row r="7288">
          <cell r="B7288" t="str">
            <v>MASON CO-REGULATEDCOMMERCIAL - REARLOADCLSE1COL</v>
          </cell>
          <cell r="J7288" t="str">
            <v>CLSE1COL</v>
          </cell>
          <cell r="K7288" t="str">
            <v>ADDT'L LOOSE-COLLECTOR</v>
          </cell>
          <cell r="S7288">
            <v>0</v>
          </cell>
          <cell r="T7288">
            <v>0</v>
          </cell>
          <cell r="U7288">
            <v>0</v>
          </cell>
          <cell r="V7288">
            <v>0</v>
          </cell>
          <cell r="W7288">
            <v>0</v>
          </cell>
          <cell r="X7288">
            <v>0</v>
          </cell>
          <cell r="Y7288">
            <v>250.02</v>
          </cell>
          <cell r="Z7288">
            <v>0</v>
          </cell>
          <cell r="AA7288">
            <v>0</v>
          </cell>
          <cell r="AB7288">
            <v>0</v>
          </cell>
          <cell r="AC7288">
            <v>0</v>
          </cell>
          <cell r="AD7288">
            <v>0</v>
          </cell>
        </row>
        <row r="7289">
          <cell r="B7289" t="str">
            <v>MASON CO-REGULATEDCOMMERCIAL - REARLOADCOMCAN</v>
          </cell>
          <cell r="J7289" t="str">
            <v>COMCAN</v>
          </cell>
          <cell r="K7289" t="str">
            <v>COMMERCIAL CAN EXTRA</v>
          </cell>
          <cell r="S7289">
            <v>0</v>
          </cell>
          <cell r="T7289">
            <v>0</v>
          </cell>
          <cell r="U7289">
            <v>0</v>
          </cell>
          <cell r="V7289">
            <v>0</v>
          </cell>
          <cell r="W7289">
            <v>0</v>
          </cell>
          <cell r="X7289">
            <v>0</v>
          </cell>
          <cell r="Y7289">
            <v>47.2</v>
          </cell>
          <cell r="Z7289">
            <v>0</v>
          </cell>
          <cell r="AA7289">
            <v>0</v>
          </cell>
          <cell r="AB7289">
            <v>0</v>
          </cell>
          <cell r="AC7289">
            <v>0</v>
          </cell>
          <cell r="AD7289">
            <v>0</v>
          </cell>
        </row>
        <row r="7290">
          <cell r="B7290" t="str">
            <v>MASON CO-REGULATEDCOMMERCIAL - REARLOADR1.5YDPU</v>
          </cell>
          <cell r="J7290" t="str">
            <v>R1.5YDPU</v>
          </cell>
          <cell r="K7290" t="str">
            <v>1.5YD CONTAINER PICKUP</v>
          </cell>
          <cell r="S7290">
            <v>0</v>
          </cell>
          <cell r="T7290">
            <v>0</v>
          </cell>
          <cell r="U7290">
            <v>0</v>
          </cell>
          <cell r="V7290">
            <v>0</v>
          </cell>
          <cell r="W7290">
            <v>0</v>
          </cell>
          <cell r="X7290">
            <v>0</v>
          </cell>
          <cell r="Y7290">
            <v>191.7</v>
          </cell>
          <cell r="Z7290">
            <v>0</v>
          </cell>
          <cell r="AA7290">
            <v>0</v>
          </cell>
          <cell r="AB7290">
            <v>0</v>
          </cell>
          <cell r="AC7290">
            <v>0</v>
          </cell>
          <cell r="AD7290">
            <v>0</v>
          </cell>
        </row>
        <row r="7291">
          <cell r="B7291" t="str">
            <v>MASON CO-REGULATEDCOMMERCIAL - REARLOADR2YDPU</v>
          </cell>
          <cell r="J7291" t="str">
            <v>R2YDPU</v>
          </cell>
          <cell r="K7291" t="str">
            <v>2YD CONTAINER PICKUP</v>
          </cell>
          <cell r="S7291">
            <v>0</v>
          </cell>
          <cell r="T7291">
            <v>0</v>
          </cell>
          <cell r="U7291">
            <v>0</v>
          </cell>
          <cell r="V7291">
            <v>0</v>
          </cell>
          <cell r="W7291">
            <v>0</v>
          </cell>
          <cell r="X7291">
            <v>0</v>
          </cell>
          <cell r="Y7291">
            <v>962.54</v>
          </cell>
          <cell r="Z7291">
            <v>0</v>
          </cell>
          <cell r="AA7291">
            <v>0</v>
          </cell>
          <cell r="AB7291">
            <v>0</v>
          </cell>
          <cell r="AC7291">
            <v>0</v>
          </cell>
          <cell r="AD7291">
            <v>0</v>
          </cell>
        </row>
        <row r="7292">
          <cell r="B7292" t="str">
            <v>MASON CO-REGULATEDCOMMERCIAL - REARLOADROLLOUTOC</v>
          </cell>
          <cell r="J7292" t="str">
            <v>ROLLOUTOC</v>
          </cell>
          <cell r="K7292" t="str">
            <v>ROLL OUT</v>
          </cell>
          <cell r="S7292">
            <v>0</v>
          </cell>
          <cell r="T7292">
            <v>0</v>
          </cell>
          <cell r="U7292">
            <v>0</v>
          </cell>
          <cell r="V7292">
            <v>0</v>
          </cell>
          <cell r="W7292">
            <v>0</v>
          </cell>
          <cell r="X7292">
            <v>0</v>
          </cell>
          <cell r="Y7292">
            <v>291.60000000000002</v>
          </cell>
          <cell r="Z7292">
            <v>0</v>
          </cell>
          <cell r="AA7292">
            <v>0</v>
          </cell>
          <cell r="AB7292">
            <v>0</v>
          </cell>
          <cell r="AC7292">
            <v>0</v>
          </cell>
          <cell r="AD7292">
            <v>0</v>
          </cell>
        </row>
        <row r="7293">
          <cell r="B7293" t="str">
            <v>MASON CO-REGULATEDCOMMERCIAL - REARLOADUNLOCKREF</v>
          </cell>
          <cell r="J7293" t="str">
            <v>UNLOCKREF</v>
          </cell>
          <cell r="K7293" t="str">
            <v>UNLOCK / UNLATCH REFUSE</v>
          </cell>
          <cell r="S7293">
            <v>0</v>
          </cell>
          <cell r="T7293">
            <v>0</v>
          </cell>
          <cell r="U7293">
            <v>0</v>
          </cell>
          <cell r="V7293">
            <v>0</v>
          </cell>
          <cell r="W7293">
            <v>0</v>
          </cell>
          <cell r="X7293">
            <v>0</v>
          </cell>
          <cell r="Y7293">
            <v>5.0599999999999996</v>
          </cell>
          <cell r="Z7293">
            <v>0</v>
          </cell>
          <cell r="AA7293">
            <v>0</v>
          </cell>
          <cell r="AB7293">
            <v>0</v>
          </cell>
          <cell r="AC7293">
            <v>0</v>
          </cell>
          <cell r="AD7293">
            <v>0</v>
          </cell>
        </row>
        <row r="7294">
          <cell r="B7294" t="str">
            <v>MASON CO-REGULATEDCOMMERCIAL RECYCLERECYCLERMA</v>
          </cell>
          <cell r="J7294" t="str">
            <v>RECYCLERMA</v>
          </cell>
          <cell r="K7294" t="str">
            <v>VALUE OF RECYCLEABLES</v>
          </cell>
          <cell r="S7294">
            <v>0</v>
          </cell>
          <cell r="T7294">
            <v>0</v>
          </cell>
          <cell r="U7294">
            <v>0</v>
          </cell>
          <cell r="V7294">
            <v>0</v>
          </cell>
          <cell r="W7294">
            <v>0</v>
          </cell>
          <cell r="X7294">
            <v>0</v>
          </cell>
          <cell r="Y7294">
            <v>1.665</v>
          </cell>
          <cell r="Z7294">
            <v>1.665</v>
          </cell>
          <cell r="AA7294">
            <v>0</v>
          </cell>
          <cell r="AB7294">
            <v>0</v>
          </cell>
          <cell r="AC7294">
            <v>0</v>
          </cell>
          <cell r="AD7294">
            <v>0</v>
          </cell>
        </row>
        <row r="7295">
          <cell r="B7295" t="str">
            <v>MASON CO-REGULATEDCOMMERCIAL RECYCLEWLKNRE1RECY</v>
          </cell>
          <cell r="J7295" t="str">
            <v>WLKNRE1RECY</v>
          </cell>
          <cell r="K7295" t="str">
            <v>WALK IN 5-25FT EOW-RECYCL</v>
          </cell>
          <cell r="S7295">
            <v>0</v>
          </cell>
          <cell r="T7295">
            <v>0</v>
          </cell>
          <cell r="U7295">
            <v>0</v>
          </cell>
          <cell r="V7295">
            <v>0</v>
          </cell>
          <cell r="W7295">
            <v>0</v>
          </cell>
          <cell r="X7295">
            <v>0</v>
          </cell>
          <cell r="Y7295">
            <v>243.48</v>
          </cell>
          <cell r="Z7295">
            <v>0</v>
          </cell>
          <cell r="AA7295">
            <v>0</v>
          </cell>
          <cell r="AB7295">
            <v>0</v>
          </cell>
          <cell r="AC7295">
            <v>0</v>
          </cell>
          <cell r="AD7295">
            <v>0</v>
          </cell>
        </row>
        <row r="7296">
          <cell r="B7296" t="str">
            <v>MASON CO-REGULATEDCOMMERCIAL RECYCLE96CRCONGE1</v>
          </cell>
          <cell r="J7296" t="str">
            <v>96CRCONGE1</v>
          </cell>
          <cell r="K7296" t="str">
            <v>96 COMMINGLE NG-EOW</v>
          </cell>
          <cell r="S7296">
            <v>0</v>
          </cell>
          <cell r="T7296">
            <v>0</v>
          </cell>
          <cell r="U7296">
            <v>0</v>
          </cell>
          <cell r="V7296">
            <v>0</v>
          </cell>
          <cell r="W7296">
            <v>0</v>
          </cell>
          <cell r="X7296">
            <v>0</v>
          </cell>
          <cell r="Y7296">
            <v>0</v>
          </cell>
          <cell r="Z7296">
            <v>0</v>
          </cell>
          <cell r="AA7296">
            <v>0</v>
          </cell>
          <cell r="AB7296">
            <v>0</v>
          </cell>
          <cell r="AC7296">
            <v>0</v>
          </cell>
          <cell r="AD7296">
            <v>0</v>
          </cell>
        </row>
        <row r="7297">
          <cell r="B7297" t="str">
            <v>MASON CO-REGULATEDCOMMERCIAL RECYCLERECYCLERMA</v>
          </cell>
          <cell r="J7297" t="str">
            <v>RECYCLERMA</v>
          </cell>
          <cell r="K7297" t="str">
            <v>VALUE OF RECYCLEABLES</v>
          </cell>
          <cell r="S7297">
            <v>0</v>
          </cell>
          <cell r="T7297">
            <v>0</v>
          </cell>
          <cell r="U7297">
            <v>0</v>
          </cell>
          <cell r="V7297">
            <v>0</v>
          </cell>
          <cell r="W7297">
            <v>0</v>
          </cell>
          <cell r="X7297">
            <v>0</v>
          </cell>
          <cell r="Y7297">
            <v>1784.89</v>
          </cell>
          <cell r="Z7297">
            <v>0</v>
          </cell>
          <cell r="AA7297">
            <v>0</v>
          </cell>
          <cell r="AB7297">
            <v>0</v>
          </cell>
          <cell r="AC7297">
            <v>0</v>
          </cell>
          <cell r="AD7297">
            <v>0</v>
          </cell>
        </row>
        <row r="7298">
          <cell r="B7298" t="str">
            <v>MASON CO-REGULATEDCOMMERCIAL RECYCLERECYCRMA</v>
          </cell>
          <cell r="J7298" t="str">
            <v>RECYCRMA</v>
          </cell>
          <cell r="K7298" t="str">
            <v>RECYCLE MONTHLY ARREARS</v>
          </cell>
          <cell r="S7298">
            <v>0</v>
          </cell>
          <cell r="T7298">
            <v>0</v>
          </cell>
          <cell r="U7298">
            <v>0</v>
          </cell>
          <cell r="V7298">
            <v>0</v>
          </cell>
          <cell r="W7298">
            <v>0</v>
          </cell>
          <cell r="X7298">
            <v>0</v>
          </cell>
          <cell r="Y7298">
            <v>4439.8999999999996</v>
          </cell>
          <cell r="Z7298">
            <v>0</v>
          </cell>
          <cell r="AA7298">
            <v>0</v>
          </cell>
          <cell r="AB7298">
            <v>0</v>
          </cell>
          <cell r="AC7298">
            <v>0</v>
          </cell>
          <cell r="AD7298">
            <v>0</v>
          </cell>
        </row>
        <row r="7299">
          <cell r="B7299" t="str">
            <v>MASON CO-REGULATEDCOMMERCIAL RECYCLERECYRNBMA</v>
          </cell>
          <cell r="J7299" t="str">
            <v>RECYRNBMA</v>
          </cell>
          <cell r="K7299" t="str">
            <v>RECYCLE NO BIN MONTHLY AR</v>
          </cell>
          <cell r="S7299">
            <v>0</v>
          </cell>
          <cell r="T7299">
            <v>0</v>
          </cell>
          <cell r="U7299">
            <v>0</v>
          </cell>
          <cell r="V7299">
            <v>0</v>
          </cell>
          <cell r="W7299">
            <v>0</v>
          </cell>
          <cell r="X7299">
            <v>0</v>
          </cell>
          <cell r="Y7299">
            <v>16.66</v>
          </cell>
          <cell r="Z7299">
            <v>0</v>
          </cell>
          <cell r="AA7299">
            <v>0</v>
          </cell>
          <cell r="AB7299">
            <v>0</v>
          </cell>
          <cell r="AC7299">
            <v>0</v>
          </cell>
          <cell r="AD7299">
            <v>0</v>
          </cell>
        </row>
        <row r="7300">
          <cell r="B7300" t="str">
            <v>MASON CO-REGULATEDPAYMENTSRETCK-USBL</v>
          </cell>
          <cell r="J7300" t="str">
            <v>RETCK-USBL</v>
          </cell>
          <cell r="K7300" t="str">
            <v>RETURNED CHECK - US BANK LOCKBOX</v>
          </cell>
          <cell r="S7300">
            <v>0</v>
          </cell>
          <cell r="T7300">
            <v>0</v>
          </cell>
          <cell r="U7300">
            <v>0</v>
          </cell>
          <cell r="V7300">
            <v>0</v>
          </cell>
          <cell r="W7300">
            <v>0</v>
          </cell>
          <cell r="X7300">
            <v>0</v>
          </cell>
          <cell r="Y7300">
            <v>65.91</v>
          </cell>
          <cell r="Z7300">
            <v>0</v>
          </cell>
          <cell r="AA7300">
            <v>0</v>
          </cell>
          <cell r="AB7300">
            <v>0</v>
          </cell>
          <cell r="AC7300">
            <v>0</v>
          </cell>
          <cell r="AD7300">
            <v>0</v>
          </cell>
        </row>
        <row r="7301">
          <cell r="B7301" t="str">
            <v>MASON CO-REGULATEDPAYMENTSCC-KOL</v>
          </cell>
          <cell r="J7301" t="str">
            <v>CC-KOL</v>
          </cell>
          <cell r="K7301" t="str">
            <v>ONLINE PAYMENT-CC</v>
          </cell>
          <cell r="S7301">
            <v>0</v>
          </cell>
          <cell r="T7301">
            <v>0</v>
          </cell>
          <cell r="U7301">
            <v>0</v>
          </cell>
          <cell r="V7301">
            <v>0</v>
          </cell>
          <cell r="W7301">
            <v>0</v>
          </cell>
          <cell r="X7301">
            <v>0</v>
          </cell>
          <cell r="Y7301">
            <v>-97244.55</v>
          </cell>
          <cell r="Z7301">
            <v>0</v>
          </cell>
          <cell r="AA7301">
            <v>0</v>
          </cell>
          <cell r="AB7301">
            <v>0</v>
          </cell>
          <cell r="AC7301">
            <v>0</v>
          </cell>
          <cell r="AD7301">
            <v>0</v>
          </cell>
        </row>
        <row r="7302">
          <cell r="B7302" t="str">
            <v>MASON CO-REGULATEDPAYMENTSCCREF-KOL</v>
          </cell>
          <cell r="J7302" t="str">
            <v>CCREF-KOL</v>
          </cell>
          <cell r="K7302" t="str">
            <v>CREDIT CARD REFUND</v>
          </cell>
          <cell r="S7302">
            <v>0</v>
          </cell>
          <cell r="T7302">
            <v>0</v>
          </cell>
          <cell r="U7302">
            <v>0</v>
          </cell>
          <cell r="V7302">
            <v>0</v>
          </cell>
          <cell r="W7302">
            <v>0</v>
          </cell>
          <cell r="X7302">
            <v>0</v>
          </cell>
          <cell r="Y7302">
            <v>163.16999999999999</v>
          </cell>
          <cell r="Z7302">
            <v>0</v>
          </cell>
          <cell r="AA7302">
            <v>0</v>
          </cell>
          <cell r="AB7302">
            <v>0</v>
          </cell>
          <cell r="AC7302">
            <v>0</v>
          </cell>
          <cell r="AD7302">
            <v>0</v>
          </cell>
        </row>
        <row r="7303">
          <cell r="B7303" t="str">
            <v>MASON CO-REGULATEDPAYMENTSPAY</v>
          </cell>
          <cell r="J7303" t="str">
            <v>PAY</v>
          </cell>
          <cell r="K7303" t="str">
            <v>PAYMENT-THANK YOU!</v>
          </cell>
          <cell r="S7303">
            <v>0</v>
          </cell>
          <cell r="T7303">
            <v>0</v>
          </cell>
          <cell r="U7303">
            <v>0</v>
          </cell>
          <cell r="V7303">
            <v>0</v>
          </cell>
          <cell r="W7303">
            <v>0</v>
          </cell>
          <cell r="X7303">
            <v>0</v>
          </cell>
          <cell r="Y7303">
            <v>-10163.35</v>
          </cell>
          <cell r="Z7303">
            <v>0</v>
          </cell>
          <cell r="AA7303">
            <v>0</v>
          </cell>
          <cell r="AB7303">
            <v>0</v>
          </cell>
          <cell r="AC7303">
            <v>0</v>
          </cell>
          <cell r="AD7303">
            <v>0</v>
          </cell>
        </row>
        <row r="7304">
          <cell r="B7304" t="str">
            <v>MASON CO-REGULATEDPAYMENTSPAY-CFREE</v>
          </cell>
          <cell r="J7304" t="str">
            <v>PAY-CFREE</v>
          </cell>
          <cell r="K7304" t="str">
            <v>PAYMENT-THANK YOU</v>
          </cell>
          <cell r="S7304">
            <v>0</v>
          </cell>
          <cell r="T7304">
            <v>0</v>
          </cell>
          <cell r="U7304">
            <v>0</v>
          </cell>
          <cell r="V7304">
            <v>0</v>
          </cell>
          <cell r="W7304">
            <v>0</v>
          </cell>
          <cell r="X7304">
            <v>0</v>
          </cell>
          <cell r="Y7304">
            <v>-18995.060000000001</v>
          </cell>
          <cell r="Z7304">
            <v>0</v>
          </cell>
          <cell r="AA7304">
            <v>0</v>
          </cell>
          <cell r="AB7304">
            <v>0</v>
          </cell>
          <cell r="AC7304">
            <v>0</v>
          </cell>
          <cell r="AD7304">
            <v>0</v>
          </cell>
        </row>
        <row r="7305">
          <cell r="B7305" t="str">
            <v>MASON CO-REGULATEDPAYMENTSPAY-KOL</v>
          </cell>
          <cell r="J7305" t="str">
            <v>PAY-KOL</v>
          </cell>
          <cell r="K7305" t="str">
            <v>PAYMENT-THANK YOU - OL</v>
          </cell>
          <cell r="S7305">
            <v>0</v>
          </cell>
          <cell r="T7305">
            <v>0</v>
          </cell>
          <cell r="U7305">
            <v>0</v>
          </cell>
          <cell r="V7305">
            <v>0</v>
          </cell>
          <cell r="W7305">
            <v>0</v>
          </cell>
          <cell r="X7305">
            <v>0</v>
          </cell>
          <cell r="Y7305">
            <v>-24584.51</v>
          </cell>
          <cell r="Z7305">
            <v>0</v>
          </cell>
          <cell r="AA7305">
            <v>0</v>
          </cell>
          <cell r="AB7305">
            <v>0</v>
          </cell>
          <cell r="AC7305">
            <v>0</v>
          </cell>
          <cell r="AD7305">
            <v>0</v>
          </cell>
        </row>
        <row r="7306">
          <cell r="B7306" t="str">
            <v>MASON CO-REGULATEDPAYMENTSPAY-ORCC</v>
          </cell>
          <cell r="J7306" t="str">
            <v>PAY-ORCC</v>
          </cell>
          <cell r="K7306" t="str">
            <v>ORCC PAYMENT</v>
          </cell>
          <cell r="S7306">
            <v>0</v>
          </cell>
          <cell r="T7306">
            <v>0</v>
          </cell>
          <cell r="U7306">
            <v>0</v>
          </cell>
          <cell r="V7306">
            <v>0</v>
          </cell>
          <cell r="W7306">
            <v>0</v>
          </cell>
          <cell r="X7306">
            <v>0</v>
          </cell>
          <cell r="Y7306">
            <v>-764.22</v>
          </cell>
          <cell r="Z7306">
            <v>0</v>
          </cell>
          <cell r="AA7306">
            <v>0</v>
          </cell>
          <cell r="AB7306">
            <v>0</v>
          </cell>
          <cell r="AC7306">
            <v>0</v>
          </cell>
          <cell r="AD7306">
            <v>0</v>
          </cell>
        </row>
        <row r="7307">
          <cell r="B7307" t="str">
            <v>MASON CO-REGULATEDPAYMENTSPAY-RPPS</v>
          </cell>
          <cell r="J7307" t="str">
            <v>PAY-RPPS</v>
          </cell>
          <cell r="K7307" t="str">
            <v>RPSS PAYMENT</v>
          </cell>
          <cell r="S7307">
            <v>0</v>
          </cell>
          <cell r="T7307">
            <v>0</v>
          </cell>
          <cell r="U7307">
            <v>0</v>
          </cell>
          <cell r="V7307">
            <v>0</v>
          </cell>
          <cell r="W7307">
            <v>0</v>
          </cell>
          <cell r="X7307">
            <v>0</v>
          </cell>
          <cell r="Y7307">
            <v>-3054.66</v>
          </cell>
          <cell r="Z7307">
            <v>0</v>
          </cell>
          <cell r="AA7307">
            <v>0</v>
          </cell>
          <cell r="AB7307">
            <v>0</v>
          </cell>
          <cell r="AC7307">
            <v>0</v>
          </cell>
          <cell r="AD7307">
            <v>0</v>
          </cell>
        </row>
        <row r="7308">
          <cell r="B7308" t="str">
            <v>MASON CO-REGULATEDPAYMENTSPAYMET</v>
          </cell>
          <cell r="J7308" t="str">
            <v>PAYMET</v>
          </cell>
          <cell r="K7308" t="str">
            <v>METAVANTE ONLINE PAYMENT</v>
          </cell>
          <cell r="S7308">
            <v>0</v>
          </cell>
          <cell r="T7308">
            <v>0</v>
          </cell>
          <cell r="U7308">
            <v>0</v>
          </cell>
          <cell r="V7308">
            <v>0</v>
          </cell>
          <cell r="W7308">
            <v>0</v>
          </cell>
          <cell r="X7308">
            <v>0</v>
          </cell>
          <cell r="Y7308">
            <v>-2950.83</v>
          </cell>
          <cell r="Z7308">
            <v>0</v>
          </cell>
          <cell r="AA7308">
            <v>0</v>
          </cell>
          <cell r="AB7308">
            <v>0</v>
          </cell>
          <cell r="AC7308">
            <v>0</v>
          </cell>
          <cell r="AD7308">
            <v>0</v>
          </cell>
        </row>
        <row r="7309">
          <cell r="B7309" t="str">
            <v>MASON CO-REGULATEDPAYMENTSPAYUSBL</v>
          </cell>
          <cell r="J7309" t="str">
            <v>PAYUSBL</v>
          </cell>
          <cell r="K7309" t="str">
            <v>PAYMENT THANK YOU</v>
          </cell>
          <cell r="S7309">
            <v>0</v>
          </cell>
          <cell r="T7309">
            <v>0</v>
          </cell>
          <cell r="U7309">
            <v>0</v>
          </cell>
          <cell r="V7309">
            <v>0</v>
          </cell>
          <cell r="W7309">
            <v>0</v>
          </cell>
          <cell r="X7309">
            <v>0</v>
          </cell>
          <cell r="Y7309">
            <v>-19199.66</v>
          </cell>
          <cell r="Z7309">
            <v>0</v>
          </cell>
          <cell r="AA7309">
            <v>0</v>
          </cell>
          <cell r="AB7309">
            <v>0</v>
          </cell>
          <cell r="AC7309">
            <v>0</v>
          </cell>
          <cell r="AD7309">
            <v>0</v>
          </cell>
        </row>
        <row r="7310">
          <cell r="B7310" t="str">
            <v>MASON CO-REGULATEDPAYMENTSRET-KOL</v>
          </cell>
          <cell r="J7310" t="str">
            <v>RET-KOL</v>
          </cell>
          <cell r="K7310" t="str">
            <v>ONLINE PAYMENT RETURN</v>
          </cell>
          <cell r="S7310">
            <v>0</v>
          </cell>
          <cell r="T7310">
            <v>0</v>
          </cell>
          <cell r="U7310">
            <v>0</v>
          </cell>
          <cell r="V7310">
            <v>0</v>
          </cell>
          <cell r="W7310">
            <v>0</v>
          </cell>
          <cell r="X7310">
            <v>0</v>
          </cell>
          <cell r="Y7310">
            <v>757.75</v>
          </cell>
          <cell r="Z7310">
            <v>0</v>
          </cell>
          <cell r="AA7310">
            <v>0</v>
          </cell>
          <cell r="AB7310">
            <v>0</v>
          </cell>
          <cell r="AC7310">
            <v>0</v>
          </cell>
          <cell r="AD7310">
            <v>0</v>
          </cell>
        </row>
        <row r="7311">
          <cell r="B7311" t="str">
            <v>MASON CO-REGULATEDPAYMENTSCC-KOL</v>
          </cell>
          <cell r="J7311" t="str">
            <v>CC-KOL</v>
          </cell>
          <cell r="K7311" t="str">
            <v>ONLINE PAYMENT-CC</v>
          </cell>
          <cell r="S7311">
            <v>0</v>
          </cell>
          <cell r="T7311">
            <v>0</v>
          </cell>
          <cell r="U7311">
            <v>0</v>
          </cell>
          <cell r="V7311">
            <v>0</v>
          </cell>
          <cell r="W7311">
            <v>0</v>
          </cell>
          <cell r="X7311">
            <v>0</v>
          </cell>
          <cell r="Y7311">
            <v>-62777.23</v>
          </cell>
          <cell r="Z7311">
            <v>0</v>
          </cell>
          <cell r="AA7311">
            <v>0</v>
          </cell>
          <cell r="AB7311">
            <v>0</v>
          </cell>
          <cell r="AC7311">
            <v>0</v>
          </cell>
          <cell r="AD7311">
            <v>0</v>
          </cell>
        </row>
        <row r="7312">
          <cell r="B7312" t="str">
            <v>MASON CO-REGULATEDPAYMENTSCCREF-KOL</v>
          </cell>
          <cell r="J7312" t="str">
            <v>CCREF-KOL</v>
          </cell>
          <cell r="K7312" t="str">
            <v>CREDIT CARD REFUND</v>
          </cell>
          <cell r="S7312">
            <v>0</v>
          </cell>
          <cell r="T7312">
            <v>0</v>
          </cell>
          <cell r="U7312">
            <v>0</v>
          </cell>
          <cell r="V7312">
            <v>0</v>
          </cell>
          <cell r="W7312">
            <v>0</v>
          </cell>
          <cell r="X7312">
            <v>0</v>
          </cell>
          <cell r="Y7312">
            <v>4196</v>
          </cell>
          <cell r="Z7312">
            <v>0</v>
          </cell>
          <cell r="AA7312">
            <v>0</v>
          </cell>
          <cell r="AB7312">
            <v>0</v>
          </cell>
          <cell r="AC7312">
            <v>0</v>
          </cell>
          <cell r="AD7312">
            <v>0</v>
          </cell>
        </row>
        <row r="7313">
          <cell r="B7313" t="str">
            <v>MASON CO-REGULATEDPAYMENTSPAY</v>
          </cell>
          <cell r="J7313" t="str">
            <v>PAY</v>
          </cell>
          <cell r="K7313" t="str">
            <v>PAYMENT-THANK YOU!</v>
          </cell>
          <cell r="S7313">
            <v>0</v>
          </cell>
          <cell r="T7313">
            <v>0</v>
          </cell>
          <cell r="U7313">
            <v>0</v>
          </cell>
          <cell r="V7313">
            <v>0</v>
          </cell>
          <cell r="W7313">
            <v>0</v>
          </cell>
          <cell r="X7313">
            <v>0</v>
          </cell>
          <cell r="Y7313">
            <v>-21342.02</v>
          </cell>
          <cell r="Z7313">
            <v>0</v>
          </cell>
          <cell r="AA7313">
            <v>0</v>
          </cell>
          <cell r="AB7313">
            <v>0</v>
          </cell>
          <cell r="AC7313">
            <v>0</v>
          </cell>
          <cell r="AD7313">
            <v>0</v>
          </cell>
        </row>
        <row r="7314">
          <cell r="B7314" t="str">
            <v>MASON CO-REGULATEDPAYMENTSPAY EFT</v>
          </cell>
          <cell r="J7314" t="str">
            <v>PAY EFT</v>
          </cell>
          <cell r="K7314" t="str">
            <v>ELECTRONIC PAYMENT</v>
          </cell>
          <cell r="S7314">
            <v>0</v>
          </cell>
          <cell r="T7314">
            <v>0</v>
          </cell>
          <cell r="U7314">
            <v>0</v>
          </cell>
          <cell r="V7314">
            <v>0</v>
          </cell>
          <cell r="W7314">
            <v>0</v>
          </cell>
          <cell r="X7314">
            <v>0</v>
          </cell>
          <cell r="Y7314">
            <v>-1647.97</v>
          </cell>
          <cell r="Z7314">
            <v>0</v>
          </cell>
          <cell r="AA7314">
            <v>0</v>
          </cell>
          <cell r="AB7314">
            <v>0</v>
          </cell>
          <cell r="AC7314">
            <v>0</v>
          </cell>
          <cell r="AD7314">
            <v>0</v>
          </cell>
        </row>
        <row r="7315">
          <cell r="B7315" t="str">
            <v>MASON CO-REGULATEDPAYMENTSPAY-CFREE</v>
          </cell>
          <cell r="J7315" t="str">
            <v>PAY-CFREE</v>
          </cell>
          <cell r="K7315" t="str">
            <v>PAYMENT-THANK YOU</v>
          </cell>
          <cell r="S7315">
            <v>0</v>
          </cell>
          <cell r="T7315">
            <v>0</v>
          </cell>
          <cell r="U7315">
            <v>0</v>
          </cell>
          <cell r="V7315">
            <v>0</v>
          </cell>
          <cell r="W7315">
            <v>0</v>
          </cell>
          <cell r="X7315">
            <v>0</v>
          </cell>
          <cell r="Y7315">
            <v>-3590.38</v>
          </cell>
          <cell r="Z7315">
            <v>0</v>
          </cell>
          <cell r="AA7315">
            <v>0</v>
          </cell>
          <cell r="AB7315">
            <v>0</v>
          </cell>
          <cell r="AC7315">
            <v>0</v>
          </cell>
          <cell r="AD7315">
            <v>0</v>
          </cell>
        </row>
        <row r="7316">
          <cell r="B7316" t="str">
            <v>MASON CO-REGULATEDPAYMENTSPAY-KOL</v>
          </cell>
          <cell r="J7316" t="str">
            <v>PAY-KOL</v>
          </cell>
          <cell r="K7316" t="str">
            <v>PAYMENT-THANK YOU - OL</v>
          </cell>
          <cell r="S7316">
            <v>0</v>
          </cell>
          <cell r="T7316">
            <v>0</v>
          </cell>
          <cell r="U7316">
            <v>0</v>
          </cell>
          <cell r="V7316">
            <v>0</v>
          </cell>
          <cell r="W7316">
            <v>0</v>
          </cell>
          <cell r="X7316">
            <v>0</v>
          </cell>
          <cell r="Y7316">
            <v>-15362.46</v>
          </cell>
          <cell r="Z7316">
            <v>0</v>
          </cell>
          <cell r="AA7316">
            <v>0</v>
          </cell>
          <cell r="AB7316">
            <v>0</v>
          </cell>
          <cell r="AC7316">
            <v>0</v>
          </cell>
          <cell r="AD7316">
            <v>0</v>
          </cell>
        </row>
        <row r="7317">
          <cell r="B7317" t="str">
            <v>MASON CO-REGULATEDPAYMENTSPAY-ORCC</v>
          </cell>
          <cell r="J7317" t="str">
            <v>PAY-ORCC</v>
          </cell>
          <cell r="K7317" t="str">
            <v>ORCC PAYMENT</v>
          </cell>
          <cell r="S7317">
            <v>0</v>
          </cell>
          <cell r="T7317">
            <v>0</v>
          </cell>
          <cell r="U7317">
            <v>0</v>
          </cell>
          <cell r="V7317">
            <v>0</v>
          </cell>
          <cell r="W7317">
            <v>0</v>
          </cell>
          <cell r="X7317">
            <v>0</v>
          </cell>
          <cell r="Y7317">
            <v>-102.84</v>
          </cell>
          <cell r="Z7317">
            <v>0</v>
          </cell>
          <cell r="AA7317">
            <v>0</v>
          </cell>
          <cell r="AB7317">
            <v>0</v>
          </cell>
          <cell r="AC7317">
            <v>0</v>
          </cell>
          <cell r="AD7317">
            <v>0</v>
          </cell>
        </row>
        <row r="7318">
          <cell r="B7318" t="str">
            <v>MASON CO-REGULATEDPAYMENTSPAY-RPPS</v>
          </cell>
          <cell r="J7318" t="str">
            <v>PAY-RPPS</v>
          </cell>
          <cell r="K7318" t="str">
            <v>RPSS PAYMENT</v>
          </cell>
          <cell r="S7318">
            <v>0</v>
          </cell>
          <cell r="T7318">
            <v>0</v>
          </cell>
          <cell r="U7318">
            <v>0</v>
          </cell>
          <cell r="V7318">
            <v>0</v>
          </cell>
          <cell r="W7318">
            <v>0</v>
          </cell>
          <cell r="X7318">
            <v>0</v>
          </cell>
          <cell r="Y7318">
            <v>-1804.95</v>
          </cell>
          <cell r="Z7318">
            <v>0</v>
          </cell>
          <cell r="AA7318">
            <v>0</v>
          </cell>
          <cell r="AB7318">
            <v>0</v>
          </cell>
          <cell r="AC7318">
            <v>0</v>
          </cell>
          <cell r="AD7318">
            <v>0</v>
          </cell>
        </row>
        <row r="7319">
          <cell r="B7319" t="str">
            <v>MASON CO-REGULATEDPAYMENTSPAYMET</v>
          </cell>
          <cell r="J7319" t="str">
            <v>PAYMET</v>
          </cell>
          <cell r="K7319" t="str">
            <v>METAVANTE ONLINE PAYMENT</v>
          </cell>
          <cell r="S7319">
            <v>0</v>
          </cell>
          <cell r="T7319">
            <v>0</v>
          </cell>
          <cell r="U7319">
            <v>0</v>
          </cell>
          <cell r="V7319">
            <v>0</v>
          </cell>
          <cell r="W7319">
            <v>0</v>
          </cell>
          <cell r="X7319">
            <v>0</v>
          </cell>
          <cell r="Y7319">
            <v>-754.81</v>
          </cell>
          <cell r="Z7319">
            <v>0</v>
          </cell>
          <cell r="AA7319">
            <v>0</v>
          </cell>
          <cell r="AB7319">
            <v>0</v>
          </cell>
          <cell r="AC7319">
            <v>0</v>
          </cell>
          <cell r="AD7319">
            <v>0</v>
          </cell>
        </row>
        <row r="7320">
          <cell r="B7320" t="str">
            <v>MASON CO-REGULATEDPAYMENTSPAYUSBL</v>
          </cell>
          <cell r="J7320" t="str">
            <v>PAYUSBL</v>
          </cell>
          <cell r="K7320" t="str">
            <v>PAYMENT THANK YOU</v>
          </cell>
          <cell r="S7320">
            <v>0</v>
          </cell>
          <cell r="T7320">
            <v>0</v>
          </cell>
          <cell r="U7320">
            <v>0</v>
          </cell>
          <cell r="V7320">
            <v>0</v>
          </cell>
          <cell r="W7320">
            <v>0</v>
          </cell>
          <cell r="X7320">
            <v>0</v>
          </cell>
          <cell r="Y7320">
            <v>-51556.66</v>
          </cell>
          <cell r="Z7320">
            <v>0</v>
          </cell>
          <cell r="AA7320">
            <v>0</v>
          </cell>
          <cell r="AB7320">
            <v>0</v>
          </cell>
          <cell r="AC7320">
            <v>0</v>
          </cell>
          <cell r="AD7320">
            <v>0</v>
          </cell>
        </row>
        <row r="7321">
          <cell r="B7321" t="str">
            <v>MASON CO-REGULATEDPAYMENTSRET-KOL</v>
          </cell>
          <cell r="J7321" t="str">
            <v>RET-KOL</v>
          </cell>
          <cell r="K7321" t="str">
            <v>ONLINE PAYMENT RETURN</v>
          </cell>
          <cell r="S7321">
            <v>0</v>
          </cell>
          <cell r="T7321">
            <v>0</v>
          </cell>
          <cell r="U7321">
            <v>0</v>
          </cell>
          <cell r="V7321">
            <v>0</v>
          </cell>
          <cell r="W7321">
            <v>0</v>
          </cell>
          <cell r="X7321">
            <v>0</v>
          </cell>
          <cell r="Y7321">
            <v>346.31</v>
          </cell>
          <cell r="Z7321">
            <v>0</v>
          </cell>
          <cell r="AA7321">
            <v>0</v>
          </cell>
          <cell r="AB7321">
            <v>0</v>
          </cell>
          <cell r="AC7321">
            <v>0</v>
          </cell>
          <cell r="AD7321">
            <v>0</v>
          </cell>
        </row>
        <row r="7322">
          <cell r="B7322" t="str">
            <v>MASON CO-REGULATEDRESIDENTIAL20RW1</v>
          </cell>
          <cell r="J7322" t="str">
            <v>20RW1</v>
          </cell>
          <cell r="K7322" t="str">
            <v>1-20 GAL CAN WEEKLY SVC</v>
          </cell>
          <cell r="S7322">
            <v>0</v>
          </cell>
          <cell r="T7322">
            <v>0</v>
          </cell>
          <cell r="U7322">
            <v>0</v>
          </cell>
          <cell r="V7322">
            <v>0</v>
          </cell>
          <cell r="W7322">
            <v>0</v>
          </cell>
          <cell r="X7322">
            <v>0</v>
          </cell>
          <cell r="Y7322">
            <v>111.33499999999999</v>
          </cell>
          <cell r="Z7322">
            <v>111.33499999999999</v>
          </cell>
          <cell r="AA7322">
            <v>0</v>
          </cell>
          <cell r="AB7322">
            <v>0</v>
          </cell>
          <cell r="AC7322">
            <v>0</v>
          </cell>
          <cell r="AD7322">
            <v>0</v>
          </cell>
        </row>
        <row r="7323">
          <cell r="B7323" t="str">
            <v>MASON CO-REGULATEDRESIDENTIAL32RW1</v>
          </cell>
          <cell r="J7323" t="str">
            <v>32RW1</v>
          </cell>
          <cell r="K7323" t="str">
            <v>1-32 GAL CAN-WEEKLY SVC</v>
          </cell>
          <cell r="S7323">
            <v>0</v>
          </cell>
          <cell r="T7323">
            <v>0</v>
          </cell>
          <cell r="U7323">
            <v>0</v>
          </cell>
          <cell r="V7323">
            <v>0</v>
          </cell>
          <cell r="W7323">
            <v>0</v>
          </cell>
          <cell r="X7323">
            <v>0</v>
          </cell>
          <cell r="Y7323">
            <v>5.2549999999999999</v>
          </cell>
          <cell r="Z7323">
            <v>5.2549999999999999</v>
          </cell>
          <cell r="AA7323">
            <v>0</v>
          </cell>
          <cell r="AB7323">
            <v>0</v>
          </cell>
          <cell r="AC7323">
            <v>0</v>
          </cell>
          <cell r="AD7323">
            <v>0</v>
          </cell>
        </row>
        <row r="7324">
          <cell r="B7324" t="str">
            <v>MASON CO-REGULATEDRESIDENTIAL35RE1</v>
          </cell>
          <cell r="J7324" t="str">
            <v>35RE1</v>
          </cell>
          <cell r="K7324" t="str">
            <v>1-35 GAL CART EOW SVC</v>
          </cell>
          <cell r="S7324">
            <v>0</v>
          </cell>
          <cell r="T7324">
            <v>0</v>
          </cell>
          <cell r="U7324">
            <v>0</v>
          </cell>
          <cell r="V7324">
            <v>0</v>
          </cell>
          <cell r="W7324">
            <v>0</v>
          </cell>
          <cell r="X7324">
            <v>0</v>
          </cell>
          <cell r="Y7324">
            <v>22866.52</v>
          </cell>
          <cell r="Z7324">
            <v>22866.52</v>
          </cell>
          <cell r="AA7324">
            <v>0</v>
          </cell>
          <cell r="AB7324">
            <v>0</v>
          </cell>
          <cell r="AC7324">
            <v>0</v>
          </cell>
          <cell r="AD7324">
            <v>0</v>
          </cell>
        </row>
        <row r="7325">
          <cell r="B7325" t="str">
            <v>MASON CO-REGULATEDRESIDENTIAL35RM1</v>
          </cell>
          <cell r="J7325" t="str">
            <v>35RM1</v>
          </cell>
          <cell r="K7325" t="str">
            <v>1-35 GAL CART MONTHLY SVC</v>
          </cell>
          <cell r="S7325">
            <v>0</v>
          </cell>
          <cell r="T7325">
            <v>0</v>
          </cell>
          <cell r="U7325">
            <v>0</v>
          </cell>
          <cell r="V7325">
            <v>0</v>
          </cell>
          <cell r="W7325">
            <v>0</v>
          </cell>
          <cell r="X7325">
            <v>0</v>
          </cell>
          <cell r="Y7325">
            <v>1612.5</v>
          </cell>
          <cell r="Z7325">
            <v>1612.5</v>
          </cell>
          <cell r="AA7325">
            <v>0</v>
          </cell>
          <cell r="AB7325">
            <v>0</v>
          </cell>
          <cell r="AC7325">
            <v>0</v>
          </cell>
          <cell r="AD7325">
            <v>0</v>
          </cell>
        </row>
        <row r="7326">
          <cell r="B7326" t="str">
            <v>MASON CO-REGULATEDRESIDENTIAL35RW1</v>
          </cell>
          <cell r="J7326" t="str">
            <v>35RW1</v>
          </cell>
          <cell r="K7326" t="str">
            <v>1-35 GAL CART WEEKLY SVC</v>
          </cell>
          <cell r="S7326">
            <v>0</v>
          </cell>
          <cell r="T7326">
            <v>0</v>
          </cell>
          <cell r="U7326">
            <v>0</v>
          </cell>
          <cell r="V7326">
            <v>0</v>
          </cell>
          <cell r="W7326">
            <v>0</v>
          </cell>
          <cell r="X7326">
            <v>0</v>
          </cell>
          <cell r="Y7326">
            <v>53431.925000000003</v>
          </cell>
          <cell r="Z7326">
            <v>53431.925000000003</v>
          </cell>
          <cell r="AA7326">
            <v>0</v>
          </cell>
          <cell r="AB7326">
            <v>0</v>
          </cell>
          <cell r="AC7326">
            <v>0</v>
          </cell>
          <cell r="AD7326">
            <v>0</v>
          </cell>
        </row>
        <row r="7327">
          <cell r="B7327" t="str">
            <v>MASON CO-REGULATEDRESIDENTIAL48RE1</v>
          </cell>
          <cell r="J7327" t="str">
            <v>48RE1</v>
          </cell>
          <cell r="K7327" t="str">
            <v>1-48 GAL EOW</v>
          </cell>
          <cell r="S7327">
            <v>0</v>
          </cell>
          <cell r="T7327">
            <v>0</v>
          </cell>
          <cell r="U7327">
            <v>0</v>
          </cell>
          <cell r="V7327">
            <v>0</v>
          </cell>
          <cell r="W7327">
            <v>0</v>
          </cell>
          <cell r="X7327">
            <v>0</v>
          </cell>
          <cell r="Y7327">
            <v>8894.3250000000007</v>
          </cell>
          <cell r="Z7327">
            <v>8894.3250000000007</v>
          </cell>
          <cell r="AA7327">
            <v>0</v>
          </cell>
          <cell r="AB7327">
            <v>0</v>
          </cell>
          <cell r="AC7327">
            <v>0</v>
          </cell>
          <cell r="AD7327">
            <v>0</v>
          </cell>
        </row>
        <row r="7328">
          <cell r="B7328" t="str">
            <v>MASON CO-REGULATEDRESIDENTIAL48RM1</v>
          </cell>
          <cell r="J7328" t="str">
            <v>48RM1</v>
          </cell>
          <cell r="K7328" t="str">
            <v>1-48 GAL MONTHLY</v>
          </cell>
          <cell r="S7328">
            <v>0</v>
          </cell>
          <cell r="T7328">
            <v>0</v>
          </cell>
          <cell r="U7328">
            <v>0</v>
          </cell>
          <cell r="V7328">
            <v>0</v>
          </cell>
          <cell r="W7328">
            <v>0</v>
          </cell>
          <cell r="X7328">
            <v>0</v>
          </cell>
          <cell r="Y7328">
            <v>383.8</v>
          </cell>
          <cell r="Z7328">
            <v>383.8</v>
          </cell>
          <cell r="AA7328">
            <v>0</v>
          </cell>
          <cell r="AB7328">
            <v>0</v>
          </cell>
          <cell r="AC7328">
            <v>0</v>
          </cell>
          <cell r="AD7328">
            <v>0</v>
          </cell>
        </row>
        <row r="7329">
          <cell r="B7329" t="str">
            <v>MASON CO-REGULATEDRESIDENTIAL48RW1</v>
          </cell>
          <cell r="J7329" t="str">
            <v>48RW1</v>
          </cell>
          <cell r="K7329" t="str">
            <v>1-48 GAL WEEKLY</v>
          </cell>
          <cell r="S7329">
            <v>0</v>
          </cell>
          <cell r="T7329">
            <v>0</v>
          </cell>
          <cell r="U7329">
            <v>0</v>
          </cell>
          <cell r="V7329">
            <v>0</v>
          </cell>
          <cell r="W7329">
            <v>0</v>
          </cell>
          <cell r="X7329">
            <v>0</v>
          </cell>
          <cell r="Y7329">
            <v>33882.974999999999</v>
          </cell>
          <cell r="Z7329">
            <v>33882.974999999999</v>
          </cell>
          <cell r="AA7329">
            <v>0</v>
          </cell>
          <cell r="AB7329">
            <v>0</v>
          </cell>
          <cell r="AC7329">
            <v>0</v>
          </cell>
          <cell r="AD7329">
            <v>0</v>
          </cell>
        </row>
        <row r="7330">
          <cell r="B7330" t="str">
            <v>MASON CO-REGULATEDRESIDENTIAL64RE1</v>
          </cell>
          <cell r="J7330" t="str">
            <v>64RE1</v>
          </cell>
          <cell r="K7330" t="str">
            <v>1-64 GAL EOW</v>
          </cell>
          <cell r="S7330">
            <v>0</v>
          </cell>
          <cell r="T7330">
            <v>0</v>
          </cell>
          <cell r="U7330">
            <v>0</v>
          </cell>
          <cell r="V7330">
            <v>0</v>
          </cell>
          <cell r="W7330">
            <v>0</v>
          </cell>
          <cell r="X7330">
            <v>0</v>
          </cell>
          <cell r="Y7330">
            <v>11749.465</v>
          </cell>
          <cell r="Z7330">
            <v>11749.465</v>
          </cell>
          <cell r="AA7330">
            <v>0</v>
          </cell>
          <cell r="AB7330">
            <v>0</v>
          </cell>
          <cell r="AC7330">
            <v>0</v>
          </cell>
          <cell r="AD7330">
            <v>0</v>
          </cell>
        </row>
        <row r="7331">
          <cell r="B7331" t="str">
            <v>MASON CO-REGULATEDRESIDENTIAL64RM1</v>
          </cell>
          <cell r="J7331" t="str">
            <v>64RM1</v>
          </cell>
          <cell r="K7331" t="str">
            <v>1-64 GAL MONTHLY</v>
          </cell>
          <cell r="S7331">
            <v>0</v>
          </cell>
          <cell r="T7331">
            <v>0</v>
          </cell>
          <cell r="U7331">
            <v>0</v>
          </cell>
          <cell r="V7331">
            <v>0</v>
          </cell>
          <cell r="W7331">
            <v>0</v>
          </cell>
          <cell r="X7331">
            <v>0</v>
          </cell>
          <cell r="Y7331">
            <v>295.74</v>
          </cell>
          <cell r="Z7331">
            <v>295.74</v>
          </cell>
          <cell r="AA7331">
            <v>0</v>
          </cell>
          <cell r="AB7331">
            <v>0</v>
          </cell>
          <cell r="AC7331">
            <v>0</v>
          </cell>
          <cell r="AD7331">
            <v>0</v>
          </cell>
        </row>
        <row r="7332">
          <cell r="B7332" t="str">
            <v>MASON CO-REGULATEDRESIDENTIAL64RW1</v>
          </cell>
          <cell r="J7332" t="str">
            <v>64RW1</v>
          </cell>
          <cell r="K7332" t="str">
            <v>1-64 GAL CART WEEKLY SVC</v>
          </cell>
          <cell r="S7332">
            <v>0</v>
          </cell>
          <cell r="T7332">
            <v>0</v>
          </cell>
          <cell r="U7332">
            <v>0</v>
          </cell>
          <cell r="V7332">
            <v>0</v>
          </cell>
          <cell r="W7332">
            <v>0</v>
          </cell>
          <cell r="X7332">
            <v>0</v>
          </cell>
          <cell r="Y7332">
            <v>35752.870000000003</v>
          </cell>
          <cell r="Z7332">
            <v>35752.870000000003</v>
          </cell>
          <cell r="AA7332">
            <v>0</v>
          </cell>
          <cell r="AB7332">
            <v>0</v>
          </cell>
          <cell r="AC7332">
            <v>0</v>
          </cell>
          <cell r="AD7332">
            <v>0</v>
          </cell>
        </row>
        <row r="7333">
          <cell r="B7333" t="str">
            <v>MASON CO-REGULATEDRESIDENTIAL96RE1</v>
          </cell>
          <cell r="J7333" t="str">
            <v>96RE1</v>
          </cell>
          <cell r="K7333" t="str">
            <v>1-96 GAL EOW</v>
          </cell>
          <cell r="S7333">
            <v>0</v>
          </cell>
          <cell r="T7333">
            <v>0</v>
          </cell>
          <cell r="U7333">
            <v>0</v>
          </cell>
          <cell r="V7333">
            <v>0</v>
          </cell>
          <cell r="W7333">
            <v>0</v>
          </cell>
          <cell r="X7333">
            <v>0</v>
          </cell>
          <cell r="Y7333">
            <v>6856.42</v>
          </cell>
          <cell r="Z7333">
            <v>6856.42</v>
          </cell>
          <cell r="AA7333">
            <v>0</v>
          </cell>
          <cell r="AB7333">
            <v>0</v>
          </cell>
          <cell r="AC7333">
            <v>0</v>
          </cell>
          <cell r="AD7333">
            <v>0</v>
          </cell>
        </row>
        <row r="7334">
          <cell r="B7334" t="str">
            <v>MASON CO-REGULATEDRESIDENTIAL96RM1</v>
          </cell>
          <cell r="J7334" t="str">
            <v>96RM1</v>
          </cell>
          <cell r="K7334" t="str">
            <v>1-96 GAL MONTHLY</v>
          </cell>
          <cell r="S7334">
            <v>0</v>
          </cell>
          <cell r="T7334">
            <v>0</v>
          </cell>
          <cell r="U7334">
            <v>0</v>
          </cell>
          <cell r="V7334">
            <v>0</v>
          </cell>
          <cell r="W7334">
            <v>0</v>
          </cell>
          <cell r="X7334">
            <v>0</v>
          </cell>
          <cell r="Y7334">
            <v>376.64</v>
          </cell>
          <cell r="Z7334">
            <v>376.64</v>
          </cell>
          <cell r="AA7334">
            <v>0</v>
          </cell>
          <cell r="AB7334">
            <v>0</v>
          </cell>
          <cell r="AC7334">
            <v>0</v>
          </cell>
          <cell r="AD7334">
            <v>0</v>
          </cell>
        </row>
        <row r="7335">
          <cell r="B7335" t="str">
            <v>MASON CO-REGULATEDRESIDENTIAL96RW1</v>
          </cell>
          <cell r="J7335" t="str">
            <v>96RW1</v>
          </cell>
          <cell r="K7335" t="str">
            <v>1-96 GAL CART WEEKLY SVC</v>
          </cell>
          <cell r="S7335">
            <v>0</v>
          </cell>
          <cell r="T7335">
            <v>0</v>
          </cell>
          <cell r="U7335">
            <v>0</v>
          </cell>
          <cell r="V7335">
            <v>0</v>
          </cell>
          <cell r="W7335">
            <v>0</v>
          </cell>
          <cell r="X7335">
            <v>0</v>
          </cell>
          <cell r="Y7335">
            <v>21936.794999999998</v>
          </cell>
          <cell r="Z7335">
            <v>21936.794999999998</v>
          </cell>
          <cell r="AA7335">
            <v>0</v>
          </cell>
          <cell r="AB7335">
            <v>0</v>
          </cell>
          <cell r="AC7335">
            <v>0</v>
          </cell>
          <cell r="AD7335">
            <v>0</v>
          </cell>
        </row>
        <row r="7336">
          <cell r="B7336" t="str">
            <v>MASON CO-REGULATEDRESIDENTIALDRVNRE1</v>
          </cell>
          <cell r="J7336" t="str">
            <v>DRVNRE1</v>
          </cell>
          <cell r="K7336" t="str">
            <v>DRIVE IN UP TO 250'-EOW</v>
          </cell>
          <cell r="S7336">
            <v>0</v>
          </cell>
          <cell r="T7336">
            <v>0</v>
          </cell>
          <cell r="U7336">
            <v>0</v>
          </cell>
          <cell r="V7336">
            <v>0</v>
          </cell>
          <cell r="W7336">
            <v>0</v>
          </cell>
          <cell r="X7336">
            <v>0</v>
          </cell>
          <cell r="Y7336">
            <v>213.41</v>
          </cell>
          <cell r="Z7336">
            <v>213.41</v>
          </cell>
          <cell r="AA7336">
            <v>0</v>
          </cell>
          <cell r="AB7336">
            <v>0</v>
          </cell>
          <cell r="AC7336">
            <v>0</v>
          </cell>
          <cell r="AD7336">
            <v>0</v>
          </cell>
        </row>
        <row r="7337">
          <cell r="B7337" t="str">
            <v>MASON CO-REGULATEDRESIDENTIALDRVNRE1RECY</v>
          </cell>
          <cell r="J7337" t="str">
            <v>DRVNRE1RECY</v>
          </cell>
          <cell r="K7337" t="str">
            <v>DRIVE IN UP TO 250 EOW-RE</v>
          </cell>
          <cell r="S7337">
            <v>0</v>
          </cell>
          <cell r="T7337">
            <v>0</v>
          </cell>
          <cell r="U7337">
            <v>0</v>
          </cell>
          <cell r="V7337">
            <v>0</v>
          </cell>
          <cell r="W7337">
            <v>0</v>
          </cell>
          <cell r="X7337">
            <v>0</v>
          </cell>
          <cell r="Y7337">
            <v>299.16500000000002</v>
          </cell>
          <cell r="Z7337">
            <v>299.16500000000002</v>
          </cell>
          <cell r="AA7337">
            <v>0</v>
          </cell>
          <cell r="AB7337">
            <v>0</v>
          </cell>
          <cell r="AC7337">
            <v>0</v>
          </cell>
          <cell r="AD7337">
            <v>0</v>
          </cell>
        </row>
        <row r="7338">
          <cell r="B7338" t="str">
            <v>MASON CO-REGULATEDRESIDENTIALDRVNRE2</v>
          </cell>
          <cell r="J7338" t="str">
            <v>DRVNRE2</v>
          </cell>
          <cell r="K7338" t="str">
            <v>DRIVE IN OVER 250'-EOW</v>
          </cell>
          <cell r="S7338">
            <v>0</v>
          </cell>
          <cell r="T7338">
            <v>0</v>
          </cell>
          <cell r="U7338">
            <v>0</v>
          </cell>
          <cell r="V7338">
            <v>0</v>
          </cell>
          <cell r="W7338">
            <v>0</v>
          </cell>
          <cell r="X7338">
            <v>0</v>
          </cell>
          <cell r="Y7338">
            <v>51.68</v>
          </cell>
          <cell r="Z7338">
            <v>51.68</v>
          </cell>
          <cell r="AA7338">
            <v>0</v>
          </cell>
          <cell r="AB7338">
            <v>0</v>
          </cell>
          <cell r="AC7338">
            <v>0</v>
          </cell>
          <cell r="AD7338">
            <v>0</v>
          </cell>
        </row>
        <row r="7339">
          <cell r="B7339" t="str">
            <v>MASON CO-REGULATEDRESIDENTIALDRVNRE2RECY</v>
          </cell>
          <cell r="J7339" t="str">
            <v>DRVNRE2RECY</v>
          </cell>
          <cell r="K7339" t="str">
            <v>DRIVE IN OVER 250 EOW-REC</v>
          </cell>
          <cell r="S7339">
            <v>0</v>
          </cell>
          <cell r="T7339">
            <v>0</v>
          </cell>
          <cell r="U7339">
            <v>0</v>
          </cell>
          <cell r="V7339">
            <v>0</v>
          </cell>
          <cell r="W7339">
            <v>0</v>
          </cell>
          <cell r="X7339">
            <v>0</v>
          </cell>
          <cell r="Y7339">
            <v>75.075000000000003</v>
          </cell>
          <cell r="Z7339">
            <v>75.075000000000003</v>
          </cell>
          <cell r="AA7339">
            <v>0</v>
          </cell>
          <cell r="AB7339">
            <v>0</v>
          </cell>
          <cell r="AC7339">
            <v>0</v>
          </cell>
          <cell r="AD7339">
            <v>0</v>
          </cell>
        </row>
        <row r="7340">
          <cell r="B7340" t="str">
            <v>MASON CO-REGULATEDRESIDENTIALDRVNRM1</v>
          </cell>
          <cell r="J7340" t="str">
            <v>DRVNRM1</v>
          </cell>
          <cell r="K7340" t="str">
            <v>DRIVE IN UP TO 250'-MTHLY</v>
          </cell>
          <cell r="S7340">
            <v>0</v>
          </cell>
          <cell r="T7340">
            <v>0</v>
          </cell>
          <cell r="U7340">
            <v>0</v>
          </cell>
          <cell r="V7340">
            <v>0</v>
          </cell>
          <cell r="W7340">
            <v>0</v>
          </cell>
          <cell r="X7340">
            <v>0</v>
          </cell>
          <cell r="Y7340">
            <v>9.99</v>
          </cell>
          <cell r="Z7340">
            <v>9.99</v>
          </cell>
          <cell r="AA7340">
            <v>0</v>
          </cell>
          <cell r="AB7340">
            <v>0</v>
          </cell>
          <cell r="AC7340">
            <v>0</v>
          </cell>
          <cell r="AD7340">
            <v>0</v>
          </cell>
        </row>
        <row r="7341">
          <cell r="B7341" t="str">
            <v>MASON CO-REGULATEDRESIDENTIALDRVNRM2</v>
          </cell>
          <cell r="J7341" t="str">
            <v>DRVNRM2</v>
          </cell>
          <cell r="K7341" t="str">
            <v>DRIVE IN OVER 250'-MTHLY</v>
          </cell>
          <cell r="S7341">
            <v>0</v>
          </cell>
          <cell r="T7341">
            <v>0</v>
          </cell>
          <cell r="U7341">
            <v>0</v>
          </cell>
          <cell r="V7341">
            <v>0</v>
          </cell>
          <cell r="W7341">
            <v>0</v>
          </cell>
          <cell r="X7341">
            <v>0</v>
          </cell>
          <cell r="Y7341">
            <v>1.4</v>
          </cell>
          <cell r="Z7341">
            <v>1.4</v>
          </cell>
          <cell r="AA7341">
            <v>0</v>
          </cell>
          <cell r="AB7341">
            <v>0</v>
          </cell>
          <cell r="AC7341">
            <v>0</v>
          </cell>
          <cell r="AD7341">
            <v>0</v>
          </cell>
        </row>
        <row r="7342">
          <cell r="B7342" t="str">
            <v>MASON CO-REGULATEDRESIDENTIALDRVNRW1</v>
          </cell>
          <cell r="J7342" t="str">
            <v>DRVNRW1</v>
          </cell>
          <cell r="K7342" t="str">
            <v>DRIVE IN UP TO 250'</v>
          </cell>
          <cell r="S7342">
            <v>0</v>
          </cell>
          <cell r="T7342">
            <v>0</v>
          </cell>
          <cell r="U7342">
            <v>0</v>
          </cell>
          <cell r="V7342">
            <v>0</v>
          </cell>
          <cell r="W7342">
            <v>0</v>
          </cell>
          <cell r="X7342">
            <v>0</v>
          </cell>
          <cell r="Y7342">
            <v>414.995</v>
          </cell>
          <cell r="Z7342">
            <v>414.995</v>
          </cell>
          <cell r="AA7342">
            <v>0</v>
          </cell>
          <cell r="AB7342">
            <v>0</v>
          </cell>
          <cell r="AC7342">
            <v>0</v>
          </cell>
          <cell r="AD7342">
            <v>0</v>
          </cell>
        </row>
        <row r="7343">
          <cell r="B7343" t="str">
            <v>MASON CO-REGULATEDRESIDENTIALDRVNRW2</v>
          </cell>
          <cell r="J7343" t="str">
            <v>DRVNRW2</v>
          </cell>
          <cell r="K7343" t="str">
            <v>DRIVE IN OVER 250'</v>
          </cell>
          <cell r="S7343">
            <v>0</v>
          </cell>
          <cell r="T7343">
            <v>0</v>
          </cell>
          <cell r="U7343">
            <v>0</v>
          </cell>
          <cell r="V7343">
            <v>0</v>
          </cell>
          <cell r="W7343">
            <v>0</v>
          </cell>
          <cell r="X7343">
            <v>0</v>
          </cell>
          <cell r="Y7343">
            <v>59.255000000000003</v>
          </cell>
          <cell r="Z7343">
            <v>59.255000000000003</v>
          </cell>
          <cell r="AA7343">
            <v>0</v>
          </cell>
          <cell r="AB7343">
            <v>0</v>
          </cell>
          <cell r="AC7343">
            <v>0</v>
          </cell>
          <cell r="AD7343">
            <v>0</v>
          </cell>
        </row>
        <row r="7344">
          <cell r="B7344" t="str">
            <v>MASON CO-REGULATEDRESIDENTIALEMPLOYEER</v>
          </cell>
          <cell r="J7344" t="str">
            <v>EMPLOYEER</v>
          </cell>
          <cell r="K7344" t="str">
            <v>EMPLOYEE SERVICE</v>
          </cell>
          <cell r="S7344">
            <v>0</v>
          </cell>
          <cell r="T7344">
            <v>0</v>
          </cell>
          <cell r="U7344">
            <v>0</v>
          </cell>
          <cell r="V7344">
            <v>0</v>
          </cell>
          <cell r="W7344">
            <v>0</v>
          </cell>
          <cell r="X7344">
            <v>0</v>
          </cell>
          <cell r="Y7344">
            <v>0</v>
          </cell>
          <cell r="Z7344">
            <v>0</v>
          </cell>
          <cell r="AA7344">
            <v>0</v>
          </cell>
          <cell r="AB7344">
            <v>0</v>
          </cell>
          <cell r="AC7344">
            <v>0</v>
          </cell>
          <cell r="AD7344">
            <v>0</v>
          </cell>
        </row>
        <row r="7345">
          <cell r="B7345" t="str">
            <v>MASON CO-REGULATEDRESIDENTIALRECYCLECR</v>
          </cell>
          <cell r="J7345" t="str">
            <v>RECYCLECR</v>
          </cell>
          <cell r="K7345" t="str">
            <v>VALUE OF RECYCLABLES</v>
          </cell>
          <cell r="S7345">
            <v>0</v>
          </cell>
          <cell r="T7345">
            <v>0</v>
          </cell>
          <cell r="U7345">
            <v>0</v>
          </cell>
          <cell r="V7345">
            <v>0</v>
          </cell>
          <cell r="W7345">
            <v>0</v>
          </cell>
          <cell r="X7345">
            <v>0</v>
          </cell>
          <cell r="Y7345">
            <v>34475</v>
          </cell>
          <cell r="Z7345">
            <v>34475</v>
          </cell>
          <cell r="AA7345">
            <v>0</v>
          </cell>
          <cell r="AB7345">
            <v>0</v>
          </cell>
          <cell r="AC7345">
            <v>0</v>
          </cell>
          <cell r="AD7345">
            <v>0</v>
          </cell>
        </row>
        <row r="7346">
          <cell r="B7346" t="str">
            <v>MASON CO-REGULATEDRESIDENTIALRECYONLY</v>
          </cell>
          <cell r="J7346" t="str">
            <v>RECYONLY</v>
          </cell>
          <cell r="K7346" t="str">
            <v>RECYCLE SERVICE ONLY</v>
          </cell>
          <cell r="S7346">
            <v>0</v>
          </cell>
          <cell r="T7346">
            <v>0</v>
          </cell>
          <cell r="U7346">
            <v>0</v>
          </cell>
          <cell r="V7346">
            <v>0</v>
          </cell>
          <cell r="W7346">
            <v>0</v>
          </cell>
          <cell r="X7346">
            <v>0</v>
          </cell>
          <cell r="Y7346">
            <v>452.54</v>
          </cell>
          <cell r="Z7346">
            <v>452.54</v>
          </cell>
          <cell r="AA7346">
            <v>0</v>
          </cell>
          <cell r="AB7346">
            <v>0</v>
          </cell>
          <cell r="AC7346">
            <v>0</v>
          </cell>
          <cell r="AD7346">
            <v>0</v>
          </cell>
        </row>
        <row r="7347">
          <cell r="B7347" t="str">
            <v>MASON CO-REGULATEDRESIDENTIALRECYR</v>
          </cell>
          <cell r="J7347" t="str">
            <v>RECYR</v>
          </cell>
          <cell r="K7347" t="str">
            <v>RESIDENTIAL RECYCLE</v>
          </cell>
          <cell r="S7347">
            <v>0</v>
          </cell>
          <cell r="T7347">
            <v>0</v>
          </cell>
          <cell r="U7347">
            <v>0</v>
          </cell>
          <cell r="V7347">
            <v>0</v>
          </cell>
          <cell r="W7347">
            <v>0</v>
          </cell>
          <cell r="X7347">
            <v>0</v>
          </cell>
          <cell r="Y7347">
            <v>85847.24</v>
          </cell>
          <cell r="Z7347">
            <v>85847.24</v>
          </cell>
          <cell r="AA7347">
            <v>0</v>
          </cell>
          <cell r="AB7347">
            <v>0</v>
          </cell>
          <cell r="AC7347">
            <v>0</v>
          </cell>
          <cell r="AD7347">
            <v>0</v>
          </cell>
        </row>
        <row r="7348">
          <cell r="B7348" t="str">
            <v>MASON CO-REGULATEDRESIDENTIALRECYRNB</v>
          </cell>
          <cell r="J7348" t="str">
            <v>RECYRNB</v>
          </cell>
          <cell r="K7348" t="str">
            <v>RECYCLE PROGRAM W/O BINS</v>
          </cell>
          <cell r="S7348">
            <v>0</v>
          </cell>
          <cell r="T7348">
            <v>0</v>
          </cell>
          <cell r="U7348">
            <v>0</v>
          </cell>
          <cell r="V7348">
            <v>0</v>
          </cell>
          <cell r="W7348">
            <v>0</v>
          </cell>
          <cell r="X7348">
            <v>0</v>
          </cell>
          <cell r="Y7348">
            <v>99.96</v>
          </cell>
          <cell r="Z7348">
            <v>99.96</v>
          </cell>
          <cell r="AA7348">
            <v>0</v>
          </cell>
          <cell r="AB7348">
            <v>0</v>
          </cell>
          <cell r="AC7348">
            <v>0</v>
          </cell>
          <cell r="AD7348">
            <v>0</v>
          </cell>
        </row>
        <row r="7349">
          <cell r="B7349" t="str">
            <v>MASON CO-REGULATEDRESIDENTIALSTAIR-RES</v>
          </cell>
          <cell r="J7349" t="str">
            <v>STAIR-RES</v>
          </cell>
          <cell r="K7349" t="str">
            <v>PER STAIR - RES</v>
          </cell>
          <cell r="S7349">
            <v>0</v>
          </cell>
          <cell r="T7349">
            <v>0</v>
          </cell>
          <cell r="U7349">
            <v>0</v>
          </cell>
          <cell r="V7349">
            <v>0</v>
          </cell>
          <cell r="W7349">
            <v>0</v>
          </cell>
          <cell r="X7349">
            <v>0</v>
          </cell>
          <cell r="Y7349">
            <v>7.2</v>
          </cell>
          <cell r="Z7349">
            <v>7.2</v>
          </cell>
          <cell r="AA7349">
            <v>0</v>
          </cell>
          <cell r="AB7349">
            <v>0</v>
          </cell>
          <cell r="AC7349">
            <v>0</v>
          </cell>
          <cell r="AD7349">
            <v>0</v>
          </cell>
        </row>
        <row r="7350">
          <cell r="B7350" t="str">
            <v>MASON CO-REGULATEDRESIDENTIALWLKNRE1</v>
          </cell>
          <cell r="J7350" t="str">
            <v>WLKNRE1</v>
          </cell>
          <cell r="K7350" t="str">
            <v>WALK IN 5'-25'-EOW</v>
          </cell>
          <cell r="S7350">
            <v>0</v>
          </cell>
          <cell r="T7350">
            <v>0</v>
          </cell>
          <cell r="U7350">
            <v>0</v>
          </cell>
          <cell r="V7350">
            <v>0</v>
          </cell>
          <cell r="W7350">
            <v>0</v>
          </cell>
          <cell r="X7350">
            <v>0</v>
          </cell>
          <cell r="Y7350">
            <v>58.494999999999997</v>
          </cell>
          <cell r="Z7350">
            <v>58.494999999999997</v>
          </cell>
          <cell r="AA7350">
            <v>0</v>
          </cell>
          <cell r="AB7350">
            <v>0</v>
          </cell>
          <cell r="AC7350">
            <v>0</v>
          </cell>
          <cell r="AD7350">
            <v>0</v>
          </cell>
        </row>
        <row r="7351">
          <cell r="B7351" t="str">
            <v>MASON CO-REGULATEDRESIDENTIALWLKNRM1</v>
          </cell>
          <cell r="J7351" t="str">
            <v>WLKNRM1</v>
          </cell>
          <cell r="K7351" t="str">
            <v>WALK IN 5'-25'-MTHLY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  <cell r="W7351">
            <v>0</v>
          </cell>
          <cell r="X7351">
            <v>0</v>
          </cell>
          <cell r="Y7351">
            <v>3.54</v>
          </cell>
          <cell r="Z7351">
            <v>3.54</v>
          </cell>
          <cell r="AA7351">
            <v>0</v>
          </cell>
          <cell r="AB7351">
            <v>0</v>
          </cell>
          <cell r="AC7351">
            <v>0</v>
          </cell>
          <cell r="AD7351">
            <v>0</v>
          </cell>
        </row>
        <row r="7352">
          <cell r="B7352" t="str">
            <v>MASON CO-REGULATEDRESIDENTIALWLKNRW1</v>
          </cell>
          <cell r="J7352" t="str">
            <v>WLKNRW1</v>
          </cell>
          <cell r="K7352" t="str">
            <v>WALK IN 5'-25'</v>
          </cell>
          <cell r="S7352">
            <v>0</v>
          </cell>
          <cell r="T7352">
            <v>0</v>
          </cell>
          <cell r="U7352">
            <v>0</v>
          </cell>
          <cell r="V7352">
            <v>0</v>
          </cell>
          <cell r="W7352">
            <v>0</v>
          </cell>
          <cell r="X7352">
            <v>0</v>
          </cell>
          <cell r="Y7352">
            <v>144.07499999999999</v>
          </cell>
          <cell r="Z7352">
            <v>144.07499999999999</v>
          </cell>
          <cell r="AA7352">
            <v>0</v>
          </cell>
          <cell r="AB7352">
            <v>0</v>
          </cell>
          <cell r="AC7352">
            <v>0</v>
          </cell>
          <cell r="AD7352">
            <v>0</v>
          </cell>
        </row>
        <row r="7353">
          <cell r="B7353" t="str">
            <v>MASON CO-REGULATEDRESIDENTIALWLKNRW2</v>
          </cell>
          <cell r="J7353" t="str">
            <v>WLKNRW2</v>
          </cell>
          <cell r="K7353" t="str">
            <v>WALK IN OVER 25'</v>
          </cell>
          <cell r="S7353">
            <v>0</v>
          </cell>
          <cell r="T7353">
            <v>0</v>
          </cell>
          <cell r="U7353">
            <v>0</v>
          </cell>
          <cell r="V7353">
            <v>0</v>
          </cell>
          <cell r="W7353">
            <v>0</v>
          </cell>
          <cell r="X7353">
            <v>0</v>
          </cell>
          <cell r="Y7353">
            <v>23.12</v>
          </cell>
          <cell r="Z7353">
            <v>23.12</v>
          </cell>
          <cell r="AA7353">
            <v>0</v>
          </cell>
          <cell r="AB7353">
            <v>0</v>
          </cell>
          <cell r="AC7353">
            <v>0</v>
          </cell>
          <cell r="AD7353">
            <v>0</v>
          </cell>
        </row>
        <row r="7354">
          <cell r="B7354" t="str">
            <v>MASON CO-REGULATEDRESIDENTIAL35RE1</v>
          </cell>
          <cell r="J7354" t="str">
            <v>35RE1</v>
          </cell>
          <cell r="K7354" t="str">
            <v>1-35 GAL CART EOW SVC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  <cell r="W7354">
            <v>0</v>
          </cell>
          <cell r="X7354">
            <v>0</v>
          </cell>
          <cell r="Y7354">
            <v>-10.87</v>
          </cell>
          <cell r="Z7354">
            <v>0</v>
          </cell>
          <cell r="AA7354">
            <v>0</v>
          </cell>
          <cell r="AB7354">
            <v>0</v>
          </cell>
          <cell r="AC7354">
            <v>0</v>
          </cell>
          <cell r="AD7354">
            <v>0</v>
          </cell>
        </row>
        <row r="7355">
          <cell r="B7355" t="str">
            <v>MASON CO-REGULATEDRESIDENTIAL35ROCC1</v>
          </cell>
          <cell r="J7355" t="str">
            <v>35ROCC1</v>
          </cell>
          <cell r="K7355" t="str">
            <v>1-35 GAL ON CALL PICKUP</v>
          </cell>
          <cell r="S7355">
            <v>0</v>
          </cell>
          <cell r="T7355">
            <v>0</v>
          </cell>
          <cell r="U7355">
            <v>0</v>
          </cell>
          <cell r="V7355">
            <v>0</v>
          </cell>
          <cell r="W7355">
            <v>0</v>
          </cell>
          <cell r="X7355">
            <v>0</v>
          </cell>
          <cell r="Y7355">
            <v>83.85</v>
          </cell>
          <cell r="Z7355">
            <v>0</v>
          </cell>
          <cell r="AA7355">
            <v>0</v>
          </cell>
          <cell r="AB7355">
            <v>0</v>
          </cell>
          <cell r="AC7355">
            <v>0</v>
          </cell>
          <cell r="AD7355">
            <v>0</v>
          </cell>
        </row>
        <row r="7356">
          <cell r="B7356" t="str">
            <v>MASON CO-REGULATEDRESIDENTIAL48RE1</v>
          </cell>
          <cell r="J7356" t="str">
            <v>48RE1</v>
          </cell>
          <cell r="K7356" t="str">
            <v>1-48 GAL EOW</v>
          </cell>
          <cell r="S7356">
            <v>0</v>
          </cell>
          <cell r="T7356">
            <v>0</v>
          </cell>
          <cell r="U7356">
            <v>0</v>
          </cell>
          <cell r="V7356">
            <v>0</v>
          </cell>
          <cell r="W7356">
            <v>0</v>
          </cell>
          <cell r="X7356">
            <v>0</v>
          </cell>
          <cell r="Y7356">
            <v>-28.74</v>
          </cell>
          <cell r="Z7356">
            <v>0</v>
          </cell>
          <cell r="AA7356">
            <v>0</v>
          </cell>
          <cell r="AB7356">
            <v>0</v>
          </cell>
          <cell r="AC7356">
            <v>0</v>
          </cell>
          <cell r="AD7356">
            <v>0</v>
          </cell>
        </row>
        <row r="7357">
          <cell r="B7357" t="str">
            <v>MASON CO-REGULATEDRESIDENTIAL48ROCC1</v>
          </cell>
          <cell r="J7357" t="str">
            <v>48ROCC1</v>
          </cell>
          <cell r="K7357" t="str">
            <v>1-48 GAL ON CALL PICKUP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  <cell r="W7357">
            <v>0</v>
          </cell>
          <cell r="X7357">
            <v>0</v>
          </cell>
          <cell r="Y7357">
            <v>64.64</v>
          </cell>
          <cell r="Z7357">
            <v>0</v>
          </cell>
          <cell r="AA7357">
            <v>0</v>
          </cell>
          <cell r="AB7357">
            <v>0</v>
          </cell>
          <cell r="AC7357">
            <v>0</v>
          </cell>
          <cell r="AD7357">
            <v>0</v>
          </cell>
        </row>
        <row r="7358">
          <cell r="B7358" t="str">
            <v>MASON CO-REGULATEDRESIDENTIAL64ROCC1</v>
          </cell>
          <cell r="J7358" t="str">
            <v>64ROCC1</v>
          </cell>
          <cell r="K7358" t="str">
            <v>1-64 GAL ON CALL PICKUP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  <cell r="W7358">
            <v>0</v>
          </cell>
          <cell r="X7358">
            <v>0</v>
          </cell>
          <cell r="Y7358">
            <v>28.62</v>
          </cell>
          <cell r="Z7358">
            <v>0</v>
          </cell>
          <cell r="AA7358">
            <v>0</v>
          </cell>
          <cell r="AB7358">
            <v>0</v>
          </cell>
          <cell r="AC7358">
            <v>0</v>
          </cell>
          <cell r="AD7358">
            <v>0</v>
          </cell>
        </row>
        <row r="7359">
          <cell r="B7359" t="str">
            <v>MASON CO-REGULATEDRESIDENTIAL64RW1</v>
          </cell>
          <cell r="J7359" t="str">
            <v>64RW1</v>
          </cell>
          <cell r="K7359" t="str">
            <v>1-64 GAL CART WEEKLY SVC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  <cell r="W7359">
            <v>0</v>
          </cell>
          <cell r="X7359">
            <v>0</v>
          </cell>
          <cell r="Y7359">
            <v>-6.31</v>
          </cell>
          <cell r="Z7359">
            <v>0</v>
          </cell>
          <cell r="AA7359">
            <v>0</v>
          </cell>
          <cell r="AB7359">
            <v>0</v>
          </cell>
          <cell r="AC7359">
            <v>0</v>
          </cell>
          <cell r="AD7359">
            <v>0</v>
          </cell>
        </row>
        <row r="7360">
          <cell r="B7360" t="str">
            <v>MASON CO-REGULATEDRESIDENTIAL96ROCC1</v>
          </cell>
          <cell r="J7360" t="str">
            <v>96ROCC1</v>
          </cell>
          <cell r="K7360" t="str">
            <v>1-96 GAL ON CALL PICKUP</v>
          </cell>
          <cell r="S7360">
            <v>0</v>
          </cell>
          <cell r="T7360">
            <v>0</v>
          </cell>
          <cell r="U7360">
            <v>0</v>
          </cell>
          <cell r="V7360">
            <v>0</v>
          </cell>
          <cell r="W7360">
            <v>0</v>
          </cell>
          <cell r="X7360">
            <v>0</v>
          </cell>
          <cell r="Y7360">
            <v>459.03</v>
          </cell>
          <cell r="Z7360">
            <v>0</v>
          </cell>
          <cell r="AA7360">
            <v>0</v>
          </cell>
          <cell r="AB7360">
            <v>0</v>
          </cell>
          <cell r="AC7360">
            <v>0</v>
          </cell>
          <cell r="AD7360">
            <v>0</v>
          </cell>
        </row>
        <row r="7361">
          <cell r="B7361" t="str">
            <v>MASON CO-REGULATEDRESIDENTIALEXPUR</v>
          </cell>
          <cell r="J7361" t="str">
            <v>EXPUR</v>
          </cell>
          <cell r="K7361" t="str">
            <v>EXTRA PICKUP</v>
          </cell>
          <cell r="S7361">
            <v>0</v>
          </cell>
          <cell r="T7361">
            <v>0</v>
          </cell>
          <cell r="U7361">
            <v>0</v>
          </cell>
          <cell r="V7361">
            <v>0</v>
          </cell>
          <cell r="W7361">
            <v>0</v>
          </cell>
          <cell r="X7361">
            <v>0</v>
          </cell>
          <cell r="Y7361">
            <v>1100.6099999999999</v>
          </cell>
          <cell r="Z7361">
            <v>0</v>
          </cell>
          <cell r="AA7361">
            <v>0</v>
          </cell>
          <cell r="AB7361">
            <v>0</v>
          </cell>
          <cell r="AC7361">
            <v>0</v>
          </cell>
          <cell r="AD7361">
            <v>0</v>
          </cell>
        </row>
        <row r="7362">
          <cell r="B7362" t="str">
            <v>MASON CO-REGULATEDRESIDENTIALEXTRAR</v>
          </cell>
          <cell r="J7362" t="str">
            <v>EXTRAR</v>
          </cell>
          <cell r="K7362" t="str">
            <v>EXTRA CAN/BAGS</v>
          </cell>
          <cell r="S7362">
            <v>0</v>
          </cell>
          <cell r="T7362">
            <v>0</v>
          </cell>
          <cell r="U7362">
            <v>0</v>
          </cell>
          <cell r="V7362">
            <v>0</v>
          </cell>
          <cell r="W7362">
            <v>0</v>
          </cell>
          <cell r="X7362">
            <v>0</v>
          </cell>
          <cell r="Y7362">
            <v>3493</v>
          </cell>
          <cell r="Z7362">
            <v>0</v>
          </cell>
          <cell r="AA7362">
            <v>0</v>
          </cell>
          <cell r="AB7362">
            <v>0</v>
          </cell>
          <cell r="AC7362">
            <v>0</v>
          </cell>
          <cell r="AD7362">
            <v>0</v>
          </cell>
        </row>
        <row r="7363">
          <cell r="B7363" t="str">
            <v>MASON CO-REGULATEDRESIDENTIALOFOWR</v>
          </cell>
          <cell r="J7363" t="str">
            <v>OFOWR</v>
          </cell>
          <cell r="K7363" t="str">
            <v>OVERFILL/OVERWEIGHT CHG</v>
          </cell>
          <cell r="S7363">
            <v>0</v>
          </cell>
          <cell r="T7363">
            <v>0</v>
          </cell>
          <cell r="U7363">
            <v>0</v>
          </cell>
          <cell r="V7363">
            <v>0</v>
          </cell>
          <cell r="W7363">
            <v>0</v>
          </cell>
          <cell r="X7363">
            <v>0</v>
          </cell>
          <cell r="Y7363">
            <v>3477.21</v>
          </cell>
          <cell r="Z7363">
            <v>0</v>
          </cell>
          <cell r="AA7363">
            <v>0</v>
          </cell>
          <cell r="AB7363">
            <v>0</v>
          </cell>
          <cell r="AC7363">
            <v>0</v>
          </cell>
          <cell r="AD7363">
            <v>0</v>
          </cell>
        </row>
        <row r="7364">
          <cell r="B7364" t="str">
            <v>MASON CO-REGULATEDRESIDENTIALRECYCLECR</v>
          </cell>
          <cell r="J7364" t="str">
            <v>RECYCLECR</v>
          </cell>
          <cell r="K7364" t="str">
            <v>VALUE OF RECYCLABLES</v>
          </cell>
          <cell r="S7364">
            <v>0</v>
          </cell>
          <cell r="T7364">
            <v>0</v>
          </cell>
          <cell r="U7364">
            <v>0</v>
          </cell>
          <cell r="V7364">
            <v>0</v>
          </cell>
          <cell r="W7364">
            <v>0</v>
          </cell>
          <cell r="X7364">
            <v>0</v>
          </cell>
          <cell r="Y7364">
            <v>-9.7799999999999994</v>
          </cell>
          <cell r="Z7364">
            <v>0</v>
          </cell>
          <cell r="AA7364">
            <v>0</v>
          </cell>
          <cell r="AB7364">
            <v>0</v>
          </cell>
          <cell r="AC7364">
            <v>0</v>
          </cell>
          <cell r="AD7364">
            <v>0</v>
          </cell>
        </row>
        <row r="7365">
          <cell r="B7365" t="str">
            <v>MASON CO-REGULATEDRESIDENTIALRECYR</v>
          </cell>
          <cell r="J7365" t="str">
            <v>RECYR</v>
          </cell>
          <cell r="K7365" t="str">
            <v>RESIDENTIAL RECYCLE</v>
          </cell>
          <cell r="S7365">
            <v>0</v>
          </cell>
          <cell r="T7365">
            <v>0</v>
          </cell>
          <cell r="U7365">
            <v>0</v>
          </cell>
          <cell r="V7365">
            <v>0</v>
          </cell>
          <cell r="W7365">
            <v>0</v>
          </cell>
          <cell r="X7365">
            <v>0</v>
          </cell>
          <cell r="Y7365">
            <v>-24.99</v>
          </cell>
          <cell r="Z7365">
            <v>0</v>
          </cell>
          <cell r="AA7365">
            <v>0</v>
          </cell>
          <cell r="AB7365">
            <v>0</v>
          </cell>
          <cell r="AC7365">
            <v>0</v>
          </cell>
          <cell r="AD7365">
            <v>0</v>
          </cell>
        </row>
        <row r="7366">
          <cell r="B7366" t="str">
            <v>MASON CO-REGULATEDRESIDENTIALREDELIVER</v>
          </cell>
          <cell r="J7366" t="str">
            <v>REDELIVER</v>
          </cell>
          <cell r="K7366" t="str">
            <v>DELIVERY CHARGE</v>
          </cell>
          <cell r="S7366">
            <v>0</v>
          </cell>
          <cell r="T7366">
            <v>0</v>
          </cell>
          <cell r="U7366">
            <v>0</v>
          </cell>
          <cell r="V7366">
            <v>0</v>
          </cell>
          <cell r="W7366">
            <v>0</v>
          </cell>
          <cell r="X7366">
            <v>0</v>
          </cell>
          <cell r="Y7366">
            <v>175.4</v>
          </cell>
          <cell r="Z7366">
            <v>0</v>
          </cell>
          <cell r="AA7366">
            <v>0</v>
          </cell>
          <cell r="AB7366">
            <v>0</v>
          </cell>
          <cell r="AC7366">
            <v>0</v>
          </cell>
          <cell r="AD7366">
            <v>0</v>
          </cell>
        </row>
        <row r="7367">
          <cell r="B7367" t="str">
            <v>MASON CO-REGULATEDRESIDENTIALRESTART</v>
          </cell>
          <cell r="J7367" t="str">
            <v>RESTART</v>
          </cell>
          <cell r="K7367" t="str">
            <v>SERVICE RESTART FEE</v>
          </cell>
          <cell r="S7367">
            <v>0</v>
          </cell>
          <cell r="T7367">
            <v>0</v>
          </cell>
          <cell r="U7367">
            <v>0</v>
          </cell>
          <cell r="V7367">
            <v>0</v>
          </cell>
          <cell r="W7367">
            <v>0</v>
          </cell>
          <cell r="X7367">
            <v>0</v>
          </cell>
          <cell r="Y7367">
            <v>44.36</v>
          </cell>
          <cell r="Z7367">
            <v>0</v>
          </cell>
          <cell r="AA7367">
            <v>0</v>
          </cell>
          <cell r="AB7367">
            <v>0</v>
          </cell>
          <cell r="AC7367">
            <v>0</v>
          </cell>
          <cell r="AD7367">
            <v>0</v>
          </cell>
        </row>
        <row r="7368">
          <cell r="B7368" t="str">
            <v>MASON CO-REGULATEDRESIDENTIALTRIPRCARTS</v>
          </cell>
          <cell r="J7368" t="str">
            <v>TRIPRCARTS</v>
          </cell>
          <cell r="K7368" t="str">
            <v>RESI TRIP CHARGE - CARTS</v>
          </cell>
          <cell r="S7368">
            <v>0</v>
          </cell>
          <cell r="T7368">
            <v>0</v>
          </cell>
          <cell r="U7368">
            <v>0</v>
          </cell>
          <cell r="V7368">
            <v>0</v>
          </cell>
          <cell r="W7368">
            <v>0</v>
          </cell>
          <cell r="X7368">
            <v>0</v>
          </cell>
          <cell r="Y7368">
            <v>9.25</v>
          </cell>
          <cell r="Z7368">
            <v>0</v>
          </cell>
          <cell r="AA7368">
            <v>0</v>
          </cell>
          <cell r="AB7368">
            <v>0</v>
          </cell>
          <cell r="AC7368">
            <v>0</v>
          </cell>
          <cell r="AD7368">
            <v>0</v>
          </cell>
        </row>
        <row r="7369">
          <cell r="B7369" t="str">
            <v>MASON CO-REGULATEDRESIDENTIALWLKNRM1</v>
          </cell>
          <cell r="J7369" t="str">
            <v>WLKNRM1</v>
          </cell>
          <cell r="K7369" t="str">
            <v>WALK IN 5'-25'-MTHLY</v>
          </cell>
          <cell r="S7369">
            <v>0</v>
          </cell>
          <cell r="T7369">
            <v>0</v>
          </cell>
          <cell r="U7369">
            <v>0</v>
          </cell>
          <cell r="V7369">
            <v>0</v>
          </cell>
          <cell r="W7369">
            <v>0</v>
          </cell>
          <cell r="X7369">
            <v>0</v>
          </cell>
          <cell r="Y7369">
            <v>0.59</v>
          </cell>
          <cell r="Z7369">
            <v>0</v>
          </cell>
          <cell r="AA7369">
            <v>0</v>
          </cell>
          <cell r="AB7369">
            <v>0</v>
          </cell>
          <cell r="AC7369">
            <v>0</v>
          </cell>
          <cell r="AD7369">
            <v>0</v>
          </cell>
        </row>
        <row r="7370">
          <cell r="B7370" t="str">
            <v>MASON CO-REGULATEDRESIDENTIAL35ROCC1</v>
          </cell>
          <cell r="J7370" t="str">
            <v>35ROCC1</v>
          </cell>
          <cell r="K7370" t="str">
            <v>1-35 GAL ON CALL PICKUP</v>
          </cell>
          <cell r="S7370">
            <v>0</v>
          </cell>
          <cell r="T7370">
            <v>0</v>
          </cell>
          <cell r="U7370">
            <v>0</v>
          </cell>
          <cell r="V7370">
            <v>0</v>
          </cell>
          <cell r="W7370">
            <v>0</v>
          </cell>
          <cell r="X7370">
            <v>0</v>
          </cell>
          <cell r="Y7370">
            <v>12.9</v>
          </cell>
          <cell r="Z7370">
            <v>0</v>
          </cell>
          <cell r="AA7370">
            <v>0</v>
          </cell>
          <cell r="AB7370">
            <v>0</v>
          </cell>
          <cell r="AC7370">
            <v>0</v>
          </cell>
          <cell r="AD7370">
            <v>0</v>
          </cell>
        </row>
        <row r="7371">
          <cell r="B7371" t="str">
            <v>MASON CO-REGULATEDRESIDENTIAL35RW1</v>
          </cell>
          <cell r="J7371" t="str">
            <v>35RW1</v>
          </cell>
          <cell r="K7371" t="str">
            <v>1-35 GAL CART WEEKLY SVC</v>
          </cell>
          <cell r="S7371">
            <v>0</v>
          </cell>
          <cell r="T7371">
            <v>0</v>
          </cell>
          <cell r="U7371">
            <v>0</v>
          </cell>
          <cell r="V7371">
            <v>0</v>
          </cell>
          <cell r="W7371">
            <v>0</v>
          </cell>
          <cell r="X7371">
            <v>0</v>
          </cell>
          <cell r="Y7371">
            <v>32.299999999999997</v>
          </cell>
          <cell r="Z7371">
            <v>0</v>
          </cell>
          <cell r="AA7371">
            <v>0</v>
          </cell>
          <cell r="AB7371">
            <v>0</v>
          </cell>
          <cell r="AC7371">
            <v>0</v>
          </cell>
          <cell r="AD7371">
            <v>0</v>
          </cell>
        </row>
        <row r="7372">
          <cell r="B7372" t="str">
            <v>MASON CO-REGULATEDRESIDENTIAL96ROCC1</v>
          </cell>
          <cell r="J7372" t="str">
            <v>96ROCC1</v>
          </cell>
          <cell r="K7372" t="str">
            <v>1-96 GAL ON CALL PICKUP</v>
          </cell>
          <cell r="S7372">
            <v>0</v>
          </cell>
          <cell r="T7372">
            <v>0</v>
          </cell>
          <cell r="U7372">
            <v>0</v>
          </cell>
          <cell r="V7372">
            <v>0</v>
          </cell>
          <cell r="W7372">
            <v>0</v>
          </cell>
          <cell r="X7372">
            <v>0</v>
          </cell>
          <cell r="Y7372">
            <v>23.54</v>
          </cell>
          <cell r="Z7372">
            <v>0</v>
          </cell>
          <cell r="AA7372">
            <v>0</v>
          </cell>
          <cell r="AB7372">
            <v>0</v>
          </cell>
          <cell r="AC7372">
            <v>0</v>
          </cell>
          <cell r="AD7372">
            <v>0</v>
          </cell>
        </row>
        <row r="7373">
          <cell r="B7373" t="str">
            <v>MASON CO-REGULATEDRESIDENTIAL96RW1</v>
          </cell>
          <cell r="J7373" t="str">
            <v>96RW1</v>
          </cell>
          <cell r="K7373" t="str">
            <v>1-96 GAL CART WEEKLY SVC</v>
          </cell>
          <cell r="S7373">
            <v>0</v>
          </cell>
          <cell r="T7373">
            <v>0</v>
          </cell>
          <cell r="U7373">
            <v>0</v>
          </cell>
          <cell r="V7373">
            <v>0</v>
          </cell>
          <cell r="W7373">
            <v>0</v>
          </cell>
          <cell r="X7373">
            <v>0</v>
          </cell>
          <cell r="Y7373">
            <v>126.6</v>
          </cell>
          <cell r="Z7373">
            <v>0</v>
          </cell>
          <cell r="AA7373">
            <v>0</v>
          </cell>
          <cell r="AB7373">
            <v>0</v>
          </cell>
          <cell r="AC7373">
            <v>0</v>
          </cell>
          <cell r="AD7373">
            <v>0</v>
          </cell>
        </row>
        <row r="7374">
          <cell r="B7374" t="str">
            <v>MASON CO-REGULATEDRESIDENTIALDRVNRE1RECYMA</v>
          </cell>
          <cell r="J7374" t="str">
            <v>DRVNRE1RECYMA</v>
          </cell>
          <cell r="K7374" t="str">
            <v>DRIVE IN UP TO 250 EOW-RE</v>
          </cell>
          <cell r="S7374">
            <v>0</v>
          </cell>
          <cell r="T7374">
            <v>0</v>
          </cell>
          <cell r="U7374">
            <v>0</v>
          </cell>
          <cell r="V7374">
            <v>0</v>
          </cell>
          <cell r="W7374">
            <v>0</v>
          </cell>
          <cell r="X7374">
            <v>0</v>
          </cell>
          <cell r="Y7374">
            <v>65.75</v>
          </cell>
          <cell r="Z7374">
            <v>0</v>
          </cell>
          <cell r="AA7374">
            <v>0</v>
          </cell>
          <cell r="AB7374">
            <v>0</v>
          </cell>
          <cell r="AC7374">
            <v>0</v>
          </cell>
          <cell r="AD7374">
            <v>0</v>
          </cell>
        </row>
        <row r="7375">
          <cell r="B7375" t="str">
            <v>MASON CO-REGULATEDRESIDENTIALDRVNRE2RECYMA</v>
          </cell>
          <cell r="J7375" t="str">
            <v>DRVNRE2RECYMA</v>
          </cell>
          <cell r="K7375" t="str">
            <v>DRIVE IN OVER 250 EOW-REC</v>
          </cell>
          <cell r="S7375">
            <v>0</v>
          </cell>
          <cell r="T7375">
            <v>0</v>
          </cell>
          <cell r="U7375">
            <v>0</v>
          </cell>
          <cell r="V7375">
            <v>0</v>
          </cell>
          <cell r="W7375">
            <v>0</v>
          </cell>
          <cell r="X7375">
            <v>0</v>
          </cell>
          <cell r="Y7375">
            <v>13.2</v>
          </cell>
          <cell r="Z7375">
            <v>0</v>
          </cell>
          <cell r="AA7375">
            <v>0</v>
          </cell>
          <cell r="AB7375">
            <v>0</v>
          </cell>
          <cell r="AC7375">
            <v>0</v>
          </cell>
          <cell r="AD7375">
            <v>0</v>
          </cell>
        </row>
        <row r="7376">
          <cell r="B7376" t="str">
            <v>MASON CO-REGULATEDRESIDENTIALDRVNRM1RECYMA</v>
          </cell>
          <cell r="J7376" t="str">
            <v>DRVNRM1RECYMA</v>
          </cell>
          <cell r="K7376" t="str">
            <v>DRIVE IN UP TO 125 MONTHL</v>
          </cell>
          <cell r="S7376">
            <v>0</v>
          </cell>
          <cell r="T7376">
            <v>0</v>
          </cell>
          <cell r="U7376">
            <v>0</v>
          </cell>
          <cell r="V7376">
            <v>0</v>
          </cell>
          <cell r="W7376">
            <v>0</v>
          </cell>
          <cell r="X7376">
            <v>0</v>
          </cell>
          <cell r="Y7376">
            <v>1.1000000000000001</v>
          </cell>
          <cell r="Z7376">
            <v>0</v>
          </cell>
          <cell r="AA7376">
            <v>0</v>
          </cell>
          <cell r="AB7376">
            <v>0</v>
          </cell>
          <cell r="AC7376">
            <v>0</v>
          </cell>
          <cell r="AD7376">
            <v>0</v>
          </cell>
        </row>
        <row r="7377">
          <cell r="B7377" t="str">
            <v>MASON CO-REGULATEDRESIDENTIALEMPLOYEER</v>
          </cell>
          <cell r="J7377" t="str">
            <v>EMPLOYEER</v>
          </cell>
          <cell r="K7377" t="str">
            <v>EMPLOYEE SERVICE</v>
          </cell>
          <cell r="S7377">
            <v>0</v>
          </cell>
          <cell r="T7377">
            <v>0</v>
          </cell>
          <cell r="U7377">
            <v>0</v>
          </cell>
          <cell r="V7377">
            <v>0</v>
          </cell>
          <cell r="W7377">
            <v>0</v>
          </cell>
          <cell r="X7377">
            <v>0</v>
          </cell>
          <cell r="Y7377">
            <v>0</v>
          </cell>
          <cell r="Z7377">
            <v>0</v>
          </cell>
          <cell r="AA7377">
            <v>0</v>
          </cell>
          <cell r="AB7377">
            <v>0</v>
          </cell>
          <cell r="AC7377">
            <v>0</v>
          </cell>
          <cell r="AD7377">
            <v>0</v>
          </cell>
        </row>
        <row r="7378">
          <cell r="B7378" t="str">
            <v>MASON CO-REGULATEDRESIDENTIALRECYCLECR</v>
          </cell>
          <cell r="J7378" t="str">
            <v>RECYCLECR</v>
          </cell>
          <cell r="K7378" t="str">
            <v>VALUE OF RECYCLABLES</v>
          </cell>
          <cell r="S7378">
            <v>0</v>
          </cell>
          <cell r="T7378">
            <v>0</v>
          </cell>
          <cell r="U7378">
            <v>0</v>
          </cell>
          <cell r="V7378">
            <v>0</v>
          </cell>
          <cell r="W7378">
            <v>0</v>
          </cell>
          <cell r="X7378">
            <v>0</v>
          </cell>
          <cell r="Y7378">
            <v>19.98</v>
          </cell>
          <cell r="Z7378">
            <v>0</v>
          </cell>
          <cell r="AA7378">
            <v>0</v>
          </cell>
          <cell r="AB7378">
            <v>0</v>
          </cell>
          <cell r="AC7378">
            <v>0</v>
          </cell>
          <cell r="AD7378">
            <v>0</v>
          </cell>
        </row>
        <row r="7379">
          <cell r="B7379" t="str">
            <v>MASON CO-REGULATEDRESIDENTIALRECYR</v>
          </cell>
          <cell r="J7379" t="str">
            <v>RECYR</v>
          </cell>
          <cell r="K7379" t="str">
            <v>RESIDENTIAL RECYCLE</v>
          </cell>
          <cell r="S7379">
            <v>0</v>
          </cell>
          <cell r="T7379">
            <v>0</v>
          </cell>
          <cell r="U7379">
            <v>0</v>
          </cell>
          <cell r="V7379">
            <v>0</v>
          </cell>
          <cell r="W7379">
            <v>0</v>
          </cell>
          <cell r="X7379">
            <v>0</v>
          </cell>
          <cell r="Y7379">
            <v>49.98</v>
          </cell>
          <cell r="Z7379">
            <v>0</v>
          </cell>
          <cell r="AA7379">
            <v>0</v>
          </cell>
          <cell r="AB7379">
            <v>0</v>
          </cell>
          <cell r="AC7379">
            <v>0</v>
          </cell>
          <cell r="AD7379">
            <v>0</v>
          </cell>
        </row>
        <row r="7380">
          <cell r="B7380" t="str">
            <v>MASON CO-REGULATEDRESIDENTIAL35ROCC1</v>
          </cell>
          <cell r="J7380" t="str">
            <v>35ROCC1</v>
          </cell>
          <cell r="K7380" t="str">
            <v>1-35 GAL ON CALL PICKUP</v>
          </cell>
          <cell r="S7380">
            <v>0</v>
          </cell>
          <cell r="T7380">
            <v>0</v>
          </cell>
          <cell r="U7380">
            <v>0</v>
          </cell>
          <cell r="V7380">
            <v>0</v>
          </cell>
          <cell r="W7380">
            <v>0</v>
          </cell>
          <cell r="X7380">
            <v>0</v>
          </cell>
          <cell r="Y7380">
            <v>3354</v>
          </cell>
          <cell r="Z7380">
            <v>0</v>
          </cell>
          <cell r="AA7380">
            <v>0</v>
          </cell>
          <cell r="AB7380">
            <v>0</v>
          </cell>
          <cell r="AC7380">
            <v>0</v>
          </cell>
          <cell r="AD7380">
            <v>0</v>
          </cell>
        </row>
        <row r="7381">
          <cell r="B7381" t="str">
            <v>MASON CO-REGULATEDRESIDENTIAL48ROCC1</v>
          </cell>
          <cell r="J7381" t="str">
            <v>48ROCC1</v>
          </cell>
          <cell r="K7381" t="str">
            <v>1-48 GAL ON CALL PICKUP</v>
          </cell>
          <cell r="S7381">
            <v>0</v>
          </cell>
          <cell r="T7381">
            <v>0</v>
          </cell>
          <cell r="U7381">
            <v>0</v>
          </cell>
          <cell r="V7381">
            <v>0</v>
          </cell>
          <cell r="W7381">
            <v>0</v>
          </cell>
          <cell r="X7381">
            <v>0</v>
          </cell>
          <cell r="Y7381">
            <v>347.44</v>
          </cell>
          <cell r="Z7381">
            <v>0</v>
          </cell>
          <cell r="AA7381">
            <v>0</v>
          </cell>
          <cell r="AB7381">
            <v>0</v>
          </cell>
          <cell r="AC7381">
            <v>0</v>
          </cell>
          <cell r="AD7381">
            <v>0</v>
          </cell>
        </row>
        <row r="7382">
          <cell r="B7382" t="str">
            <v>MASON CO-REGULATEDRESIDENTIAL64ROCC1</v>
          </cell>
          <cell r="J7382" t="str">
            <v>64ROCC1</v>
          </cell>
          <cell r="K7382" t="str">
            <v>1-64 GAL ON CALL PICKUP</v>
          </cell>
          <cell r="S7382">
            <v>0</v>
          </cell>
          <cell r="T7382">
            <v>0</v>
          </cell>
          <cell r="U7382">
            <v>0</v>
          </cell>
          <cell r="V7382">
            <v>0</v>
          </cell>
          <cell r="W7382">
            <v>0</v>
          </cell>
          <cell r="X7382">
            <v>0</v>
          </cell>
          <cell r="Y7382">
            <v>610.55999999999995</v>
          </cell>
          <cell r="Z7382">
            <v>0</v>
          </cell>
          <cell r="AA7382">
            <v>0</v>
          </cell>
          <cell r="AB7382">
            <v>0</v>
          </cell>
          <cell r="AC7382">
            <v>0</v>
          </cell>
          <cell r="AD7382">
            <v>0</v>
          </cell>
        </row>
        <row r="7383">
          <cell r="B7383" t="str">
            <v>MASON CO-REGULATEDRESIDENTIAL96ROCC1</v>
          </cell>
          <cell r="J7383" t="str">
            <v>96ROCC1</v>
          </cell>
          <cell r="K7383" t="str">
            <v>1-96 GAL ON CALL PICKUP</v>
          </cell>
          <cell r="S7383">
            <v>0</v>
          </cell>
          <cell r="T7383">
            <v>0</v>
          </cell>
          <cell r="U7383">
            <v>0</v>
          </cell>
          <cell r="V7383">
            <v>0</v>
          </cell>
          <cell r="W7383">
            <v>0</v>
          </cell>
          <cell r="X7383">
            <v>0</v>
          </cell>
          <cell r="Y7383">
            <v>729.74</v>
          </cell>
          <cell r="Z7383">
            <v>0</v>
          </cell>
          <cell r="AA7383">
            <v>0</v>
          </cell>
          <cell r="AB7383">
            <v>0</v>
          </cell>
          <cell r="AC7383">
            <v>0</v>
          </cell>
          <cell r="AD7383">
            <v>0</v>
          </cell>
        </row>
        <row r="7384">
          <cell r="B7384" t="str">
            <v>MASON CO-REGULATEDRESIDENTIALEXPUR</v>
          </cell>
          <cell r="J7384" t="str">
            <v>EXPUR</v>
          </cell>
          <cell r="K7384" t="str">
            <v>EXTRA PICKUP</v>
          </cell>
          <cell r="S7384">
            <v>0</v>
          </cell>
          <cell r="T7384">
            <v>0</v>
          </cell>
          <cell r="U7384">
            <v>0</v>
          </cell>
          <cell r="V7384">
            <v>0</v>
          </cell>
          <cell r="W7384">
            <v>0</v>
          </cell>
          <cell r="X7384">
            <v>0</v>
          </cell>
          <cell r="Y7384">
            <v>4.51</v>
          </cell>
          <cell r="Z7384">
            <v>0</v>
          </cell>
          <cell r="AA7384">
            <v>0</v>
          </cell>
          <cell r="AB7384">
            <v>0</v>
          </cell>
          <cell r="AC7384">
            <v>0</v>
          </cell>
          <cell r="AD7384">
            <v>0</v>
          </cell>
        </row>
        <row r="7385">
          <cell r="B7385" t="str">
            <v>MASON CO-REGULATEDRESIDENTIALEXTRAR</v>
          </cell>
          <cell r="J7385" t="str">
            <v>EXTRAR</v>
          </cell>
          <cell r="K7385" t="str">
            <v>EXTRA CAN/BAGS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  <cell r="W7385">
            <v>0</v>
          </cell>
          <cell r="X7385">
            <v>0</v>
          </cell>
          <cell r="Y7385">
            <v>324.72000000000003</v>
          </cell>
          <cell r="Z7385">
            <v>0</v>
          </cell>
          <cell r="AA7385">
            <v>0</v>
          </cell>
          <cell r="AB7385">
            <v>0</v>
          </cell>
          <cell r="AC7385">
            <v>0</v>
          </cell>
          <cell r="AD7385">
            <v>0</v>
          </cell>
        </row>
        <row r="7386">
          <cell r="B7386" t="str">
            <v>MASON CO-REGULATEDRESIDENTIALOFOWR</v>
          </cell>
          <cell r="J7386" t="str">
            <v>OFOWR</v>
          </cell>
          <cell r="K7386" t="str">
            <v>OVERFILL/OVERWEIGHT CHG</v>
          </cell>
          <cell r="S7386">
            <v>0</v>
          </cell>
          <cell r="T7386">
            <v>0</v>
          </cell>
          <cell r="U7386">
            <v>0</v>
          </cell>
          <cell r="V7386">
            <v>0</v>
          </cell>
          <cell r="W7386">
            <v>0</v>
          </cell>
          <cell r="X7386">
            <v>0</v>
          </cell>
          <cell r="Y7386">
            <v>117.26</v>
          </cell>
          <cell r="Z7386">
            <v>0</v>
          </cell>
          <cell r="AA7386">
            <v>0</v>
          </cell>
          <cell r="AB7386">
            <v>0</v>
          </cell>
          <cell r="AC7386">
            <v>0</v>
          </cell>
          <cell r="AD7386">
            <v>0</v>
          </cell>
        </row>
        <row r="7387">
          <cell r="B7387" t="str">
            <v>MASON CO-REGULATEDRESIDENTIALRESTART</v>
          </cell>
          <cell r="J7387" t="str">
            <v>RESTART</v>
          </cell>
          <cell r="K7387" t="str">
            <v>SERVICE RESTART FEE</v>
          </cell>
          <cell r="S7387">
            <v>0</v>
          </cell>
          <cell r="T7387">
            <v>0</v>
          </cell>
          <cell r="U7387">
            <v>0</v>
          </cell>
          <cell r="V7387">
            <v>0</v>
          </cell>
          <cell r="W7387">
            <v>0</v>
          </cell>
          <cell r="X7387">
            <v>0</v>
          </cell>
          <cell r="Y7387">
            <v>27.49</v>
          </cell>
          <cell r="Z7387">
            <v>0</v>
          </cell>
          <cell r="AA7387">
            <v>0</v>
          </cell>
          <cell r="AB7387">
            <v>0</v>
          </cell>
          <cell r="AC7387">
            <v>0</v>
          </cell>
          <cell r="AD7387">
            <v>0</v>
          </cell>
        </row>
        <row r="7388">
          <cell r="B7388" t="str">
            <v>MASON CO-REGULATEDROLLOFFWASHOUT</v>
          </cell>
          <cell r="J7388" t="str">
            <v>WASHOUT</v>
          </cell>
          <cell r="K7388" t="str">
            <v>WASHING FEE</v>
          </cell>
          <cell r="S7388">
            <v>0</v>
          </cell>
          <cell r="T7388">
            <v>0</v>
          </cell>
          <cell r="U7388">
            <v>0</v>
          </cell>
          <cell r="V7388">
            <v>0</v>
          </cell>
          <cell r="W7388">
            <v>0</v>
          </cell>
          <cell r="X7388">
            <v>0</v>
          </cell>
          <cell r="Y7388">
            <v>20.73</v>
          </cell>
          <cell r="Z7388">
            <v>0</v>
          </cell>
          <cell r="AA7388">
            <v>0</v>
          </cell>
          <cell r="AB7388">
            <v>0</v>
          </cell>
          <cell r="AC7388">
            <v>0</v>
          </cell>
          <cell r="AD7388">
            <v>0</v>
          </cell>
        </row>
        <row r="7389">
          <cell r="B7389" t="str">
            <v>MASON CO-REGULATEDROLLOFFROLID</v>
          </cell>
          <cell r="J7389" t="str">
            <v>ROLID</v>
          </cell>
          <cell r="K7389" t="str">
            <v>ROLL OFF-LID</v>
          </cell>
          <cell r="S7389">
            <v>0</v>
          </cell>
          <cell r="T7389">
            <v>0</v>
          </cell>
          <cell r="U7389">
            <v>0</v>
          </cell>
          <cell r="V7389">
            <v>0</v>
          </cell>
          <cell r="W7389">
            <v>0</v>
          </cell>
          <cell r="X7389">
            <v>0</v>
          </cell>
          <cell r="Y7389">
            <v>268.88</v>
          </cell>
          <cell r="Z7389">
            <v>0</v>
          </cell>
          <cell r="AA7389">
            <v>0</v>
          </cell>
          <cell r="AB7389">
            <v>0</v>
          </cell>
          <cell r="AC7389">
            <v>0</v>
          </cell>
          <cell r="AD7389">
            <v>0</v>
          </cell>
        </row>
        <row r="7390">
          <cell r="B7390" t="str">
            <v>MASON CO-REGULATEDROLLOFFRORENT10D</v>
          </cell>
          <cell r="J7390" t="str">
            <v>RORENT10D</v>
          </cell>
          <cell r="K7390" t="str">
            <v>10YD ROLL OFF DAILY RENT</v>
          </cell>
          <cell r="S7390">
            <v>0</v>
          </cell>
          <cell r="T7390">
            <v>0</v>
          </cell>
          <cell r="U7390">
            <v>0</v>
          </cell>
          <cell r="V7390">
            <v>0</v>
          </cell>
          <cell r="W7390">
            <v>0</v>
          </cell>
          <cell r="X7390">
            <v>0</v>
          </cell>
          <cell r="Y7390">
            <v>427.8</v>
          </cell>
          <cell r="Z7390">
            <v>0</v>
          </cell>
          <cell r="AA7390">
            <v>0</v>
          </cell>
          <cell r="AB7390">
            <v>0</v>
          </cell>
          <cell r="AC7390">
            <v>0</v>
          </cell>
          <cell r="AD7390">
            <v>0</v>
          </cell>
        </row>
        <row r="7391">
          <cell r="B7391" t="str">
            <v>MASON CO-REGULATEDROLLOFFRORENT20D</v>
          </cell>
          <cell r="J7391" t="str">
            <v>RORENT20D</v>
          </cell>
          <cell r="K7391" t="str">
            <v>20YD ROLL OFF-DAILY RENT</v>
          </cell>
          <cell r="S7391">
            <v>0</v>
          </cell>
          <cell r="T7391">
            <v>0</v>
          </cell>
          <cell r="U7391">
            <v>0</v>
          </cell>
          <cell r="V7391">
            <v>0</v>
          </cell>
          <cell r="W7391">
            <v>0</v>
          </cell>
          <cell r="X7391">
            <v>0</v>
          </cell>
          <cell r="Y7391">
            <v>2854.75</v>
          </cell>
          <cell r="Z7391">
            <v>0</v>
          </cell>
          <cell r="AA7391">
            <v>0</v>
          </cell>
          <cell r="AB7391">
            <v>0</v>
          </cell>
          <cell r="AC7391">
            <v>0</v>
          </cell>
          <cell r="AD7391">
            <v>0</v>
          </cell>
        </row>
        <row r="7392">
          <cell r="B7392" t="str">
            <v>MASON CO-REGULATEDROLLOFFRORENT20M</v>
          </cell>
          <cell r="J7392" t="str">
            <v>RORENT20M</v>
          </cell>
          <cell r="K7392" t="str">
            <v>20YD ROLL OFF-MNTHLY RENT</v>
          </cell>
          <cell r="S7392">
            <v>0</v>
          </cell>
          <cell r="T7392">
            <v>0</v>
          </cell>
          <cell r="U7392">
            <v>0</v>
          </cell>
          <cell r="V7392">
            <v>0</v>
          </cell>
          <cell r="W7392">
            <v>0</v>
          </cell>
          <cell r="X7392">
            <v>0</v>
          </cell>
          <cell r="Y7392">
            <v>1995.09</v>
          </cell>
          <cell r="Z7392">
            <v>0</v>
          </cell>
          <cell r="AA7392">
            <v>0</v>
          </cell>
          <cell r="AB7392">
            <v>0</v>
          </cell>
          <cell r="AC7392">
            <v>0</v>
          </cell>
          <cell r="AD7392">
            <v>0</v>
          </cell>
        </row>
        <row r="7393">
          <cell r="B7393" t="str">
            <v>MASON CO-REGULATEDROLLOFFRORENT40D</v>
          </cell>
          <cell r="J7393" t="str">
            <v>RORENT40D</v>
          </cell>
          <cell r="K7393" t="str">
            <v>40YD ROLL OFF-DAILY RENT</v>
          </cell>
          <cell r="S7393">
            <v>0</v>
          </cell>
          <cell r="T7393">
            <v>0</v>
          </cell>
          <cell r="U7393">
            <v>0</v>
          </cell>
          <cell r="V7393">
            <v>0</v>
          </cell>
          <cell r="W7393">
            <v>0</v>
          </cell>
          <cell r="X7393">
            <v>0</v>
          </cell>
          <cell r="Y7393">
            <v>1191.96</v>
          </cell>
          <cell r="Z7393">
            <v>0</v>
          </cell>
          <cell r="AA7393">
            <v>0</v>
          </cell>
          <cell r="AB7393">
            <v>0</v>
          </cell>
          <cell r="AC7393">
            <v>0</v>
          </cell>
          <cell r="AD7393">
            <v>0</v>
          </cell>
        </row>
        <row r="7394">
          <cell r="B7394" t="str">
            <v>MASON CO-REGULATEDROLLOFFRORENT40M</v>
          </cell>
          <cell r="J7394" t="str">
            <v>RORENT40M</v>
          </cell>
          <cell r="K7394" t="str">
            <v>40YD ROLL OFF-MNTHLY RENT</v>
          </cell>
          <cell r="S7394">
            <v>0</v>
          </cell>
          <cell r="T7394">
            <v>0</v>
          </cell>
          <cell r="U7394">
            <v>0</v>
          </cell>
          <cell r="V7394">
            <v>0</v>
          </cell>
          <cell r="W7394">
            <v>0</v>
          </cell>
          <cell r="X7394">
            <v>0</v>
          </cell>
          <cell r="Y7394">
            <v>331.48</v>
          </cell>
          <cell r="Z7394">
            <v>0</v>
          </cell>
          <cell r="AA7394">
            <v>0</v>
          </cell>
          <cell r="AB7394">
            <v>0</v>
          </cell>
          <cell r="AC7394">
            <v>0</v>
          </cell>
          <cell r="AD7394">
            <v>0</v>
          </cell>
        </row>
        <row r="7395">
          <cell r="B7395" t="str">
            <v>MASON CO-REGULATEDROLLOFFCPHAUL10</v>
          </cell>
          <cell r="J7395" t="str">
            <v>CPHAUL10</v>
          </cell>
          <cell r="K7395" t="str">
            <v>10YD COMPACTOR-HAUL</v>
          </cell>
          <cell r="S7395">
            <v>0</v>
          </cell>
          <cell r="T7395">
            <v>0</v>
          </cell>
          <cell r="U7395">
            <v>0</v>
          </cell>
          <cell r="V7395">
            <v>0</v>
          </cell>
          <cell r="W7395">
            <v>0</v>
          </cell>
          <cell r="X7395">
            <v>0</v>
          </cell>
          <cell r="Y7395">
            <v>126.71</v>
          </cell>
          <cell r="Z7395">
            <v>0</v>
          </cell>
          <cell r="AA7395">
            <v>0</v>
          </cell>
          <cell r="AB7395">
            <v>0</v>
          </cell>
          <cell r="AC7395">
            <v>0</v>
          </cell>
          <cell r="AD7395">
            <v>0</v>
          </cell>
        </row>
        <row r="7396">
          <cell r="B7396" t="str">
            <v>MASON CO-REGULATEDROLLOFFCPHAUL15</v>
          </cell>
          <cell r="J7396" t="str">
            <v>CPHAUL15</v>
          </cell>
          <cell r="K7396" t="str">
            <v>15YD COMPACTOR-HAUL</v>
          </cell>
          <cell r="S7396">
            <v>0</v>
          </cell>
          <cell r="T7396">
            <v>0</v>
          </cell>
          <cell r="U7396">
            <v>0</v>
          </cell>
          <cell r="V7396">
            <v>0</v>
          </cell>
          <cell r="W7396">
            <v>0</v>
          </cell>
          <cell r="X7396">
            <v>0</v>
          </cell>
          <cell r="Y7396">
            <v>877.02</v>
          </cell>
          <cell r="Z7396">
            <v>0</v>
          </cell>
          <cell r="AA7396">
            <v>0</v>
          </cell>
          <cell r="AB7396">
            <v>0</v>
          </cell>
          <cell r="AC7396">
            <v>0</v>
          </cell>
          <cell r="AD7396">
            <v>0</v>
          </cell>
        </row>
        <row r="7397">
          <cell r="B7397" t="str">
            <v>MASON CO-REGULATEDROLLOFFCPHAUL20</v>
          </cell>
          <cell r="J7397" t="str">
            <v>CPHAUL20</v>
          </cell>
          <cell r="K7397" t="str">
            <v>20YD COMPACTOR-HAUL</v>
          </cell>
          <cell r="S7397">
            <v>0</v>
          </cell>
          <cell r="T7397">
            <v>0</v>
          </cell>
          <cell r="U7397">
            <v>0</v>
          </cell>
          <cell r="V7397">
            <v>0</v>
          </cell>
          <cell r="W7397">
            <v>0</v>
          </cell>
          <cell r="X7397">
            <v>0</v>
          </cell>
          <cell r="Y7397">
            <v>155.93</v>
          </cell>
          <cell r="Z7397">
            <v>0</v>
          </cell>
          <cell r="AA7397">
            <v>0</v>
          </cell>
          <cell r="AB7397">
            <v>0</v>
          </cell>
          <cell r="AC7397">
            <v>0</v>
          </cell>
          <cell r="AD7397">
            <v>0</v>
          </cell>
        </row>
        <row r="7398">
          <cell r="B7398" t="str">
            <v>MASON CO-REGULATEDROLLOFFCPHAUL25</v>
          </cell>
          <cell r="J7398" t="str">
            <v>CPHAUL25</v>
          </cell>
          <cell r="K7398" t="str">
            <v>25YD COMPACTOR-HAUL</v>
          </cell>
          <cell r="S7398">
            <v>0</v>
          </cell>
          <cell r="T7398">
            <v>0</v>
          </cell>
          <cell r="U7398">
            <v>0</v>
          </cell>
          <cell r="V7398">
            <v>0</v>
          </cell>
          <cell r="W7398">
            <v>0</v>
          </cell>
          <cell r="X7398">
            <v>0</v>
          </cell>
          <cell r="Y7398">
            <v>1877.59</v>
          </cell>
          <cell r="Z7398">
            <v>0</v>
          </cell>
          <cell r="AA7398">
            <v>0</v>
          </cell>
          <cell r="AB7398">
            <v>0</v>
          </cell>
          <cell r="AC7398">
            <v>0</v>
          </cell>
          <cell r="AD7398">
            <v>0</v>
          </cell>
        </row>
        <row r="7399">
          <cell r="B7399" t="str">
            <v>MASON CO-REGULATEDROLLOFFDISPMC-TON</v>
          </cell>
          <cell r="J7399" t="str">
            <v>DISPMC-TON</v>
          </cell>
          <cell r="K7399" t="str">
            <v>MC LANDFILL PER TON</v>
          </cell>
          <cell r="S7399">
            <v>0</v>
          </cell>
          <cell r="T7399">
            <v>0</v>
          </cell>
          <cell r="U7399">
            <v>0</v>
          </cell>
          <cell r="V7399">
            <v>0</v>
          </cell>
          <cell r="W7399">
            <v>0</v>
          </cell>
          <cell r="X7399">
            <v>0</v>
          </cell>
          <cell r="Y7399">
            <v>38350.080000000002</v>
          </cell>
          <cell r="Z7399">
            <v>0</v>
          </cell>
          <cell r="AA7399">
            <v>0</v>
          </cell>
          <cell r="AB7399">
            <v>0</v>
          </cell>
          <cell r="AC7399">
            <v>0</v>
          </cell>
          <cell r="AD7399">
            <v>0</v>
          </cell>
        </row>
        <row r="7400">
          <cell r="B7400" t="str">
            <v>MASON CO-REGULATEDROLLOFFDISPMCMISC</v>
          </cell>
          <cell r="J7400" t="str">
            <v>DISPMCMISC</v>
          </cell>
          <cell r="K7400" t="str">
            <v>DISPOSAL MISCELLANOUS</v>
          </cell>
          <cell r="S7400">
            <v>0</v>
          </cell>
          <cell r="T7400">
            <v>0</v>
          </cell>
          <cell r="U7400">
            <v>0</v>
          </cell>
          <cell r="V7400">
            <v>0</v>
          </cell>
          <cell r="W7400">
            <v>0</v>
          </cell>
          <cell r="X7400">
            <v>0</v>
          </cell>
          <cell r="Y7400">
            <v>439.45</v>
          </cell>
          <cell r="Z7400">
            <v>0</v>
          </cell>
          <cell r="AA7400">
            <v>0</v>
          </cell>
          <cell r="AB7400">
            <v>0</v>
          </cell>
          <cell r="AC7400">
            <v>0</v>
          </cell>
          <cell r="AD7400">
            <v>0</v>
          </cell>
        </row>
        <row r="7401">
          <cell r="B7401" t="str">
            <v>MASON CO-REGULATEDROLLOFFRODEL</v>
          </cell>
          <cell r="J7401" t="str">
            <v>RODEL</v>
          </cell>
          <cell r="K7401" t="str">
            <v>ROLL OFF-DELIVERY</v>
          </cell>
          <cell r="S7401">
            <v>0</v>
          </cell>
          <cell r="T7401">
            <v>0</v>
          </cell>
          <cell r="U7401">
            <v>0</v>
          </cell>
          <cell r="V7401">
            <v>0</v>
          </cell>
          <cell r="W7401">
            <v>0</v>
          </cell>
          <cell r="X7401">
            <v>0</v>
          </cell>
          <cell r="Y7401">
            <v>3586.16</v>
          </cell>
          <cell r="Z7401">
            <v>0</v>
          </cell>
          <cell r="AA7401">
            <v>0</v>
          </cell>
          <cell r="AB7401">
            <v>0</v>
          </cell>
          <cell r="AC7401">
            <v>0</v>
          </cell>
          <cell r="AD7401">
            <v>0</v>
          </cell>
        </row>
        <row r="7402">
          <cell r="B7402" t="str">
            <v>MASON CO-REGULATEDROLLOFFROHAUL10</v>
          </cell>
          <cell r="J7402" t="str">
            <v>ROHAUL10</v>
          </cell>
          <cell r="K7402" t="str">
            <v>10YD ROLL OFF HAUL</v>
          </cell>
          <cell r="S7402">
            <v>0</v>
          </cell>
          <cell r="T7402">
            <v>0</v>
          </cell>
          <cell r="U7402">
            <v>0</v>
          </cell>
          <cell r="V7402">
            <v>0</v>
          </cell>
          <cell r="W7402">
            <v>0</v>
          </cell>
          <cell r="X7402">
            <v>0</v>
          </cell>
          <cell r="Y7402">
            <v>167.86</v>
          </cell>
          <cell r="Z7402">
            <v>0</v>
          </cell>
          <cell r="AA7402">
            <v>0</v>
          </cell>
          <cell r="AB7402">
            <v>0</v>
          </cell>
          <cell r="AC7402">
            <v>0</v>
          </cell>
          <cell r="AD7402">
            <v>0</v>
          </cell>
        </row>
        <row r="7403">
          <cell r="B7403" t="str">
            <v>MASON CO-REGULATEDROLLOFFROHAUL10T</v>
          </cell>
          <cell r="J7403" t="str">
            <v>ROHAUL10T</v>
          </cell>
          <cell r="K7403" t="str">
            <v>ROHAUL10T</v>
          </cell>
          <cell r="S7403">
            <v>0</v>
          </cell>
          <cell r="T7403">
            <v>0</v>
          </cell>
          <cell r="U7403">
            <v>0</v>
          </cell>
          <cell r="V7403">
            <v>0</v>
          </cell>
          <cell r="W7403">
            <v>0</v>
          </cell>
          <cell r="X7403">
            <v>0</v>
          </cell>
          <cell r="Y7403">
            <v>167.86</v>
          </cell>
          <cell r="Z7403">
            <v>0</v>
          </cell>
          <cell r="AA7403">
            <v>0</v>
          </cell>
          <cell r="AB7403">
            <v>0</v>
          </cell>
          <cell r="AC7403">
            <v>0</v>
          </cell>
          <cell r="AD7403">
            <v>0</v>
          </cell>
        </row>
        <row r="7404">
          <cell r="B7404" t="str">
            <v>MASON CO-REGULATEDROLLOFFROHAUL20</v>
          </cell>
          <cell r="J7404" t="str">
            <v>ROHAUL20</v>
          </cell>
          <cell r="K7404" t="str">
            <v>20YD ROLL OFF-HAUL</v>
          </cell>
          <cell r="S7404">
            <v>0</v>
          </cell>
          <cell r="T7404">
            <v>0</v>
          </cell>
          <cell r="U7404">
            <v>0</v>
          </cell>
          <cell r="V7404">
            <v>0</v>
          </cell>
          <cell r="W7404">
            <v>0</v>
          </cell>
          <cell r="X7404">
            <v>0</v>
          </cell>
          <cell r="Y7404">
            <v>4484.08</v>
          </cell>
          <cell r="Z7404">
            <v>0</v>
          </cell>
          <cell r="AA7404">
            <v>0</v>
          </cell>
          <cell r="AB7404">
            <v>0</v>
          </cell>
          <cell r="AC7404">
            <v>0</v>
          </cell>
          <cell r="AD7404">
            <v>0</v>
          </cell>
        </row>
        <row r="7405">
          <cell r="B7405" t="str">
            <v>MASON CO-REGULATEDROLLOFFROHAUL20T</v>
          </cell>
          <cell r="J7405" t="str">
            <v>ROHAUL20T</v>
          </cell>
          <cell r="K7405" t="str">
            <v>20YD ROLL OFF TEMP HAUL</v>
          </cell>
          <cell r="S7405">
            <v>0</v>
          </cell>
          <cell r="T7405">
            <v>0</v>
          </cell>
          <cell r="U7405">
            <v>0</v>
          </cell>
          <cell r="V7405">
            <v>0</v>
          </cell>
          <cell r="W7405">
            <v>0</v>
          </cell>
          <cell r="X7405">
            <v>0</v>
          </cell>
          <cell r="Y7405">
            <v>4874</v>
          </cell>
          <cell r="Z7405">
            <v>0</v>
          </cell>
          <cell r="AA7405">
            <v>0</v>
          </cell>
          <cell r="AB7405">
            <v>0</v>
          </cell>
          <cell r="AC7405">
            <v>0</v>
          </cell>
          <cell r="AD7405">
            <v>0</v>
          </cell>
        </row>
        <row r="7406">
          <cell r="B7406" t="str">
            <v>MASON CO-REGULATEDROLLOFFROHAUL30</v>
          </cell>
          <cell r="J7406" t="str">
            <v>ROHAUL30</v>
          </cell>
          <cell r="K7406" t="str">
            <v>30YD ROLL OFF-HAUL</v>
          </cell>
          <cell r="S7406">
            <v>0</v>
          </cell>
          <cell r="T7406">
            <v>0</v>
          </cell>
          <cell r="U7406">
            <v>0</v>
          </cell>
          <cell r="V7406">
            <v>0</v>
          </cell>
          <cell r="W7406">
            <v>0</v>
          </cell>
          <cell r="X7406">
            <v>0</v>
          </cell>
          <cell r="Y7406">
            <v>252.8</v>
          </cell>
          <cell r="Z7406">
            <v>0</v>
          </cell>
          <cell r="AA7406">
            <v>0</v>
          </cell>
          <cell r="AB7406">
            <v>0</v>
          </cell>
          <cell r="AC7406">
            <v>0</v>
          </cell>
          <cell r="AD7406">
            <v>0</v>
          </cell>
        </row>
        <row r="7407">
          <cell r="B7407" t="str">
            <v>MASON CO-REGULATEDROLLOFFROHAUL40</v>
          </cell>
          <cell r="J7407" t="str">
            <v>ROHAUL40</v>
          </cell>
          <cell r="K7407" t="str">
            <v>40YD ROLL OFF-HAUL</v>
          </cell>
          <cell r="S7407">
            <v>0</v>
          </cell>
          <cell r="T7407">
            <v>0</v>
          </cell>
          <cell r="U7407">
            <v>0</v>
          </cell>
          <cell r="V7407">
            <v>0</v>
          </cell>
          <cell r="W7407">
            <v>0</v>
          </cell>
          <cell r="X7407">
            <v>0</v>
          </cell>
          <cell r="Y7407">
            <v>1325.92</v>
          </cell>
          <cell r="Z7407">
            <v>0</v>
          </cell>
          <cell r="AA7407">
            <v>0</v>
          </cell>
          <cell r="AB7407">
            <v>0</v>
          </cell>
          <cell r="AC7407">
            <v>0</v>
          </cell>
          <cell r="AD7407">
            <v>0</v>
          </cell>
        </row>
        <row r="7408">
          <cell r="B7408" t="str">
            <v>MASON CO-REGULATEDROLLOFFROHAUL40T</v>
          </cell>
          <cell r="J7408" t="str">
            <v>ROHAUL40T</v>
          </cell>
          <cell r="K7408" t="str">
            <v>40YD ROLL OFF TEMP HAUL</v>
          </cell>
          <cell r="S7408">
            <v>0</v>
          </cell>
          <cell r="T7408">
            <v>0</v>
          </cell>
          <cell r="U7408">
            <v>0</v>
          </cell>
          <cell r="V7408">
            <v>0</v>
          </cell>
          <cell r="W7408">
            <v>0</v>
          </cell>
          <cell r="X7408">
            <v>0</v>
          </cell>
          <cell r="Y7408">
            <v>1491.66</v>
          </cell>
          <cell r="Z7408">
            <v>0</v>
          </cell>
          <cell r="AA7408">
            <v>0</v>
          </cell>
          <cell r="AB7408">
            <v>0</v>
          </cell>
          <cell r="AC7408">
            <v>0</v>
          </cell>
          <cell r="AD7408">
            <v>0</v>
          </cell>
        </row>
        <row r="7409">
          <cell r="B7409" t="str">
            <v>MASON CO-REGULATEDROLLOFFROLID</v>
          </cell>
          <cell r="J7409" t="str">
            <v>ROLID</v>
          </cell>
          <cell r="K7409" t="str">
            <v>ROLL OFF-LID</v>
          </cell>
          <cell r="S7409">
            <v>0</v>
          </cell>
          <cell r="T7409">
            <v>0</v>
          </cell>
          <cell r="U7409">
            <v>0</v>
          </cell>
          <cell r="V7409">
            <v>0</v>
          </cell>
          <cell r="W7409">
            <v>0</v>
          </cell>
          <cell r="X7409">
            <v>0</v>
          </cell>
          <cell r="Y7409">
            <v>11.27</v>
          </cell>
          <cell r="Z7409">
            <v>0</v>
          </cell>
          <cell r="AA7409">
            <v>0</v>
          </cell>
          <cell r="AB7409">
            <v>0</v>
          </cell>
          <cell r="AC7409">
            <v>0</v>
          </cell>
          <cell r="AD7409">
            <v>0</v>
          </cell>
        </row>
        <row r="7410">
          <cell r="B7410" t="str">
            <v>MASON CO-REGULATEDROLLOFFROMILE</v>
          </cell>
          <cell r="J7410" t="str">
            <v>ROMILE</v>
          </cell>
          <cell r="K7410" t="str">
            <v>ROLL OFF-MILEAGE</v>
          </cell>
          <cell r="S7410">
            <v>0</v>
          </cell>
          <cell r="T7410">
            <v>0</v>
          </cell>
          <cell r="U7410">
            <v>0</v>
          </cell>
          <cell r="V7410">
            <v>0</v>
          </cell>
          <cell r="W7410">
            <v>0</v>
          </cell>
          <cell r="X7410">
            <v>0</v>
          </cell>
          <cell r="Y7410">
            <v>1314.63</v>
          </cell>
          <cell r="Z7410">
            <v>0</v>
          </cell>
          <cell r="AA7410">
            <v>0</v>
          </cell>
          <cell r="AB7410">
            <v>0</v>
          </cell>
          <cell r="AC7410">
            <v>0</v>
          </cell>
          <cell r="AD7410">
            <v>0</v>
          </cell>
        </row>
        <row r="7411">
          <cell r="B7411" t="str">
            <v>MASON CO-REGULATEDROLLOFFRORENT10D</v>
          </cell>
          <cell r="J7411" t="str">
            <v>RORENT10D</v>
          </cell>
          <cell r="K7411" t="str">
            <v>10YD ROLL OFF DAILY RENT</v>
          </cell>
          <cell r="S7411">
            <v>0</v>
          </cell>
          <cell r="T7411">
            <v>0</v>
          </cell>
          <cell r="U7411">
            <v>0</v>
          </cell>
          <cell r="V7411">
            <v>0</v>
          </cell>
          <cell r="W7411">
            <v>0</v>
          </cell>
          <cell r="X7411">
            <v>0</v>
          </cell>
          <cell r="Y7411">
            <v>79.05</v>
          </cell>
          <cell r="Z7411">
            <v>0</v>
          </cell>
          <cell r="AA7411">
            <v>0</v>
          </cell>
          <cell r="AB7411">
            <v>0</v>
          </cell>
          <cell r="AC7411">
            <v>0</v>
          </cell>
          <cell r="AD7411">
            <v>0</v>
          </cell>
        </row>
        <row r="7412">
          <cell r="B7412" t="str">
            <v>MASON CO-REGULATEDROLLOFFRORENT20D</v>
          </cell>
          <cell r="J7412" t="str">
            <v>RORENT20D</v>
          </cell>
          <cell r="K7412" t="str">
            <v>20YD ROLL OFF-DAILY RENT</v>
          </cell>
          <cell r="S7412">
            <v>0</v>
          </cell>
          <cell r="T7412">
            <v>0</v>
          </cell>
          <cell r="U7412">
            <v>0</v>
          </cell>
          <cell r="V7412">
            <v>0</v>
          </cell>
          <cell r="W7412">
            <v>0</v>
          </cell>
          <cell r="X7412">
            <v>0</v>
          </cell>
          <cell r="Y7412">
            <v>1989.31</v>
          </cell>
          <cell r="Z7412">
            <v>0</v>
          </cell>
          <cell r="AA7412">
            <v>0</v>
          </cell>
          <cell r="AB7412">
            <v>0</v>
          </cell>
          <cell r="AC7412">
            <v>0</v>
          </cell>
          <cell r="AD7412">
            <v>0</v>
          </cell>
        </row>
        <row r="7413">
          <cell r="B7413" t="str">
            <v>MASON CO-REGULATEDROLLOFFRORENT40D</v>
          </cell>
          <cell r="J7413" t="str">
            <v>RORENT40D</v>
          </cell>
          <cell r="K7413" t="str">
            <v>40YD ROLL OFF-DAILY RENT</v>
          </cell>
          <cell r="S7413">
            <v>0</v>
          </cell>
          <cell r="T7413">
            <v>0</v>
          </cell>
          <cell r="U7413">
            <v>0</v>
          </cell>
          <cell r="V7413">
            <v>0</v>
          </cell>
          <cell r="W7413">
            <v>0</v>
          </cell>
          <cell r="X7413">
            <v>0</v>
          </cell>
          <cell r="Y7413">
            <v>283.8</v>
          </cell>
          <cell r="Z7413">
            <v>0</v>
          </cell>
          <cell r="AA7413">
            <v>0</v>
          </cell>
          <cell r="AB7413">
            <v>0</v>
          </cell>
          <cell r="AC7413">
            <v>0</v>
          </cell>
          <cell r="AD7413">
            <v>0</v>
          </cell>
        </row>
        <row r="7414">
          <cell r="B7414" t="str">
            <v>MASON CO-REGULATEDROLLOFFSP</v>
          </cell>
          <cell r="J7414" t="str">
            <v>SP</v>
          </cell>
          <cell r="K7414" t="str">
            <v>SPECIAL PICKUP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  <cell r="W7414">
            <v>0</v>
          </cell>
          <cell r="X7414">
            <v>0</v>
          </cell>
          <cell r="Y7414">
            <v>606.72</v>
          </cell>
          <cell r="Z7414">
            <v>0</v>
          </cell>
          <cell r="AA7414">
            <v>0</v>
          </cell>
          <cell r="AB7414">
            <v>0</v>
          </cell>
          <cell r="AC7414">
            <v>0</v>
          </cell>
          <cell r="AD7414">
            <v>0</v>
          </cell>
        </row>
        <row r="7415">
          <cell r="B7415" t="str">
            <v>MASON CO-REGULATEDSURCFUEL-RECY MASON</v>
          </cell>
          <cell r="J7415" t="str">
            <v>FUEL-RECY MASON</v>
          </cell>
          <cell r="K7415" t="str">
            <v>FUEL &amp; MATERIAL SURCHARGE</v>
          </cell>
          <cell r="S7415">
            <v>0</v>
          </cell>
          <cell r="T7415">
            <v>0</v>
          </cell>
          <cell r="U7415">
            <v>0</v>
          </cell>
          <cell r="V7415">
            <v>0</v>
          </cell>
          <cell r="W7415">
            <v>0</v>
          </cell>
          <cell r="X7415">
            <v>0</v>
          </cell>
          <cell r="Y7415">
            <v>0</v>
          </cell>
          <cell r="Z7415">
            <v>0</v>
          </cell>
          <cell r="AA7415">
            <v>0</v>
          </cell>
          <cell r="AB7415">
            <v>0</v>
          </cell>
          <cell r="AC7415">
            <v>0</v>
          </cell>
          <cell r="AD7415">
            <v>0</v>
          </cell>
        </row>
        <row r="7416">
          <cell r="B7416" t="str">
            <v>MASON CO-REGULATEDSURCFUEL-RES MASON</v>
          </cell>
          <cell r="J7416" t="str">
            <v>FUEL-RES MASON</v>
          </cell>
          <cell r="K7416" t="str">
            <v>FUEL &amp; MATERIAL SURCHARGE</v>
          </cell>
          <cell r="S7416">
            <v>0</v>
          </cell>
          <cell r="T7416">
            <v>0</v>
          </cell>
          <cell r="U7416">
            <v>0</v>
          </cell>
          <cell r="V7416">
            <v>0</v>
          </cell>
          <cell r="W7416">
            <v>0</v>
          </cell>
          <cell r="X7416">
            <v>0</v>
          </cell>
          <cell r="Y7416">
            <v>0</v>
          </cell>
          <cell r="Z7416">
            <v>0</v>
          </cell>
          <cell r="AA7416">
            <v>0</v>
          </cell>
          <cell r="AB7416">
            <v>0</v>
          </cell>
          <cell r="AC7416">
            <v>0</v>
          </cell>
          <cell r="AD7416">
            <v>0</v>
          </cell>
        </row>
        <row r="7417">
          <cell r="B7417" t="str">
            <v>MASON CO-REGULATEDSURCFUEL-COM MASON</v>
          </cell>
          <cell r="J7417" t="str">
            <v>FUEL-COM MASON</v>
          </cell>
          <cell r="K7417" t="str">
            <v>FUEL &amp; MATERIAL SURCHARGE</v>
          </cell>
          <cell r="S7417">
            <v>0</v>
          </cell>
          <cell r="T7417">
            <v>0</v>
          </cell>
          <cell r="U7417">
            <v>0</v>
          </cell>
          <cell r="V7417">
            <v>0</v>
          </cell>
          <cell r="W7417">
            <v>0</v>
          </cell>
          <cell r="X7417">
            <v>0</v>
          </cell>
          <cell r="Y7417">
            <v>0</v>
          </cell>
          <cell r="Z7417">
            <v>0</v>
          </cell>
          <cell r="AA7417">
            <v>0</v>
          </cell>
          <cell r="AB7417">
            <v>0</v>
          </cell>
          <cell r="AC7417">
            <v>0</v>
          </cell>
          <cell r="AD7417">
            <v>0</v>
          </cell>
        </row>
        <row r="7418">
          <cell r="B7418" t="str">
            <v>MASON CO-REGULATEDSURCFUEL-RECY MASON</v>
          </cell>
          <cell r="J7418" t="str">
            <v>FUEL-RECY MASON</v>
          </cell>
          <cell r="K7418" t="str">
            <v>FUEL &amp; MATERIAL SURCHARGE</v>
          </cell>
          <cell r="S7418">
            <v>0</v>
          </cell>
          <cell r="T7418">
            <v>0</v>
          </cell>
          <cell r="U7418">
            <v>0</v>
          </cell>
          <cell r="V7418">
            <v>0</v>
          </cell>
          <cell r="W7418">
            <v>0</v>
          </cell>
          <cell r="X7418">
            <v>0</v>
          </cell>
          <cell r="Y7418">
            <v>0</v>
          </cell>
          <cell r="Z7418">
            <v>0</v>
          </cell>
          <cell r="AA7418">
            <v>0</v>
          </cell>
          <cell r="AB7418">
            <v>0</v>
          </cell>
          <cell r="AC7418">
            <v>0</v>
          </cell>
          <cell r="AD7418">
            <v>0</v>
          </cell>
        </row>
        <row r="7419">
          <cell r="B7419" t="str">
            <v>MASON CO-REGULATEDSURCFUEL-RES MASON</v>
          </cell>
          <cell r="J7419" t="str">
            <v>FUEL-RES MASON</v>
          </cell>
          <cell r="K7419" t="str">
            <v>FUEL &amp; MATERIAL SURCHARGE</v>
          </cell>
          <cell r="S7419">
            <v>0</v>
          </cell>
          <cell r="T7419">
            <v>0</v>
          </cell>
          <cell r="U7419">
            <v>0</v>
          </cell>
          <cell r="V7419">
            <v>0</v>
          </cell>
          <cell r="W7419">
            <v>0</v>
          </cell>
          <cell r="X7419">
            <v>0</v>
          </cell>
          <cell r="Y7419">
            <v>0</v>
          </cell>
          <cell r="Z7419">
            <v>0</v>
          </cell>
          <cell r="AA7419">
            <v>0</v>
          </cell>
          <cell r="AB7419">
            <v>0</v>
          </cell>
          <cell r="AC7419">
            <v>0</v>
          </cell>
          <cell r="AD7419">
            <v>0</v>
          </cell>
        </row>
        <row r="7420">
          <cell r="B7420" t="str">
            <v>MASON CO-REGULATEDSURCFUEL-ACCTG MASON</v>
          </cell>
          <cell r="J7420" t="str">
            <v>FUEL-ACCTG MASON</v>
          </cell>
          <cell r="K7420" t="str">
            <v>FUEL &amp; MATERIAL SURCHARGE</v>
          </cell>
          <cell r="S7420">
            <v>0</v>
          </cell>
          <cell r="T7420">
            <v>0</v>
          </cell>
          <cell r="U7420">
            <v>0</v>
          </cell>
          <cell r="V7420">
            <v>0</v>
          </cell>
          <cell r="W7420">
            <v>0</v>
          </cell>
          <cell r="X7420">
            <v>0</v>
          </cell>
          <cell r="Y7420">
            <v>0</v>
          </cell>
          <cell r="Z7420">
            <v>0</v>
          </cell>
          <cell r="AA7420">
            <v>0</v>
          </cell>
          <cell r="AB7420">
            <v>0</v>
          </cell>
          <cell r="AC7420">
            <v>0</v>
          </cell>
          <cell r="AD7420">
            <v>0</v>
          </cell>
        </row>
        <row r="7421">
          <cell r="B7421" t="str">
            <v>MASON CO-REGULATEDSURCFUEL-COM MASON</v>
          </cell>
          <cell r="J7421" t="str">
            <v>FUEL-COM MASON</v>
          </cell>
          <cell r="K7421" t="str">
            <v>FUEL &amp; MATERIAL SURCHARGE</v>
          </cell>
          <cell r="S7421">
            <v>0</v>
          </cell>
          <cell r="T7421">
            <v>0</v>
          </cell>
          <cell r="U7421">
            <v>0</v>
          </cell>
          <cell r="V7421">
            <v>0</v>
          </cell>
          <cell r="W7421">
            <v>0</v>
          </cell>
          <cell r="X7421">
            <v>0</v>
          </cell>
          <cell r="Y7421">
            <v>0</v>
          </cell>
          <cell r="Z7421">
            <v>0</v>
          </cell>
          <cell r="AA7421">
            <v>0</v>
          </cell>
          <cell r="AB7421">
            <v>0</v>
          </cell>
          <cell r="AC7421">
            <v>0</v>
          </cell>
          <cell r="AD7421">
            <v>0</v>
          </cell>
        </row>
        <row r="7422">
          <cell r="B7422" t="str">
            <v>MASON CO-REGULATEDSURCFUEL-RECY MASON</v>
          </cell>
          <cell r="J7422" t="str">
            <v>FUEL-RECY MASON</v>
          </cell>
          <cell r="K7422" t="str">
            <v>FUEL &amp; MATERIAL SURCHARGE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  <cell r="W7422">
            <v>0</v>
          </cell>
          <cell r="X7422">
            <v>0</v>
          </cell>
          <cell r="Y7422">
            <v>0</v>
          </cell>
          <cell r="Z7422">
            <v>0</v>
          </cell>
          <cell r="AA7422">
            <v>0</v>
          </cell>
          <cell r="AB7422">
            <v>0</v>
          </cell>
          <cell r="AC7422">
            <v>0</v>
          </cell>
          <cell r="AD7422">
            <v>0</v>
          </cell>
        </row>
        <row r="7423">
          <cell r="B7423" t="str">
            <v>MASON CO-REGULATEDSURCFUEL-RES MASON</v>
          </cell>
          <cell r="J7423" t="str">
            <v>FUEL-RES MASON</v>
          </cell>
          <cell r="K7423" t="str">
            <v>FUEL &amp; MATERIAL SURCHARGE</v>
          </cell>
          <cell r="S7423">
            <v>0</v>
          </cell>
          <cell r="T7423">
            <v>0</v>
          </cell>
          <cell r="U7423">
            <v>0</v>
          </cell>
          <cell r="V7423">
            <v>0</v>
          </cell>
          <cell r="W7423">
            <v>0</v>
          </cell>
          <cell r="X7423">
            <v>0</v>
          </cell>
          <cell r="Y7423">
            <v>0</v>
          </cell>
          <cell r="Z7423">
            <v>0</v>
          </cell>
          <cell r="AA7423">
            <v>0</v>
          </cell>
          <cell r="AB7423">
            <v>0</v>
          </cell>
          <cell r="AC7423">
            <v>0</v>
          </cell>
          <cell r="AD7423">
            <v>0</v>
          </cell>
        </row>
        <row r="7424">
          <cell r="B7424" t="str">
            <v>MASON CO-REGULATEDSURCFUEL-RO MASON</v>
          </cell>
          <cell r="J7424" t="str">
            <v>FUEL-RO MASON</v>
          </cell>
          <cell r="K7424" t="str">
            <v>FUEL &amp; MATERIAL SURCHARGE</v>
          </cell>
          <cell r="S7424">
            <v>0</v>
          </cell>
          <cell r="T7424">
            <v>0</v>
          </cell>
          <cell r="U7424">
            <v>0</v>
          </cell>
          <cell r="V7424">
            <v>0</v>
          </cell>
          <cell r="W7424">
            <v>0</v>
          </cell>
          <cell r="X7424">
            <v>0</v>
          </cell>
          <cell r="Y7424">
            <v>0</v>
          </cell>
          <cell r="Z7424">
            <v>0</v>
          </cell>
          <cell r="AA7424">
            <v>0</v>
          </cell>
          <cell r="AB7424">
            <v>0</v>
          </cell>
          <cell r="AC7424">
            <v>0</v>
          </cell>
          <cell r="AD7424">
            <v>0</v>
          </cell>
        </row>
        <row r="7425">
          <cell r="B7425" t="str">
            <v>MASON CO-REGULATEDSURCFUEL-COM MASON</v>
          </cell>
          <cell r="J7425" t="str">
            <v>FUEL-COM MASON</v>
          </cell>
          <cell r="K7425" t="str">
            <v>FUEL &amp; MATERIAL SURCHARGE</v>
          </cell>
          <cell r="S7425">
            <v>0</v>
          </cell>
          <cell r="T7425">
            <v>0</v>
          </cell>
          <cell r="U7425">
            <v>0</v>
          </cell>
          <cell r="V7425">
            <v>0</v>
          </cell>
          <cell r="W7425">
            <v>0</v>
          </cell>
          <cell r="X7425">
            <v>0</v>
          </cell>
          <cell r="Y7425">
            <v>0</v>
          </cell>
          <cell r="Z7425">
            <v>0</v>
          </cell>
          <cell r="AA7425">
            <v>0</v>
          </cell>
          <cell r="AB7425">
            <v>0</v>
          </cell>
          <cell r="AC7425">
            <v>0</v>
          </cell>
          <cell r="AD7425">
            <v>0</v>
          </cell>
        </row>
        <row r="7426">
          <cell r="B7426" t="str">
            <v>MASON CO-REGULATEDSURCFUEL-RECY MASON</v>
          </cell>
          <cell r="J7426" t="str">
            <v>FUEL-RECY MASON</v>
          </cell>
          <cell r="K7426" t="str">
            <v>FUEL &amp; MATERIAL SURCHARGE</v>
          </cell>
          <cell r="S7426">
            <v>0</v>
          </cell>
          <cell r="T7426">
            <v>0</v>
          </cell>
          <cell r="U7426">
            <v>0</v>
          </cell>
          <cell r="V7426">
            <v>0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>
            <v>0</v>
          </cell>
          <cell r="AB7426">
            <v>0</v>
          </cell>
          <cell r="AC7426">
            <v>0</v>
          </cell>
          <cell r="AD7426">
            <v>0</v>
          </cell>
        </row>
        <row r="7427">
          <cell r="B7427" t="str">
            <v>MASON CO-REGULATEDSURCFUEL-RES MASON</v>
          </cell>
          <cell r="J7427" t="str">
            <v>FUEL-RES MASON</v>
          </cell>
          <cell r="K7427" t="str">
            <v>FUEL &amp; MATERIAL SURCHARGE</v>
          </cell>
          <cell r="S7427">
            <v>0</v>
          </cell>
          <cell r="T7427">
            <v>0</v>
          </cell>
          <cell r="U7427">
            <v>0</v>
          </cell>
          <cell r="V7427">
            <v>0</v>
          </cell>
          <cell r="W7427">
            <v>0</v>
          </cell>
          <cell r="X7427">
            <v>0</v>
          </cell>
          <cell r="Y7427">
            <v>0</v>
          </cell>
          <cell r="Z7427">
            <v>0</v>
          </cell>
          <cell r="AA7427">
            <v>0</v>
          </cell>
          <cell r="AB7427">
            <v>0</v>
          </cell>
          <cell r="AC7427">
            <v>0</v>
          </cell>
          <cell r="AD7427">
            <v>0</v>
          </cell>
        </row>
        <row r="7428">
          <cell r="B7428" t="str">
            <v>MASON CO-REGULATEDSURCFUEL-RECY MASON</v>
          </cell>
          <cell r="J7428" t="str">
            <v>FUEL-RECY MASON</v>
          </cell>
          <cell r="K7428" t="str">
            <v>FUEL &amp; MATERIAL SURCHARGE</v>
          </cell>
          <cell r="S7428">
            <v>0</v>
          </cell>
          <cell r="T7428">
            <v>0</v>
          </cell>
          <cell r="U7428">
            <v>0</v>
          </cell>
          <cell r="V7428">
            <v>0</v>
          </cell>
          <cell r="W7428">
            <v>0</v>
          </cell>
          <cell r="X7428">
            <v>0</v>
          </cell>
          <cell r="Y7428">
            <v>0</v>
          </cell>
          <cell r="Z7428">
            <v>0</v>
          </cell>
          <cell r="AA7428">
            <v>0</v>
          </cell>
          <cell r="AB7428">
            <v>0</v>
          </cell>
          <cell r="AC7428">
            <v>0</v>
          </cell>
          <cell r="AD7428">
            <v>0</v>
          </cell>
        </row>
        <row r="7429">
          <cell r="B7429" t="str">
            <v>MASON CO-REGULATEDSURCFUEL-RES MASON</v>
          </cell>
          <cell r="J7429" t="str">
            <v>FUEL-RES MASON</v>
          </cell>
          <cell r="K7429" t="str">
            <v>FUEL &amp; MATERIAL SURCHARGE</v>
          </cell>
          <cell r="S7429">
            <v>0</v>
          </cell>
          <cell r="T7429">
            <v>0</v>
          </cell>
          <cell r="U7429">
            <v>0</v>
          </cell>
          <cell r="V7429">
            <v>0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>
            <v>0</v>
          </cell>
          <cell r="AB7429">
            <v>0</v>
          </cell>
          <cell r="AC7429">
            <v>0</v>
          </cell>
          <cell r="AD7429">
            <v>0</v>
          </cell>
        </row>
        <row r="7430">
          <cell r="B7430" t="str">
            <v>MASON CO-REGULATEDSURCFUEL-COM MASON</v>
          </cell>
          <cell r="J7430" t="str">
            <v>FUEL-COM MASON</v>
          </cell>
          <cell r="K7430" t="str">
            <v>FUEL &amp; MATERIAL SURCHARGE</v>
          </cell>
          <cell r="S7430">
            <v>0</v>
          </cell>
          <cell r="T7430">
            <v>0</v>
          </cell>
          <cell r="U7430">
            <v>0</v>
          </cell>
          <cell r="V7430">
            <v>0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>
            <v>0</v>
          </cell>
          <cell r="AB7430">
            <v>0</v>
          </cell>
          <cell r="AC7430">
            <v>0</v>
          </cell>
          <cell r="AD7430">
            <v>0</v>
          </cell>
        </row>
        <row r="7431">
          <cell r="B7431" t="str">
            <v>MASON CO-REGULATEDSURCFUEL-RO MASON</v>
          </cell>
          <cell r="J7431" t="str">
            <v>FUEL-RO MASON</v>
          </cell>
          <cell r="K7431" t="str">
            <v>FUEL &amp; MATERIAL SURCHARGE</v>
          </cell>
          <cell r="S7431">
            <v>0</v>
          </cell>
          <cell r="T7431">
            <v>0</v>
          </cell>
          <cell r="U7431">
            <v>0</v>
          </cell>
          <cell r="V7431">
            <v>0</v>
          </cell>
          <cell r="W7431">
            <v>0</v>
          </cell>
          <cell r="X7431">
            <v>0</v>
          </cell>
          <cell r="Y7431">
            <v>0</v>
          </cell>
          <cell r="Z7431">
            <v>0</v>
          </cell>
          <cell r="AA7431">
            <v>0</v>
          </cell>
          <cell r="AB7431">
            <v>0</v>
          </cell>
          <cell r="AC7431">
            <v>0</v>
          </cell>
          <cell r="AD7431">
            <v>0</v>
          </cell>
        </row>
        <row r="7432">
          <cell r="B7432" t="str">
            <v>MASON CO-REGULATEDTAXESREF</v>
          </cell>
          <cell r="J7432" t="str">
            <v>REF</v>
          </cell>
          <cell r="K7432" t="str">
            <v>3.6% WA Refuse Tax</v>
          </cell>
          <cell r="S7432">
            <v>0</v>
          </cell>
          <cell r="T7432">
            <v>0</v>
          </cell>
          <cell r="U7432">
            <v>0</v>
          </cell>
          <cell r="V7432">
            <v>0</v>
          </cell>
          <cell r="W7432">
            <v>0</v>
          </cell>
          <cell r="X7432">
            <v>0</v>
          </cell>
          <cell r="Y7432">
            <v>69.930000000000007</v>
          </cell>
          <cell r="Z7432">
            <v>0</v>
          </cell>
          <cell r="AA7432">
            <v>0</v>
          </cell>
          <cell r="AB7432">
            <v>0</v>
          </cell>
          <cell r="AC7432">
            <v>0</v>
          </cell>
          <cell r="AD7432">
            <v>0</v>
          </cell>
        </row>
        <row r="7433">
          <cell r="B7433" t="str">
            <v>MASON CO-REGULATEDTAXESREF</v>
          </cell>
          <cell r="J7433" t="str">
            <v>REF</v>
          </cell>
          <cell r="K7433" t="str">
            <v>3.6% WA Refuse Tax</v>
          </cell>
          <cell r="S7433">
            <v>0</v>
          </cell>
          <cell r="T7433">
            <v>0</v>
          </cell>
          <cell r="U7433">
            <v>0</v>
          </cell>
          <cell r="V7433">
            <v>0</v>
          </cell>
          <cell r="W7433">
            <v>0</v>
          </cell>
          <cell r="X7433">
            <v>0</v>
          </cell>
          <cell r="Y7433">
            <v>1805.99</v>
          </cell>
          <cell r="Z7433">
            <v>0</v>
          </cell>
          <cell r="AA7433">
            <v>0</v>
          </cell>
          <cell r="AB7433">
            <v>0</v>
          </cell>
          <cell r="AC7433">
            <v>0</v>
          </cell>
          <cell r="AD7433">
            <v>0</v>
          </cell>
        </row>
        <row r="7434">
          <cell r="B7434" t="str">
            <v>MASON CO-REGULATEDTAXESSALES TAX</v>
          </cell>
          <cell r="J7434" t="str">
            <v>SALES TAX</v>
          </cell>
          <cell r="K7434" t="str">
            <v>8.5% Sales Tax</v>
          </cell>
          <cell r="S7434">
            <v>0</v>
          </cell>
          <cell r="T7434">
            <v>0</v>
          </cell>
          <cell r="U7434">
            <v>0</v>
          </cell>
          <cell r="V7434">
            <v>0</v>
          </cell>
          <cell r="W7434">
            <v>0</v>
          </cell>
          <cell r="X7434">
            <v>0</v>
          </cell>
          <cell r="Y7434">
            <v>654.66999999999996</v>
          </cell>
          <cell r="Z7434">
            <v>0</v>
          </cell>
          <cell r="AA7434">
            <v>0</v>
          </cell>
          <cell r="AB7434">
            <v>0</v>
          </cell>
          <cell r="AC7434">
            <v>0</v>
          </cell>
          <cell r="AD7434">
            <v>0</v>
          </cell>
        </row>
        <row r="7435">
          <cell r="B7435" t="str">
            <v>MASON CO-REGULATEDTAXESSHELTON UNREG REFUSE</v>
          </cell>
          <cell r="J7435" t="str">
            <v>SHELTON UNREG REFUSE</v>
          </cell>
          <cell r="K7435" t="str">
            <v>3.6% WA STATE REFUSE TAX</v>
          </cell>
          <cell r="S7435">
            <v>0</v>
          </cell>
          <cell r="T7435">
            <v>0</v>
          </cell>
          <cell r="U7435">
            <v>0</v>
          </cell>
          <cell r="V7435">
            <v>0</v>
          </cell>
          <cell r="W7435">
            <v>0</v>
          </cell>
          <cell r="X7435">
            <v>0</v>
          </cell>
          <cell r="Y7435">
            <v>7.9</v>
          </cell>
          <cell r="Z7435">
            <v>0</v>
          </cell>
          <cell r="AA7435">
            <v>0</v>
          </cell>
          <cell r="AB7435">
            <v>0</v>
          </cell>
          <cell r="AC7435">
            <v>0</v>
          </cell>
          <cell r="AD7435">
            <v>0</v>
          </cell>
        </row>
        <row r="7436">
          <cell r="B7436" t="str">
            <v>MASON CO-REGULATEDTAXESSHELTON UNREG SALES</v>
          </cell>
          <cell r="J7436" t="str">
            <v>SHELTON UNREG SALES</v>
          </cell>
          <cell r="K7436" t="str">
            <v>WA STATE SALES TAX</v>
          </cell>
          <cell r="S7436">
            <v>0</v>
          </cell>
          <cell r="T7436">
            <v>0</v>
          </cell>
          <cell r="U7436">
            <v>0</v>
          </cell>
          <cell r="V7436">
            <v>0</v>
          </cell>
          <cell r="W7436">
            <v>0</v>
          </cell>
          <cell r="X7436">
            <v>0</v>
          </cell>
          <cell r="Y7436">
            <v>2.42</v>
          </cell>
          <cell r="Z7436">
            <v>0</v>
          </cell>
          <cell r="AA7436">
            <v>0</v>
          </cell>
          <cell r="AB7436">
            <v>0</v>
          </cell>
          <cell r="AC7436">
            <v>0</v>
          </cell>
          <cell r="AD7436">
            <v>0</v>
          </cell>
        </row>
        <row r="7437">
          <cell r="B7437" t="str">
            <v>MASON CO-REGULATEDTAXESREF</v>
          </cell>
          <cell r="J7437" t="str">
            <v>REF</v>
          </cell>
          <cell r="K7437" t="str">
            <v>3.6% WA Refuse Tax</v>
          </cell>
          <cell r="S7437">
            <v>0</v>
          </cell>
          <cell r="T7437">
            <v>0</v>
          </cell>
          <cell r="U7437">
            <v>0</v>
          </cell>
          <cell r="V7437">
            <v>0</v>
          </cell>
          <cell r="W7437">
            <v>0</v>
          </cell>
          <cell r="X7437">
            <v>0</v>
          </cell>
          <cell r="Y7437">
            <v>14485.73</v>
          </cell>
          <cell r="Z7437">
            <v>0</v>
          </cell>
          <cell r="AA7437">
            <v>0</v>
          </cell>
          <cell r="AB7437">
            <v>0</v>
          </cell>
          <cell r="AC7437">
            <v>0</v>
          </cell>
          <cell r="AD7437">
            <v>0</v>
          </cell>
        </row>
        <row r="7438">
          <cell r="B7438" t="str">
            <v>MASON CO-REGULATEDTAXESREF</v>
          </cell>
          <cell r="J7438" t="str">
            <v>REF</v>
          </cell>
          <cell r="K7438" t="str">
            <v>3.6% WA Refuse Tax</v>
          </cell>
          <cell r="S7438">
            <v>0</v>
          </cell>
          <cell r="T7438">
            <v>0</v>
          </cell>
          <cell r="U7438">
            <v>0</v>
          </cell>
          <cell r="V7438">
            <v>0</v>
          </cell>
          <cell r="W7438">
            <v>0</v>
          </cell>
          <cell r="X7438">
            <v>0</v>
          </cell>
          <cell r="Y7438">
            <v>210.89</v>
          </cell>
          <cell r="Z7438">
            <v>0</v>
          </cell>
          <cell r="AA7438">
            <v>0</v>
          </cell>
          <cell r="AB7438">
            <v>0</v>
          </cell>
          <cell r="AC7438">
            <v>0</v>
          </cell>
          <cell r="AD7438">
            <v>0</v>
          </cell>
        </row>
        <row r="7439">
          <cell r="B7439" t="str">
            <v>MASON CO-REGULATEDTAXESSALES TAX</v>
          </cell>
          <cell r="J7439" t="str">
            <v>SALES TAX</v>
          </cell>
          <cell r="K7439" t="str">
            <v>8.5% Sales Tax</v>
          </cell>
          <cell r="S7439">
            <v>0</v>
          </cell>
          <cell r="T7439">
            <v>0</v>
          </cell>
          <cell r="U7439">
            <v>0</v>
          </cell>
          <cell r="V7439">
            <v>0</v>
          </cell>
          <cell r="W7439">
            <v>0</v>
          </cell>
          <cell r="X7439">
            <v>0</v>
          </cell>
          <cell r="Y7439">
            <v>8.5</v>
          </cell>
          <cell r="Z7439">
            <v>0</v>
          </cell>
          <cell r="AA7439">
            <v>0</v>
          </cell>
          <cell r="AB7439">
            <v>0</v>
          </cell>
          <cell r="AC7439">
            <v>0</v>
          </cell>
          <cell r="AD7439">
            <v>0</v>
          </cell>
        </row>
        <row r="7440">
          <cell r="B7440" t="str">
            <v>MASON CO-REGULATEDTAXESREF</v>
          </cell>
          <cell r="J7440" t="str">
            <v>REF</v>
          </cell>
          <cell r="K7440" t="str">
            <v>3.6% WA Refuse Tax</v>
          </cell>
          <cell r="S7440">
            <v>0</v>
          </cell>
          <cell r="T7440">
            <v>0</v>
          </cell>
          <cell r="U7440">
            <v>0</v>
          </cell>
          <cell r="V7440">
            <v>0</v>
          </cell>
          <cell r="W7440">
            <v>0</v>
          </cell>
          <cell r="X7440">
            <v>0</v>
          </cell>
          <cell r="Y7440">
            <v>1.64</v>
          </cell>
          <cell r="Z7440">
            <v>0</v>
          </cell>
          <cell r="AA7440">
            <v>0</v>
          </cell>
          <cell r="AB7440">
            <v>0</v>
          </cell>
          <cell r="AC7440">
            <v>0</v>
          </cell>
          <cell r="AD7440">
            <v>0</v>
          </cell>
        </row>
        <row r="7441">
          <cell r="B7441" t="str">
            <v>MASON CO-REGULATEDTAXESMASON REFUSE</v>
          </cell>
          <cell r="J7441" t="str">
            <v>MASON REFUSE</v>
          </cell>
          <cell r="K7441" t="str">
            <v>3.6% WA REFUSE TAX</v>
          </cell>
          <cell r="S7441">
            <v>0</v>
          </cell>
          <cell r="T7441">
            <v>0</v>
          </cell>
          <cell r="U7441">
            <v>0</v>
          </cell>
          <cell r="V7441">
            <v>0</v>
          </cell>
          <cell r="W7441">
            <v>0</v>
          </cell>
          <cell r="X7441">
            <v>0</v>
          </cell>
          <cell r="Y7441">
            <v>49.4</v>
          </cell>
          <cell r="Z7441">
            <v>0</v>
          </cell>
          <cell r="AA7441">
            <v>0</v>
          </cell>
          <cell r="AB7441">
            <v>0</v>
          </cell>
          <cell r="AC7441">
            <v>0</v>
          </cell>
          <cell r="AD7441">
            <v>0</v>
          </cell>
        </row>
        <row r="7442">
          <cell r="B7442" t="str">
            <v>MASON CO-REGULATEDTAXESREF</v>
          </cell>
          <cell r="J7442" t="str">
            <v>REF</v>
          </cell>
          <cell r="K7442" t="str">
            <v>3.6% WA Refuse Tax</v>
          </cell>
          <cell r="S7442">
            <v>0</v>
          </cell>
          <cell r="T7442">
            <v>0</v>
          </cell>
          <cell r="U7442">
            <v>0</v>
          </cell>
          <cell r="V7442">
            <v>0</v>
          </cell>
          <cell r="W7442">
            <v>0</v>
          </cell>
          <cell r="X7442">
            <v>0</v>
          </cell>
          <cell r="Y7442">
            <v>1448.29</v>
          </cell>
          <cell r="Z7442">
            <v>0</v>
          </cell>
          <cell r="AA7442">
            <v>0</v>
          </cell>
          <cell r="AB7442">
            <v>0</v>
          </cell>
          <cell r="AC7442">
            <v>0</v>
          </cell>
          <cell r="AD7442">
            <v>0</v>
          </cell>
        </row>
        <row r="7443">
          <cell r="B7443" t="str">
            <v>MASON CO-REGULATEDTAXESSALES TAX</v>
          </cell>
          <cell r="J7443" t="str">
            <v>SALES TAX</v>
          </cell>
          <cell r="K7443" t="str">
            <v>8.5% Sales Tax</v>
          </cell>
          <cell r="S7443">
            <v>0</v>
          </cell>
          <cell r="T7443">
            <v>0</v>
          </cell>
          <cell r="U7443">
            <v>0</v>
          </cell>
          <cell r="V7443">
            <v>0</v>
          </cell>
          <cell r="W7443">
            <v>0</v>
          </cell>
          <cell r="X7443">
            <v>0</v>
          </cell>
          <cell r="Y7443">
            <v>944.68</v>
          </cell>
          <cell r="Z7443">
            <v>0</v>
          </cell>
          <cell r="AA7443">
            <v>0</v>
          </cell>
          <cell r="AB7443">
            <v>0</v>
          </cell>
          <cell r="AC7443">
            <v>0</v>
          </cell>
          <cell r="AD7443">
            <v>0</v>
          </cell>
        </row>
        <row r="7444">
          <cell r="B7444" t="str">
            <v>MASON CO-REGULATEDTAXESSHELTON UNREG REFUSE</v>
          </cell>
          <cell r="J7444" t="str">
            <v>SHELTON UNREG REFUSE</v>
          </cell>
          <cell r="K7444" t="str">
            <v>3.6% WA STATE REFUSE TAX</v>
          </cell>
          <cell r="S7444">
            <v>0</v>
          </cell>
          <cell r="T7444">
            <v>0</v>
          </cell>
          <cell r="U7444">
            <v>0</v>
          </cell>
          <cell r="V7444">
            <v>0</v>
          </cell>
          <cell r="W7444">
            <v>0</v>
          </cell>
          <cell r="X7444">
            <v>0</v>
          </cell>
          <cell r="Y7444">
            <v>16.77</v>
          </cell>
          <cell r="Z7444">
            <v>0</v>
          </cell>
          <cell r="AA7444">
            <v>0</v>
          </cell>
          <cell r="AB7444">
            <v>0</v>
          </cell>
          <cell r="AC7444">
            <v>0</v>
          </cell>
          <cell r="AD7444">
            <v>0</v>
          </cell>
        </row>
        <row r="7445">
          <cell r="B7445" t="str">
            <v>MASON CO-REGULATEDTAXESSHELTON UNREG SALES</v>
          </cell>
          <cell r="J7445" t="str">
            <v>SHELTON UNREG SALES</v>
          </cell>
          <cell r="K7445" t="str">
            <v>WA STATE SALES TAX</v>
          </cell>
          <cell r="S7445">
            <v>0</v>
          </cell>
          <cell r="T7445">
            <v>0</v>
          </cell>
          <cell r="U7445">
            <v>0</v>
          </cell>
          <cell r="V7445">
            <v>0</v>
          </cell>
          <cell r="W7445">
            <v>0</v>
          </cell>
          <cell r="X7445">
            <v>0</v>
          </cell>
          <cell r="Y7445">
            <v>1.59</v>
          </cell>
          <cell r="Z7445">
            <v>0</v>
          </cell>
          <cell r="AA7445">
            <v>0</v>
          </cell>
          <cell r="AB7445">
            <v>0</v>
          </cell>
          <cell r="AC7445">
            <v>0</v>
          </cell>
          <cell r="AD7445">
            <v>0</v>
          </cell>
        </row>
        <row r="7446">
          <cell r="B7446" t="str">
            <v>MASON CO-UNREGULATEDACCOUNTING ADJUSTMENTSFINCHG</v>
          </cell>
          <cell r="J7446" t="str">
            <v>FINCHG</v>
          </cell>
          <cell r="K7446" t="str">
            <v>LATE FEE</v>
          </cell>
          <cell r="S7446">
            <v>0</v>
          </cell>
          <cell r="T7446">
            <v>0</v>
          </cell>
          <cell r="U7446">
            <v>0</v>
          </cell>
          <cell r="V7446">
            <v>0</v>
          </cell>
          <cell r="W7446">
            <v>0</v>
          </cell>
          <cell r="X7446">
            <v>0</v>
          </cell>
          <cell r="Y7446">
            <v>25.85</v>
          </cell>
          <cell r="Z7446">
            <v>0</v>
          </cell>
          <cell r="AA7446">
            <v>0</v>
          </cell>
          <cell r="AB7446">
            <v>0</v>
          </cell>
          <cell r="AC7446">
            <v>0</v>
          </cell>
          <cell r="AD7446">
            <v>0</v>
          </cell>
        </row>
        <row r="7447">
          <cell r="B7447" t="str">
            <v>MASON CO-UNREGULATEDACCOUNTING ADJUSTMENTSMM</v>
          </cell>
          <cell r="J7447" t="str">
            <v>MM</v>
          </cell>
          <cell r="K7447" t="str">
            <v>MOVE MONEY</v>
          </cell>
          <cell r="S7447">
            <v>0</v>
          </cell>
          <cell r="T7447">
            <v>0</v>
          </cell>
          <cell r="U7447">
            <v>0</v>
          </cell>
          <cell r="V7447">
            <v>0</v>
          </cell>
          <cell r="W7447">
            <v>0</v>
          </cell>
          <cell r="X7447">
            <v>0</v>
          </cell>
          <cell r="Y7447">
            <v>-205.62</v>
          </cell>
          <cell r="Z7447">
            <v>0</v>
          </cell>
          <cell r="AA7447">
            <v>0</v>
          </cell>
          <cell r="AB7447">
            <v>0</v>
          </cell>
          <cell r="AC7447">
            <v>0</v>
          </cell>
          <cell r="AD7447">
            <v>0</v>
          </cell>
        </row>
        <row r="7448">
          <cell r="B7448" t="str">
            <v>MASON CO-UNREGULATEDCOMMERCIAL - REARLOADUNLOCKRECY</v>
          </cell>
          <cell r="J7448" t="str">
            <v>UNLOCKRECY</v>
          </cell>
          <cell r="K7448" t="str">
            <v>UNLOCK / UNLATCH RECY</v>
          </cell>
          <cell r="S7448">
            <v>0</v>
          </cell>
          <cell r="T7448">
            <v>0</v>
          </cell>
          <cell r="U7448">
            <v>0</v>
          </cell>
          <cell r="V7448">
            <v>0</v>
          </cell>
          <cell r="W7448">
            <v>0</v>
          </cell>
          <cell r="X7448">
            <v>0</v>
          </cell>
          <cell r="Y7448">
            <v>25.3</v>
          </cell>
          <cell r="Z7448">
            <v>0</v>
          </cell>
          <cell r="AA7448">
            <v>0</v>
          </cell>
          <cell r="AB7448">
            <v>0</v>
          </cell>
          <cell r="AC7448">
            <v>0</v>
          </cell>
          <cell r="AD7448">
            <v>0</v>
          </cell>
        </row>
        <row r="7449">
          <cell r="B7449" t="str">
            <v>MASON CO-UNREGULATEDCOMMERCIAL - REARLOADSCI</v>
          </cell>
          <cell r="J7449" t="str">
            <v>SCI</v>
          </cell>
          <cell r="K7449" t="str">
            <v>SHRED CALL IN</v>
          </cell>
          <cell r="S7449">
            <v>0</v>
          </cell>
          <cell r="T7449">
            <v>0</v>
          </cell>
          <cell r="U7449">
            <v>0</v>
          </cell>
          <cell r="V7449">
            <v>0</v>
          </cell>
          <cell r="W7449">
            <v>0</v>
          </cell>
          <cell r="X7449">
            <v>0</v>
          </cell>
          <cell r="Y7449">
            <v>188</v>
          </cell>
          <cell r="Z7449">
            <v>0</v>
          </cell>
          <cell r="AA7449">
            <v>0</v>
          </cell>
          <cell r="AB7449">
            <v>0</v>
          </cell>
          <cell r="AC7449">
            <v>0</v>
          </cell>
          <cell r="AD7449">
            <v>0</v>
          </cell>
        </row>
        <row r="7450">
          <cell r="B7450" t="str">
            <v>MASON CO-UNREGULATEDCOMMERCIAL - REARLOADSQUAX</v>
          </cell>
          <cell r="J7450" t="str">
            <v>SQUAX</v>
          </cell>
          <cell r="K7450" t="str">
            <v>SQUAXIN ISLAND CONTRACT</v>
          </cell>
          <cell r="S7450">
            <v>0</v>
          </cell>
          <cell r="T7450">
            <v>0</v>
          </cell>
          <cell r="U7450">
            <v>0</v>
          </cell>
          <cell r="V7450">
            <v>0</v>
          </cell>
          <cell r="W7450">
            <v>0</v>
          </cell>
          <cell r="X7450">
            <v>0</v>
          </cell>
          <cell r="Y7450">
            <v>4469.9799999999996</v>
          </cell>
          <cell r="Z7450">
            <v>0</v>
          </cell>
          <cell r="AA7450">
            <v>0</v>
          </cell>
          <cell r="AB7450">
            <v>0</v>
          </cell>
          <cell r="AC7450">
            <v>0</v>
          </cell>
          <cell r="AD7450">
            <v>0</v>
          </cell>
        </row>
        <row r="7451">
          <cell r="B7451" t="str">
            <v>MASON CO-UNREGULATEDCOMMERCIAL RECYCLE96CRCOGE1</v>
          </cell>
          <cell r="J7451" t="str">
            <v>96CRCOGE1</v>
          </cell>
          <cell r="K7451" t="str">
            <v>96 COMMINGLE WG-EOW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  <cell r="W7451">
            <v>0</v>
          </cell>
          <cell r="X7451">
            <v>0</v>
          </cell>
          <cell r="Y7451">
            <v>1083.81</v>
          </cell>
          <cell r="Z7451">
            <v>0</v>
          </cell>
          <cell r="AA7451">
            <v>0</v>
          </cell>
          <cell r="AB7451">
            <v>0</v>
          </cell>
          <cell r="AC7451">
            <v>0</v>
          </cell>
          <cell r="AD7451">
            <v>0</v>
          </cell>
        </row>
        <row r="7452">
          <cell r="B7452" t="str">
            <v>MASON CO-UNREGULATEDCOMMERCIAL RECYCLE96CRCOGM1</v>
          </cell>
          <cell r="J7452" t="str">
            <v>96CRCOGM1</v>
          </cell>
          <cell r="K7452" t="str">
            <v>96 COMMINGLE WGMNTHLY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  <cell r="W7452">
            <v>0</v>
          </cell>
          <cell r="X7452">
            <v>0</v>
          </cell>
          <cell r="Y7452">
            <v>201.74</v>
          </cell>
          <cell r="Z7452">
            <v>0</v>
          </cell>
          <cell r="AA7452">
            <v>0</v>
          </cell>
          <cell r="AB7452">
            <v>0</v>
          </cell>
          <cell r="AC7452">
            <v>0</v>
          </cell>
          <cell r="AD7452">
            <v>0</v>
          </cell>
        </row>
        <row r="7453">
          <cell r="B7453" t="str">
            <v>MASON CO-UNREGULATEDCOMMERCIAL RECYCLE96CRCOGW1</v>
          </cell>
          <cell r="J7453" t="str">
            <v>96CRCOGW1</v>
          </cell>
          <cell r="K7453" t="str">
            <v>96 COMMINGLE WG-WEEKLY</v>
          </cell>
          <cell r="S7453">
            <v>0</v>
          </cell>
          <cell r="T7453">
            <v>0</v>
          </cell>
          <cell r="U7453">
            <v>0</v>
          </cell>
          <cell r="V7453">
            <v>0</v>
          </cell>
          <cell r="W7453">
            <v>0</v>
          </cell>
          <cell r="X7453">
            <v>0</v>
          </cell>
          <cell r="Y7453">
            <v>790.22</v>
          </cell>
          <cell r="Z7453">
            <v>0</v>
          </cell>
          <cell r="AA7453">
            <v>0</v>
          </cell>
          <cell r="AB7453">
            <v>0</v>
          </cell>
          <cell r="AC7453">
            <v>0</v>
          </cell>
          <cell r="AD7453">
            <v>0</v>
          </cell>
        </row>
        <row r="7454">
          <cell r="B7454" t="str">
            <v>MASON CO-UNREGULATEDCOMMERCIAL RECYCLE96CRCONGE1</v>
          </cell>
          <cell r="J7454" t="str">
            <v>96CRCONGE1</v>
          </cell>
          <cell r="K7454" t="str">
            <v>96 COMMINGLE NG-EOW</v>
          </cell>
          <cell r="S7454">
            <v>0</v>
          </cell>
          <cell r="T7454">
            <v>0</v>
          </cell>
          <cell r="U7454">
            <v>0</v>
          </cell>
          <cell r="V7454">
            <v>0</v>
          </cell>
          <cell r="W7454">
            <v>0</v>
          </cell>
          <cell r="X7454">
            <v>0</v>
          </cell>
          <cell r="Y7454">
            <v>2036.61</v>
          </cell>
          <cell r="Z7454">
            <v>0</v>
          </cell>
          <cell r="AA7454">
            <v>0</v>
          </cell>
          <cell r="AB7454">
            <v>0</v>
          </cell>
          <cell r="AC7454">
            <v>0</v>
          </cell>
          <cell r="AD7454">
            <v>0</v>
          </cell>
        </row>
        <row r="7455">
          <cell r="B7455" t="str">
            <v>MASON CO-UNREGULATEDCOMMERCIAL RECYCLE96CRCONGM1</v>
          </cell>
          <cell r="J7455" t="str">
            <v>96CRCONGM1</v>
          </cell>
          <cell r="K7455" t="str">
            <v>96 COMMINGLE NG-MNTHLY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  <cell r="W7455">
            <v>0</v>
          </cell>
          <cell r="X7455">
            <v>0</v>
          </cell>
          <cell r="Y7455">
            <v>550.20000000000005</v>
          </cell>
          <cell r="Z7455">
            <v>0</v>
          </cell>
          <cell r="AA7455">
            <v>0</v>
          </cell>
          <cell r="AB7455">
            <v>0</v>
          </cell>
          <cell r="AC7455">
            <v>0</v>
          </cell>
          <cell r="AD7455">
            <v>0</v>
          </cell>
        </row>
        <row r="7456">
          <cell r="B7456" t="str">
            <v>MASON CO-UNREGULATEDCOMMERCIAL RECYCLE96CRCONGW1</v>
          </cell>
          <cell r="J7456" t="str">
            <v>96CRCONGW1</v>
          </cell>
          <cell r="K7456" t="str">
            <v>96 COMMINGLE NG-WEEKLY</v>
          </cell>
          <cell r="S7456">
            <v>0</v>
          </cell>
          <cell r="T7456">
            <v>0</v>
          </cell>
          <cell r="U7456">
            <v>0</v>
          </cell>
          <cell r="V7456">
            <v>0</v>
          </cell>
          <cell r="W7456">
            <v>0</v>
          </cell>
          <cell r="X7456">
            <v>0</v>
          </cell>
          <cell r="Y7456">
            <v>1796.74</v>
          </cell>
          <cell r="Z7456">
            <v>0</v>
          </cell>
          <cell r="AA7456">
            <v>0</v>
          </cell>
          <cell r="AB7456">
            <v>0</v>
          </cell>
          <cell r="AC7456">
            <v>0</v>
          </cell>
          <cell r="AD7456">
            <v>0</v>
          </cell>
        </row>
        <row r="7457">
          <cell r="B7457" t="str">
            <v xml:space="preserve">MASON CO-UNREGULATEDCOMMERCIAL RECYCLER2YDOCCE </v>
          </cell>
          <cell r="J7457" t="str">
            <v xml:space="preserve">R2YDOCCE </v>
          </cell>
          <cell r="K7457" t="str">
            <v>2YD OCC-EOW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  <cell r="W7457">
            <v>0</v>
          </cell>
          <cell r="X7457">
            <v>0</v>
          </cell>
          <cell r="Y7457">
            <v>2678.09</v>
          </cell>
          <cell r="Z7457">
            <v>0</v>
          </cell>
          <cell r="AA7457">
            <v>0</v>
          </cell>
          <cell r="AB7457">
            <v>0</v>
          </cell>
          <cell r="AC7457">
            <v>0</v>
          </cell>
          <cell r="AD7457">
            <v>0</v>
          </cell>
        </row>
        <row r="7458">
          <cell r="B7458" t="str">
            <v>MASON CO-UNREGULATEDCOMMERCIAL RECYCLER2YDOCCEX</v>
          </cell>
          <cell r="J7458" t="str">
            <v>R2YDOCCEX</v>
          </cell>
          <cell r="K7458" t="str">
            <v>2YD OCC-EXTRA CONTAINER</v>
          </cell>
          <cell r="S7458">
            <v>0</v>
          </cell>
          <cell r="T7458">
            <v>0</v>
          </cell>
          <cell r="U7458">
            <v>0</v>
          </cell>
          <cell r="V7458">
            <v>0</v>
          </cell>
          <cell r="W7458">
            <v>0</v>
          </cell>
          <cell r="X7458">
            <v>0</v>
          </cell>
          <cell r="Y7458">
            <v>947.55</v>
          </cell>
          <cell r="Z7458">
            <v>0</v>
          </cell>
          <cell r="AA7458">
            <v>0</v>
          </cell>
          <cell r="AB7458">
            <v>0</v>
          </cell>
          <cell r="AC7458">
            <v>0</v>
          </cell>
          <cell r="AD7458">
            <v>0</v>
          </cell>
        </row>
        <row r="7459">
          <cell r="B7459" t="str">
            <v>MASON CO-UNREGULATEDCOMMERCIAL RECYCLER2YDOCCM</v>
          </cell>
          <cell r="J7459" t="str">
            <v>R2YDOCCM</v>
          </cell>
          <cell r="K7459" t="str">
            <v>2YD OCC-MNTHLY</v>
          </cell>
          <cell r="S7459">
            <v>0</v>
          </cell>
          <cell r="T7459">
            <v>0</v>
          </cell>
          <cell r="U7459">
            <v>0</v>
          </cell>
          <cell r="V7459">
            <v>0</v>
          </cell>
          <cell r="W7459">
            <v>0</v>
          </cell>
          <cell r="X7459">
            <v>0</v>
          </cell>
          <cell r="Y7459">
            <v>871.24</v>
          </cell>
          <cell r="Z7459">
            <v>0</v>
          </cell>
          <cell r="AA7459">
            <v>0</v>
          </cell>
          <cell r="AB7459">
            <v>0</v>
          </cell>
          <cell r="AC7459">
            <v>0</v>
          </cell>
          <cell r="AD7459">
            <v>0</v>
          </cell>
        </row>
        <row r="7460">
          <cell r="B7460" t="str">
            <v>MASON CO-UNREGULATEDCOMMERCIAL RECYCLER2YDOCCOC</v>
          </cell>
          <cell r="J7460" t="str">
            <v>R2YDOCCOC</v>
          </cell>
          <cell r="K7460" t="str">
            <v>2YD OCC-ON CALL</v>
          </cell>
          <cell r="S7460">
            <v>0</v>
          </cell>
          <cell r="T7460">
            <v>0</v>
          </cell>
          <cell r="U7460">
            <v>0</v>
          </cell>
          <cell r="V7460">
            <v>0</v>
          </cell>
          <cell r="W7460">
            <v>0</v>
          </cell>
          <cell r="X7460">
            <v>0</v>
          </cell>
          <cell r="Y7460">
            <v>37.880000000000003</v>
          </cell>
          <cell r="Z7460">
            <v>0</v>
          </cell>
          <cell r="AA7460">
            <v>0</v>
          </cell>
          <cell r="AB7460">
            <v>0</v>
          </cell>
          <cell r="AC7460">
            <v>0</v>
          </cell>
          <cell r="AD7460">
            <v>0</v>
          </cell>
        </row>
        <row r="7461">
          <cell r="B7461" t="str">
            <v>MASON CO-UNREGULATEDCOMMERCIAL RECYCLER2YDOCCW</v>
          </cell>
          <cell r="J7461" t="str">
            <v>R2YDOCCW</v>
          </cell>
          <cell r="K7461" t="str">
            <v>2YD OCC-WEEKLY</v>
          </cell>
          <cell r="S7461">
            <v>0</v>
          </cell>
          <cell r="T7461">
            <v>0</v>
          </cell>
          <cell r="U7461">
            <v>0</v>
          </cell>
          <cell r="V7461">
            <v>0</v>
          </cell>
          <cell r="W7461">
            <v>0</v>
          </cell>
          <cell r="X7461">
            <v>0</v>
          </cell>
          <cell r="Y7461">
            <v>3115.74</v>
          </cell>
          <cell r="Z7461">
            <v>0</v>
          </cell>
          <cell r="AA7461">
            <v>0</v>
          </cell>
          <cell r="AB7461">
            <v>0</v>
          </cell>
          <cell r="AC7461">
            <v>0</v>
          </cell>
          <cell r="AD7461">
            <v>0</v>
          </cell>
        </row>
        <row r="7462">
          <cell r="B7462" t="str">
            <v>MASON CO-UNREGULATEDCOMMERCIAL RECYCLERECYLOCK</v>
          </cell>
          <cell r="J7462" t="str">
            <v>RECYLOCK</v>
          </cell>
          <cell r="K7462" t="str">
            <v>LOCK/UNLOCK RECYCLING</v>
          </cell>
          <cell r="S7462">
            <v>0</v>
          </cell>
          <cell r="T7462">
            <v>0</v>
          </cell>
          <cell r="U7462">
            <v>0</v>
          </cell>
          <cell r="V7462">
            <v>0</v>
          </cell>
          <cell r="W7462">
            <v>0</v>
          </cell>
          <cell r="X7462">
            <v>0</v>
          </cell>
          <cell r="Y7462">
            <v>61.18</v>
          </cell>
          <cell r="Z7462">
            <v>0</v>
          </cell>
          <cell r="AA7462">
            <v>0</v>
          </cell>
          <cell r="AB7462">
            <v>0</v>
          </cell>
          <cell r="AC7462">
            <v>0</v>
          </cell>
          <cell r="AD7462">
            <v>0</v>
          </cell>
        </row>
        <row r="7463">
          <cell r="B7463" t="str">
            <v>MASON CO-UNREGULATEDCOMMERCIAL RECYCLEROLLOUTOCC</v>
          </cell>
          <cell r="J7463" t="str">
            <v>ROLLOUTOCC</v>
          </cell>
          <cell r="K7463" t="str">
            <v>ROLL OUT FEE - RECYCLE</v>
          </cell>
          <cell r="S7463">
            <v>0</v>
          </cell>
          <cell r="T7463">
            <v>0</v>
          </cell>
          <cell r="U7463">
            <v>0</v>
          </cell>
          <cell r="V7463">
            <v>0</v>
          </cell>
          <cell r="W7463">
            <v>0</v>
          </cell>
          <cell r="X7463">
            <v>0</v>
          </cell>
          <cell r="Y7463">
            <v>7.56</v>
          </cell>
          <cell r="Z7463">
            <v>0</v>
          </cell>
          <cell r="AA7463">
            <v>0</v>
          </cell>
          <cell r="AB7463">
            <v>0</v>
          </cell>
          <cell r="AC7463">
            <v>0</v>
          </cell>
          <cell r="AD7463">
            <v>0</v>
          </cell>
        </row>
        <row r="7464">
          <cell r="B7464" t="str">
            <v>MASON CO-UNREGULATEDCOMMERCIAL RECYCLEWLKNRECY</v>
          </cell>
          <cell r="J7464" t="str">
            <v>WLKNRECY</v>
          </cell>
          <cell r="K7464" t="str">
            <v>WALK IN RECYCLE</v>
          </cell>
          <cell r="S7464">
            <v>0</v>
          </cell>
          <cell r="T7464">
            <v>0</v>
          </cell>
          <cell r="U7464">
            <v>0</v>
          </cell>
          <cell r="V7464">
            <v>0</v>
          </cell>
          <cell r="W7464">
            <v>0</v>
          </cell>
          <cell r="X7464">
            <v>0</v>
          </cell>
          <cell r="Y7464">
            <v>5.86</v>
          </cell>
          <cell r="Z7464">
            <v>0</v>
          </cell>
          <cell r="AA7464">
            <v>0</v>
          </cell>
          <cell r="AB7464">
            <v>0</v>
          </cell>
          <cell r="AC7464">
            <v>0</v>
          </cell>
          <cell r="AD7464">
            <v>0</v>
          </cell>
        </row>
        <row r="7465">
          <cell r="B7465" t="str">
            <v>MASON CO-UNREGULATEDCOMMERCIAL RECYCLE96CRCOGOC</v>
          </cell>
          <cell r="J7465" t="str">
            <v>96CRCOGOC</v>
          </cell>
          <cell r="K7465" t="str">
            <v>96 COMMINGLE WGON CALL</v>
          </cell>
          <cell r="S7465">
            <v>0</v>
          </cell>
          <cell r="T7465">
            <v>0</v>
          </cell>
          <cell r="U7465">
            <v>0</v>
          </cell>
          <cell r="V7465">
            <v>0</v>
          </cell>
          <cell r="W7465">
            <v>0</v>
          </cell>
          <cell r="X7465">
            <v>0</v>
          </cell>
          <cell r="Y7465">
            <v>165.06</v>
          </cell>
          <cell r="Z7465">
            <v>0</v>
          </cell>
          <cell r="AA7465">
            <v>0</v>
          </cell>
          <cell r="AB7465">
            <v>0</v>
          </cell>
          <cell r="AC7465">
            <v>0</v>
          </cell>
          <cell r="AD7465">
            <v>0</v>
          </cell>
        </row>
        <row r="7466">
          <cell r="B7466" t="str">
            <v>MASON CO-UNREGULATEDCOMMERCIAL RECYCLE96CRCONGOC</v>
          </cell>
          <cell r="J7466" t="str">
            <v>96CRCONGOC</v>
          </cell>
          <cell r="K7466" t="str">
            <v>96 COMMINGLE NGON CALL</v>
          </cell>
          <cell r="S7466">
            <v>0</v>
          </cell>
          <cell r="T7466">
            <v>0</v>
          </cell>
          <cell r="U7466">
            <v>0</v>
          </cell>
          <cell r="V7466">
            <v>0</v>
          </cell>
          <cell r="W7466">
            <v>0</v>
          </cell>
          <cell r="X7466">
            <v>0</v>
          </cell>
          <cell r="Y7466">
            <v>73.36</v>
          </cell>
          <cell r="Z7466">
            <v>0</v>
          </cell>
          <cell r="AA7466">
            <v>0</v>
          </cell>
          <cell r="AB7466">
            <v>0</v>
          </cell>
          <cell r="AC7466">
            <v>0</v>
          </cell>
          <cell r="AD7466">
            <v>0</v>
          </cell>
        </row>
        <row r="7467">
          <cell r="B7467" t="str">
            <v>MASON CO-UNREGULATEDCOMMERCIAL RECYCLECDELOCC</v>
          </cell>
          <cell r="J7467" t="str">
            <v>CDELOCC</v>
          </cell>
          <cell r="K7467" t="str">
            <v>CARDBOARD DELIVERY</v>
          </cell>
          <cell r="S7467">
            <v>0</v>
          </cell>
          <cell r="T7467">
            <v>0</v>
          </cell>
          <cell r="U7467">
            <v>0</v>
          </cell>
          <cell r="V7467">
            <v>0</v>
          </cell>
          <cell r="W7467">
            <v>0</v>
          </cell>
          <cell r="X7467">
            <v>0</v>
          </cell>
          <cell r="Y7467">
            <v>85.05</v>
          </cell>
          <cell r="Z7467">
            <v>0</v>
          </cell>
          <cell r="AA7467">
            <v>0</v>
          </cell>
          <cell r="AB7467">
            <v>0</v>
          </cell>
          <cell r="AC7467">
            <v>0</v>
          </cell>
          <cell r="AD7467">
            <v>0</v>
          </cell>
        </row>
        <row r="7468">
          <cell r="B7468" t="str">
            <v>MASON CO-UNREGULATEDCOMMERCIAL RECYCLEDEL-REC</v>
          </cell>
          <cell r="J7468" t="str">
            <v>DEL-REC</v>
          </cell>
          <cell r="K7468" t="str">
            <v>DELIVER RECYCLE BIN</v>
          </cell>
          <cell r="S7468">
            <v>0</v>
          </cell>
          <cell r="T7468">
            <v>0</v>
          </cell>
          <cell r="U7468">
            <v>0</v>
          </cell>
          <cell r="V7468">
            <v>0</v>
          </cell>
          <cell r="W7468">
            <v>0</v>
          </cell>
          <cell r="X7468">
            <v>0</v>
          </cell>
          <cell r="Y7468">
            <v>121</v>
          </cell>
          <cell r="Z7468">
            <v>0</v>
          </cell>
          <cell r="AA7468">
            <v>0</v>
          </cell>
          <cell r="AB7468">
            <v>0</v>
          </cell>
          <cell r="AC7468">
            <v>0</v>
          </cell>
          <cell r="AD7468">
            <v>0</v>
          </cell>
        </row>
        <row r="7469">
          <cell r="B7469" t="str">
            <v>MASON CO-UNREGULATEDCOMMERCIAL RECYCLER2YDOCCOC</v>
          </cell>
          <cell r="J7469" t="str">
            <v>R2YDOCCOC</v>
          </cell>
          <cell r="K7469" t="str">
            <v>2YD OCC-ON CALL</v>
          </cell>
          <cell r="S7469">
            <v>0</v>
          </cell>
          <cell r="T7469">
            <v>0</v>
          </cell>
          <cell r="U7469">
            <v>0</v>
          </cell>
          <cell r="V7469">
            <v>0</v>
          </cell>
          <cell r="W7469">
            <v>0</v>
          </cell>
          <cell r="X7469">
            <v>0</v>
          </cell>
          <cell r="Y7469">
            <v>492.44</v>
          </cell>
          <cell r="Z7469">
            <v>0</v>
          </cell>
          <cell r="AA7469">
            <v>0</v>
          </cell>
          <cell r="AB7469">
            <v>0</v>
          </cell>
          <cell r="AC7469">
            <v>0</v>
          </cell>
          <cell r="AD7469">
            <v>0</v>
          </cell>
        </row>
        <row r="7470">
          <cell r="B7470" t="str">
            <v>MASON CO-UNREGULATEDCOMMERCIAL RECYCLERECYLOCK</v>
          </cell>
          <cell r="J7470" t="str">
            <v>RECYLOCK</v>
          </cell>
          <cell r="K7470" t="str">
            <v>LOCK/UNLOCK RECYCLING</v>
          </cell>
          <cell r="S7470">
            <v>0</v>
          </cell>
          <cell r="T7470">
            <v>0</v>
          </cell>
          <cell r="U7470">
            <v>0</v>
          </cell>
          <cell r="V7470">
            <v>0</v>
          </cell>
          <cell r="W7470">
            <v>0</v>
          </cell>
          <cell r="X7470">
            <v>0</v>
          </cell>
          <cell r="Y7470">
            <v>15.96</v>
          </cell>
          <cell r="Z7470">
            <v>0</v>
          </cell>
          <cell r="AA7470">
            <v>0</v>
          </cell>
          <cell r="AB7470">
            <v>0</v>
          </cell>
          <cell r="AC7470">
            <v>0</v>
          </cell>
          <cell r="AD7470">
            <v>0</v>
          </cell>
        </row>
        <row r="7471">
          <cell r="B7471" t="str">
            <v>MASON CO-UNREGULATEDCOMMERCIAL RECYCLEROLLOUTOCC</v>
          </cell>
          <cell r="J7471" t="str">
            <v>ROLLOUTOCC</v>
          </cell>
          <cell r="K7471" t="str">
            <v>ROLL OUT FEE - RECYCLE</v>
          </cell>
          <cell r="S7471">
            <v>0</v>
          </cell>
          <cell r="T7471">
            <v>0</v>
          </cell>
          <cell r="U7471">
            <v>0</v>
          </cell>
          <cell r="V7471">
            <v>0</v>
          </cell>
          <cell r="W7471">
            <v>0</v>
          </cell>
          <cell r="X7471">
            <v>0</v>
          </cell>
          <cell r="Y7471">
            <v>378</v>
          </cell>
          <cell r="Z7471">
            <v>0</v>
          </cell>
          <cell r="AA7471">
            <v>0</v>
          </cell>
          <cell r="AB7471">
            <v>0</v>
          </cell>
          <cell r="AC7471">
            <v>0</v>
          </cell>
          <cell r="AD7471">
            <v>0</v>
          </cell>
        </row>
        <row r="7472">
          <cell r="B7472" t="str">
            <v>MASON CO-UNREGULATEDCOMMERCIAL RECYCLEWLKNRECY</v>
          </cell>
          <cell r="J7472" t="str">
            <v>WLKNRECY</v>
          </cell>
          <cell r="K7472" t="str">
            <v>WALK IN RECYCLE</v>
          </cell>
          <cell r="S7472">
            <v>0</v>
          </cell>
          <cell r="T7472">
            <v>0</v>
          </cell>
          <cell r="U7472">
            <v>0</v>
          </cell>
          <cell r="V7472">
            <v>0</v>
          </cell>
          <cell r="W7472">
            <v>0</v>
          </cell>
          <cell r="X7472">
            <v>0</v>
          </cell>
          <cell r="Y7472">
            <v>167.01</v>
          </cell>
          <cell r="Z7472">
            <v>0</v>
          </cell>
          <cell r="AA7472">
            <v>0</v>
          </cell>
          <cell r="AB7472">
            <v>0</v>
          </cell>
          <cell r="AC7472">
            <v>0</v>
          </cell>
          <cell r="AD7472">
            <v>0</v>
          </cell>
        </row>
        <row r="7473">
          <cell r="B7473" t="str">
            <v>MASON CO-UNREGULATEDPAYMENTSCC-KOL</v>
          </cell>
          <cell r="J7473" t="str">
            <v>CC-KOL</v>
          </cell>
          <cell r="K7473" t="str">
            <v>ONLINE PAYMENT-CC</v>
          </cell>
          <cell r="S7473">
            <v>0</v>
          </cell>
          <cell r="T7473">
            <v>0</v>
          </cell>
          <cell r="U7473">
            <v>0</v>
          </cell>
          <cell r="V7473">
            <v>0</v>
          </cell>
          <cell r="W7473">
            <v>0</v>
          </cell>
          <cell r="X7473">
            <v>0</v>
          </cell>
          <cell r="Y7473">
            <v>-3964.23</v>
          </cell>
          <cell r="Z7473">
            <v>0</v>
          </cell>
          <cell r="AA7473">
            <v>0</v>
          </cell>
          <cell r="AB7473">
            <v>0</v>
          </cell>
          <cell r="AC7473">
            <v>0</v>
          </cell>
          <cell r="AD7473">
            <v>0</v>
          </cell>
        </row>
        <row r="7474">
          <cell r="B7474" t="str">
            <v>MASON CO-UNREGULATEDPAYMENTSCCREF-KOL</v>
          </cell>
          <cell r="J7474" t="str">
            <v>CCREF-KOL</v>
          </cell>
          <cell r="K7474" t="str">
            <v>CREDIT CARD REFUND</v>
          </cell>
          <cell r="S7474">
            <v>0</v>
          </cell>
          <cell r="T7474">
            <v>0</v>
          </cell>
          <cell r="U7474">
            <v>0</v>
          </cell>
          <cell r="V7474">
            <v>0</v>
          </cell>
          <cell r="W7474">
            <v>0</v>
          </cell>
          <cell r="X7474">
            <v>0</v>
          </cell>
          <cell r="Y7474">
            <v>5.96</v>
          </cell>
          <cell r="Z7474">
            <v>0</v>
          </cell>
          <cell r="AA7474">
            <v>0</v>
          </cell>
          <cell r="AB7474">
            <v>0</v>
          </cell>
          <cell r="AC7474">
            <v>0</v>
          </cell>
          <cell r="AD7474">
            <v>0</v>
          </cell>
        </row>
        <row r="7475">
          <cell r="B7475" t="str">
            <v>MASON CO-UNREGULATEDPAYMENTSPAY</v>
          </cell>
          <cell r="J7475" t="str">
            <v>PAY</v>
          </cell>
          <cell r="K7475" t="str">
            <v>PAYMENT-THANK YOU!</v>
          </cell>
          <cell r="S7475">
            <v>0</v>
          </cell>
          <cell r="T7475">
            <v>0</v>
          </cell>
          <cell r="U7475">
            <v>0</v>
          </cell>
          <cell r="V7475">
            <v>0</v>
          </cell>
          <cell r="W7475">
            <v>0</v>
          </cell>
          <cell r="X7475">
            <v>0</v>
          </cell>
          <cell r="Y7475">
            <v>-8469.9599999999991</v>
          </cell>
          <cell r="Z7475">
            <v>0</v>
          </cell>
          <cell r="AA7475">
            <v>0</v>
          </cell>
          <cell r="AB7475">
            <v>0</v>
          </cell>
          <cell r="AC7475">
            <v>0</v>
          </cell>
          <cell r="AD7475">
            <v>0</v>
          </cell>
        </row>
        <row r="7476">
          <cell r="B7476" t="str">
            <v>MASON CO-UNREGULATEDPAYMENTSPAY-CFREE</v>
          </cell>
          <cell r="J7476" t="str">
            <v>PAY-CFREE</v>
          </cell>
          <cell r="K7476" t="str">
            <v>PAYMENT-THANK YOU</v>
          </cell>
          <cell r="S7476">
            <v>0</v>
          </cell>
          <cell r="T7476">
            <v>0</v>
          </cell>
          <cell r="U7476">
            <v>0</v>
          </cell>
          <cell r="V7476">
            <v>0</v>
          </cell>
          <cell r="W7476">
            <v>0</v>
          </cell>
          <cell r="X7476">
            <v>0</v>
          </cell>
          <cell r="Y7476">
            <v>-210.47</v>
          </cell>
          <cell r="Z7476">
            <v>0</v>
          </cell>
          <cell r="AA7476">
            <v>0</v>
          </cell>
          <cell r="AB7476">
            <v>0</v>
          </cell>
          <cell r="AC7476">
            <v>0</v>
          </cell>
          <cell r="AD7476">
            <v>0</v>
          </cell>
        </row>
        <row r="7477">
          <cell r="B7477" t="str">
            <v>MASON CO-UNREGULATEDPAYMENTSPAY-KOL</v>
          </cell>
          <cell r="J7477" t="str">
            <v>PAY-KOL</v>
          </cell>
          <cell r="K7477" t="str">
            <v>PAYMENT-THANK YOU - OL</v>
          </cell>
          <cell r="S7477">
            <v>0</v>
          </cell>
          <cell r="T7477">
            <v>0</v>
          </cell>
          <cell r="U7477">
            <v>0</v>
          </cell>
          <cell r="V7477">
            <v>0</v>
          </cell>
          <cell r="W7477">
            <v>0</v>
          </cell>
          <cell r="X7477">
            <v>0</v>
          </cell>
          <cell r="Y7477">
            <v>-2917.61</v>
          </cell>
          <cell r="Z7477">
            <v>0</v>
          </cell>
          <cell r="AA7477">
            <v>0</v>
          </cell>
          <cell r="AB7477">
            <v>0</v>
          </cell>
          <cell r="AC7477">
            <v>0</v>
          </cell>
          <cell r="AD7477">
            <v>0</v>
          </cell>
        </row>
        <row r="7478">
          <cell r="B7478" t="str">
            <v>MASON CO-UNREGULATEDPAYMENTSPAY-NATL</v>
          </cell>
          <cell r="J7478" t="str">
            <v>PAY-NATL</v>
          </cell>
          <cell r="K7478" t="str">
            <v>PAYMENT THANK YOU</v>
          </cell>
          <cell r="S7478">
            <v>0</v>
          </cell>
          <cell r="T7478">
            <v>0</v>
          </cell>
          <cell r="U7478">
            <v>0</v>
          </cell>
          <cell r="V7478">
            <v>0</v>
          </cell>
          <cell r="W7478">
            <v>0</v>
          </cell>
          <cell r="X7478">
            <v>0</v>
          </cell>
          <cell r="Y7478">
            <v>-255.19</v>
          </cell>
          <cell r="Z7478">
            <v>0</v>
          </cell>
          <cell r="AA7478">
            <v>0</v>
          </cell>
          <cell r="AB7478">
            <v>0</v>
          </cell>
          <cell r="AC7478">
            <v>0</v>
          </cell>
          <cell r="AD7478">
            <v>0</v>
          </cell>
        </row>
        <row r="7479">
          <cell r="B7479" t="str">
            <v>MASON CO-UNREGULATEDPAYMENTSPAY-OAK</v>
          </cell>
          <cell r="J7479" t="str">
            <v>PAY-OAK</v>
          </cell>
          <cell r="K7479" t="str">
            <v>OAKLEAF PAYMENT</v>
          </cell>
          <cell r="S7479">
            <v>0</v>
          </cell>
          <cell r="T7479">
            <v>0</v>
          </cell>
          <cell r="U7479">
            <v>0</v>
          </cell>
          <cell r="V7479">
            <v>0</v>
          </cell>
          <cell r="W7479">
            <v>0</v>
          </cell>
          <cell r="X7479">
            <v>0</v>
          </cell>
          <cell r="Y7479">
            <v>-200.1</v>
          </cell>
          <cell r="Z7479">
            <v>0</v>
          </cell>
          <cell r="AA7479">
            <v>0</v>
          </cell>
          <cell r="AB7479">
            <v>0</v>
          </cell>
          <cell r="AC7479">
            <v>0</v>
          </cell>
          <cell r="AD7479">
            <v>0</v>
          </cell>
        </row>
        <row r="7480">
          <cell r="B7480" t="str">
            <v>MASON CO-UNREGULATEDPAYMENTSPAY-RPPS</v>
          </cell>
          <cell r="J7480" t="str">
            <v>PAY-RPPS</v>
          </cell>
          <cell r="K7480" t="str">
            <v>RPSS PAYMENT</v>
          </cell>
          <cell r="S7480">
            <v>0</v>
          </cell>
          <cell r="T7480">
            <v>0</v>
          </cell>
          <cell r="U7480">
            <v>0</v>
          </cell>
          <cell r="V7480">
            <v>0</v>
          </cell>
          <cell r="W7480">
            <v>0</v>
          </cell>
          <cell r="X7480">
            <v>0</v>
          </cell>
          <cell r="Y7480">
            <v>-114.62</v>
          </cell>
          <cell r="Z7480">
            <v>0</v>
          </cell>
          <cell r="AA7480">
            <v>0</v>
          </cell>
          <cell r="AB7480">
            <v>0</v>
          </cell>
          <cell r="AC7480">
            <v>0</v>
          </cell>
          <cell r="AD7480">
            <v>0</v>
          </cell>
        </row>
        <row r="7481">
          <cell r="B7481" t="str">
            <v>MASON CO-UNREGULATEDPAYMENTSPAYMET</v>
          </cell>
          <cell r="J7481" t="str">
            <v>PAYMET</v>
          </cell>
          <cell r="K7481" t="str">
            <v>METAVANTE ONLINE PAYMENT</v>
          </cell>
          <cell r="S7481">
            <v>0</v>
          </cell>
          <cell r="T7481">
            <v>0</v>
          </cell>
          <cell r="U7481">
            <v>0</v>
          </cell>
          <cell r="V7481">
            <v>0</v>
          </cell>
          <cell r="W7481">
            <v>0</v>
          </cell>
          <cell r="X7481">
            <v>0</v>
          </cell>
          <cell r="Y7481">
            <v>-247.26</v>
          </cell>
          <cell r="Z7481">
            <v>0</v>
          </cell>
          <cell r="AA7481">
            <v>0</v>
          </cell>
          <cell r="AB7481">
            <v>0</v>
          </cell>
          <cell r="AC7481">
            <v>0</v>
          </cell>
          <cell r="AD7481">
            <v>0</v>
          </cell>
        </row>
        <row r="7482">
          <cell r="B7482" t="str">
            <v>MASON CO-UNREGULATEDPAYMENTSPAYUSBL</v>
          </cell>
          <cell r="J7482" t="str">
            <v>PAYUSBL</v>
          </cell>
          <cell r="K7482" t="str">
            <v>PAYMENT THANK YOU</v>
          </cell>
          <cell r="S7482">
            <v>0</v>
          </cell>
          <cell r="T7482">
            <v>0</v>
          </cell>
          <cell r="U7482">
            <v>0</v>
          </cell>
          <cell r="V7482">
            <v>0</v>
          </cell>
          <cell r="W7482">
            <v>0</v>
          </cell>
          <cell r="X7482">
            <v>0</v>
          </cell>
          <cell r="Y7482">
            <v>-47500.78</v>
          </cell>
          <cell r="Z7482">
            <v>0</v>
          </cell>
          <cell r="AA7482">
            <v>0</v>
          </cell>
          <cell r="AB7482">
            <v>0</v>
          </cell>
          <cell r="AC7482">
            <v>0</v>
          </cell>
          <cell r="AD7482">
            <v>0</v>
          </cell>
        </row>
        <row r="7483">
          <cell r="B7483" t="str">
            <v>MASON CO-UNREGULATEDPAYMENTSRET-KOL</v>
          </cell>
          <cell r="J7483" t="str">
            <v>RET-KOL</v>
          </cell>
          <cell r="K7483" t="str">
            <v>ONLINE PAYMENT RETURN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  <cell r="W7483">
            <v>0</v>
          </cell>
          <cell r="X7483">
            <v>0</v>
          </cell>
          <cell r="Y7483">
            <v>34.82</v>
          </cell>
          <cell r="Z7483">
            <v>0</v>
          </cell>
          <cell r="AA7483">
            <v>0</v>
          </cell>
          <cell r="AB7483">
            <v>0</v>
          </cell>
          <cell r="AC7483">
            <v>0</v>
          </cell>
          <cell r="AD7483">
            <v>0</v>
          </cell>
        </row>
        <row r="7484">
          <cell r="B7484" t="str">
            <v>MASON CO-UNREGULATEDRESIDENTIALEMPLOYEER</v>
          </cell>
          <cell r="J7484" t="str">
            <v>EMPLOYEER</v>
          </cell>
          <cell r="K7484" t="str">
            <v>EMPLOYEE SERVICE</v>
          </cell>
          <cell r="S7484">
            <v>0</v>
          </cell>
          <cell r="T7484">
            <v>0</v>
          </cell>
          <cell r="U7484">
            <v>0</v>
          </cell>
          <cell r="V7484">
            <v>0</v>
          </cell>
          <cell r="W7484">
            <v>0</v>
          </cell>
          <cell r="X7484">
            <v>0</v>
          </cell>
          <cell r="Y7484">
            <v>0</v>
          </cell>
          <cell r="Z7484">
            <v>0</v>
          </cell>
          <cell r="AA7484">
            <v>0</v>
          </cell>
          <cell r="AB7484">
            <v>0</v>
          </cell>
          <cell r="AC7484">
            <v>0</v>
          </cell>
          <cell r="AD7484">
            <v>0</v>
          </cell>
        </row>
        <row r="7485">
          <cell r="B7485" t="str">
            <v>MASON CO-UNREGULATEDRESIDENTIALREDELIVER</v>
          </cell>
          <cell r="J7485" t="str">
            <v>REDELIVER</v>
          </cell>
          <cell r="K7485" t="str">
            <v>DELIVERY CHARGE</v>
          </cell>
          <cell r="S7485">
            <v>0</v>
          </cell>
          <cell r="T7485">
            <v>0</v>
          </cell>
          <cell r="U7485">
            <v>0</v>
          </cell>
          <cell r="V7485">
            <v>0</v>
          </cell>
          <cell r="W7485">
            <v>0</v>
          </cell>
          <cell r="X7485">
            <v>0</v>
          </cell>
          <cell r="Y7485">
            <v>11</v>
          </cell>
          <cell r="Z7485">
            <v>0</v>
          </cell>
          <cell r="AA7485">
            <v>0</v>
          </cell>
          <cell r="AB7485">
            <v>0</v>
          </cell>
          <cell r="AC7485">
            <v>0</v>
          </cell>
          <cell r="AD7485">
            <v>0</v>
          </cell>
        </row>
        <row r="7486">
          <cell r="B7486" t="str">
            <v>MASON CO-UNREGULATEDRESIDENTIALRESTART</v>
          </cell>
          <cell r="J7486" t="str">
            <v>RESTART</v>
          </cell>
          <cell r="K7486" t="str">
            <v>SERVICE RESTART FEE</v>
          </cell>
          <cell r="S7486">
            <v>0</v>
          </cell>
          <cell r="T7486">
            <v>0</v>
          </cell>
          <cell r="U7486">
            <v>0</v>
          </cell>
          <cell r="V7486">
            <v>0</v>
          </cell>
          <cell r="W7486">
            <v>0</v>
          </cell>
          <cell r="X7486">
            <v>0</v>
          </cell>
          <cell r="Y7486">
            <v>5.78</v>
          </cell>
          <cell r="Z7486">
            <v>0</v>
          </cell>
          <cell r="AA7486">
            <v>0</v>
          </cell>
          <cell r="AB7486">
            <v>0</v>
          </cell>
          <cell r="AC7486">
            <v>0</v>
          </cell>
          <cell r="AD7486">
            <v>0</v>
          </cell>
        </row>
        <row r="7487">
          <cell r="B7487" t="str">
            <v>MASON CO-UNREGULATEDROLLOFFROLID</v>
          </cell>
          <cell r="J7487" t="str">
            <v>ROLID</v>
          </cell>
          <cell r="K7487" t="str">
            <v>ROLL OFF-LID</v>
          </cell>
          <cell r="S7487">
            <v>0</v>
          </cell>
          <cell r="T7487">
            <v>0</v>
          </cell>
          <cell r="U7487">
            <v>0</v>
          </cell>
          <cell r="V7487">
            <v>0</v>
          </cell>
          <cell r="W7487">
            <v>0</v>
          </cell>
          <cell r="X7487">
            <v>0</v>
          </cell>
          <cell r="Y7487">
            <v>58.24</v>
          </cell>
          <cell r="Z7487">
            <v>0</v>
          </cell>
          <cell r="AA7487">
            <v>0</v>
          </cell>
          <cell r="AB7487">
            <v>0</v>
          </cell>
          <cell r="AC7487">
            <v>0</v>
          </cell>
          <cell r="AD7487">
            <v>0</v>
          </cell>
        </row>
        <row r="7488">
          <cell r="B7488" t="str">
            <v>MASON CO-UNREGULATEDROLLOFFROLIDRECY</v>
          </cell>
          <cell r="J7488" t="str">
            <v>ROLIDRECY</v>
          </cell>
          <cell r="K7488" t="str">
            <v>ROLL OFF LID-RECYCLE</v>
          </cell>
          <cell r="S7488">
            <v>0</v>
          </cell>
          <cell r="T7488">
            <v>0</v>
          </cell>
          <cell r="U7488">
            <v>0</v>
          </cell>
          <cell r="V7488">
            <v>0</v>
          </cell>
          <cell r="W7488">
            <v>0</v>
          </cell>
          <cell r="X7488">
            <v>0</v>
          </cell>
          <cell r="Y7488">
            <v>58.24</v>
          </cell>
          <cell r="Z7488">
            <v>0</v>
          </cell>
          <cell r="AA7488">
            <v>0</v>
          </cell>
          <cell r="AB7488">
            <v>0</v>
          </cell>
          <cell r="AC7488">
            <v>0</v>
          </cell>
          <cell r="AD7488">
            <v>0</v>
          </cell>
        </row>
        <row r="7489">
          <cell r="B7489" t="str">
            <v>MASON CO-UNREGULATEDROLLOFFRORENT10MRECY</v>
          </cell>
          <cell r="J7489" t="str">
            <v>RORENT10MRECY</v>
          </cell>
          <cell r="K7489" t="str">
            <v>ROLL OFF RENT MONTHLY-REC</v>
          </cell>
          <cell r="S7489">
            <v>0</v>
          </cell>
          <cell r="T7489">
            <v>0</v>
          </cell>
          <cell r="U7489">
            <v>0</v>
          </cell>
          <cell r="V7489">
            <v>0</v>
          </cell>
          <cell r="W7489">
            <v>0</v>
          </cell>
          <cell r="X7489">
            <v>0</v>
          </cell>
          <cell r="Y7489">
            <v>83.93</v>
          </cell>
          <cell r="Z7489">
            <v>0</v>
          </cell>
          <cell r="AA7489">
            <v>0</v>
          </cell>
          <cell r="AB7489">
            <v>0</v>
          </cell>
          <cell r="AC7489">
            <v>0</v>
          </cell>
          <cell r="AD7489">
            <v>0</v>
          </cell>
        </row>
        <row r="7490">
          <cell r="B7490" t="str">
            <v>MASON CO-UNREGULATEDROLLOFFRORENT20DRECY</v>
          </cell>
          <cell r="J7490" t="str">
            <v>RORENT20DRECY</v>
          </cell>
          <cell r="K7490" t="str">
            <v>ROLL OFF RENT DAILY-RECYL</v>
          </cell>
          <cell r="S7490">
            <v>0</v>
          </cell>
          <cell r="T7490">
            <v>0</v>
          </cell>
          <cell r="U7490">
            <v>0</v>
          </cell>
          <cell r="V7490">
            <v>0</v>
          </cell>
          <cell r="W7490">
            <v>0</v>
          </cell>
          <cell r="X7490">
            <v>0</v>
          </cell>
          <cell r="Y7490">
            <v>306.51</v>
          </cell>
          <cell r="Z7490">
            <v>0</v>
          </cell>
          <cell r="AA7490">
            <v>0</v>
          </cell>
          <cell r="AB7490">
            <v>0</v>
          </cell>
          <cell r="AC7490">
            <v>0</v>
          </cell>
          <cell r="AD7490">
            <v>0</v>
          </cell>
        </row>
        <row r="7491">
          <cell r="B7491" t="str">
            <v>MASON CO-UNREGULATEDROLLOFFRORENT20MRECY</v>
          </cell>
          <cell r="J7491" t="str">
            <v>RORENT20MRECY</v>
          </cell>
          <cell r="K7491" t="str">
            <v>ROLL OFF RENT MONTHLY-REC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  <cell r="W7491">
            <v>0</v>
          </cell>
          <cell r="X7491">
            <v>0</v>
          </cell>
          <cell r="Y7491">
            <v>3401.34</v>
          </cell>
          <cell r="Z7491">
            <v>0</v>
          </cell>
          <cell r="AA7491">
            <v>0</v>
          </cell>
          <cell r="AB7491">
            <v>0</v>
          </cell>
          <cell r="AC7491">
            <v>0</v>
          </cell>
          <cell r="AD7491">
            <v>0</v>
          </cell>
        </row>
        <row r="7492">
          <cell r="B7492" t="str">
            <v>MASON CO-UNREGULATEDROLLOFFRORENT40DRECY</v>
          </cell>
          <cell r="J7492" t="str">
            <v>RORENT40DRECY</v>
          </cell>
          <cell r="K7492" t="str">
            <v>ROLL OFF RENT DAILY-RECYL</v>
          </cell>
          <cell r="S7492">
            <v>0</v>
          </cell>
          <cell r="T7492">
            <v>0</v>
          </cell>
          <cell r="U7492">
            <v>0</v>
          </cell>
          <cell r="V7492">
            <v>0</v>
          </cell>
          <cell r="W7492">
            <v>0</v>
          </cell>
          <cell r="X7492">
            <v>0</v>
          </cell>
          <cell r="Y7492">
            <v>283.8</v>
          </cell>
          <cell r="Z7492">
            <v>0</v>
          </cell>
          <cell r="AA7492">
            <v>0</v>
          </cell>
          <cell r="AB7492">
            <v>0</v>
          </cell>
          <cell r="AC7492">
            <v>0</v>
          </cell>
          <cell r="AD7492">
            <v>0</v>
          </cell>
        </row>
        <row r="7493">
          <cell r="B7493" t="str">
            <v>MASON CO-UNREGULATEDROLLOFFRORENT40M</v>
          </cell>
          <cell r="J7493" t="str">
            <v>RORENT40M</v>
          </cell>
          <cell r="K7493" t="str">
            <v>40YD ROLL OFF-MNTHLY RENT</v>
          </cell>
          <cell r="S7493">
            <v>0</v>
          </cell>
          <cell r="T7493">
            <v>0</v>
          </cell>
          <cell r="U7493">
            <v>0</v>
          </cell>
          <cell r="V7493">
            <v>0</v>
          </cell>
          <cell r="W7493">
            <v>0</v>
          </cell>
          <cell r="X7493">
            <v>0</v>
          </cell>
          <cell r="Y7493">
            <v>1160.18</v>
          </cell>
          <cell r="Z7493">
            <v>0</v>
          </cell>
          <cell r="AA7493">
            <v>0</v>
          </cell>
          <cell r="AB7493">
            <v>0</v>
          </cell>
          <cell r="AC7493">
            <v>0</v>
          </cell>
          <cell r="AD7493">
            <v>0</v>
          </cell>
        </row>
        <row r="7494">
          <cell r="B7494" t="str">
            <v>MASON CO-UNREGULATEDROLLOFFBELFAIR</v>
          </cell>
          <cell r="J7494" t="str">
            <v>BELFAIR</v>
          </cell>
          <cell r="K7494" t="str">
            <v>BELFAIR TRANSFER BOX HAUL</v>
          </cell>
          <cell r="S7494">
            <v>0</v>
          </cell>
          <cell r="T7494">
            <v>0</v>
          </cell>
          <cell r="U7494">
            <v>0</v>
          </cell>
          <cell r="V7494">
            <v>0</v>
          </cell>
          <cell r="W7494">
            <v>0</v>
          </cell>
          <cell r="X7494">
            <v>0</v>
          </cell>
          <cell r="Y7494">
            <v>4089.92</v>
          </cell>
          <cell r="Z7494">
            <v>0</v>
          </cell>
          <cell r="AA7494">
            <v>0</v>
          </cell>
          <cell r="AB7494">
            <v>0</v>
          </cell>
          <cell r="AC7494">
            <v>0</v>
          </cell>
          <cell r="AD7494">
            <v>0</v>
          </cell>
        </row>
        <row r="7495">
          <cell r="B7495" t="str">
            <v>MASON CO-UNREGULATEDROLLOFFBLUEBOX</v>
          </cell>
          <cell r="J7495" t="str">
            <v>BLUEBOX</v>
          </cell>
          <cell r="K7495" t="str">
            <v>RECYCLING BLUE BOX</v>
          </cell>
          <cell r="S7495">
            <v>0</v>
          </cell>
          <cell r="T7495">
            <v>0</v>
          </cell>
          <cell r="U7495">
            <v>0</v>
          </cell>
          <cell r="V7495">
            <v>0</v>
          </cell>
          <cell r="W7495">
            <v>0</v>
          </cell>
          <cell r="X7495">
            <v>0</v>
          </cell>
          <cell r="Y7495">
            <v>12435.6</v>
          </cell>
          <cell r="Z7495">
            <v>0</v>
          </cell>
          <cell r="AA7495">
            <v>0</v>
          </cell>
          <cell r="AB7495">
            <v>0</v>
          </cell>
          <cell r="AC7495">
            <v>0</v>
          </cell>
          <cell r="AD7495">
            <v>0</v>
          </cell>
        </row>
        <row r="7496">
          <cell r="B7496" t="str">
            <v>MASON CO-UNREGULATEDROLLOFFRECYHAUL</v>
          </cell>
          <cell r="J7496" t="str">
            <v>RECYHAUL</v>
          </cell>
          <cell r="K7496" t="str">
            <v>ROLL OFF RECYCLE HAUL</v>
          </cell>
          <cell r="S7496">
            <v>0</v>
          </cell>
          <cell r="T7496">
            <v>0</v>
          </cell>
          <cell r="U7496">
            <v>0</v>
          </cell>
          <cell r="V7496">
            <v>0</v>
          </cell>
          <cell r="W7496">
            <v>0</v>
          </cell>
          <cell r="X7496">
            <v>0</v>
          </cell>
          <cell r="Y7496">
            <v>2318.5100000000002</v>
          </cell>
          <cell r="Z7496">
            <v>0</v>
          </cell>
          <cell r="AA7496">
            <v>0</v>
          </cell>
          <cell r="AB7496">
            <v>0</v>
          </cell>
          <cell r="AC7496">
            <v>0</v>
          </cell>
          <cell r="AD7496">
            <v>0</v>
          </cell>
        </row>
        <row r="7497">
          <cell r="B7497" t="str">
            <v>MASON CO-UNREGULATEDROLLOFFRODELRECY</v>
          </cell>
          <cell r="J7497" t="str">
            <v>RODELRECY</v>
          </cell>
          <cell r="K7497" t="str">
            <v>ROLL OFF DELIVER-RECYCLE</v>
          </cell>
          <cell r="S7497">
            <v>0</v>
          </cell>
          <cell r="T7497">
            <v>0</v>
          </cell>
          <cell r="U7497">
            <v>0</v>
          </cell>
          <cell r="V7497">
            <v>0</v>
          </cell>
          <cell r="W7497">
            <v>0</v>
          </cell>
          <cell r="X7497">
            <v>0</v>
          </cell>
          <cell r="Y7497">
            <v>77.959999999999994</v>
          </cell>
          <cell r="Z7497">
            <v>0</v>
          </cell>
          <cell r="AA7497">
            <v>0</v>
          </cell>
          <cell r="AB7497">
            <v>0</v>
          </cell>
          <cell r="AC7497">
            <v>0</v>
          </cell>
          <cell r="AD7497">
            <v>0</v>
          </cell>
        </row>
        <row r="7498">
          <cell r="B7498" t="str">
            <v>MASON CO-UNREGULATEDROLLOFFROMILERECY</v>
          </cell>
          <cell r="J7498" t="str">
            <v>ROMILERECY</v>
          </cell>
          <cell r="K7498" t="str">
            <v>ROLL OFF MILEAGE RECYCLE</v>
          </cell>
          <cell r="S7498">
            <v>0</v>
          </cell>
          <cell r="T7498">
            <v>0</v>
          </cell>
          <cell r="U7498">
            <v>0</v>
          </cell>
          <cell r="V7498">
            <v>0</v>
          </cell>
          <cell r="W7498">
            <v>0</v>
          </cell>
          <cell r="X7498">
            <v>0</v>
          </cell>
          <cell r="Y7498">
            <v>1946.43</v>
          </cell>
          <cell r="Z7498">
            <v>0</v>
          </cell>
          <cell r="AA7498">
            <v>0</v>
          </cell>
          <cell r="AB7498">
            <v>0</v>
          </cell>
          <cell r="AC7498">
            <v>0</v>
          </cell>
          <cell r="AD7498">
            <v>0</v>
          </cell>
        </row>
        <row r="7499">
          <cell r="B7499" t="str">
            <v>MASON CO-UNREGULATEDROLLOFFRORENT20DRECY</v>
          </cell>
          <cell r="J7499" t="str">
            <v>RORENT20DRECY</v>
          </cell>
          <cell r="K7499" t="str">
            <v>ROLL OFF RENT DAILY-RECYL</v>
          </cell>
          <cell r="S7499">
            <v>0</v>
          </cell>
          <cell r="T7499">
            <v>0</v>
          </cell>
          <cell r="U7499">
            <v>0</v>
          </cell>
          <cell r="V7499">
            <v>0</v>
          </cell>
          <cell r="W7499">
            <v>0</v>
          </cell>
          <cell r="X7499">
            <v>0</v>
          </cell>
          <cell r="Y7499">
            <v>156.26</v>
          </cell>
          <cell r="Z7499">
            <v>0</v>
          </cell>
          <cell r="AA7499">
            <v>0</v>
          </cell>
          <cell r="AB7499">
            <v>0</v>
          </cell>
          <cell r="AC7499">
            <v>0</v>
          </cell>
          <cell r="AD7499">
            <v>0</v>
          </cell>
        </row>
        <row r="7500">
          <cell r="B7500" t="str">
            <v>MASON CO-UNREGULATEDSTORAGESTORENT22</v>
          </cell>
          <cell r="J7500" t="str">
            <v>STORENT22</v>
          </cell>
          <cell r="K7500" t="str">
            <v>PORTABLE STORAGE RENT 22</v>
          </cell>
          <cell r="S7500">
            <v>0</v>
          </cell>
          <cell r="T7500">
            <v>0</v>
          </cell>
          <cell r="U7500">
            <v>0</v>
          </cell>
          <cell r="V7500">
            <v>0</v>
          </cell>
          <cell r="W7500">
            <v>0</v>
          </cell>
          <cell r="X7500">
            <v>0</v>
          </cell>
          <cell r="Y7500">
            <v>600</v>
          </cell>
          <cell r="Z7500">
            <v>0</v>
          </cell>
          <cell r="AA7500">
            <v>0</v>
          </cell>
          <cell r="AB7500">
            <v>0</v>
          </cell>
          <cell r="AC7500">
            <v>0</v>
          </cell>
          <cell r="AD7500">
            <v>0</v>
          </cell>
        </row>
        <row r="7501">
          <cell r="B7501" t="str">
            <v>MASON CO-UNREGULATEDSURCFUEL-RECY MASON</v>
          </cell>
          <cell r="J7501" t="str">
            <v>FUEL-RECY MASON</v>
          </cell>
          <cell r="K7501" t="str">
            <v>FUEL &amp; MATERIAL SURCHARGE</v>
          </cell>
          <cell r="S7501">
            <v>0</v>
          </cell>
          <cell r="T7501">
            <v>0</v>
          </cell>
          <cell r="U7501">
            <v>0</v>
          </cell>
          <cell r="V7501">
            <v>0</v>
          </cell>
          <cell r="W7501">
            <v>0</v>
          </cell>
          <cell r="X7501">
            <v>0</v>
          </cell>
          <cell r="Y7501">
            <v>0</v>
          </cell>
          <cell r="Z7501">
            <v>0</v>
          </cell>
          <cell r="AA7501">
            <v>0</v>
          </cell>
          <cell r="AB7501">
            <v>0</v>
          </cell>
          <cell r="AC7501">
            <v>0</v>
          </cell>
          <cell r="AD7501">
            <v>0</v>
          </cell>
        </row>
        <row r="7502">
          <cell r="B7502" t="str">
            <v>MASON CO-UNREGULATEDSURCFUEL-RES MASON</v>
          </cell>
          <cell r="J7502" t="str">
            <v>FUEL-RES MASON</v>
          </cell>
          <cell r="K7502" t="str">
            <v>FUEL &amp; MATERIAL SURCHARGE</v>
          </cell>
          <cell r="S7502">
            <v>0</v>
          </cell>
          <cell r="T7502">
            <v>0</v>
          </cell>
          <cell r="U7502">
            <v>0</v>
          </cell>
          <cell r="V7502">
            <v>0</v>
          </cell>
          <cell r="W7502">
            <v>0</v>
          </cell>
          <cell r="X7502">
            <v>0</v>
          </cell>
          <cell r="Y7502">
            <v>0</v>
          </cell>
          <cell r="Z7502">
            <v>0</v>
          </cell>
          <cell r="AA7502">
            <v>0</v>
          </cell>
          <cell r="AB7502">
            <v>0</v>
          </cell>
          <cell r="AC7502">
            <v>0</v>
          </cell>
          <cell r="AD7502">
            <v>0</v>
          </cell>
        </row>
        <row r="7503">
          <cell r="B7503" t="str">
            <v>MASON CO-UNREGULATEDSURCFUEL-RECY MASON</v>
          </cell>
          <cell r="J7503" t="str">
            <v>FUEL-RECY MASON</v>
          </cell>
          <cell r="K7503" t="str">
            <v>FUEL &amp; MATERIAL SURCHARGE</v>
          </cell>
          <cell r="S7503">
            <v>0</v>
          </cell>
          <cell r="T7503">
            <v>0</v>
          </cell>
          <cell r="U7503">
            <v>0</v>
          </cell>
          <cell r="V7503">
            <v>0</v>
          </cell>
          <cell r="W7503">
            <v>0</v>
          </cell>
          <cell r="X7503">
            <v>0</v>
          </cell>
          <cell r="Y7503">
            <v>0</v>
          </cell>
          <cell r="Z7503">
            <v>0</v>
          </cell>
          <cell r="AA7503">
            <v>0</v>
          </cell>
          <cell r="AB7503">
            <v>0</v>
          </cell>
          <cell r="AC7503">
            <v>0</v>
          </cell>
          <cell r="AD7503">
            <v>0</v>
          </cell>
        </row>
        <row r="7504">
          <cell r="B7504" t="str">
            <v>MASON CO-UNREGULATEDSURCFUEL-RO MASON</v>
          </cell>
          <cell r="J7504" t="str">
            <v>FUEL-RO MASON</v>
          </cell>
          <cell r="K7504" t="str">
            <v>FUEL &amp; MATERIAL SURCHARGE</v>
          </cell>
          <cell r="S7504">
            <v>0</v>
          </cell>
          <cell r="T7504">
            <v>0</v>
          </cell>
          <cell r="U7504">
            <v>0</v>
          </cell>
          <cell r="V7504">
            <v>0</v>
          </cell>
          <cell r="W7504">
            <v>0</v>
          </cell>
          <cell r="X7504">
            <v>0</v>
          </cell>
          <cell r="Y7504">
            <v>0</v>
          </cell>
          <cell r="Z7504">
            <v>0</v>
          </cell>
          <cell r="AA7504">
            <v>0</v>
          </cell>
          <cell r="AB7504">
            <v>0</v>
          </cell>
          <cell r="AC7504">
            <v>0</v>
          </cell>
          <cell r="AD7504">
            <v>0</v>
          </cell>
        </row>
        <row r="7505">
          <cell r="B7505" t="str">
            <v>MASON CO-UNREGULATEDTAXESSALES TAX</v>
          </cell>
          <cell r="J7505" t="str">
            <v>SALES TAX</v>
          </cell>
          <cell r="K7505" t="str">
            <v>8.5% Sales Tax</v>
          </cell>
          <cell r="S7505">
            <v>0</v>
          </cell>
          <cell r="T7505">
            <v>0</v>
          </cell>
          <cell r="U7505">
            <v>0</v>
          </cell>
          <cell r="V7505">
            <v>0</v>
          </cell>
          <cell r="W7505">
            <v>0</v>
          </cell>
          <cell r="X7505">
            <v>0</v>
          </cell>
          <cell r="Y7505">
            <v>15.52</v>
          </cell>
          <cell r="Z7505">
            <v>0</v>
          </cell>
          <cell r="AA7505">
            <v>0</v>
          </cell>
          <cell r="AB7505">
            <v>0</v>
          </cell>
          <cell r="AC7505">
            <v>0</v>
          </cell>
          <cell r="AD7505">
            <v>0</v>
          </cell>
        </row>
        <row r="7506">
          <cell r="B7506" t="str">
            <v>MASON CO-UNREGULATEDTAXESSALES TAX</v>
          </cell>
          <cell r="J7506" t="str">
            <v>SALES TAX</v>
          </cell>
          <cell r="K7506" t="str">
            <v>8.5% Sales Tax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  <cell r="W7506">
            <v>0</v>
          </cell>
          <cell r="X7506">
            <v>0</v>
          </cell>
          <cell r="Y7506">
            <v>234.24</v>
          </cell>
          <cell r="Z7506">
            <v>0</v>
          </cell>
          <cell r="AA7506">
            <v>0</v>
          </cell>
          <cell r="AB7506">
            <v>0</v>
          </cell>
          <cell r="AC7506">
            <v>0</v>
          </cell>
          <cell r="AD7506">
            <v>0</v>
          </cell>
        </row>
        <row r="7507">
          <cell r="B7507" t="str">
            <v>0</v>
          </cell>
        </row>
        <row r="7508">
          <cell r="B7508" t="str">
            <v>0</v>
          </cell>
        </row>
        <row r="7509">
          <cell r="B7509" t="str">
            <v>0</v>
          </cell>
        </row>
        <row r="7510">
          <cell r="B7510" t="str">
            <v>0</v>
          </cell>
        </row>
        <row r="7511">
          <cell r="B7511" t="str">
            <v>0</v>
          </cell>
        </row>
        <row r="7512">
          <cell r="B7512" t="str">
            <v>0</v>
          </cell>
        </row>
        <row r="7513">
          <cell r="B7513" t="str">
            <v>0</v>
          </cell>
        </row>
        <row r="7514">
          <cell r="B7514" t="str">
            <v>0</v>
          </cell>
        </row>
        <row r="7515">
          <cell r="B7515" t="str">
            <v>0</v>
          </cell>
        </row>
        <row r="7516">
          <cell r="B7516" t="str">
            <v>0</v>
          </cell>
        </row>
        <row r="7517">
          <cell r="B7517" t="str">
            <v>0</v>
          </cell>
        </row>
        <row r="7518">
          <cell r="B7518" t="str">
            <v>0</v>
          </cell>
        </row>
        <row r="7519">
          <cell r="B7519" t="str">
            <v>0</v>
          </cell>
        </row>
        <row r="7520">
          <cell r="B7520" t="str">
            <v>0</v>
          </cell>
        </row>
        <row r="7521">
          <cell r="B7521" t="str">
            <v>0</v>
          </cell>
        </row>
        <row r="7522">
          <cell r="B7522" t="str">
            <v>0</v>
          </cell>
        </row>
        <row r="7523">
          <cell r="B7523" t="str">
            <v>0</v>
          </cell>
        </row>
        <row r="7524">
          <cell r="B7524" t="str">
            <v>0</v>
          </cell>
        </row>
        <row r="7525">
          <cell r="B7525" t="str">
            <v>0</v>
          </cell>
        </row>
        <row r="7526">
          <cell r="B7526" t="str">
            <v>0</v>
          </cell>
        </row>
        <row r="7527">
          <cell r="B7527" t="str">
            <v>0</v>
          </cell>
        </row>
        <row r="7528">
          <cell r="B7528" t="str">
            <v>0</v>
          </cell>
        </row>
        <row r="7529">
          <cell r="B7529" t="str">
            <v>0</v>
          </cell>
        </row>
        <row r="7530">
          <cell r="B7530" t="str">
            <v>0</v>
          </cell>
        </row>
        <row r="7531">
          <cell r="B7531" t="str">
            <v>0</v>
          </cell>
        </row>
        <row r="7532">
          <cell r="B7532" t="str">
            <v>0</v>
          </cell>
        </row>
        <row r="7533">
          <cell r="B7533" t="str">
            <v>0</v>
          </cell>
        </row>
        <row r="7534">
          <cell r="B7534" t="str">
            <v>0</v>
          </cell>
        </row>
        <row r="7535">
          <cell r="B7535" t="str">
            <v>0</v>
          </cell>
        </row>
        <row r="7536">
          <cell r="B7536" t="str">
            <v>0</v>
          </cell>
        </row>
        <row r="7537">
          <cell r="B7537" t="str">
            <v>0</v>
          </cell>
        </row>
        <row r="7538">
          <cell r="B7538" t="str">
            <v>0</v>
          </cell>
        </row>
        <row r="7539">
          <cell r="B7539" t="str">
            <v>0</v>
          </cell>
        </row>
        <row r="7540">
          <cell r="B7540" t="str">
            <v>0</v>
          </cell>
        </row>
        <row r="7541">
          <cell r="B7541" t="str">
            <v>0</v>
          </cell>
        </row>
        <row r="7542">
          <cell r="B7542" t="str">
            <v>0</v>
          </cell>
        </row>
        <row r="7543">
          <cell r="B7543" t="str">
            <v>0</v>
          </cell>
        </row>
        <row r="7544">
          <cell r="B7544" t="str">
            <v>0</v>
          </cell>
        </row>
        <row r="7545">
          <cell r="B7545" t="str">
            <v>0</v>
          </cell>
        </row>
        <row r="7546">
          <cell r="B7546" t="str">
            <v>0</v>
          </cell>
        </row>
        <row r="7547">
          <cell r="B7547" t="str">
            <v>0</v>
          </cell>
        </row>
        <row r="7548">
          <cell r="B7548" t="str">
            <v>0</v>
          </cell>
        </row>
        <row r="7549">
          <cell r="B7549" t="str">
            <v>0</v>
          </cell>
        </row>
        <row r="7550">
          <cell r="B7550" t="str">
            <v>0</v>
          </cell>
        </row>
        <row r="7551">
          <cell r="B7551" t="str">
            <v>0</v>
          </cell>
        </row>
        <row r="7552">
          <cell r="B7552" t="str">
            <v>0</v>
          </cell>
        </row>
        <row r="7553">
          <cell r="B7553" t="str">
            <v>0</v>
          </cell>
        </row>
        <row r="7554">
          <cell r="B7554" t="str">
            <v>0</v>
          </cell>
        </row>
        <row r="7555">
          <cell r="B7555" t="str">
            <v>0</v>
          </cell>
        </row>
        <row r="7556">
          <cell r="B7556" t="str">
            <v>0</v>
          </cell>
        </row>
        <row r="7557">
          <cell r="B7557" t="str">
            <v>0</v>
          </cell>
        </row>
        <row r="7558">
          <cell r="B7558" t="str">
            <v>0</v>
          </cell>
        </row>
        <row r="7559">
          <cell r="B7559" t="str">
            <v>0</v>
          </cell>
        </row>
        <row r="7560">
          <cell r="B7560" t="str">
            <v>0</v>
          </cell>
        </row>
        <row r="7561">
          <cell r="B7561" t="str">
            <v>0</v>
          </cell>
        </row>
        <row r="7562">
          <cell r="B7562" t="str">
            <v>0</v>
          </cell>
        </row>
        <row r="7563">
          <cell r="B7563" t="str">
            <v>0</v>
          </cell>
        </row>
        <row r="7564">
          <cell r="B7564" t="str">
            <v>0</v>
          </cell>
        </row>
        <row r="7565">
          <cell r="B7565" t="str">
            <v>0</v>
          </cell>
        </row>
        <row r="7566">
          <cell r="B7566" t="str">
            <v>0</v>
          </cell>
        </row>
        <row r="7567">
          <cell r="B7567" t="str">
            <v>0</v>
          </cell>
        </row>
        <row r="7568">
          <cell r="B7568" t="str">
            <v>0</v>
          </cell>
        </row>
        <row r="7569">
          <cell r="B7569" t="str">
            <v>0</v>
          </cell>
        </row>
        <row r="7570">
          <cell r="B7570" t="str">
            <v>0</v>
          </cell>
        </row>
        <row r="7571">
          <cell r="B7571" t="str">
            <v>0</v>
          </cell>
        </row>
        <row r="7572">
          <cell r="B7572" t="str">
            <v>0</v>
          </cell>
        </row>
        <row r="7573">
          <cell r="B7573" t="str">
            <v>0</v>
          </cell>
        </row>
        <row r="7574">
          <cell r="B7574" t="str">
            <v>0</v>
          </cell>
        </row>
        <row r="7575">
          <cell r="B7575" t="str">
            <v>0</v>
          </cell>
        </row>
        <row r="7576">
          <cell r="B7576" t="str">
            <v>0</v>
          </cell>
        </row>
        <row r="7577">
          <cell r="B7577" t="str">
            <v>0</v>
          </cell>
        </row>
        <row r="7578">
          <cell r="B7578" t="str">
            <v>0</v>
          </cell>
        </row>
        <row r="7579">
          <cell r="B7579" t="str">
            <v>0</v>
          </cell>
        </row>
        <row r="7580">
          <cell r="B7580" t="str">
            <v>0</v>
          </cell>
        </row>
        <row r="7581">
          <cell r="B7581" t="str">
            <v>0</v>
          </cell>
        </row>
        <row r="7582">
          <cell r="B7582" t="str">
            <v>0</v>
          </cell>
        </row>
        <row r="7583">
          <cell r="B7583" t="str">
            <v>0</v>
          </cell>
        </row>
        <row r="7584">
          <cell r="B7584" t="str">
            <v>0</v>
          </cell>
        </row>
        <row r="7585">
          <cell r="B7585" t="str">
            <v>0</v>
          </cell>
        </row>
        <row r="7586">
          <cell r="B7586" t="str">
            <v>0</v>
          </cell>
        </row>
        <row r="7587">
          <cell r="B7587" t="str">
            <v>0</v>
          </cell>
        </row>
        <row r="7588">
          <cell r="B7588" t="str">
            <v>0</v>
          </cell>
        </row>
        <row r="7589">
          <cell r="B7589" t="str">
            <v>0</v>
          </cell>
        </row>
        <row r="7590">
          <cell r="B7590" t="str">
            <v>0</v>
          </cell>
        </row>
        <row r="7591">
          <cell r="B7591" t="str">
            <v>0</v>
          </cell>
        </row>
        <row r="7592">
          <cell r="B7592" t="str">
            <v>0</v>
          </cell>
        </row>
        <row r="7593">
          <cell r="B7593" t="str">
            <v>0</v>
          </cell>
        </row>
        <row r="7594">
          <cell r="B7594" t="str">
            <v>0</v>
          </cell>
        </row>
        <row r="7595">
          <cell r="B7595" t="str">
            <v>0</v>
          </cell>
        </row>
        <row r="7596">
          <cell r="B7596" t="str">
            <v>0</v>
          </cell>
        </row>
        <row r="7597">
          <cell r="B7597" t="str">
            <v>0</v>
          </cell>
        </row>
        <row r="7598">
          <cell r="B7598" t="str">
            <v>0</v>
          </cell>
        </row>
        <row r="7599">
          <cell r="B7599" t="str">
            <v>0</v>
          </cell>
        </row>
        <row r="7600">
          <cell r="B7600" t="str">
            <v>0</v>
          </cell>
        </row>
        <row r="7601">
          <cell r="B7601" t="str">
            <v>0</v>
          </cell>
        </row>
        <row r="7602">
          <cell r="B7602" t="str">
            <v>0</v>
          </cell>
        </row>
        <row r="7603">
          <cell r="B7603" t="str">
            <v>0</v>
          </cell>
        </row>
        <row r="7604">
          <cell r="B7604" t="str">
            <v>0</v>
          </cell>
        </row>
        <row r="7605">
          <cell r="B7605" t="str">
            <v>0</v>
          </cell>
        </row>
        <row r="7606">
          <cell r="B7606" t="str">
            <v>0</v>
          </cell>
        </row>
        <row r="7607">
          <cell r="B7607" t="str">
            <v>0</v>
          </cell>
        </row>
        <row r="7608">
          <cell r="B7608" t="str">
            <v>0</v>
          </cell>
        </row>
        <row r="7609">
          <cell r="B7609" t="str">
            <v>0</v>
          </cell>
        </row>
        <row r="7610">
          <cell r="B7610" t="str">
            <v>0</v>
          </cell>
        </row>
        <row r="7611">
          <cell r="B7611" t="str">
            <v>0</v>
          </cell>
        </row>
        <row r="7612">
          <cell r="B7612" t="str">
            <v>0</v>
          </cell>
        </row>
        <row r="7613">
          <cell r="B7613" t="str">
            <v>0</v>
          </cell>
        </row>
        <row r="7614">
          <cell r="B7614" t="str">
            <v>0</v>
          </cell>
        </row>
        <row r="7615">
          <cell r="B7615" t="str">
            <v>0</v>
          </cell>
        </row>
        <row r="7616">
          <cell r="B7616" t="str">
            <v>0</v>
          </cell>
        </row>
        <row r="7617">
          <cell r="B7617" t="str">
            <v>0</v>
          </cell>
        </row>
        <row r="7618">
          <cell r="B7618" t="str">
            <v>0</v>
          </cell>
        </row>
        <row r="7619">
          <cell r="B7619" t="str">
            <v>0</v>
          </cell>
        </row>
        <row r="7620">
          <cell r="B7620" t="str">
            <v>0</v>
          </cell>
        </row>
        <row r="7621">
          <cell r="B7621" t="str">
            <v>0</v>
          </cell>
        </row>
        <row r="7622">
          <cell r="B7622" t="str">
            <v>0</v>
          </cell>
        </row>
        <row r="7623">
          <cell r="B7623" t="str">
            <v>0</v>
          </cell>
        </row>
        <row r="7624">
          <cell r="B7624" t="str">
            <v>0</v>
          </cell>
        </row>
        <row r="7625">
          <cell r="B7625" t="str">
            <v>0</v>
          </cell>
        </row>
        <row r="7626">
          <cell r="B7626" t="str">
            <v>0</v>
          </cell>
        </row>
        <row r="7627">
          <cell r="B7627" t="str">
            <v>0</v>
          </cell>
        </row>
        <row r="7628">
          <cell r="B7628" t="str">
            <v>0</v>
          </cell>
        </row>
        <row r="7629">
          <cell r="B7629" t="str">
            <v>0</v>
          </cell>
        </row>
        <row r="7630">
          <cell r="B7630" t="str">
            <v>0</v>
          </cell>
        </row>
        <row r="7631">
          <cell r="B7631" t="str">
            <v>0</v>
          </cell>
        </row>
        <row r="7632">
          <cell r="B7632" t="str">
            <v>0</v>
          </cell>
        </row>
        <row r="7633">
          <cell r="B7633" t="str">
            <v>0</v>
          </cell>
        </row>
        <row r="7634">
          <cell r="B7634" t="str">
            <v>0</v>
          </cell>
        </row>
        <row r="7635">
          <cell r="B7635" t="str">
            <v>0</v>
          </cell>
        </row>
        <row r="7636">
          <cell r="B7636" t="str">
            <v>0</v>
          </cell>
        </row>
        <row r="7637">
          <cell r="B7637" t="str">
            <v>0</v>
          </cell>
        </row>
        <row r="7638">
          <cell r="B7638" t="str">
            <v>0</v>
          </cell>
        </row>
        <row r="7639">
          <cell r="B7639" t="str">
            <v>0</v>
          </cell>
        </row>
        <row r="7640">
          <cell r="B7640" t="str">
            <v>0</v>
          </cell>
        </row>
        <row r="7641">
          <cell r="B7641" t="str">
            <v>0</v>
          </cell>
        </row>
        <row r="7642">
          <cell r="B7642" t="str">
            <v>0</v>
          </cell>
        </row>
        <row r="7643">
          <cell r="B7643" t="str">
            <v>0</v>
          </cell>
        </row>
        <row r="7644">
          <cell r="B7644" t="str">
            <v>0</v>
          </cell>
        </row>
        <row r="7645">
          <cell r="B7645" t="str">
            <v>0</v>
          </cell>
        </row>
        <row r="7646">
          <cell r="B7646" t="str">
            <v>0</v>
          </cell>
        </row>
        <row r="7647">
          <cell r="B7647" t="str">
            <v>0</v>
          </cell>
        </row>
        <row r="7648">
          <cell r="B7648" t="str">
            <v>0</v>
          </cell>
        </row>
        <row r="7649">
          <cell r="B7649" t="str">
            <v>0</v>
          </cell>
        </row>
        <row r="7650">
          <cell r="B7650" t="str">
            <v>0</v>
          </cell>
        </row>
        <row r="7651">
          <cell r="B7651" t="str">
            <v>0</v>
          </cell>
        </row>
        <row r="7652">
          <cell r="B7652" t="str">
            <v>0</v>
          </cell>
        </row>
        <row r="7653">
          <cell r="B7653" t="str">
            <v>0</v>
          </cell>
        </row>
        <row r="7654">
          <cell r="B7654" t="str">
            <v>0</v>
          </cell>
        </row>
        <row r="7655">
          <cell r="B7655" t="str">
            <v>0</v>
          </cell>
        </row>
        <row r="7656">
          <cell r="B7656" t="str">
            <v>0</v>
          </cell>
        </row>
        <row r="7657">
          <cell r="B7657" t="str">
            <v>0</v>
          </cell>
        </row>
        <row r="7658">
          <cell r="B7658" t="str">
            <v>0</v>
          </cell>
        </row>
        <row r="7659">
          <cell r="B7659" t="str">
            <v>0</v>
          </cell>
        </row>
        <row r="7660">
          <cell r="B7660" t="str">
            <v>0</v>
          </cell>
        </row>
        <row r="7661">
          <cell r="B7661" t="str">
            <v>0</v>
          </cell>
        </row>
        <row r="7662">
          <cell r="B7662" t="str">
            <v>0</v>
          </cell>
        </row>
        <row r="7663">
          <cell r="B7663" t="str">
            <v>0</v>
          </cell>
        </row>
        <row r="7664">
          <cell r="B7664" t="str">
            <v>0</v>
          </cell>
        </row>
        <row r="7665">
          <cell r="B7665" t="str">
            <v>0</v>
          </cell>
        </row>
        <row r="7666">
          <cell r="B7666" t="str">
            <v>0</v>
          </cell>
        </row>
        <row r="7667">
          <cell r="B7667" t="str">
            <v>0</v>
          </cell>
        </row>
        <row r="7668">
          <cell r="B7668" t="str">
            <v>0</v>
          </cell>
        </row>
        <row r="7669">
          <cell r="B7669" t="str">
            <v>0</v>
          </cell>
        </row>
        <row r="7670">
          <cell r="B7670" t="str">
            <v>0</v>
          </cell>
        </row>
        <row r="7671">
          <cell r="B7671" t="str">
            <v>0</v>
          </cell>
        </row>
        <row r="7672">
          <cell r="B7672" t="str">
            <v>0</v>
          </cell>
        </row>
        <row r="7673">
          <cell r="B7673" t="str">
            <v>0</v>
          </cell>
        </row>
        <row r="7674">
          <cell r="B7674" t="str">
            <v>0</v>
          </cell>
        </row>
        <row r="7675">
          <cell r="B7675" t="str">
            <v>0</v>
          </cell>
        </row>
        <row r="7676">
          <cell r="B7676" t="str">
            <v>0</v>
          </cell>
        </row>
        <row r="7677">
          <cell r="B7677" t="str">
            <v>0</v>
          </cell>
        </row>
        <row r="7678">
          <cell r="B7678" t="str">
            <v>0</v>
          </cell>
        </row>
        <row r="7679">
          <cell r="B7679" t="str">
            <v>0</v>
          </cell>
        </row>
        <row r="7680">
          <cell r="B7680" t="str">
            <v>0</v>
          </cell>
        </row>
        <row r="7681">
          <cell r="B7681" t="str">
            <v>0</v>
          </cell>
        </row>
        <row r="7682">
          <cell r="B7682" t="str">
            <v>0</v>
          </cell>
        </row>
        <row r="7683">
          <cell r="B7683" t="str">
            <v>0</v>
          </cell>
        </row>
        <row r="7684">
          <cell r="B7684" t="str">
            <v>0</v>
          </cell>
        </row>
        <row r="7685">
          <cell r="B7685" t="str">
            <v>0</v>
          </cell>
        </row>
        <row r="7686">
          <cell r="B7686" t="str">
            <v>0</v>
          </cell>
        </row>
        <row r="7687">
          <cell r="B7687" t="str">
            <v>0</v>
          </cell>
        </row>
        <row r="7688">
          <cell r="B7688" t="str">
            <v>0</v>
          </cell>
        </row>
        <row r="7689">
          <cell r="B7689" t="str">
            <v>0</v>
          </cell>
        </row>
        <row r="7690">
          <cell r="B7690" t="str">
            <v>0</v>
          </cell>
        </row>
        <row r="7691">
          <cell r="B7691" t="str">
            <v>0</v>
          </cell>
        </row>
        <row r="7692">
          <cell r="B7692" t="str">
            <v>0</v>
          </cell>
        </row>
        <row r="7693">
          <cell r="B7693" t="str">
            <v>0</v>
          </cell>
        </row>
        <row r="7694">
          <cell r="B7694" t="str">
            <v>0</v>
          </cell>
        </row>
        <row r="7695">
          <cell r="B7695" t="str">
            <v>0</v>
          </cell>
        </row>
        <row r="7696">
          <cell r="B7696" t="str">
            <v>0</v>
          </cell>
        </row>
        <row r="7697">
          <cell r="B7697" t="str">
            <v>0</v>
          </cell>
        </row>
        <row r="7698">
          <cell r="B7698" t="str">
            <v>0</v>
          </cell>
        </row>
        <row r="7699">
          <cell r="B7699" t="str">
            <v>0</v>
          </cell>
        </row>
        <row r="7700">
          <cell r="B7700" t="str">
            <v>0</v>
          </cell>
        </row>
        <row r="7701">
          <cell r="B7701" t="str">
            <v>0</v>
          </cell>
        </row>
        <row r="7702">
          <cell r="B7702" t="str">
            <v>0</v>
          </cell>
        </row>
        <row r="7703">
          <cell r="B7703" t="str">
            <v>0</v>
          </cell>
        </row>
        <row r="7704">
          <cell r="B7704" t="str">
            <v>0</v>
          </cell>
        </row>
        <row r="7705">
          <cell r="B7705" t="str">
            <v>0</v>
          </cell>
        </row>
        <row r="7706">
          <cell r="B7706" t="str">
            <v>0</v>
          </cell>
        </row>
        <row r="7707">
          <cell r="B7707" t="str">
            <v>0</v>
          </cell>
        </row>
        <row r="7708">
          <cell r="B7708" t="str">
            <v>0</v>
          </cell>
        </row>
        <row r="7709">
          <cell r="B7709" t="str">
            <v>0</v>
          </cell>
        </row>
        <row r="7710">
          <cell r="B7710" t="str">
            <v>0</v>
          </cell>
        </row>
        <row r="7711">
          <cell r="B7711" t="str">
            <v>0</v>
          </cell>
        </row>
        <row r="7712">
          <cell r="B7712" t="str">
            <v>0</v>
          </cell>
        </row>
        <row r="7713">
          <cell r="B7713" t="str">
            <v>0</v>
          </cell>
        </row>
        <row r="7714">
          <cell r="B7714" t="str">
            <v>0</v>
          </cell>
        </row>
        <row r="7715">
          <cell r="B7715" t="str">
            <v>0</v>
          </cell>
        </row>
        <row r="7716">
          <cell r="B7716" t="str">
            <v>0</v>
          </cell>
        </row>
        <row r="7717">
          <cell r="B7717" t="str">
            <v>0</v>
          </cell>
        </row>
        <row r="7718">
          <cell r="B7718" t="str">
            <v>0</v>
          </cell>
        </row>
        <row r="7719">
          <cell r="B7719" t="str">
            <v>0</v>
          </cell>
        </row>
        <row r="7720">
          <cell r="B7720" t="str">
            <v>0</v>
          </cell>
        </row>
        <row r="7721">
          <cell r="B7721" t="str">
            <v>0</v>
          </cell>
        </row>
        <row r="7722">
          <cell r="B7722" t="str">
            <v>0</v>
          </cell>
        </row>
        <row r="7723">
          <cell r="B7723" t="str">
            <v>0</v>
          </cell>
        </row>
        <row r="7724">
          <cell r="B7724" t="str">
            <v>0</v>
          </cell>
        </row>
        <row r="7725">
          <cell r="B7725" t="str">
            <v>0</v>
          </cell>
        </row>
        <row r="7726">
          <cell r="B7726" t="str">
            <v>0</v>
          </cell>
        </row>
        <row r="7727">
          <cell r="B7727" t="str">
            <v>0</v>
          </cell>
        </row>
        <row r="7728">
          <cell r="B7728" t="str">
            <v>0</v>
          </cell>
        </row>
        <row r="7729">
          <cell r="B7729" t="str">
            <v>0</v>
          </cell>
        </row>
        <row r="7730">
          <cell r="B7730" t="str">
            <v>0</v>
          </cell>
        </row>
        <row r="7731">
          <cell r="B7731" t="str">
            <v>0</v>
          </cell>
        </row>
        <row r="7732">
          <cell r="B7732" t="str">
            <v>0</v>
          </cell>
        </row>
        <row r="7733">
          <cell r="B7733" t="str">
            <v>0</v>
          </cell>
        </row>
        <row r="7734">
          <cell r="B7734" t="str">
            <v>0</v>
          </cell>
        </row>
        <row r="7735">
          <cell r="B7735" t="str">
            <v>0</v>
          </cell>
        </row>
        <row r="7736">
          <cell r="B7736" t="str">
            <v>0</v>
          </cell>
        </row>
        <row r="7737">
          <cell r="B7737" t="str">
            <v>0</v>
          </cell>
        </row>
        <row r="7738">
          <cell r="B7738" t="str">
            <v>0</v>
          </cell>
        </row>
        <row r="7739">
          <cell r="B7739" t="str">
            <v>0</v>
          </cell>
        </row>
        <row r="7740">
          <cell r="B7740" t="str">
            <v>0</v>
          </cell>
        </row>
        <row r="7741">
          <cell r="B7741" t="str">
            <v>0</v>
          </cell>
        </row>
        <row r="7742">
          <cell r="B7742" t="str">
            <v>0</v>
          </cell>
        </row>
        <row r="7743">
          <cell r="B7743" t="str">
            <v>0</v>
          </cell>
        </row>
        <row r="7744">
          <cell r="B7744" t="str">
            <v>0</v>
          </cell>
        </row>
        <row r="7745">
          <cell r="B7745" t="str">
            <v>0</v>
          </cell>
        </row>
        <row r="7746">
          <cell r="B7746" t="str">
            <v>0</v>
          </cell>
        </row>
        <row r="7747">
          <cell r="B7747" t="str">
            <v>0</v>
          </cell>
        </row>
        <row r="7748">
          <cell r="B7748" t="str">
            <v>0</v>
          </cell>
        </row>
        <row r="7749">
          <cell r="B7749" t="str">
            <v>0</v>
          </cell>
        </row>
        <row r="7750">
          <cell r="B7750" t="str">
            <v>0</v>
          </cell>
        </row>
        <row r="7751">
          <cell r="B7751" t="str">
            <v>0</v>
          </cell>
        </row>
        <row r="7752">
          <cell r="B7752" t="str">
            <v>0</v>
          </cell>
        </row>
        <row r="7753">
          <cell r="B7753" t="str">
            <v>0</v>
          </cell>
        </row>
        <row r="7754">
          <cell r="B7754" t="str">
            <v>0</v>
          </cell>
        </row>
        <row r="7755">
          <cell r="B7755" t="str">
            <v>0</v>
          </cell>
        </row>
        <row r="7756">
          <cell r="B7756" t="str">
            <v>0</v>
          </cell>
        </row>
        <row r="7757">
          <cell r="B7757" t="str">
            <v>0</v>
          </cell>
        </row>
        <row r="7758">
          <cell r="B7758" t="str">
            <v>0</v>
          </cell>
        </row>
        <row r="7759">
          <cell r="B7759" t="str">
            <v>0</v>
          </cell>
        </row>
        <row r="7760">
          <cell r="B7760" t="str">
            <v>0</v>
          </cell>
        </row>
        <row r="7761">
          <cell r="B7761" t="str">
            <v>0</v>
          </cell>
        </row>
        <row r="7762">
          <cell r="B7762" t="str">
            <v>0</v>
          </cell>
        </row>
        <row r="7763">
          <cell r="B7763" t="str">
            <v>0</v>
          </cell>
        </row>
        <row r="7764">
          <cell r="B7764" t="str">
            <v>0</v>
          </cell>
        </row>
        <row r="7765">
          <cell r="B7765" t="str">
            <v>0</v>
          </cell>
        </row>
        <row r="7766">
          <cell r="B7766" t="str">
            <v>0</v>
          </cell>
        </row>
        <row r="7767">
          <cell r="B7767" t="str">
            <v>0</v>
          </cell>
        </row>
        <row r="7768">
          <cell r="B7768" t="str">
            <v>0</v>
          </cell>
        </row>
        <row r="7769">
          <cell r="B7769" t="str">
            <v>0</v>
          </cell>
        </row>
        <row r="7770">
          <cell r="B7770" t="str">
            <v>0</v>
          </cell>
        </row>
        <row r="7771">
          <cell r="B7771" t="str">
            <v>0</v>
          </cell>
        </row>
        <row r="7772">
          <cell r="B7772" t="str">
            <v>0</v>
          </cell>
        </row>
        <row r="7773">
          <cell r="B7773" t="str">
            <v>0</v>
          </cell>
        </row>
        <row r="7774">
          <cell r="B7774" t="str">
            <v>0</v>
          </cell>
        </row>
        <row r="7775">
          <cell r="B7775" t="str">
            <v>0</v>
          </cell>
        </row>
        <row r="7776">
          <cell r="B7776" t="str">
            <v>0</v>
          </cell>
        </row>
        <row r="7777">
          <cell r="B7777" t="str">
            <v>0</v>
          </cell>
        </row>
        <row r="7778">
          <cell r="B7778" t="str">
            <v>0</v>
          </cell>
        </row>
        <row r="7779">
          <cell r="B7779" t="str">
            <v>0</v>
          </cell>
        </row>
        <row r="7780">
          <cell r="B7780" t="str">
            <v>0</v>
          </cell>
        </row>
        <row r="7781">
          <cell r="B7781" t="str">
            <v>0</v>
          </cell>
        </row>
        <row r="7782">
          <cell r="B7782" t="str">
            <v>0</v>
          </cell>
        </row>
        <row r="7783">
          <cell r="B7783" t="str">
            <v>0</v>
          </cell>
        </row>
        <row r="7784">
          <cell r="B7784" t="str">
            <v>0</v>
          </cell>
        </row>
        <row r="7785">
          <cell r="B7785" t="str">
            <v>0</v>
          </cell>
        </row>
        <row r="7786">
          <cell r="B7786" t="str">
            <v>0</v>
          </cell>
        </row>
        <row r="7787">
          <cell r="B7787" t="str">
            <v>0</v>
          </cell>
        </row>
        <row r="7788">
          <cell r="B7788" t="str">
            <v>0</v>
          </cell>
        </row>
        <row r="7789">
          <cell r="B7789" t="str">
            <v>0</v>
          </cell>
        </row>
        <row r="7790">
          <cell r="B7790" t="str">
            <v>0</v>
          </cell>
        </row>
        <row r="7791">
          <cell r="B7791" t="str">
            <v>0</v>
          </cell>
        </row>
        <row r="7792">
          <cell r="B7792" t="str">
            <v>0</v>
          </cell>
        </row>
        <row r="7793">
          <cell r="B7793" t="str">
            <v>0</v>
          </cell>
        </row>
        <row r="7794">
          <cell r="B7794" t="str">
            <v>0</v>
          </cell>
        </row>
        <row r="7795">
          <cell r="B7795" t="str">
            <v>0</v>
          </cell>
        </row>
        <row r="7796">
          <cell r="B7796" t="str">
            <v>0</v>
          </cell>
        </row>
        <row r="7797">
          <cell r="B7797" t="str">
            <v>0</v>
          </cell>
        </row>
        <row r="7798">
          <cell r="B7798" t="str">
            <v>0</v>
          </cell>
        </row>
        <row r="7799">
          <cell r="B7799" t="str">
            <v>0</v>
          </cell>
        </row>
        <row r="7800">
          <cell r="B7800" t="str">
            <v>0</v>
          </cell>
        </row>
        <row r="7801">
          <cell r="B7801" t="str">
            <v>0</v>
          </cell>
        </row>
        <row r="7802">
          <cell r="B7802" t="str">
            <v>0</v>
          </cell>
        </row>
        <row r="7803">
          <cell r="B7803" t="str">
            <v>0</v>
          </cell>
        </row>
        <row r="7804">
          <cell r="B7804" t="str">
            <v>0</v>
          </cell>
        </row>
        <row r="7805">
          <cell r="B7805" t="str">
            <v>0</v>
          </cell>
        </row>
        <row r="7806">
          <cell r="B7806" t="str">
            <v>0</v>
          </cell>
        </row>
        <row r="7807">
          <cell r="B7807" t="str">
            <v>0</v>
          </cell>
        </row>
        <row r="7808">
          <cell r="B7808" t="str">
            <v>0</v>
          </cell>
        </row>
        <row r="7809">
          <cell r="B7809" t="str">
            <v>0</v>
          </cell>
        </row>
        <row r="7810">
          <cell r="B7810" t="str">
            <v>0</v>
          </cell>
        </row>
        <row r="7811">
          <cell r="B7811" t="str">
            <v>0</v>
          </cell>
        </row>
        <row r="7812">
          <cell r="B7812" t="str">
            <v>0</v>
          </cell>
        </row>
        <row r="7813">
          <cell r="B7813" t="str">
            <v>0</v>
          </cell>
        </row>
        <row r="7814">
          <cell r="B7814" t="str">
            <v>0</v>
          </cell>
        </row>
        <row r="7815">
          <cell r="B7815" t="str">
            <v>0</v>
          </cell>
        </row>
        <row r="7816">
          <cell r="B7816" t="str">
            <v>0</v>
          </cell>
        </row>
        <row r="7817">
          <cell r="B7817" t="str">
            <v>0</v>
          </cell>
        </row>
        <row r="7818">
          <cell r="B7818" t="str">
            <v>0</v>
          </cell>
        </row>
        <row r="7819">
          <cell r="B7819" t="str">
            <v>0</v>
          </cell>
        </row>
        <row r="7820">
          <cell r="B7820" t="str">
            <v>0</v>
          </cell>
        </row>
        <row r="7821">
          <cell r="B7821" t="str">
            <v>0</v>
          </cell>
        </row>
        <row r="7822">
          <cell r="B7822" t="str">
            <v>0</v>
          </cell>
        </row>
        <row r="7823">
          <cell r="B7823" t="str">
            <v>0</v>
          </cell>
        </row>
        <row r="7824">
          <cell r="B7824" t="str">
            <v>0</v>
          </cell>
        </row>
        <row r="7825">
          <cell r="B7825" t="str">
            <v>0</v>
          </cell>
        </row>
        <row r="7826">
          <cell r="B7826" t="str">
            <v>0</v>
          </cell>
        </row>
        <row r="7827">
          <cell r="B7827" t="str">
            <v>0</v>
          </cell>
        </row>
        <row r="7828">
          <cell r="B7828" t="str">
            <v>0</v>
          </cell>
        </row>
        <row r="7829">
          <cell r="B7829" t="str">
            <v>0</v>
          </cell>
        </row>
        <row r="7830">
          <cell r="B7830" t="str">
            <v>0</v>
          </cell>
        </row>
        <row r="7831">
          <cell r="B7831" t="str">
            <v>0</v>
          </cell>
        </row>
        <row r="7832">
          <cell r="B7832" t="str">
            <v>0</v>
          </cell>
        </row>
        <row r="7833">
          <cell r="B7833" t="str">
            <v>0</v>
          </cell>
        </row>
        <row r="7834">
          <cell r="B7834" t="str">
            <v>0</v>
          </cell>
        </row>
        <row r="7835">
          <cell r="B7835" t="str">
            <v>0</v>
          </cell>
        </row>
        <row r="7836">
          <cell r="B7836" t="str">
            <v>0</v>
          </cell>
        </row>
        <row r="7837">
          <cell r="B7837" t="str">
            <v>0</v>
          </cell>
        </row>
        <row r="7838">
          <cell r="B7838" t="str">
            <v>0</v>
          </cell>
        </row>
        <row r="7839">
          <cell r="B7839" t="str">
            <v>0</v>
          </cell>
        </row>
        <row r="7840">
          <cell r="B7840" t="str">
            <v>0</v>
          </cell>
        </row>
        <row r="7841">
          <cell r="B7841" t="str">
            <v>0</v>
          </cell>
        </row>
        <row r="7842">
          <cell r="B7842" t="str">
            <v>0</v>
          </cell>
        </row>
        <row r="7843">
          <cell r="B7843" t="str">
            <v>0</v>
          </cell>
        </row>
        <row r="7844">
          <cell r="B7844" t="str">
            <v>0</v>
          </cell>
        </row>
        <row r="7845">
          <cell r="B7845" t="str">
            <v>0</v>
          </cell>
        </row>
        <row r="7846">
          <cell r="B7846" t="str">
            <v>0</v>
          </cell>
        </row>
        <row r="7847">
          <cell r="B7847" t="str">
            <v>0</v>
          </cell>
        </row>
        <row r="7848">
          <cell r="B7848" t="str">
            <v>0</v>
          </cell>
        </row>
        <row r="7849">
          <cell r="B7849" t="str">
            <v>0</v>
          </cell>
        </row>
        <row r="7850">
          <cell r="B7850" t="str">
            <v>0</v>
          </cell>
        </row>
        <row r="7851">
          <cell r="B7851" t="str">
            <v>0</v>
          </cell>
        </row>
        <row r="7852">
          <cell r="B7852" t="str">
            <v>0</v>
          </cell>
        </row>
        <row r="7853">
          <cell r="B7853" t="str">
            <v>0</v>
          </cell>
        </row>
        <row r="7854">
          <cell r="B7854" t="str">
            <v>0</v>
          </cell>
        </row>
        <row r="7855">
          <cell r="B7855" t="str">
            <v>0</v>
          </cell>
        </row>
        <row r="7856">
          <cell r="B7856" t="str">
            <v>0</v>
          </cell>
        </row>
        <row r="7857">
          <cell r="B7857" t="str">
            <v>0</v>
          </cell>
        </row>
        <row r="7858">
          <cell r="B7858" t="str">
            <v>0</v>
          </cell>
        </row>
        <row r="7859">
          <cell r="B7859" t="str">
            <v>0</v>
          </cell>
        </row>
        <row r="7860">
          <cell r="B7860" t="str">
            <v>0</v>
          </cell>
        </row>
        <row r="7861">
          <cell r="B7861" t="str">
            <v>0</v>
          </cell>
        </row>
        <row r="7862">
          <cell r="B7862" t="str">
            <v>0</v>
          </cell>
        </row>
        <row r="7863">
          <cell r="B7863" t="str">
            <v>0</v>
          </cell>
        </row>
        <row r="7864">
          <cell r="B7864" t="str">
            <v>0</v>
          </cell>
        </row>
        <row r="7865">
          <cell r="B7865" t="str">
            <v>0</v>
          </cell>
        </row>
        <row r="7866">
          <cell r="B7866" t="str">
            <v>0</v>
          </cell>
        </row>
        <row r="7867">
          <cell r="B7867" t="str">
            <v>0</v>
          </cell>
        </row>
        <row r="7868">
          <cell r="B7868" t="str">
            <v>0</v>
          </cell>
        </row>
        <row r="7869">
          <cell r="B7869" t="str">
            <v>0</v>
          </cell>
        </row>
        <row r="7870">
          <cell r="B7870" t="str">
            <v>0</v>
          </cell>
        </row>
        <row r="7871">
          <cell r="B7871" t="str">
            <v>0</v>
          </cell>
        </row>
        <row r="7872">
          <cell r="B7872" t="str">
            <v>0</v>
          </cell>
        </row>
        <row r="7873">
          <cell r="B7873" t="str">
            <v>0</v>
          </cell>
        </row>
        <row r="7874">
          <cell r="B7874" t="str">
            <v>0</v>
          </cell>
        </row>
        <row r="7875">
          <cell r="B7875" t="str">
            <v>0</v>
          </cell>
        </row>
        <row r="7876">
          <cell r="B7876" t="str">
            <v>0</v>
          </cell>
        </row>
        <row r="7877">
          <cell r="B7877" t="str">
            <v>0</v>
          </cell>
        </row>
        <row r="7878">
          <cell r="B7878" t="str">
            <v>0</v>
          </cell>
        </row>
        <row r="7879">
          <cell r="B7879" t="str">
            <v>0</v>
          </cell>
        </row>
        <row r="7880">
          <cell r="B7880" t="str">
            <v>0</v>
          </cell>
        </row>
        <row r="7881">
          <cell r="B7881" t="str">
            <v>0</v>
          </cell>
        </row>
        <row r="7882">
          <cell r="B7882" t="str">
            <v>0</v>
          </cell>
        </row>
        <row r="7883">
          <cell r="B7883" t="str">
            <v>0</v>
          </cell>
        </row>
        <row r="7884">
          <cell r="B7884" t="str">
            <v>0</v>
          </cell>
        </row>
        <row r="7885">
          <cell r="B7885" t="str">
            <v>0</v>
          </cell>
        </row>
        <row r="7886">
          <cell r="B7886" t="str">
            <v>0</v>
          </cell>
        </row>
        <row r="7887">
          <cell r="B7887" t="str">
            <v>0</v>
          </cell>
        </row>
        <row r="7888">
          <cell r="B7888" t="str">
            <v>0</v>
          </cell>
        </row>
        <row r="7889">
          <cell r="B7889" t="str">
            <v>0</v>
          </cell>
        </row>
        <row r="7890">
          <cell r="B7890" t="str">
            <v>0</v>
          </cell>
        </row>
        <row r="7891">
          <cell r="B7891" t="str">
            <v>0</v>
          </cell>
        </row>
        <row r="7892">
          <cell r="B7892" t="str">
            <v>0</v>
          </cell>
        </row>
        <row r="7893">
          <cell r="B7893" t="str">
            <v>0</v>
          </cell>
        </row>
        <row r="7894">
          <cell r="B7894" t="str">
            <v>0</v>
          </cell>
        </row>
        <row r="7895">
          <cell r="B7895" t="str">
            <v>0</v>
          </cell>
        </row>
        <row r="7896">
          <cell r="B7896" t="str">
            <v>0</v>
          </cell>
        </row>
        <row r="7897">
          <cell r="B7897" t="str">
            <v>0</v>
          </cell>
        </row>
        <row r="7898">
          <cell r="B7898" t="str">
            <v>0</v>
          </cell>
        </row>
        <row r="7899">
          <cell r="B7899" t="str">
            <v>0</v>
          </cell>
        </row>
        <row r="7900">
          <cell r="B7900" t="str">
            <v>0</v>
          </cell>
        </row>
        <row r="7901">
          <cell r="B7901" t="str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">
          <cell r="A1" t="str">
            <v>Concatenate (Area &amp;LOB &amp; Service Code)</v>
          </cell>
          <cell r="B1" t="str">
            <v>Tarrif</v>
          </cell>
          <cell r="C1" t="str">
            <v>Bill Area</v>
          </cell>
          <cell r="D1" t="str">
            <v>Category</v>
          </cell>
          <cell r="E1" t="str">
            <v>Service Code</v>
          </cell>
          <cell r="F1" t="str">
            <v>Service Code Description</v>
          </cell>
          <cell r="G1" t="str">
            <v>Bill Cycle</v>
          </cell>
          <cell r="H1" t="str">
            <v>Rate</v>
          </cell>
        </row>
        <row r="2">
          <cell r="A2" t="str">
            <v>KITSAP CO -REGULATEDRESIDENTIAL20RW1</v>
          </cell>
          <cell r="B2" t="str">
            <v>KITSAP CO -REGULATED</v>
          </cell>
          <cell r="C2" t="str">
            <v>KITSAP CO -REGULATED</v>
          </cell>
          <cell r="D2" t="str">
            <v>RESIDENTIAL</v>
          </cell>
          <cell r="E2" t="str">
            <v>20RW1</v>
          </cell>
          <cell r="F2" t="str">
            <v>1-20 GAL CAN WEEKLY SVC</v>
          </cell>
          <cell r="G2" t="str">
            <v>BI-MONTHLY SPLIT EVEN</v>
          </cell>
          <cell r="H2">
            <v>12.32</v>
          </cell>
        </row>
        <row r="3">
          <cell r="A3" t="str">
            <v>KITSAP CO -REGULATEDCOMMERCIAL - REARLOAD32CPU1</v>
          </cell>
          <cell r="B3" t="str">
            <v>KITSAP CO -REGULATED</v>
          </cell>
          <cell r="C3" t="str">
            <v>KITSAP CO -REGULATED</v>
          </cell>
          <cell r="D3" t="str">
            <v>COMMERCIAL - REARLOAD</v>
          </cell>
          <cell r="E3" t="str">
            <v>32CPU1</v>
          </cell>
          <cell r="F3" t="str">
            <v>32 GAL COMM CAN PU-UNDER5</v>
          </cell>
          <cell r="G3" t="str">
            <v>MONTHLY ARREARS</v>
          </cell>
          <cell r="H3">
            <v>4.0199999999999996</v>
          </cell>
        </row>
        <row r="4">
          <cell r="A4" t="str">
            <v>KITSAP CO -REGULATEDCOMMERCIAL - REARLOAD32CPU2</v>
          </cell>
          <cell r="B4" t="str">
            <v>KITSAP CO -REGULATED</v>
          </cell>
          <cell r="C4" t="str">
            <v>KITSAP CO -REGULATED</v>
          </cell>
          <cell r="D4" t="str">
            <v>COMMERCIAL - REARLOAD</v>
          </cell>
          <cell r="E4" t="str">
            <v>32CPU2</v>
          </cell>
          <cell r="F4" t="str">
            <v>32 GAL COMM CAN PU-OVER5</v>
          </cell>
          <cell r="G4" t="str">
            <v>MONTHLY ARREARS</v>
          </cell>
          <cell r="H4">
            <v>3.7</v>
          </cell>
        </row>
        <row r="5">
          <cell r="A5" t="str">
            <v>KITSAP CO -REGULATEDCOMMERCIAL - REARLOAD32CPU3</v>
          </cell>
          <cell r="B5" t="str">
            <v>KITSAP CO -REGULATED</v>
          </cell>
          <cell r="C5" t="str">
            <v>KITSAP CO -REGULATED</v>
          </cell>
          <cell r="D5" t="str">
            <v>COMMERCIAL - REARLOAD</v>
          </cell>
          <cell r="E5" t="str">
            <v>32CPU3</v>
          </cell>
          <cell r="F5" t="str">
            <v>32 GAL COMM CAN PU-SINGLE</v>
          </cell>
          <cell r="G5" t="str">
            <v>MONTHLY ARREARS</v>
          </cell>
          <cell r="H5">
            <v>4.0199999999999996</v>
          </cell>
        </row>
        <row r="6">
          <cell r="A6" t="str">
            <v>KITSAP CO -REGULATEDRESIDENTIAL32RE1</v>
          </cell>
          <cell r="B6" t="str">
            <v>KITSAP CO -REGULATED</v>
          </cell>
          <cell r="C6" t="str">
            <v>KITSAP CO -REGULATED</v>
          </cell>
          <cell r="D6" t="str">
            <v>RESIDENTIAL</v>
          </cell>
          <cell r="E6" t="str">
            <v>32RE1</v>
          </cell>
          <cell r="F6" t="str">
            <v>1-32 GAL CAN-EOW SVC</v>
          </cell>
          <cell r="G6" t="str">
            <v>BI-MONTHLY SPLIT EVEN</v>
          </cell>
          <cell r="H6">
            <v>8.3800000000000008</v>
          </cell>
        </row>
        <row r="7">
          <cell r="A7" t="str">
            <v>KITSAP CO -REGULATEDRESIDENTIAL32RE2</v>
          </cell>
          <cell r="B7" t="str">
            <v>KITSAP CO -REGULATED</v>
          </cell>
          <cell r="C7" t="str">
            <v>KITSAP CO -REGULATED</v>
          </cell>
          <cell r="D7" t="str">
            <v>RESIDENTIAL</v>
          </cell>
          <cell r="E7" t="str">
            <v>32RE2</v>
          </cell>
          <cell r="F7" t="str">
            <v>2-32 GAL CAN-EOW SVC</v>
          </cell>
          <cell r="G7" t="str">
            <v>BI-MONTHLY SPLIT EVEN</v>
          </cell>
          <cell r="H7">
            <v>13.37</v>
          </cell>
        </row>
        <row r="8">
          <cell r="A8" t="str">
            <v>KITSAP CO -REGULATEDRESIDENTIAL32RM1</v>
          </cell>
          <cell r="B8" t="str">
            <v>KITSAP CO -REGULATED</v>
          </cell>
          <cell r="C8" t="str">
            <v>KITSAP CO -REGULATED</v>
          </cell>
          <cell r="D8" t="str">
            <v>RESIDENTIAL</v>
          </cell>
          <cell r="E8" t="str">
            <v>32RM1</v>
          </cell>
          <cell r="F8" t="str">
            <v>1-32 GAL CAN-MONTHLY SVC</v>
          </cell>
          <cell r="G8" t="str">
            <v>BI-MONTHLY SPLIT EVEN</v>
          </cell>
          <cell r="H8">
            <v>4.68</v>
          </cell>
        </row>
        <row r="9">
          <cell r="A9" t="str">
            <v>KITSAP CO -REGULATEDRESIDENTIAL32ROCPU</v>
          </cell>
          <cell r="B9" t="str">
            <v>KITSAP CO -REGULATED</v>
          </cell>
          <cell r="C9" t="str">
            <v>KITSAP CO -REGULATED</v>
          </cell>
          <cell r="D9" t="str">
            <v>RESIDENTIAL</v>
          </cell>
          <cell r="E9" t="str">
            <v>32ROCPU</v>
          </cell>
          <cell r="F9" t="str">
            <v>1-32 GAL CAN-ON CALL SVC</v>
          </cell>
          <cell r="G9" t="str">
            <v>ONCALL</v>
          </cell>
          <cell r="H9">
            <v>4.68</v>
          </cell>
        </row>
        <row r="10">
          <cell r="A10" t="str">
            <v>KITSAP CO -REGULATEDRESIDENTIAL32RW1</v>
          </cell>
          <cell r="B10" t="str">
            <v>KITSAP CO -REGULATED</v>
          </cell>
          <cell r="C10" t="str">
            <v>KITSAP CO -REGULATED</v>
          </cell>
          <cell r="D10" t="str">
            <v>RESIDENTIAL</v>
          </cell>
          <cell r="E10" t="str">
            <v>32RW1</v>
          </cell>
          <cell r="F10" t="str">
            <v>1-32 GAL CAN-WEEKLY SVC</v>
          </cell>
          <cell r="G10" t="str">
            <v>BI-MONTHLY SPLIT EVEN</v>
          </cell>
          <cell r="H10">
            <v>14.5</v>
          </cell>
        </row>
        <row r="11">
          <cell r="A11" t="str">
            <v>KITSAP CO -REGULATEDRESIDENTIAL32RW2</v>
          </cell>
          <cell r="B11" t="str">
            <v>KITSAP CO -REGULATED</v>
          </cell>
          <cell r="C11" t="str">
            <v>KITSAP CO -REGULATED</v>
          </cell>
          <cell r="D11" t="str">
            <v>RESIDENTIAL</v>
          </cell>
          <cell r="E11" t="str">
            <v>32RW2</v>
          </cell>
          <cell r="F11" t="str">
            <v>2-32 GAL CANS-WEEKLY SVC</v>
          </cell>
          <cell r="G11" t="str">
            <v>BI-MONTHLY SPLIT EVEN</v>
          </cell>
          <cell r="H11">
            <v>21.34</v>
          </cell>
        </row>
        <row r="12">
          <cell r="A12" t="str">
            <v>KITSAP CO -REGULATEDRESIDENTIAL32RW3</v>
          </cell>
          <cell r="B12" t="str">
            <v>KITSAP CO -REGULATED</v>
          </cell>
          <cell r="C12" t="str">
            <v>KITSAP CO -REGULATED</v>
          </cell>
          <cell r="D12" t="str">
            <v>RESIDENTIAL</v>
          </cell>
          <cell r="E12" t="str">
            <v>32RW3</v>
          </cell>
          <cell r="F12" t="str">
            <v>3-32 GAL CANS-WEEKLY SVC</v>
          </cell>
          <cell r="G12" t="str">
            <v>BI-MONTHLY SPLIT EVEN</v>
          </cell>
          <cell r="H12">
            <v>28.36</v>
          </cell>
        </row>
        <row r="13">
          <cell r="A13" t="str">
            <v>KITSAP CO -REGULATEDRESIDENTIAL32RW4</v>
          </cell>
          <cell r="B13" t="str">
            <v>KITSAP CO -REGULATED</v>
          </cell>
          <cell r="C13" t="str">
            <v>KITSAP CO -REGULATED</v>
          </cell>
          <cell r="D13" t="str">
            <v>RESIDENTIAL</v>
          </cell>
          <cell r="E13" t="str">
            <v>32RW4</v>
          </cell>
          <cell r="F13" t="str">
            <v>4-32 GAL CANS-WEEKLY SVC</v>
          </cell>
          <cell r="G13" t="str">
            <v>BI-MONTHLY SPLIT EVEN</v>
          </cell>
          <cell r="H13">
            <v>36.130000000000003</v>
          </cell>
        </row>
        <row r="14">
          <cell r="A14" t="str">
            <v>KITSAP CO -REGULATEDRESIDENTIAL32RW5</v>
          </cell>
          <cell r="B14" t="str">
            <v>KITSAP CO -REGULATED</v>
          </cell>
          <cell r="C14" t="str">
            <v>KITSAP CO -REGULATED</v>
          </cell>
          <cell r="D14" t="str">
            <v>RESIDENTIAL</v>
          </cell>
          <cell r="E14" t="str">
            <v>32RW5</v>
          </cell>
          <cell r="F14" t="str">
            <v>5-32 GAL CANS-WEEKLY SVC</v>
          </cell>
          <cell r="G14" t="str">
            <v>BI-MONTHLY SPLIT EVEN</v>
          </cell>
          <cell r="H14">
            <v>43.14</v>
          </cell>
        </row>
        <row r="15">
          <cell r="A15" t="str">
            <v>KITSAP CO -REGULATEDRESIDENTIAL32RW6</v>
          </cell>
          <cell r="B15" t="str">
            <v>KITSAP CO -REGULATED</v>
          </cell>
          <cell r="C15" t="str">
            <v>KITSAP CO -REGULATED</v>
          </cell>
          <cell r="D15" t="str">
            <v>RESIDENTIAL</v>
          </cell>
          <cell r="E15" t="str">
            <v>32RW6</v>
          </cell>
          <cell r="F15" t="str">
            <v>6-32 GAL CANS-WEEKLY SVC</v>
          </cell>
          <cell r="G15" t="str">
            <v>BI-MONTHLY SPLIT EVEN</v>
          </cell>
          <cell r="H15">
            <v>49.9</v>
          </cell>
        </row>
        <row r="16">
          <cell r="A16" t="str">
            <v>KITSAP CO -REGULATEDRESIDENTIAL35RE1</v>
          </cell>
          <cell r="B16" t="str">
            <v>KITSAP CO -REGULATED</v>
          </cell>
          <cell r="C16" t="str">
            <v>KITSAP CO -REGULATED</v>
          </cell>
          <cell r="D16" t="str">
            <v>RESIDENTIAL</v>
          </cell>
          <cell r="E16" t="str">
            <v>35RE1</v>
          </cell>
          <cell r="F16" t="str">
            <v>1-35 GAL CART EOW SVC</v>
          </cell>
          <cell r="G16" t="str">
            <v>BI-MONTHLY SPLIT ODD</v>
          </cell>
          <cell r="H16">
            <v>9.98</v>
          </cell>
        </row>
        <row r="17">
          <cell r="A17" t="str">
            <v>KITSAP CO -REGULATEDRESIDENTIAL35RM1</v>
          </cell>
          <cell r="B17" t="str">
            <v>KITSAP CO -REGULATED</v>
          </cell>
          <cell r="C17" t="str">
            <v>KITSAP CO -REGULATED</v>
          </cell>
          <cell r="D17" t="str">
            <v>RESIDENTIAL</v>
          </cell>
          <cell r="E17" t="str">
            <v>35RM1</v>
          </cell>
          <cell r="F17" t="str">
            <v>1-35 GAL CART MONTHLY SVC</v>
          </cell>
          <cell r="G17" t="str">
            <v>BI-MONTHLY SPLIT EVEN</v>
          </cell>
          <cell r="H17">
            <v>6.04</v>
          </cell>
        </row>
        <row r="18">
          <cell r="A18" t="str">
            <v>KITSAP CO -REGULATEDRESIDENTIAL35ROCC1</v>
          </cell>
          <cell r="B18" t="str">
            <v>KITSAP CO -REGULATED</v>
          </cell>
          <cell r="C18" t="str">
            <v>KITSAP CO -REGULATED</v>
          </cell>
          <cell r="D18" t="str">
            <v>RESIDENTIAL</v>
          </cell>
          <cell r="E18" t="str">
            <v>35ROCC1</v>
          </cell>
          <cell r="F18" t="str">
            <v>1-35 GAL ON CALL PICKUP</v>
          </cell>
          <cell r="G18" t="str">
            <v>MONTHLY ARREARS</v>
          </cell>
          <cell r="H18">
            <v>6.04</v>
          </cell>
        </row>
        <row r="19">
          <cell r="A19" t="str">
            <v>KITSAP CO -REGULATEDRESIDENTIAL35RW1</v>
          </cell>
          <cell r="B19" t="str">
            <v>KITSAP CO -REGULATED</v>
          </cell>
          <cell r="C19" t="str">
            <v>KITSAP CO -REGULATED</v>
          </cell>
          <cell r="D19" t="str">
            <v>RESIDENTIAL</v>
          </cell>
          <cell r="E19" t="str">
            <v>35RW1</v>
          </cell>
          <cell r="F19" t="str">
            <v>1-35 GAL CART WEEKLY SVC</v>
          </cell>
          <cell r="G19" t="str">
            <v>BI-MONTHLY SPLIT ODD</v>
          </cell>
          <cell r="H19">
            <v>16.579999999999998</v>
          </cell>
        </row>
        <row r="20">
          <cell r="A20" t="str">
            <v>KITSAP CO -REGULATEDRESIDENTIAL45RW1</v>
          </cell>
          <cell r="B20" t="str">
            <v>KITSAP CO -REGULATED</v>
          </cell>
          <cell r="C20" t="str">
            <v>KITSAP CO -REGULATED</v>
          </cell>
          <cell r="D20" t="str">
            <v>RESIDENTIAL</v>
          </cell>
          <cell r="E20" t="str">
            <v>45RW1</v>
          </cell>
          <cell r="F20" t="str">
            <v>1-45 GAL CAN-WEEKLY SVC</v>
          </cell>
          <cell r="G20" t="str">
            <v>BI-MONTHLY SPLIT EVEN</v>
          </cell>
          <cell r="H20">
            <v>19.03</v>
          </cell>
        </row>
        <row r="21">
          <cell r="A21" t="str">
            <v>KITSAP CO -REGULATEDRESIDENTIAL48RE1</v>
          </cell>
          <cell r="B21" t="str">
            <v>KITSAP CO -REGULATED</v>
          </cell>
          <cell r="C21" t="str">
            <v>KITSAP CO -REGULATED</v>
          </cell>
          <cell r="D21" t="str">
            <v>RESIDENTIAL</v>
          </cell>
          <cell r="E21" t="str">
            <v>48RE1</v>
          </cell>
          <cell r="F21" t="str">
            <v>1-48 GAL EOW</v>
          </cell>
          <cell r="G21" t="str">
            <v>BI-MONTHLY SPLIT EVEN</v>
          </cell>
          <cell r="H21">
            <v>13.15</v>
          </cell>
        </row>
        <row r="22">
          <cell r="A22" t="str">
            <v>KITSAP CO -REGULATEDRESIDENTIAL48RM1</v>
          </cell>
          <cell r="B22" t="str">
            <v>KITSAP CO -REGULATED</v>
          </cell>
          <cell r="C22" t="str">
            <v>KITSAP CO -REGULATED</v>
          </cell>
          <cell r="D22" t="str">
            <v>RESIDENTIAL</v>
          </cell>
          <cell r="E22" t="str">
            <v>48RM1</v>
          </cell>
          <cell r="F22" t="str">
            <v>1-48 GAL MONTHLY</v>
          </cell>
          <cell r="G22" t="str">
            <v>BI-MONTHLY SPLIT EVEN</v>
          </cell>
          <cell r="H22">
            <v>7.56</v>
          </cell>
        </row>
        <row r="23">
          <cell r="A23" t="str">
            <v>KITSAP CO -REGULATEDRESIDENTIAL48ROCC1</v>
          </cell>
          <cell r="B23" t="str">
            <v>KITSAP CO -REGULATED</v>
          </cell>
          <cell r="C23" t="str">
            <v>KITSAP CO -REGULATED</v>
          </cell>
          <cell r="D23" t="str">
            <v>RESIDENTIAL</v>
          </cell>
          <cell r="E23" t="str">
            <v>48ROCC1</v>
          </cell>
          <cell r="F23" t="str">
            <v>1-48 GAL ON CALL PICKUP</v>
          </cell>
          <cell r="G23" t="str">
            <v>MONTHLY ARREARS</v>
          </cell>
          <cell r="H23">
            <v>7.56</v>
          </cell>
        </row>
        <row r="24">
          <cell r="A24" t="str">
            <v>KITSAP CO -REGULATEDRESIDENTIAL48RW1</v>
          </cell>
          <cell r="B24" t="str">
            <v>KITSAP CO -REGULATED</v>
          </cell>
          <cell r="C24" t="str">
            <v>KITSAP CO -REGULATED</v>
          </cell>
          <cell r="D24" t="str">
            <v>RESIDENTIAL</v>
          </cell>
          <cell r="E24" t="str">
            <v>48RW1</v>
          </cell>
          <cell r="F24" t="str">
            <v>1-48 GAL WEEKLY</v>
          </cell>
          <cell r="G24" t="str">
            <v>BI-MONTHLY SPLIT EVEN</v>
          </cell>
          <cell r="H24">
            <v>20.68</v>
          </cell>
        </row>
        <row r="25">
          <cell r="A25" t="str">
            <v>KITSAP CO -REGULATEDRESIDENTIAL64RE1</v>
          </cell>
          <cell r="B25" t="str">
            <v>KITSAP CO -REGULATED</v>
          </cell>
          <cell r="C25" t="str">
            <v>KITSAP CO -REGULATED</v>
          </cell>
          <cell r="D25" t="str">
            <v>RESIDENTIAL</v>
          </cell>
          <cell r="E25" t="str">
            <v>64RE1</v>
          </cell>
          <cell r="F25" t="str">
            <v>1-64 GAL EOW</v>
          </cell>
          <cell r="G25" t="str">
            <v>BI-MONTHLY SPLIT EVEN</v>
          </cell>
          <cell r="H25">
            <v>15.66</v>
          </cell>
        </row>
        <row r="26">
          <cell r="A26" t="str">
            <v>KITSAP CO -REGULATEDRESIDENTIAL64RM1</v>
          </cell>
          <cell r="B26" t="str">
            <v>KITSAP CO -REGULATED</v>
          </cell>
          <cell r="C26" t="str">
            <v>KITSAP CO -REGULATED</v>
          </cell>
          <cell r="D26" t="str">
            <v>RESIDENTIAL</v>
          </cell>
          <cell r="E26" t="str">
            <v>64RM1</v>
          </cell>
          <cell r="F26" t="str">
            <v>1-64 GAL MONTHLY</v>
          </cell>
          <cell r="G26" t="str">
            <v>BI-MONTHLY SPLIT EVEN</v>
          </cell>
          <cell r="H26">
            <v>8.9</v>
          </cell>
        </row>
        <row r="27">
          <cell r="A27" t="str">
            <v>KITSAP CO -REGULATEDRESIDENTIAL64ROCC1</v>
          </cell>
          <cell r="B27" t="str">
            <v>KITSAP CO -REGULATED</v>
          </cell>
          <cell r="C27" t="str">
            <v>KITSAP CO -REGULATED</v>
          </cell>
          <cell r="D27" t="str">
            <v>RESIDENTIAL</v>
          </cell>
          <cell r="E27" t="str">
            <v>64ROCC1</v>
          </cell>
          <cell r="F27" t="str">
            <v>1-64 GAL ON CALL PICKUP</v>
          </cell>
          <cell r="G27" t="str">
            <v>MONTHLY ARREARS</v>
          </cell>
          <cell r="H27">
            <v>8.9</v>
          </cell>
        </row>
        <row r="28">
          <cell r="A28" t="str">
            <v>KITSAP CO -REGULATEDRESIDENTIAL64RW1</v>
          </cell>
          <cell r="B28" t="str">
            <v>KITSAP CO -REGULATED</v>
          </cell>
          <cell r="C28" t="str">
            <v>KITSAP CO -REGULATED</v>
          </cell>
          <cell r="D28" t="str">
            <v>RESIDENTIAL</v>
          </cell>
          <cell r="E28" t="str">
            <v>64RW1</v>
          </cell>
          <cell r="F28" t="str">
            <v>1-64 GAL CART WEEKLY SVC</v>
          </cell>
          <cell r="G28" t="str">
            <v>BI-MONTHLY SPLIT ODD</v>
          </cell>
          <cell r="H28">
            <v>24.76</v>
          </cell>
        </row>
        <row r="29">
          <cell r="A29" t="str">
            <v>KITSAP CO -REGULATEDRESIDENTIAL96RE1</v>
          </cell>
          <cell r="B29" t="str">
            <v>KITSAP CO -REGULATED</v>
          </cell>
          <cell r="C29" t="str">
            <v>KITSAP CO -REGULATED</v>
          </cell>
          <cell r="D29" t="str">
            <v>RESIDENTIAL</v>
          </cell>
          <cell r="E29" t="str">
            <v>96RE1</v>
          </cell>
          <cell r="F29" t="str">
            <v>1-96 GAL EOW</v>
          </cell>
          <cell r="G29" t="str">
            <v>BI-MONTHLY SPLIT EVEN</v>
          </cell>
          <cell r="H29">
            <v>19.48</v>
          </cell>
        </row>
        <row r="30">
          <cell r="A30" t="str">
            <v>KITSAP CO -REGULATEDRESIDENTIAL96RM1</v>
          </cell>
          <cell r="B30" t="str">
            <v>KITSAP CO -REGULATED</v>
          </cell>
          <cell r="C30" t="str">
            <v>KITSAP CO -REGULATED</v>
          </cell>
          <cell r="D30" t="str">
            <v>RESIDENTIAL</v>
          </cell>
          <cell r="E30" t="str">
            <v>96RM1</v>
          </cell>
          <cell r="F30" t="str">
            <v>1-96 GAL MONTHLY</v>
          </cell>
          <cell r="G30" t="str">
            <v>BI-MONTHLY SPLIT EVEN</v>
          </cell>
          <cell r="H30">
            <v>10.87</v>
          </cell>
        </row>
        <row r="31">
          <cell r="A31" t="str">
            <v>KITSAP CO -REGULATEDRESIDENTIAL96ROCC1</v>
          </cell>
          <cell r="B31" t="str">
            <v>KITSAP CO -REGULATED</v>
          </cell>
          <cell r="C31" t="str">
            <v>KITSAP CO -REGULATED</v>
          </cell>
          <cell r="D31" t="str">
            <v>RESIDENTIAL</v>
          </cell>
          <cell r="E31" t="str">
            <v>96ROCC1</v>
          </cell>
          <cell r="F31" t="str">
            <v>1-96 GAL ON CALL PICKUP</v>
          </cell>
          <cell r="G31" t="str">
            <v>MONTHLY ARREARS</v>
          </cell>
          <cell r="H31">
            <v>10.87</v>
          </cell>
        </row>
        <row r="32">
          <cell r="A32" t="str">
            <v>KITSAP CO -REGULATEDRESIDENTIAL96RW1</v>
          </cell>
          <cell r="B32" t="str">
            <v>KITSAP CO -REGULATED</v>
          </cell>
          <cell r="C32" t="str">
            <v>KITSAP CO -REGULATED</v>
          </cell>
          <cell r="D32" t="str">
            <v>RESIDENTIAL</v>
          </cell>
          <cell r="E32" t="str">
            <v>96RW1</v>
          </cell>
          <cell r="F32" t="str">
            <v>1-96 GAL CART WEEKLY SVC</v>
          </cell>
          <cell r="G32" t="str">
            <v>BI-MONTHLY SPLIT EVEN</v>
          </cell>
          <cell r="H32">
            <v>31.18</v>
          </cell>
        </row>
        <row r="33">
          <cell r="A33" t="str">
            <v>KITSAP CO -REGULATEDCOMMERCIAL - REARLOADCDELC</v>
          </cell>
          <cell r="B33" t="str">
            <v>KITSAP CO -REGULATED</v>
          </cell>
          <cell r="C33" t="str">
            <v>KITSAP CO -REGULATED</v>
          </cell>
          <cell r="D33" t="str">
            <v>COMMERCIAL - REARLOAD</v>
          </cell>
          <cell r="E33" t="str">
            <v>CDELC</v>
          </cell>
          <cell r="F33" t="str">
            <v>CONTAINER DELIVERY CHARGE</v>
          </cell>
          <cell r="G33" t="str">
            <v>ONCALL</v>
          </cell>
          <cell r="H33">
            <v>27</v>
          </cell>
        </row>
        <row r="34">
          <cell r="A34" t="str">
            <v>KITSAP CO -REGULATEDCOMMERCIAL - REARLOADCEXYD</v>
          </cell>
          <cell r="B34" t="str">
            <v>KITSAP CO -REGULATED</v>
          </cell>
          <cell r="C34" t="str">
            <v>KITSAP CO -REGULATED</v>
          </cell>
          <cell r="D34" t="str">
            <v>COMMERCIAL - REARLOAD</v>
          </cell>
          <cell r="E34" t="str">
            <v>CEXYD</v>
          </cell>
          <cell r="F34" t="str">
            <v>CMML EXTRA YARDAGE</v>
          </cell>
          <cell r="G34" t="str">
            <v>ONCALL</v>
          </cell>
          <cell r="H34">
            <v>14.35</v>
          </cell>
        </row>
        <row r="35">
          <cell r="A35" t="str">
            <v>KITSAP CO -REGULATEDCOMMERCIAL - REARLOADCLOCK</v>
          </cell>
          <cell r="B35" t="str">
            <v>KITSAP CO -REGULATED</v>
          </cell>
          <cell r="C35" t="str">
            <v>KITSAP CO -REGULATED</v>
          </cell>
          <cell r="D35" t="str">
            <v>COMMERCIAL - REARLOAD</v>
          </cell>
          <cell r="E35" t="str">
            <v>CLOCK</v>
          </cell>
          <cell r="F35" t="str">
            <v>CLOCK ON CALL</v>
          </cell>
          <cell r="G35" t="str">
            <v>ONCALL</v>
          </cell>
          <cell r="H35">
            <v>12</v>
          </cell>
        </row>
        <row r="36">
          <cell r="A36" t="str">
            <v>KITSAP CO -REGULATEDCOMMERCIAL - REARLOADCLSE1COL</v>
          </cell>
          <cell r="B36" t="str">
            <v>KITSAP CO -REGULATED</v>
          </cell>
          <cell r="C36" t="str">
            <v>KITSAP CO -REGULATED</v>
          </cell>
          <cell r="D36" t="str">
            <v>COMMERCIAL - REARLOAD</v>
          </cell>
          <cell r="E36" t="str">
            <v>CLSE1COL</v>
          </cell>
          <cell r="F36" t="str">
            <v>ADDT'L LOOSE-COLLECTOR</v>
          </cell>
          <cell r="G36" t="str">
            <v>ONCALL</v>
          </cell>
          <cell r="H36">
            <v>25.35</v>
          </cell>
        </row>
        <row r="37">
          <cell r="A37" t="str">
            <v>KITSAP CO -REGULATEDCOMMERCIAL - REARLOADCLSECOL</v>
          </cell>
          <cell r="B37" t="str">
            <v>KITSAP CO -REGULATED</v>
          </cell>
          <cell r="C37" t="str">
            <v>KITSAP CO -REGULATED</v>
          </cell>
          <cell r="D37" t="str">
            <v>COMMERCIAL - REARLOAD</v>
          </cell>
          <cell r="E37" t="str">
            <v>CLSECOL</v>
          </cell>
          <cell r="F37" t="str">
            <v>LOOSE MATERIAL-COLLECTOR</v>
          </cell>
          <cell r="G37" t="str">
            <v>ONCALL</v>
          </cell>
          <cell r="H37">
            <v>25.35</v>
          </cell>
        </row>
        <row r="38">
          <cell r="A38" t="str">
            <v>KITSAP CO -REGULATEDCOMMERCIAL - REARLOADCOMCAN</v>
          </cell>
          <cell r="B38" t="str">
            <v>KITSAP CO -REGULATED</v>
          </cell>
          <cell r="C38" t="str">
            <v>KITSAP CO -REGULATED</v>
          </cell>
          <cell r="D38" t="str">
            <v>COMMERCIAL - REARLOAD</v>
          </cell>
          <cell r="E38" t="str">
            <v>COMCAN</v>
          </cell>
          <cell r="F38" t="str">
            <v>COMMERCIAL CAN EXTRA</v>
          </cell>
          <cell r="G38" t="str">
            <v>ONCALL</v>
          </cell>
          <cell r="H38">
            <v>4.3899999999999997</v>
          </cell>
        </row>
        <row r="39">
          <cell r="A39" t="str">
            <v>KITSAP CO -REGULATEDROLLOFFCONNECTFEE</v>
          </cell>
          <cell r="B39" t="str">
            <v>KITSAP CO -REGULATED</v>
          </cell>
          <cell r="C39" t="str">
            <v>KITSAP CO -REGULATED</v>
          </cell>
          <cell r="D39" t="str">
            <v>ROLLOFF</v>
          </cell>
          <cell r="E39" t="str">
            <v>CONNECTFEE</v>
          </cell>
          <cell r="F39" t="str">
            <v>CONNECT/DISCONNECT</v>
          </cell>
          <cell r="G39" t="str">
            <v>ONCALL</v>
          </cell>
          <cell r="H39">
            <v>6.07</v>
          </cell>
        </row>
        <row r="40">
          <cell r="A40" t="str">
            <v>KITSAP CO -REGULATEDROLLOFFCPHAUL10</v>
          </cell>
          <cell r="B40" t="str">
            <v>KITSAP CO -REGULATED</v>
          </cell>
          <cell r="C40" t="str">
            <v>KITSAP CO -REGULATED</v>
          </cell>
          <cell r="D40" t="str">
            <v>ROLLOFF</v>
          </cell>
          <cell r="E40" t="str">
            <v>CPHAUL10</v>
          </cell>
          <cell r="F40" t="str">
            <v>10YD COMPACTOR-HAUL</v>
          </cell>
          <cell r="G40" t="str">
            <v>ONCALL</v>
          </cell>
          <cell r="H40">
            <v>126.71</v>
          </cell>
        </row>
        <row r="41">
          <cell r="A41" t="str">
            <v>KITSAP CO -REGULATEDROLLOFFCPHAUL15</v>
          </cell>
          <cell r="B41" t="str">
            <v>KITSAP CO -REGULATED</v>
          </cell>
          <cell r="C41" t="str">
            <v>KITSAP CO -REGULATED</v>
          </cell>
          <cell r="D41" t="str">
            <v>ROLLOFF</v>
          </cell>
          <cell r="E41" t="str">
            <v>CPHAUL15</v>
          </cell>
          <cell r="F41" t="str">
            <v>15YD COMPACTOR-HAUL</v>
          </cell>
          <cell r="G41" t="str">
            <v>ONCALL</v>
          </cell>
          <cell r="H41">
            <v>146.16999999999999</v>
          </cell>
        </row>
        <row r="42">
          <cell r="A42" t="str">
            <v>KITSAP CO -REGULATEDROLLOFFCPHAUL20</v>
          </cell>
          <cell r="B42" t="str">
            <v>KITSAP CO -REGULATED</v>
          </cell>
          <cell r="C42" t="str">
            <v>KITSAP CO -REGULATED</v>
          </cell>
          <cell r="D42" t="str">
            <v>ROLLOFF</v>
          </cell>
          <cell r="E42" t="str">
            <v>CPHAUL20</v>
          </cell>
          <cell r="F42" t="str">
            <v>20YD COMPACTOR-HAUL</v>
          </cell>
          <cell r="G42" t="str">
            <v>ONCALL</v>
          </cell>
          <cell r="H42">
            <v>155.93</v>
          </cell>
        </row>
        <row r="43">
          <cell r="A43" t="str">
            <v>KITSAP CO -REGULATEDROLLOFFCPHAUL25</v>
          </cell>
          <cell r="B43" t="str">
            <v>KITSAP CO -REGULATED</v>
          </cell>
          <cell r="C43" t="str">
            <v>KITSAP CO -REGULATED</v>
          </cell>
          <cell r="D43" t="str">
            <v>ROLLOFF</v>
          </cell>
          <cell r="E43" t="str">
            <v>CPHAUL25</v>
          </cell>
          <cell r="F43" t="str">
            <v>25YD COMPACTOR-HAUL</v>
          </cell>
          <cell r="G43" t="str">
            <v>ONCALL</v>
          </cell>
          <cell r="H43">
            <v>170.69</v>
          </cell>
        </row>
        <row r="44">
          <cell r="A44" t="str">
            <v>KITSAP CO -REGULATEDROLLOFFCPHAUL30</v>
          </cell>
          <cell r="B44" t="str">
            <v>KITSAP CO -REGULATED</v>
          </cell>
          <cell r="C44" t="str">
            <v>KITSAP CO -REGULATED</v>
          </cell>
          <cell r="D44" t="str">
            <v>ROLLOFF</v>
          </cell>
          <cell r="E44" t="str">
            <v>CPHAUL30</v>
          </cell>
          <cell r="F44" t="str">
            <v>30YD COMPACTOR-HAUL</v>
          </cell>
          <cell r="G44" t="str">
            <v>ONCALL</v>
          </cell>
          <cell r="H44">
            <v>194.6</v>
          </cell>
        </row>
        <row r="45">
          <cell r="A45" t="str">
            <v>KITSAP CO -REGULATEDROLLOFFCPHAUL35</v>
          </cell>
          <cell r="B45" t="str">
            <v>KITSAP CO -REGULATED</v>
          </cell>
          <cell r="C45" t="str">
            <v>KITSAP CO -REGULATED</v>
          </cell>
          <cell r="D45" t="str">
            <v>ROLLOFF</v>
          </cell>
          <cell r="E45" t="str">
            <v>CPHAUL35</v>
          </cell>
          <cell r="F45" t="str">
            <v>35YD COMPACTOR-HAUL</v>
          </cell>
          <cell r="G45" t="str">
            <v>ONCALL</v>
          </cell>
          <cell r="H45">
            <v>224.09</v>
          </cell>
        </row>
        <row r="46">
          <cell r="A46" t="str">
            <v>KITSAP CO -REGULATEDROLLOFFCPHAUL40</v>
          </cell>
          <cell r="B46" t="str">
            <v>KITSAP CO -REGULATED</v>
          </cell>
          <cell r="C46" t="str">
            <v>KITSAP CO -REGULATED</v>
          </cell>
          <cell r="D46" t="str">
            <v>ROLLOFF</v>
          </cell>
          <cell r="E46" t="str">
            <v>CPHAUL40</v>
          </cell>
          <cell r="F46" t="str">
            <v>40YD COMPACTOR - HAUL</v>
          </cell>
          <cell r="G46" t="str">
            <v>ONCALL</v>
          </cell>
          <cell r="H46">
            <v>224.09</v>
          </cell>
        </row>
        <row r="47">
          <cell r="A47" t="str">
            <v>KITSAP CO -REGULATEDCOMMERCIAL - REARLOADCTRIP</v>
          </cell>
          <cell r="B47" t="str">
            <v>KITSAP CO -REGULATED</v>
          </cell>
          <cell r="C47" t="str">
            <v>KITSAP CO -REGULATED</v>
          </cell>
          <cell r="D47" t="str">
            <v>COMMERCIAL - REARLOAD</v>
          </cell>
          <cell r="E47" t="str">
            <v>CTRIP</v>
          </cell>
          <cell r="F47" t="str">
            <v>RETURN TRIP CHARGE - CONT</v>
          </cell>
          <cell r="G47" t="str">
            <v>ONCALL</v>
          </cell>
          <cell r="H47">
            <v>17.39</v>
          </cell>
        </row>
        <row r="48">
          <cell r="A48" t="str">
            <v>KITSAP CO -REGULATEDCOMMERCIAL  FRONTLOADDISCONRECY</v>
          </cell>
          <cell r="B48" t="str">
            <v>KITSAP CO -REGULATED</v>
          </cell>
          <cell r="C48" t="str">
            <v>KITSAP CO -REGULATED</v>
          </cell>
          <cell r="D48" t="str">
            <v>COMMERCIAL  FRONTLOAD</v>
          </cell>
          <cell r="E48" t="str">
            <v>DISCONRECY</v>
          </cell>
          <cell r="F48" t="str">
            <v>DISCONNECT / RECONNECT RC</v>
          </cell>
          <cell r="G48" t="str">
            <v>ONCALL</v>
          </cell>
          <cell r="H48">
            <v>6</v>
          </cell>
        </row>
        <row r="49">
          <cell r="A49" t="str">
            <v>KITSAP CO -REGULATEDCOMMERCIAL  FRONTLOADDISCONREF</v>
          </cell>
          <cell r="B49" t="str">
            <v>KITSAP CO -REGULATED</v>
          </cell>
          <cell r="C49" t="str">
            <v>KITSAP CO -REGULATED</v>
          </cell>
          <cell r="D49" t="str">
            <v>COMMERCIAL  FRONTLOAD</v>
          </cell>
          <cell r="E49" t="str">
            <v>DISCONREF</v>
          </cell>
          <cell r="F49" t="str">
            <v>DISCONNECT / RECONNECT RF</v>
          </cell>
          <cell r="G49" t="str">
            <v>ONCALL</v>
          </cell>
          <cell r="H49">
            <v>6.07</v>
          </cell>
        </row>
        <row r="50">
          <cell r="A50" t="str">
            <v>KITSAP CO -REGULATEDROLLOFFDISPMC-TON</v>
          </cell>
          <cell r="B50" t="str">
            <v>KITSAP CO -REGULATED</v>
          </cell>
          <cell r="C50" t="str">
            <v>KITSAP CO -REGULATED</v>
          </cell>
          <cell r="D50" t="str">
            <v>ROLLOFF</v>
          </cell>
          <cell r="E50" t="str">
            <v>DISPMC-TON</v>
          </cell>
          <cell r="F50" t="str">
            <v>MC LANDFILL PER TON</v>
          </cell>
          <cell r="G50" t="str">
            <v>ONCALL</v>
          </cell>
          <cell r="H50">
            <v>96.16</v>
          </cell>
        </row>
        <row r="51">
          <cell r="A51" t="str">
            <v>KITSAP CO -REGULATEDROLLOFFDISPMCMISC</v>
          </cell>
          <cell r="B51" t="str">
            <v>KITSAP CO -REGULATED</v>
          </cell>
          <cell r="C51" t="str">
            <v>KITSAP CO -REGULATED</v>
          </cell>
          <cell r="D51" t="str">
            <v>ROLLOFF</v>
          </cell>
          <cell r="E51" t="str">
            <v>DISPMCMISC</v>
          </cell>
          <cell r="F51" t="str">
            <v>DISPOSAL MISCELLANOUS</v>
          </cell>
          <cell r="G51" t="str">
            <v>MONTHLY ARREARS</v>
          </cell>
          <cell r="H51">
            <v>0</v>
          </cell>
        </row>
        <row r="52">
          <cell r="A52" t="str">
            <v>KITSAP CO -REGULATEDROLLOFFDISPOLY-TON</v>
          </cell>
          <cell r="B52" t="str">
            <v>KITSAP CO -REGULATED</v>
          </cell>
          <cell r="C52" t="str">
            <v>KITSAP CO -REGULATED</v>
          </cell>
          <cell r="D52" t="str">
            <v>ROLLOFF</v>
          </cell>
          <cell r="E52" t="str">
            <v>DISPOLY-TON</v>
          </cell>
          <cell r="F52" t="str">
            <v>OLYMPIC LANDFILL PER TON</v>
          </cell>
          <cell r="G52" t="str">
            <v>ONCALL</v>
          </cell>
          <cell r="H52">
            <v>71</v>
          </cell>
        </row>
        <row r="53">
          <cell r="A53" t="str">
            <v>KITSAP CO -REGULATEDRESIDENTIALDRVNRE1</v>
          </cell>
          <cell r="B53" t="str">
            <v>KITSAP CO -REGULATED</v>
          </cell>
          <cell r="C53" t="str">
            <v>KITSAP CO -REGULATED</v>
          </cell>
          <cell r="D53" t="str">
            <v>RESIDENTIAL</v>
          </cell>
          <cell r="E53" t="str">
            <v>DRVNRE1</v>
          </cell>
          <cell r="F53" t="str">
            <v>DRIVE IN UP TO 250'-EOW</v>
          </cell>
          <cell r="G53" t="str">
            <v>BI-MONTHLY SPLIT EVEN</v>
          </cell>
          <cell r="H53">
            <v>2.4049999999999998</v>
          </cell>
        </row>
        <row r="54">
          <cell r="A54" t="str">
            <v>KITSAP CO -REGULATEDRESIDENTIALDRVNRE1RECY</v>
          </cell>
          <cell r="B54" t="str">
            <v>KITSAP CO -REGULATED</v>
          </cell>
          <cell r="C54" t="str">
            <v>KITSAP CO -REGULATED</v>
          </cell>
          <cell r="D54" t="str">
            <v>RESIDENTIAL</v>
          </cell>
          <cell r="E54" t="str">
            <v>DRVNRE1RECY</v>
          </cell>
          <cell r="F54" t="str">
            <v>DRIVE IN UP TO 250 EOW-RE</v>
          </cell>
          <cell r="G54" t="str">
            <v>BI-MONTHLY SPLIT EVEN</v>
          </cell>
          <cell r="H54">
            <v>2.62</v>
          </cell>
        </row>
        <row r="55">
          <cell r="A55" t="str">
            <v>KITSAP CO -REGULATEDRESIDENTIALDRVNRE1RECYMA</v>
          </cell>
          <cell r="B55" t="str">
            <v>KITSAP CO -REGULATED</v>
          </cell>
          <cell r="C55" t="str">
            <v>KITSAP CO -REGULATED</v>
          </cell>
          <cell r="D55" t="str">
            <v>RESIDENTIAL</v>
          </cell>
          <cell r="E55" t="str">
            <v>DRVNRE1RECYMA</v>
          </cell>
          <cell r="F55" t="str">
            <v>DRIVE IN UP TO 250 EOW-RE</v>
          </cell>
          <cell r="G55" t="str">
            <v>MONTHLY ARREARS</v>
          </cell>
          <cell r="H55">
            <v>2.63</v>
          </cell>
        </row>
        <row r="56">
          <cell r="A56" t="str">
            <v>KITSAP CO -REGULATEDRESIDENTIALDRVNRE2</v>
          </cell>
          <cell r="B56" t="str">
            <v>KITSAP CO -REGULATED</v>
          </cell>
          <cell r="C56" t="str">
            <v>KITSAP CO -REGULATED</v>
          </cell>
          <cell r="D56" t="str">
            <v>RESIDENTIAL</v>
          </cell>
          <cell r="E56" t="str">
            <v>DRVNRE2</v>
          </cell>
          <cell r="F56" t="str">
            <v>DRIVE IN OVER 250'-EOW</v>
          </cell>
          <cell r="G56" t="str">
            <v>BI-MONTHLY SPLIT EVEN</v>
          </cell>
          <cell r="H56">
            <v>3.03</v>
          </cell>
        </row>
        <row r="57">
          <cell r="A57" t="str">
            <v>KITSAP CO -REGULATEDRESIDENTIALDRVNRE2RECY</v>
          </cell>
          <cell r="B57" t="str">
            <v>KITSAP CO -REGULATED</v>
          </cell>
          <cell r="C57" t="str">
            <v>KITSAP CO -REGULATED</v>
          </cell>
          <cell r="D57" t="str">
            <v>RESIDENTIAL</v>
          </cell>
          <cell r="E57" t="str">
            <v>DRVNRE2RECY</v>
          </cell>
          <cell r="F57" t="str">
            <v>DRIVE IN OVER 250 EOW-REC</v>
          </cell>
          <cell r="G57" t="str">
            <v>BI-MONTHLY SPLIT EVEN</v>
          </cell>
          <cell r="H57">
            <v>3.29</v>
          </cell>
        </row>
        <row r="58">
          <cell r="A58" t="str">
            <v>KITSAP CO -REGULATEDRESIDENTIALDRVNRE2RECYMA</v>
          </cell>
          <cell r="B58" t="str">
            <v>KITSAP CO -REGULATED</v>
          </cell>
          <cell r="C58" t="str">
            <v>KITSAP CO -REGULATED</v>
          </cell>
          <cell r="D58" t="str">
            <v>RESIDENTIAL</v>
          </cell>
          <cell r="E58" t="str">
            <v>DRVNRE2RECYMA</v>
          </cell>
          <cell r="F58" t="str">
            <v>DRIVE IN OVER 250 EOW-REC</v>
          </cell>
          <cell r="G58" t="str">
            <v>MONTHLY ARREARS</v>
          </cell>
          <cell r="H58">
            <v>3.3</v>
          </cell>
        </row>
        <row r="59">
          <cell r="A59" t="str">
            <v>KITSAP CO -REGULATEDRESIDENTIALDRVNRM1</v>
          </cell>
          <cell r="B59" t="str">
            <v>KITSAP CO -REGULATED</v>
          </cell>
          <cell r="C59" t="str">
            <v>KITSAP CO -REGULATED</v>
          </cell>
          <cell r="D59" t="str">
            <v>RESIDENTIAL</v>
          </cell>
          <cell r="E59" t="str">
            <v>DRVNRM1</v>
          </cell>
          <cell r="F59" t="str">
            <v>DRIVE IN UP TO 250'-MTHLY</v>
          </cell>
          <cell r="G59" t="str">
            <v>BI-MONTHLY SPLIT EVEN</v>
          </cell>
          <cell r="H59">
            <v>1.2050000000000001</v>
          </cell>
        </row>
        <row r="60">
          <cell r="A60" t="str">
            <v>KITSAP CO -REGULATEDRESIDENTIALDRVNRM2</v>
          </cell>
          <cell r="B60" t="str">
            <v>KITSAP CO -REGULATED</v>
          </cell>
          <cell r="C60" t="str">
            <v>KITSAP CO -REGULATED</v>
          </cell>
          <cell r="D60" t="str">
            <v>RESIDENTIAL</v>
          </cell>
          <cell r="E60" t="str">
            <v>DRVNRM2</v>
          </cell>
          <cell r="F60" t="str">
            <v>DRIVE IN OVER 250'-MTHLY</v>
          </cell>
          <cell r="G60" t="str">
            <v>BI-MONTHLY SPLIT EVEN</v>
          </cell>
          <cell r="H60">
            <v>1.52</v>
          </cell>
        </row>
        <row r="61">
          <cell r="A61" t="str">
            <v>KITSAP CO -REGULATEDRESIDENTIALDRVNROC1</v>
          </cell>
          <cell r="B61" t="str">
            <v>KITSAP CO -REGULATED</v>
          </cell>
          <cell r="C61" t="str">
            <v>KITSAP CO -REGULATED</v>
          </cell>
          <cell r="D61" t="str">
            <v>RESIDENTIAL</v>
          </cell>
          <cell r="E61" t="str">
            <v>DRVNROC1</v>
          </cell>
          <cell r="F61" t="str">
            <v>DRIVE IN UP TO 250'-OC</v>
          </cell>
          <cell r="G61" t="str">
            <v>MONTHLY ARREARS</v>
          </cell>
          <cell r="H61">
            <v>1.1100000000000001</v>
          </cell>
        </row>
        <row r="62">
          <cell r="A62" t="str">
            <v>KITSAP CO -REGULATEDRESIDENTIALDRVNROC1RECYMA</v>
          </cell>
          <cell r="B62" t="str">
            <v>KITSAP CO -REGULATED</v>
          </cell>
          <cell r="C62" t="str">
            <v>KITSAP CO -REGULATED</v>
          </cell>
          <cell r="D62" t="str">
            <v>RESIDENTIAL</v>
          </cell>
          <cell r="E62" t="str">
            <v>DRVNROC1RECYMA</v>
          </cell>
          <cell r="F62" t="str">
            <v>DRIVE IN UP TO 125 OC-REC</v>
          </cell>
          <cell r="G62" t="str">
            <v>ONCALL</v>
          </cell>
          <cell r="H62">
            <v>1.1100000000000001</v>
          </cell>
        </row>
        <row r="63">
          <cell r="A63" t="str">
            <v>KITSAP CO -REGULATEDRESIDENTIALDRVNRW1</v>
          </cell>
          <cell r="B63" t="str">
            <v>KITSAP CO -REGULATED</v>
          </cell>
          <cell r="C63" t="str">
            <v>KITSAP CO -REGULATED</v>
          </cell>
          <cell r="D63" t="str">
            <v>RESIDENTIAL</v>
          </cell>
          <cell r="E63" t="str">
            <v>DRVNRW1</v>
          </cell>
          <cell r="F63" t="str">
            <v>DRIVE IN UP TO 250'</v>
          </cell>
          <cell r="G63" t="str">
            <v>BI-MONTHLY SPLIT EVEN</v>
          </cell>
          <cell r="H63">
            <v>4.8099999999999996</v>
          </cell>
        </row>
        <row r="64">
          <cell r="A64" t="str">
            <v>KITSAP CO -REGULATEDRESIDENTIALDRVNRW1RECYMA</v>
          </cell>
          <cell r="B64" t="str">
            <v>KITSAP CO -REGULATED</v>
          </cell>
          <cell r="C64" t="str">
            <v>KITSAP CO -REGULATED</v>
          </cell>
          <cell r="D64" t="str">
            <v>RESIDENTIAL</v>
          </cell>
          <cell r="E64" t="str">
            <v>DRVNRW1RECYMA</v>
          </cell>
          <cell r="F64" t="str">
            <v>DRIVE IN UP TO 125 WEEKLY</v>
          </cell>
          <cell r="G64" t="str">
            <v>MONTHLY ARREARS</v>
          </cell>
          <cell r="H64">
            <v>2.38</v>
          </cell>
        </row>
        <row r="65">
          <cell r="A65" t="str">
            <v>KITSAP CO -REGULATEDRESIDENTIALDRVNRW2</v>
          </cell>
          <cell r="B65" t="str">
            <v>KITSAP CO -REGULATED</v>
          </cell>
          <cell r="C65" t="str">
            <v>KITSAP CO -REGULATED</v>
          </cell>
          <cell r="D65" t="str">
            <v>RESIDENTIAL</v>
          </cell>
          <cell r="E65" t="str">
            <v>DRVNRW2</v>
          </cell>
          <cell r="F65" t="str">
            <v>DRIVE IN OVER 250'</v>
          </cell>
          <cell r="G65" t="str">
            <v>BI-MONTHLY SPLIT EVEN</v>
          </cell>
          <cell r="H65">
            <v>6.06</v>
          </cell>
        </row>
        <row r="66">
          <cell r="A66" t="str">
            <v>KITSAP CO -REGULATEDRESIDENTIALDRVNRW2RECYMA</v>
          </cell>
          <cell r="B66" t="str">
            <v>KITSAP CO -REGULATED</v>
          </cell>
          <cell r="C66" t="str">
            <v>KITSAP CO -REGULATED</v>
          </cell>
          <cell r="D66" t="str">
            <v>RESIDENTIAL</v>
          </cell>
          <cell r="E66" t="str">
            <v>DRVNRW2RECYMA</v>
          </cell>
          <cell r="F66" t="str">
            <v>DRIVE IN OVER 125 WEEKLY-</v>
          </cell>
          <cell r="G66" t="str">
            <v>MONTHLY ARREARS</v>
          </cell>
          <cell r="H66">
            <v>2.99</v>
          </cell>
        </row>
        <row r="67">
          <cell r="A67" t="str">
            <v>KITSAP CO -REGULATEDRESIDENTIALEXPUR</v>
          </cell>
          <cell r="B67" t="str">
            <v>KITSAP CO -REGULATED</v>
          </cell>
          <cell r="C67" t="str">
            <v>KITSAP CO -REGULATED</v>
          </cell>
          <cell r="D67" t="str">
            <v>RESIDENTIAL</v>
          </cell>
          <cell r="E67" t="str">
            <v>EXPUR</v>
          </cell>
          <cell r="F67" t="str">
            <v>EXTRA PICKUP</v>
          </cell>
          <cell r="G67" t="str">
            <v>ONCALL</v>
          </cell>
          <cell r="H67">
            <v>4.1399999999999997</v>
          </cell>
        </row>
        <row r="68">
          <cell r="A68" t="str">
            <v>KITSAP CO -REGULATEDRESIDENTIALEXTRAR</v>
          </cell>
          <cell r="B68" t="str">
            <v>KITSAP CO -REGULATED</v>
          </cell>
          <cell r="C68" t="str">
            <v>KITSAP CO -REGULATED</v>
          </cell>
          <cell r="D68" t="str">
            <v>RESIDENTIAL</v>
          </cell>
          <cell r="E68" t="str">
            <v>EXTRAR</v>
          </cell>
          <cell r="F68" t="str">
            <v>EXTRA CAN/BAGS</v>
          </cell>
          <cell r="G68" t="str">
            <v>ONCALL</v>
          </cell>
          <cell r="H68">
            <v>4.1399999999999997</v>
          </cell>
        </row>
        <row r="69">
          <cell r="A69" t="str">
            <v>KITSAP CO -REGULATEDACCOUNTING ADJUSTMENTSNSF FEES</v>
          </cell>
          <cell r="B69" t="str">
            <v>KITSAP CO -REGULATED</v>
          </cell>
          <cell r="C69" t="str">
            <v>KITSAP CO -REGULATED</v>
          </cell>
          <cell r="D69" t="str">
            <v>ACCOUNTING ADJUSTMENTS</v>
          </cell>
          <cell r="E69" t="str">
            <v>NSF FEES</v>
          </cell>
          <cell r="F69" t="str">
            <v>RETURNED CHECK FEE</v>
          </cell>
          <cell r="G69" t="str">
            <v>ONCALL</v>
          </cell>
          <cell r="H69">
            <v>21.55</v>
          </cell>
        </row>
        <row r="70">
          <cell r="A70" t="str">
            <v>KITSAP CO -REGULATEDRESIDENTIALOFOWR</v>
          </cell>
          <cell r="B70" t="str">
            <v>KITSAP CO -REGULATED</v>
          </cell>
          <cell r="C70" t="str">
            <v>KITSAP CO -REGULATED</v>
          </cell>
          <cell r="D70" t="str">
            <v>RESIDENTIAL</v>
          </cell>
          <cell r="E70" t="str">
            <v>OFOWR</v>
          </cell>
          <cell r="F70" t="str">
            <v>OVERFILL/OVERWEIGHT CHG</v>
          </cell>
          <cell r="G70" t="str">
            <v>ONCALL</v>
          </cell>
          <cell r="H70">
            <v>4.1399999999999997</v>
          </cell>
        </row>
        <row r="71">
          <cell r="A71" t="str">
            <v>KITSAP CO -REGULATEDCOMMERCIAL - REARLOADR1.5YDEK</v>
          </cell>
          <cell r="B71" t="str">
            <v>KITSAP CO -REGULATED</v>
          </cell>
          <cell r="C71" t="str">
            <v>KITSAP CO -REGULATED</v>
          </cell>
          <cell r="D71" t="str">
            <v>COMMERCIAL - REARLOAD</v>
          </cell>
          <cell r="E71" t="str">
            <v>R1.5YDEK</v>
          </cell>
          <cell r="F71" t="str">
            <v>1.5 YD 1X EOW</v>
          </cell>
          <cell r="G71" t="str">
            <v>MONTHLY ARREARS</v>
          </cell>
          <cell r="H71">
            <v>35.86</v>
          </cell>
        </row>
        <row r="72">
          <cell r="A72" t="str">
            <v>KITSAP CO -REGULATEDCOMMERCIAL - REARLOADR1.5YDPU</v>
          </cell>
          <cell r="B72" t="str">
            <v>KITSAP CO -REGULATED</v>
          </cell>
          <cell r="C72" t="str">
            <v>KITSAP CO -REGULATED</v>
          </cell>
          <cell r="D72" t="str">
            <v>COMMERCIAL - REARLOAD</v>
          </cell>
          <cell r="E72" t="str">
            <v>R1.5YDPU</v>
          </cell>
          <cell r="F72" t="str">
            <v>1.5YD CONTAINER PICKUP</v>
          </cell>
          <cell r="G72" t="str">
            <v>ONCALL</v>
          </cell>
          <cell r="H72">
            <v>16.55</v>
          </cell>
        </row>
        <row r="73">
          <cell r="A73" t="str">
            <v>KITSAP CO -REGULATEDCOMMERCIAL - REARLOADR1.5YDRENTM</v>
          </cell>
          <cell r="B73" t="str">
            <v>KITSAP CO -REGULATED</v>
          </cell>
          <cell r="C73" t="str">
            <v>KITSAP CO -REGULATED</v>
          </cell>
          <cell r="D73" t="str">
            <v>COMMERCIAL - REARLOAD</v>
          </cell>
          <cell r="E73" t="str">
            <v>R1.5YDRENTM</v>
          </cell>
          <cell r="F73" t="str">
            <v>1.5YD CONTAINER RENT-MTH</v>
          </cell>
          <cell r="G73" t="str">
            <v>MONTHLY ARREARS</v>
          </cell>
          <cell r="H73">
            <v>9.5399999999999991</v>
          </cell>
        </row>
        <row r="74">
          <cell r="A74" t="str">
            <v>KITSAP CO -REGULATEDCOMMERCIAL - REARLOADR1.5YDRENTT</v>
          </cell>
          <cell r="B74" t="str">
            <v>KITSAP CO -REGULATED</v>
          </cell>
          <cell r="C74" t="str">
            <v>KITSAP CO -REGULATED</v>
          </cell>
          <cell r="D74" t="str">
            <v>COMMERCIAL - REARLOAD</v>
          </cell>
          <cell r="E74" t="str">
            <v>R1.5YDRENTT</v>
          </cell>
          <cell r="F74" t="str">
            <v>1.5YD TEMP CONTAINER RENT</v>
          </cell>
          <cell r="G74" t="str">
            <v>MONTHLY ARREARS</v>
          </cell>
          <cell r="H74">
            <v>15.9</v>
          </cell>
        </row>
        <row r="75">
          <cell r="A75" t="str">
            <v>KITSAP CO -REGULATEDCOMMERCIAL - REARLOADR1.5YDRENTTM</v>
          </cell>
          <cell r="B75" t="str">
            <v>KITSAP CO -REGULATED</v>
          </cell>
          <cell r="C75" t="str">
            <v>KITSAP CO -REGULATED</v>
          </cell>
          <cell r="D75" t="str">
            <v>COMMERCIAL - REARLOAD</v>
          </cell>
          <cell r="E75" t="str">
            <v>R1.5YDRENTTM</v>
          </cell>
          <cell r="F75" t="str">
            <v>1.5 YD TEMP CONT RENT MON</v>
          </cell>
          <cell r="G75" t="str">
            <v>MONTHLY ARREARS</v>
          </cell>
          <cell r="H75">
            <v>15.77</v>
          </cell>
        </row>
        <row r="76">
          <cell r="A76" t="str">
            <v>KITSAP CO -REGULATEDCOMMERCIAL - REARLOADR1.5YDTPU</v>
          </cell>
          <cell r="B76" t="str">
            <v>KITSAP CO -REGULATED</v>
          </cell>
          <cell r="C76" t="str">
            <v>KITSAP CO -REGULATED</v>
          </cell>
          <cell r="D76" t="str">
            <v>COMMERCIAL - REARLOAD</v>
          </cell>
          <cell r="E76" t="str">
            <v>R1.5YDTPU</v>
          </cell>
          <cell r="F76" t="str">
            <v>1.5YD TEMP CONTAINER PU</v>
          </cell>
          <cell r="G76" t="str">
            <v>MONTHLY ARREARS</v>
          </cell>
          <cell r="H76">
            <v>16.55</v>
          </cell>
        </row>
        <row r="77">
          <cell r="A77" t="str">
            <v>KITSAP CO -REGULATEDCOMMERCIAL - REARLOADR1.5YDWK</v>
          </cell>
          <cell r="B77" t="str">
            <v>KITSAP CO -REGULATED</v>
          </cell>
          <cell r="C77" t="str">
            <v>KITSAP CO -REGULATED</v>
          </cell>
          <cell r="D77" t="str">
            <v>COMMERCIAL - REARLOAD</v>
          </cell>
          <cell r="E77" t="str">
            <v>R1.5YDWK</v>
          </cell>
          <cell r="F77" t="str">
            <v>1.5 YD 1X WEEKLY</v>
          </cell>
          <cell r="G77" t="str">
            <v>MONTHLY ARREARS</v>
          </cell>
          <cell r="H77">
            <v>71.72</v>
          </cell>
        </row>
        <row r="78">
          <cell r="A78" t="str">
            <v>KITSAP CO -REGULATEDCOMMERCIAL - REARLOADR1YDEK</v>
          </cell>
          <cell r="B78" t="str">
            <v>KITSAP CO -REGULATED</v>
          </cell>
          <cell r="C78" t="str">
            <v>KITSAP CO -REGULATED</v>
          </cell>
          <cell r="D78" t="str">
            <v>COMMERCIAL - REARLOAD</v>
          </cell>
          <cell r="E78" t="str">
            <v>R1YDEK</v>
          </cell>
          <cell r="F78" t="str">
            <v>1 YD 1X EOW</v>
          </cell>
          <cell r="G78" t="str">
            <v>MONTHLY ARREARS</v>
          </cell>
          <cell r="H78">
            <v>33.24</v>
          </cell>
        </row>
        <row r="79">
          <cell r="A79" t="str">
            <v>KITSAP CO -REGULATEDCOMMERCIAL - REARLOADR1YDPU</v>
          </cell>
          <cell r="B79" t="str">
            <v>KITSAP CO -REGULATED</v>
          </cell>
          <cell r="C79" t="str">
            <v>KITSAP CO -REGULATED</v>
          </cell>
          <cell r="D79" t="str">
            <v>COMMERCIAL - REARLOAD</v>
          </cell>
          <cell r="E79" t="str">
            <v>R1YDPU</v>
          </cell>
          <cell r="F79" t="str">
            <v>1YD CONTAINER PICKUP</v>
          </cell>
          <cell r="G79" t="str">
            <v>ONCALL</v>
          </cell>
          <cell r="H79">
            <v>15.34</v>
          </cell>
        </row>
        <row r="80">
          <cell r="A80" t="str">
            <v>KITSAP CO -REGULATEDCOMMERCIAL - REARLOADR1YDRENTM</v>
          </cell>
          <cell r="B80" t="str">
            <v>KITSAP CO -REGULATED</v>
          </cell>
          <cell r="C80" t="str">
            <v>KITSAP CO -REGULATED</v>
          </cell>
          <cell r="D80" t="str">
            <v>COMMERCIAL - REARLOAD</v>
          </cell>
          <cell r="E80" t="str">
            <v>R1YDRENTM</v>
          </cell>
          <cell r="F80" t="str">
            <v>1YD CONTAINER RENT-MTHLY</v>
          </cell>
          <cell r="G80" t="str">
            <v>MONTHLY ARREARS</v>
          </cell>
          <cell r="H80">
            <v>8.4700000000000006</v>
          </cell>
        </row>
        <row r="81">
          <cell r="A81" t="str">
            <v>KITSAP CO -REGULATEDCOMMERCIAL - REARLOADR1YDRENTT</v>
          </cell>
          <cell r="B81" t="str">
            <v>KITSAP CO -REGULATED</v>
          </cell>
          <cell r="C81" t="str">
            <v>KITSAP CO -REGULATED</v>
          </cell>
          <cell r="D81" t="str">
            <v>COMMERCIAL - REARLOAD</v>
          </cell>
          <cell r="E81" t="str">
            <v>R1YDRENTT</v>
          </cell>
          <cell r="F81" t="str">
            <v>1YD TEMP CONT RENT</v>
          </cell>
          <cell r="G81" t="str">
            <v>MONTHLY ARREARS</v>
          </cell>
          <cell r="H81">
            <v>14.4</v>
          </cell>
        </row>
        <row r="82">
          <cell r="A82" t="str">
            <v>KITSAP CO -REGULATEDCOMMERCIAL - REARLOADR1YDRENTTM</v>
          </cell>
          <cell r="B82" t="str">
            <v>KITSAP CO -REGULATED</v>
          </cell>
          <cell r="C82" t="str">
            <v>KITSAP CO -REGULATED</v>
          </cell>
          <cell r="D82" t="str">
            <v>COMMERCIAL - REARLOAD</v>
          </cell>
          <cell r="E82" t="str">
            <v>R1YDRENTTM</v>
          </cell>
          <cell r="F82" t="str">
            <v>1 YD TEMP CONT RENT MONTH</v>
          </cell>
          <cell r="G82" t="str">
            <v>MONTHLY ARREARS</v>
          </cell>
          <cell r="H82">
            <v>14.26</v>
          </cell>
        </row>
        <row r="83">
          <cell r="A83" t="str">
            <v>KITSAP CO -REGULATEDCOMMERCIAL - REARLOADR1YDTPU</v>
          </cell>
          <cell r="B83" t="str">
            <v>KITSAP CO -REGULATED</v>
          </cell>
          <cell r="C83" t="str">
            <v>KITSAP CO -REGULATED</v>
          </cell>
          <cell r="D83" t="str">
            <v>COMMERCIAL - REARLOAD</v>
          </cell>
          <cell r="E83" t="str">
            <v>R1YDTPU</v>
          </cell>
          <cell r="F83" t="str">
            <v>1YD TEMP CONT PU</v>
          </cell>
          <cell r="G83" t="str">
            <v>MONTHLY ARREARS</v>
          </cell>
          <cell r="H83">
            <v>15.34</v>
          </cell>
        </row>
        <row r="84">
          <cell r="A84" t="str">
            <v>KITSAP CO -REGULATEDCOMMERCIAL - REARLOADR1YDWK</v>
          </cell>
          <cell r="B84" t="str">
            <v>KITSAP CO -REGULATED</v>
          </cell>
          <cell r="C84" t="str">
            <v>KITSAP CO -REGULATED</v>
          </cell>
          <cell r="D84" t="str">
            <v>COMMERCIAL - REARLOAD</v>
          </cell>
          <cell r="E84" t="str">
            <v>R1YDWK</v>
          </cell>
          <cell r="F84" t="str">
            <v>1 YD 1X WEEKLY</v>
          </cell>
          <cell r="G84" t="str">
            <v>MONTHLY ARREARS</v>
          </cell>
          <cell r="H84">
            <v>66.47</v>
          </cell>
        </row>
        <row r="85">
          <cell r="A85" t="str">
            <v>KITSAP CO -REGULATEDCOMMERCIAL - REARLOADR2YDEK</v>
          </cell>
          <cell r="B85" t="str">
            <v>KITSAP CO -REGULATED</v>
          </cell>
          <cell r="C85" t="str">
            <v>KITSAP CO -REGULATED</v>
          </cell>
          <cell r="D85" t="str">
            <v>COMMERCIAL - REARLOAD</v>
          </cell>
          <cell r="E85" t="str">
            <v>R2YDEK</v>
          </cell>
          <cell r="F85" t="str">
            <v>2 YD 1X EOW</v>
          </cell>
          <cell r="G85" t="str">
            <v>MONTHLY ARREARS</v>
          </cell>
          <cell r="H85">
            <v>46.95</v>
          </cell>
        </row>
        <row r="86">
          <cell r="A86" t="str">
            <v>KITSAP CO -REGULATEDCOMMERCIAL - REARLOADR2YDPU</v>
          </cell>
          <cell r="B86" t="str">
            <v>KITSAP CO -REGULATED</v>
          </cell>
          <cell r="C86" t="str">
            <v>KITSAP CO -REGULATED</v>
          </cell>
          <cell r="D86" t="str">
            <v>COMMERCIAL - REARLOAD</v>
          </cell>
          <cell r="E86" t="str">
            <v>R2YDPU</v>
          </cell>
          <cell r="F86" t="str">
            <v>2YD CONTAINER PICKUP</v>
          </cell>
          <cell r="G86" t="str">
            <v>ONCALL</v>
          </cell>
          <cell r="H86">
            <v>21.67</v>
          </cell>
        </row>
        <row r="87">
          <cell r="A87" t="str">
            <v>KITSAP CO -REGULATEDCOMMERCIAL - REARLOADR2YDRENTM</v>
          </cell>
          <cell r="B87" t="str">
            <v>KITSAP CO -REGULATED</v>
          </cell>
          <cell r="C87" t="str">
            <v>KITSAP CO -REGULATED</v>
          </cell>
          <cell r="D87" t="str">
            <v>COMMERCIAL - REARLOAD</v>
          </cell>
          <cell r="E87" t="str">
            <v>R2YDRENTM</v>
          </cell>
          <cell r="F87" t="str">
            <v>2YD CONTAINER RENT-MTHLY</v>
          </cell>
          <cell r="G87" t="str">
            <v>MONTHLY ARREARS</v>
          </cell>
          <cell r="H87">
            <v>13.77</v>
          </cell>
        </row>
        <row r="88">
          <cell r="A88" t="str">
            <v>KITSAP CO -REGULATEDCOMMERCIAL - REARLOADR2YDRENTT</v>
          </cell>
          <cell r="B88" t="str">
            <v>KITSAP CO -REGULATED</v>
          </cell>
          <cell r="C88" t="str">
            <v>KITSAP CO -REGULATED</v>
          </cell>
          <cell r="D88" t="str">
            <v>COMMERCIAL - REARLOAD</v>
          </cell>
          <cell r="E88" t="str">
            <v>R2YDRENTT</v>
          </cell>
          <cell r="F88" t="str">
            <v>2YD TEMP CONTAINER RENT</v>
          </cell>
          <cell r="G88" t="str">
            <v>MONTHLY ARREARS</v>
          </cell>
          <cell r="H88">
            <v>20.7</v>
          </cell>
        </row>
        <row r="89">
          <cell r="A89" t="str">
            <v>KITSAP CO -REGULATEDCOMMERCIAL - REARLOADR2YDRENTTM</v>
          </cell>
          <cell r="B89" t="str">
            <v>KITSAP CO -REGULATED</v>
          </cell>
          <cell r="C89" t="str">
            <v>KITSAP CO -REGULATED</v>
          </cell>
          <cell r="D89" t="str">
            <v>COMMERCIAL - REARLOAD</v>
          </cell>
          <cell r="E89" t="str">
            <v>R2YDRENTTM</v>
          </cell>
          <cell r="F89" t="str">
            <v>2 YD TEMP CONT RENT MONTH</v>
          </cell>
          <cell r="G89" t="str">
            <v>MONTHLY ARREARS</v>
          </cell>
          <cell r="H89">
            <v>20.63</v>
          </cell>
        </row>
        <row r="90">
          <cell r="A90" t="str">
            <v>KITSAP CO -REGULATEDCOMMERCIAL - REARLOADR2YDTPU</v>
          </cell>
          <cell r="B90" t="str">
            <v>KITSAP CO -REGULATED</v>
          </cell>
          <cell r="C90" t="str">
            <v>KITSAP CO -REGULATED</v>
          </cell>
          <cell r="D90" t="str">
            <v>COMMERCIAL - REARLOAD</v>
          </cell>
          <cell r="E90" t="str">
            <v>R2YDTPU</v>
          </cell>
          <cell r="F90" t="str">
            <v>2YD TEMP CONTAINER PU</v>
          </cell>
          <cell r="G90" t="str">
            <v>ONCALL</v>
          </cell>
          <cell r="H90">
            <v>21.67</v>
          </cell>
        </row>
        <row r="91">
          <cell r="A91" t="str">
            <v>KITSAP CO -REGULATEDCOMMERCIAL - REARLOADR2YDWK</v>
          </cell>
          <cell r="B91" t="str">
            <v>KITSAP CO -REGULATED</v>
          </cell>
          <cell r="C91" t="str">
            <v>KITSAP CO -REGULATED</v>
          </cell>
          <cell r="D91" t="str">
            <v>COMMERCIAL - REARLOAD</v>
          </cell>
          <cell r="E91" t="str">
            <v>R2YDWK</v>
          </cell>
          <cell r="F91" t="str">
            <v>2 YD 1X WEEKLY</v>
          </cell>
          <cell r="G91" t="str">
            <v>MONTHLY ARREARS</v>
          </cell>
          <cell r="H91">
            <v>93.9</v>
          </cell>
        </row>
        <row r="92">
          <cell r="A92" t="str">
            <v>KITSAP CO -REGULATEDRESIDENTIALRECYCLECR</v>
          </cell>
          <cell r="B92" t="str">
            <v>KITSAP CO -REGULATED</v>
          </cell>
          <cell r="C92" t="str">
            <v>KITSAP CO -REGULATED</v>
          </cell>
          <cell r="D92" t="str">
            <v>RESIDENTIAL</v>
          </cell>
          <cell r="E92" t="str">
            <v>RECYCLECR</v>
          </cell>
          <cell r="F92" t="str">
            <v>VALUE OF RECYCLABLES</v>
          </cell>
          <cell r="G92" t="str">
            <v>BI-MONTHLY SPLIT EVEN</v>
          </cell>
          <cell r="H92">
            <v>-1.93</v>
          </cell>
        </row>
        <row r="93">
          <cell r="A93" t="str">
            <v>KITSAP CO -REGULATEDRESIDENTIALRECYONLY</v>
          </cell>
          <cell r="B93" t="str">
            <v>KITSAP CO -REGULATED</v>
          </cell>
          <cell r="C93" t="str">
            <v>KITSAP CO -REGULATED</v>
          </cell>
          <cell r="D93" t="str">
            <v>RESIDENTIAL</v>
          </cell>
          <cell r="E93" t="str">
            <v>RECYONLY</v>
          </cell>
          <cell r="F93" t="str">
            <v>RECYCLE SERVICE ONLY</v>
          </cell>
          <cell r="G93" t="str">
            <v>BI-MONTHLY SPLIT EVEN</v>
          </cell>
          <cell r="H93">
            <v>9.81</v>
          </cell>
        </row>
        <row r="94">
          <cell r="A94" t="str">
            <v>KITSAP CO -REGULATEDCOMMERCIAL RECYCLERECYCRMA</v>
          </cell>
          <cell r="B94" t="str">
            <v>KITSAP CO -REGULATED</v>
          </cell>
          <cell r="C94" t="str">
            <v>KITSAP CO -REGULATED</v>
          </cell>
          <cell r="D94" t="str">
            <v>COMMERCIAL RECYCLE</v>
          </cell>
          <cell r="E94" t="str">
            <v>RECYCRMA</v>
          </cell>
          <cell r="F94" t="str">
            <v>RECYCLE MONTHLY ARREARS</v>
          </cell>
          <cell r="G94" t="str">
            <v>BI-MONTHLY SPLIT EVEN</v>
          </cell>
          <cell r="H94">
            <v>9.16</v>
          </cell>
        </row>
        <row r="95">
          <cell r="A95" t="str">
            <v>KITSAP CO -REGULATEDCOMMERCIAL RECYCLERECYONLYMA</v>
          </cell>
          <cell r="B95" t="str">
            <v>KITSAP CO -REGULATED</v>
          </cell>
          <cell r="C95" t="str">
            <v>KITSAP CO -REGULATED</v>
          </cell>
          <cell r="D95" t="str">
            <v>COMMERCIAL RECYCLE</v>
          </cell>
          <cell r="E95" t="str">
            <v>RECYONLYMA</v>
          </cell>
          <cell r="F95" t="str">
            <v>RECYCLE ONLY MOTNHLY ARRE</v>
          </cell>
          <cell r="G95" t="str">
            <v>BI-MONTHLY SPLIT EVEN</v>
          </cell>
          <cell r="H95">
            <v>9.81</v>
          </cell>
        </row>
        <row r="96">
          <cell r="A96" t="str">
            <v>KITSAP CO -REGULATEDCOMMERCIAL RECYCLERECYRNBMA</v>
          </cell>
          <cell r="B96" t="str">
            <v>KITSAP CO -REGULATED</v>
          </cell>
          <cell r="C96" t="str">
            <v>KITSAP CO -REGULATED</v>
          </cell>
          <cell r="D96" t="str">
            <v>COMMERCIAL RECYCLE</v>
          </cell>
          <cell r="E96" t="str">
            <v>RECYRNBMA</v>
          </cell>
          <cell r="F96" t="str">
            <v>RECYCLE NO BIN MONTHLY AR</v>
          </cell>
          <cell r="G96" t="str">
            <v>BI-MONTHLY SPLIT EVEN</v>
          </cell>
          <cell r="H96">
            <v>9.16</v>
          </cell>
        </row>
        <row r="97">
          <cell r="A97" t="str">
            <v>KITSAP CO -REGULATEDRESIDENTIALRECYR</v>
          </cell>
          <cell r="B97" t="str">
            <v>KITSAP CO -REGULATED</v>
          </cell>
          <cell r="C97" t="str">
            <v>KITSAP CO -REGULATED</v>
          </cell>
          <cell r="D97" t="str">
            <v>RESIDENTIAL</v>
          </cell>
          <cell r="E97" t="str">
            <v>RECYR</v>
          </cell>
          <cell r="F97" t="str">
            <v>RESIDENTIAL RECYCLE</v>
          </cell>
          <cell r="G97" t="str">
            <v>BI-MONTHLY SPLIT EVEN</v>
          </cell>
          <cell r="H97">
            <v>9.16</v>
          </cell>
        </row>
        <row r="98">
          <cell r="A98" t="str">
            <v>KITSAP CO -REGULATEDRESIDENTIALRECYRNB</v>
          </cell>
          <cell r="B98" t="str">
            <v>KITSAP CO -REGULATED</v>
          </cell>
          <cell r="C98" t="str">
            <v>KITSAP CO -REGULATED</v>
          </cell>
          <cell r="D98" t="str">
            <v>RESIDENTIAL</v>
          </cell>
          <cell r="E98" t="str">
            <v>RECYRNB</v>
          </cell>
          <cell r="F98" t="str">
            <v>RECYCLE PROGRAM W/O BINS</v>
          </cell>
          <cell r="G98" t="str">
            <v>BI-MONTHLY SPLIT EVEN</v>
          </cell>
          <cell r="H98">
            <v>9.16</v>
          </cell>
        </row>
        <row r="99">
          <cell r="A99" t="str">
            <v>KITSAP CO -REGULATEDRESIDENTIALREDELIVER</v>
          </cell>
          <cell r="B99" t="str">
            <v>KITSAP CO -REGULATED</v>
          </cell>
          <cell r="C99" t="str">
            <v>KITSAP CO -REGULATED</v>
          </cell>
          <cell r="D99" t="str">
            <v>RESIDENTIAL</v>
          </cell>
          <cell r="E99" t="str">
            <v>REDELIVER</v>
          </cell>
          <cell r="F99" t="str">
            <v>DELIVERY CHARGE</v>
          </cell>
          <cell r="G99" t="str">
            <v>ONCALL</v>
          </cell>
          <cell r="H99">
            <v>16.940000000000001</v>
          </cell>
        </row>
        <row r="100">
          <cell r="A100" t="str">
            <v>KITSAP CO -REGULATEDRESIDENTIALRESTART</v>
          </cell>
          <cell r="B100" t="str">
            <v>KITSAP CO -REGULATED</v>
          </cell>
          <cell r="C100" t="str">
            <v>KITSAP CO -REGULATED</v>
          </cell>
          <cell r="D100" t="str">
            <v>RESIDENTIAL</v>
          </cell>
          <cell r="E100" t="str">
            <v>RESTART</v>
          </cell>
          <cell r="F100" t="str">
            <v>SERVICE RESTART FEE</v>
          </cell>
          <cell r="G100" t="str">
            <v>ONCALL</v>
          </cell>
          <cell r="H100">
            <v>5.31</v>
          </cell>
        </row>
        <row r="101">
          <cell r="A101" t="str">
            <v>KITSAP CO -REGULATEDROLLOFFRODEL</v>
          </cell>
          <cell r="B101" t="str">
            <v>KITSAP CO -REGULATED</v>
          </cell>
          <cell r="C101" t="str">
            <v>KITSAP CO -REGULATED</v>
          </cell>
          <cell r="D101" t="str">
            <v>ROLLOFF</v>
          </cell>
          <cell r="E101" t="str">
            <v>RODEL</v>
          </cell>
          <cell r="F101" t="str">
            <v>ROLL OFF-DELIVERY</v>
          </cell>
          <cell r="G101" t="str">
            <v>ONCALL</v>
          </cell>
          <cell r="H101">
            <v>77.959999999999994</v>
          </cell>
        </row>
        <row r="102">
          <cell r="A102" t="str">
            <v>KITSAP CO -REGULATEDROLLOFFROHAUL10</v>
          </cell>
          <cell r="B102" t="str">
            <v>KITSAP CO -REGULATED</v>
          </cell>
          <cell r="C102" t="str">
            <v>KITSAP CO -REGULATED</v>
          </cell>
          <cell r="D102" t="str">
            <v>ROLLOFF</v>
          </cell>
          <cell r="E102" t="str">
            <v>ROHAUL10</v>
          </cell>
          <cell r="F102" t="str">
            <v>10YD ROLL OFF HAUL</v>
          </cell>
          <cell r="G102" t="str">
            <v>ONCALL</v>
          </cell>
          <cell r="H102">
            <v>83.93</v>
          </cell>
        </row>
        <row r="103">
          <cell r="A103" t="str">
            <v>KITSAP CO -REGULATEDROLLOFFROHAUL10T</v>
          </cell>
          <cell r="B103" t="str">
            <v>KITSAP CO -REGULATED</v>
          </cell>
          <cell r="C103" t="str">
            <v>KITSAP CO -REGULATED</v>
          </cell>
          <cell r="D103" t="str">
            <v>ROLLOFF</v>
          </cell>
          <cell r="E103" t="str">
            <v>ROHAUL10T</v>
          </cell>
          <cell r="F103" t="str">
            <v>ROHAUL10T</v>
          </cell>
          <cell r="G103" t="str">
            <v>MONTHLY ARREARS</v>
          </cell>
          <cell r="H103">
            <v>83.93</v>
          </cell>
        </row>
        <row r="104">
          <cell r="A104" t="str">
            <v>KITSAP CO -REGULATEDROLLOFFROHAUL20</v>
          </cell>
          <cell r="B104" t="str">
            <v>KITSAP CO -REGULATED</v>
          </cell>
          <cell r="C104" t="str">
            <v>KITSAP CO -REGULATED</v>
          </cell>
          <cell r="D104" t="str">
            <v>ROLLOFF</v>
          </cell>
          <cell r="E104" t="str">
            <v>ROHAUL20</v>
          </cell>
          <cell r="F104" t="str">
            <v>20YD ROLL OFF-HAUL</v>
          </cell>
          <cell r="G104" t="str">
            <v>ONCALL</v>
          </cell>
          <cell r="H104">
            <v>97.48</v>
          </cell>
        </row>
        <row r="105">
          <cell r="A105" t="str">
            <v>KITSAP CO -REGULATEDROLLOFFROHAUL20T</v>
          </cell>
          <cell r="B105" t="str">
            <v>KITSAP CO -REGULATED</v>
          </cell>
          <cell r="C105" t="str">
            <v>KITSAP CO -REGULATED</v>
          </cell>
          <cell r="D105" t="str">
            <v>ROLLOFF</v>
          </cell>
          <cell r="E105" t="str">
            <v>ROHAUL20T</v>
          </cell>
          <cell r="F105" t="str">
            <v>20YD ROLL OFF TEMP HAUL</v>
          </cell>
          <cell r="G105" t="str">
            <v>ONCALL</v>
          </cell>
          <cell r="H105">
            <v>97.48</v>
          </cell>
        </row>
        <row r="106">
          <cell r="A106" t="str">
            <v>KITSAP CO -REGULATEDROLLOFFROHAUL40</v>
          </cell>
          <cell r="B106" t="str">
            <v>KITSAP CO -REGULATED</v>
          </cell>
          <cell r="C106" t="str">
            <v>KITSAP CO -REGULATED</v>
          </cell>
          <cell r="D106" t="str">
            <v>ROLLOFF</v>
          </cell>
          <cell r="E106" t="str">
            <v>ROHAUL40</v>
          </cell>
          <cell r="F106" t="str">
            <v>40YD ROLL OFF-HAUL</v>
          </cell>
          <cell r="G106" t="str">
            <v>ONCALL</v>
          </cell>
          <cell r="H106">
            <v>165.74</v>
          </cell>
        </row>
        <row r="107">
          <cell r="A107" t="str">
            <v>KITSAP CO -REGULATEDROLLOFFROHAUL40T</v>
          </cell>
          <cell r="B107" t="str">
            <v>KITSAP CO -REGULATED</v>
          </cell>
          <cell r="C107" t="str">
            <v>KITSAP CO -REGULATED</v>
          </cell>
          <cell r="D107" t="str">
            <v>ROLLOFF</v>
          </cell>
          <cell r="E107" t="str">
            <v>ROHAUL40T</v>
          </cell>
          <cell r="F107" t="str">
            <v>40YD ROLL OFF TEMP HAUL</v>
          </cell>
          <cell r="G107" t="str">
            <v>ONCALL</v>
          </cell>
          <cell r="H107">
            <v>165.74</v>
          </cell>
        </row>
        <row r="108">
          <cell r="A108" t="str">
            <v>KITSAP CO -REGULATEDROLLOFFROLID</v>
          </cell>
          <cell r="B108" t="str">
            <v>KITSAP CO -REGULATED</v>
          </cell>
          <cell r="C108" t="str">
            <v>KITSAP CO -REGULATED</v>
          </cell>
          <cell r="D108" t="str">
            <v>ROLLOFF</v>
          </cell>
          <cell r="E108" t="str">
            <v>ROLID</v>
          </cell>
          <cell r="F108" t="str">
            <v>ROLL OFF-LID</v>
          </cell>
          <cell r="G108" t="str">
            <v>MONTHLY ARREARS</v>
          </cell>
          <cell r="H108">
            <v>14.56</v>
          </cell>
        </row>
        <row r="109">
          <cell r="A109" t="str">
            <v>KITSAP CO -REGULATEDRESIDENTIALROLLOUT 5-25</v>
          </cell>
          <cell r="B109" t="str">
            <v>KITSAP CO -REGULATED</v>
          </cell>
          <cell r="C109" t="str">
            <v>KITSAP CO -REGULATED</v>
          </cell>
          <cell r="D109" t="str">
            <v>RESIDENTIAL</v>
          </cell>
          <cell r="E109" t="str">
            <v>ROLLOUT 5-25</v>
          </cell>
          <cell r="F109" t="str">
            <v>ROLL OUT FEE 5 - 25 FT</v>
          </cell>
          <cell r="G109" t="str">
            <v>MONTHLY ARREARS</v>
          </cell>
          <cell r="H109">
            <v>2.66</v>
          </cell>
        </row>
        <row r="110">
          <cell r="A110" t="str">
            <v>KITSAP CO-UNREGULATEDRESIDENTIALROLLOUT 5-25</v>
          </cell>
          <cell r="B110" t="str">
            <v>KITSAP CO-UNREGULATED</v>
          </cell>
          <cell r="C110" t="str">
            <v>KITSAP CO-UNREGULATED</v>
          </cell>
          <cell r="D110" t="str">
            <v>RESIDENTIAL</v>
          </cell>
          <cell r="E110" t="str">
            <v>ROLLOUT 5-25</v>
          </cell>
          <cell r="F110" t="str">
            <v>ROLL OUT FEE 5 - 25 FT</v>
          </cell>
          <cell r="G110" t="str">
            <v>MONTHLY ARREARS</v>
          </cell>
          <cell r="H110">
            <v>2.66</v>
          </cell>
        </row>
        <row r="111">
          <cell r="A111" t="str">
            <v>KITSAP CO -REGULATEDRESIDENTIALROLLOUT OVER 25</v>
          </cell>
          <cell r="B111" t="str">
            <v>KITSAP CO -REGULATED</v>
          </cell>
          <cell r="C111" t="str">
            <v>KITSAP CO -REGULATED</v>
          </cell>
          <cell r="D111" t="str">
            <v>RESIDENTIAL</v>
          </cell>
          <cell r="E111" t="str">
            <v>ROLLOUT OVER 25</v>
          </cell>
          <cell r="F111" t="str">
            <v>ROLLOUT OVER 25 FT</v>
          </cell>
          <cell r="G111" t="str">
            <v>MONTHLY ARREARS</v>
          </cell>
          <cell r="H111">
            <v>0.27</v>
          </cell>
        </row>
        <row r="112">
          <cell r="A112" t="str">
            <v>KITSAP CO -REGULATEDCOMMERCIAL - REARLOADROLLOUTOC</v>
          </cell>
          <cell r="B112" t="str">
            <v>KITSAP CO -REGULATED</v>
          </cell>
          <cell r="C112" t="str">
            <v>KITSAP CO -REGULATED</v>
          </cell>
          <cell r="D112" t="str">
            <v>COMMERCIAL - REARLOAD</v>
          </cell>
          <cell r="E112" t="str">
            <v>ROLLOUTOC</v>
          </cell>
          <cell r="F112" t="str">
            <v>ROLL OUT</v>
          </cell>
          <cell r="G112" t="str">
            <v>ONCALL</v>
          </cell>
          <cell r="H112">
            <v>3.6</v>
          </cell>
        </row>
        <row r="113">
          <cell r="A113" t="str">
            <v>KITSAP CO -REGULATEDROLLOFFROMILE</v>
          </cell>
          <cell r="B113" t="str">
            <v>KITSAP CO -REGULATED</v>
          </cell>
          <cell r="C113" t="str">
            <v>KITSAP CO -REGULATED</v>
          </cell>
          <cell r="D113" t="str">
            <v>ROLLOFF</v>
          </cell>
          <cell r="E113" t="str">
            <v>ROMILE</v>
          </cell>
          <cell r="F113" t="str">
            <v>ROLL OFF-MILEAGE</v>
          </cell>
          <cell r="G113" t="str">
            <v>ONCALL</v>
          </cell>
          <cell r="H113">
            <v>2.4300000000000002</v>
          </cell>
        </row>
        <row r="114">
          <cell r="A114" t="str">
            <v>KITSAP CO -REGULATEDROLLOFFRORENT10D</v>
          </cell>
          <cell r="B114" t="str">
            <v>KITSAP CO -REGULATED</v>
          </cell>
          <cell r="C114" t="str">
            <v>KITSAP CO -REGULATED</v>
          </cell>
          <cell r="D114" t="str">
            <v>ROLLOFF</v>
          </cell>
          <cell r="E114" t="str">
            <v>RORENT10D</v>
          </cell>
          <cell r="F114" t="str">
            <v>10YD ROLL OFF DAILY RENT</v>
          </cell>
          <cell r="G114" t="str">
            <v>MONTHLY ARREARS</v>
          </cell>
          <cell r="H114">
            <v>139.5</v>
          </cell>
        </row>
        <row r="115">
          <cell r="A115" t="str">
            <v>KITSAP CO -REGULATEDROLLOFFRORENT10M</v>
          </cell>
          <cell r="B115" t="str">
            <v>KITSAP CO -REGULATED</v>
          </cell>
          <cell r="C115" t="str">
            <v>KITSAP CO -REGULATED</v>
          </cell>
          <cell r="D115" t="str">
            <v>ROLLOFF</v>
          </cell>
          <cell r="E115" t="str">
            <v>RORENT10M</v>
          </cell>
          <cell r="F115" t="str">
            <v>10YD ROLL OFF MTHLY RENT</v>
          </cell>
          <cell r="G115" t="str">
            <v>MONTHLY ARREARS</v>
          </cell>
          <cell r="H115">
            <v>83.93</v>
          </cell>
        </row>
        <row r="116">
          <cell r="A116" t="str">
            <v>KITSAP CO -REGULATEDROLLOFFRORENT12D</v>
          </cell>
          <cell r="B116" t="str">
            <v>KITSAP CO -REGULATED</v>
          </cell>
          <cell r="C116" t="str">
            <v>KITSAP CO -REGULATED</v>
          </cell>
          <cell r="D116" t="str">
            <v>ROLLOFF</v>
          </cell>
          <cell r="E116" t="str">
            <v>RORENT12D</v>
          </cell>
          <cell r="F116" t="str">
            <v>12YD ROLL OFF-DAILY RENT</v>
          </cell>
          <cell r="G116" t="str">
            <v>MONTHLY ARREARS</v>
          </cell>
          <cell r="H116">
            <v>178.2</v>
          </cell>
        </row>
        <row r="117">
          <cell r="A117" t="str">
            <v>KITSAP CO -REGULATEDROLLOFFRORENT12M</v>
          </cell>
          <cell r="B117" t="str">
            <v>KITSAP CO -REGULATED</v>
          </cell>
          <cell r="C117" t="str">
            <v>KITSAP CO -REGULATED</v>
          </cell>
          <cell r="D117" t="str">
            <v>ROLLOFF</v>
          </cell>
          <cell r="E117" t="str">
            <v>RORENT12M</v>
          </cell>
          <cell r="F117" t="str">
            <v>12YD ROLL OFF-MNTHLY RENT</v>
          </cell>
          <cell r="G117" t="str">
            <v>MONTHLY ARREARS</v>
          </cell>
          <cell r="H117">
            <v>86.75</v>
          </cell>
        </row>
        <row r="118">
          <cell r="A118" t="str">
            <v>KITSAP CO -REGULATEDROLLOFFRORENT20D</v>
          </cell>
          <cell r="B118" t="str">
            <v>KITSAP CO -REGULATED</v>
          </cell>
          <cell r="C118" t="str">
            <v>KITSAP CO -REGULATED</v>
          </cell>
          <cell r="D118" t="str">
            <v>ROLLOFF</v>
          </cell>
          <cell r="E118" t="str">
            <v>RORENT20D</v>
          </cell>
          <cell r="F118" t="str">
            <v>20YD ROLL OFF-DAILY RENT</v>
          </cell>
          <cell r="G118" t="str">
            <v>MONTHLY ARREARS</v>
          </cell>
          <cell r="H118">
            <v>180.3</v>
          </cell>
        </row>
        <row r="119">
          <cell r="A119" t="str">
            <v>KITSAP CO -REGULATEDROLLOFFRORENT20M</v>
          </cell>
          <cell r="B119" t="str">
            <v>KITSAP CO -REGULATED</v>
          </cell>
          <cell r="C119" t="str">
            <v>KITSAP CO -REGULATED</v>
          </cell>
          <cell r="D119" t="str">
            <v>ROLLOFF</v>
          </cell>
          <cell r="E119" t="str">
            <v>RORENT20M</v>
          </cell>
          <cell r="F119" t="str">
            <v>20YD ROLL OFF-MNTHLY RENT</v>
          </cell>
          <cell r="G119" t="str">
            <v>MONTHLY ARREARS</v>
          </cell>
          <cell r="H119">
            <v>97.48</v>
          </cell>
        </row>
        <row r="120">
          <cell r="A120" t="str">
            <v>KITSAP CO -REGULATEDROLLOFFRORENT40D</v>
          </cell>
          <cell r="B120" t="str">
            <v>KITSAP CO -REGULATED</v>
          </cell>
          <cell r="C120" t="str">
            <v>KITSAP CO -REGULATED</v>
          </cell>
          <cell r="D120" t="str">
            <v>ROLLOFF</v>
          </cell>
          <cell r="E120" t="str">
            <v>RORENT40D</v>
          </cell>
          <cell r="F120" t="str">
            <v>40YD ROLL OFF-DAILY RENT</v>
          </cell>
          <cell r="G120" t="str">
            <v>MONTHLY ARREARS</v>
          </cell>
          <cell r="H120">
            <v>283.8</v>
          </cell>
        </row>
        <row r="121">
          <cell r="A121" t="str">
            <v>KITSAP CO -REGULATEDROLLOFFRORENT40M</v>
          </cell>
          <cell r="B121" t="str">
            <v>KITSAP CO -REGULATED</v>
          </cell>
          <cell r="C121" t="str">
            <v>KITSAP CO -REGULATED</v>
          </cell>
          <cell r="D121" t="str">
            <v>ROLLOFF</v>
          </cell>
          <cell r="E121" t="str">
            <v>RORENT40M</v>
          </cell>
          <cell r="F121" t="str">
            <v>40YD ROLL OFF-MNTHLY RENT</v>
          </cell>
          <cell r="G121" t="str">
            <v>MONTHLY ARREARS</v>
          </cell>
          <cell r="H121">
            <v>165.74</v>
          </cell>
        </row>
        <row r="122">
          <cell r="A122" t="str">
            <v>KITSAP CO -REGULATEDROLLOFFROTARP</v>
          </cell>
          <cell r="B122" t="str">
            <v>KITSAP CO -REGULATED</v>
          </cell>
          <cell r="C122" t="str">
            <v>KITSAP CO -REGULATED</v>
          </cell>
          <cell r="D122" t="str">
            <v>ROLLOFF</v>
          </cell>
          <cell r="E122" t="str">
            <v>ROTARP</v>
          </cell>
          <cell r="F122" t="str">
            <v>TARPING CHARGE</v>
          </cell>
          <cell r="G122" t="str">
            <v>ONCALL</v>
          </cell>
          <cell r="H122">
            <v>11.12</v>
          </cell>
        </row>
        <row r="123">
          <cell r="A123" t="str">
            <v>KITSAP CO -REGULATEDROLLOFFROWAIT</v>
          </cell>
          <cell r="B123" t="str">
            <v>KITSAP CO -REGULATED</v>
          </cell>
          <cell r="C123" t="str">
            <v>KITSAP CO -REGULATED</v>
          </cell>
          <cell r="D123" t="str">
            <v>ROLLOFF</v>
          </cell>
          <cell r="E123" t="str">
            <v>ROWAIT</v>
          </cell>
          <cell r="F123" t="str">
            <v>TIME/STANDBY CHARGE</v>
          </cell>
          <cell r="G123" t="str">
            <v>ONCALL</v>
          </cell>
          <cell r="H123">
            <v>0</v>
          </cell>
        </row>
        <row r="124">
          <cell r="A124" t="str">
            <v>KITSAP CO -REGULATEDRESIDENTIALSTAIR-RES</v>
          </cell>
          <cell r="B124" t="str">
            <v>KITSAP CO -REGULATED</v>
          </cell>
          <cell r="C124" t="str">
            <v>KITSAP CO -REGULATED</v>
          </cell>
          <cell r="D124" t="str">
            <v>RESIDENTIAL</v>
          </cell>
          <cell r="E124" t="str">
            <v>STAIR-RES</v>
          </cell>
          <cell r="F124" t="str">
            <v>PER STAIR - RES</v>
          </cell>
          <cell r="G124" t="str">
            <v>ONCALL</v>
          </cell>
          <cell r="H124">
            <v>0.1</v>
          </cell>
        </row>
        <row r="125">
          <cell r="A125" t="str">
            <v>KITSAP CO-UNREGULATEDRESIDENTIALSTAIR-RES</v>
          </cell>
          <cell r="B125" t="str">
            <v>KITSAP CO-UNREGULATED</v>
          </cell>
          <cell r="C125" t="str">
            <v>KITSAP CO-UNREGULATED</v>
          </cell>
          <cell r="D125" t="str">
            <v>RESIDENTIAL</v>
          </cell>
          <cell r="E125" t="str">
            <v>STAIR-RES</v>
          </cell>
          <cell r="F125" t="str">
            <v>PER STAIR - RES</v>
          </cell>
          <cell r="G125" t="str">
            <v>ONCALL</v>
          </cell>
          <cell r="H125">
            <v>0.1</v>
          </cell>
        </row>
        <row r="126">
          <cell r="A126" t="str">
            <v>KITSAP CO -REGULATEDRESIDENTIALSTMCLNRECY</v>
          </cell>
          <cell r="B126" t="str">
            <v>KITSAP CO -REGULATED</v>
          </cell>
          <cell r="C126" t="str">
            <v>KITSAP CO -REGULATED</v>
          </cell>
          <cell r="D126" t="str">
            <v>RESIDENTIAL</v>
          </cell>
          <cell r="E126" t="str">
            <v>STMCLNRECY</v>
          </cell>
          <cell r="F126" t="str">
            <v>STEAM CLEANING RECY</v>
          </cell>
          <cell r="G126" t="str">
            <v>ONCALL</v>
          </cell>
          <cell r="H126">
            <v>15</v>
          </cell>
        </row>
        <row r="127">
          <cell r="A127" t="str">
            <v>KITSAP CO-UNREGULATEDRESIDENTIALSTMCLNRECY</v>
          </cell>
          <cell r="B127" t="str">
            <v>KITSAP CO-UNREGULATED</v>
          </cell>
          <cell r="C127" t="str">
            <v>KITSAP CO-UNREGULATED</v>
          </cell>
          <cell r="D127" t="str">
            <v>RESIDENTIAL</v>
          </cell>
          <cell r="E127" t="str">
            <v>STMCLNRECY</v>
          </cell>
          <cell r="F127" t="str">
            <v>STEAM CLEANING RECY</v>
          </cell>
          <cell r="G127" t="str">
            <v>ONCALL</v>
          </cell>
          <cell r="H127">
            <v>15</v>
          </cell>
        </row>
        <row r="128">
          <cell r="A128" t="str">
            <v>KITSAP CO -REGULATEDRESIDENTIALSTMCLNREF</v>
          </cell>
          <cell r="B128" t="str">
            <v>KITSAP CO -REGULATED</v>
          </cell>
          <cell r="C128" t="str">
            <v>KITSAP CO -REGULATED</v>
          </cell>
          <cell r="D128" t="str">
            <v>RESIDENTIAL</v>
          </cell>
          <cell r="E128" t="str">
            <v>STMCLNREF</v>
          </cell>
          <cell r="F128" t="str">
            <v>STEAM CLEANING REFUSE</v>
          </cell>
          <cell r="G128" t="str">
            <v>ONCALL</v>
          </cell>
          <cell r="H128">
            <v>15</v>
          </cell>
        </row>
        <row r="129">
          <cell r="A129" t="str">
            <v>KITSAP CO-UNREGULATEDRESIDENTIALSTMCLNREF</v>
          </cell>
          <cell r="B129" t="str">
            <v>KITSAP CO-UNREGULATED</v>
          </cell>
          <cell r="C129" t="str">
            <v>KITSAP CO-UNREGULATED</v>
          </cell>
          <cell r="D129" t="str">
            <v>RESIDENTIAL</v>
          </cell>
          <cell r="E129" t="str">
            <v>STMCLNREF</v>
          </cell>
          <cell r="F129" t="str">
            <v>STEAM CLEANING REFUSE</v>
          </cell>
          <cell r="G129" t="str">
            <v>ONCALL</v>
          </cell>
          <cell r="H129">
            <v>15</v>
          </cell>
        </row>
        <row r="130">
          <cell r="A130" t="str">
            <v>KITSAP CO -REGULATEDSTORAGESTODEL</v>
          </cell>
          <cell r="B130" t="str">
            <v>KITSAP CO -REGULATED</v>
          </cell>
          <cell r="C130" t="str">
            <v>KITSAP CO -REGULATED</v>
          </cell>
          <cell r="D130" t="str">
            <v>STORAGE</v>
          </cell>
          <cell r="E130" t="str">
            <v>STODEL</v>
          </cell>
          <cell r="F130" t="str">
            <v>STORAGE CONT DELIVERY</v>
          </cell>
          <cell r="G130" t="str">
            <v>ONCALL</v>
          </cell>
          <cell r="H130">
            <v>56.75</v>
          </cell>
        </row>
        <row r="131">
          <cell r="A131" t="str">
            <v>KITSAP CO -REGULATEDRESIDENTIALSUNKENR</v>
          </cell>
          <cell r="B131" t="str">
            <v>KITSAP CO -REGULATED</v>
          </cell>
          <cell r="C131" t="str">
            <v>KITSAP CO -REGULATED</v>
          </cell>
          <cell r="D131" t="str">
            <v>RESIDENTIAL</v>
          </cell>
          <cell r="E131" t="str">
            <v>SUNKENR</v>
          </cell>
          <cell r="F131" t="str">
            <v>SUNKEN CAN CHARGE</v>
          </cell>
          <cell r="G131" t="str">
            <v>BI-MONTHLY SPLIT EVEN</v>
          </cell>
          <cell r="H131">
            <v>0.16500000000000001</v>
          </cell>
        </row>
        <row r="132">
          <cell r="A132" t="str">
            <v>KITSAP CO -REGULATEDCOMMERCIAL  FRONTLOADTARPREF</v>
          </cell>
          <cell r="B132" t="str">
            <v>KITSAP CO -REGULATED</v>
          </cell>
          <cell r="C132" t="str">
            <v>KITSAP CO -REGULATED</v>
          </cell>
          <cell r="D132" t="str">
            <v>COMMERCIAL  FRONTLOAD</v>
          </cell>
          <cell r="E132" t="str">
            <v>TARPREF</v>
          </cell>
          <cell r="F132" t="str">
            <v>TARPING FEE REFUSE</v>
          </cell>
          <cell r="G132" t="str">
            <v>ONCALL</v>
          </cell>
          <cell r="H132">
            <v>11.12</v>
          </cell>
        </row>
        <row r="133">
          <cell r="A133" t="str">
            <v>KITSAP CO -REGULATEDRESIDENTIALTRIPRCANS</v>
          </cell>
          <cell r="B133" t="str">
            <v>KITSAP CO -REGULATED</v>
          </cell>
          <cell r="C133" t="str">
            <v>KITSAP CO -REGULATED</v>
          </cell>
          <cell r="D133" t="str">
            <v>RESIDENTIAL</v>
          </cell>
          <cell r="E133" t="str">
            <v>TRIPRCANS</v>
          </cell>
          <cell r="F133" t="str">
            <v>RETURN TRIP CHARGE - CANS</v>
          </cell>
          <cell r="G133" t="str">
            <v>ONCALL</v>
          </cell>
          <cell r="H133">
            <v>8.75</v>
          </cell>
        </row>
        <row r="134">
          <cell r="A134" t="str">
            <v>KITSAP CO -REGULATEDRESIDENTIALTRIPRCARTS</v>
          </cell>
          <cell r="B134" t="str">
            <v>KITSAP CO -REGULATED</v>
          </cell>
          <cell r="C134" t="str">
            <v>KITSAP CO -REGULATED</v>
          </cell>
          <cell r="D134" t="str">
            <v>RESIDENTIAL</v>
          </cell>
          <cell r="E134" t="str">
            <v>TRIPRCARTS</v>
          </cell>
          <cell r="F134" t="str">
            <v>RESI TRIP CHARGE - CARTS</v>
          </cell>
          <cell r="G134" t="str">
            <v>ONCALL</v>
          </cell>
          <cell r="H134">
            <v>9.25</v>
          </cell>
        </row>
        <row r="135">
          <cell r="A135" t="str">
            <v>KITSAP CO-UNREGULATEDRESIDENTIALTRIPRCARTS</v>
          </cell>
          <cell r="B135" t="str">
            <v>KITSAP CO-UNREGULATED</v>
          </cell>
          <cell r="C135" t="str">
            <v>KITSAP CO-UNREGULATED</v>
          </cell>
          <cell r="D135" t="str">
            <v>RESIDENTIAL</v>
          </cell>
          <cell r="E135" t="str">
            <v>TRIPRCARTS</v>
          </cell>
          <cell r="F135" t="str">
            <v>RESI TRIP CHARGE - CARTS</v>
          </cell>
          <cell r="G135" t="str">
            <v>ONCALL</v>
          </cell>
          <cell r="H135">
            <v>9.25</v>
          </cell>
        </row>
        <row r="136">
          <cell r="A136" t="str">
            <v>KITSAP CO -REGULATEDCOMMERCIAL - REARLOADUNLOCKRECY</v>
          </cell>
          <cell r="B136" t="str">
            <v>KITSAP CO -REGULATED</v>
          </cell>
          <cell r="C136" t="str">
            <v>KITSAP CO -REGULATED</v>
          </cell>
          <cell r="D136" t="str">
            <v>COMMERCIAL - REARLOAD</v>
          </cell>
          <cell r="E136" t="str">
            <v>UNLOCKRECY</v>
          </cell>
          <cell r="F136" t="str">
            <v>UNLOCK / UNLATCH RECY</v>
          </cell>
          <cell r="G136" t="str">
            <v>MONTHLY ARREARS</v>
          </cell>
          <cell r="H136">
            <v>2.5</v>
          </cell>
        </row>
        <row r="137">
          <cell r="A137" t="str">
            <v>KITSAP CO -REGULATEDCOMMERCIAL - REARLOADUNLOCKREF</v>
          </cell>
          <cell r="B137" t="str">
            <v>KITSAP CO -REGULATED</v>
          </cell>
          <cell r="C137" t="str">
            <v>KITSAP CO -REGULATED</v>
          </cell>
          <cell r="D137" t="str">
            <v>COMMERCIAL - REARLOAD</v>
          </cell>
          <cell r="E137" t="str">
            <v>UNLOCKREF</v>
          </cell>
          <cell r="F137" t="str">
            <v>UNLOCK / UNLATCH REFUSE</v>
          </cell>
          <cell r="G137" t="str">
            <v>MONTHLY ARREARS</v>
          </cell>
          <cell r="H137">
            <v>2.5299999999999998</v>
          </cell>
        </row>
        <row r="138">
          <cell r="A138" t="str">
            <v>KITSAP CO -REGULATEDROLLOFFWASHOUT</v>
          </cell>
          <cell r="B138" t="str">
            <v>KITSAP CO -REGULATED</v>
          </cell>
          <cell r="C138" t="str">
            <v>KITSAP CO -REGULATED</v>
          </cell>
          <cell r="D138" t="str">
            <v>ROLLOFF</v>
          </cell>
          <cell r="E138" t="str">
            <v>WASHOUT</v>
          </cell>
          <cell r="F138" t="str">
            <v>WASHING FEE</v>
          </cell>
          <cell r="G138" t="str">
            <v>MONTHLY ARREARS</v>
          </cell>
          <cell r="H138">
            <v>10.11</v>
          </cell>
        </row>
        <row r="139">
          <cell r="A139" t="str">
            <v>KITSAP CO -REGULATEDCOMMERCIAL - REARLOADWASHREF</v>
          </cell>
          <cell r="B139" t="str">
            <v>KITSAP CO -REGULATED</v>
          </cell>
          <cell r="C139" t="str">
            <v>KITSAP CO -REGULATED</v>
          </cell>
          <cell r="D139" t="str">
            <v>COMMERCIAL - REARLOAD</v>
          </cell>
          <cell r="E139" t="str">
            <v>WASHREF</v>
          </cell>
          <cell r="F139" t="str">
            <v>WASHING AUTOMATED REFUSE</v>
          </cell>
          <cell r="G139" t="str">
            <v>ONCALL</v>
          </cell>
          <cell r="H139">
            <v>10.62</v>
          </cell>
        </row>
        <row r="140">
          <cell r="A140" t="str">
            <v>KITSAP CO -REGULATEDRESIDENTIALWLKNRE1</v>
          </cell>
          <cell r="B140" t="str">
            <v>KITSAP CO -REGULATED</v>
          </cell>
          <cell r="C140" t="str">
            <v>KITSAP CO -REGULATED</v>
          </cell>
          <cell r="D140" t="str">
            <v>RESIDENTIAL</v>
          </cell>
          <cell r="E140" t="str">
            <v>WLKNRE1</v>
          </cell>
          <cell r="F140" t="str">
            <v>WALK IN 5'-25'-EOW</v>
          </cell>
          <cell r="G140" t="str">
            <v>BI-MONTHLY SPLIT EVEN</v>
          </cell>
          <cell r="H140">
            <v>1.2749999999999999</v>
          </cell>
        </row>
        <row r="141">
          <cell r="A141" t="str">
            <v>KITSAP CO -REGULATEDRESIDENTIALWLKNRM1</v>
          </cell>
          <cell r="B141" t="str">
            <v>KITSAP CO -REGULATED</v>
          </cell>
          <cell r="C141" t="str">
            <v>KITSAP CO -REGULATED</v>
          </cell>
          <cell r="D141" t="str">
            <v>RESIDENTIAL</v>
          </cell>
          <cell r="E141" t="str">
            <v>WLKNRM1</v>
          </cell>
          <cell r="F141" t="str">
            <v>WALK IN 5'-25'-MTHLY</v>
          </cell>
          <cell r="G141" t="str">
            <v>BI-MONTHLY SPLIT EVEN</v>
          </cell>
          <cell r="H141">
            <v>0.64</v>
          </cell>
        </row>
        <row r="142">
          <cell r="A142" t="str">
            <v>KITSAP CO -REGULATEDRESIDENTIALWLKNRW1</v>
          </cell>
          <cell r="B142" t="str">
            <v>KITSAP CO -REGULATED</v>
          </cell>
          <cell r="C142" t="str">
            <v>KITSAP CO -REGULATED</v>
          </cell>
          <cell r="D142" t="str">
            <v>RESIDENTIAL</v>
          </cell>
          <cell r="E142" t="str">
            <v>WLKNRW1</v>
          </cell>
          <cell r="F142" t="str">
            <v>WALK IN 5'-25'</v>
          </cell>
          <cell r="G142" t="str">
            <v>BI-MONTHLY SPLIT EVEN</v>
          </cell>
          <cell r="H142">
            <v>2.5499999999999998</v>
          </cell>
        </row>
        <row r="143">
          <cell r="A143" t="str">
            <v>KITSAP CO -REGULATEDRESIDENTIALWLKNRW2</v>
          </cell>
          <cell r="B143" t="str">
            <v>KITSAP CO -REGULATED</v>
          </cell>
          <cell r="C143" t="str">
            <v>KITSAP CO -REGULATED</v>
          </cell>
          <cell r="D143" t="str">
            <v>RESIDENTIAL</v>
          </cell>
          <cell r="E143" t="str">
            <v>WLKNRW2</v>
          </cell>
          <cell r="F143" t="str">
            <v>WALK IN OVER 25'</v>
          </cell>
          <cell r="G143" t="str">
            <v>BI-MONTHLY SPLIT EVEN</v>
          </cell>
          <cell r="H143">
            <v>0.17</v>
          </cell>
        </row>
        <row r="144">
          <cell r="A144" t="str">
            <v>KITSAP CO -REGULATEDCOMMERCIAL  FRONTLOADWLKNRW2RECY</v>
          </cell>
          <cell r="B144" t="str">
            <v>KITSAP CO -REGULATED</v>
          </cell>
          <cell r="C144" t="str">
            <v>KITSAP CO -REGULATED</v>
          </cell>
          <cell r="D144" t="str">
            <v>COMMERCIAL  FRONTLOAD</v>
          </cell>
          <cell r="E144" t="str">
            <v>WLKNRW2RECY</v>
          </cell>
          <cell r="F144" t="str">
            <v>WALK IN OVER 25 ADDITIONA</v>
          </cell>
          <cell r="G144" t="str">
            <v>BI-MONTHLY SPLIT EVEN</v>
          </cell>
          <cell r="H144">
            <v>0.17</v>
          </cell>
        </row>
        <row r="145">
          <cell r="A145" t="str">
            <v>KITSAP CO -REGULATEDCOMMERCIAL  FRONTLOADWLKNRW2RECYMA</v>
          </cell>
          <cell r="B145" t="str">
            <v>KITSAP CO -REGULATED</v>
          </cell>
          <cell r="C145" t="str">
            <v>KITSAP CO -REGULATED</v>
          </cell>
          <cell r="D145" t="str">
            <v>COMMERCIAL  FRONTLOAD</v>
          </cell>
          <cell r="E145" t="str">
            <v>WLKNRW2RECYMA</v>
          </cell>
          <cell r="F145" t="str">
            <v>WALK IN OVER 25 ADDITIONA</v>
          </cell>
          <cell r="G145" t="str">
            <v>MONTHLY ARREARS</v>
          </cell>
          <cell r="H145">
            <v>0.34</v>
          </cell>
        </row>
        <row r="146">
          <cell r="A146" t="str">
            <v>000</v>
          </cell>
          <cell r="B146">
            <v>0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000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000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000</v>
          </cell>
          <cell r="B149">
            <v>0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000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000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000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000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000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000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 t="str">
            <v>000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000</v>
          </cell>
          <cell r="B157">
            <v>0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000</v>
          </cell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000</v>
          </cell>
          <cell r="B159">
            <v>0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000</v>
          </cell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000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000</v>
          </cell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000</v>
          </cell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000</v>
          </cell>
          <cell r="B164">
            <v>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 t="str">
            <v>000</v>
          </cell>
          <cell r="B165">
            <v>0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000</v>
          </cell>
          <cell r="B166">
            <v>0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 t="str">
            <v>000</v>
          </cell>
          <cell r="B167">
            <v>0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 t="str">
            <v>000</v>
          </cell>
          <cell r="B168">
            <v>0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000</v>
          </cell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000</v>
          </cell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 t="str">
            <v>000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000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000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 t="str">
            <v>000</v>
          </cell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000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 t="str">
            <v>000</v>
          </cell>
          <cell r="B176">
            <v>0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 t="str">
            <v>000</v>
          </cell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000</v>
          </cell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000</v>
          </cell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 t="str">
            <v>000</v>
          </cell>
          <cell r="B180">
            <v>0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000</v>
          </cell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 t="str">
            <v>000</v>
          </cell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000</v>
          </cell>
          <cell r="B183">
            <v>0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000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 t="str">
            <v>000</v>
          </cell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000</v>
          </cell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000</v>
          </cell>
          <cell r="B187">
            <v>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 t="str">
            <v>000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000</v>
          </cell>
          <cell r="B189">
            <v>0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 t="str">
            <v>000</v>
          </cell>
          <cell r="B190">
            <v>0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 t="str">
            <v>000</v>
          </cell>
          <cell r="B191">
            <v>0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000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000</v>
          </cell>
          <cell r="B193">
            <v>0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 t="str">
            <v>000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000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000</v>
          </cell>
          <cell r="B196">
            <v>0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 t="str">
            <v>000</v>
          </cell>
          <cell r="B197">
            <v>0</v>
          </cell>
          <cell r="C197">
            <v>0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000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000</v>
          </cell>
          <cell r="B199">
            <v>0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000</v>
          </cell>
          <cell r="B200">
            <v>0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000</v>
          </cell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000</v>
          </cell>
          <cell r="B202">
            <v>0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000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000</v>
          </cell>
          <cell r="B204">
            <v>0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000</v>
          </cell>
          <cell r="B205">
            <v>0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000</v>
          </cell>
          <cell r="B206">
            <v>0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000</v>
          </cell>
          <cell r="B207">
            <v>0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000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000</v>
          </cell>
          <cell r="B209">
            <v>0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000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000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000</v>
          </cell>
          <cell r="B212">
            <v>0</v>
          </cell>
          <cell r="C212">
            <v>0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000</v>
          </cell>
          <cell r="B213">
            <v>0</v>
          </cell>
          <cell r="C213">
            <v>0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000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 t="str">
            <v>000</v>
          </cell>
          <cell r="B215">
            <v>0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 t="str">
            <v>000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000</v>
          </cell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 t="str">
            <v>000</v>
          </cell>
          <cell r="B218">
            <v>0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 t="str">
            <v>000</v>
          </cell>
          <cell r="B219">
            <v>0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000</v>
          </cell>
          <cell r="B220">
            <v>0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000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000</v>
          </cell>
          <cell r="B222">
            <v>0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000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 t="str">
            <v>000</v>
          </cell>
          <cell r="B224">
            <v>0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 t="str">
            <v>000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 t="str">
            <v>000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 t="str">
            <v>000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000</v>
          </cell>
          <cell r="B228">
            <v>0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 t="str">
            <v>000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 t="str">
            <v>000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 t="str">
            <v>000</v>
          </cell>
          <cell r="B231">
            <v>0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 t="str">
            <v>000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000</v>
          </cell>
          <cell r="B233">
            <v>0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000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000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000</v>
          </cell>
          <cell r="B236">
            <v>0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000</v>
          </cell>
          <cell r="B237">
            <v>0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000</v>
          </cell>
          <cell r="B238">
            <v>0</v>
          </cell>
          <cell r="C238">
            <v>0</v>
          </cell>
          <cell r="D238">
            <v>0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000</v>
          </cell>
          <cell r="B239">
            <v>0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000</v>
          </cell>
          <cell r="B240">
            <v>0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000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 t="str">
            <v>000</v>
          </cell>
          <cell r="B242">
            <v>0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000</v>
          </cell>
          <cell r="B243">
            <v>0</v>
          </cell>
          <cell r="C243">
            <v>0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000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000</v>
          </cell>
          <cell r="B245">
            <v>0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000</v>
          </cell>
          <cell r="B246">
            <v>0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000</v>
          </cell>
          <cell r="B247">
            <v>0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 t="str">
            <v>000</v>
          </cell>
          <cell r="B248">
            <v>0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000</v>
          </cell>
          <cell r="B249">
            <v>0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000</v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000</v>
          </cell>
          <cell r="B251">
            <v>0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000</v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000</v>
          </cell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000</v>
          </cell>
          <cell r="B254">
            <v>0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000</v>
          </cell>
          <cell r="B255">
            <v>0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000</v>
          </cell>
          <cell r="B256">
            <v>0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000</v>
          </cell>
          <cell r="B257">
            <v>0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000</v>
          </cell>
          <cell r="B258">
            <v>0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000</v>
          </cell>
          <cell r="B259">
            <v>0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000</v>
          </cell>
          <cell r="B260">
            <v>0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000</v>
          </cell>
          <cell r="B261">
            <v>0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000</v>
          </cell>
          <cell r="B262">
            <v>0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000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000</v>
          </cell>
          <cell r="B264">
            <v>0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000</v>
          </cell>
          <cell r="B265">
            <v>0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000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000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000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000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000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 t="str">
            <v>000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000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000</v>
          </cell>
          <cell r="B273">
            <v>0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000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000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000</v>
          </cell>
          <cell r="B276">
            <v>0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000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000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000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000</v>
          </cell>
          <cell r="B280">
            <v>0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000</v>
          </cell>
          <cell r="B281">
            <v>0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000</v>
          </cell>
          <cell r="B282">
            <v>0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000</v>
          </cell>
          <cell r="B283">
            <v>0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000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000</v>
          </cell>
          <cell r="B285">
            <v>0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000</v>
          </cell>
          <cell r="B286">
            <v>0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 t="str">
            <v>000</v>
          </cell>
          <cell r="B287">
            <v>0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000</v>
          </cell>
          <cell r="B288">
            <v>0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 t="str">
            <v>000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000</v>
          </cell>
          <cell r="B290">
            <v>0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000</v>
          </cell>
          <cell r="B291">
            <v>0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000</v>
          </cell>
          <cell r="B292">
            <v>0</v>
          </cell>
          <cell r="C292">
            <v>0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000</v>
          </cell>
          <cell r="B293">
            <v>0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000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A295" t="str">
            <v>000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000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000</v>
          </cell>
          <cell r="B297">
            <v>0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 t="str">
            <v>000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000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000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A301" t="str">
            <v>000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000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A303" t="str">
            <v>000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000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 t="str">
            <v>000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 t="str">
            <v>000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000</v>
          </cell>
          <cell r="B307">
            <v>0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000</v>
          </cell>
          <cell r="B308">
            <v>0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000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000</v>
          </cell>
          <cell r="B310">
            <v>0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000</v>
          </cell>
          <cell r="B311">
            <v>0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000</v>
          </cell>
          <cell r="B312">
            <v>0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000</v>
          </cell>
          <cell r="B313">
            <v>0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000</v>
          </cell>
          <cell r="B314">
            <v>0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000</v>
          </cell>
          <cell r="B315">
            <v>0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000</v>
          </cell>
          <cell r="B316">
            <v>0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000</v>
          </cell>
          <cell r="B317">
            <v>0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000</v>
          </cell>
          <cell r="B318">
            <v>0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000</v>
          </cell>
          <cell r="B319">
            <v>0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000</v>
          </cell>
          <cell r="B320">
            <v>0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000</v>
          </cell>
          <cell r="B321">
            <v>0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000</v>
          </cell>
          <cell r="B322">
            <v>0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000</v>
          </cell>
          <cell r="B323">
            <v>0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000</v>
          </cell>
          <cell r="B324">
            <v>0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000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 t="str">
            <v>000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 t="str">
            <v>000</v>
          </cell>
          <cell r="B327">
            <v>0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 t="str">
            <v>000</v>
          </cell>
          <cell r="B328">
            <v>0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000</v>
          </cell>
          <cell r="B329">
            <v>0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A330" t="str">
            <v>000</v>
          </cell>
          <cell r="B330">
            <v>0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 t="str">
            <v>000</v>
          </cell>
          <cell r="B331">
            <v>0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000</v>
          </cell>
          <cell r="B332">
            <v>0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000</v>
          </cell>
          <cell r="B333">
            <v>0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000</v>
          </cell>
          <cell r="B334">
            <v>0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000</v>
          </cell>
          <cell r="B335">
            <v>0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000</v>
          </cell>
          <cell r="B336">
            <v>0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000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000</v>
          </cell>
          <cell r="B338">
            <v>0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000</v>
          </cell>
          <cell r="B339">
            <v>0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000</v>
          </cell>
          <cell r="B340">
            <v>0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000</v>
          </cell>
          <cell r="B341">
            <v>0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000</v>
          </cell>
          <cell r="B342">
            <v>0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000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</row>
        <row r="344">
          <cell r="A344" t="str">
            <v>000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 t="str">
            <v>000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000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000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000</v>
          </cell>
          <cell r="B348">
            <v>0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000</v>
          </cell>
          <cell r="B349">
            <v>0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000</v>
          </cell>
          <cell r="B350">
            <v>0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000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000</v>
          </cell>
          <cell r="B352">
            <v>0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 t="str">
            <v>000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000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 t="str">
            <v>000</v>
          </cell>
          <cell r="B355">
            <v>0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000</v>
          </cell>
          <cell r="B356">
            <v>0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000</v>
          </cell>
          <cell r="B357">
            <v>0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 t="str">
            <v>000</v>
          </cell>
          <cell r="B358">
            <v>0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000</v>
          </cell>
          <cell r="B359">
            <v>0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A360" t="str">
            <v>000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 t="str">
            <v>000</v>
          </cell>
          <cell r="B361">
            <v>0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000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000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000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000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000</v>
          </cell>
          <cell r="B366">
            <v>0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000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000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000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000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000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A372" t="str">
            <v>000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000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 t="str">
            <v>000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000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000</v>
          </cell>
          <cell r="B376">
            <v>0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000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000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000</v>
          </cell>
          <cell r="B379">
            <v>0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000</v>
          </cell>
          <cell r="B380">
            <v>0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</row>
        <row r="381">
          <cell r="A381" t="str">
            <v>000</v>
          </cell>
          <cell r="B381">
            <v>0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000</v>
          </cell>
          <cell r="B382">
            <v>0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000</v>
          </cell>
          <cell r="B383">
            <v>0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000</v>
          </cell>
          <cell r="B384">
            <v>0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</row>
        <row r="385">
          <cell r="A385" t="str">
            <v>000</v>
          </cell>
          <cell r="B385">
            <v>0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000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000</v>
          </cell>
          <cell r="B387">
            <v>0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000</v>
          </cell>
          <cell r="B388">
            <v>0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000</v>
          </cell>
          <cell r="B389">
            <v>0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000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000</v>
          </cell>
          <cell r="B391">
            <v>0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000</v>
          </cell>
          <cell r="B392">
            <v>0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000</v>
          </cell>
          <cell r="B393">
            <v>0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000</v>
          </cell>
          <cell r="B394">
            <v>0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000</v>
          </cell>
          <cell r="B395">
            <v>0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000</v>
          </cell>
          <cell r="B396">
            <v>0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</row>
        <row r="397">
          <cell r="A397" t="str">
            <v>000</v>
          </cell>
          <cell r="B397">
            <v>0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000</v>
          </cell>
          <cell r="B398">
            <v>0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</row>
        <row r="399">
          <cell r="A399" t="str">
            <v>000</v>
          </cell>
          <cell r="B399">
            <v>0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000</v>
          </cell>
          <cell r="B400">
            <v>0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000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</row>
        <row r="402">
          <cell r="A402" t="str">
            <v>000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000</v>
          </cell>
          <cell r="B403">
            <v>0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000</v>
          </cell>
          <cell r="B404">
            <v>0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000</v>
          </cell>
          <cell r="B405">
            <v>0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</row>
        <row r="406">
          <cell r="A406" t="str">
            <v>000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000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000</v>
          </cell>
          <cell r="B408">
            <v>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</row>
        <row r="409">
          <cell r="A409" t="str">
            <v>000</v>
          </cell>
          <cell r="B409">
            <v>0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000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000</v>
          </cell>
          <cell r="B411">
            <v>0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000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000</v>
          </cell>
          <cell r="B413">
            <v>0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000</v>
          </cell>
          <cell r="B414">
            <v>0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000</v>
          </cell>
          <cell r="B415">
            <v>0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000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000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000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000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000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000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000</v>
          </cell>
          <cell r="B422">
            <v>0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</row>
        <row r="423">
          <cell r="A423" t="str">
            <v>000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000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000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000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000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000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000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000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000</v>
          </cell>
          <cell r="B431">
            <v>0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000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</row>
        <row r="433">
          <cell r="A433" t="str">
            <v>000</v>
          </cell>
          <cell r="B433">
            <v>0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000</v>
          </cell>
          <cell r="B434">
            <v>0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000</v>
          </cell>
          <cell r="B435">
            <v>0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</row>
        <row r="436">
          <cell r="A436" t="str">
            <v>000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000</v>
          </cell>
          <cell r="B437">
            <v>0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000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</row>
        <row r="439">
          <cell r="A439" t="str">
            <v>000</v>
          </cell>
          <cell r="B439">
            <v>0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000</v>
          </cell>
          <cell r="B440">
            <v>0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000</v>
          </cell>
          <cell r="B441">
            <v>0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000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000</v>
          </cell>
          <cell r="B443">
            <v>0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000</v>
          </cell>
          <cell r="B444">
            <v>0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</row>
        <row r="445">
          <cell r="A445" t="str">
            <v>000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000</v>
          </cell>
          <cell r="B446">
            <v>0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000</v>
          </cell>
          <cell r="B447">
            <v>0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</row>
        <row r="448">
          <cell r="A448" t="str">
            <v>000</v>
          </cell>
          <cell r="B448">
            <v>0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000</v>
          </cell>
          <cell r="B449">
            <v>0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000</v>
          </cell>
          <cell r="B450">
            <v>0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000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000</v>
          </cell>
          <cell r="B452">
            <v>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</row>
        <row r="453">
          <cell r="A453" t="str">
            <v>000</v>
          </cell>
          <cell r="B453">
            <v>0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000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</row>
        <row r="455">
          <cell r="A455" t="str">
            <v>000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</row>
        <row r="456">
          <cell r="A456" t="str">
            <v>000</v>
          </cell>
          <cell r="B456">
            <v>0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</row>
        <row r="457">
          <cell r="A457" t="str">
            <v>000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000</v>
          </cell>
          <cell r="B458">
            <v>0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000</v>
          </cell>
          <cell r="B459">
            <v>0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000</v>
          </cell>
          <cell r="B460">
            <v>0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000</v>
          </cell>
          <cell r="B461">
            <v>0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000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000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000</v>
          </cell>
          <cell r="B464">
            <v>0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000</v>
          </cell>
          <cell r="B465">
            <v>0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000</v>
          </cell>
          <cell r="B466">
            <v>0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000</v>
          </cell>
          <cell r="B467">
            <v>0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</row>
        <row r="468">
          <cell r="A468" t="str">
            <v>000</v>
          </cell>
          <cell r="B468">
            <v>0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000</v>
          </cell>
          <cell r="B469">
            <v>0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000</v>
          </cell>
          <cell r="B470">
            <v>0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000</v>
          </cell>
          <cell r="B471">
            <v>0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000</v>
          </cell>
          <cell r="B472">
            <v>0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000</v>
          </cell>
          <cell r="B473">
            <v>0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000</v>
          </cell>
          <cell r="B474">
            <v>0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000</v>
          </cell>
          <cell r="B475">
            <v>0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000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</row>
        <row r="477">
          <cell r="A477" t="str">
            <v>000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</row>
        <row r="478">
          <cell r="A478" t="str">
            <v>000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</row>
        <row r="479">
          <cell r="A479" t="str">
            <v>000</v>
          </cell>
          <cell r="B479">
            <v>0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000</v>
          </cell>
          <cell r="B480">
            <v>0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000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000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000</v>
          </cell>
          <cell r="B483">
            <v>0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000</v>
          </cell>
          <cell r="B484">
            <v>0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000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000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000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000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000</v>
          </cell>
          <cell r="B489">
            <v>0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000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</row>
        <row r="491">
          <cell r="A491" t="str">
            <v>000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000</v>
          </cell>
          <cell r="B492">
            <v>0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</row>
        <row r="493">
          <cell r="A493" t="str">
            <v>000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000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000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000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000</v>
          </cell>
          <cell r="B497">
            <v>0</v>
          </cell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G497">
            <v>0</v>
          </cell>
          <cell r="H497">
            <v>0</v>
          </cell>
        </row>
        <row r="498">
          <cell r="A498" t="str">
            <v>000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000</v>
          </cell>
          <cell r="B499">
            <v>0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000</v>
          </cell>
          <cell r="B500">
            <v>0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</row>
        <row r="501">
          <cell r="A501" t="str">
            <v>000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000</v>
          </cell>
          <cell r="B502">
            <v>0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000</v>
          </cell>
          <cell r="B503">
            <v>0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000</v>
          </cell>
          <cell r="B504">
            <v>0</v>
          </cell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000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000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000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000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000</v>
          </cell>
          <cell r="B509">
            <v>0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000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000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000</v>
          </cell>
          <cell r="B512">
            <v>0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000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000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</row>
        <row r="515">
          <cell r="A515" t="str">
            <v>000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000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000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000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</row>
        <row r="519">
          <cell r="A519" t="str">
            <v>000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000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000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000</v>
          </cell>
          <cell r="B522">
            <v>0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000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</row>
        <row r="524">
          <cell r="A524" t="str">
            <v>000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000</v>
          </cell>
          <cell r="B525">
            <v>0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</row>
        <row r="526">
          <cell r="A526" t="str">
            <v>000</v>
          </cell>
          <cell r="B526">
            <v>0</v>
          </cell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000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000</v>
          </cell>
          <cell r="B528">
            <v>0</v>
          </cell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000</v>
          </cell>
          <cell r="B529">
            <v>0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0</v>
          </cell>
          <cell r="H529">
            <v>0</v>
          </cell>
        </row>
        <row r="530">
          <cell r="A530" t="str">
            <v>000</v>
          </cell>
          <cell r="B530">
            <v>0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</row>
        <row r="531">
          <cell r="A531" t="str">
            <v>000</v>
          </cell>
          <cell r="B531">
            <v>0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0</v>
          </cell>
          <cell r="H531">
            <v>0</v>
          </cell>
        </row>
        <row r="532">
          <cell r="A532" t="str">
            <v>000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000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000</v>
          </cell>
          <cell r="B534">
            <v>0</v>
          </cell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000</v>
          </cell>
          <cell r="B535">
            <v>0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</row>
        <row r="536">
          <cell r="A536" t="str">
            <v>000</v>
          </cell>
          <cell r="B536">
            <v>0</v>
          </cell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000</v>
          </cell>
          <cell r="B537">
            <v>0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</row>
        <row r="538">
          <cell r="A538" t="str">
            <v>000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</row>
        <row r="539">
          <cell r="A539" t="str">
            <v>000</v>
          </cell>
          <cell r="B539">
            <v>0</v>
          </cell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000</v>
          </cell>
          <cell r="B540">
            <v>0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000</v>
          </cell>
          <cell r="B541">
            <v>0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000</v>
          </cell>
          <cell r="B542">
            <v>0</v>
          </cell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000</v>
          </cell>
          <cell r="B543">
            <v>0</v>
          </cell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000</v>
          </cell>
          <cell r="B544">
            <v>0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000</v>
          </cell>
          <cell r="B545">
            <v>0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</row>
        <row r="546">
          <cell r="A546" t="str">
            <v>000</v>
          </cell>
          <cell r="B546">
            <v>0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000</v>
          </cell>
          <cell r="B547">
            <v>0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000</v>
          </cell>
          <cell r="B548">
            <v>0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000</v>
          </cell>
          <cell r="B549">
            <v>0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000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000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000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000</v>
          </cell>
          <cell r="B553">
            <v>0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000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000</v>
          </cell>
          <cell r="B555">
            <v>0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</row>
        <row r="556">
          <cell r="A556" t="str">
            <v>000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000</v>
          </cell>
          <cell r="B557">
            <v>0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000</v>
          </cell>
          <cell r="B558">
            <v>0</v>
          </cell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000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000</v>
          </cell>
          <cell r="B560">
            <v>0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000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</row>
        <row r="562">
          <cell r="A562" t="str">
            <v>000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000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</row>
        <row r="564">
          <cell r="A564" t="str">
            <v>000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000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000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000</v>
          </cell>
          <cell r="B567">
            <v>0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000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000</v>
          </cell>
          <cell r="B569">
            <v>0</v>
          </cell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000</v>
          </cell>
          <cell r="B570">
            <v>0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000</v>
          </cell>
          <cell r="B571">
            <v>0</v>
          </cell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000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000</v>
          </cell>
          <cell r="B573">
            <v>0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000</v>
          </cell>
          <cell r="B574">
            <v>0</v>
          </cell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000</v>
          </cell>
          <cell r="B575">
            <v>0</v>
          </cell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</row>
        <row r="576">
          <cell r="A576" t="str">
            <v>000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000</v>
          </cell>
          <cell r="B577">
            <v>0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000</v>
          </cell>
          <cell r="B578">
            <v>0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000</v>
          </cell>
          <cell r="B579">
            <v>0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0</v>
          </cell>
          <cell r="H579">
            <v>0</v>
          </cell>
        </row>
        <row r="580">
          <cell r="A580" t="str">
            <v>000</v>
          </cell>
          <cell r="B580">
            <v>0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0</v>
          </cell>
          <cell r="H580">
            <v>0</v>
          </cell>
        </row>
        <row r="581">
          <cell r="A581" t="str">
            <v>000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000</v>
          </cell>
          <cell r="B582">
            <v>0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000</v>
          </cell>
          <cell r="B583">
            <v>0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000</v>
          </cell>
          <cell r="B584">
            <v>0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000</v>
          </cell>
          <cell r="B585">
            <v>0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000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000</v>
          </cell>
          <cell r="B587">
            <v>0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000</v>
          </cell>
          <cell r="B588">
            <v>0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000</v>
          </cell>
          <cell r="B589">
            <v>0</v>
          </cell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000</v>
          </cell>
          <cell r="B590">
            <v>0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000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000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000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000</v>
          </cell>
          <cell r="B594">
            <v>0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0</v>
          </cell>
          <cell r="H594">
            <v>0</v>
          </cell>
        </row>
        <row r="595">
          <cell r="A595" t="str">
            <v>000</v>
          </cell>
          <cell r="B595">
            <v>0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000</v>
          </cell>
          <cell r="B596">
            <v>0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</row>
        <row r="597">
          <cell r="A597" t="str">
            <v>000</v>
          </cell>
          <cell r="B597">
            <v>0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000</v>
          </cell>
          <cell r="B598">
            <v>0</v>
          </cell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000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</row>
        <row r="600">
          <cell r="A600" t="str">
            <v>000</v>
          </cell>
          <cell r="B600">
            <v>0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000</v>
          </cell>
          <cell r="B601">
            <v>0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000</v>
          </cell>
          <cell r="B602">
            <v>0</v>
          </cell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000</v>
          </cell>
          <cell r="B603">
            <v>0</v>
          </cell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000</v>
          </cell>
          <cell r="B604">
            <v>0</v>
          </cell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000</v>
          </cell>
          <cell r="B605">
            <v>0</v>
          </cell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000</v>
          </cell>
          <cell r="B606">
            <v>0</v>
          </cell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000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</row>
        <row r="608">
          <cell r="A608" t="str">
            <v>000</v>
          </cell>
          <cell r="B608">
            <v>0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000</v>
          </cell>
          <cell r="B609">
            <v>0</v>
          </cell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000</v>
          </cell>
          <cell r="B610">
            <v>0</v>
          </cell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000</v>
          </cell>
          <cell r="B611">
            <v>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0</v>
          </cell>
          <cell r="H611">
            <v>0</v>
          </cell>
        </row>
        <row r="612">
          <cell r="A612" t="str">
            <v>000</v>
          </cell>
          <cell r="B612">
            <v>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</row>
        <row r="613">
          <cell r="A613" t="str">
            <v>000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</row>
        <row r="614">
          <cell r="A614" t="str">
            <v>000</v>
          </cell>
          <cell r="B614">
            <v>0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000</v>
          </cell>
          <cell r="B615">
            <v>0</v>
          </cell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000</v>
          </cell>
          <cell r="B616">
            <v>0</v>
          </cell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000</v>
          </cell>
          <cell r="B617">
            <v>0</v>
          </cell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000</v>
          </cell>
          <cell r="B618">
            <v>0</v>
          </cell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000</v>
          </cell>
          <cell r="B619">
            <v>0</v>
          </cell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000</v>
          </cell>
          <cell r="B620">
            <v>0</v>
          </cell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000</v>
          </cell>
          <cell r="B621">
            <v>0</v>
          </cell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000</v>
          </cell>
          <cell r="B622">
            <v>0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000</v>
          </cell>
          <cell r="B623">
            <v>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</row>
        <row r="624">
          <cell r="A624" t="str">
            <v>000</v>
          </cell>
          <cell r="B624">
            <v>0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000</v>
          </cell>
          <cell r="B625">
            <v>0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000</v>
          </cell>
          <cell r="B626">
            <v>0</v>
          </cell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000</v>
          </cell>
          <cell r="B627">
            <v>0</v>
          </cell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000</v>
          </cell>
          <cell r="B628">
            <v>0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000</v>
          </cell>
          <cell r="B629">
            <v>0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000</v>
          </cell>
          <cell r="B630">
            <v>0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000</v>
          </cell>
          <cell r="B631">
            <v>0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</row>
        <row r="632">
          <cell r="A632" t="str">
            <v>000</v>
          </cell>
          <cell r="B632">
            <v>0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000</v>
          </cell>
          <cell r="B633">
            <v>0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000</v>
          </cell>
          <cell r="B634">
            <v>0</v>
          </cell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000</v>
          </cell>
          <cell r="B635">
            <v>0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000</v>
          </cell>
          <cell r="B636">
            <v>0</v>
          </cell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000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000</v>
          </cell>
          <cell r="B638">
            <v>0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000</v>
          </cell>
          <cell r="B639">
            <v>0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000</v>
          </cell>
          <cell r="B640">
            <v>0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000</v>
          </cell>
          <cell r="B641">
            <v>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000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000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000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000</v>
          </cell>
          <cell r="B645">
            <v>0</v>
          </cell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000</v>
          </cell>
          <cell r="B646">
            <v>0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000</v>
          </cell>
          <cell r="B647">
            <v>0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000</v>
          </cell>
          <cell r="B648">
            <v>0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</row>
        <row r="649">
          <cell r="A649" t="str">
            <v>000</v>
          </cell>
          <cell r="B649">
            <v>0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000</v>
          </cell>
          <cell r="B650">
            <v>0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000</v>
          </cell>
          <cell r="B651">
            <v>0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000</v>
          </cell>
          <cell r="B652">
            <v>0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000</v>
          </cell>
          <cell r="B653">
            <v>0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000</v>
          </cell>
          <cell r="B654">
            <v>0</v>
          </cell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000</v>
          </cell>
          <cell r="B655">
            <v>0</v>
          </cell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000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000</v>
          </cell>
          <cell r="B657">
            <v>0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000</v>
          </cell>
          <cell r="B658">
            <v>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000</v>
          </cell>
          <cell r="B659">
            <v>0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</row>
        <row r="660">
          <cell r="A660" t="str">
            <v>000</v>
          </cell>
          <cell r="B660">
            <v>0</v>
          </cell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000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000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000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000</v>
          </cell>
          <cell r="B664">
            <v>0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000</v>
          </cell>
          <cell r="B665">
            <v>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</row>
        <row r="666">
          <cell r="A666" t="str">
            <v>000</v>
          </cell>
          <cell r="B666">
            <v>0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000</v>
          </cell>
          <cell r="B667">
            <v>0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000</v>
          </cell>
          <cell r="B668">
            <v>0</v>
          </cell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000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000</v>
          </cell>
          <cell r="B670">
            <v>0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</row>
        <row r="671">
          <cell r="A671" t="str">
            <v>000</v>
          </cell>
          <cell r="B671">
            <v>0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000</v>
          </cell>
          <cell r="B672">
            <v>0</v>
          </cell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000</v>
          </cell>
          <cell r="B673">
            <v>0</v>
          </cell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000</v>
          </cell>
          <cell r="B674">
            <v>0</v>
          </cell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000</v>
          </cell>
          <cell r="B675">
            <v>0</v>
          </cell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000</v>
          </cell>
          <cell r="B676">
            <v>0</v>
          </cell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000</v>
          </cell>
          <cell r="B677">
            <v>0</v>
          </cell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000</v>
          </cell>
          <cell r="B678">
            <v>0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000</v>
          </cell>
          <cell r="B679">
            <v>0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0</v>
          </cell>
          <cell r="H679">
            <v>0</v>
          </cell>
        </row>
        <row r="680">
          <cell r="A680" t="str">
            <v>000</v>
          </cell>
          <cell r="B680">
            <v>0</v>
          </cell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000</v>
          </cell>
          <cell r="B681">
            <v>0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000</v>
          </cell>
          <cell r="B682">
            <v>0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000</v>
          </cell>
          <cell r="B683">
            <v>0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000</v>
          </cell>
          <cell r="B684">
            <v>0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000</v>
          </cell>
          <cell r="B685">
            <v>0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000</v>
          </cell>
          <cell r="B686">
            <v>0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</row>
        <row r="687">
          <cell r="A687" t="str">
            <v>000</v>
          </cell>
          <cell r="B687">
            <v>0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000</v>
          </cell>
          <cell r="B688">
            <v>0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000</v>
          </cell>
          <cell r="B689">
            <v>0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000</v>
          </cell>
          <cell r="B690">
            <v>0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000</v>
          </cell>
          <cell r="B691">
            <v>0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000</v>
          </cell>
          <cell r="B692">
            <v>0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000</v>
          </cell>
          <cell r="B693">
            <v>0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</row>
        <row r="694">
          <cell r="A694" t="str">
            <v>000</v>
          </cell>
          <cell r="B694">
            <v>0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000</v>
          </cell>
          <cell r="B695">
            <v>0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000</v>
          </cell>
          <cell r="B696">
            <v>0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000</v>
          </cell>
          <cell r="B697">
            <v>0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000</v>
          </cell>
          <cell r="B698">
            <v>0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000</v>
          </cell>
          <cell r="B699">
            <v>0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</row>
        <row r="700">
          <cell r="A700" t="str">
            <v>000</v>
          </cell>
          <cell r="B700">
            <v>0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000</v>
          </cell>
          <cell r="B701">
            <v>0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000</v>
          </cell>
          <cell r="B702">
            <v>0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000</v>
          </cell>
          <cell r="B703">
            <v>0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000</v>
          </cell>
          <cell r="B704">
            <v>0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000</v>
          </cell>
          <cell r="B705">
            <v>0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000</v>
          </cell>
          <cell r="B706">
            <v>0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</row>
        <row r="707">
          <cell r="A707" t="str">
            <v>000</v>
          </cell>
          <cell r="B707">
            <v>0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000</v>
          </cell>
          <cell r="B708">
            <v>0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000</v>
          </cell>
          <cell r="B709">
            <v>0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000</v>
          </cell>
          <cell r="B710">
            <v>0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000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</row>
        <row r="712">
          <cell r="A712" t="str">
            <v>000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0</v>
          </cell>
          <cell r="H712">
            <v>0</v>
          </cell>
        </row>
        <row r="713">
          <cell r="A713" t="str">
            <v>000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000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000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000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000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000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000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000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000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</row>
        <row r="722">
          <cell r="A722" t="str">
            <v>000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000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000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</row>
        <row r="725">
          <cell r="A725" t="str">
            <v>000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</row>
        <row r="726">
          <cell r="A726" t="str">
            <v>000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000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000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000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000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000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000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000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000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</row>
        <row r="735">
          <cell r="A735" t="str">
            <v>000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</row>
        <row r="736">
          <cell r="A736" t="str">
            <v>000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000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</row>
        <row r="738">
          <cell r="A738" t="str">
            <v>000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000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000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000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000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000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000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000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000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000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000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000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000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000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</row>
        <row r="752">
          <cell r="A752" t="str">
            <v>000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000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000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</row>
        <row r="755">
          <cell r="A755" t="str">
            <v>000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000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000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000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000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000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000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</row>
        <row r="762">
          <cell r="A762" t="str">
            <v>000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000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000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000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</row>
        <row r="766">
          <cell r="A766" t="str">
            <v>000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000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000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000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000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000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000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000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000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000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</row>
        <row r="776">
          <cell r="A776" t="str">
            <v>000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000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000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000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000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000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000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000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</row>
        <row r="784">
          <cell r="A784" t="str">
            <v>000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000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000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</row>
        <row r="787">
          <cell r="A787" t="str">
            <v>000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</row>
        <row r="788">
          <cell r="A788" t="str">
            <v>000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000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000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</row>
        <row r="791">
          <cell r="A791" t="str">
            <v>000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000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</row>
        <row r="793">
          <cell r="A793" t="str">
            <v>000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000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000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000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</row>
        <row r="797">
          <cell r="A797" t="str">
            <v>000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000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000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000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000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000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</row>
        <row r="803">
          <cell r="A803" t="str">
            <v>000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000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000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</row>
        <row r="806">
          <cell r="A806" t="str">
            <v>000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000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000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000</v>
          </cell>
          <cell r="B809">
            <v>0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</sheetData>
      <sheetData sheetId="20">
        <row r="1">
          <cell r="A1" t="str">
            <v>Concatenate (Area &amp;LOB &amp; Service Code)</v>
          </cell>
          <cell r="B1" t="str">
            <v>Tarrif</v>
          </cell>
          <cell r="C1" t="str">
            <v>Bill Area</v>
          </cell>
          <cell r="D1" t="str">
            <v>Category</v>
          </cell>
          <cell r="E1" t="str">
            <v>Service Code</v>
          </cell>
          <cell r="F1" t="str">
            <v>Service Code Description</v>
          </cell>
          <cell r="G1" t="str">
            <v>Bill Cycle</v>
          </cell>
          <cell r="H1" t="str">
            <v>Rate</v>
          </cell>
        </row>
        <row r="2">
          <cell r="A2" t="str">
            <v>KITSAP CO -REGULATEDRESIDENTIAL20RW1</v>
          </cell>
          <cell r="B2" t="str">
            <v>KITSAP CO -REGULATED</v>
          </cell>
          <cell r="C2" t="str">
            <v>KITSAP CO -REGULATED</v>
          </cell>
          <cell r="D2" t="str">
            <v>RESIDENTIAL</v>
          </cell>
          <cell r="E2" t="str">
            <v>20RW1</v>
          </cell>
          <cell r="F2" t="str">
            <v>1-20 GAL CAN WEEKLY SVC</v>
          </cell>
          <cell r="G2" t="str">
            <v>BI-MONTHLY SPLIT EVEN</v>
          </cell>
          <cell r="H2">
            <v>12.46</v>
          </cell>
        </row>
        <row r="3">
          <cell r="A3" t="str">
            <v>MASON CO-REGULATEDRESIDENTIAL20RW1</v>
          </cell>
          <cell r="B3" t="str">
            <v>MASON CO-REGULATED</v>
          </cell>
          <cell r="C3" t="str">
            <v>MASON CO-REGULATED</v>
          </cell>
          <cell r="D3" t="str">
            <v>RESIDENTIAL</v>
          </cell>
          <cell r="E3" t="str">
            <v>20RW1</v>
          </cell>
          <cell r="F3" t="str">
            <v>1-20 GAL CAN WEEKLY SVC</v>
          </cell>
          <cell r="G3" t="str">
            <v>BI-MONTHLY SPLIT EVEN</v>
          </cell>
          <cell r="H3">
            <v>13.36</v>
          </cell>
        </row>
        <row r="4">
          <cell r="A4" t="str">
            <v>CITY OF SHELTON-CONTRACTCOMMERCIAL - REARLOAD300CW1</v>
          </cell>
          <cell r="B4" t="str">
            <v>CITY OF SHELTON-CONTRACT</v>
          </cell>
          <cell r="C4" t="str">
            <v>CITY OF SHELTON-CONTRACT</v>
          </cell>
          <cell r="D4" t="str">
            <v>COMMERCIAL - REARLOAD</v>
          </cell>
          <cell r="E4" t="str">
            <v>300CW1</v>
          </cell>
          <cell r="F4" t="str">
            <v>1-300 GL CART WEEKLY SVC</v>
          </cell>
          <cell r="G4" t="str">
            <v>MONTHLY ARREARS</v>
          </cell>
          <cell r="H4">
            <v>91.03</v>
          </cell>
        </row>
        <row r="5">
          <cell r="A5" t="str">
            <v>CITY OF SHELTON-UNREGULATEDCOMMERCIAL - REARLOAD300CW1</v>
          </cell>
          <cell r="B5" t="str">
            <v>CITY OF SHELTON-UNREGULATED</v>
          </cell>
          <cell r="C5" t="str">
            <v>CITY OF SHELTON-UNREGULATED</v>
          </cell>
          <cell r="D5" t="str">
            <v>COMMERCIAL - REARLOAD</v>
          </cell>
          <cell r="E5" t="str">
            <v>300CW1</v>
          </cell>
          <cell r="F5" t="str">
            <v>1-300 GL CART WEEKLY SVC</v>
          </cell>
          <cell r="G5" t="str">
            <v>MONTHLY ARREARS</v>
          </cell>
          <cell r="H5">
            <v>112.26</v>
          </cell>
        </row>
        <row r="6">
          <cell r="A6" t="str">
            <v>CITY OF SHELTON-CONTRACTRESIDENTIAL300RW1</v>
          </cell>
          <cell r="B6" t="str">
            <v>CITY OF SHELTON-CONTRACT</v>
          </cell>
          <cell r="C6" t="str">
            <v>CITY OF SHELTON-CONTRACT</v>
          </cell>
          <cell r="D6" t="str">
            <v>RESIDENTIAL</v>
          </cell>
          <cell r="E6" t="str">
            <v>300RW1</v>
          </cell>
          <cell r="F6" t="str">
            <v>1-300 GL CART WEEKLY SVC</v>
          </cell>
          <cell r="G6" t="str">
            <v>MONTHLY ARREARS</v>
          </cell>
          <cell r="H6">
            <v>94.9</v>
          </cell>
        </row>
        <row r="7">
          <cell r="A7" t="str">
            <v>CITY OF SHELTON-UNREGULATEDRESIDENTIAL300RW1</v>
          </cell>
          <cell r="B7" t="str">
            <v>CITY OF SHELTON-UNREGULATED</v>
          </cell>
          <cell r="C7" t="str">
            <v>CITY OF SHELTON-UNREGULATED</v>
          </cell>
          <cell r="D7" t="str">
            <v>RESIDENTIAL</v>
          </cell>
          <cell r="E7" t="str">
            <v>300RW1</v>
          </cell>
          <cell r="F7" t="str">
            <v>1-300 GL CART WEEKLY SVC</v>
          </cell>
          <cell r="G7" t="str">
            <v>MONTHLY ARREARS</v>
          </cell>
          <cell r="H7">
            <v>118.07</v>
          </cell>
        </row>
        <row r="8">
          <cell r="A8" t="str">
            <v>CITY of SHELTON-REGULATEDCOMMERCIAL - REARLOAD32CPU1</v>
          </cell>
          <cell r="B8" t="str">
            <v>CITY of SHELTON-REGULATED</v>
          </cell>
          <cell r="C8" t="str">
            <v>CITY of SHELTON-REGULATED</v>
          </cell>
          <cell r="D8" t="str">
            <v>COMMERCIAL - REARLOAD</v>
          </cell>
          <cell r="E8" t="str">
            <v>32CPU1</v>
          </cell>
          <cell r="F8" t="str">
            <v>32 GAL COMM CAN PU-UNDER5</v>
          </cell>
          <cell r="G8" t="str">
            <v>MONTHLY ARREARS</v>
          </cell>
          <cell r="H8">
            <v>4.3600000000000003</v>
          </cell>
        </row>
        <row r="9">
          <cell r="A9" t="str">
            <v>KITSAP CO -REGULATEDCOMMERCIAL - REARLOAD32CPU1</v>
          </cell>
          <cell r="B9" t="str">
            <v>KITSAP CO -REGULATED</v>
          </cell>
          <cell r="C9" t="str">
            <v>KITSAP CO -REGULATED</v>
          </cell>
          <cell r="D9" t="str">
            <v>COMMERCIAL - REARLOAD</v>
          </cell>
          <cell r="E9" t="str">
            <v>32CPU1</v>
          </cell>
          <cell r="F9" t="str">
            <v>32 GAL COMM CAN PU-UNDER5</v>
          </cell>
          <cell r="G9" t="str">
            <v>MONTHLY ARREARS</v>
          </cell>
          <cell r="H9">
            <v>4.07</v>
          </cell>
        </row>
        <row r="10">
          <cell r="A10" t="str">
            <v>MASON CO-REGULATEDCOMMERCIAL - REARLOAD32CPU1</v>
          </cell>
          <cell r="B10" t="str">
            <v>MASON CO-REGULATED</v>
          </cell>
          <cell r="C10" t="str">
            <v>MASON CO-REGULATED</v>
          </cell>
          <cell r="D10" t="str">
            <v>COMMERCIAL - REARLOAD</v>
          </cell>
          <cell r="E10" t="str">
            <v>32CPU1</v>
          </cell>
          <cell r="F10" t="str">
            <v>32 GAL COMM CAN PU-UNDER5</v>
          </cell>
          <cell r="G10" t="str">
            <v>MONTHLY ARREARS</v>
          </cell>
          <cell r="H10">
            <v>4.3600000000000003</v>
          </cell>
        </row>
        <row r="11">
          <cell r="A11" t="str">
            <v>CITY of SHELTON-REGULATEDCOMMERCIAL - REARLOAD32CPU2</v>
          </cell>
          <cell r="B11" t="str">
            <v>CITY of SHELTON-REGULATED</v>
          </cell>
          <cell r="C11" t="str">
            <v>CITY of SHELTON-REGULATED</v>
          </cell>
          <cell r="D11" t="str">
            <v>COMMERCIAL - REARLOAD</v>
          </cell>
          <cell r="E11" t="str">
            <v>32CPU2</v>
          </cell>
          <cell r="F11" t="str">
            <v>32 GAL COMM CAN PU-OVER5</v>
          </cell>
          <cell r="G11" t="str">
            <v>MONTHLY ARREARS</v>
          </cell>
          <cell r="H11">
            <v>4.03</v>
          </cell>
        </row>
        <row r="12">
          <cell r="A12" t="str">
            <v>KITSAP CO -REGULATEDCOMMERCIAL - REARLOAD32CPU2</v>
          </cell>
          <cell r="B12" t="str">
            <v>KITSAP CO -REGULATED</v>
          </cell>
          <cell r="C12" t="str">
            <v>KITSAP CO -REGULATED</v>
          </cell>
          <cell r="D12" t="str">
            <v>COMMERCIAL - REARLOAD</v>
          </cell>
          <cell r="E12" t="str">
            <v>32CPU2</v>
          </cell>
          <cell r="F12" t="str">
            <v>32 GAL COMM CAN PU-OVER5</v>
          </cell>
          <cell r="G12" t="str">
            <v>MONTHLY ARREARS</v>
          </cell>
          <cell r="H12">
            <v>3.75</v>
          </cell>
        </row>
        <row r="13">
          <cell r="A13" t="str">
            <v>MASON CO-REGULATEDCOMMERCIAL - REARLOAD32CPU2</v>
          </cell>
          <cell r="B13" t="str">
            <v>MASON CO-REGULATED</v>
          </cell>
          <cell r="C13" t="str">
            <v>MASON CO-REGULATED</v>
          </cell>
          <cell r="D13" t="str">
            <v>COMMERCIAL - REARLOAD</v>
          </cell>
          <cell r="E13" t="str">
            <v>32CPU2</v>
          </cell>
          <cell r="F13" t="str">
            <v>32 GAL COMM CAN PU-OVER5</v>
          </cell>
          <cell r="G13" t="str">
            <v>MONTHLY ARREARS</v>
          </cell>
          <cell r="H13">
            <v>4.03</v>
          </cell>
        </row>
        <row r="14">
          <cell r="A14" t="str">
            <v>CITY of SHELTON-REGULATEDCOMMERCIAL - REARLOAD32CPU3</v>
          </cell>
          <cell r="B14" t="str">
            <v>CITY of SHELTON-REGULATED</v>
          </cell>
          <cell r="C14" t="str">
            <v>CITY of SHELTON-REGULATED</v>
          </cell>
          <cell r="D14" t="str">
            <v>COMMERCIAL - REARLOAD</v>
          </cell>
          <cell r="E14" t="str">
            <v>32CPU3</v>
          </cell>
          <cell r="F14" t="str">
            <v>32 GAL COMM CAN PU-SINGLE</v>
          </cell>
          <cell r="G14" t="str">
            <v>MONTHLY ARREARS</v>
          </cell>
          <cell r="H14">
            <v>4.3600000000000003</v>
          </cell>
        </row>
        <row r="15">
          <cell r="A15" t="str">
            <v>KITSAP CO -REGULATEDCOMMERCIAL - REARLOAD32CPU3</v>
          </cell>
          <cell r="B15" t="str">
            <v>KITSAP CO -REGULATED</v>
          </cell>
          <cell r="C15" t="str">
            <v>KITSAP CO -REGULATED</v>
          </cell>
          <cell r="D15" t="str">
            <v>COMMERCIAL - REARLOAD</v>
          </cell>
          <cell r="E15" t="str">
            <v>32CPU3</v>
          </cell>
          <cell r="F15" t="str">
            <v>32 GAL COMM CAN PU-SINGLE</v>
          </cell>
          <cell r="G15" t="str">
            <v>MONTHLY ARREARS</v>
          </cell>
          <cell r="H15">
            <v>4.07</v>
          </cell>
        </row>
        <row r="16">
          <cell r="A16" t="str">
            <v>MASON CO-REGULATEDCOMMERCIAL - REARLOAD32CPU3</v>
          </cell>
          <cell r="B16" t="str">
            <v>MASON CO-REGULATED</v>
          </cell>
          <cell r="C16" t="str">
            <v>MASON CO-REGULATED</v>
          </cell>
          <cell r="D16" t="str">
            <v>COMMERCIAL - REARLOAD</v>
          </cell>
          <cell r="E16" t="str">
            <v>32CPU3</v>
          </cell>
          <cell r="F16" t="str">
            <v>32 GAL COMM CAN PU-SINGLE</v>
          </cell>
          <cell r="G16" t="str">
            <v>MONTHLY ARREARS</v>
          </cell>
          <cell r="H16">
            <v>4.3600000000000003</v>
          </cell>
        </row>
        <row r="17">
          <cell r="A17" t="str">
            <v>CITY of SHELTON-REGULATEDRESIDENTIAL32RE1</v>
          </cell>
          <cell r="B17" t="str">
            <v>CITY of SHELTON-REGULATED</v>
          </cell>
          <cell r="C17" t="str">
            <v>CITY of SHELTON-REGULATED</v>
          </cell>
          <cell r="D17" t="str">
            <v>RESIDENTIAL</v>
          </cell>
          <cell r="E17" t="str">
            <v>32RE1</v>
          </cell>
          <cell r="F17" t="str">
            <v>1-32 GAL CAN-EOW SVC</v>
          </cell>
          <cell r="G17" t="str">
            <v>BI-MONTHLY SPLIT EVEN</v>
          </cell>
          <cell r="H17">
            <v>9.1199999999999992</v>
          </cell>
        </row>
        <row r="18">
          <cell r="A18" t="str">
            <v>KITSAP CO -REGULATEDRESIDENTIAL32RE1</v>
          </cell>
          <cell r="B18" t="str">
            <v>KITSAP CO -REGULATED</v>
          </cell>
          <cell r="C18" t="str">
            <v>KITSAP CO -REGULATED</v>
          </cell>
          <cell r="D18" t="str">
            <v>RESIDENTIAL</v>
          </cell>
          <cell r="E18" t="str">
            <v>32RE1</v>
          </cell>
          <cell r="F18" t="str">
            <v>1-32 GAL CAN-EOW SVC</v>
          </cell>
          <cell r="G18" t="str">
            <v>BI-MONTHLY SPLIT EVEN</v>
          </cell>
          <cell r="H18">
            <v>8.5</v>
          </cell>
        </row>
        <row r="19">
          <cell r="A19" t="str">
            <v>MASON CO-REGULATEDRESIDENTIAL32RE1</v>
          </cell>
          <cell r="B19" t="str">
            <v>MASON CO-REGULATED</v>
          </cell>
          <cell r="C19" t="str">
            <v>MASON CO-REGULATED</v>
          </cell>
          <cell r="D19" t="str">
            <v>RESIDENTIAL</v>
          </cell>
          <cell r="E19" t="str">
            <v>32RE1</v>
          </cell>
          <cell r="F19" t="str">
            <v>1-32 GAL CAN-EOW SVC</v>
          </cell>
          <cell r="G19" t="str">
            <v>BI-MONTHLY SPLIT EVEN</v>
          </cell>
          <cell r="H19">
            <v>9.1199999999999992</v>
          </cell>
        </row>
        <row r="20">
          <cell r="A20" t="str">
            <v>CITY of SHELTON-REGULATEDRESIDENTIAL32RE2</v>
          </cell>
          <cell r="B20" t="str">
            <v>CITY of SHELTON-REGULATED</v>
          </cell>
          <cell r="C20" t="str">
            <v>CITY of SHELTON-REGULATED</v>
          </cell>
          <cell r="D20" t="str">
            <v>RESIDENTIAL</v>
          </cell>
          <cell r="E20" t="str">
            <v>32RE2</v>
          </cell>
          <cell r="F20" t="str">
            <v>2-32 GAL CAN-EOW SVC</v>
          </cell>
          <cell r="G20" t="str">
            <v>BI-MONTHLY SPLIT EVEN</v>
          </cell>
          <cell r="H20">
            <v>14.63</v>
          </cell>
        </row>
        <row r="21">
          <cell r="A21" t="str">
            <v>KITSAP CO -REGULATEDRESIDENTIAL32RE2</v>
          </cell>
          <cell r="B21" t="str">
            <v>KITSAP CO -REGULATED</v>
          </cell>
          <cell r="C21" t="str">
            <v>KITSAP CO -REGULATED</v>
          </cell>
          <cell r="D21" t="str">
            <v>RESIDENTIAL</v>
          </cell>
          <cell r="E21" t="str">
            <v>32RE2</v>
          </cell>
          <cell r="F21" t="str">
            <v>2-32 GAL CAN-EOW SVC</v>
          </cell>
          <cell r="G21" t="str">
            <v>BI-MONTHLY SPLIT EVEN</v>
          </cell>
          <cell r="H21">
            <v>13.54</v>
          </cell>
        </row>
        <row r="22">
          <cell r="A22" t="str">
            <v>MASON CO-REGULATEDRESIDENTIAL32RE2</v>
          </cell>
          <cell r="B22" t="str">
            <v>MASON CO-REGULATED</v>
          </cell>
          <cell r="C22" t="str">
            <v>MASON CO-REGULATED</v>
          </cell>
          <cell r="D22" t="str">
            <v>RESIDENTIAL</v>
          </cell>
          <cell r="E22" t="str">
            <v>32RE2</v>
          </cell>
          <cell r="F22" t="str">
            <v>2-32 GAL CAN-EOW SVC</v>
          </cell>
          <cell r="G22" t="str">
            <v>BI-MONTHLY SPLIT EVEN</v>
          </cell>
          <cell r="H22">
            <v>14.63</v>
          </cell>
        </row>
        <row r="23">
          <cell r="A23" t="str">
            <v>CITY of SHELTON-REGULATEDRESIDENTIAL32RM1</v>
          </cell>
          <cell r="B23" t="str">
            <v>CITY of SHELTON-REGULATED</v>
          </cell>
          <cell r="C23" t="str">
            <v>CITY of SHELTON-REGULATED</v>
          </cell>
          <cell r="D23" t="str">
            <v>RESIDENTIAL</v>
          </cell>
          <cell r="E23" t="str">
            <v>32RM1</v>
          </cell>
          <cell r="F23" t="str">
            <v>1-32 GAL CAN-MONTHLY SVC</v>
          </cell>
          <cell r="G23" t="str">
            <v>BI-MONTHLY SPLIT EVEN</v>
          </cell>
          <cell r="H23">
            <v>5.03</v>
          </cell>
        </row>
        <row r="24">
          <cell r="A24" t="str">
            <v>KITSAP CO -REGULATEDRESIDENTIAL32RM1</v>
          </cell>
          <cell r="B24" t="str">
            <v>KITSAP CO -REGULATED</v>
          </cell>
          <cell r="C24" t="str">
            <v>KITSAP CO -REGULATED</v>
          </cell>
          <cell r="D24" t="str">
            <v>RESIDENTIAL</v>
          </cell>
          <cell r="E24" t="str">
            <v>32RM1</v>
          </cell>
          <cell r="F24" t="str">
            <v>1-32 GAL CAN-MONTHLY SVC</v>
          </cell>
          <cell r="G24" t="str">
            <v>BI-MONTHLY SPLIT EVEN</v>
          </cell>
          <cell r="H24">
            <v>4.7300000000000004</v>
          </cell>
        </row>
        <row r="25">
          <cell r="A25" t="str">
            <v>MASON CO-REGULATEDRESIDENTIAL32RM1</v>
          </cell>
          <cell r="B25" t="str">
            <v>MASON CO-REGULATED</v>
          </cell>
          <cell r="C25" t="str">
            <v>MASON CO-REGULATED</v>
          </cell>
          <cell r="D25" t="str">
            <v>RESIDENTIAL</v>
          </cell>
          <cell r="E25" t="str">
            <v>32RM1</v>
          </cell>
          <cell r="F25" t="str">
            <v>1-32 GAL CAN-MONTHLY SVC</v>
          </cell>
          <cell r="G25" t="str">
            <v>BI-MONTHLY SPLIT EVEN</v>
          </cell>
          <cell r="H25">
            <v>5.03</v>
          </cell>
        </row>
        <row r="26">
          <cell r="A26" t="str">
            <v>CITY of SHELTON-REGULATEDRESIDENTIAL32ROCPU</v>
          </cell>
          <cell r="B26" t="str">
            <v>CITY of SHELTON-REGULATED</v>
          </cell>
          <cell r="C26" t="str">
            <v>CITY of SHELTON-REGULATED</v>
          </cell>
          <cell r="D26" t="str">
            <v>RESIDENTIAL</v>
          </cell>
          <cell r="E26" t="str">
            <v>32ROCPU</v>
          </cell>
          <cell r="F26" t="str">
            <v>1-32 GAL CAN-ON CALL SVC</v>
          </cell>
          <cell r="G26" t="str">
            <v>ONCALL</v>
          </cell>
          <cell r="H26">
            <v>5.03</v>
          </cell>
        </row>
        <row r="27">
          <cell r="A27" t="str">
            <v>KITSAP CO -REGULATEDRESIDENTIAL32ROCPU</v>
          </cell>
          <cell r="B27" t="str">
            <v>KITSAP CO -REGULATED</v>
          </cell>
          <cell r="C27" t="str">
            <v>KITSAP CO -REGULATED</v>
          </cell>
          <cell r="D27" t="str">
            <v>RESIDENTIAL</v>
          </cell>
          <cell r="E27" t="str">
            <v>32ROCPU</v>
          </cell>
          <cell r="F27" t="str">
            <v>1-32 GAL CAN-ON CALL SVC</v>
          </cell>
          <cell r="G27" t="str">
            <v>ONCALL</v>
          </cell>
          <cell r="H27">
            <v>4.7300000000000004</v>
          </cell>
        </row>
        <row r="28">
          <cell r="A28" t="str">
            <v>MASON CO-REGULATEDRESIDENTIAL32ROCPU</v>
          </cell>
          <cell r="B28" t="str">
            <v>MASON CO-REGULATED</v>
          </cell>
          <cell r="C28" t="str">
            <v>MASON CO-REGULATED</v>
          </cell>
          <cell r="D28" t="str">
            <v>RESIDENTIAL</v>
          </cell>
          <cell r="E28" t="str">
            <v>32ROCPU</v>
          </cell>
          <cell r="F28" t="str">
            <v>1-32 GAL CAN-ON CALL SVC</v>
          </cell>
          <cell r="G28" t="str">
            <v>ONCALL</v>
          </cell>
          <cell r="H28">
            <v>5.03</v>
          </cell>
        </row>
        <row r="29">
          <cell r="A29" t="str">
            <v>CITY of SHELTON-REGULATEDRESIDENTIAL32RW1</v>
          </cell>
          <cell r="B29" t="str">
            <v>CITY of SHELTON-REGULATED</v>
          </cell>
          <cell r="C29" t="str">
            <v>CITY of SHELTON-REGULATED</v>
          </cell>
          <cell r="D29" t="str">
            <v>RESIDENTIAL</v>
          </cell>
          <cell r="E29" t="str">
            <v>32RW1</v>
          </cell>
          <cell r="F29" t="str">
            <v>1-32 GAL CAN-WEEKLY SVC</v>
          </cell>
          <cell r="G29" t="str">
            <v>BI-MONTHLY SPLIT EVEN</v>
          </cell>
          <cell r="H29">
            <v>15.97</v>
          </cell>
        </row>
        <row r="30">
          <cell r="A30" t="str">
            <v>KITSAP CO -REGULATEDRESIDENTIAL32RW1</v>
          </cell>
          <cell r="B30" t="str">
            <v>KITSAP CO -REGULATED</v>
          </cell>
          <cell r="C30" t="str">
            <v>KITSAP CO -REGULATED</v>
          </cell>
          <cell r="D30" t="str">
            <v>RESIDENTIAL</v>
          </cell>
          <cell r="E30" t="str">
            <v>32RW1</v>
          </cell>
          <cell r="F30" t="str">
            <v>1-32 GAL CAN-WEEKLY SVC</v>
          </cell>
          <cell r="G30" t="str">
            <v>BI-MONTHLY SPLIT EVEN</v>
          </cell>
          <cell r="H30">
            <v>14.73</v>
          </cell>
        </row>
        <row r="31">
          <cell r="A31" t="str">
            <v>MASON CO-REGULATEDRESIDENTIAL32RW1</v>
          </cell>
          <cell r="B31" t="str">
            <v>MASON CO-REGULATED</v>
          </cell>
          <cell r="C31" t="str">
            <v>MASON CO-REGULATED</v>
          </cell>
          <cell r="D31" t="str">
            <v>RESIDENTIAL</v>
          </cell>
          <cell r="E31" t="str">
            <v>32RW1</v>
          </cell>
          <cell r="F31" t="str">
            <v>1-32 GAL CAN-WEEKLY SVC</v>
          </cell>
          <cell r="G31" t="str">
            <v>BI-MONTHLY SPLIT EVEN</v>
          </cell>
          <cell r="H31">
            <v>15.97</v>
          </cell>
        </row>
        <row r="32">
          <cell r="A32" t="str">
            <v>CITY of SHELTON-REGULATEDRESIDENTIAL32RW2</v>
          </cell>
          <cell r="B32" t="str">
            <v>CITY of SHELTON-REGULATED</v>
          </cell>
          <cell r="C32" t="str">
            <v>CITY of SHELTON-REGULATED</v>
          </cell>
          <cell r="D32" t="str">
            <v>RESIDENTIAL</v>
          </cell>
          <cell r="E32" t="str">
            <v>32RW2</v>
          </cell>
          <cell r="F32" t="str">
            <v>2-32 GAL CANS-WEEKLY SVC</v>
          </cell>
          <cell r="G32" t="str">
            <v>BI-MONTHLY SPLIT EVEN</v>
          </cell>
          <cell r="H32">
            <v>23.86</v>
          </cell>
        </row>
        <row r="33">
          <cell r="A33" t="str">
            <v>KITSAP CO -REGULATEDRESIDENTIAL32RW2</v>
          </cell>
          <cell r="B33" t="str">
            <v>KITSAP CO -REGULATED</v>
          </cell>
          <cell r="C33" t="str">
            <v>KITSAP CO -REGULATED</v>
          </cell>
          <cell r="D33" t="str">
            <v>RESIDENTIAL</v>
          </cell>
          <cell r="E33" t="str">
            <v>32RW2</v>
          </cell>
          <cell r="F33" t="str">
            <v>2-32 GAL CANS-WEEKLY SVC</v>
          </cell>
          <cell r="G33" t="str">
            <v>BI-MONTHLY SPLIT EVEN</v>
          </cell>
          <cell r="H33">
            <v>21.69</v>
          </cell>
        </row>
        <row r="34">
          <cell r="A34" t="str">
            <v>MASON CO-REGULATEDRESIDENTIAL32RW2</v>
          </cell>
          <cell r="B34" t="str">
            <v>MASON CO-REGULATED</v>
          </cell>
          <cell r="C34" t="str">
            <v>MASON CO-REGULATED</v>
          </cell>
          <cell r="D34" t="str">
            <v>RESIDENTIAL</v>
          </cell>
          <cell r="E34" t="str">
            <v>32RW2</v>
          </cell>
          <cell r="F34" t="str">
            <v>2-32 GAL CANS-WEEKLY SVC</v>
          </cell>
          <cell r="G34" t="str">
            <v>BI-MONTHLY SPLIT EVEN</v>
          </cell>
          <cell r="H34">
            <v>23.86</v>
          </cell>
        </row>
        <row r="35">
          <cell r="A35" t="str">
            <v>CITY of SHELTON-REGULATEDRESIDENTIAL32RW3</v>
          </cell>
          <cell r="B35" t="str">
            <v>CITY of SHELTON-REGULATED</v>
          </cell>
          <cell r="C35" t="str">
            <v>CITY of SHELTON-REGULATED</v>
          </cell>
          <cell r="D35" t="str">
            <v>RESIDENTIAL</v>
          </cell>
          <cell r="E35" t="str">
            <v>32RW3</v>
          </cell>
          <cell r="F35" t="str">
            <v>3-32 GAL CANS-WEEKLY SVC</v>
          </cell>
          <cell r="G35" t="str">
            <v>BI-MONTHLY SPLIT EVEN</v>
          </cell>
          <cell r="H35">
            <v>32.270000000000003</v>
          </cell>
        </row>
        <row r="36">
          <cell r="A36" t="str">
            <v>KITSAP CO -REGULATEDRESIDENTIAL32RW3</v>
          </cell>
          <cell r="B36" t="str">
            <v>KITSAP CO -REGULATED</v>
          </cell>
          <cell r="C36" t="str">
            <v>KITSAP CO -REGULATED</v>
          </cell>
          <cell r="D36" t="str">
            <v>RESIDENTIAL</v>
          </cell>
          <cell r="E36" t="str">
            <v>32RW3</v>
          </cell>
          <cell r="F36" t="str">
            <v>3-32 GAL CANS-WEEKLY SVC</v>
          </cell>
          <cell r="G36" t="str">
            <v>BI-MONTHLY SPLIT EVEN</v>
          </cell>
          <cell r="H36">
            <v>28.89</v>
          </cell>
        </row>
        <row r="37">
          <cell r="A37" t="str">
            <v>MASON CO-REGULATEDRESIDENTIAL32RW3</v>
          </cell>
          <cell r="B37" t="str">
            <v>MASON CO-REGULATED</v>
          </cell>
          <cell r="C37" t="str">
            <v>MASON CO-REGULATED</v>
          </cell>
          <cell r="D37" t="str">
            <v>RESIDENTIAL</v>
          </cell>
          <cell r="E37" t="str">
            <v>32RW3</v>
          </cell>
          <cell r="F37" t="str">
            <v>3-32 GAL CANS-WEEKLY SVC</v>
          </cell>
          <cell r="G37" t="str">
            <v>BI-MONTHLY SPLIT EVEN</v>
          </cell>
          <cell r="H37">
            <v>32.270000000000003</v>
          </cell>
        </row>
        <row r="38">
          <cell r="A38" t="str">
            <v>CITY of SHELTON-REGULATEDRESIDENTIAL32RW4</v>
          </cell>
          <cell r="B38" t="str">
            <v>CITY of SHELTON-REGULATED</v>
          </cell>
          <cell r="C38" t="str">
            <v>CITY of SHELTON-REGULATED</v>
          </cell>
          <cell r="D38" t="str">
            <v>RESIDENTIAL</v>
          </cell>
          <cell r="E38" t="str">
            <v>32RW4</v>
          </cell>
          <cell r="F38" t="str">
            <v>4-32 GAL CANS-WEEKLY SVC</v>
          </cell>
          <cell r="G38" t="str">
            <v>BI-MONTHLY SPLIT EVEN</v>
          </cell>
          <cell r="H38">
            <v>41.37</v>
          </cell>
        </row>
        <row r="39">
          <cell r="A39" t="str">
            <v>KITSAP CO -REGULATEDRESIDENTIAL32RW4</v>
          </cell>
          <cell r="B39" t="str">
            <v>KITSAP CO -REGULATED</v>
          </cell>
          <cell r="C39" t="str">
            <v>KITSAP CO -REGULATED</v>
          </cell>
          <cell r="D39" t="str">
            <v>RESIDENTIAL</v>
          </cell>
          <cell r="E39" t="str">
            <v>32RW4</v>
          </cell>
          <cell r="F39" t="str">
            <v>4-32 GAL CANS-WEEKLY SVC</v>
          </cell>
          <cell r="G39" t="str">
            <v>BI-MONTHLY SPLIT EVEN</v>
          </cell>
          <cell r="H39">
            <v>36.79</v>
          </cell>
        </row>
        <row r="40">
          <cell r="A40" t="str">
            <v>MASON CO-REGULATEDRESIDENTIAL32RW4</v>
          </cell>
          <cell r="B40" t="str">
            <v>MASON CO-REGULATED</v>
          </cell>
          <cell r="C40" t="str">
            <v>MASON CO-REGULATED</v>
          </cell>
          <cell r="D40" t="str">
            <v>RESIDENTIAL</v>
          </cell>
          <cell r="E40" t="str">
            <v>32RW4</v>
          </cell>
          <cell r="F40" t="str">
            <v>4-32 GAL CANS-WEEKLY SVC</v>
          </cell>
          <cell r="G40" t="str">
            <v>BI-MONTHLY SPLIT EVEN</v>
          </cell>
          <cell r="H40">
            <v>41.37</v>
          </cell>
        </row>
        <row r="41">
          <cell r="A41" t="str">
            <v>CITY of SHELTON-REGULATEDRESIDENTIAL32RW5</v>
          </cell>
          <cell r="B41" t="str">
            <v>CITY of SHELTON-REGULATED</v>
          </cell>
          <cell r="C41" t="str">
            <v>CITY of SHELTON-REGULATED</v>
          </cell>
          <cell r="D41" t="str">
            <v>RESIDENTIAL</v>
          </cell>
          <cell r="E41" t="str">
            <v>32RW5</v>
          </cell>
          <cell r="F41" t="str">
            <v>5-32 GAL CANS-WEEKLY SVC</v>
          </cell>
          <cell r="G41" t="str">
            <v>BI-MONTHLY SPLIT EVEN</v>
          </cell>
          <cell r="H41">
            <v>49.49</v>
          </cell>
        </row>
        <row r="42">
          <cell r="A42" t="str">
            <v>KITSAP CO -REGULATEDRESIDENTIAL32RW5</v>
          </cell>
          <cell r="B42" t="str">
            <v>KITSAP CO -REGULATED</v>
          </cell>
          <cell r="C42" t="str">
            <v>KITSAP CO -REGULATED</v>
          </cell>
          <cell r="D42" t="str">
            <v>RESIDENTIAL</v>
          </cell>
          <cell r="E42" t="str">
            <v>32RW5</v>
          </cell>
          <cell r="F42" t="str">
            <v>5-32 GAL CANS-WEEKLY SVC</v>
          </cell>
          <cell r="G42" t="str">
            <v>BI-MONTHLY SPLIT EVEN</v>
          </cell>
          <cell r="H42">
            <v>43.94</v>
          </cell>
        </row>
        <row r="43">
          <cell r="A43" t="str">
            <v>MASON CO-REGULATEDRESIDENTIAL32RW5</v>
          </cell>
          <cell r="B43" t="str">
            <v>MASON CO-REGULATED</v>
          </cell>
          <cell r="C43" t="str">
            <v>MASON CO-REGULATED</v>
          </cell>
          <cell r="D43" t="str">
            <v>RESIDENTIAL</v>
          </cell>
          <cell r="E43" t="str">
            <v>32RW5</v>
          </cell>
          <cell r="F43" t="str">
            <v>5-32 GAL CANS-WEEKLY SVC</v>
          </cell>
          <cell r="G43" t="str">
            <v>BI-MONTHLY SPLIT EVEN</v>
          </cell>
          <cell r="H43">
            <v>49.49</v>
          </cell>
        </row>
        <row r="44">
          <cell r="A44" t="str">
            <v>CITY of SHELTON-REGULATEDRESIDENTIAL32RW6</v>
          </cell>
          <cell r="B44" t="str">
            <v>CITY of SHELTON-REGULATED</v>
          </cell>
          <cell r="C44" t="str">
            <v>CITY of SHELTON-REGULATED</v>
          </cell>
          <cell r="D44" t="str">
            <v>RESIDENTIAL</v>
          </cell>
          <cell r="E44" t="str">
            <v>32RW6</v>
          </cell>
          <cell r="F44" t="str">
            <v>6-32 GAL CANS-WEEKLY SVC</v>
          </cell>
          <cell r="G44" t="str">
            <v>BI-MONTHLY SPLIT EVEN</v>
          </cell>
          <cell r="H44">
            <v>57.7</v>
          </cell>
        </row>
        <row r="45">
          <cell r="A45" t="str">
            <v>KITSAP CO -REGULATEDRESIDENTIAL32RW6</v>
          </cell>
          <cell r="B45" t="str">
            <v>KITSAP CO -REGULATED</v>
          </cell>
          <cell r="C45" t="str">
            <v>KITSAP CO -REGULATED</v>
          </cell>
          <cell r="D45" t="str">
            <v>RESIDENTIAL</v>
          </cell>
          <cell r="E45" t="str">
            <v>32RW6</v>
          </cell>
          <cell r="F45" t="str">
            <v>6-32 GAL CANS-WEEKLY SVC</v>
          </cell>
          <cell r="G45" t="str">
            <v>BI-MONTHLY SPLIT EVEN</v>
          </cell>
          <cell r="H45">
            <v>50.97</v>
          </cell>
        </row>
        <row r="46">
          <cell r="A46" t="str">
            <v>MASON CO-REGULATEDRESIDENTIAL32RW6</v>
          </cell>
          <cell r="B46" t="str">
            <v>MASON CO-REGULATED</v>
          </cell>
          <cell r="C46" t="str">
            <v>MASON CO-REGULATED</v>
          </cell>
          <cell r="D46" t="str">
            <v>RESIDENTIAL</v>
          </cell>
          <cell r="E46" t="str">
            <v>32RW6</v>
          </cell>
          <cell r="F46" t="str">
            <v>6-32 GAL CANS-WEEKLY SVC</v>
          </cell>
          <cell r="G46" t="str">
            <v>BI-MONTHLY SPLIT EVEN</v>
          </cell>
          <cell r="H46">
            <v>57.7</v>
          </cell>
        </row>
        <row r="47">
          <cell r="A47" t="str">
            <v>CITY OF SHELTON-CONTRACTRESIDENTIAL35RE1</v>
          </cell>
          <cell r="B47" t="str">
            <v>CITY OF SHELTON-CONTRACT</v>
          </cell>
          <cell r="C47" t="str">
            <v>CITY OF SHELTON-CONTRACT</v>
          </cell>
          <cell r="D47" t="str">
            <v>RESIDENTIAL</v>
          </cell>
          <cell r="E47" t="str">
            <v>35RE1</v>
          </cell>
          <cell r="F47" t="str">
            <v>1-35 GAL CART EOW SVC</v>
          </cell>
          <cell r="G47" t="str">
            <v>BI-MONTHLY SPLIT ODD</v>
          </cell>
          <cell r="H47">
            <v>11.46</v>
          </cell>
        </row>
        <row r="48">
          <cell r="A48" t="str">
            <v>CITY OF SHELTON-UNREGULATEDRESIDENTIAL35RE1</v>
          </cell>
          <cell r="B48" t="str">
            <v>CITY OF SHELTON-UNREGULATED</v>
          </cell>
          <cell r="C48" t="str">
            <v>CITY OF SHELTON-UNREGULATED</v>
          </cell>
          <cell r="D48" t="str">
            <v>RESIDENTIAL</v>
          </cell>
          <cell r="E48" t="str">
            <v>35RE1</v>
          </cell>
          <cell r="F48" t="str">
            <v>1-35 GAL CART EOW SVC</v>
          </cell>
          <cell r="G48" t="str">
            <v>BI-MONTHLY SPLIT ODD</v>
          </cell>
          <cell r="H48">
            <v>7.125</v>
          </cell>
        </row>
        <row r="49">
          <cell r="A49" t="str">
            <v>KITSAP CO -REGULATEDRESIDENTIAL35RE1</v>
          </cell>
          <cell r="B49" t="str">
            <v>KITSAP CO -REGULATED</v>
          </cell>
          <cell r="C49" t="str">
            <v>KITSAP CO -REGULATED</v>
          </cell>
          <cell r="D49" t="str">
            <v>RESIDENTIAL</v>
          </cell>
          <cell r="E49" t="str">
            <v>35RE1</v>
          </cell>
          <cell r="F49" t="str">
            <v>1-35 GAL CART EOW SVC</v>
          </cell>
          <cell r="G49" t="str">
            <v>BI-MONTHLY SPLIT ODD</v>
          </cell>
          <cell r="H49">
            <v>10.11</v>
          </cell>
        </row>
        <row r="50">
          <cell r="A50" t="str">
            <v>MASON CO-REGULATEDRESIDENTIAL35RE1</v>
          </cell>
          <cell r="B50" t="str">
            <v>MASON CO-REGULATED</v>
          </cell>
          <cell r="C50" t="str">
            <v>MASON CO-REGULATED</v>
          </cell>
          <cell r="D50" t="str">
            <v>RESIDENTIAL</v>
          </cell>
          <cell r="E50" t="str">
            <v>35RE1</v>
          </cell>
          <cell r="F50" t="str">
            <v>1-35 GAL CART EOW SVC</v>
          </cell>
          <cell r="G50" t="str">
            <v>BI-MONTHLY SPLIT ODD</v>
          </cell>
          <cell r="H50">
            <v>10.87</v>
          </cell>
        </row>
        <row r="51">
          <cell r="A51" t="str">
            <v>CITY OF SHELTON-CONTRACTRESIDENTIAL35RE1RR</v>
          </cell>
          <cell r="B51" t="str">
            <v>CITY OF SHELTON-CONTRACT</v>
          </cell>
          <cell r="C51" t="str">
            <v>CITY OF SHELTON-CONTRACT</v>
          </cell>
          <cell r="D51" t="str">
            <v>RESIDENTIAL</v>
          </cell>
          <cell r="E51" t="str">
            <v>35RE1RR</v>
          </cell>
          <cell r="F51" t="str">
            <v>1-35 GL CART EOW REDUCED RATE</v>
          </cell>
          <cell r="G51" t="str">
            <v>MONTHLY ARREARS</v>
          </cell>
          <cell r="H51">
            <v>9.5</v>
          </cell>
        </row>
        <row r="52">
          <cell r="A52" t="str">
            <v>CITY OF SHELTON-UNREGULATEDRESIDENTIAL35RE1RR</v>
          </cell>
          <cell r="B52" t="str">
            <v>CITY OF SHELTON-UNREGULATED</v>
          </cell>
          <cell r="C52" t="str">
            <v>CITY OF SHELTON-UNREGULATED</v>
          </cell>
          <cell r="D52" t="str">
            <v>RESIDENTIAL</v>
          </cell>
          <cell r="E52" t="str">
            <v>35RE1RR</v>
          </cell>
          <cell r="F52" t="str">
            <v>1-35 GL CART EOW REDUCED RATE</v>
          </cell>
          <cell r="G52" t="str">
            <v>MONTHLY ARREARS</v>
          </cell>
          <cell r="H52">
            <v>11.83</v>
          </cell>
        </row>
        <row r="53">
          <cell r="A53" t="str">
            <v>KITSAP CO -REGULATEDRESIDENTIAL35RM1</v>
          </cell>
          <cell r="B53" t="str">
            <v>KITSAP CO -REGULATED</v>
          </cell>
          <cell r="C53" t="str">
            <v>KITSAP CO -REGULATED</v>
          </cell>
          <cell r="D53" t="str">
            <v>RESIDENTIAL</v>
          </cell>
          <cell r="E53" t="str">
            <v>35RM1</v>
          </cell>
          <cell r="F53" t="str">
            <v>1-35 GAL CART MONTHLY SVC</v>
          </cell>
          <cell r="G53" t="str">
            <v>BI-MONTHLY SPLIT EVEN</v>
          </cell>
          <cell r="H53">
            <v>6.1</v>
          </cell>
        </row>
        <row r="54">
          <cell r="A54" t="str">
            <v>MASON CO-REGULATEDRESIDENTIAL35RM1</v>
          </cell>
          <cell r="B54" t="str">
            <v>MASON CO-REGULATED</v>
          </cell>
          <cell r="C54" t="str">
            <v>MASON CO-REGULATED</v>
          </cell>
          <cell r="D54" t="str">
            <v>RESIDENTIAL</v>
          </cell>
          <cell r="E54" t="str">
            <v>35RM1</v>
          </cell>
          <cell r="F54" t="str">
            <v>1-35 GAL CART MONTHLY SVC</v>
          </cell>
          <cell r="G54" t="str">
            <v>BI-MONTHLY SPLIT EVEN</v>
          </cell>
          <cell r="H54">
            <v>6.45</v>
          </cell>
        </row>
        <row r="55">
          <cell r="A55" t="str">
            <v>KITSAP CO -REGULATEDRESIDENTIAL35ROCC1</v>
          </cell>
          <cell r="B55" t="str">
            <v>KITSAP CO -REGULATED</v>
          </cell>
          <cell r="C55" t="str">
            <v>KITSAP CO -REGULATED</v>
          </cell>
          <cell r="D55" t="str">
            <v>RESIDENTIAL</v>
          </cell>
          <cell r="E55" t="str">
            <v>35ROCC1</v>
          </cell>
          <cell r="F55" t="str">
            <v>1-35 GAL ON CALL PICKUP</v>
          </cell>
          <cell r="G55" t="str">
            <v>MONTHLY ARREARS</v>
          </cell>
          <cell r="H55">
            <v>6.1</v>
          </cell>
        </row>
        <row r="56">
          <cell r="A56" t="str">
            <v>MASON CO-REGULATEDRESIDENTIAL35ROCC1</v>
          </cell>
          <cell r="B56" t="str">
            <v>MASON CO-REGULATED</v>
          </cell>
          <cell r="C56" t="str">
            <v>MASON CO-REGULATED</v>
          </cell>
          <cell r="D56" t="str">
            <v>RESIDENTIAL</v>
          </cell>
          <cell r="E56" t="str">
            <v>35ROCC1</v>
          </cell>
          <cell r="F56" t="str">
            <v>1-35 GAL ON CALL PICKUP</v>
          </cell>
          <cell r="G56" t="str">
            <v>MONTHLY ARREARS</v>
          </cell>
          <cell r="H56">
            <v>6.45</v>
          </cell>
        </row>
        <row r="57">
          <cell r="A57" t="str">
            <v>KITSAP CO -REGULATEDRESIDENTIAL35RW1</v>
          </cell>
          <cell r="B57" t="str">
            <v>KITSAP CO -REGULATED</v>
          </cell>
          <cell r="C57" t="str">
            <v>KITSAP CO -REGULATED</v>
          </cell>
          <cell r="D57" t="str">
            <v>RESIDENTIAL</v>
          </cell>
          <cell r="E57" t="str">
            <v>35RW1</v>
          </cell>
          <cell r="F57" t="str">
            <v>1-35 GAL CART WEEKLY SVC</v>
          </cell>
          <cell r="G57" t="str">
            <v>BI-MONTHLY SPLIT ODD</v>
          </cell>
          <cell r="H57">
            <v>16.829999999999998</v>
          </cell>
        </row>
        <row r="58">
          <cell r="A58" t="str">
            <v>MASON CO-REGULATEDRESIDENTIAL35RW1</v>
          </cell>
          <cell r="B58" t="str">
            <v>MASON CO-REGULATED</v>
          </cell>
          <cell r="C58" t="str">
            <v>MASON CO-REGULATED</v>
          </cell>
          <cell r="D58" t="str">
            <v>RESIDENTIAL</v>
          </cell>
          <cell r="E58" t="str">
            <v>35RW1</v>
          </cell>
          <cell r="F58" t="str">
            <v>1-35 GAL CART WEEKLY SVC</v>
          </cell>
          <cell r="G58" t="str">
            <v>BI-MONTHLY SPLIT ODD</v>
          </cell>
          <cell r="H58">
            <v>18.3</v>
          </cell>
        </row>
        <row r="59">
          <cell r="A59" t="str">
            <v>CITY of SHELTON-REGULATEDRESIDENTIAL45RW1</v>
          </cell>
          <cell r="B59" t="str">
            <v>CITY of SHELTON-REGULATED</v>
          </cell>
          <cell r="C59" t="str">
            <v>CITY of SHELTON-REGULATED</v>
          </cell>
          <cell r="D59" t="str">
            <v>RESIDENTIAL</v>
          </cell>
          <cell r="E59" t="str">
            <v>45RW1</v>
          </cell>
          <cell r="F59" t="str">
            <v>1-45 GAL CAN-WEEKLY SVC</v>
          </cell>
          <cell r="G59" t="str">
            <v>BI-MONTHLY SPLIT EVEN</v>
          </cell>
          <cell r="H59">
            <v>21.49</v>
          </cell>
        </row>
        <row r="60">
          <cell r="A60" t="str">
            <v>KITSAP CO -REGULATEDRESIDENTIAL45RW1</v>
          </cell>
          <cell r="B60" t="str">
            <v>KITSAP CO -REGULATED</v>
          </cell>
          <cell r="C60" t="str">
            <v>KITSAP CO -REGULATED</v>
          </cell>
          <cell r="D60" t="str">
            <v>RESIDENTIAL</v>
          </cell>
          <cell r="E60" t="str">
            <v>45RW1</v>
          </cell>
          <cell r="F60" t="str">
            <v>1-45 GAL CAN-WEEKLY SVC</v>
          </cell>
          <cell r="G60" t="str">
            <v>BI-MONTHLY SPLIT EVEN</v>
          </cell>
          <cell r="H60">
            <v>19.36</v>
          </cell>
        </row>
        <row r="61">
          <cell r="A61" t="str">
            <v>MASON CO-REGULATEDRESIDENTIAL45RW1</v>
          </cell>
          <cell r="B61" t="str">
            <v>MASON CO-REGULATED</v>
          </cell>
          <cell r="C61" t="str">
            <v>MASON CO-REGULATED</v>
          </cell>
          <cell r="D61" t="str">
            <v>RESIDENTIAL</v>
          </cell>
          <cell r="E61" t="str">
            <v>45RW1</v>
          </cell>
          <cell r="F61" t="str">
            <v>1-45 GAL CAN-WEEKLY SVC</v>
          </cell>
          <cell r="G61" t="str">
            <v>BI-MONTHLY SPLIT EVEN</v>
          </cell>
          <cell r="H61">
            <v>21.49</v>
          </cell>
        </row>
        <row r="62">
          <cell r="A62" t="str">
            <v>KITSAP CO -REGULATEDRESIDENTIAL48RE1</v>
          </cell>
          <cell r="B62" t="str">
            <v>KITSAP CO -REGULATED</v>
          </cell>
          <cell r="C62" t="str">
            <v>KITSAP CO -REGULATED</v>
          </cell>
          <cell r="D62" t="str">
            <v>RESIDENTIAL</v>
          </cell>
          <cell r="E62" t="str">
            <v>48RE1</v>
          </cell>
          <cell r="F62" t="str">
            <v>1-48 GAL EOW</v>
          </cell>
          <cell r="G62" t="str">
            <v>BI-MONTHLY SPLIT EVEN</v>
          </cell>
          <cell r="H62">
            <v>13.32</v>
          </cell>
        </row>
        <row r="63">
          <cell r="A63" t="str">
            <v>MASON CO-REGULATEDRESIDENTIAL48RE1</v>
          </cell>
          <cell r="B63" t="str">
            <v>MASON CO-REGULATED</v>
          </cell>
          <cell r="C63" t="str">
            <v>MASON CO-REGULATED</v>
          </cell>
          <cell r="D63" t="str">
            <v>RESIDENTIAL</v>
          </cell>
          <cell r="E63" t="str">
            <v>48RE1</v>
          </cell>
          <cell r="F63" t="str">
            <v>1-48 GAL EOW</v>
          </cell>
          <cell r="G63" t="str">
            <v>BI-MONTHLY SPLIT EVEN</v>
          </cell>
          <cell r="H63">
            <v>14.37</v>
          </cell>
        </row>
        <row r="64">
          <cell r="A64" t="str">
            <v>KITSAP CO -REGULATEDRESIDENTIAL48RM1</v>
          </cell>
          <cell r="B64" t="str">
            <v>KITSAP CO -REGULATED</v>
          </cell>
          <cell r="C64" t="str">
            <v>KITSAP CO -REGULATED</v>
          </cell>
          <cell r="D64" t="str">
            <v>RESIDENTIAL</v>
          </cell>
          <cell r="E64" t="str">
            <v>48RM1</v>
          </cell>
          <cell r="F64" t="str">
            <v>1-48 GAL MONTHLY</v>
          </cell>
          <cell r="G64" t="str">
            <v>BI-MONTHLY SPLIT EVEN</v>
          </cell>
          <cell r="H64">
            <v>7.64</v>
          </cell>
        </row>
        <row r="65">
          <cell r="A65" t="str">
            <v>MASON CO-REGULATEDRESIDENTIAL48RM1</v>
          </cell>
          <cell r="B65" t="str">
            <v>MASON CO-REGULATED</v>
          </cell>
          <cell r="C65" t="str">
            <v>MASON CO-REGULATED</v>
          </cell>
          <cell r="D65" t="str">
            <v>RESIDENTIAL</v>
          </cell>
          <cell r="E65" t="str">
            <v>48RM1</v>
          </cell>
          <cell r="F65" t="str">
            <v>1-48 GAL MONTHLY</v>
          </cell>
          <cell r="G65" t="str">
            <v>BI-MONTHLY SPLIT EVEN</v>
          </cell>
          <cell r="H65">
            <v>8.08</v>
          </cell>
        </row>
        <row r="66">
          <cell r="A66" t="str">
            <v>KITSAP CO -REGULATEDRESIDENTIAL48ROCC1</v>
          </cell>
          <cell r="B66" t="str">
            <v>KITSAP CO -REGULATED</v>
          </cell>
          <cell r="C66" t="str">
            <v>KITSAP CO -REGULATED</v>
          </cell>
          <cell r="D66" t="str">
            <v>RESIDENTIAL</v>
          </cell>
          <cell r="E66" t="str">
            <v>48ROCC1</v>
          </cell>
          <cell r="F66" t="str">
            <v>1-48 GAL ON CALL PICKUP</v>
          </cell>
          <cell r="G66" t="str">
            <v>MONTHLY ARREARS</v>
          </cell>
          <cell r="H66">
            <v>7.64</v>
          </cell>
        </row>
        <row r="67">
          <cell r="A67" t="str">
            <v>MASON CO-REGULATEDRESIDENTIAL48ROCC1</v>
          </cell>
          <cell r="B67" t="str">
            <v>MASON CO-REGULATED</v>
          </cell>
          <cell r="C67" t="str">
            <v>MASON CO-REGULATED</v>
          </cell>
          <cell r="D67" t="str">
            <v>RESIDENTIAL</v>
          </cell>
          <cell r="E67" t="str">
            <v>48ROCC1</v>
          </cell>
          <cell r="F67" t="str">
            <v>1-48 GAL ON CALL PICKUP</v>
          </cell>
          <cell r="G67" t="str">
            <v>MONTHLY ARREARS</v>
          </cell>
          <cell r="H67">
            <v>8.08</v>
          </cell>
        </row>
        <row r="68">
          <cell r="A68" t="str">
            <v>KITSAP CO -REGULATEDRESIDENTIAL48RW1</v>
          </cell>
          <cell r="B68" t="str">
            <v>KITSAP CO -REGULATED</v>
          </cell>
          <cell r="C68" t="str">
            <v>KITSAP CO -REGULATED</v>
          </cell>
          <cell r="D68" t="str">
            <v>RESIDENTIAL</v>
          </cell>
          <cell r="E68" t="str">
            <v>48RW1</v>
          </cell>
          <cell r="F68" t="str">
            <v>1-48 GAL WEEKLY</v>
          </cell>
          <cell r="G68" t="str">
            <v>BI-MONTHLY SPLIT EVEN</v>
          </cell>
          <cell r="H68">
            <v>21.03</v>
          </cell>
        </row>
        <row r="69">
          <cell r="A69" t="str">
            <v>MASON CO-REGULATEDRESIDENTIAL48RW1</v>
          </cell>
          <cell r="B69" t="str">
            <v>MASON CO-REGULATED</v>
          </cell>
          <cell r="C69" t="str">
            <v>MASON CO-REGULATED</v>
          </cell>
          <cell r="D69" t="str">
            <v>RESIDENTIAL</v>
          </cell>
          <cell r="E69" t="str">
            <v>48RW1</v>
          </cell>
          <cell r="F69" t="str">
            <v>1-48 GAL WEEKLY</v>
          </cell>
          <cell r="G69" t="str">
            <v>BI-MONTHLY SPLIT EVEN</v>
          </cell>
          <cell r="H69">
            <v>23.25</v>
          </cell>
        </row>
        <row r="70">
          <cell r="A70" t="str">
            <v>CITY OF SHELTON-CONTRACTCOMMERCIAL - REARLOAD64CW1</v>
          </cell>
          <cell r="B70" t="str">
            <v>CITY OF SHELTON-CONTRACT</v>
          </cell>
          <cell r="C70" t="str">
            <v>CITY OF SHELTON-CONTRACT</v>
          </cell>
          <cell r="D70" t="str">
            <v>COMMERCIAL - REARLOAD</v>
          </cell>
          <cell r="E70" t="str">
            <v>64CW1</v>
          </cell>
          <cell r="F70" t="str">
            <v>1-64 GL CART WEEKLY SVC</v>
          </cell>
          <cell r="G70" t="str">
            <v>MONTHLY ARREARS</v>
          </cell>
          <cell r="H70">
            <v>19.649999999999999</v>
          </cell>
        </row>
        <row r="71">
          <cell r="A71" t="str">
            <v>CITY OF SHELTON-UNREGULATEDCOMMERCIAL - REARLOAD64CW1</v>
          </cell>
          <cell r="B71" t="str">
            <v>CITY OF SHELTON-UNREGULATED</v>
          </cell>
          <cell r="C71" t="str">
            <v>CITY OF SHELTON-UNREGULATED</v>
          </cell>
          <cell r="D71" t="str">
            <v>COMMERCIAL - REARLOAD</v>
          </cell>
          <cell r="E71" t="str">
            <v>64CW1</v>
          </cell>
          <cell r="F71" t="str">
            <v>1-64 GL CART WEEKLY SVC</v>
          </cell>
          <cell r="G71" t="str">
            <v>MONTHLY ARREARS</v>
          </cell>
          <cell r="H71">
            <v>24.23</v>
          </cell>
        </row>
        <row r="72">
          <cell r="A72" t="str">
            <v>CITY OF SHELTON-CONTRACTRESIDENTIAL64RE1</v>
          </cell>
          <cell r="B72" t="str">
            <v>CITY OF SHELTON-CONTRACT</v>
          </cell>
          <cell r="C72" t="str">
            <v>CITY OF SHELTON-CONTRACT</v>
          </cell>
          <cell r="D72" t="str">
            <v>RESIDENTIAL</v>
          </cell>
          <cell r="E72" t="str">
            <v>64RE1</v>
          </cell>
          <cell r="F72" t="str">
            <v>1-64 GAL EOW</v>
          </cell>
          <cell r="G72" t="str">
            <v>BI-MONTHLY SPLIT EVEN</v>
          </cell>
          <cell r="H72">
            <v>16.3</v>
          </cell>
        </row>
        <row r="73">
          <cell r="A73" t="str">
            <v>CITY OF SHELTON-UNREGULATEDRESIDENTIAL64RE1</v>
          </cell>
          <cell r="B73" t="str">
            <v>CITY OF SHELTON-UNREGULATED</v>
          </cell>
          <cell r="C73" t="str">
            <v>CITY OF SHELTON-UNREGULATED</v>
          </cell>
          <cell r="D73" t="str">
            <v>RESIDENTIAL</v>
          </cell>
          <cell r="E73" t="str">
            <v>64RE1</v>
          </cell>
          <cell r="F73" t="str">
            <v>1-64 GAL EOW</v>
          </cell>
          <cell r="G73" t="str">
            <v>BI-MONTHLY SPLIT EVEN</v>
          </cell>
          <cell r="H73">
            <v>10.145</v>
          </cell>
        </row>
        <row r="74">
          <cell r="A74" t="str">
            <v>KITSAP CO -REGULATEDRESIDENTIAL64RE1</v>
          </cell>
          <cell r="B74" t="str">
            <v>KITSAP CO -REGULATED</v>
          </cell>
          <cell r="C74" t="str">
            <v>KITSAP CO -REGULATED</v>
          </cell>
          <cell r="D74" t="str">
            <v>RESIDENTIAL</v>
          </cell>
          <cell r="E74" t="str">
            <v>64RE1</v>
          </cell>
          <cell r="F74" t="str">
            <v>1-64 GAL EOW</v>
          </cell>
          <cell r="G74" t="str">
            <v>BI-MONTHLY SPLIT EVEN</v>
          </cell>
          <cell r="H74">
            <v>15.83</v>
          </cell>
        </row>
        <row r="75">
          <cell r="A75" t="str">
            <v>MASON CO-REGULATEDRESIDENTIAL64RE1</v>
          </cell>
          <cell r="B75" t="str">
            <v>MASON CO-REGULATED</v>
          </cell>
          <cell r="C75" t="str">
            <v>MASON CO-REGULATED</v>
          </cell>
          <cell r="D75" t="str">
            <v>RESIDENTIAL</v>
          </cell>
          <cell r="E75" t="str">
            <v>64RE1</v>
          </cell>
          <cell r="F75" t="str">
            <v>1-64 GAL EOW</v>
          </cell>
          <cell r="G75" t="str">
            <v>BI-MONTHLY SPLIT EVEN</v>
          </cell>
          <cell r="H75">
            <v>17.14</v>
          </cell>
        </row>
        <row r="76">
          <cell r="A76" t="str">
            <v>CITY OF SHELTON-CONTRACTRESIDENTIAL64RE1RR</v>
          </cell>
          <cell r="B76" t="str">
            <v>CITY OF SHELTON-CONTRACT</v>
          </cell>
          <cell r="C76" t="str">
            <v>CITY OF SHELTON-CONTRACT</v>
          </cell>
          <cell r="D76" t="str">
            <v>RESIDENTIAL</v>
          </cell>
          <cell r="E76" t="str">
            <v>64RE1RR</v>
          </cell>
          <cell r="F76" t="str">
            <v>1-64 GL CART EOW REDUCED RATE</v>
          </cell>
          <cell r="G76" t="str">
            <v>MONTHLY ARREARS</v>
          </cell>
          <cell r="H76">
            <v>13.54</v>
          </cell>
        </row>
        <row r="77">
          <cell r="A77" t="str">
            <v>CITY OF SHELTON-UNREGULATEDRESIDENTIAL64RE1RR</v>
          </cell>
          <cell r="B77" t="str">
            <v>CITY OF SHELTON-UNREGULATED</v>
          </cell>
          <cell r="C77" t="str">
            <v>CITY OF SHELTON-UNREGULATED</v>
          </cell>
          <cell r="D77" t="str">
            <v>RESIDENTIAL</v>
          </cell>
          <cell r="E77" t="str">
            <v>64RE1RR</v>
          </cell>
          <cell r="F77" t="str">
            <v>1-64 GL CART EOW REDUCED RATE</v>
          </cell>
          <cell r="G77" t="str">
            <v>MONTHLY ARREARS</v>
          </cell>
          <cell r="H77">
            <v>16.84</v>
          </cell>
        </row>
        <row r="78">
          <cell r="A78" t="str">
            <v>KITSAP CO -REGULATEDRESIDENTIAL64RM1</v>
          </cell>
          <cell r="B78" t="str">
            <v>KITSAP CO -REGULATED</v>
          </cell>
          <cell r="C78" t="str">
            <v>KITSAP CO -REGULATED</v>
          </cell>
          <cell r="D78" t="str">
            <v>RESIDENTIAL</v>
          </cell>
          <cell r="E78" t="str">
            <v>64RM1</v>
          </cell>
          <cell r="F78" t="str">
            <v>1-64 GAL MONTHLY</v>
          </cell>
          <cell r="G78" t="str">
            <v>BI-MONTHLY SPLIT EVEN</v>
          </cell>
          <cell r="H78">
            <v>8.98</v>
          </cell>
        </row>
        <row r="79">
          <cell r="A79" t="str">
            <v>MASON CO-REGULATEDRESIDENTIAL64RM1</v>
          </cell>
          <cell r="B79" t="str">
            <v>MASON CO-REGULATED</v>
          </cell>
          <cell r="C79" t="str">
            <v>MASON CO-REGULATED</v>
          </cell>
          <cell r="D79" t="str">
            <v>RESIDENTIAL</v>
          </cell>
          <cell r="E79" t="str">
            <v>64RM1</v>
          </cell>
          <cell r="F79" t="str">
            <v>1-64 GAL MONTHLY</v>
          </cell>
          <cell r="G79" t="str">
            <v>BI-MONTHLY SPLIT EVEN</v>
          </cell>
          <cell r="H79">
            <v>9.5399999999999991</v>
          </cell>
        </row>
        <row r="80">
          <cell r="A80" t="str">
            <v>KITSAP CO -REGULATEDRESIDENTIAL64ROCC1</v>
          </cell>
          <cell r="B80" t="str">
            <v>KITSAP CO -REGULATED</v>
          </cell>
          <cell r="C80" t="str">
            <v>KITSAP CO -REGULATED</v>
          </cell>
          <cell r="D80" t="str">
            <v>RESIDENTIAL</v>
          </cell>
          <cell r="E80" t="str">
            <v>64ROCC1</v>
          </cell>
          <cell r="F80" t="str">
            <v>1-64 GAL ON CALL PICKUP</v>
          </cell>
          <cell r="G80" t="str">
            <v>MONTHLY ARREARS</v>
          </cell>
          <cell r="H80">
            <v>8.98</v>
          </cell>
        </row>
        <row r="81">
          <cell r="A81" t="str">
            <v>MASON CO-REGULATEDRESIDENTIAL64ROCC1</v>
          </cell>
          <cell r="B81" t="str">
            <v>MASON CO-REGULATED</v>
          </cell>
          <cell r="C81" t="str">
            <v>MASON CO-REGULATED</v>
          </cell>
          <cell r="D81" t="str">
            <v>RESIDENTIAL</v>
          </cell>
          <cell r="E81" t="str">
            <v>64ROCC1</v>
          </cell>
          <cell r="F81" t="str">
            <v>1-64 GAL ON CALL PICKUP</v>
          </cell>
          <cell r="G81" t="str">
            <v>MONTHLY ARREARS</v>
          </cell>
          <cell r="H81">
            <v>9.5399999999999991</v>
          </cell>
        </row>
        <row r="82">
          <cell r="A82" t="str">
            <v>CITY OF SHELTON-CONTRACTRESIDENTIAL64RW1</v>
          </cell>
          <cell r="B82" t="str">
            <v>CITY OF SHELTON-CONTRACT</v>
          </cell>
          <cell r="C82" t="str">
            <v>CITY OF SHELTON-CONTRACT</v>
          </cell>
          <cell r="D82" t="str">
            <v>RESIDENTIAL</v>
          </cell>
          <cell r="E82" t="str">
            <v>64RW1</v>
          </cell>
          <cell r="F82" t="str">
            <v>1-64 GAL CART WEEKLY SVC</v>
          </cell>
          <cell r="G82" t="str">
            <v>BI-MONTHLY SPLIT ODD</v>
          </cell>
          <cell r="H82">
            <v>30.84</v>
          </cell>
        </row>
        <row r="83">
          <cell r="A83" t="str">
            <v>CITY OF SHELTON-UNREGULATEDRESIDENTIAL64RW1</v>
          </cell>
          <cell r="B83" t="str">
            <v>CITY OF SHELTON-UNREGULATED</v>
          </cell>
          <cell r="C83" t="str">
            <v>CITY OF SHELTON-UNREGULATED</v>
          </cell>
          <cell r="D83" t="str">
            <v>RESIDENTIAL</v>
          </cell>
          <cell r="E83" t="str">
            <v>64RW1</v>
          </cell>
          <cell r="F83" t="str">
            <v>1-64 GAL CART WEEKLY SVC</v>
          </cell>
          <cell r="G83" t="str">
            <v>BI-MONTHLY SPLIT ODD</v>
          </cell>
          <cell r="H83">
            <v>19.184999999999999</v>
          </cell>
        </row>
        <row r="84">
          <cell r="A84" t="str">
            <v>KITSAP CO -REGULATEDRESIDENTIAL64RW1</v>
          </cell>
          <cell r="B84" t="str">
            <v>KITSAP CO -REGULATED</v>
          </cell>
          <cell r="C84" t="str">
            <v>KITSAP CO -REGULATED</v>
          </cell>
          <cell r="D84" t="str">
            <v>RESIDENTIAL</v>
          </cell>
          <cell r="E84" t="str">
            <v>64RW1</v>
          </cell>
          <cell r="F84" t="str">
            <v>1-64 GAL CART WEEKLY SVC</v>
          </cell>
          <cell r="G84" t="str">
            <v>BI-MONTHLY SPLIT ODD</v>
          </cell>
          <cell r="H84">
            <v>25.1</v>
          </cell>
        </row>
        <row r="85">
          <cell r="A85" t="str">
            <v>MASON CO-REGULATEDRESIDENTIAL64RW1</v>
          </cell>
          <cell r="B85" t="str">
            <v>MASON CO-REGULATED</v>
          </cell>
          <cell r="C85" t="str">
            <v>MASON CO-REGULATED</v>
          </cell>
          <cell r="D85" t="str">
            <v>RESIDENTIAL</v>
          </cell>
          <cell r="E85" t="str">
            <v>64RW1</v>
          </cell>
          <cell r="F85" t="str">
            <v>1-64 GAL CART WEEKLY SVC</v>
          </cell>
          <cell r="G85" t="str">
            <v>BI-MONTHLY SPLIT ODD</v>
          </cell>
          <cell r="H85">
            <v>28.38</v>
          </cell>
        </row>
        <row r="86">
          <cell r="A86" t="str">
            <v>CITY OF SHELTON-CONTRACTRESIDENTIAL64RW1RR</v>
          </cell>
          <cell r="B86" t="str">
            <v>CITY OF SHELTON-CONTRACT</v>
          </cell>
          <cell r="C86" t="str">
            <v>CITY OF SHELTON-CONTRACT</v>
          </cell>
          <cell r="D86" t="str">
            <v>RESIDENTIAL</v>
          </cell>
          <cell r="E86" t="str">
            <v>64RW1RR</v>
          </cell>
          <cell r="F86" t="str">
            <v>1-64 GL CART WKLY REDUCED RATE</v>
          </cell>
          <cell r="G86" t="str">
            <v>MONTHLY ARREARS</v>
          </cell>
          <cell r="H86">
            <v>25.6</v>
          </cell>
        </row>
        <row r="87">
          <cell r="A87" t="str">
            <v>CITY OF SHELTON-UNREGULATEDRESIDENTIAL64RW1RR</v>
          </cell>
          <cell r="B87" t="str">
            <v>CITY OF SHELTON-UNREGULATED</v>
          </cell>
          <cell r="C87" t="str">
            <v>CITY OF SHELTON-UNREGULATED</v>
          </cell>
          <cell r="D87" t="str">
            <v>RESIDENTIAL</v>
          </cell>
          <cell r="E87" t="str">
            <v>64RW1RR</v>
          </cell>
          <cell r="F87" t="str">
            <v>1-64 GL CART WKLY REDUCED RATE</v>
          </cell>
          <cell r="G87" t="str">
            <v>MONTHLY ARREARS</v>
          </cell>
          <cell r="H87">
            <v>31.85</v>
          </cell>
        </row>
        <row r="88">
          <cell r="A88" t="str">
            <v>CITY of SHELTON-REGULATEDCOMMERCIAL RECYCLE96CRCOGE1</v>
          </cell>
          <cell r="B88" t="str">
            <v>CITY of SHELTON-REGULATED</v>
          </cell>
          <cell r="C88" t="str">
            <v>CITY of SHELTON-REGULATED</v>
          </cell>
          <cell r="D88" t="str">
            <v>COMMERCIAL RECYCLE</v>
          </cell>
          <cell r="E88" t="str">
            <v>96CRCOGE1</v>
          </cell>
          <cell r="F88" t="str">
            <v>96 COMMINGLE WG-EOW</v>
          </cell>
          <cell r="G88" t="str">
            <v>MONTHLY ARREARS</v>
          </cell>
          <cell r="H88">
            <v>0</v>
          </cell>
        </row>
        <row r="89">
          <cell r="A89" t="str">
            <v>CITY OF SHELTON-UNREGULATEDCOMMERCIAL RECYCLE96CRCOGE1</v>
          </cell>
          <cell r="B89" t="str">
            <v>CITY OF SHELTON-UNREGULATED</v>
          </cell>
          <cell r="C89" t="str">
            <v>CITY OF SHELTON-UNREGULATED</v>
          </cell>
          <cell r="D89" t="str">
            <v>COMMERCIAL RECYCLE</v>
          </cell>
          <cell r="E89" t="str">
            <v>96CRCOGE1</v>
          </cell>
          <cell r="F89" t="str">
            <v>96 COMMINGLE WG-EOW</v>
          </cell>
          <cell r="G89" t="str">
            <v>MONTHLY ARREARS</v>
          </cell>
          <cell r="H89">
            <v>23.82</v>
          </cell>
        </row>
        <row r="90">
          <cell r="A90" t="str">
            <v>KITSAP CO -REGULATEDCOMMERCIAL RECYCLE96CRCOGE1</v>
          </cell>
          <cell r="B90" t="str">
            <v>KITSAP CO -REGULATED</v>
          </cell>
          <cell r="C90" t="str">
            <v>KITSAP CO -REGULATED</v>
          </cell>
          <cell r="D90" t="str">
            <v>COMMERCIAL RECYCLE</v>
          </cell>
          <cell r="E90" t="str">
            <v>96CRCOGE1</v>
          </cell>
          <cell r="F90" t="str">
            <v>96 COMMINGLE WG-EOW</v>
          </cell>
          <cell r="G90" t="str">
            <v>MONTHLY ARREARS</v>
          </cell>
          <cell r="H90">
            <v>0</v>
          </cell>
        </row>
        <row r="91">
          <cell r="A91" t="str">
            <v>KITSAP CO-UNREGULATEDCOMMERCIAL RECYCLE96CRCOGE1</v>
          </cell>
          <cell r="B91" t="str">
            <v>KITSAP CO-UNREGULATED</v>
          </cell>
          <cell r="C91" t="str">
            <v>KITSAP CO-UNREGULATED</v>
          </cell>
          <cell r="D91" t="str">
            <v>COMMERCIAL RECYCLE</v>
          </cell>
          <cell r="E91" t="str">
            <v>96CRCOGE1</v>
          </cell>
          <cell r="F91" t="str">
            <v>96 COMMINGLE WG-EOW</v>
          </cell>
          <cell r="G91" t="str">
            <v>MONTHLY ARREARS</v>
          </cell>
          <cell r="H91">
            <v>23.82</v>
          </cell>
        </row>
        <row r="92">
          <cell r="A92" t="str">
            <v>MASON CO-REGULATEDCOMMERCIAL RECYCLE96CRCOGE1</v>
          </cell>
          <cell r="B92" t="str">
            <v>MASON CO-REGULATED</v>
          </cell>
          <cell r="C92" t="str">
            <v>MASON CO-REGULATED</v>
          </cell>
          <cell r="D92" t="str">
            <v>COMMERCIAL RECYCLE</v>
          </cell>
          <cell r="E92" t="str">
            <v>96CRCOGE1</v>
          </cell>
          <cell r="F92" t="str">
            <v>96 COMMINGLE WG-EOW</v>
          </cell>
          <cell r="G92" t="str">
            <v>MONTHLY ARREARS</v>
          </cell>
          <cell r="H92">
            <v>0</v>
          </cell>
        </row>
        <row r="93">
          <cell r="A93" t="str">
            <v>MASON CO-UNREGULATEDCOMMERCIAL RECYCLE96CRCOGE1</v>
          </cell>
          <cell r="B93" t="str">
            <v>MASON CO-UNREGULATED</v>
          </cell>
          <cell r="C93" t="str">
            <v>MASON CO-UNREGULATED</v>
          </cell>
          <cell r="D93" t="str">
            <v>COMMERCIAL RECYCLE</v>
          </cell>
          <cell r="E93" t="str">
            <v>96CRCOGE1</v>
          </cell>
          <cell r="F93" t="str">
            <v>96 COMMINGLE WG-EOW</v>
          </cell>
          <cell r="G93" t="str">
            <v>MONTHLY ARREARS</v>
          </cell>
          <cell r="H93">
            <v>23.82</v>
          </cell>
        </row>
        <row r="94">
          <cell r="A94" t="str">
            <v>CITY of SHELTON-REGULATEDCOMMERCIAL RECYCLE96CRCOGM1</v>
          </cell>
          <cell r="B94" t="str">
            <v>CITY of SHELTON-REGULATED</v>
          </cell>
          <cell r="C94" t="str">
            <v>CITY of SHELTON-REGULATED</v>
          </cell>
          <cell r="D94" t="str">
            <v>COMMERCIAL RECYCLE</v>
          </cell>
          <cell r="E94" t="str">
            <v>96CRCOGM1</v>
          </cell>
          <cell r="F94" t="str">
            <v>96 COMMINGLE WGMNTHLY</v>
          </cell>
          <cell r="G94" t="str">
            <v>MONTHLY ARREARS</v>
          </cell>
          <cell r="H94">
            <v>0</v>
          </cell>
        </row>
        <row r="95">
          <cell r="A95" t="str">
            <v>CITY OF SHELTON-UNREGULATEDCOMMERCIAL RECYCLE96CRCOGM1</v>
          </cell>
          <cell r="B95" t="str">
            <v>CITY OF SHELTON-UNREGULATED</v>
          </cell>
          <cell r="C95" t="str">
            <v>CITY OF SHELTON-UNREGULATED</v>
          </cell>
          <cell r="D95" t="str">
            <v>COMMERCIAL RECYCLE</v>
          </cell>
          <cell r="E95" t="str">
            <v>96CRCOGM1</v>
          </cell>
          <cell r="F95" t="str">
            <v>96 COMMINGLE WGMNTHLY</v>
          </cell>
          <cell r="G95" t="str">
            <v>MONTHLY ARREARS</v>
          </cell>
          <cell r="H95">
            <v>18.34</v>
          </cell>
        </row>
        <row r="96">
          <cell r="A96" t="str">
            <v>KITSAP CO -REGULATEDCOMMERCIAL RECYCLE96CRCOGM1</v>
          </cell>
          <cell r="B96" t="str">
            <v>KITSAP CO -REGULATED</v>
          </cell>
          <cell r="C96" t="str">
            <v>KITSAP CO -REGULATED</v>
          </cell>
          <cell r="D96" t="str">
            <v>COMMERCIAL RECYCLE</v>
          </cell>
          <cell r="E96" t="str">
            <v>96CRCOGM1</v>
          </cell>
          <cell r="F96" t="str">
            <v>96 COMMINGLE WGMNTHLY</v>
          </cell>
          <cell r="G96" t="str">
            <v>MONTHLY ARREARS</v>
          </cell>
          <cell r="H96">
            <v>0</v>
          </cell>
        </row>
        <row r="97">
          <cell r="A97" t="str">
            <v>KITSAP CO-UNREGULATEDCOMMERCIAL RECYCLE96CRCOGM1</v>
          </cell>
          <cell r="B97" t="str">
            <v>KITSAP CO-UNREGULATED</v>
          </cell>
          <cell r="C97" t="str">
            <v>KITSAP CO-UNREGULATED</v>
          </cell>
          <cell r="D97" t="str">
            <v>COMMERCIAL RECYCLE</v>
          </cell>
          <cell r="E97" t="str">
            <v>96CRCOGM1</v>
          </cell>
          <cell r="F97" t="str">
            <v>96 COMMINGLE WGMNTHLY</v>
          </cell>
          <cell r="G97" t="str">
            <v>MONTHLY ARREARS</v>
          </cell>
          <cell r="H97">
            <v>18.34</v>
          </cell>
        </row>
        <row r="98">
          <cell r="A98" t="str">
            <v>MASON CO-REGULATEDCOMMERCIAL RECYCLE96CRCOGM1</v>
          </cell>
          <cell r="B98" t="str">
            <v>MASON CO-REGULATED</v>
          </cell>
          <cell r="C98" t="str">
            <v>MASON CO-REGULATED</v>
          </cell>
          <cell r="D98" t="str">
            <v>COMMERCIAL RECYCLE</v>
          </cell>
          <cell r="E98" t="str">
            <v>96CRCOGM1</v>
          </cell>
          <cell r="F98" t="str">
            <v>96 COMMINGLE WGMNTHLY</v>
          </cell>
          <cell r="G98" t="str">
            <v>MONTHLY ARREARS</v>
          </cell>
          <cell r="H98">
            <v>0</v>
          </cell>
        </row>
        <row r="99">
          <cell r="A99" t="str">
            <v>MASON CO-UNREGULATEDCOMMERCIAL RECYCLE96CRCOGM1</v>
          </cell>
          <cell r="B99" t="str">
            <v>MASON CO-UNREGULATED</v>
          </cell>
          <cell r="C99" t="str">
            <v>MASON CO-UNREGULATED</v>
          </cell>
          <cell r="D99" t="str">
            <v>COMMERCIAL RECYCLE</v>
          </cell>
          <cell r="E99" t="str">
            <v>96CRCOGM1</v>
          </cell>
          <cell r="F99" t="str">
            <v>96 COMMINGLE WGMNTHLY</v>
          </cell>
          <cell r="G99" t="str">
            <v>MONTHLY ARREARS</v>
          </cell>
          <cell r="H99">
            <v>18.34</v>
          </cell>
        </row>
        <row r="100">
          <cell r="A100" t="str">
            <v>CITY of SHELTON-REGULATEDCOMMERCIAL RECYCLE96CRCOGOC</v>
          </cell>
          <cell r="B100" t="str">
            <v>CITY of SHELTON-REGULATED</v>
          </cell>
          <cell r="C100" t="str">
            <v>CITY of SHELTON-REGULATED</v>
          </cell>
          <cell r="D100" t="str">
            <v>COMMERCIAL RECYCLE</v>
          </cell>
          <cell r="E100" t="str">
            <v>96CRCOGOC</v>
          </cell>
          <cell r="F100" t="str">
            <v>96 COMMINGLE WGON CALL</v>
          </cell>
          <cell r="G100" t="str">
            <v>MONTHLY ARREARS</v>
          </cell>
          <cell r="H100">
            <v>0</v>
          </cell>
        </row>
        <row r="101">
          <cell r="A101" t="str">
            <v>CITY OF SHELTON-UNREGULATEDCOMMERCIAL RECYCLE96CRCOGOC</v>
          </cell>
          <cell r="B101" t="str">
            <v>CITY OF SHELTON-UNREGULATED</v>
          </cell>
          <cell r="C101" t="str">
            <v>CITY OF SHELTON-UNREGULATED</v>
          </cell>
          <cell r="D101" t="str">
            <v>COMMERCIAL RECYCLE</v>
          </cell>
          <cell r="E101" t="str">
            <v>96CRCOGOC</v>
          </cell>
          <cell r="F101" t="str">
            <v>96 COMMINGLE WGON CALL</v>
          </cell>
          <cell r="G101" t="str">
            <v>MONTHLY ARREARS</v>
          </cell>
          <cell r="H101">
            <v>18.34</v>
          </cell>
        </row>
        <row r="102">
          <cell r="A102" t="str">
            <v>KITSAP CO -REGULATEDCOMMERCIAL RECYCLE96CRCOGOC</v>
          </cell>
          <cell r="B102" t="str">
            <v>KITSAP CO -REGULATED</v>
          </cell>
          <cell r="C102" t="str">
            <v>KITSAP CO -REGULATED</v>
          </cell>
          <cell r="D102" t="str">
            <v>COMMERCIAL RECYCLE</v>
          </cell>
          <cell r="E102" t="str">
            <v>96CRCOGOC</v>
          </cell>
          <cell r="F102" t="str">
            <v>96 COMMINGLE WGON CALL</v>
          </cell>
          <cell r="G102" t="str">
            <v>MONTHLY ARREARS</v>
          </cell>
          <cell r="H102">
            <v>0</v>
          </cell>
        </row>
        <row r="103">
          <cell r="A103" t="str">
            <v>KITSAP CO-UNREGULATEDCOMMERCIAL RECYCLE96CRCOGOC</v>
          </cell>
          <cell r="B103" t="str">
            <v>KITSAP CO-UNREGULATED</v>
          </cell>
          <cell r="C103" t="str">
            <v>KITSAP CO-UNREGULATED</v>
          </cell>
          <cell r="D103" t="str">
            <v>COMMERCIAL RECYCLE</v>
          </cell>
          <cell r="E103" t="str">
            <v>96CRCOGOC</v>
          </cell>
          <cell r="F103" t="str">
            <v>96 COMMINGLE WGON CALL</v>
          </cell>
          <cell r="G103" t="str">
            <v>MONTHLY ARREARS</v>
          </cell>
          <cell r="H103">
            <v>18.34</v>
          </cell>
        </row>
        <row r="104">
          <cell r="A104" t="str">
            <v>MASON CO-REGULATEDCOMMERCIAL RECYCLE96CRCOGOC</v>
          </cell>
          <cell r="B104" t="str">
            <v>MASON CO-REGULATED</v>
          </cell>
          <cell r="C104" t="str">
            <v>MASON CO-REGULATED</v>
          </cell>
          <cell r="D104" t="str">
            <v>COMMERCIAL RECYCLE</v>
          </cell>
          <cell r="E104" t="str">
            <v>96CRCOGOC</v>
          </cell>
          <cell r="F104" t="str">
            <v>96 COMMINGLE WGON CALL</v>
          </cell>
          <cell r="G104" t="str">
            <v>MONTHLY ARREARS</v>
          </cell>
          <cell r="H104">
            <v>0</v>
          </cell>
        </row>
        <row r="105">
          <cell r="A105" t="str">
            <v>MASON CO-UNREGULATEDCOMMERCIAL RECYCLE96CRCOGOC</v>
          </cell>
          <cell r="B105" t="str">
            <v>MASON CO-UNREGULATED</v>
          </cell>
          <cell r="C105" t="str">
            <v>MASON CO-UNREGULATED</v>
          </cell>
          <cell r="D105" t="str">
            <v>COMMERCIAL RECYCLE</v>
          </cell>
          <cell r="E105" t="str">
            <v>96CRCOGOC</v>
          </cell>
          <cell r="F105" t="str">
            <v>96 COMMINGLE WGON CALL</v>
          </cell>
          <cell r="G105" t="str">
            <v>MONTHLY ARREARS</v>
          </cell>
          <cell r="H105">
            <v>18.34</v>
          </cell>
        </row>
        <row r="106">
          <cell r="A106" t="str">
            <v>CITY OF SHELTON-UNREGULATEDCOMMERCIAL RECYCLE96CRCOGPPU</v>
          </cell>
          <cell r="B106" t="str">
            <v>CITY OF SHELTON-UNREGULATED</v>
          </cell>
          <cell r="C106" t="str">
            <v>CITY OF SHELTON-UNREGULATED</v>
          </cell>
          <cell r="D106" t="str">
            <v>COMMERCIAL RECYCLE</v>
          </cell>
          <cell r="E106" t="str">
            <v>96CRCOGPPU</v>
          </cell>
          <cell r="F106" t="str">
            <v>96 COMMINGLE WG-PER PU</v>
          </cell>
          <cell r="G106" t="str">
            <v>ONCALL</v>
          </cell>
          <cell r="H106">
            <v>7.55</v>
          </cell>
        </row>
        <row r="107">
          <cell r="A107" t="str">
            <v>KITSAP CO-UNREGULATEDCOMMERCIAL RECYCLE96CRCOGPPU</v>
          </cell>
          <cell r="B107" t="str">
            <v>KITSAP CO-UNREGULATED</v>
          </cell>
          <cell r="C107" t="str">
            <v>KITSAP CO-UNREGULATED</v>
          </cell>
          <cell r="D107" t="str">
            <v>COMMERCIAL RECYCLE</v>
          </cell>
          <cell r="E107" t="str">
            <v>96CRCOGPPU</v>
          </cell>
          <cell r="F107" t="str">
            <v>96 COMMINGLE WG-PER PU</v>
          </cell>
          <cell r="G107" t="str">
            <v>ONCALL</v>
          </cell>
          <cell r="H107">
            <v>7.55</v>
          </cell>
        </row>
        <row r="108">
          <cell r="A108" t="str">
            <v>MASON CO-UNREGULATEDCOMMERCIAL RECYCLE96CRCOGPPU</v>
          </cell>
          <cell r="B108" t="str">
            <v>MASON CO-UNREGULATED</v>
          </cell>
          <cell r="C108" t="str">
            <v>MASON CO-UNREGULATED</v>
          </cell>
          <cell r="D108" t="str">
            <v>COMMERCIAL RECYCLE</v>
          </cell>
          <cell r="E108" t="str">
            <v>96CRCOGPPU</v>
          </cell>
          <cell r="F108" t="str">
            <v>96 COMMINGLE WG-PER PU</v>
          </cell>
          <cell r="G108" t="str">
            <v>ONCALL</v>
          </cell>
          <cell r="H108">
            <v>7.55</v>
          </cell>
        </row>
        <row r="109">
          <cell r="A109" t="str">
            <v>CITY of SHELTON-REGULATEDCOMMERCIAL RECYCLE96CRCOGW1</v>
          </cell>
          <cell r="B109" t="str">
            <v>CITY of SHELTON-REGULATED</v>
          </cell>
          <cell r="C109" t="str">
            <v>CITY of SHELTON-REGULATED</v>
          </cell>
          <cell r="D109" t="str">
            <v>COMMERCIAL RECYCLE</v>
          </cell>
          <cell r="E109" t="str">
            <v>96CRCOGW1</v>
          </cell>
          <cell r="F109" t="str">
            <v>96 COMMINGLE WG-WEEKLY</v>
          </cell>
          <cell r="G109" t="str">
            <v>MONTHLY ARREARS</v>
          </cell>
          <cell r="H109">
            <v>0</v>
          </cell>
        </row>
        <row r="110">
          <cell r="A110" t="str">
            <v>CITY OF SHELTON-UNREGULATEDCOMMERCIAL RECYCLE96CRCOGW1</v>
          </cell>
          <cell r="B110" t="str">
            <v>CITY OF SHELTON-UNREGULATED</v>
          </cell>
          <cell r="C110" t="str">
            <v>CITY OF SHELTON-UNREGULATED</v>
          </cell>
          <cell r="D110" t="str">
            <v>COMMERCIAL RECYCLE</v>
          </cell>
          <cell r="E110" t="str">
            <v>96CRCOGW1</v>
          </cell>
          <cell r="F110" t="str">
            <v>96 COMMINGLE WG-WEEKLY</v>
          </cell>
          <cell r="G110" t="str">
            <v>MONTHLY ARREARS</v>
          </cell>
          <cell r="H110">
            <v>31.05</v>
          </cell>
        </row>
        <row r="111">
          <cell r="A111" t="str">
            <v>KITSAP CO -REGULATEDCOMMERCIAL RECYCLE96CRCOGW1</v>
          </cell>
          <cell r="B111" t="str">
            <v>KITSAP CO -REGULATED</v>
          </cell>
          <cell r="C111" t="str">
            <v>KITSAP CO -REGULATED</v>
          </cell>
          <cell r="D111" t="str">
            <v>COMMERCIAL RECYCLE</v>
          </cell>
          <cell r="E111" t="str">
            <v>96CRCOGW1</v>
          </cell>
          <cell r="F111" t="str">
            <v>96 COMMINGLE WG-WEEKLY</v>
          </cell>
          <cell r="G111" t="str">
            <v>MONTHLY ARREARS</v>
          </cell>
          <cell r="H111">
            <v>0</v>
          </cell>
        </row>
        <row r="112">
          <cell r="A112" t="str">
            <v>KITSAP CO-UNREGULATEDCOMMERCIAL RECYCLE96CRCOGW1</v>
          </cell>
          <cell r="B112" t="str">
            <v>KITSAP CO-UNREGULATED</v>
          </cell>
          <cell r="C112" t="str">
            <v>KITSAP CO-UNREGULATED</v>
          </cell>
          <cell r="D112" t="str">
            <v>COMMERCIAL RECYCLE</v>
          </cell>
          <cell r="E112" t="str">
            <v>96CRCOGW1</v>
          </cell>
          <cell r="F112" t="str">
            <v>96 COMMINGLE WG-WEEKLY</v>
          </cell>
          <cell r="G112" t="str">
            <v>MONTHLY ARREARS</v>
          </cell>
          <cell r="H112">
            <v>31.05</v>
          </cell>
        </row>
        <row r="113">
          <cell r="A113" t="str">
            <v>MASON CO-REGULATEDCOMMERCIAL RECYCLE96CRCOGW1</v>
          </cell>
          <cell r="B113" t="str">
            <v>MASON CO-REGULATED</v>
          </cell>
          <cell r="C113" t="str">
            <v>MASON CO-REGULATED</v>
          </cell>
          <cell r="D113" t="str">
            <v>COMMERCIAL RECYCLE</v>
          </cell>
          <cell r="E113" t="str">
            <v>96CRCOGW1</v>
          </cell>
          <cell r="F113" t="str">
            <v>96 COMMINGLE WG-WEEKLY</v>
          </cell>
          <cell r="G113" t="str">
            <v>MONTHLY ARREARS</v>
          </cell>
          <cell r="H113">
            <v>0</v>
          </cell>
        </row>
        <row r="114">
          <cell r="A114" t="str">
            <v>MASON CO-UNREGULATEDCOMMERCIAL RECYCLE96CRCOGW1</v>
          </cell>
          <cell r="B114" t="str">
            <v>MASON CO-UNREGULATED</v>
          </cell>
          <cell r="C114" t="str">
            <v>MASON CO-UNREGULATED</v>
          </cell>
          <cell r="D114" t="str">
            <v>COMMERCIAL RECYCLE</v>
          </cell>
          <cell r="E114" t="str">
            <v>96CRCOGW1</v>
          </cell>
          <cell r="F114" t="str">
            <v>96 COMMINGLE WG-WEEKLY</v>
          </cell>
          <cell r="G114" t="str">
            <v>MONTHLY ARREARS</v>
          </cell>
          <cell r="H114">
            <v>31.05</v>
          </cell>
        </row>
        <row r="115">
          <cell r="A115" t="str">
            <v>CITY of SHELTON-REGULATEDCOMMERCIAL RECYCLE96CRCONGE1</v>
          </cell>
          <cell r="B115" t="str">
            <v>CITY of SHELTON-REGULATED</v>
          </cell>
          <cell r="C115" t="str">
            <v>CITY of SHELTON-REGULATED</v>
          </cell>
          <cell r="D115" t="str">
            <v>COMMERCIAL RECYCLE</v>
          </cell>
          <cell r="E115" t="str">
            <v>96CRCONGE1</v>
          </cell>
          <cell r="F115" t="str">
            <v>96 COMMINGLE NG-EOW</v>
          </cell>
          <cell r="G115" t="str">
            <v>MONTHLY ARREARS</v>
          </cell>
          <cell r="H115">
            <v>0</v>
          </cell>
        </row>
        <row r="116">
          <cell r="A116" t="str">
            <v>CITY OF SHELTON-UNREGULATEDCOMMERCIAL RECYCLE96CRCONGE1</v>
          </cell>
          <cell r="B116" t="str">
            <v>CITY OF SHELTON-UNREGULATED</v>
          </cell>
          <cell r="C116" t="str">
            <v>CITY OF SHELTON-UNREGULATED</v>
          </cell>
          <cell r="D116" t="str">
            <v>COMMERCIAL RECYCLE</v>
          </cell>
          <cell r="E116" t="str">
            <v>96CRCONGE1</v>
          </cell>
          <cell r="F116" t="str">
            <v>96 COMMINGLE NG-EOW</v>
          </cell>
          <cell r="G116" t="str">
            <v>MONTHLY ARREARS</v>
          </cell>
          <cell r="H116">
            <v>23.82</v>
          </cell>
        </row>
        <row r="117">
          <cell r="A117" t="str">
            <v>KITSAP CO -REGULATEDCOMMERCIAL RECYCLE96CRCONGE1</v>
          </cell>
          <cell r="B117" t="str">
            <v>KITSAP CO -REGULATED</v>
          </cell>
          <cell r="C117" t="str">
            <v>KITSAP CO -REGULATED</v>
          </cell>
          <cell r="D117" t="str">
            <v>COMMERCIAL RECYCLE</v>
          </cell>
          <cell r="E117" t="str">
            <v>96CRCONGE1</v>
          </cell>
          <cell r="F117" t="str">
            <v>96 COMMINGLE NG-EOW</v>
          </cell>
          <cell r="G117" t="str">
            <v>MONTHLY ARREARS</v>
          </cell>
          <cell r="H117">
            <v>0</v>
          </cell>
        </row>
        <row r="118">
          <cell r="A118" t="str">
            <v>KITSAP CO-UNREGULATEDCOMMERCIAL RECYCLE96CRCONGE1</v>
          </cell>
          <cell r="B118" t="str">
            <v>KITSAP CO-UNREGULATED</v>
          </cell>
          <cell r="C118" t="str">
            <v>KITSAP CO-UNREGULATED</v>
          </cell>
          <cell r="D118" t="str">
            <v>COMMERCIAL RECYCLE</v>
          </cell>
          <cell r="E118" t="str">
            <v>96CRCONGE1</v>
          </cell>
          <cell r="F118" t="str">
            <v>96 COMMINGLE NG-EOW</v>
          </cell>
          <cell r="G118" t="str">
            <v>MONTHLY ARREARS</v>
          </cell>
          <cell r="H118">
            <v>23.82</v>
          </cell>
        </row>
        <row r="119">
          <cell r="A119" t="str">
            <v>MASON CO-REGULATEDCOMMERCIAL RECYCLE96CRCONGE1</v>
          </cell>
          <cell r="B119" t="str">
            <v>MASON CO-REGULATED</v>
          </cell>
          <cell r="C119" t="str">
            <v>MASON CO-REGULATED</v>
          </cell>
          <cell r="D119" t="str">
            <v>COMMERCIAL RECYCLE</v>
          </cell>
          <cell r="E119" t="str">
            <v>96CRCONGE1</v>
          </cell>
          <cell r="F119" t="str">
            <v>96 COMMINGLE NG-EOW</v>
          </cell>
          <cell r="G119" t="str">
            <v>MONTHLY ARREARS</v>
          </cell>
          <cell r="H119">
            <v>0</v>
          </cell>
        </row>
        <row r="120">
          <cell r="A120" t="str">
            <v>MASON CO-UNREGULATEDCOMMERCIAL RECYCLE96CRCONGE1</v>
          </cell>
          <cell r="B120" t="str">
            <v>MASON CO-UNREGULATED</v>
          </cell>
          <cell r="C120" t="str">
            <v>MASON CO-UNREGULATED</v>
          </cell>
          <cell r="D120" t="str">
            <v>COMMERCIAL RECYCLE</v>
          </cell>
          <cell r="E120" t="str">
            <v>96CRCONGE1</v>
          </cell>
          <cell r="F120" t="str">
            <v>96 COMMINGLE NG-EOW</v>
          </cell>
          <cell r="G120" t="str">
            <v>MONTHLY ARREARS</v>
          </cell>
          <cell r="H120">
            <v>23.82</v>
          </cell>
        </row>
        <row r="121">
          <cell r="A121" t="str">
            <v>CITY of SHELTON-REGULATEDCOMMERCIAL RECYCLE96CRCONGM1</v>
          </cell>
          <cell r="B121" t="str">
            <v>CITY of SHELTON-REGULATED</v>
          </cell>
          <cell r="C121" t="str">
            <v>CITY of SHELTON-REGULATED</v>
          </cell>
          <cell r="D121" t="str">
            <v>COMMERCIAL RECYCLE</v>
          </cell>
          <cell r="E121" t="str">
            <v>96CRCONGM1</v>
          </cell>
          <cell r="F121" t="str">
            <v>96 COMMINGLE NG-MNTHLY</v>
          </cell>
          <cell r="G121" t="str">
            <v>MONTHLY ARREARS</v>
          </cell>
          <cell r="H121">
            <v>0</v>
          </cell>
        </row>
        <row r="122">
          <cell r="A122" t="str">
            <v>CITY OF SHELTON-UNREGULATEDCOMMERCIAL RECYCLE96CRCONGM1</v>
          </cell>
          <cell r="B122" t="str">
            <v>CITY OF SHELTON-UNREGULATED</v>
          </cell>
          <cell r="C122" t="str">
            <v>CITY OF SHELTON-UNREGULATED</v>
          </cell>
          <cell r="D122" t="str">
            <v>COMMERCIAL RECYCLE</v>
          </cell>
          <cell r="E122" t="str">
            <v>96CRCONGM1</v>
          </cell>
          <cell r="F122" t="str">
            <v>96 COMMINGLE NG-MNTHLY</v>
          </cell>
          <cell r="G122" t="str">
            <v>MONTHLY ARREARS</v>
          </cell>
          <cell r="H122">
            <v>18.34</v>
          </cell>
        </row>
        <row r="123">
          <cell r="A123" t="str">
            <v>KITSAP CO -REGULATEDCOMMERCIAL RECYCLE96CRCONGM1</v>
          </cell>
          <cell r="B123" t="str">
            <v>KITSAP CO -REGULATED</v>
          </cell>
          <cell r="C123" t="str">
            <v>KITSAP CO -REGULATED</v>
          </cell>
          <cell r="D123" t="str">
            <v>COMMERCIAL RECYCLE</v>
          </cell>
          <cell r="E123" t="str">
            <v>96CRCONGM1</v>
          </cell>
          <cell r="F123" t="str">
            <v>96 COMMINGLE NG-MNTHLY</v>
          </cell>
          <cell r="G123" t="str">
            <v>MONTHLY ARREARS</v>
          </cell>
          <cell r="H123">
            <v>0</v>
          </cell>
        </row>
        <row r="124">
          <cell r="A124" t="str">
            <v>KITSAP CO-UNREGULATEDCOMMERCIAL RECYCLE96CRCONGM1</v>
          </cell>
          <cell r="B124" t="str">
            <v>KITSAP CO-UNREGULATED</v>
          </cell>
          <cell r="C124" t="str">
            <v>KITSAP CO-UNREGULATED</v>
          </cell>
          <cell r="D124" t="str">
            <v>COMMERCIAL RECYCLE</v>
          </cell>
          <cell r="E124" t="str">
            <v>96CRCONGM1</v>
          </cell>
          <cell r="F124" t="str">
            <v>96 COMMINGLE NG-MNTHLY</v>
          </cell>
          <cell r="G124" t="str">
            <v>MONTHLY ARREARS</v>
          </cell>
          <cell r="H124">
            <v>18.34</v>
          </cell>
        </row>
        <row r="125">
          <cell r="A125" t="str">
            <v>MASON CO-REGULATEDCOMMERCIAL RECYCLE96CRCONGM1</v>
          </cell>
          <cell r="B125" t="str">
            <v>MASON CO-REGULATED</v>
          </cell>
          <cell r="C125" t="str">
            <v>MASON CO-REGULATED</v>
          </cell>
          <cell r="D125" t="str">
            <v>COMMERCIAL RECYCLE</v>
          </cell>
          <cell r="E125" t="str">
            <v>96CRCONGM1</v>
          </cell>
          <cell r="F125" t="str">
            <v>96 COMMINGLE NG-MNTHLY</v>
          </cell>
          <cell r="G125" t="str">
            <v>MONTHLY ARREARS</v>
          </cell>
          <cell r="H125">
            <v>0</v>
          </cell>
        </row>
        <row r="126">
          <cell r="A126" t="str">
            <v>MASON CO-UNREGULATEDCOMMERCIAL RECYCLE96CRCONGM1</v>
          </cell>
          <cell r="B126" t="str">
            <v>MASON CO-UNREGULATED</v>
          </cell>
          <cell r="C126" t="str">
            <v>MASON CO-UNREGULATED</v>
          </cell>
          <cell r="D126" t="str">
            <v>COMMERCIAL RECYCLE</v>
          </cell>
          <cell r="E126" t="str">
            <v>96CRCONGM1</v>
          </cell>
          <cell r="F126" t="str">
            <v>96 COMMINGLE NG-MNTHLY</v>
          </cell>
          <cell r="G126" t="str">
            <v>MONTHLY ARREARS</v>
          </cell>
          <cell r="H126">
            <v>18.34</v>
          </cell>
        </row>
        <row r="127">
          <cell r="A127" t="str">
            <v>CITY OF SHELTON-UNREGULATEDCOMMERCIAL RECYCLE96CRCONGOC</v>
          </cell>
          <cell r="B127" t="str">
            <v>CITY OF SHELTON-UNREGULATED</v>
          </cell>
          <cell r="C127" t="str">
            <v>CITY OF SHELTON-UNREGULATED</v>
          </cell>
          <cell r="D127" t="str">
            <v>COMMERCIAL RECYCLE</v>
          </cell>
          <cell r="E127" t="str">
            <v>96CRCONGOC</v>
          </cell>
          <cell r="F127" t="str">
            <v>96 COMMINGLE NGON CALL</v>
          </cell>
          <cell r="G127" t="str">
            <v>ONCALL</v>
          </cell>
          <cell r="H127">
            <v>18.34</v>
          </cell>
        </row>
        <row r="128">
          <cell r="A128" t="str">
            <v>KITSAP CO-UNREGULATEDCOMMERCIAL RECYCLE96CRCONGOC</v>
          </cell>
          <cell r="B128" t="str">
            <v>KITSAP CO-UNREGULATED</v>
          </cell>
          <cell r="C128" t="str">
            <v>KITSAP CO-UNREGULATED</v>
          </cell>
          <cell r="D128" t="str">
            <v>COMMERCIAL RECYCLE</v>
          </cell>
          <cell r="E128" t="str">
            <v>96CRCONGOC</v>
          </cell>
          <cell r="F128" t="str">
            <v>96 COMMINGLE NGON CALL</v>
          </cell>
          <cell r="G128" t="str">
            <v>ONCALL</v>
          </cell>
          <cell r="H128">
            <v>18.34</v>
          </cell>
        </row>
        <row r="129">
          <cell r="A129" t="str">
            <v>MASON CO-UNREGULATEDCOMMERCIAL RECYCLE96CRCONGOC</v>
          </cell>
          <cell r="B129" t="str">
            <v>MASON CO-UNREGULATED</v>
          </cell>
          <cell r="C129" t="str">
            <v>MASON CO-UNREGULATED</v>
          </cell>
          <cell r="D129" t="str">
            <v>COMMERCIAL RECYCLE</v>
          </cell>
          <cell r="E129" t="str">
            <v>96CRCONGOC</v>
          </cell>
          <cell r="F129" t="str">
            <v>96 COMMINGLE NGON CALL</v>
          </cell>
          <cell r="G129" t="str">
            <v>ONCALL</v>
          </cell>
          <cell r="H129">
            <v>18.34</v>
          </cell>
        </row>
        <row r="130">
          <cell r="A130" t="str">
            <v>CITY OF SHELTON-UNREGULATEDCOMMERCIAL RECYCLE96CRCONGPPU</v>
          </cell>
          <cell r="B130" t="str">
            <v>CITY OF SHELTON-UNREGULATED</v>
          </cell>
          <cell r="C130" t="str">
            <v>CITY OF SHELTON-UNREGULATED</v>
          </cell>
          <cell r="D130" t="str">
            <v>COMMERCIAL RECYCLE</v>
          </cell>
          <cell r="E130" t="str">
            <v>96CRCONGPPU</v>
          </cell>
          <cell r="F130" t="str">
            <v>96 COMMINGLE NG-PER PU</v>
          </cell>
          <cell r="G130" t="str">
            <v>ONCALL</v>
          </cell>
          <cell r="H130">
            <v>7.55</v>
          </cell>
        </row>
        <row r="131">
          <cell r="A131" t="str">
            <v>KITSAP CO-UNREGULATEDCOMMERCIAL RECYCLE96CRCONGPPU</v>
          </cell>
          <cell r="B131" t="str">
            <v>KITSAP CO-UNREGULATED</v>
          </cell>
          <cell r="C131" t="str">
            <v>KITSAP CO-UNREGULATED</v>
          </cell>
          <cell r="D131" t="str">
            <v>COMMERCIAL RECYCLE</v>
          </cell>
          <cell r="E131" t="str">
            <v>96CRCONGPPU</v>
          </cell>
          <cell r="F131" t="str">
            <v>96 COMMINGLE NG-PER PU</v>
          </cell>
          <cell r="G131" t="str">
            <v>ONCALL</v>
          </cell>
          <cell r="H131">
            <v>7.55</v>
          </cell>
        </row>
        <row r="132">
          <cell r="A132" t="str">
            <v>MASON CO-UNREGULATEDCOMMERCIAL RECYCLE96CRCONGPPU</v>
          </cell>
          <cell r="B132" t="str">
            <v>MASON CO-UNREGULATED</v>
          </cell>
          <cell r="C132" t="str">
            <v>MASON CO-UNREGULATED</v>
          </cell>
          <cell r="D132" t="str">
            <v>COMMERCIAL RECYCLE</v>
          </cell>
          <cell r="E132" t="str">
            <v>96CRCONGPPU</v>
          </cell>
          <cell r="F132" t="str">
            <v>96 COMMINGLE NG-PER PU</v>
          </cell>
          <cell r="G132" t="str">
            <v>ONCALL</v>
          </cell>
          <cell r="H132">
            <v>7.55</v>
          </cell>
        </row>
        <row r="133">
          <cell r="A133" t="str">
            <v>CITY of SHELTON-REGULATEDCOMMERCIAL RECYCLE96CRCONGW1</v>
          </cell>
          <cell r="B133" t="str">
            <v>CITY of SHELTON-REGULATED</v>
          </cell>
          <cell r="C133" t="str">
            <v>CITY of SHELTON-REGULATED</v>
          </cell>
          <cell r="D133" t="str">
            <v>COMMERCIAL RECYCLE</v>
          </cell>
          <cell r="E133" t="str">
            <v>96CRCONGW1</v>
          </cell>
          <cell r="F133" t="str">
            <v>96 COMMINGLE NG-WEEKLY</v>
          </cell>
          <cell r="G133" t="str">
            <v>MONTHLY ARREARS</v>
          </cell>
          <cell r="H133">
            <v>0</v>
          </cell>
        </row>
        <row r="134">
          <cell r="A134" t="str">
            <v>CITY OF SHELTON-UNREGULATEDCOMMERCIAL RECYCLE96CRCONGW1</v>
          </cell>
          <cell r="B134" t="str">
            <v>CITY OF SHELTON-UNREGULATED</v>
          </cell>
          <cell r="C134" t="str">
            <v>CITY OF SHELTON-UNREGULATED</v>
          </cell>
          <cell r="D134" t="str">
            <v>COMMERCIAL RECYCLE</v>
          </cell>
          <cell r="E134" t="str">
            <v>96CRCONGW1</v>
          </cell>
          <cell r="F134" t="str">
            <v>96 COMMINGLE NG-WEEKLY</v>
          </cell>
          <cell r="G134" t="str">
            <v>MONTHLY ARREARS</v>
          </cell>
          <cell r="H134">
            <v>31.05</v>
          </cell>
        </row>
        <row r="135">
          <cell r="A135" t="str">
            <v>KITSAP CO -REGULATEDCOMMERCIAL RECYCLE96CRCONGW1</v>
          </cell>
          <cell r="B135" t="str">
            <v>KITSAP CO -REGULATED</v>
          </cell>
          <cell r="C135" t="str">
            <v>KITSAP CO -REGULATED</v>
          </cell>
          <cell r="D135" t="str">
            <v>COMMERCIAL RECYCLE</v>
          </cell>
          <cell r="E135" t="str">
            <v>96CRCONGW1</v>
          </cell>
          <cell r="F135" t="str">
            <v>96 COMMINGLE NG-WEEKLY</v>
          </cell>
          <cell r="G135" t="str">
            <v>MONTHLY ARREARS</v>
          </cell>
          <cell r="H135">
            <v>0</v>
          </cell>
        </row>
        <row r="136">
          <cell r="A136" t="str">
            <v>KITSAP CO-UNREGULATEDCOMMERCIAL RECYCLE96CRCONGW1</v>
          </cell>
          <cell r="B136" t="str">
            <v>KITSAP CO-UNREGULATED</v>
          </cell>
          <cell r="C136" t="str">
            <v>KITSAP CO-UNREGULATED</v>
          </cell>
          <cell r="D136" t="str">
            <v>COMMERCIAL RECYCLE</v>
          </cell>
          <cell r="E136" t="str">
            <v>96CRCONGW1</v>
          </cell>
          <cell r="F136" t="str">
            <v>96 COMMINGLE NG-WEEKLY</v>
          </cell>
          <cell r="G136" t="str">
            <v>MONTHLY ARREARS</v>
          </cell>
          <cell r="H136">
            <v>31.05</v>
          </cell>
        </row>
        <row r="137">
          <cell r="A137" t="str">
            <v>MASON CO-REGULATEDCOMMERCIAL RECYCLE96CRCONGW1</v>
          </cell>
          <cell r="B137" t="str">
            <v>MASON CO-REGULATED</v>
          </cell>
          <cell r="C137" t="str">
            <v>MASON CO-REGULATED</v>
          </cell>
          <cell r="D137" t="str">
            <v>COMMERCIAL RECYCLE</v>
          </cell>
          <cell r="E137" t="str">
            <v>96CRCONGW1</v>
          </cell>
          <cell r="F137" t="str">
            <v>96 COMMINGLE NG-WEEKLY</v>
          </cell>
          <cell r="G137" t="str">
            <v>MONTHLY ARREARS</v>
          </cell>
          <cell r="H137">
            <v>0</v>
          </cell>
        </row>
        <row r="138">
          <cell r="A138" t="str">
            <v>MASON CO-UNREGULATEDCOMMERCIAL RECYCLE96CRCONGW1</v>
          </cell>
          <cell r="B138" t="str">
            <v>MASON CO-UNREGULATED</v>
          </cell>
          <cell r="C138" t="str">
            <v>MASON CO-UNREGULATED</v>
          </cell>
          <cell r="D138" t="str">
            <v>COMMERCIAL RECYCLE</v>
          </cell>
          <cell r="E138" t="str">
            <v>96CRCONGW1</v>
          </cell>
          <cell r="F138" t="str">
            <v>96 COMMINGLE NG-WEEKLY</v>
          </cell>
          <cell r="G138" t="str">
            <v>MONTHLY ARREARS</v>
          </cell>
          <cell r="H138">
            <v>31.05</v>
          </cell>
        </row>
        <row r="139">
          <cell r="A139" t="str">
            <v>CITY OF SHELTON-CONTRACTCOMMERCIAL - REARLOAD96CW1</v>
          </cell>
          <cell r="B139" t="str">
            <v>CITY OF SHELTON-CONTRACT</v>
          </cell>
          <cell r="C139" t="str">
            <v>CITY OF SHELTON-CONTRACT</v>
          </cell>
          <cell r="D139" t="str">
            <v>COMMERCIAL - REARLOAD</v>
          </cell>
          <cell r="E139" t="str">
            <v>96CW1</v>
          </cell>
          <cell r="F139" t="str">
            <v>1-96 GL CART WEEKLY SVC</v>
          </cell>
          <cell r="G139" t="str">
            <v>MONTHLY ARREARS</v>
          </cell>
          <cell r="H139">
            <v>29.46</v>
          </cell>
        </row>
        <row r="140">
          <cell r="A140" t="str">
            <v>CITY OF SHELTON-UNREGULATEDCOMMERCIAL - REARLOAD96CW1</v>
          </cell>
          <cell r="B140" t="str">
            <v>CITY OF SHELTON-UNREGULATED</v>
          </cell>
          <cell r="C140" t="str">
            <v>CITY OF SHELTON-UNREGULATED</v>
          </cell>
          <cell r="D140" t="str">
            <v>COMMERCIAL - REARLOAD</v>
          </cell>
          <cell r="E140" t="str">
            <v>96CW1</v>
          </cell>
          <cell r="F140" t="str">
            <v>1-96 GL CART WEEKLY SVC</v>
          </cell>
          <cell r="G140" t="str">
            <v>MONTHLY ARREARS</v>
          </cell>
          <cell r="H140">
            <v>36.32</v>
          </cell>
        </row>
        <row r="141">
          <cell r="A141" t="str">
            <v>CITY OF SHELTON-CONTRACTRESIDENTIAL96RE1</v>
          </cell>
          <cell r="B141" t="str">
            <v>CITY OF SHELTON-CONTRACT</v>
          </cell>
          <cell r="C141" t="str">
            <v>CITY OF SHELTON-CONTRACT</v>
          </cell>
          <cell r="D141" t="str">
            <v>RESIDENTIAL</v>
          </cell>
          <cell r="E141" t="str">
            <v>96RE1</v>
          </cell>
          <cell r="F141" t="str">
            <v>1-96 GAL EOW</v>
          </cell>
          <cell r="G141" t="str">
            <v>BI-MONTHLY SPLIT EVEN</v>
          </cell>
          <cell r="H141">
            <v>24.15</v>
          </cell>
        </row>
        <row r="142">
          <cell r="A142" t="str">
            <v>CITY OF SHELTON-UNREGULATEDRESIDENTIAL96RE1</v>
          </cell>
          <cell r="B142" t="str">
            <v>CITY OF SHELTON-UNREGULATED</v>
          </cell>
          <cell r="C142" t="str">
            <v>CITY OF SHELTON-UNREGULATED</v>
          </cell>
          <cell r="D142" t="str">
            <v>RESIDENTIAL</v>
          </cell>
          <cell r="E142" t="str">
            <v>96RE1</v>
          </cell>
          <cell r="F142" t="str">
            <v>1-96 GAL EOW</v>
          </cell>
          <cell r="G142" t="str">
            <v>BI-MONTHLY SPLIT EVEN</v>
          </cell>
          <cell r="H142">
            <v>15.02</v>
          </cell>
        </row>
        <row r="143">
          <cell r="A143" t="str">
            <v>KITSAP CO -REGULATEDRESIDENTIAL96RE1</v>
          </cell>
          <cell r="B143" t="str">
            <v>KITSAP CO -REGULATED</v>
          </cell>
          <cell r="C143" t="str">
            <v>KITSAP CO -REGULATED</v>
          </cell>
          <cell r="D143" t="str">
            <v>RESIDENTIAL</v>
          </cell>
          <cell r="E143" t="str">
            <v>96RE1</v>
          </cell>
          <cell r="F143" t="str">
            <v>1-96 GAL EOW</v>
          </cell>
          <cell r="G143" t="str">
            <v>BI-MONTHLY SPLIT EVEN</v>
          </cell>
          <cell r="H143">
            <v>19.72</v>
          </cell>
        </row>
        <row r="144">
          <cell r="A144" t="str">
            <v>MASON CO-REGULATEDRESIDENTIAL96RE1</v>
          </cell>
          <cell r="B144" t="str">
            <v>MASON CO-REGULATED</v>
          </cell>
          <cell r="C144" t="str">
            <v>MASON CO-REGULATED</v>
          </cell>
          <cell r="D144" t="str">
            <v>RESIDENTIAL</v>
          </cell>
          <cell r="E144" t="str">
            <v>96RE1</v>
          </cell>
          <cell r="F144" t="str">
            <v>1-96 GAL EOW</v>
          </cell>
          <cell r="G144" t="str">
            <v>BI-MONTHLY SPLIT EVEN</v>
          </cell>
          <cell r="H144">
            <v>21.48</v>
          </cell>
        </row>
        <row r="145">
          <cell r="A145" t="str">
            <v>CITY OF SHELTON-CONTRACTRESIDENTIAL96RE1RR</v>
          </cell>
          <cell r="B145" t="str">
            <v>CITY OF SHELTON-CONTRACT</v>
          </cell>
          <cell r="C145" t="str">
            <v>CITY OF SHELTON-CONTRACT</v>
          </cell>
          <cell r="D145" t="str">
            <v>RESIDENTIAL</v>
          </cell>
          <cell r="E145" t="str">
            <v>96RE1RR</v>
          </cell>
          <cell r="F145" t="str">
            <v>1-96 GL CART EOW REDUCED RATE</v>
          </cell>
          <cell r="G145" t="str">
            <v>MONTHLY ARREARS</v>
          </cell>
          <cell r="H145">
            <v>20.04</v>
          </cell>
        </row>
        <row r="146">
          <cell r="A146" t="str">
            <v>CITY OF SHELTON-UNREGULATEDRESIDENTIAL96RE1RR</v>
          </cell>
          <cell r="B146" t="str">
            <v>CITY OF SHELTON-UNREGULATED</v>
          </cell>
          <cell r="C146" t="str">
            <v>CITY OF SHELTON-UNREGULATED</v>
          </cell>
          <cell r="D146" t="str">
            <v>RESIDENTIAL</v>
          </cell>
          <cell r="E146" t="str">
            <v>96RE1RR</v>
          </cell>
          <cell r="F146" t="str">
            <v>1-96 GL CART EOW REDUCED RATE</v>
          </cell>
          <cell r="G146" t="str">
            <v>MONTHLY ARREARS</v>
          </cell>
          <cell r="H146">
            <v>24.93</v>
          </cell>
        </row>
        <row r="147">
          <cell r="A147" t="str">
            <v>KITSAP CO -REGULATEDRESIDENTIAL96RM1</v>
          </cell>
          <cell r="B147" t="str">
            <v>KITSAP CO -REGULATED</v>
          </cell>
          <cell r="C147" t="str">
            <v>KITSAP CO -REGULATED</v>
          </cell>
          <cell r="D147" t="str">
            <v>RESIDENTIAL</v>
          </cell>
          <cell r="E147" t="str">
            <v>96RM1</v>
          </cell>
          <cell r="F147" t="str">
            <v>1-96 GAL MONTHLY</v>
          </cell>
          <cell r="G147" t="str">
            <v>BI-MONTHLY SPLIT EVEN</v>
          </cell>
          <cell r="H147">
            <v>10.98</v>
          </cell>
        </row>
        <row r="148">
          <cell r="A148" t="str">
            <v>MASON CO-REGULATEDRESIDENTIAL96RM1</v>
          </cell>
          <cell r="B148" t="str">
            <v>MASON CO-REGULATED</v>
          </cell>
          <cell r="C148" t="str">
            <v>MASON CO-REGULATED</v>
          </cell>
          <cell r="D148" t="str">
            <v>RESIDENTIAL</v>
          </cell>
          <cell r="E148" t="str">
            <v>96RM1</v>
          </cell>
          <cell r="F148" t="str">
            <v>1-96 GAL MONTHLY</v>
          </cell>
          <cell r="G148" t="str">
            <v>BI-MONTHLY SPLIT EVEN</v>
          </cell>
          <cell r="H148">
            <v>11.77</v>
          </cell>
        </row>
        <row r="149">
          <cell r="A149" t="str">
            <v>KITSAP CO -REGULATEDRESIDENTIAL96ROCC1</v>
          </cell>
          <cell r="B149" t="str">
            <v>KITSAP CO -REGULATED</v>
          </cell>
          <cell r="C149" t="str">
            <v>KITSAP CO -REGULATED</v>
          </cell>
          <cell r="D149" t="str">
            <v>RESIDENTIAL</v>
          </cell>
          <cell r="E149" t="str">
            <v>96ROCC1</v>
          </cell>
          <cell r="F149" t="str">
            <v>1-96 GAL ON CALL PICKUP</v>
          </cell>
          <cell r="G149" t="str">
            <v>MONTHLY ARREARS</v>
          </cell>
          <cell r="H149">
            <v>10.98</v>
          </cell>
        </row>
        <row r="150">
          <cell r="A150" t="str">
            <v>MASON CO-REGULATEDRESIDENTIAL96ROCC1</v>
          </cell>
          <cell r="B150" t="str">
            <v>MASON CO-REGULATED</v>
          </cell>
          <cell r="C150" t="str">
            <v>MASON CO-REGULATED</v>
          </cell>
          <cell r="D150" t="str">
            <v>RESIDENTIAL</v>
          </cell>
          <cell r="E150" t="str">
            <v>96ROCC1</v>
          </cell>
          <cell r="F150" t="str">
            <v>1-96 GAL ON CALL PICKUP</v>
          </cell>
          <cell r="G150" t="str">
            <v>MONTHLY ARREARS</v>
          </cell>
          <cell r="H150">
            <v>11.77</v>
          </cell>
        </row>
        <row r="151">
          <cell r="A151" t="str">
            <v>CITY OF SHELTON-CONTRACTRESIDENTIAL96RW1</v>
          </cell>
          <cell r="B151" t="str">
            <v>CITY OF SHELTON-CONTRACT</v>
          </cell>
          <cell r="C151" t="str">
            <v>CITY OF SHELTON-CONTRACT</v>
          </cell>
          <cell r="D151" t="str">
            <v>RESIDENTIAL</v>
          </cell>
          <cell r="E151" t="str">
            <v>96RW1</v>
          </cell>
          <cell r="F151" t="str">
            <v>1-96 GAL CART WEEKLY SVC</v>
          </cell>
          <cell r="G151" t="str">
            <v>BI-MONTHLY SPLIT EVEN</v>
          </cell>
          <cell r="H151">
            <v>43.29</v>
          </cell>
        </row>
        <row r="152">
          <cell r="A152" t="str">
            <v>CITY OF SHELTON-UNREGULATEDRESIDENTIAL96RW1</v>
          </cell>
          <cell r="B152" t="str">
            <v>CITY OF SHELTON-UNREGULATED</v>
          </cell>
          <cell r="C152" t="str">
            <v>CITY OF SHELTON-UNREGULATED</v>
          </cell>
          <cell r="D152" t="str">
            <v>RESIDENTIAL</v>
          </cell>
          <cell r="E152" t="str">
            <v>96RW1</v>
          </cell>
          <cell r="F152" t="str">
            <v>1-96 GAL CART WEEKLY SVC</v>
          </cell>
          <cell r="G152" t="str">
            <v>BI-MONTHLY SPLIT EVEN</v>
          </cell>
          <cell r="H152">
            <v>26.925000000000001</v>
          </cell>
        </row>
        <row r="153">
          <cell r="A153" t="str">
            <v>KITSAP CO -REGULATEDRESIDENTIAL96RW1</v>
          </cell>
          <cell r="B153" t="str">
            <v>KITSAP CO -REGULATED</v>
          </cell>
          <cell r="C153" t="str">
            <v>KITSAP CO -REGULATED</v>
          </cell>
          <cell r="D153" t="str">
            <v>RESIDENTIAL</v>
          </cell>
          <cell r="E153" t="str">
            <v>96RW1</v>
          </cell>
          <cell r="F153" t="str">
            <v>1-96 GAL CART WEEKLY SVC</v>
          </cell>
          <cell r="G153" t="str">
            <v>BI-MONTHLY SPLIT EVEN</v>
          </cell>
          <cell r="H153">
            <v>31.67</v>
          </cell>
        </row>
        <row r="154">
          <cell r="A154" t="str">
            <v>MASON CO-REGULATEDRESIDENTIAL96RW1</v>
          </cell>
          <cell r="B154" t="str">
            <v>MASON CO-REGULATED</v>
          </cell>
          <cell r="C154" t="str">
            <v>MASON CO-REGULATED</v>
          </cell>
          <cell r="D154" t="str">
            <v>RESIDENTIAL</v>
          </cell>
          <cell r="E154" t="str">
            <v>96RW1</v>
          </cell>
          <cell r="F154" t="str">
            <v>1-96 GAL CART WEEKLY SVC</v>
          </cell>
          <cell r="G154" t="str">
            <v>BI-MONTHLY SPLIT EVEN</v>
          </cell>
          <cell r="H154">
            <v>35.42</v>
          </cell>
        </row>
        <row r="155">
          <cell r="A155" t="str">
            <v>CITY OF SHELTON-CONTRACTRESIDENTIAL96RW1RR</v>
          </cell>
          <cell r="B155" t="str">
            <v>CITY OF SHELTON-CONTRACT</v>
          </cell>
          <cell r="C155" t="str">
            <v>CITY OF SHELTON-CONTRACT</v>
          </cell>
          <cell r="D155" t="str">
            <v>RESIDENTIAL</v>
          </cell>
          <cell r="E155" t="str">
            <v>96RW1RR</v>
          </cell>
          <cell r="F155" t="str">
            <v>1-96 GL CART WKLY REDUCED RATE</v>
          </cell>
          <cell r="G155" t="str">
            <v>MONTHLY ARREARS</v>
          </cell>
          <cell r="H155">
            <v>35.94</v>
          </cell>
        </row>
        <row r="156">
          <cell r="A156" t="str">
            <v>CITY OF SHELTON-UNREGULATEDRESIDENTIAL96RW1RR</v>
          </cell>
          <cell r="B156" t="str">
            <v>CITY OF SHELTON-UNREGULATED</v>
          </cell>
          <cell r="C156" t="str">
            <v>CITY OF SHELTON-UNREGULATED</v>
          </cell>
          <cell r="D156" t="str">
            <v>RESIDENTIAL</v>
          </cell>
          <cell r="E156" t="str">
            <v>96RW1RR</v>
          </cell>
          <cell r="F156" t="str">
            <v>1-96 GL CART WKLY REDUCED RATE</v>
          </cell>
          <cell r="G156" t="str">
            <v>MONTHLY ARREARS</v>
          </cell>
          <cell r="H156">
            <v>44.7</v>
          </cell>
        </row>
        <row r="157">
          <cell r="A157" t="str">
            <v>CITY OF SHELTON-CONTRACTRESIDENTIALADMINFEE-RES</v>
          </cell>
          <cell r="B157" t="str">
            <v>CITY OF SHELTON-CONTRACT</v>
          </cell>
          <cell r="C157" t="str">
            <v>CITY OF SHELTON-CONTRACT</v>
          </cell>
          <cell r="D157" t="str">
            <v>RESIDENTIAL</v>
          </cell>
          <cell r="E157" t="str">
            <v>ADMINFEE-RES</v>
          </cell>
          <cell r="F157" t="str">
            <v>NEW ACCT / VACANCY FEE</v>
          </cell>
          <cell r="G157" t="str">
            <v>ONCALL</v>
          </cell>
          <cell r="H157">
            <v>20.62</v>
          </cell>
        </row>
        <row r="158">
          <cell r="A158" t="str">
            <v>CITY OF SHELTON-UNREGULATEDRESIDENTIALADMINFEE-RES</v>
          </cell>
          <cell r="B158" t="str">
            <v>CITY OF SHELTON-UNREGULATED</v>
          </cell>
          <cell r="C158" t="str">
            <v>CITY OF SHELTON-UNREGULATED</v>
          </cell>
          <cell r="D158" t="str">
            <v>RESIDENTIAL</v>
          </cell>
          <cell r="E158" t="str">
            <v>ADMINFEE-RES</v>
          </cell>
          <cell r="F158" t="str">
            <v>NEW ACCT / VACANCY FEE</v>
          </cell>
          <cell r="G158" t="str">
            <v>ONCALL</v>
          </cell>
          <cell r="H158">
            <v>20</v>
          </cell>
        </row>
        <row r="159">
          <cell r="A159" t="str">
            <v>MASON CO-UNREGULATEDROLLOFFBELFAIR</v>
          </cell>
          <cell r="B159" t="str">
            <v>MASON CO-UNREGULATED</v>
          </cell>
          <cell r="C159" t="str">
            <v>MASON CO-UNREGULATED</v>
          </cell>
          <cell r="D159" t="str">
            <v>ROLLOFF</v>
          </cell>
          <cell r="E159" t="str">
            <v>BELFAIR</v>
          </cell>
          <cell r="F159" t="str">
            <v>BELFAIR TRANSFER BOX HAUL</v>
          </cell>
          <cell r="G159" t="str">
            <v>MONTHLY ARREARS</v>
          </cell>
          <cell r="H159">
            <v>255.62</v>
          </cell>
        </row>
        <row r="160">
          <cell r="A160" t="str">
            <v>MASON CO-UNREGULATEDROLLOFFBLUEBOX</v>
          </cell>
          <cell r="B160" t="str">
            <v>MASON CO-UNREGULATED</v>
          </cell>
          <cell r="C160" t="str">
            <v>MASON CO-UNREGULATED</v>
          </cell>
          <cell r="D160" t="str">
            <v>ROLLOFF</v>
          </cell>
          <cell r="E160" t="str">
            <v>BLUEBOX</v>
          </cell>
          <cell r="F160" t="str">
            <v>RECYCLING BLUE BOX</v>
          </cell>
          <cell r="G160" t="str">
            <v>MONTHLY ARREARS</v>
          </cell>
          <cell r="H160">
            <v>103.88</v>
          </cell>
        </row>
        <row r="161">
          <cell r="A161" t="str">
            <v>CITY of SHELTON-REGULATEDCOMMERCIAL - REARLOADCDELC</v>
          </cell>
          <cell r="B161" t="str">
            <v>CITY of SHELTON-REGULATED</v>
          </cell>
          <cell r="C161" t="str">
            <v>CITY of SHELTON-REGULATED</v>
          </cell>
          <cell r="D161" t="str">
            <v>COMMERCIAL - REARLOAD</v>
          </cell>
          <cell r="E161" t="str">
            <v>CDELC</v>
          </cell>
          <cell r="F161" t="str">
            <v>CONTAINER DELIVERY CHARGE</v>
          </cell>
          <cell r="G161" t="str">
            <v>ONCALL</v>
          </cell>
          <cell r="H161">
            <v>27</v>
          </cell>
        </row>
        <row r="162">
          <cell r="A162" t="str">
            <v>KITSAP CO -REGULATEDCOMMERCIAL - REARLOADCDELC</v>
          </cell>
          <cell r="B162" t="str">
            <v>KITSAP CO -REGULATED</v>
          </cell>
          <cell r="C162" t="str">
            <v>KITSAP CO -REGULATED</v>
          </cell>
          <cell r="D162" t="str">
            <v>COMMERCIAL - REARLOAD</v>
          </cell>
          <cell r="E162" t="str">
            <v>CDELC</v>
          </cell>
          <cell r="F162" t="str">
            <v>CONTAINER DELIVERY CHARGE</v>
          </cell>
          <cell r="G162" t="str">
            <v>ONCALL</v>
          </cell>
          <cell r="H162">
            <v>27</v>
          </cell>
        </row>
        <row r="163">
          <cell r="A163" t="str">
            <v>MASON CO-REGULATEDCOMMERCIAL - REARLOADCDELC</v>
          </cell>
          <cell r="B163" t="str">
            <v>MASON CO-REGULATED</v>
          </cell>
          <cell r="C163" t="str">
            <v>MASON CO-REGULATED</v>
          </cell>
          <cell r="D163" t="str">
            <v>COMMERCIAL - REARLOAD</v>
          </cell>
          <cell r="E163" t="str">
            <v>CDELC</v>
          </cell>
          <cell r="F163" t="str">
            <v>CONTAINER DELIVERY CHARGE</v>
          </cell>
          <cell r="G163" t="str">
            <v>ONCALL</v>
          </cell>
          <cell r="H163">
            <v>27</v>
          </cell>
        </row>
        <row r="164">
          <cell r="A164" t="str">
            <v>CITY OF SHELTON-UNREGULATEDCOMMERCIAL RECYCLECDELOCC</v>
          </cell>
          <cell r="B164" t="str">
            <v>CITY OF SHELTON-UNREGULATED</v>
          </cell>
          <cell r="C164" t="str">
            <v>CITY OF SHELTON-UNREGULATED</v>
          </cell>
          <cell r="D164" t="str">
            <v>COMMERCIAL RECYCLE</v>
          </cell>
          <cell r="E164" t="str">
            <v>CDELOCC</v>
          </cell>
          <cell r="F164" t="str">
            <v>CARDBOARD DELIVERY</v>
          </cell>
          <cell r="G164" t="str">
            <v>ONCALL</v>
          </cell>
          <cell r="H164">
            <v>28.35</v>
          </cell>
        </row>
        <row r="165">
          <cell r="A165" t="str">
            <v>KITSAP CO-UNREGULATEDCOMMERCIAL RECYCLECDELOCC</v>
          </cell>
          <cell r="B165" t="str">
            <v>KITSAP CO-UNREGULATED</v>
          </cell>
          <cell r="C165" t="str">
            <v>KITSAP CO-UNREGULATED</v>
          </cell>
          <cell r="D165" t="str">
            <v>COMMERCIAL RECYCLE</v>
          </cell>
          <cell r="E165" t="str">
            <v>CDELOCC</v>
          </cell>
          <cell r="F165" t="str">
            <v>CARDBOARD DELIVERY</v>
          </cell>
          <cell r="G165" t="str">
            <v>ONCALL</v>
          </cell>
          <cell r="H165">
            <v>28.35</v>
          </cell>
        </row>
        <row r="166">
          <cell r="A166" t="str">
            <v>MASON CO-UNREGULATEDCOMMERCIAL RECYCLECDELOCC</v>
          </cell>
          <cell r="B166" t="str">
            <v>MASON CO-UNREGULATED</v>
          </cell>
          <cell r="C166" t="str">
            <v>MASON CO-UNREGULATED</v>
          </cell>
          <cell r="D166" t="str">
            <v>COMMERCIAL RECYCLE</v>
          </cell>
          <cell r="E166" t="str">
            <v>CDELOCC</v>
          </cell>
          <cell r="F166" t="str">
            <v>CARDBOARD DELIVERY</v>
          </cell>
          <cell r="G166" t="str">
            <v>ONCALL</v>
          </cell>
          <cell r="H166">
            <v>28.35</v>
          </cell>
        </row>
        <row r="167">
          <cell r="A167" t="str">
            <v>KITSAP CO -REGULATEDCOMMERCIAL - REARLOADCEXYD</v>
          </cell>
          <cell r="B167" t="str">
            <v>KITSAP CO -REGULATED</v>
          </cell>
          <cell r="C167" t="str">
            <v>KITSAP CO -REGULATED</v>
          </cell>
          <cell r="D167" t="str">
            <v>COMMERCIAL - REARLOAD</v>
          </cell>
          <cell r="E167" t="str">
            <v>CEXYD</v>
          </cell>
          <cell r="F167" t="str">
            <v>CMML EXTRA YARDAGE</v>
          </cell>
          <cell r="G167" t="str">
            <v>ONCALL</v>
          </cell>
          <cell r="H167">
            <v>14.55</v>
          </cell>
        </row>
        <row r="168">
          <cell r="A168" t="str">
            <v>MASON CO-REGULATEDCOMMERCIAL - REARLOADCEXYD</v>
          </cell>
          <cell r="B168" t="str">
            <v>MASON CO-REGULATED</v>
          </cell>
          <cell r="C168" t="str">
            <v>MASON CO-REGULATED</v>
          </cell>
          <cell r="D168" t="str">
            <v>COMMERCIAL - REARLOAD</v>
          </cell>
          <cell r="E168" t="str">
            <v>CEXYD</v>
          </cell>
          <cell r="F168" t="str">
            <v>CMML EXTRA YARDAGE</v>
          </cell>
          <cell r="G168" t="str">
            <v>ONCALL</v>
          </cell>
          <cell r="H168">
            <v>15.98</v>
          </cell>
        </row>
        <row r="169">
          <cell r="A169" t="str">
            <v>CITY OF SHELTON-CONTRACTCOMMERCIAL - REARLOADCLOCK</v>
          </cell>
          <cell r="B169" t="str">
            <v>CITY OF SHELTON-CONTRACT</v>
          </cell>
          <cell r="C169" t="str">
            <v>CITY OF SHELTON-CONTRACT</v>
          </cell>
          <cell r="D169" t="str">
            <v>COMMERCIAL - REARLOAD</v>
          </cell>
          <cell r="E169" t="str">
            <v>CLOCK</v>
          </cell>
          <cell r="F169" t="str">
            <v>CLOCK ON CALL</v>
          </cell>
          <cell r="G169" t="str">
            <v>ONCALL</v>
          </cell>
          <cell r="H169">
            <v>9.43</v>
          </cell>
        </row>
        <row r="170">
          <cell r="A170" t="str">
            <v>CITY of SHELTON-REGULATEDCOMMERCIAL - REARLOADCLOCK</v>
          </cell>
          <cell r="B170" t="str">
            <v>CITY of SHELTON-REGULATED</v>
          </cell>
          <cell r="C170" t="str">
            <v>CITY of SHELTON-REGULATED</v>
          </cell>
          <cell r="D170" t="str">
            <v>COMMERCIAL - REARLOAD</v>
          </cell>
          <cell r="E170" t="str">
            <v>CLOCK</v>
          </cell>
          <cell r="F170" t="str">
            <v>CLOCK ON CALL</v>
          </cell>
          <cell r="G170" t="str">
            <v>ONCALL</v>
          </cell>
          <cell r="H170">
            <v>12</v>
          </cell>
        </row>
        <row r="171">
          <cell r="A171" t="str">
            <v>CITY OF SHELTON-UNREGULATEDCOMMERCIAL - REARLOADCLOCK</v>
          </cell>
          <cell r="B171" t="str">
            <v>CITY OF SHELTON-UNREGULATED</v>
          </cell>
          <cell r="C171" t="str">
            <v>CITY OF SHELTON-UNREGULATED</v>
          </cell>
          <cell r="D171" t="str">
            <v>COMMERCIAL - REARLOAD</v>
          </cell>
          <cell r="E171" t="str">
            <v>CLOCK</v>
          </cell>
          <cell r="F171" t="str">
            <v>CLOCK ON CALL</v>
          </cell>
          <cell r="G171" t="str">
            <v>ONCALL</v>
          </cell>
          <cell r="H171">
            <v>12</v>
          </cell>
        </row>
        <row r="172">
          <cell r="A172" t="str">
            <v>KITSAP CO -REGULATEDCOMMERCIAL - REARLOADCLOCK</v>
          </cell>
          <cell r="B172" t="str">
            <v>KITSAP CO -REGULATED</v>
          </cell>
          <cell r="C172" t="str">
            <v>KITSAP CO -REGULATED</v>
          </cell>
          <cell r="D172" t="str">
            <v>COMMERCIAL - REARLOAD</v>
          </cell>
          <cell r="E172" t="str">
            <v>CLOCK</v>
          </cell>
          <cell r="F172" t="str">
            <v>CLOCK ON CALL</v>
          </cell>
          <cell r="G172" t="str">
            <v>ONCALL</v>
          </cell>
          <cell r="H172">
            <v>12</v>
          </cell>
        </row>
        <row r="173">
          <cell r="A173" t="str">
            <v>KITSAP CO-UNREGULATEDCOMMERCIAL - REARLOADCLOCK</v>
          </cell>
          <cell r="B173" t="str">
            <v>KITSAP CO-UNREGULATED</v>
          </cell>
          <cell r="C173" t="str">
            <v>KITSAP CO-UNREGULATED</v>
          </cell>
          <cell r="D173" t="str">
            <v>COMMERCIAL - REARLOAD</v>
          </cell>
          <cell r="E173" t="str">
            <v>CLOCK</v>
          </cell>
          <cell r="F173" t="str">
            <v>CLOCK ON CALL</v>
          </cell>
          <cell r="G173" t="str">
            <v>ONCALL</v>
          </cell>
          <cell r="H173">
            <v>12</v>
          </cell>
        </row>
        <row r="174">
          <cell r="A174" t="str">
            <v>MASON CO-REGULATEDCOMMERCIAL - REARLOADCLOCK</v>
          </cell>
          <cell r="B174" t="str">
            <v>MASON CO-REGULATED</v>
          </cell>
          <cell r="C174" t="str">
            <v>MASON CO-REGULATED</v>
          </cell>
          <cell r="D174" t="str">
            <v>COMMERCIAL - REARLOAD</v>
          </cell>
          <cell r="E174" t="str">
            <v>CLOCK</v>
          </cell>
          <cell r="F174" t="str">
            <v>CLOCK ON CALL</v>
          </cell>
          <cell r="G174" t="str">
            <v>ONCALL</v>
          </cell>
          <cell r="H174">
            <v>12</v>
          </cell>
        </row>
        <row r="175">
          <cell r="A175" t="str">
            <v>MASON CO-UNREGULATEDCOMMERCIAL - REARLOADCLOCK</v>
          </cell>
          <cell r="B175" t="str">
            <v>MASON CO-UNREGULATED</v>
          </cell>
          <cell r="C175" t="str">
            <v>MASON CO-UNREGULATED</v>
          </cell>
          <cell r="D175" t="str">
            <v>COMMERCIAL - REARLOAD</v>
          </cell>
          <cell r="E175" t="str">
            <v>CLOCK</v>
          </cell>
          <cell r="F175" t="str">
            <v>CLOCK ON CALL</v>
          </cell>
          <cell r="G175" t="str">
            <v>ONCALL</v>
          </cell>
          <cell r="H175">
            <v>12</v>
          </cell>
        </row>
        <row r="176">
          <cell r="A176" t="str">
            <v>CITY of SHELTON-REGULATEDCOMMERCIAL - REARLOADCLSE1COL</v>
          </cell>
          <cell r="B176" t="str">
            <v>CITY of SHELTON-REGULATED</v>
          </cell>
          <cell r="C176" t="str">
            <v>CITY of SHELTON-REGULATED</v>
          </cell>
          <cell r="D176" t="str">
            <v>COMMERCIAL - REARLOAD</v>
          </cell>
          <cell r="E176" t="str">
            <v>CLSE1COL</v>
          </cell>
          <cell r="F176" t="str">
            <v>ADDT'L LOOSE-COLLECTOR</v>
          </cell>
          <cell r="G176" t="str">
            <v>ONCALL</v>
          </cell>
          <cell r="H176">
            <v>27.78</v>
          </cell>
        </row>
        <row r="177">
          <cell r="A177" t="str">
            <v>KITSAP CO -REGULATEDCOMMERCIAL - REARLOADCLSE1COL</v>
          </cell>
          <cell r="B177" t="str">
            <v>KITSAP CO -REGULATED</v>
          </cell>
          <cell r="C177" t="str">
            <v>KITSAP CO -REGULATED</v>
          </cell>
          <cell r="D177" t="str">
            <v>COMMERCIAL - REARLOAD</v>
          </cell>
          <cell r="E177" t="str">
            <v>CLSE1COL</v>
          </cell>
          <cell r="F177" t="str">
            <v>ADDT'L LOOSE-COLLECTOR</v>
          </cell>
          <cell r="G177" t="str">
            <v>ONCALL</v>
          </cell>
          <cell r="H177">
            <v>25.55</v>
          </cell>
        </row>
        <row r="178">
          <cell r="A178" t="str">
            <v>MASON CO-REGULATEDCOMMERCIAL - REARLOADCLSE1COL</v>
          </cell>
          <cell r="B178" t="str">
            <v>MASON CO-REGULATED</v>
          </cell>
          <cell r="C178" t="str">
            <v>MASON CO-REGULATED</v>
          </cell>
          <cell r="D178" t="str">
            <v>COMMERCIAL - REARLOAD</v>
          </cell>
          <cell r="E178" t="str">
            <v>CLSE1COL</v>
          </cell>
          <cell r="F178" t="str">
            <v>ADDT'L LOOSE-COLLECTOR</v>
          </cell>
          <cell r="G178" t="str">
            <v>ONCALL</v>
          </cell>
          <cell r="H178">
            <v>27.78</v>
          </cell>
        </row>
        <row r="179">
          <cell r="A179" t="str">
            <v>CITY of SHELTON-REGULATEDCOMMERCIAL - REARLOADCLSECOL</v>
          </cell>
          <cell r="B179" t="str">
            <v>CITY of SHELTON-REGULATED</v>
          </cell>
          <cell r="C179" t="str">
            <v>CITY of SHELTON-REGULATED</v>
          </cell>
          <cell r="D179" t="str">
            <v>COMMERCIAL - REARLOAD</v>
          </cell>
          <cell r="E179" t="str">
            <v>CLSECOL</v>
          </cell>
          <cell r="F179" t="str">
            <v>LOOSE MATERIAL-COLLECTOR</v>
          </cell>
          <cell r="G179" t="str">
            <v>ONCALL</v>
          </cell>
          <cell r="H179">
            <v>27.78</v>
          </cell>
        </row>
        <row r="180">
          <cell r="A180" t="str">
            <v>KITSAP CO -REGULATEDCOMMERCIAL - REARLOADCLSECOL</v>
          </cell>
          <cell r="B180" t="str">
            <v>KITSAP CO -REGULATED</v>
          </cell>
          <cell r="C180" t="str">
            <v>KITSAP CO -REGULATED</v>
          </cell>
          <cell r="D180" t="str">
            <v>COMMERCIAL - REARLOAD</v>
          </cell>
          <cell r="E180" t="str">
            <v>CLSECOL</v>
          </cell>
          <cell r="F180" t="str">
            <v>LOOSE MATERIAL-COLLECTOR</v>
          </cell>
          <cell r="G180" t="str">
            <v>ONCALL</v>
          </cell>
          <cell r="H180">
            <v>25.55</v>
          </cell>
        </row>
        <row r="181">
          <cell r="A181" t="str">
            <v>MASON CO-REGULATEDCOMMERCIAL - REARLOADCLSECOL</v>
          </cell>
          <cell r="B181" t="str">
            <v>MASON CO-REGULATED</v>
          </cell>
          <cell r="C181" t="str">
            <v>MASON CO-REGULATED</v>
          </cell>
          <cell r="D181" t="str">
            <v>COMMERCIAL - REARLOAD</v>
          </cell>
          <cell r="E181" t="str">
            <v>CLSECOL</v>
          </cell>
          <cell r="F181" t="str">
            <v>LOOSE MATERIAL-COLLECTOR</v>
          </cell>
          <cell r="G181" t="str">
            <v>ONCALL</v>
          </cell>
          <cell r="H181">
            <v>27.78</v>
          </cell>
        </row>
        <row r="182">
          <cell r="A182" t="str">
            <v>CITY of SHELTON-REGULATEDCOMMERCIAL - REARLOADCOMCAN</v>
          </cell>
          <cell r="B182" t="str">
            <v>CITY of SHELTON-REGULATED</v>
          </cell>
          <cell r="C182" t="str">
            <v>CITY of SHELTON-REGULATED</v>
          </cell>
          <cell r="D182" t="str">
            <v>COMMERCIAL - REARLOAD</v>
          </cell>
          <cell r="E182" t="str">
            <v>COMCAN</v>
          </cell>
          <cell r="F182" t="str">
            <v>COMMERCIAL CAN EXTRA</v>
          </cell>
          <cell r="G182" t="str">
            <v>ONCALL</v>
          </cell>
          <cell r="H182">
            <v>4.72</v>
          </cell>
        </row>
        <row r="183">
          <cell r="A183" t="str">
            <v>KITSAP CO -REGULATEDCOMMERCIAL - REARLOADCOMCAN</v>
          </cell>
          <cell r="B183" t="str">
            <v>KITSAP CO -REGULATED</v>
          </cell>
          <cell r="C183" t="str">
            <v>KITSAP CO -REGULATED</v>
          </cell>
          <cell r="D183" t="str">
            <v>COMMERCIAL - REARLOAD</v>
          </cell>
          <cell r="E183" t="str">
            <v>COMCAN</v>
          </cell>
          <cell r="F183" t="str">
            <v>COMMERCIAL CAN EXTRA</v>
          </cell>
          <cell r="G183" t="str">
            <v>ONCALL</v>
          </cell>
          <cell r="H183">
            <v>4.4400000000000004</v>
          </cell>
        </row>
        <row r="184">
          <cell r="A184" t="str">
            <v>MASON CO-REGULATEDCOMMERCIAL - REARLOADCOMCAN</v>
          </cell>
          <cell r="B184" t="str">
            <v>MASON CO-REGULATED</v>
          </cell>
          <cell r="C184" t="str">
            <v>MASON CO-REGULATED</v>
          </cell>
          <cell r="D184" t="str">
            <v>COMMERCIAL - REARLOAD</v>
          </cell>
          <cell r="E184" t="str">
            <v>COMCAN</v>
          </cell>
          <cell r="F184" t="str">
            <v>COMMERCIAL CAN EXTRA</v>
          </cell>
          <cell r="G184" t="str">
            <v>ONCALL</v>
          </cell>
          <cell r="H184">
            <v>4.72</v>
          </cell>
        </row>
        <row r="185">
          <cell r="A185" t="str">
            <v>CITY of SHELTON-REGULATEDROLLOFFCONNECTFEE</v>
          </cell>
          <cell r="B185" t="str">
            <v>CITY of SHELTON-REGULATED</v>
          </cell>
          <cell r="C185" t="str">
            <v>CITY of SHELTON-REGULATED</v>
          </cell>
          <cell r="D185" t="str">
            <v>ROLLOFF</v>
          </cell>
          <cell r="E185" t="str">
            <v>CONNECTFEE</v>
          </cell>
          <cell r="F185" t="str">
            <v>CONNECT/DISCONNECT</v>
          </cell>
          <cell r="G185" t="str">
            <v>ONCALL</v>
          </cell>
          <cell r="H185">
            <v>6.07</v>
          </cell>
        </row>
        <row r="186">
          <cell r="A186" t="str">
            <v>CITY OF SHELTON-UNREGULATEDROLLOFFCONNECTFEE</v>
          </cell>
          <cell r="B186" t="str">
            <v>CITY OF SHELTON-UNREGULATED</v>
          </cell>
          <cell r="C186" t="str">
            <v>CITY OF SHELTON-UNREGULATED</v>
          </cell>
          <cell r="D186" t="str">
            <v>ROLLOFF</v>
          </cell>
          <cell r="E186" t="str">
            <v>CONNECTFEE</v>
          </cell>
          <cell r="F186" t="str">
            <v>CONNECT/DISCONNECT</v>
          </cell>
          <cell r="G186" t="str">
            <v>ONCALL</v>
          </cell>
          <cell r="H186">
            <v>6.07</v>
          </cell>
        </row>
        <row r="187">
          <cell r="A187" t="str">
            <v>KITSAP CO -REGULATEDROLLOFFCONNECTFEE</v>
          </cell>
          <cell r="B187" t="str">
            <v>KITSAP CO -REGULATED</v>
          </cell>
          <cell r="C187" t="str">
            <v>KITSAP CO -REGULATED</v>
          </cell>
          <cell r="D187" t="str">
            <v>ROLLOFF</v>
          </cell>
          <cell r="E187" t="str">
            <v>CONNECTFEE</v>
          </cell>
          <cell r="F187" t="str">
            <v>CONNECT/DISCONNECT</v>
          </cell>
          <cell r="G187" t="str">
            <v>ONCALL</v>
          </cell>
          <cell r="H187">
            <v>6.07</v>
          </cell>
        </row>
        <row r="188">
          <cell r="A188" t="str">
            <v>KITSAP CO-UNREGULATEDROLLOFFCONNECTFEE</v>
          </cell>
          <cell r="B188" t="str">
            <v>KITSAP CO-UNREGULATED</v>
          </cell>
          <cell r="C188" t="str">
            <v>KITSAP CO-UNREGULATED</v>
          </cell>
          <cell r="D188" t="str">
            <v>ROLLOFF</v>
          </cell>
          <cell r="E188" t="str">
            <v>CONNECTFEE</v>
          </cell>
          <cell r="F188" t="str">
            <v>CONNECT/DISCONNECT</v>
          </cell>
          <cell r="G188" t="str">
            <v>ONCALL</v>
          </cell>
          <cell r="H188">
            <v>6.07</v>
          </cell>
        </row>
        <row r="189">
          <cell r="A189" t="str">
            <v>MASON CO-REGULATEDROLLOFFCONNECTFEE</v>
          </cell>
          <cell r="B189" t="str">
            <v>MASON CO-REGULATED</v>
          </cell>
          <cell r="C189" t="str">
            <v>MASON CO-REGULATED</v>
          </cell>
          <cell r="D189" t="str">
            <v>ROLLOFF</v>
          </cell>
          <cell r="E189" t="str">
            <v>CONNECTFEE</v>
          </cell>
          <cell r="F189" t="str">
            <v>CONNECT/DISCONNECT</v>
          </cell>
          <cell r="G189" t="str">
            <v>ONCALL</v>
          </cell>
          <cell r="H189">
            <v>6.07</v>
          </cell>
        </row>
        <row r="190">
          <cell r="A190" t="str">
            <v>MASON CO-UNREGULATEDROLLOFFCONNECTFEE</v>
          </cell>
          <cell r="B190" t="str">
            <v>MASON CO-UNREGULATED</v>
          </cell>
          <cell r="C190" t="str">
            <v>MASON CO-UNREGULATED</v>
          </cell>
          <cell r="D190" t="str">
            <v>ROLLOFF</v>
          </cell>
          <cell r="E190" t="str">
            <v>CONNECTFEE</v>
          </cell>
          <cell r="F190" t="str">
            <v>CONNECT/DISCONNECT</v>
          </cell>
          <cell r="G190" t="str">
            <v>ONCALL</v>
          </cell>
          <cell r="H190">
            <v>6.07</v>
          </cell>
        </row>
        <row r="191">
          <cell r="A191" t="str">
            <v>CITY of SHELTON-REGULATEDROLLOFFCPHAUL10</v>
          </cell>
          <cell r="B191" t="str">
            <v>CITY of SHELTON-REGULATED</v>
          </cell>
          <cell r="C191" t="str">
            <v>CITY of SHELTON-REGULATED</v>
          </cell>
          <cell r="D191" t="str">
            <v>ROLLOFF</v>
          </cell>
          <cell r="E191" t="str">
            <v>CPHAUL10</v>
          </cell>
          <cell r="F191" t="str">
            <v>10YD COMPACTOR-HAUL</v>
          </cell>
          <cell r="G191" t="str">
            <v>ONCALL</v>
          </cell>
          <cell r="H191">
            <v>126.71</v>
          </cell>
        </row>
        <row r="192">
          <cell r="A192" t="str">
            <v>KITSAP CO -REGULATEDROLLOFFCPHAUL10</v>
          </cell>
          <cell r="B192" t="str">
            <v>KITSAP CO -REGULATED</v>
          </cell>
          <cell r="C192" t="str">
            <v>KITSAP CO -REGULATED</v>
          </cell>
          <cell r="D192" t="str">
            <v>ROLLOFF</v>
          </cell>
          <cell r="E192" t="str">
            <v>CPHAUL10</v>
          </cell>
          <cell r="F192" t="str">
            <v>10YD COMPACTOR-HAUL</v>
          </cell>
          <cell r="G192" t="str">
            <v>ONCALL</v>
          </cell>
          <cell r="H192">
            <v>126.71</v>
          </cell>
        </row>
        <row r="193">
          <cell r="A193" t="str">
            <v>MASON CO-REGULATEDROLLOFFCPHAUL10</v>
          </cell>
          <cell r="B193" t="str">
            <v>MASON CO-REGULATED</v>
          </cell>
          <cell r="C193" t="str">
            <v>MASON CO-REGULATED</v>
          </cell>
          <cell r="D193" t="str">
            <v>ROLLOFF</v>
          </cell>
          <cell r="E193" t="str">
            <v>CPHAUL10</v>
          </cell>
          <cell r="F193" t="str">
            <v>10YD COMPACTOR-HAUL</v>
          </cell>
          <cell r="G193" t="str">
            <v>ONCALL</v>
          </cell>
          <cell r="H193">
            <v>126.71</v>
          </cell>
        </row>
        <row r="194">
          <cell r="A194" t="str">
            <v>CITY of SHELTON-REGULATEDROLLOFFCPHAUL15</v>
          </cell>
          <cell r="B194" t="str">
            <v>CITY of SHELTON-REGULATED</v>
          </cell>
          <cell r="C194" t="str">
            <v>CITY of SHELTON-REGULATED</v>
          </cell>
          <cell r="D194" t="str">
            <v>ROLLOFF</v>
          </cell>
          <cell r="E194" t="str">
            <v>CPHAUL15</v>
          </cell>
          <cell r="F194" t="str">
            <v>15YD COMPACTOR-HAUL</v>
          </cell>
          <cell r="G194" t="str">
            <v>ONCALL</v>
          </cell>
          <cell r="H194">
            <v>146.16999999999999</v>
          </cell>
        </row>
        <row r="195">
          <cell r="A195" t="str">
            <v>KITSAP CO -REGULATEDROLLOFFCPHAUL15</v>
          </cell>
          <cell r="B195" t="str">
            <v>KITSAP CO -REGULATED</v>
          </cell>
          <cell r="C195" t="str">
            <v>KITSAP CO -REGULATED</v>
          </cell>
          <cell r="D195" t="str">
            <v>ROLLOFF</v>
          </cell>
          <cell r="E195" t="str">
            <v>CPHAUL15</v>
          </cell>
          <cell r="F195" t="str">
            <v>15YD COMPACTOR-HAUL</v>
          </cell>
          <cell r="G195" t="str">
            <v>ONCALL</v>
          </cell>
          <cell r="H195">
            <v>146.16999999999999</v>
          </cell>
        </row>
        <row r="196">
          <cell r="A196" t="str">
            <v>MASON CO-REGULATEDROLLOFFCPHAUL15</v>
          </cell>
          <cell r="B196" t="str">
            <v>MASON CO-REGULATED</v>
          </cell>
          <cell r="C196" t="str">
            <v>MASON CO-REGULATED</v>
          </cell>
          <cell r="D196" t="str">
            <v>ROLLOFF</v>
          </cell>
          <cell r="E196" t="str">
            <v>CPHAUL15</v>
          </cell>
          <cell r="F196" t="str">
            <v>15YD COMPACTOR-HAUL</v>
          </cell>
          <cell r="G196" t="str">
            <v>ONCALL</v>
          </cell>
          <cell r="H196">
            <v>146.16999999999999</v>
          </cell>
        </row>
        <row r="197">
          <cell r="A197" t="str">
            <v>CITY of SHELTON-REGULATEDROLLOFFCPHAUL20</v>
          </cell>
          <cell r="B197" t="str">
            <v>CITY of SHELTON-REGULATED</v>
          </cell>
          <cell r="C197" t="str">
            <v>CITY of SHELTON-REGULATED</v>
          </cell>
          <cell r="D197" t="str">
            <v>ROLLOFF</v>
          </cell>
          <cell r="E197" t="str">
            <v>CPHAUL20</v>
          </cell>
          <cell r="F197" t="str">
            <v>20YD COMPACTOR-HAUL</v>
          </cell>
          <cell r="G197" t="str">
            <v>ONCALL</v>
          </cell>
          <cell r="H197">
            <v>155.93</v>
          </cell>
        </row>
        <row r="198">
          <cell r="A198" t="str">
            <v>CITY OF SHELTON-UNREGULATEDROLLOFFCPHAUL20</v>
          </cell>
          <cell r="B198" t="str">
            <v>CITY OF SHELTON-UNREGULATED</v>
          </cell>
          <cell r="C198" t="str">
            <v>CITY OF SHELTON-UNREGULATED</v>
          </cell>
          <cell r="D198" t="str">
            <v>ROLLOFF</v>
          </cell>
          <cell r="E198" t="str">
            <v>CPHAUL20</v>
          </cell>
          <cell r="F198" t="str">
            <v>20YD COMPACTOR-HAUL</v>
          </cell>
          <cell r="G198" t="str">
            <v>ONCALL</v>
          </cell>
          <cell r="H198">
            <v>155.93</v>
          </cell>
        </row>
        <row r="199">
          <cell r="A199" t="str">
            <v>KITSAP CO -REGULATEDROLLOFFCPHAUL20</v>
          </cell>
          <cell r="B199" t="str">
            <v>KITSAP CO -REGULATED</v>
          </cell>
          <cell r="C199" t="str">
            <v>KITSAP CO -REGULATED</v>
          </cell>
          <cell r="D199" t="str">
            <v>ROLLOFF</v>
          </cell>
          <cell r="E199" t="str">
            <v>CPHAUL20</v>
          </cell>
          <cell r="F199" t="str">
            <v>20YD COMPACTOR-HAUL</v>
          </cell>
          <cell r="G199" t="str">
            <v>ONCALL</v>
          </cell>
          <cell r="H199">
            <v>155.93</v>
          </cell>
        </row>
        <row r="200">
          <cell r="A200" t="str">
            <v>MASON CO-REGULATEDROLLOFFCPHAUL20</v>
          </cell>
          <cell r="B200" t="str">
            <v>MASON CO-REGULATED</v>
          </cell>
          <cell r="C200" t="str">
            <v>MASON CO-REGULATED</v>
          </cell>
          <cell r="D200" t="str">
            <v>ROLLOFF</v>
          </cell>
          <cell r="E200" t="str">
            <v>CPHAUL20</v>
          </cell>
          <cell r="F200" t="str">
            <v>20YD COMPACTOR-HAUL</v>
          </cell>
          <cell r="G200" t="str">
            <v>ONCALL</v>
          </cell>
          <cell r="H200">
            <v>155.93</v>
          </cell>
        </row>
        <row r="201">
          <cell r="A201" t="str">
            <v>CITY of SHELTON-REGULATEDROLLOFFCPHAUL25</v>
          </cell>
          <cell r="B201" t="str">
            <v>CITY of SHELTON-REGULATED</v>
          </cell>
          <cell r="C201" t="str">
            <v>CITY of SHELTON-REGULATED</v>
          </cell>
          <cell r="D201" t="str">
            <v>ROLLOFF</v>
          </cell>
          <cell r="E201" t="str">
            <v>CPHAUL25</v>
          </cell>
          <cell r="F201" t="str">
            <v>25YD COMPACTOR-HAUL</v>
          </cell>
          <cell r="G201" t="str">
            <v>ONCALL</v>
          </cell>
          <cell r="H201">
            <v>170.69</v>
          </cell>
        </row>
        <row r="202">
          <cell r="A202" t="str">
            <v>KITSAP CO -REGULATEDROLLOFFCPHAUL25</v>
          </cell>
          <cell r="B202" t="str">
            <v>KITSAP CO -REGULATED</v>
          </cell>
          <cell r="C202" t="str">
            <v>KITSAP CO -REGULATED</v>
          </cell>
          <cell r="D202" t="str">
            <v>ROLLOFF</v>
          </cell>
          <cell r="E202" t="str">
            <v>CPHAUL25</v>
          </cell>
          <cell r="F202" t="str">
            <v>25YD COMPACTOR-HAUL</v>
          </cell>
          <cell r="G202" t="str">
            <v>ONCALL</v>
          </cell>
          <cell r="H202">
            <v>170.69</v>
          </cell>
        </row>
        <row r="203">
          <cell r="A203" t="str">
            <v>MASON CO-REGULATEDROLLOFFCPHAUL25</v>
          </cell>
          <cell r="B203" t="str">
            <v>MASON CO-REGULATED</v>
          </cell>
          <cell r="C203" t="str">
            <v>MASON CO-REGULATED</v>
          </cell>
          <cell r="D203" t="str">
            <v>ROLLOFF</v>
          </cell>
          <cell r="E203" t="str">
            <v>CPHAUL25</v>
          </cell>
          <cell r="F203" t="str">
            <v>25YD COMPACTOR-HAUL</v>
          </cell>
          <cell r="G203" t="str">
            <v>ONCALL</v>
          </cell>
          <cell r="H203">
            <v>170.69</v>
          </cell>
        </row>
        <row r="204">
          <cell r="A204" t="str">
            <v>CITY OF SHELTON-CONTRACTROLLOFFCPHAUL30</v>
          </cell>
          <cell r="B204" t="str">
            <v>CITY OF SHELTON-CONTRACT</v>
          </cell>
          <cell r="C204" t="str">
            <v>CITY OF SHELTON-CONTRACT</v>
          </cell>
          <cell r="D204" t="str">
            <v>ROLLOFF</v>
          </cell>
          <cell r="E204" t="str">
            <v>CPHAUL30</v>
          </cell>
          <cell r="F204" t="str">
            <v>30YD COMPACTOR-HAUL</v>
          </cell>
          <cell r="G204" t="str">
            <v>ONCALL</v>
          </cell>
          <cell r="H204">
            <v>375</v>
          </cell>
        </row>
        <row r="205">
          <cell r="A205" t="str">
            <v>CITY of SHELTON-REGULATEDROLLOFFCPHAUL30</v>
          </cell>
          <cell r="B205" t="str">
            <v>CITY of SHELTON-REGULATED</v>
          </cell>
          <cell r="C205" t="str">
            <v>CITY of SHELTON-REGULATED</v>
          </cell>
          <cell r="D205" t="str">
            <v>ROLLOFF</v>
          </cell>
          <cell r="E205" t="str">
            <v>CPHAUL30</v>
          </cell>
          <cell r="F205" t="str">
            <v>30YD COMPACTOR-HAUL</v>
          </cell>
          <cell r="G205" t="str">
            <v>ONCALL</v>
          </cell>
          <cell r="H205">
            <v>194.6</v>
          </cell>
        </row>
        <row r="206">
          <cell r="A206" t="str">
            <v>KITSAP CO -REGULATEDROLLOFFCPHAUL30</v>
          </cell>
          <cell r="B206" t="str">
            <v>KITSAP CO -REGULATED</v>
          </cell>
          <cell r="C206" t="str">
            <v>KITSAP CO -REGULATED</v>
          </cell>
          <cell r="D206" t="str">
            <v>ROLLOFF</v>
          </cell>
          <cell r="E206" t="str">
            <v>CPHAUL30</v>
          </cell>
          <cell r="F206" t="str">
            <v>30YD COMPACTOR-HAUL</v>
          </cell>
          <cell r="G206" t="str">
            <v>ONCALL</v>
          </cell>
          <cell r="H206">
            <v>194.6</v>
          </cell>
        </row>
        <row r="207">
          <cell r="A207" t="str">
            <v>MASON CO-REGULATEDROLLOFFCPHAUL30</v>
          </cell>
          <cell r="B207" t="str">
            <v>MASON CO-REGULATED</v>
          </cell>
          <cell r="C207" t="str">
            <v>MASON CO-REGULATED</v>
          </cell>
          <cell r="D207" t="str">
            <v>ROLLOFF</v>
          </cell>
          <cell r="E207" t="str">
            <v>CPHAUL30</v>
          </cell>
          <cell r="F207" t="str">
            <v>30YD COMPACTOR-HAUL</v>
          </cell>
          <cell r="G207" t="str">
            <v>ONCALL</v>
          </cell>
          <cell r="H207">
            <v>194.6</v>
          </cell>
        </row>
        <row r="208">
          <cell r="A208" t="str">
            <v>CITY of SHELTON-REGULATEDROLLOFFCPHAUL35</v>
          </cell>
          <cell r="B208" t="str">
            <v>CITY of SHELTON-REGULATED</v>
          </cell>
          <cell r="C208" t="str">
            <v>CITY of SHELTON-REGULATED</v>
          </cell>
          <cell r="D208" t="str">
            <v>ROLLOFF</v>
          </cell>
          <cell r="E208" t="str">
            <v>CPHAUL35</v>
          </cell>
          <cell r="F208" t="str">
            <v>35YD COMPACTOR-HAUL</v>
          </cell>
          <cell r="G208" t="str">
            <v>ONCALL</v>
          </cell>
          <cell r="H208">
            <v>224.09</v>
          </cell>
        </row>
        <row r="209">
          <cell r="A209" t="str">
            <v>CITY OF SHELTON-UNREGULATEDROLLOFFCPHAUL35</v>
          </cell>
          <cell r="B209" t="str">
            <v>CITY OF SHELTON-UNREGULATED</v>
          </cell>
          <cell r="C209" t="str">
            <v>CITY OF SHELTON-UNREGULATED</v>
          </cell>
          <cell r="D209" t="str">
            <v>ROLLOFF</v>
          </cell>
          <cell r="E209" t="str">
            <v>CPHAUL35</v>
          </cell>
          <cell r="F209" t="str">
            <v>35YD COMPACTOR-HAUL</v>
          </cell>
          <cell r="G209" t="str">
            <v>ONCALL</v>
          </cell>
          <cell r="H209">
            <v>221.6</v>
          </cell>
        </row>
        <row r="210">
          <cell r="A210" t="str">
            <v>KITSAP CO -REGULATEDROLLOFFCPHAUL35</v>
          </cell>
          <cell r="B210" t="str">
            <v>KITSAP CO -REGULATED</v>
          </cell>
          <cell r="C210" t="str">
            <v>KITSAP CO -REGULATED</v>
          </cell>
          <cell r="D210" t="str">
            <v>ROLLOFF</v>
          </cell>
          <cell r="E210" t="str">
            <v>CPHAUL35</v>
          </cell>
          <cell r="F210" t="str">
            <v>35YD COMPACTOR-HAUL</v>
          </cell>
          <cell r="G210" t="str">
            <v>ONCALL</v>
          </cell>
          <cell r="H210">
            <v>224.09</v>
          </cell>
        </row>
        <row r="211">
          <cell r="A211" t="str">
            <v>KITSAP CO-UNREGULATEDROLLOFFCPHAUL35</v>
          </cell>
          <cell r="B211" t="str">
            <v>KITSAP CO-UNREGULATED</v>
          </cell>
          <cell r="C211" t="str">
            <v>KITSAP CO-UNREGULATED</v>
          </cell>
          <cell r="D211" t="str">
            <v>ROLLOFF</v>
          </cell>
          <cell r="E211" t="str">
            <v>CPHAUL35</v>
          </cell>
          <cell r="F211" t="str">
            <v>35YD COMPACTOR-HAUL</v>
          </cell>
          <cell r="G211" t="str">
            <v>ONCALL</v>
          </cell>
          <cell r="H211">
            <v>221.6</v>
          </cell>
        </row>
        <row r="212">
          <cell r="A212" t="str">
            <v>MASON CO-REGULATEDROLLOFFCPHAUL35</v>
          </cell>
          <cell r="B212" t="str">
            <v>MASON CO-REGULATED</v>
          </cell>
          <cell r="C212" t="str">
            <v>MASON CO-REGULATED</v>
          </cell>
          <cell r="D212" t="str">
            <v>ROLLOFF</v>
          </cell>
          <cell r="E212" t="str">
            <v>CPHAUL35</v>
          </cell>
          <cell r="F212" t="str">
            <v>35YD COMPACTOR-HAUL</v>
          </cell>
          <cell r="G212" t="str">
            <v>ONCALL</v>
          </cell>
          <cell r="H212">
            <v>224.09</v>
          </cell>
        </row>
        <row r="213">
          <cell r="A213" t="str">
            <v>MASON CO-UNREGULATEDROLLOFFCPHAUL35</v>
          </cell>
          <cell r="B213" t="str">
            <v>MASON CO-UNREGULATED</v>
          </cell>
          <cell r="C213" t="str">
            <v>MASON CO-UNREGULATED</v>
          </cell>
          <cell r="D213" t="str">
            <v>ROLLOFF</v>
          </cell>
          <cell r="E213" t="str">
            <v>CPHAUL35</v>
          </cell>
          <cell r="F213" t="str">
            <v>35YD COMPACTOR-HAUL</v>
          </cell>
          <cell r="G213" t="str">
            <v>ONCALL</v>
          </cell>
          <cell r="H213">
            <v>221.6</v>
          </cell>
        </row>
        <row r="214">
          <cell r="A214" t="str">
            <v>CITY of SHELTON-REGULATEDROLLOFFCPHAUL40</v>
          </cell>
          <cell r="B214" t="str">
            <v>CITY of SHELTON-REGULATED</v>
          </cell>
          <cell r="C214" t="str">
            <v>CITY of SHELTON-REGULATED</v>
          </cell>
          <cell r="D214" t="str">
            <v>ROLLOFF</v>
          </cell>
          <cell r="E214" t="str">
            <v>CPHAUL40</v>
          </cell>
          <cell r="F214" t="str">
            <v>40YD COMPACTOR - HAUL</v>
          </cell>
          <cell r="G214" t="str">
            <v>ONCALL</v>
          </cell>
          <cell r="H214">
            <v>224.09</v>
          </cell>
        </row>
        <row r="215">
          <cell r="A215" t="str">
            <v>CITY OF SHELTON-UNREGULATEDROLLOFFCPHAUL40</v>
          </cell>
          <cell r="B215" t="str">
            <v>CITY OF SHELTON-UNREGULATED</v>
          </cell>
          <cell r="C215" t="str">
            <v>CITY OF SHELTON-UNREGULATED</v>
          </cell>
          <cell r="D215" t="str">
            <v>ROLLOFF</v>
          </cell>
          <cell r="E215" t="str">
            <v>CPHAUL40</v>
          </cell>
          <cell r="F215" t="str">
            <v>40YD COMPACTOR - HAUL</v>
          </cell>
          <cell r="G215" t="str">
            <v>ONCALL</v>
          </cell>
          <cell r="H215">
            <v>221.6</v>
          </cell>
        </row>
        <row r="216">
          <cell r="A216" t="str">
            <v>KITSAP CO -REGULATEDROLLOFFCPHAUL40</v>
          </cell>
          <cell r="B216" t="str">
            <v>KITSAP CO -REGULATED</v>
          </cell>
          <cell r="C216" t="str">
            <v>KITSAP CO -REGULATED</v>
          </cell>
          <cell r="D216" t="str">
            <v>ROLLOFF</v>
          </cell>
          <cell r="E216" t="str">
            <v>CPHAUL40</v>
          </cell>
          <cell r="F216" t="str">
            <v>40YD COMPACTOR - HAUL</v>
          </cell>
          <cell r="G216" t="str">
            <v>ONCALL</v>
          </cell>
          <cell r="H216">
            <v>224.09</v>
          </cell>
        </row>
        <row r="217">
          <cell r="A217" t="str">
            <v>KITSAP CO-UNREGULATEDROLLOFFCPHAUL40</v>
          </cell>
          <cell r="B217" t="str">
            <v>KITSAP CO-UNREGULATED</v>
          </cell>
          <cell r="C217" t="str">
            <v>KITSAP CO-UNREGULATED</v>
          </cell>
          <cell r="D217" t="str">
            <v>ROLLOFF</v>
          </cell>
          <cell r="E217" t="str">
            <v>CPHAUL40</v>
          </cell>
          <cell r="F217" t="str">
            <v>40YD COMPACTOR - HAUL</v>
          </cell>
          <cell r="G217" t="str">
            <v>ONCALL</v>
          </cell>
          <cell r="H217">
            <v>221.6</v>
          </cell>
        </row>
        <row r="218">
          <cell r="A218" t="str">
            <v>MASON CO-REGULATEDROLLOFFCPHAUL40</v>
          </cell>
          <cell r="B218" t="str">
            <v>MASON CO-REGULATED</v>
          </cell>
          <cell r="C218" t="str">
            <v>MASON CO-REGULATED</v>
          </cell>
          <cell r="D218" t="str">
            <v>ROLLOFF</v>
          </cell>
          <cell r="E218" t="str">
            <v>CPHAUL40</v>
          </cell>
          <cell r="F218" t="str">
            <v>40YD COMPACTOR - HAUL</v>
          </cell>
          <cell r="G218" t="str">
            <v>ONCALL</v>
          </cell>
          <cell r="H218">
            <v>224.09</v>
          </cell>
        </row>
        <row r="219">
          <cell r="A219" t="str">
            <v>MASON CO-UNREGULATEDROLLOFFCPHAUL40</v>
          </cell>
          <cell r="B219" t="str">
            <v>MASON CO-UNREGULATED</v>
          </cell>
          <cell r="C219" t="str">
            <v>MASON CO-UNREGULATED</v>
          </cell>
          <cell r="D219" t="str">
            <v>ROLLOFF</v>
          </cell>
          <cell r="E219" t="str">
            <v>CPHAUL40</v>
          </cell>
          <cell r="F219" t="str">
            <v>40YD COMPACTOR - HAUL</v>
          </cell>
          <cell r="G219" t="str">
            <v>ONCALL</v>
          </cell>
          <cell r="H219">
            <v>221.6</v>
          </cell>
        </row>
        <row r="220">
          <cell r="A220" t="str">
            <v>CITY of SHELTON-REGULATEDCOMMERCIAL - REARLOADCTRIP</v>
          </cell>
          <cell r="B220" t="str">
            <v>CITY of SHELTON-REGULATED</v>
          </cell>
          <cell r="C220" t="str">
            <v>CITY of SHELTON-REGULATED</v>
          </cell>
          <cell r="D220" t="str">
            <v>COMMERCIAL - REARLOAD</v>
          </cell>
          <cell r="E220" t="str">
            <v>CTRIP</v>
          </cell>
          <cell r="F220" t="str">
            <v>RETURN TRIP CHARGE - CONT</v>
          </cell>
          <cell r="G220" t="str">
            <v>ONCALL</v>
          </cell>
          <cell r="H220">
            <v>17.39</v>
          </cell>
        </row>
        <row r="221">
          <cell r="A221" t="str">
            <v>KITSAP CO -REGULATEDCOMMERCIAL - REARLOADCTRIP</v>
          </cell>
          <cell r="B221" t="str">
            <v>KITSAP CO -REGULATED</v>
          </cell>
          <cell r="C221" t="str">
            <v>KITSAP CO -REGULATED</v>
          </cell>
          <cell r="D221" t="str">
            <v>COMMERCIAL - REARLOAD</v>
          </cell>
          <cell r="E221" t="str">
            <v>CTRIP</v>
          </cell>
          <cell r="F221" t="str">
            <v>RETURN TRIP CHARGE - CONT</v>
          </cell>
          <cell r="G221" t="str">
            <v>ONCALL</v>
          </cell>
          <cell r="H221">
            <v>17.39</v>
          </cell>
        </row>
        <row r="222">
          <cell r="A222" t="str">
            <v>MASON CO-REGULATEDCOMMERCIAL - REARLOADCTRIP</v>
          </cell>
          <cell r="B222" t="str">
            <v>MASON CO-REGULATED</v>
          </cell>
          <cell r="C222" t="str">
            <v>MASON CO-REGULATED</v>
          </cell>
          <cell r="D222" t="str">
            <v>COMMERCIAL - REARLOAD</v>
          </cell>
          <cell r="E222" t="str">
            <v>CTRIP</v>
          </cell>
          <cell r="F222" t="str">
            <v>RETURN TRIP CHARGE - CONT</v>
          </cell>
          <cell r="G222" t="str">
            <v>ONCALL</v>
          </cell>
          <cell r="H222">
            <v>17.39</v>
          </cell>
        </row>
        <row r="223">
          <cell r="A223" t="str">
            <v>CITY OF SHELTON-UNREGULATEDCOMMERCIAL RECYCLEDEL-REC</v>
          </cell>
          <cell r="B223" t="str">
            <v>CITY OF SHELTON-UNREGULATED</v>
          </cell>
          <cell r="C223" t="str">
            <v>CITY OF SHELTON-UNREGULATED</v>
          </cell>
          <cell r="D223" t="str">
            <v>COMMERCIAL RECYCLE</v>
          </cell>
          <cell r="E223" t="str">
            <v>DEL-REC</v>
          </cell>
          <cell r="F223" t="str">
            <v>DELIVER RECYCLE BIN</v>
          </cell>
          <cell r="G223" t="str">
            <v>ONCALL</v>
          </cell>
          <cell r="H223">
            <v>11</v>
          </cell>
        </row>
        <row r="224">
          <cell r="A224" t="str">
            <v>KITSAP CO-UNREGULATEDCOMMERCIAL RECYCLEDEL-REC</v>
          </cell>
          <cell r="B224" t="str">
            <v>KITSAP CO-UNREGULATED</v>
          </cell>
          <cell r="C224" t="str">
            <v>KITSAP CO-UNREGULATED</v>
          </cell>
          <cell r="D224" t="str">
            <v>COMMERCIAL RECYCLE</v>
          </cell>
          <cell r="E224" t="str">
            <v>DEL-REC</v>
          </cell>
          <cell r="F224" t="str">
            <v>DELIVER RECYCLE BIN</v>
          </cell>
          <cell r="G224" t="str">
            <v>ONCALL</v>
          </cell>
          <cell r="H224">
            <v>11</v>
          </cell>
        </row>
        <row r="225">
          <cell r="A225" t="str">
            <v>MASON CO-UNREGULATEDCOMMERCIAL RECYCLEDEL-REC</v>
          </cell>
          <cell r="B225" t="str">
            <v>MASON CO-UNREGULATED</v>
          </cell>
          <cell r="C225" t="str">
            <v>MASON CO-UNREGULATED</v>
          </cell>
          <cell r="D225" t="str">
            <v>COMMERCIAL RECYCLE</v>
          </cell>
          <cell r="E225" t="str">
            <v>DEL-REC</v>
          </cell>
          <cell r="F225" t="str">
            <v>DELIVER RECYCLE BIN</v>
          </cell>
          <cell r="G225" t="str">
            <v>ONCALL</v>
          </cell>
          <cell r="H225">
            <v>11</v>
          </cell>
        </row>
        <row r="226">
          <cell r="A226" t="str">
            <v>CITY of SHELTON-REGULATEDCOMMERCIAL  FRONTLOADDISCONRECY</v>
          </cell>
          <cell r="B226" t="str">
            <v>CITY of SHELTON-REGULATED</v>
          </cell>
          <cell r="C226" t="str">
            <v>CITY of SHELTON-REGULATED</v>
          </cell>
          <cell r="D226" t="str">
            <v>COMMERCIAL  FRONTLOAD</v>
          </cell>
          <cell r="E226" t="str">
            <v>DISCONRECY</v>
          </cell>
          <cell r="F226" t="str">
            <v>DISCONNECT / RECONNECT RC</v>
          </cell>
          <cell r="G226" t="str">
            <v>ONCALL</v>
          </cell>
          <cell r="H226">
            <v>6</v>
          </cell>
        </row>
        <row r="227">
          <cell r="A227" t="str">
            <v>CITY OF SHELTON-UNREGULATEDCOMMERCIAL  FRONTLOADDISCONRECY</v>
          </cell>
          <cell r="B227" t="str">
            <v>CITY OF SHELTON-UNREGULATED</v>
          </cell>
          <cell r="C227" t="str">
            <v>CITY OF SHELTON-UNREGULATED</v>
          </cell>
          <cell r="D227" t="str">
            <v>COMMERCIAL  FRONTLOAD</v>
          </cell>
          <cell r="E227" t="str">
            <v>DISCONRECY</v>
          </cell>
          <cell r="F227" t="str">
            <v>DISCONNECT / RECONNECT RC</v>
          </cell>
          <cell r="G227" t="str">
            <v>ONCALL</v>
          </cell>
          <cell r="H227">
            <v>6.07</v>
          </cell>
        </row>
        <row r="228">
          <cell r="A228" t="str">
            <v>KITSAP CO -REGULATEDCOMMERCIAL  FRONTLOADDISCONRECY</v>
          </cell>
          <cell r="B228" t="str">
            <v>KITSAP CO -REGULATED</v>
          </cell>
          <cell r="C228" t="str">
            <v>KITSAP CO -REGULATED</v>
          </cell>
          <cell r="D228" t="str">
            <v>COMMERCIAL  FRONTLOAD</v>
          </cell>
          <cell r="E228" t="str">
            <v>DISCONRECY</v>
          </cell>
          <cell r="F228" t="str">
            <v>DISCONNECT / RECONNECT RC</v>
          </cell>
          <cell r="G228" t="str">
            <v>ONCALL</v>
          </cell>
          <cell r="H228">
            <v>6.07</v>
          </cell>
        </row>
        <row r="229">
          <cell r="A229" t="str">
            <v>KITSAP CO-UNREGULATEDCOMMERCIAL  FRONTLOADDISCONRECY</v>
          </cell>
          <cell r="B229" t="str">
            <v>KITSAP CO-UNREGULATED</v>
          </cell>
          <cell r="C229" t="str">
            <v>KITSAP CO-UNREGULATED</v>
          </cell>
          <cell r="D229" t="str">
            <v>COMMERCIAL  FRONTLOAD</v>
          </cell>
          <cell r="E229" t="str">
            <v>DISCONRECY</v>
          </cell>
          <cell r="F229" t="str">
            <v>DISCONNECT / RECONNECT RC</v>
          </cell>
          <cell r="G229" t="str">
            <v>ONCALL</v>
          </cell>
          <cell r="H229">
            <v>6.07</v>
          </cell>
        </row>
        <row r="230">
          <cell r="A230" t="str">
            <v>MASON CO-REGULATEDCOMMERCIAL  FRONTLOADDISCONRECY</v>
          </cell>
          <cell r="B230" t="str">
            <v>MASON CO-REGULATED</v>
          </cell>
          <cell r="C230" t="str">
            <v>MASON CO-REGULATED</v>
          </cell>
          <cell r="D230" t="str">
            <v>COMMERCIAL  FRONTLOAD</v>
          </cell>
          <cell r="E230" t="str">
            <v>DISCONRECY</v>
          </cell>
          <cell r="F230" t="str">
            <v>DISCONNECT / RECONNECT RC</v>
          </cell>
          <cell r="G230" t="str">
            <v>ONCALL</v>
          </cell>
          <cell r="H230">
            <v>6</v>
          </cell>
        </row>
        <row r="231">
          <cell r="A231" t="str">
            <v>MASON CO-UNREGULATEDCOMMERCIAL  FRONTLOADDISCONRECY</v>
          </cell>
          <cell r="B231" t="str">
            <v>MASON CO-UNREGULATED</v>
          </cell>
          <cell r="C231" t="str">
            <v>MASON CO-UNREGULATED</v>
          </cell>
          <cell r="D231" t="str">
            <v>COMMERCIAL  FRONTLOAD</v>
          </cell>
          <cell r="E231" t="str">
            <v>DISCONRECY</v>
          </cell>
          <cell r="F231" t="str">
            <v>DISCONNECT / RECONNECT RC</v>
          </cell>
          <cell r="G231" t="str">
            <v>ONCALL</v>
          </cell>
          <cell r="H231">
            <v>6.07</v>
          </cell>
        </row>
        <row r="232">
          <cell r="A232" t="str">
            <v>CITY of SHELTON-REGULATEDCOMMERCIAL  FRONTLOADDISCONREF</v>
          </cell>
          <cell r="B232" t="str">
            <v>CITY of SHELTON-REGULATED</v>
          </cell>
          <cell r="C232" t="str">
            <v>CITY of SHELTON-REGULATED</v>
          </cell>
          <cell r="D232" t="str">
            <v>COMMERCIAL  FRONTLOAD</v>
          </cell>
          <cell r="E232" t="str">
            <v>DISCONREF</v>
          </cell>
          <cell r="F232" t="str">
            <v>DISCONNECT / RECONNECT RF</v>
          </cell>
          <cell r="G232" t="str">
            <v>ONCALL</v>
          </cell>
          <cell r="H232">
            <v>6.07</v>
          </cell>
        </row>
        <row r="233">
          <cell r="A233" t="str">
            <v>KITSAP CO -REGULATEDCOMMERCIAL  FRONTLOADDISCONREF</v>
          </cell>
          <cell r="B233" t="str">
            <v>KITSAP CO -REGULATED</v>
          </cell>
          <cell r="C233" t="str">
            <v>KITSAP CO -REGULATED</v>
          </cell>
          <cell r="D233" t="str">
            <v>COMMERCIAL  FRONTLOAD</v>
          </cell>
          <cell r="E233" t="str">
            <v>DISCONREF</v>
          </cell>
          <cell r="F233" t="str">
            <v>DISCONNECT / RECONNECT RF</v>
          </cell>
          <cell r="G233" t="str">
            <v>ONCALL</v>
          </cell>
          <cell r="H233">
            <v>6.07</v>
          </cell>
        </row>
        <row r="234">
          <cell r="A234" t="str">
            <v>KITSAP CO-UNREGULATEDCOMMERCIAL  FRONTLOADDISCONREF</v>
          </cell>
          <cell r="B234" t="str">
            <v>KITSAP CO-UNREGULATED</v>
          </cell>
          <cell r="C234" t="str">
            <v>KITSAP CO-UNREGULATED</v>
          </cell>
          <cell r="D234" t="str">
            <v>COMMERCIAL  FRONTLOAD</v>
          </cell>
          <cell r="E234" t="str">
            <v>DISCONREF</v>
          </cell>
          <cell r="F234" t="str">
            <v>DISCONNECT / RECONNECT RF</v>
          </cell>
          <cell r="G234" t="str">
            <v>ONCALL</v>
          </cell>
          <cell r="H234">
            <v>6</v>
          </cell>
        </row>
        <row r="235">
          <cell r="A235" t="str">
            <v>MASON CO-REGULATEDCOMMERCIAL  FRONTLOADDISCONREF</v>
          </cell>
          <cell r="B235" t="str">
            <v>MASON CO-REGULATED</v>
          </cell>
          <cell r="C235" t="str">
            <v>MASON CO-REGULATED</v>
          </cell>
          <cell r="D235" t="str">
            <v>COMMERCIAL  FRONTLOAD</v>
          </cell>
          <cell r="E235" t="str">
            <v>DISCONREF</v>
          </cell>
          <cell r="F235" t="str">
            <v>DISCONNECT / RECONNECT RF</v>
          </cell>
          <cell r="G235" t="str">
            <v>ONCALL</v>
          </cell>
          <cell r="H235">
            <v>6.07</v>
          </cell>
        </row>
        <row r="236">
          <cell r="A236" t="str">
            <v>MASON CO-UNREGULATEDCOMMERCIAL  FRONTLOADDISCONREF</v>
          </cell>
          <cell r="B236" t="str">
            <v>MASON CO-UNREGULATED</v>
          </cell>
          <cell r="C236" t="str">
            <v>MASON CO-UNREGULATED</v>
          </cell>
          <cell r="D236" t="str">
            <v>COMMERCIAL  FRONTLOAD</v>
          </cell>
          <cell r="E236" t="str">
            <v>DISCONREF</v>
          </cell>
          <cell r="F236" t="str">
            <v>DISCONNECT / RECONNECT RF</v>
          </cell>
          <cell r="G236" t="str">
            <v>ONCALL</v>
          </cell>
          <cell r="H236">
            <v>6</v>
          </cell>
        </row>
        <row r="237">
          <cell r="A237" t="str">
            <v>CITY of SHELTON-REGULATEDROLLOFFDISPMC-TON</v>
          </cell>
          <cell r="B237" t="str">
            <v>CITY of SHELTON-REGULATED</v>
          </cell>
          <cell r="C237" t="str">
            <v>CITY of SHELTON-REGULATED</v>
          </cell>
          <cell r="D237" t="str">
            <v>ROLLOFF</v>
          </cell>
          <cell r="E237" t="str">
            <v>DISPMC-TON</v>
          </cell>
          <cell r="F237" t="str">
            <v>MC LANDFILL PER TON</v>
          </cell>
          <cell r="G237" t="str">
            <v>ONCALL</v>
          </cell>
          <cell r="H237">
            <v>99.52</v>
          </cell>
        </row>
        <row r="238">
          <cell r="A238" t="str">
            <v>KITSAP CO -REGULATEDROLLOFFDISPMC-TON</v>
          </cell>
          <cell r="B238" t="str">
            <v>KITSAP CO -REGULATED</v>
          </cell>
          <cell r="C238" t="str">
            <v>KITSAP CO -REGULATED</v>
          </cell>
          <cell r="D238" t="str">
            <v>ROLLOFF</v>
          </cell>
          <cell r="E238" t="str">
            <v>DISPMC-TON</v>
          </cell>
          <cell r="F238" t="str">
            <v>MC LANDFILL PER TON</v>
          </cell>
          <cell r="G238" t="str">
            <v>ONCALL</v>
          </cell>
          <cell r="H238">
            <v>96.16</v>
          </cell>
        </row>
        <row r="239">
          <cell r="A239" t="str">
            <v>MASON CO-REGULATEDROLLOFFDISPMC-TON</v>
          </cell>
          <cell r="B239" t="str">
            <v>MASON CO-REGULATED</v>
          </cell>
          <cell r="C239" t="str">
            <v>MASON CO-REGULATED</v>
          </cell>
          <cell r="D239" t="str">
            <v>ROLLOFF</v>
          </cell>
          <cell r="E239" t="str">
            <v>DISPMC-TON</v>
          </cell>
          <cell r="F239" t="str">
            <v>MC LANDFILL PER TON</v>
          </cell>
          <cell r="G239" t="str">
            <v>ONCALL</v>
          </cell>
          <cell r="H239">
            <v>99.52</v>
          </cell>
        </row>
        <row r="240">
          <cell r="A240" t="str">
            <v>CITY of SHELTON-REGULATEDROLLOFFDISPMCMISC</v>
          </cell>
          <cell r="B240" t="str">
            <v>CITY of SHELTON-REGULATED</v>
          </cell>
          <cell r="C240" t="str">
            <v>CITY of SHELTON-REGULATED</v>
          </cell>
          <cell r="D240" t="str">
            <v>ROLLOFF</v>
          </cell>
          <cell r="E240" t="str">
            <v>DISPMCMISC</v>
          </cell>
          <cell r="F240" t="str">
            <v>DISPOSAL MISCELLANOUS</v>
          </cell>
          <cell r="G240" t="str">
            <v>MONTHLY ARREARS</v>
          </cell>
          <cell r="H240">
            <v>0</v>
          </cell>
        </row>
        <row r="241">
          <cell r="A241" t="str">
            <v>CITY OF SHELTON-UNREGULATEDROLLOFFDISPMCMISC</v>
          </cell>
          <cell r="B241" t="str">
            <v>CITY OF SHELTON-UNREGULATED</v>
          </cell>
          <cell r="C241" t="str">
            <v>CITY OF SHELTON-UNREGULATED</v>
          </cell>
          <cell r="D241" t="str">
            <v>ROLLOFF</v>
          </cell>
          <cell r="E241" t="str">
            <v>DISPMCMISC</v>
          </cell>
          <cell r="F241" t="str">
            <v>DISPOSAL MISCELLANOUS</v>
          </cell>
          <cell r="G241" t="str">
            <v>MONTHLY ARREARS</v>
          </cell>
          <cell r="H241">
            <v>0</v>
          </cell>
        </row>
        <row r="242">
          <cell r="A242" t="str">
            <v>KITSAP CO -REGULATEDROLLOFFDISPMCMISC</v>
          </cell>
          <cell r="B242" t="str">
            <v>KITSAP CO -REGULATED</v>
          </cell>
          <cell r="C242" t="str">
            <v>KITSAP CO -REGULATED</v>
          </cell>
          <cell r="D242" t="str">
            <v>ROLLOFF</v>
          </cell>
          <cell r="E242" t="str">
            <v>DISPMCMISC</v>
          </cell>
          <cell r="F242" t="str">
            <v>DISPOSAL MISCELLANOUS</v>
          </cell>
          <cell r="G242" t="str">
            <v>MONTHLY ARREARS</v>
          </cell>
          <cell r="H242">
            <v>0</v>
          </cell>
        </row>
        <row r="243">
          <cell r="A243" t="str">
            <v>KITSAP CO-UNREGULATEDROLLOFFDISPMCMISC</v>
          </cell>
          <cell r="B243" t="str">
            <v>KITSAP CO-UNREGULATED</v>
          </cell>
          <cell r="C243" t="str">
            <v>KITSAP CO-UNREGULATED</v>
          </cell>
          <cell r="D243" t="str">
            <v>ROLLOFF</v>
          </cell>
          <cell r="E243" t="str">
            <v>DISPMCMISC</v>
          </cell>
          <cell r="F243" t="str">
            <v>DISPOSAL MISCELLANOUS</v>
          </cell>
          <cell r="G243" t="str">
            <v>MONTHLY ARREARS</v>
          </cell>
          <cell r="H243">
            <v>0</v>
          </cell>
        </row>
        <row r="244">
          <cell r="A244" t="str">
            <v>MASON CO-REGULATEDROLLOFFDISPMCMISC</v>
          </cell>
          <cell r="B244" t="str">
            <v>MASON CO-REGULATED</v>
          </cell>
          <cell r="C244" t="str">
            <v>MASON CO-REGULATED</v>
          </cell>
          <cell r="D244" t="str">
            <v>ROLLOFF</v>
          </cell>
          <cell r="E244" t="str">
            <v>DISPMCMISC</v>
          </cell>
          <cell r="F244" t="str">
            <v>DISPOSAL MISCELLANOUS</v>
          </cell>
          <cell r="G244" t="str">
            <v>MONTHLY ARREARS</v>
          </cell>
          <cell r="H244">
            <v>0</v>
          </cell>
        </row>
        <row r="245">
          <cell r="A245" t="str">
            <v>MASON CO-UNREGULATEDROLLOFFDISPMCMISC</v>
          </cell>
          <cell r="B245" t="str">
            <v>MASON CO-UNREGULATED</v>
          </cell>
          <cell r="C245" t="str">
            <v>MASON CO-UNREGULATED</v>
          </cell>
          <cell r="D245" t="str">
            <v>ROLLOFF</v>
          </cell>
          <cell r="E245" t="str">
            <v>DISPMCMISC</v>
          </cell>
          <cell r="F245" t="str">
            <v>DISPOSAL MISCELLANOUS</v>
          </cell>
          <cell r="G245" t="str">
            <v>MONTHLY ARREARS</v>
          </cell>
          <cell r="H245">
            <v>0</v>
          </cell>
        </row>
        <row r="246">
          <cell r="A246" t="str">
            <v>KITSAP CO -REGULATEDROLLOFFDISPOLY-TON</v>
          </cell>
          <cell r="B246" t="str">
            <v>KITSAP CO -REGULATED</v>
          </cell>
          <cell r="C246" t="str">
            <v>KITSAP CO -REGULATED</v>
          </cell>
          <cell r="D246" t="str">
            <v>ROLLOFF</v>
          </cell>
          <cell r="E246" t="str">
            <v>DISPOLY-TON</v>
          </cell>
          <cell r="F246" t="str">
            <v>OLYMPIC LANDFILL PER TON</v>
          </cell>
          <cell r="G246" t="str">
            <v>ONCALL</v>
          </cell>
          <cell r="H246">
            <v>75</v>
          </cell>
        </row>
        <row r="247">
          <cell r="A247" t="str">
            <v>MASON CO-REGULATEDROLLOFFDISPOLY-TON</v>
          </cell>
          <cell r="B247" t="str">
            <v>MASON CO-REGULATED</v>
          </cell>
          <cell r="C247" t="str">
            <v>MASON CO-REGULATED</v>
          </cell>
          <cell r="D247" t="str">
            <v>ROLLOFF</v>
          </cell>
          <cell r="E247" t="str">
            <v>DISPOLY-TON</v>
          </cell>
          <cell r="F247" t="str">
            <v>OLYMPIC LANDFILL PER TON</v>
          </cell>
          <cell r="G247" t="str">
            <v>ONCALL</v>
          </cell>
          <cell r="H247">
            <v>71</v>
          </cell>
        </row>
        <row r="248">
          <cell r="A248" t="str">
            <v>CITY of SHELTON-REGULATEDRESIDENTIALDRVNRE1</v>
          </cell>
          <cell r="B248" t="str">
            <v>CITY of SHELTON-REGULATED</v>
          </cell>
          <cell r="C248" t="str">
            <v>CITY of SHELTON-REGULATED</v>
          </cell>
          <cell r="D248" t="str">
            <v>RESIDENTIAL</v>
          </cell>
          <cell r="E248" t="str">
            <v>DRVNRE1</v>
          </cell>
          <cell r="F248" t="str">
            <v>DRIVE IN UP TO 250'-EOW</v>
          </cell>
          <cell r="G248" t="str">
            <v>BI-MONTHLY SPLIT EVEN</v>
          </cell>
          <cell r="H248">
            <v>2.41</v>
          </cell>
        </row>
        <row r="249">
          <cell r="A249" t="str">
            <v>KITSAP CO -REGULATEDRESIDENTIALDRVNRE1</v>
          </cell>
          <cell r="B249" t="str">
            <v>KITSAP CO -REGULATED</v>
          </cell>
          <cell r="C249" t="str">
            <v>KITSAP CO -REGULATED</v>
          </cell>
          <cell r="D249" t="str">
            <v>RESIDENTIAL</v>
          </cell>
          <cell r="E249" t="str">
            <v>DRVNRE1</v>
          </cell>
          <cell r="F249" t="str">
            <v>DRIVE IN UP TO 250'-EOW</v>
          </cell>
          <cell r="G249" t="str">
            <v>BI-MONTHLY SPLIT EVEN</v>
          </cell>
          <cell r="H249">
            <v>2.4049999999999998</v>
          </cell>
        </row>
        <row r="250">
          <cell r="A250" t="str">
            <v>MASON CO-REGULATEDRESIDENTIALDRVNRE1</v>
          </cell>
          <cell r="B250" t="str">
            <v>MASON CO-REGULATED</v>
          </cell>
          <cell r="C250" t="str">
            <v>MASON CO-REGULATED</v>
          </cell>
          <cell r="D250" t="str">
            <v>RESIDENTIAL</v>
          </cell>
          <cell r="E250" t="str">
            <v>DRVNRE1</v>
          </cell>
          <cell r="F250" t="str">
            <v>DRIVE IN UP TO 250'-EOW</v>
          </cell>
          <cell r="G250" t="str">
            <v>BI-MONTHLY SPLIT EVEN</v>
          </cell>
          <cell r="H250">
            <v>2.41</v>
          </cell>
        </row>
        <row r="251">
          <cell r="A251" t="str">
            <v>KITSAP CO -REGULATEDRESIDENTIALDRVNRE1RECY</v>
          </cell>
          <cell r="B251" t="str">
            <v>KITSAP CO -REGULATED</v>
          </cell>
          <cell r="C251" t="str">
            <v>KITSAP CO -REGULATED</v>
          </cell>
          <cell r="D251" t="str">
            <v>RESIDENTIAL</v>
          </cell>
          <cell r="E251" t="str">
            <v>DRVNRE1RECY</v>
          </cell>
          <cell r="F251" t="str">
            <v>DRIVE IN UP TO 250 EOW-RE</v>
          </cell>
          <cell r="G251" t="str">
            <v>BI-MONTHLY SPLIT EVEN</v>
          </cell>
          <cell r="H251">
            <v>2.62</v>
          </cell>
        </row>
        <row r="252">
          <cell r="A252" t="str">
            <v>MASON CO-REGULATEDRESIDENTIALDRVNRE1RECY</v>
          </cell>
          <cell r="B252" t="str">
            <v>MASON CO-REGULATED</v>
          </cell>
          <cell r="C252" t="str">
            <v>MASON CO-REGULATED</v>
          </cell>
          <cell r="D252" t="str">
            <v>RESIDENTIAL</v>
          </cell>
          <cell r="E252" t="str">
            <v>DRVNRE1RECY</v>
          </cell>
          <cell r="F252" t="str">
            <v>DRIVE IN UP TO 250 EOW-RE</v>
          </cell>
          <cell r="G252" t="str">
            <v>BI-MONTHLY SPLIT EVEN</v>
          </cell>
          <cell r="H252">
            <v>2.63</v>
          </cell>
        </row>
        <row r="253">
          <cell r="A253" t="str">
            <v>KITSAP CO -REGULATEDRESIDENTIALDRVNRE1RECYMA</v>
          </cell>
          <cell r="B253" t="str">
            <v>KITSAP CO -REGULATED</v>
          </cell>
          <cell r="C253" t="str">
            <v>KITSAP CO -REGULATED</v>
          </cell>
          <cell r="D253" t="str">
            <v>RESIDENTIAL</v>
          </cell>
          <cell r="E253" t="str">
            <v>DRVNRE1RECYMA</v>
          </cell>
          <cell r="F253" t="str">
            <v>DRIVE IN UP TO 250 EOW-RE</v>
          </cell>
          <cell r="G253" t="str">
            <v>MONTHLY ARREARS</v>
          </cell>
          <cell r="H253">
            <v>2.63</v>
          </cell>
        </row>
        <row r="254">
          <cell r="A254" t="str">
            <v>MASON CO-REGULATEDRESIDENTIALDRVNRE1RECYMA</v>
          </cell>
          <cell r="B254" t="str">
            <v>MASON CO-REGULATED</v>
          </cell>
          <cell r="C254" t="str">
            <v>MASON CO-REGULATED</v>
          </cell>
          <cell r="D254" t="str">
            <v>RESIDENTIAL</v>
          </cell>
          <cell r="E254" t="str">
            <v>DRVNRE1RECYMA</v>
          </cell>
          <cell r="F254" t="str">
            <v>DRIVE IN UP TO 250 EOW-RE</v>
          </cell>
          <cell r="G254" t="str">
            <v>MONTHLY ARREARS</v>
          </cell>
          <cell r="H254">
            <v>2.63</v>
          </cell>
        </row>
        <row r="255">
          <cell r="A255" t="str">
            <v>CITY of SHELTON-REGULATEDRESIDENTIALDRVNRE2</v>
          </cell>
          <cell r="B255" t="str">
            <v>CITY of SHELTON-REGULATED</v>
          </cell>
          <cell r="C255" t="str">
            <v>CITY of SHELTON-REGULATED</v>
          </cell>
          <cell r="D255" t="str">
            <v>RESIDENTIAL</v>
          </cell>
          <cell r="E255" t="str">
            <v>DRVNRE2</v>
          </cell>
          <cell r="F255" t="str">
            <v>DRIVE IN OVER 250'-EOW</v>
          </cell>
          <cell r="G255" t="str">
            <v>BI-MONTHLY SPLIT EVEN</v>
          </cell>
          <cell r="H255">
            <v>3.04</v>
          </cell>
        </row>
        <row r="256">
          <cell r="A256" t="str">
            <v>KITSAP CO -REGULATEDRESIDENTIALDRVNRE2</v>
          </cell>
          <cell r="B256" t="str">
            <v>KITSAP CO -REGULATED</v>
          </cell>
          <cell r="C256" t="str">
            <v>KITSAP CO -REGULATED</v>
          </cell>
          <cell r="D256" t="str">
            <v>RESIDENTIAL</v>
          </cell>
          <cell r="E256" t="str">
            <v>DRVNRE2</v>
          </cell>
          <cell r="F256" t="str">
            <v>DRIVE IN OVER 250'-EOW</v>
          </cell>
          <cell r="G256" t="str">
            <v>BI-MONTHLY SPLIT EVEN</v>
          </cell>
          <cell r="H256">
            <v>3.03</v>
          </cell>
        </row>
        <row r="257">
          <cell r="A257" t="str">
            <v>MASON CO-REGULATEDRESIDENTIALDRVNRE2</v>
          </cell>
          <cell r="B257" t="str">
            <v>MASON CO-REGULATED</v>
          </cell>
          <cell r="C257" t="str">
            <v>MASON CO-REGULATED</v>
          </cell>
          <cell r="D257" t="str">
            <v>RESIDENTIAL</v>
          </cell>
          <cell r="E257" t="str">
            <v>DRVNRE2</v>
          </cell>
          <cell r="F257" t="str">
            <v>DRIVE IN OVER 250'-EOW</v>
          </cell>
          <cell r="G257" t="str">
            <v>BI-MONTHLY SPLIT EVEN</v>
          </cell>
          <cell r="H257">
            <v>3.04</v>
          </cell>
        </row>
        <row r="258">
          <cell r="A258" t="str">
            <v>KITSAP CO -REGULATEDRESIDENTIALDRVNRE2RECY</v>
          </cell>
          <cell r="B258" t="str">
            <v>KITSAP CO -REGULATED</v>
          </cell>
          <cell r="C258" t="str">
            <v>KITSAP CO -REGULATED</v>
          </cell>
          <cell r="D258" t="str">
            <v>RESIDENTIAL</v>
          </cell>
          <cell r="E258" t="str">
            <v>DRVNRE2RECY</v>
          </cell>
          <cell r="F258" t="str">
            <v>DRIVE IN OVER 250 EOW-REC</v>
          </cell>
          <cell r="G258" t="str">
            <v>BI-MONTHLY SPLIT EVEN</v>
          </cell>
          <cell r="H258">
            <v>3.29</v>
          </cell>
        </row>
        <row r="259">
          <cell r="A259" t="str">
            <v>MASON CO-REGULATEDRESIDENTIALDRVNRE2RECY</v>
          </cell>
          <cell r="B259" t="str">
            <v>MASON CO-REGULATED</v>
          </cell>
          <cell r="C259" t="str">
            <v>MASON CO-REGULATED</v>
          </cell>
          <cell r="D259" t="str">
            <v>RESIDENTIAL</v>
          </cell>
          <cell r="E259" t="str">
            <v>DRVNRE2RECY</v>
          </cell>
          <cell r="F259" t="str">
            <v>DRIVE IN OVER 250 EOW-REC</v>
          </cell>
          <cell r="G259" t="str">
            <v>BI-MONTHLY SPLIT EVEN</v>
          </cell>
          <cell r="H259">
            <v>3.3</v>
          </cell>
        </row>
        <row r="260">
          <cell r="A260" t="str">
            <v>KITSAP CO -REGULATEDRESIDENTIALDRVNRE2RECYMA</v>
          </cell>
          <cell r="B260" t="str">
            <v>KITSAP CO -REGULATED</v>
          </cell>
          <cell r="C260" t="str">
            <v>KITSAP CO -REGULATED</v>
          </cell>
          <cell r="D260" t="str">
            <v>RESIDENTIAL</v>
          </cell>
          <cell r="E260" t="str">
            <v>DRVNRE2RECYMA</v>
          </cell>
          <cell r="F260" t="str">
            <v>DRIVE IN OVER 250 EOW-REC</v>
          </cell>
          <cell r="G260" t="str">
            <v>MONTHLY ARREARS</v>
          </cell>
          <cell r="H260">
            <v>3.3</v>
          </cell>
        </row>
        <row r="261">
          <cell r="A261" t="str">
            <v>MASON CO-REGULATEDRESIDENTIALDRVNRE2RECYMA</v>
          </cell>
          <cell r="B261" t="str">
            <v>MASON CO-REGULATED</v>
          </cell>
          <cell r="C261" t="str">
            <v>MASON CO-REGULATED</v>
          </cell>
          <cell r="D261" t="str">
            <v>RESIDENTIAL</v>
          </cell>
          <cell r="E261" t="str">
            <v>DRVNRE2RECYMA</v>
          </cell>
          <cell r="F261" t="str">
            <v>DRIVE IN OVER 250 EOW-REC</v>
          </cell>
          <cell r="G261" t="str">
            <v>MONTHLY ARREARS</v>
          </cell>
          <cell r="H261">
            <v>3.3</v>
          </cell>
        </row>
        <row r="262">
          <cell r="A262" t="str">
            <v>CITY of SHELTON-REGULATEDRESIDENTIALDRVNRM1</v>
          </cell>
          <cell r="B262" t="str">
            <v>CITY of SHELTON-REGULATED</v>
          </cell>
          <cell r="C262" t="str">
            <v>CITY of SHELTON-REGULATED</v>
          </cell>
          <cell r="D262" t="str">
            <v>RESIDENTIAL</v>
          </cell>
          <cell r="E262" t="str">
            <v>DRVNRM1</v>
          </cell>
          <cell r="F262" t="str">
            <v>DRIVE IN UP TO 250'-MTHLY</v>
          </cell>
          <cell r="G262" t="str">
            <v>BI-MONTHLY SPLIT EVEN</v>
          </cell>
          <cell r="H262">
            <v>1.1100000000000001</v>
          </cell>
        </row>
        <row r="263">
          <cell r="A263" t="str">
            <v>KITSAP CO -REGULATEDRESIDENTIALDRVNRM1</v>
          </cell>
          <cell r="B263" t="str">
            <v>KITSAP CO -REGULATED</v>
          </cell>
          <cell r="C263" t="str">
            <v>KITSAP CO -REGULATED</v>
          </cell>
          <cell r="D263" t="str">
            <v>RESIDENTIAL</v>
          </cell>
          <cell r="E263" t="str">
            <v>DRVNRM1</v>
          </cell>
          <cell r="F263" t="str">
            <v>DRIVE IN UP TO 250'-MTHLY</v>
          </cell>
          <cell r="G263" t="str">
            <v>BI-MONTHLY SPLIT EVEN</v>
          </cell>
          <cell r="H263">
            <v>1.2050000000000001</v>
          </cell>
        </row>
        <row r="264">
          <cell r="A264" t="str">
            <v>MASON CO-REGULATEDRESIDENTIALDRVNRM1</v>
          </cell>
          <cell r="B264" t="str">
            <v>MASON CO-REGULATED</v>
          </cell>
          <cell r="C264" t="str">
            <v>MASON CO-REGULATED</v>
          </cell>
          <cell r="D264" t="str">
            <v>RESIDENTIAL</v>
          </cell>
          <cell r="E264" t="str">
            <v>DRVNRM1</v>
          </cell>
          <cell r="F264" t="str">
            <v>DRIVE IN UP TO 250'-MTHLY</v>
          </cell>
          <cell r="G264" t="str">
            <v>BI-MONTHLY SPLIT EVEN</v>
          </cell>
          <cell r="H264">
            <v>1.1100000000000001</v>
          </cell>
        </row>
        <row r="265">
          <cell r="A265" t="str">
            <v>CITY of SHELTON-REGULATEDRESIDENTIALDRVNRM2</v>
          </cell>
          <cell r="B265" t="str">
            <v>CITY of SHELTON-REGULATED</v>
          </cell>
          <cell r="C265" t="str">
            <v>CITY of SHELTON-REGULATED</v>
          </cell>
          <cell r="D265" t="str">
            <v>RESIDENTIAL</v>
          </cell>
          <cell r="E265" t="str">
            <v>DRVNRM2</v>
          </cell>
          <cell r="F265" t="str">
            <v>DRIVE IN OVER 250'-MTHLY</v>
          </cell>
          <cell r="G265" t="str">
            <v>BI-MONTHLY SPLIT EVEN</v>
          </cell>
          <cell r="H265">
            <v>1.4</v>
          </cell>
        </row>
        <row r="266">
          <cell r="A266" t="str">
            <v>KITSAP CO -REGULATEDRESIDENTIALDRVNRM2</v>
          </cell>
          <cell r="B266" t="str">
            <v>KITSAP CO -REGULATED</v>
          </cell>
          <cell r="C266" t="str">
            <v>KITSAP CO -REGULATED</v>
          </cell>
          <cell r="D266" t="str">
            <v>RESIDENTIAL</v>
          </cell>
          <cell r="E266" t="str">
            <v>DRVNRM2</v>
          </cell>
          <cell r="F266" t="str">
            <v>DRIVE IN OVER 250'-MTHLY</v>
          </cell>
          <cell r="G266" t="str">
            <v>BI-MONTHLY SPLIT EVEN</v>
          </cell>
          <cell r="H266">
            <v>1.52</v>
          </cell>
        </row>
        <row r="267">
          <cell r="A267" t="str">
            <v>MASON CO-REGULATEDRESIDENTIALDRVNRM2</v>
          </cell>
          <cell r="B267" t="str">
            <v>MASON CO-REGULATED</v>
          </cell>
          <cell r="C267" t="str">
            <v>MASON CO-REGULATED</v>
          </cell>
          <cell r="D267" t="str">
            <v>RESIDENTIAL</v>
          </cell>
          <cell r="E267" t="str">
            <v>DRVNRM2</v>
          </cell>
          <cell r="F267" t="str">
            <v>DRIVE IN OVER 250'-MTHLY</v>
          </cell>
          <cell r="G267" t="str">
            <v>BI-MONTHLY SPLIT EVEN</v>
          </cell>
          <cell r="H267">
            <v>1.4</v>
          </cell>
        </row>
        <row r="268">
          <cell r="A268" t="str">
            <v>CITY of SHELTON-REGULATEDRESIDENTIALDRVNROC1</v>
          </cell>
          <cell r="B268" t="str">
            <v>CITY of SHELTON-REGULATED</v>
          </cell>
          <cell r="C268" t="str">
            <v>CITY of SHELTON-REGULATED</v>
          </cell>
          <cell r="D268" t="str">
            <v>RESIDENTIAL</v>
          </cell>
          <cell r="E268" t="str">
            <v>DRVNROC1</v>
          </cell>
          <cell r="F268" t="str">
            <v>DRIVE IN UP TO 250'-OC</v>
          </cell>
          <cell r="G268" t="str">
            <v>MONTHLY ARREARS</v>
          </cell>
          <cell r="H268">
            <v>1.1100000000000001</v>
          </cell>
        </row>
        <row r="269">
          <cell r="A269" t="str">
            <v>KITSAP CO -REGULATEDRESIDENTIALDRVNROC1</v>
          </cell>
          <cell r="B269" t="str">
            <v>KITSAP CO -REGULATED</v>
          </cell>
          <cell r="C269" t="str">
            <v>KITSAP CO -REGULATED</v>
          </cell>
          <cell r="D269" t="str">
            <v>RESIDENTIAL</v>
          </cell>
          <cell r="E269" t="str">
            <v>DRVNROC1</v>
          </cell>
          <cell r="F269" t="str">
            <v>DRIVE IN UP TO 250'-OC</v>
          </cell>
          <cell r="G269" t="str">
            <v>MONTHLY ARREARS</v>
          </cell>
          <cell r="H269">
            <v>1.1100000000000001</v>
          </cell>
        </row>
        <row r="270">
          <cell r="A270" t="str">
            <v>MASON CO-REGULATEDRESIDENTIALDRVNROC1</v>
          </cell>
          <cell r="B270" t="str">
            <v>MASON CO-REGULATED</v>
          </cell>
          <cell r="C270" t="str">
            <v>MASON CO-REGULATED</v>
          </cell>
          <cell r="D270" t="str">
            <v>RESIDENTIAL</v>
          </cell>
          <cell r="E270" t="str">
            <v>DRVNROC1</v>
          </cell>
          <cell r="F270" t="str">
            <v>DRIVE IN UP TO 250'-OC</v>
          </cell>
          <cell r="G270" t="str">
            <v>MONTHLY ARREARS</v>
          </cell>
          <cell r="H270">
            <v>1.1100000000000001</v>
          </cell>
        </row>
        <row r="271">
          <cell r="A271" t="str">
            <v>KITSAP CO -REGULATEDRESIDENTIALDRVNROC1RECYMA</v>
          </cell>
          <cell r="B271" t="str">
            <v>KITSAP CO -REGULATED</v>
          </cell>
          <cell r="C271" t="str">
            <v>KITSAP CO -REGULATED</v>
          </cell>
          <cell r="D271" t="str">
            <v>RESIDENTIAL</v>
          </cell>
          <cell r="E271" t="str">
            <v>DRVNROC1RECYMA</v>
          </cell>
          <cell r="F271" t="str">
            <v>DRIVE IN UP TO 125 OC-REC</v>
          </cell>
          <cell r="G271" t="str">
            <v>ONCALL</v>
          </cell>
          <cell r="H271">
            <v>1.1100000000000001</v>
          </cell>
        </row>
        <row r="272">
          <cell r="A272" t="str">
            <v>MASON CO-REGULATEDRESIDENTIALDRVNROC1RECYMA</v>
          </cell>
          <cell r="B272" t="str">
            <v>MASON CO-REGULATED</v>
          </cell>
          <cell r="C272" t="str">
            <v>MASON CO-REGULATED</v>
          </cell>
          <cell r="D272" t="str">
            <v>RESIDENTIAL</v>
          </cell>
          <cell r="E272" t="str">
            <v>DRVNROC1RECYMA</v>
          </cell>
          <cell r="F272" t="str">
            <v>DRIVE IN UP TO 125 OC-REC</v>
          </cell>
          <cell r="G272" t="str">
            <v>ONCALL</v>
          </cell>
          <cell r="H272">
            <v>1.21</v>
          </cell>
        </row>
        <row r="273">
          <cell r="A273" t="str">
            <v>CITY of SHELTON-REGULATEDRESIDENTIALDRVNRW1</v>
          </cell>
          <cell r="B273" t="str">
            <v>CITY of SHELTON-REGULATED</v>
          </cell>
          <cell r="C273" t="str">
            <v>CITY of SHELTON-REGULATED</v>
          </cell>
          <cell r="D273" t="str">
            <v>RESIDENTIAL</v>
          </cell>
          <cell r="E273" t="str">
            <v>DRVNRW1</v>
          </cell>
          <cell r="F273" t="str">
            <v>DRIVE IN UP TO 250'</v>
          </cell>
          <cell r="G273" t="str">
            <v>BI-MONTHLY SPLIT EVEN</v>
          </cell>
          <cell r="H273">
            <v>4.8099999999999996</v>
          </cell>
        </row>
        <row r="274">
          <cell r="A274" t="str">
            <v>KITSAP CO -REGULATEDRESIDENTIALDRVNRW1</v>
          </cell>
          <cell r="B274" t="str">
            <v>KITSAP CO -REGULATED</v>
          </cell>
          <cell r="C274" t="str">
            <v>KITSAP CO -REGULATED</v>
          </cell>
          <cell r="D274" t="str">
            <v>RESIDENTIAL</v>
          </cell>
          <cell r="E274" t="str">
            <v>DRVNRW1</v>
          </cell>
          <cell r="F274" t="str">
            <v>DRIVE IN UP TO 250'</v>
          </cell>
          <cell r="G274" t="str">
            <v>BI-MONTHLY SPLIT EVEN</v>
          </cell>
          <cell r="H274">
            <v>4.8099999999999996</v>
          </cell>
        </row>
        <row r="275">
          <cell r="A275" t="str">
            <v>MASON CO-REGULATEDRESIDENTIALDRVNRW1</v>
          </cell>
          <cell r="B275" t="str">
            <v>MASON CO-REGULATED</v>
          </cell>
          <cell r="C275" t="str">
            <v>MASON CO-REGULATED</v>
          </cell>
          <cell r="D275" t="str">
            <v>RESIDENTIAL</v>
          </cell>
          <cell r="E275" t="str">
            <v>DRVNRW1</v>
          </cell>
          <cell r="F275" t="str">
            <v>DRIVE IN UP TO 250'</v>
          </cell>
          <cell r="G275" t="str">
            <v>BI-MONTHLY SPLIT EVEN</v>
          </cell>
          <cell r="H275">
            <v>4.8099999999999996</v>
          </cell>
        </row>
        <row r="276">
          <cell r="A276" t="str">
            <v>CITY of SHELTON-REGULATEDRESIDENTIALDRVNRW1RECYMA</v>
          </cell>
          <cell r="B276" t="str">
            <v>CITY of SHELTON-REGULATED</v>
          </cell>
          <cell r="C276" t="str">
            <v>CITY of SHELTON-REGULATED</v>
          </cell>
          <cell r="D276" t="str">
            <v>RESIDENTIAL</v>
          </cell>
          <cell r="E276" t="str">
            <v>DRVNRW1RECYMA</v>
          </cell>
          <cell r="F276" t="str">
            <v>DRIVE IN UP TO 125 WEEKLY</v>
          </cell>
          <cell r="G276" t="str">
            <v>MONTHLY ARREARS</v>
          </cell>
          <cell r="H276">
            <v>4.8099999999999996</v>
          </cell>
        </row>
        <row r="277">
          <cell r="A277" t="str">
            <v>KITSAP CO -REGULATEDRESIDENTIALDRVNRW1RECYMA</v>
          </cell>
          <cell r="B277" t="str">
            <v>KITSAP CO -REGULATED</v>
          </cell>
          <cell r="C277" t="str">
            <v>KITSAP CO -REGULATED</v>
          </cell>
          <cell r="D277" t="str">
            <v>RESIDENTIAL</v>
          </cell>
          <cell r="E277" t="str">
            <v>DRVNRW1RECYMA</v>
          </cell>
          <cell r="F277" t="str">
            <v>DRIVE IN UP TO 125 WEEKLY</v>
          </cell>
          <cell r="G277" t="str">
            <v>MONTHLY ARREARS</v>
          </cell>
          <cell r="H277">
            <v>2.38</v>
          </cell>
        </row>
        <row r="278">
          <cell r="A278" t="str">
            <v>MASON CO-REGULATEDRESIDENTIALDRVNRW1RECYMA</v>
          </cell>
          <cell r="B278" t="str">
            <v>MASON CO-REGULATED</v>
          </cell>
          <cell r="C278" t="str">
            <v>MASON CO-REGULATED</v>
          </cell>
          <cell r="D278" t="str">
            <v>RESIDENTIAL</v>
          </cell>
          <cell r="E278" t="str">
            <v>DRVNRW1RECYMA</v>
          </cell>
          <cell r="F278" t="str">
            <v>DRIVE IN UP TO 125 WEEKLY</v>
          </cell>
          <cell r="G278" t="str">
            <v>MONTHLY ARREARS</v>
          </cell>
          <cell r="H278">
            <v>4.8099999999999996</v>
          </cell>
        </row>
        <row r="279">
          <cell r="A279" t="str">
            <v>CITY of SHELTON-REGULATEDRESIDENTIALDRVNRW2</v>
          </cell>
          <cell r="B279" t="str">
            <v>CITY of SHELTON-REGULATED</v>
          </cell>
          <cell r="C279" t="str">
            <v>CITY of SHELTON-REGULATED</v>
          </cell>
          <cell r="D279" t="str">
            <v>RESIDENTIAL</v>
          </cell>
          <cell r="E279" t="str">
            <v>DRVNRW2</v>
          </cell>
          <cell r="F279" t="str">
            <v>DRIVE IN OVER 250'</v>
          </cell>
          <cell r="G279" t="str">
            <v>BI-MONTHLY SPLIT EVEN</v>
          </cell>
          <cell r="H279">
            <v>6.06</v>
          </cell>
        </row>
        <row r="280">
          <cell r="A280" t="str">
            <v>KITSAP CO -REGULATEDRESIDENTIALDRVNRW2</v>
          </cell>
          <cell r="B280" t="str">
            <v>KITSAP CO -REGULATED</v>
          </cell>
          <cell r="C280" t="str">
            <v>KITSAP CO -REGULATED</v>
          </cell>
          <cell r="D280" t="str">
            <v>RESIDENTIAL</v>
          </cell>
          <cell r="E280" t="str">
            <v>DRVNRW2</v>
          </cell>
          <cell r="F280" t="str">
            <v>DRIVE IN OVER 250'</v>
          </cell>
          <cell r="G280" t="str">
            <v>BI-MONTHLY SPLIT EVEN</v>
          </cell>
          <cell r="H280">
            <v>6.06</v>
          </cell>
        </row>
        <row r="281">
          <cell r="A281" t="str">
            <v>MASON CO-REGULATEDRESIDENTIALDRVNRW2</v>
          </cell>
          <cell r="B281" t="str">
            <v>MASON CO-REGULATED</v>
          </cell>
          <cell r="C281" t="str">
            <v>MASON CO-REGULATED</v>
          </cell>
          <cell r="D281" t="str">
            <v>RESIDENTIAL</v>
          </cell>
          <cell r="E281" t="str">
            <v>DRVNRW2</v>
          </cell>
          <cell r="F281" t="str">
            <v>DRIVE IN OVER 250'</v>
          </cell>
          <cell r="G281" t="str">
            <v>BI-MONTHLY SPLIT EVEN</v>
          </cell>
          <cell r="H281">
            <v>6.06</v>
          </cell>
        </row>
        <row r="282">
          <cell r="A282" t="str">
            <v>CITY of SHELTON-REGULATEDRESIDENTIALDRVNRW2RECYMA</v>
          </cell>
          <cell r="B282" t="str">
            <v>CITY of SHELTON-REGULATED</v>
          </cell>
          <cell r="C282" t="str">
            <v>CITY of SHELTON-REGULATED</v>
          </cell>
          <cell r="D282" t="str">
            <v>RESIDENTIAL</v>
          </cell>
          <cell r="E282" t="str">
            <v>DRVNRW2RECYMA</v>
          </cell>
          <cell r="F282" t="str">
            <v>DRIVE IN OVER 125 WEEKLY-</v>
          </cell>
          <cell r="G282" t="str">
            <v>MONTHLY ARREARS</v>
          </cell>
          <cell r="H282">
            <v>4.8099999999999996</v>
          </cell>
        </row>
        <row r="283">
          <cell r="A283" t="str">
            <v>KITSAP CO -REGULATEDRESIDENTIALDRVNRW2RECYMA</v>
          </cell>
          <cell r="B283" t="str">
            <v>KITSAP CO -REGULATED</v>
          </cell>
          <cell r="C283" t="str">
            <v>KITSAP CO -REGULATED</v>
          </cell>
          <cell r="D283" t="str">
            <v>RESIDENTIAL</v>
          </cell>
          <cell r="E283" t="str">
            <v>DRVNRW2RECYMA</v>
          </cell>
          <cell r="F283" t="str">
            <v>DRIVE IN OVER 125 WEEKLY-</v>
          </cell>
          <cell r="G283" t="str">
            <v>MONTHLY ARREARS</v>
          </cell>
          <cell r="H283">
            <v>2.99</v>
          </cell>
        </row>
        <row r="284">
          <cell r="A284" t="str">
            <v>MASON CO-REGULATEDRESIDENTIALDRVNRW2RECYMA</v>
          </cell>
          <cell r="B284" t="str">
            <v>MASON CO-REGULATED</v>
          </cell>
          <cell r="C284" t="str">
            <v>MASON CO-REGULATED</v>
          </cell>
          <cell r="D284" t="str">
            <v>RESIDENTIAL</v>
          </cell>
          <cell r="E284" t="str">
            <v>DRVNRW2RECYMA</v>
          </cell>
          <cell r="F284" t="str">
            <v>DRIVE IN OVER 125 WEEKLY-</v>
          </cell>
          <cell r="G284" t="str">
            <v>MONTHLY ARREARS</v>
          </cell>
          <cell r="H284">
            <v>4.8099999999999996</v>
          </cell>
        </row>
        <row r="285">
          <cell r="A285" t="str">
            <v>CITY OF SHELTON-CONTRACTCOMMERCIAL - REARLOADEP300-COM</v>
          </cell>
          <cell r="B285" t="str">
            <v>CITY OF SHELTON-CONTRACT</v>
          </cell>
          <cell r="C285" t="str">
            <v>CITY OF SHELTON-CONTRACT</v>
          </cell>
          <cell r="D285" t="str">
            <v>COMMERCIAL - REARLOAD</v>
          </cell>
          <cell r="E285" t="str">
            <v>EP300-COM</v>
          </cell>
          <cell r="F285" t="str">
            <v>EXTRA PICKUP 300 GL - COM</v>
          </cell>
          <cell r="G285" t="str">
            <v>ONCALL</v>
          </cell>
          <cell r="H285">
            <v>26.24</v>
          </cell>
        </row>
        <row r="286">
          <cell r="A286" t="str">
            <v>CITY OF SHELTON-UNREGULATEDCOMMERCIAL - REARLOADEP300-COM</v>
          </cell>
          <cell r="B286" t="str">
            <v>CITY OF SHELTON-UNREGULATED</v>
          </cell>
          <cell r="C286" t="str">
            <v>CITY OF SHELTON-UNREGULATED</v>
          </cell>
          <cell r="D286" t="str">
            <v>COMMERCIAL - REARLOAD</v>
          </cell>
          <cell r="E286" t="str">
            <v>EP300-COM</v>
          </cell>
          <cell r="F286" t="str">
            <v>EXTRA PICKUP 300 GL - COM</v>
          </cell>
          <cell r="G286" t="str">
            <v>ONCALL</v>
          </cell>
          <cell r="H286">
            <v>32.369999999999997</v>
          </cell>
        </row>
        <row r="287">
          <cell r="A287" t="str">
            <v>CITY OF SHELTON-CONTRACTRESIDENTIALEP300-RES</v>
          </cell>
          <cell r="B287" t="str">
            <v>CITY OF SHELTON-CONTRACT</v>
          </cell>
          <cell r="C287" t="str">
            <v>CITY OF SHELTON-CONTRACT</v>
          </cell>
          <cell r="D287" t="str">
            <v>RESIDENTIAL</v>
          </cell>
          <cell r="E287" t="str">
            <v>EP300-RES</v>
          </cell>
          <cell r="F287" t="str">
            <v>EXTRA PICKUP 300 GL - RES</v>
          </cell>
          <cell r="G287" t="str">
            <v>ONCALL</v>
          </cell>
          <cell r="H287">
            <v>26.01</v>
          </cell>
        </row>
        <row r="288">
          <cell r="A288" t="str">
            <v>CITY OF SHELTON-UNREGULATEDRESIDENTIALEP300-RES</v>
          </cell>
          <cell r="B288" t="str">
            <v>CITY OF SHELTON-UNREGULATED</v>
          </cell>
          <cell r="C288" t="str">
            <v>CITY OF SHELTON-UNREGULATED</v>
          </cell>
          <cell r="D288" t="str">
            <v>RESIDENTIAL</v>
          </cell>
          <cell r="E288" t="str">
            <v>EP300-RES</v>
          </cell>
          <cell r="F288" t="str">
            <v>EXTRA PICKUP 300 GL - RES</v>
          </cell>
          <cell r="G288" t="str">
            <v>ONCALL</v>
          </cell>
          <cell r="H288">
            <v>32.369999999999997</v>
          </cell>
        </row>
        <row r="289">
          <cell r="A289" t="str">
            <v>CITY OF SHELTON-CONTRACTRESIDENTIALEP35-RES</v>
          </cell>
          <cell r="B289" t="str">
            <v>CITY OF SHELTON-CONTRACT</v>
          </cell>
          <cell r="C289" t="str">
            <v>CITY OF SHELTON-CONTRACT</v>
          </cell>
          <cell r="D289" t="str">
            <v>RESIDENTIAL</v>
          </cell>
          <cell r="E289" t="str">
            <v>EP35-RES</v>
          </cell>
          <cell r="F289" t="str">
            <v>EXTRA PICKUP 35 GL - RES</v>
          </cell>
          <cell r="G289" t="str">
            <v>ONCALL</v>
          </cell>
          <cell r="H289">
            <v>8.68</v>
          </cell>
        </row>
        <row r="290">
          <cell r="A290" t="str">
            <v>CITY OF SHELTON-UNREGULATEDRESIDENTIALEP35-RES</v>
          </cell>
          <cell r="B290" t="str">
            <v>CITY OF SHELTON-UNREGULATED</v>
          </cell>
          <cell r="C290" t="str">
            <v>CITY OF SHELTON-UNREGULATED</v>
          </cell>
          <cell r="D290" t="str">
            <v>RESIDENTIAL</v>
          </cell>
          <cell r="E290" t="str">
            <v>EP35-RES</v>
          </cell>
          <cell r="F290" t="str">
            <v>EXTRA PICKUP 35 GL - RES</v>
          </cell>
          <cell r="G290" t="str">
            <v>ONCALL</v>
          </cell>
          <cell r="H290">
            <v>10.8</v>
          </cell>
        </row>
        <row r="291">
          <cell r="A291" t="str">
            <v>CITY OF SHELTON-CONTRACTCOMMERCIAL - REARLOADEP64-COM</v>
          </cell>
          <cell r="B291" t="str">
            <v>CITY OF SHELTON-CONTRACT</v>
          </cell>
          <cell r="C291" t="str">
            <v>CITY OF SHELTON-CONTRACT</v>
          </cell>
          <cell r="D291" t="str">
            <v>COMMERCIAL - REARLOAD</v>
          </cell>
          <cell r="E291" t="str">
            <v>EP64-COM</v>
          </cell>
          <cell r="F291" t="str">
            <v>EXTRA PICKUP 64 GL - COM</v>
          </cell>
          <cell r="G291" t="str">
            <v>ONCALL</v>
          </cell>
          <cell r="H291">
            <v>10.5</v>
          </cell>
        </row>
        <row r="292">
          <cell r="A292" t="str">
            <v>CITY OF SHELTON-UNREGULATEDCOMMERCIAL - REARLOADEP64-COM</v>
          </cell>
          <cell r="B292" t="str">
            <v>CITY OF SHELTON-UNREGULATED</v>
          </cell>
          <cell r="C292" t="str">
            <v>CITY OF SHELTON-UNREGULATED</v>
          </cell>
          <cell r="D292" t="str">
            <v>COMMERCIAL - REARLOAD</v>
          </cell>
          <cell r="E292" t="str">
            <v>EP64-COM</v>
          </cell>
          <cell r="F292" t="str">
            <v>EXTRA PICKUP 64 GL - COM</v>
          </cell>
          <cell r="G292" t="str">
            <v>ONCALL</v>
          </cell>
          <cell r="H292">
            <v>12.95</v>
          </cell>
        </row>
        <row r="293">
          <cell r="A293" t="str">
            <v>CITY OF SHELTON-CONTRACTRESIDENTIALEP64-RES</v>
          </cell>
          <cell r="B293" t="str">
            <v>CITY OF SHELTON-CONTRACT</v>
          </cell>
          <cell r="C293" t="str">
            <v>CITY OF SHELTON-CONTRACT</v>
          </cell>
          <cell r="D293" t="str">
            <v>RESIDENTIAL</v>
          </cell>
          <cell r="E293" t="str">
            <v>EP64-RES</v>
          </cell>
          <cell r="F293" t="str">
            <v>EXTRA PICKUP 64 GL - RES</v>
          </cell>
          <cell r="G293" t="str">
            <v>ONCALL</v>
          </cell>
          <cell r="H293">
            <v>10.41</v>
          </cell>
        </row>
        <row r="294">
          <cell r="A294" t="str">
            <v>CITY OF SHELTON-UNREGULATEDRESIDENTIALEP64-RES</v>
          </cell>
          <cell r="B294" t="str">
            <v>CITY OF SHELTON-UNREGULATED</v>
          </cell>
          <cell r="C294" t="str">
            <v>CITY OF SHELTON-UNREGULATED</v>
          </cell>
          <cell r="D294" t="str">
            <v>RESIDENTIAL</v>
          </cell>
          <cell r="E294" t="str">
            <v>EP64-RES</v>
          </cell>
          <cell r="F294" t="str">
            <v>EXTRA PICKUP 64 GL - RES</v>
          </cell>
          <cell r="G294" t="str">
            <v>ONCALL</v>
          </cell>
          <cell r="H294">
            <v>12.95</v>
          </cell>
        </row>
        <row r="295">
          <cell r="A295" t="str">
            <v>CITY OF SHELTON-CONTRACTCOMMERCIAL - REARLOADEP96-COM</v>
          </cell>
          <cell r="B295" t="str">
            <v>CITY OF SHELTON-CONTRACT</v>
          </cell>
          <cell r="C295" t="str">
            <v>CITY OF SHELTON-CONTRACT</v>
          </cell>
          <cell r="D295" t="str">
            <v>COMMERCIAL - REARLOAD</v>
          </cell>
          <cell r="E295" t="str">
            <v>EP96-COM</v>
          </cell>
          <cell r="F295" t="str">
            <v>EXTRA PICKUP 96 GL - COM</v>
          </cell>
          <cell r="G295" t="str">
            <v>ONCALL</v>
          </cell>
          <cell r="H295">
            <v>12.47</v>
          </cell>
        </row>
        <row r="296">
          <cell r="A296" t="str">
            <v>CITY OF SHELTON-UNREGULATEDCOMMERCIAL - REARLOADEP96-COM</v>
          </cell>
          <cell r="B296" t="str">
            <v>CITY OF SHELTON-UNREGULATED</v>
          </cell>
          <cell r="C296" t="str">
            <v>CITY OF SHELTON-UNREGULATED</v>
          </cell>
          <cell r="D296" t="str">
            <v>COMMERCIAL - REARLOAD</v>
          </cell>
          <cell r="E296" t="str">
            <v>EP96-COM</v>
          </cell>
          <cell r="F296" t="str">
            <v>EXTRA PICKUP 96 GL - COM</v>
          </cell>
          <cell r="G296" t="str">
            <v>ONCALL</v>
          </cell>
          <cell r="H296">
            <v>15.38</v>
          </cell>
        </row>
        <row r="297">
          <cell r="A297" t="str">
            <v>CITY OF SHELTON-CONTRACTRESIDENTIALEP96-RES</v>
          </cell>
          <cell r="B297" t="str">
            <v>CITY OF SHELTON-CONTRACT</v>
          </cell>
          <cell r="C297" t="str">
            <v>CITY OF SHELTON-CONTRACT</v>
          </cell>
          <cell r="D297" t="str">
            <v>RESIDENTIAL</v>
          </cell>
          <cell r="E297" t="str">
            <v>EP96-RES</v>
          </cell>
          <cell r="F297" t="str">
            <v>EXTRA PICKUP 96 GL - RES</v>
          </cell>
          <cell r="G297" t="str">
            <v>ONCALL</v>
          </cell>
          <cell r="H297">
            <v>12.36</v>
          </cell>
        </row>
        <row r="298">
          <cell r="A298" t="str">
            <v>CITY OF SHELTON-UNREGULATEDRESIDENTIALEP96-RES</v>
          </cell>
          <cell r="B298" t="str">
            <v>CITY OF SHELTON-UNREGULATED</v>
          </cell>
          <cell r="C298" t="str">
            <v>CITY OF SHELTON-UNREGULATED</v>
          </cell>
          <cell r="D298" t="str">
            <v>RESIDENTIAL</v>
          </cell>
          <cell r="E298" t="str">
            <v>EP96-RES</v>
          </cell>
          <cell r="F298" t="str">
            <v>EXTRA PICKUP 96 GL - RES</v>
          </cell>
          <cell r="G298" t="str">
            <v>ONCALL</v>
          </cell>
          <cell r="H298">
            <v>15.38</v>
          </cell>
        </row>
        <row r="299">
          <cell r="A299" t="str">
            <v>CITY of SHELTON-REGULATEDRESIDENTIALEXPUR</v>
          </cell>
          <cell r="B299" t="str">
            <v>CITY of SHELTON-REGULATED</v>
          </cell>
          <cell r="C299" t="str">
            <v>CITY of SHELTON-REGULATED</v>
          </cell>
          <cell r="D299" t="str">
            <v>RESIDENTIAL</v>
          </cell>
          <cell r="E299" t="str">
            <v>EXPUR</v>
          </cell>
          <cell r="F299" t="str">
            <v>EXTRA PICKUP</v>
          </cell>
          <cell r="G299" t="str">
            <v>ONCALL</v>
          </cell>
          <cell r="H299">
            <v>4.51</v>
          </cell>
        </row>
        <row r="300">
          <cell r="A300" t="str">
            <v>KITSAP CO -REGULATEDRESIDENTIALEXPUR</v>
          </cell>
          <cell r="B300" t="str">
            <v>KITSAP CO -REGULATED</v>
          </cell>
          <cell r="C300" t="str">
            <v>KITSAP CO -REGULATED</v>
          </cell>
          <cell r="D300" t="str">
            <v>RESIDENTIAL</v>
          </cell>
          <cell r="E300" t="str">
            <v>EXPUR</v>
          </cell>
          <cell r="F300" t="str">
            <v>EXTRA PICKUP</v>
          </cell>
          <cell r="G300" t="str">
            <v>ONCALL</v>
          </cell>
          <cell r="H300">
            <v>4.1900000000000004</v>
          </cell>
        </row>
        <row r="301">
          <cell r="A301" t="str">
            <v>MASON CO-REGULATEDRESIDENTIALEXPUR</v>
          </cell>
          <cell r="B301" t="str">
            <v>MASON CO-REGULATED</v>
          </cell>
          <cell r="C301" t="str">
            <v>MASON CO-REGULATED</v>
          </cell>
          <cell r="D301" t="str">
            <v>RESIDENTIAL</v>
          </cell>
          <cell r="E301" t="str">
            <v>EXPUR</v>
          </cell>
          <cell r="F301" t="str">
            <v>EXTRA PICKUP</v>
          </cell>
          <cell r="G301" t="str">
            <v>ONCALL</v>
          </cell>
          <cell r="H301">
            <v>4.51</v>
          </cell>
        </row>
        <row r="302">
          <cell r="A302" t="str">
            <v>CITY of SHELTON-REGULATEDRESIDENTIALEXTRAR</v>
          </cell>
          <cell r="B302" t="str">
            <v>CITY of SHELTON-REGULATED</v>
          </cell>
          <cell r="C302" t="str">
            <v>CITY of SHELTON-REGULATED</v>
          </cell>
          <cell r="D302" t="str">
            <v>RESIDENTIAL</v>
          </cell>
          <cell r="E302" t="str">
            <v>EXTRAR</v>
          </cell>
          <cell r="F302" t="str">
            <v>EXTRA CAN/BAGS</v>
          </cell>
          <cell r="G302" t="str">
            <v>ONCALL</v>
          </cell>
          <cell r="H302">
            <v>4.51</v>
          </cell>
        </row>
        <row r="303">
          <cell r="A303" t="str">
            <v>KITSAP CO -REGULATEDRESIDENTIALEXTRAR</v>
          </cell>
          <cell r="B303" t="str">
            <v>KITSAP CO -REGULATED</v>
          </cell>
          <cell r="C303" t="str">
            <v>KITSAP CO -REGULATED</v>
          </cell>
          <cell r="D303" t="str">
            <v>RESIDENTIAL</v>
          </cell>
          <cell r="E303" t="str">
            <v>EXTRAR</v>
          </cell>
          <cell r="F303" t="str">
            <v>EXTRA CAN/BAGS</v>
          </cell>
          <cell r="G303" t="str">
            <v>ONCALL</v>
          </cell>
          <cell r="H303">
            <v>4.1900000000000004</v>
          </cell>
        </row>
        <row r="304">
          <cell r="A304" t="str">
            <v>MASON CO-REGULATEDRESIDENTIALEXTRAR</v>
          </cell>
          <cell r="B304" t="str">
            <v>MASON CO-REGULATED</v>
          </cell>
          <cell r="C304" t="str">
            <v>MASON CO-REGULATED</v>
          </cell>
          <cell r="D304" t="str">
            <v>RESIDENTIAL</v>
          </cell>
          <cell r="E304" t="str">
            <v>EXTRAR</v>
          </cell>
          <cell r="F304" t="str">
            <v>EXTRA CAN/BAGS</v>
          </cell>
          <cell r="G304" t="str">
            <v>ONCALL</v>
          </cell>
          <cell r="H304">
            <v>4.51</v>
          </cell>
        </row>
        <row r="305">
          <cell r="A305" t="str">
            <v>MASON CO-UNREGULATEDROLLOFFHOODSPORT</v>
          </cell>
          <cell r="B305" t="str">
            <v>MASON CO-UNREGULATED</v>
          </cell>
          <cell r="C305" t="str">
            <v>MASON CO-UNREGULATED</v>
          </cell>
          <cell r="D305" t="str">
            <v>ROLLOFF</v>
          </cell>
          <cell r="E305" t="str">
            <v>HOODSPORT</v>
          </cell>
          <cell r="F305" t="str">
            <v>HOODSPORT TRANSFER HAUL</v>
          </cell>
          <cell r="G305" t="str">
            <v>MONTHLY ARREARS</v>
          </cell>
          <cell r="H305">
            <v>183.81</v>
          </cell>
        </row>
        <row r="306">
          <cell r="A306" t="str">
            <v>CITY OF SHELTON-UNREGULATEDRESIDENTIALJCITYC</v>
          </cell>
          <cell r="B306" t="str">
            <v>CITY OF SHELTON-UNREGULATED</v>
          </cell>
          <cell r="C306" t="str">
            <v>CITY OF SHELTON-UNREGULATED</v>
          </cell>
          <cell r="D306" t="str">
            <v>RESIDENTIAL</v>
          </cell>
          <cell r="E306" t="str">
            <v>JCITYC</v>
          </cell>
          <cell r="F306" t="str">
            <v>CITY OF SHELTON - COUNT</v>
          </cell>
          <cell r="G306" t="str">
            <v>BI-MONTHLY SPLIT EVEN</v>
          </cell>
          <cell r="H306">
            <v>0</v>
          </cell>
        </row>
        <row r="307">
          <cell r="A307" t="str">
            <v>CITY OF SHELTON-UNREGULATEDRESIDENTIALJCITYMF</v>
          </cell>
          <cell r="B307" t="str">
            <v>CITY OF SHELTON-UNREGULATED</v>
          </cell>
          <cell r="C307" t="str">
            <v>CITY OF SHELTON-UNREGULATED</v>
          </cell>
          <cell r="D307" t="str">
            <v>RESIDENTIAL</v>
          </cell>
          <cell r="E307" t="str">
            <v>JCITYMF</v>
          </cell>
          <cell r="F307" t="str">
            <v>JCITYMF</v>
          </cell>
          <cell r="G307" t="str">
            <v>BI-MONTHLY SPLIT EVEN</v>
          </cell>
          <cell r="H307">
            <v>0</v>
          </cell>
        </row>
        <row r="308">
          <cell r="A308" t="str">
            <v>CITY OF SHELTON-UNREGULATEDCOMMERCIAL RECYCLEJLOCK</v>
          </cell>
          <cell r="B308" t="str">
            <v>CITY OF SHELTON-UNREGULATED</v>
          </cell>
          <cell r="C308" t="str">
            <v>CITY OF SHELTON-UNREGULATED</v>
          </cell>
          <cell r="D308" t="str">
            <v>COMMERCIAL RECYCLE</v>
          </cell>
          <cell r="E308" t="str">
            <v>JLOCK</v>
          </cell>
          <cell r="F308" t="str">
            <v>LOCK CHARGE-RECYCLING</v>
          </cell>
          <cell r="G308" t="str">
            <v>MONTHLY ARREARS</v>
          </cell>
          <cell r="H308">
            <v>12.6</v>
          </cell>
        </row>
        <row r="309">
          <cell r="A309" t="str">
            <v>KITSAP CO-UNREGULATEDCOMMERCIAL RECYCLEJLOCK</v>
          </cell>
          <cell r="B309" t="str">
            <v>KITSAP CO-UNREGULATED</v>
          </cell>
          <cell r="C309" t="str">
            <v>KITSAP CO-UNREGULATED</v>
          </cell>
          <cell r="D309" t="str">
            <v>COMMERCIAL RECYCLE</v>
          </cell>
          <cell r="E309" t="str">
            <v>JLOCK</v>
          </cell>
          <cell r="F309" t="str">
            <v>LOCK CHARGE-RECYCLING</v>
          </cell>
          <cell r="G309" t="str">
            <v>MONTHLY ARREARS</v>
          </cell>
          <cell r="H309">
            <v>12.6</v>
          </cell>
        </row>
        <row r="310">
          <cell r="A310" t="str">
            <v>MASON CO-UNREGULATEDCOMMERCIAL RECYCLEJLOCK</v>
          </cell>
          <cell r="B310" t="str">
            <v>MASON CO-UNREGULATED</v>
          </cell>
          <cell r="C310" t="str">
            <v>MASON CO-UNREGULATED</v>
          </cell>
          <cell r="D310" t="str">
            <v>COMMERCIAL RECYCLE</v>
          </cell>
          <cell r="E310" t="str">
            <v>JLOCK</v>
          </cell>
          <cell r="F310" t="str">
            <v>LOCK CHARGE-RECYCLING</v>
          </cell>
          <cell r="G310" t="str">
            <v>MONTHLY ARREARS</v>
          </cell>
          <cell r="H310">
            <v>12.6</v>
          </cell>
        </row>
        <row r="311">
          <cell r="A311" t="str">
            <v>CITY OF SHELTON-CONTRACTCOMMERCIAL  FRONTLOADLOOSE-COMM</v>
          </cell>
          <cell r="B311" t="str">
            <v>CITY OF SHELTON-CONTRACT</v>
          </cell>
          <cell r="C311" t="str">
            <v>CITY OF SHELTON-CONTRACT</v>
          </cell>
          <cell r="D311" t="str">
            <v>COMMERCIAL  FRONTLOAD</v>
          </cell>
          <cell r="E311" t="str">
            <v>LOOSE-COMM</v>
          </cell>
          <cell r="F311" t="str">
            <v>LOOSE MATERIAL - COMM</v>
          </cell>
          <cell r="G311" t="str">
            <v>ONCALL</v>
          </cell>
          <cell r="H311">
            <v>3.43</v>
          </cell>
        </row>
        <row r="312">
          <cell r="A312" t="str">
            <v>CITY OF SHELTON-UNREGULATEDCOMMERCIAL  FRONTLOADLOOSE-COMM</v>
          </cell>
          <cell r="B312" t="str">
            <v>CITY OF SHELTON-UNREGULATED</v>
          </cell>
          <cell r="C312" t="str">
            <v>CITY OF SHELTON-UNREGULATED</v>
          </cell>
          <cell r="D312" t="str">
            <v>COMMERCIAL  FRONTLOAD</v>
          </cell>
          <cell r="E312" t="str">
            <v>LOOSE-COMM</v>
          </cell>
          <cell r="F312" t="str">
            <v>LOOSE MATERIAL - COMM</v>
          </cell>
          <cell r="G312" t="str">
            <v>ONCALL</v>
          </cell>
          <cell r="H312">
            <v>4.5</v>
          </cell>
        </row>
        <row r="313">
          <cell r="A313" t="str">
            <v>CITY OF SHELTON-CONTRACTRESIDENTIALMINSVC-RESI</v>
          </cell>
          <cell r="B313" t="str">
            <v>CITY OF SHELTON-CONTRACT</v>
          </cell>
          <cell r="C313" t="str">
            <v>CITY OF SHELTON-CONTRACT</v>
          </cell>
          <cell r="D313" t="str">
            <v>RESIDENTIAL</v>
          </cell>
          <cell r="E313" t="str">
            <v>MINSVC-RESI</v>
          </cell>
          <cell r="F313" t="str">
            <v>MINIMUM SERVICE</v>
          </cell>
          <cell r="G313" t="str">
            <v>BI-MONTHLY SPLIT ODD</v>
          </cell>
          <cell r="H313">
            <v>11.46</v>
          </cell>
        </row>
        <row r="314">
          <cell r="A314" t="str">
            <v>CITY OF SHELTON-CONTRACTACCOUNTING ADJUSTMENTSNSF FEES</v>
          </cell>
          <cell r="B314" t="str">
            <v>CITY OF SHELTON-CONTRACT</v>
          </cell>
          <cell r="C314" t="str">
            <v>CITY OF SHELTON-CONTRACT</v>
          </cell>
          <cell r="D314" t="str">
            <v>ACCOUNTING ADJUSTMENTS</v>
          </cell>
          <cell r="E314" t="str">
            <v>NSF FEES</v>
          </cell>
          <cell r="F314" t="str">
            <v>RETURNED CHECK FEE</v>
          </cell>
          <cell r="G314" t="str">
            <v>ONCALL</v>
          </cell>
          <cell r="H314">
            <v>25.77</v>
          </cell>
        </row>
        <row r="315">
          <cell r="A315" t="str">
            <v>CITY of SHELTON-REGULATEDACCOUNTING ADJUSTMENTSNSF FEES</v>
          </cell>
          <cell r="B315" t="str">
            <v>CITY of SHELTON-REGULATED</v>
          </cell>
          <cell r="C315" t="str">
            <v>CITY of SHELTON-REGULATED</v>
          </cell>
          <cell r="D315" t="str">
            <v>ACCOUNTING ADJUSTMENTS</v>
          </cell>
          <cell r="E315" t="str">
            <v>NSF FEES</v>
          </cell>
          <cell r="F315" t="str">
            <v>RETURNED CHECK FEE</v>
          </cell>
          <cell r="G315" t="str">
            <v>ONCALL</v>
          </cell>
          <cell r="H315">
            <v>21.55</v>
          </cell>
        </row>
        <row r="316">
          <cell r="A316" t="str">
            <v>CITY OF SHELTON-UNREGULATEDACCOUNTING ADJUSTMENTSNSF FEES</v>
          </cell>
          <cell r="B316" t="str">
            <v>CITY OF SHELTON-UNREGULATED</v>
          </cell>
          <cell r="C316" t="str">
            <v>CITY OF SHELTON-UNREGULATED</v>
          </cell>
          <cell r="D316" t="str">
            <v>ACCOUNTING ADJUSTMENTS</v>
          </cell>
          <cell r="E316" t="str">
            <v>NSF FEES</v>
          </cell>
          <cell r="F316" t="str">
            <v>RETURNED CHECK FEE</v>
          </cell>
          <cell r="G316" t="str">
            <v>ONCALL</v>
          </cell>
          <cell r="H316">
            <v>25</v>
          </cell>
        </row>
        <row r="317">
          <cell r="A317" t="str">
            <v>KITSAP CO -REGULATEDACCOUNTING ADJUSTMENTSNSF FEES</v>
          </cell>
          <cell r="B317" t="str">
            <v>KITSAP CO -REGULATED</v>
          </cell>
          <cell r="C317" t="str">
            <v>KITSAP CO -REGULATED</v>
          </cell>
          <cell r="D317" t="str">
            <v>ACCOUNTING ADJUSTMENTS</v>
          </cell>
          <cell r="E317" t="str">
            <v>NSF FEES</v>
          </cell>
          <cell r="F317" t="str">
            <v>RETURNED CHECK FEE</v>
          </cell>
          <cell r="G317" t="str">
            <v>ONCALL</v>
          </cell>
          <cell r="H317">
            <v>21.55</v>
          </cell>
        </row>
        <row r="318">
          <cell r="A318" t="str">
            <v>KITSAP CO-UNREGULATEDACCOUNTING ADJUSTMENTSNSF FEES</v>
          </cell>
          <cell r="B318" t="str">
            <v>KITSAP CO-UNREGULATED</v>
          </cell>
          <cell r="C318" t="str">
            <v>KITSAP CO-UNREGULATED</v>
          </cell>
          <cell r="D318" t="str">
            <v>ACCOUNTING ADJUSTMENTS</v>
          </cell>
          <cell r="E318" t="str">
            <v>NSF FEES</v>
          </cell>
          <cell r="F318" t="str">
            <v>RETURNED CHECK FEE</v>
          </cell>
          <cell r="G318" t="str">
            <v>ONCALL</v>
          </cell>
          <cell r="H318">
            <v>21.55</v>
          </cell>
        </row>
        <row r="319">
          <cell r="A319" t="str">
            <v>MASON CO-REGULATEDACCOUNTING ADJUSTMENTSNSF FEES</v>
          </cell>
          <cell r="B319" t="str">
            <v>MASON CO-REGULATED</v>
          </cell>
          <cell r="C319" t="str">
            <v>MASON CO-REGULATED</v>
          </cell>
          <cell r="D319" t="str">
            <v>ACCOUNTING ADJUSTMENTS</v>
          </cell>
          <cell r="E319" t="str">
            <v>NSF FEES</v>
          </cell>
          <cell r="F319" t="str">
            <v>RETURNED CHECK FEE</v>
          </cell>
          <cell r="G319" t="str">
            <v>ONCALL</v>
          </cell>
          <cell r="H319">
            <v>21.55</v>
          </cell>
        </row>
        <row r="320">
          <cell r="A320" t="str">
            <v>MASON CO-UNREGULATEDACCOUNTING ADJUSTMENTSNSF FEES</v>
          </cell>
          <cell r="B320" t="str">
            <v>MASON CO-UNREGULATED</v>
          </cell>
          <cell r="C320" t="str">
            <v>MASON CO-UNREGULATED</v>
          </cell>
          <cell r="D320" t="str">
            <v>ACCOUNTING ADJUSTMENTS</v>
          </cell>
          <cell r="E320" t="str">
            <v>NSF FEES</v>
          </cell>
          <cell r="F320" t="str">
            <v>RETURNED CHECK FEE</v>
          </cell>
          <cell r="G320" t="str">
            <v>ONCALL</v>
          </cell>
          <cell r="H320">
            <v>21.55</v>
          </cell>
        </row>
        <row r="321">
          <cell r="A321" t="str">
            <v>CITY of SHELTON-REGULATEDRESIDENTIALOFOWR</v>
          </cell>
          <cell r="B321" t="str">
            <v>CITY of SHELTON-REGULATED</v>
          </cell>
          <cell r="C321" t="str">
            <v>CITY of SHELTON-REGULATED</v>
          </cell>
          <cell r="D321" t="str">
            <v>RESIDENTIAL</v>
          </cell>
          <cell r="E321" t="str">
            <v>OFOWR</v>
          </cell>
          <cell r="F321" t="str">
            <v>OVERFILL/OVERWEIGHT CHG</v>
          </cell>
          <cell r="G321" t="str">
            <v>ONCALL</v>
          </cell>
          <cell r="H321">
            <v>4.51</v>
          </cell>
        </row>
        <row r="322">
          <cell r="A322" t="str">
            <v>KITSAP CO -REGULATEDRESIDENTIALOFOWR</v>
          </cell>
          <cell r="B322" t="str">
            <v>KITSAP CO -REGULATED</v>
          </cell>
          <cell r="C322" t="str">
            <v>KITSAP CO -REGULATED</v>
          </cell>
          <cell r="D322" t="str">
            <v>RESIDENTIAL</v>
          </cell>
          <cell r="E322" t="str">
            <v>OFOWR</v>
          </cell>
          <cell r="F322" t="str">
            <v>OVERFILL/OVERWEIGHT CHG</v>
          </cell>
          <cell r="G322" t="str">
            <v>ONCALL</v>
          </cell>
          <cell r="H322">
            <v>4.1900000000000004</v>
          </cell>
        </row>
        <row r="323">
          <cell r="A323" t="str">
            <v>MASON CO-REGULATEDRESIDENTIALOFOWR</v>
          </cell>
          <cell r="B323" t="str">
            <v>MASON CO-REGULATED</v>
          </cell>
          <cell r="C323" t="str">
            <v>MASON CO-REGULATED</v>
          </cell>
          <cell r="D323" t="str">
            <v>RESIDENTIAL</v>
          </cell>
          <cell r="E323" t="str">
            <v>OFOWR</v>
          </cell>
          <cell r="F323" t="str">
            <v>OVERFILL/OVERWEIGHT CHG</v>
          </cell>
          <cell r="G323" t="str">
            <v>ONCALL</v>
          </cell>
          <cell r="H323">
            <v>4.51</v>
          </cell>
        </row>
        <row r="324">
          <cell r="A324" t="str">
            <v>CITY OF SHELTON-UNREGULATEDCOMMERCIAL - REARLOADR1.5YD1W</v>
          </cell>
          <cell r="B324" t="str">
            <v>CITY OF SHELTON-UNREGULATED</v>
          </cell>
          <cell r="C324" t="str">
            <v>CITY OF SHELTON-UNREGULATED</v>
          </cell>
          <cell r="D324" t="str">
            <v>COMMERCIAL - REARLOAD</v>
          </cell>
          <cell r="E324" t="str">
            <v>R1.5YD1W</v>
          </cell>
          <cell r="F324" t="str">
            <v>1.5YD CONT 1xWEEKLY SVC</v>
          </cell>
          <cell r="G324" t="str">
            <v>MONTHLY ADVANCED</v>
          </cell>
          <cell r="H324">
            <v>112.26</v>
          </cell>
        </row>
        <row r="325">
          <cell r="A325" t="str">
            <v>CITY of SHELTON-REGULATEDCOMMERCIAL - REARLOADR1.5YDE</v>
          </cell>
          <cell r="B325" t="str">
            <v>CITY of SHELTON-REGULATED</v>
          </cell>
          <cell r="C325" t="str">
            <v>CITY of SHELTON-REGULATED</v>
          </cell>
          <cell r="D325" t="str">
            <v>COMMERCIAL - REARLOAD</v>
          </cell>
          <cell r="E325" t="str">
            <v>R1.5YDE</v>
          </cell>
          <cell r="F325" t="str">
            <v>1.5 YD 1X EOW</v>
          </cell>
          <cell r="G325" t="str">
            <v>MONTHLY ARREARS</v>
          </cell>
          <cell r="H325">
            <v>41.6</v>
          </cell>
        </row>
        <row r="326">
          <cell r="A326" t="str">
            <v>KITSAP CO -REGULATEDCOMMERCIAL - REARLOADR1.5YDEK</v>
          </cell>
          <cell r="B326" t="str">
            <v>KITSAP CO -REGULATED</v>
          </cell>
          <cell r="C326" t="str">
            <v>KITSAP CO -REGULATED</v>
          </cell>
          <cell r="D326" t="str">
            <v>COMMERCIAL - REARLOAD</v>
          </cell>
          <cell r="E326" t="str">
            <v>R1.5YDEK</v>
          </cell>
          <cell r="F326" t="str">
            <v>1.5 YD 1X EOW</v>
          </cell>
          <cell r="G326" t="str">
            <v>MONTHLY ARREARS</v>
          </cell>
          <cell r="H326">
            <v>36.76</v>
          </cell>
        </row>
        <row r="327">
          <cell r="A327" t="str">
            <v>MASON CO-REGULATEDCOMMERCIAL - REARLOADR1.5YDEM</v>
          </cell>
          <cell r="B327" t="str">
            <v>MASON CO-REGULATED</v>
          </cell>
          <cell r="C327" t="str">
            <v>MASON CO-REGULATED</v>
          </cell>
          <cell r="D327" t="str">
            <v>COMMERCIAL - REARLOAD</v>
          </cell>
          <cell r="E327" t="str">
            <v>R1.5YDEM</v>
          </cell>
          <cell r="F327" t="str">
            <v>1.5 YD 1X EOW</v>
          </cell>
          <cell r="G327" t="str">
            <v>MONTHLY ARREARS</v>
          </cell>
          <cell r="H327">
            <v>41.6</v>
          </cell>
        </row>
        <row r="328">
          <cell r="A328" t="str">
            <v>CITY of SHELTON-REGULATEDCOMMERCIAL - REARLOADR1.5YDPU</v>
          </cell>
          <cell r="B328" t="str">
            <v>CITY of SHELTON-REGULATED</v>
          </cell>
          <cell r="C328" t="str">
            <v>CITY of SHELTON-REGULATED</v>
          </cell>
          <cell r="D328" t="str">
            <v>COMMERCIAL - REARLOAD</v>
          </cell>
          <cell r="E328" t="str">
            <v>R1.5YDPU</v>
          </cell>
          <cell r="F328" t="str">
            <v>1.5YD CONTAINER PICKUP</v>
          </cell>
          <cell r="G328" t="str">
            <v>ONCALL</v>
          </cell>
          <cell r="H328">
            <v>19.170000000000002</v>
          </cell>
        </row>
        <row r="329">
          <cell r="A329" t="str">
            <v>KITSAP CO -REGULATEDCOMMERCIAL - REARLOADR1.5YDPU</v>
          </cell>
          <cell r="B329" t="str">
            <v>KITSAP CO -REGULATED</v>
          </cell>
          <cell r="C329" t="str">
            <v>KITSAP CO -REGULATED</v>
          </cell>
          <cell r="D329" t="str">
            <v>COMMERCIAL - REARLOAD</v>
          </cell>
          <cell r="E329" t="str">
            <v>R1.5YDPU</v>
          </cell>
          <cell r="F329" t="str">
            <v>1.5YD CONTAINER PICKUP</v>
          </cell>
          <cell r="G329" t="str">
            <v>ONCALL</v>
          </cell>
          <cell r="H329">
            <v>16.940000000000001</v>
          </cell>
        </row>
        <row r="330">
          <cell r="A330" t="str">
            <v>MASON CO-REGULATEDCOMMERCIAL - REARLOADR1.5YDPU</v>
          </cell>
          <cell r="B330" t="str">
            <v>MASON CO-REGULATED</v>
          </cell>
          <cell r="C330" t="str">
            <v>MASON CO-REGULATED</v>
          </cell>
          <cell r="D330" t="str">
            <v>COMMERCIAL - REARLOAD</v>
          </cell>
          <cell r="E330" t="str">
            <v>R1.5YDPU</v>
          </cell>
          <cell r="F330" t="str">
            <v>1.5YD CONTAINER PICKUP</v>
          </cell>
          <cell r="G330" t="str">
            <v>ONCALL</v>
          </cell>
          <cell r="H330">
            <v>19.170000000000002</v>
          </cell>
        </row>
        <row r="331">
          <cell r="A331" t="str">
            <v>CITY of SHELTON-REGULATEDCOMMERCIAL - REARLOADR1.5YDRENTM</v>
          </cell>
          <cell r="B331" t="str">
            <v>CITY of SHELTON-REGULATED</v>
          </cell>
          <cell r="C331" t="str">
            <v>CITY of SHELTON-REGULATED</v>
          </cell>
          <cell r="D331" t="str">
            <v>COMMERCIAL - REARLOAD</v>
          </cell>
          <cell r="E331" t="str">
            <v>R1.5YDRENTM</v>
          </cell>
          <cell r="F331" t="str">
            <v>1.5YD CONTAINER RENT-MTH</v>
          </cell>
          <cell r="G331" t="str">
            <v>MONTHLY ARREARS</v>
          </cell>
          <cell r="H331">
            <v>9.5399999999999991</v>
          </cell>
        </row>
        <row r="332">
          <cell r="A332" t="str">
            <v>KITSAP CO -REGULATEDCOMMERCIAL - REARLOADR1.5YDRENTM</v>
          </cell>
          <cell r="B332" t="str">
            <v>KITSAP CO -REGULATED</v>
          </cell>
          <cell r="C332" t="str">
            <v>KITSAP CO -REGULATED</v>
          </cell>
          <cell r="D332" t="str">
            <v>COMMERCIAL - REARLOAD</v>
          </cell>
          <cell r="E332" t="str">
            <v>R1.5YDRENTM</v>
          </cell>
          <cell r="F332" t="str">
            <v>1.5YD CONTAINER RENT-MTH</v>
          </cell>
          <cell r="G332" t="str">
            <v>MONTHLY ARREARS</v>
          </cell>
          <cell r="H332">
            <v>9.5399999999999991</v>
          </cell>
        </row>
        <row r="333">
          <cell r="A333" t="str">
            <v>MASON CO-REGULATEDCOMMERCIAL - REARLOADR1.5YDRENTM</v>
          </cell>
          <cell r="B333" t="str">
            <v>MASON CO-REGULATED</v>
          </cell>
          <cell r="C333" t="str">
            <v>MASON CO-REGULATED</v>
          </cell>
          <cell r="D333" t="str">
            <v>COMMERCIAL - REARLOAD</v>
          </cell>
          <cell r="E333" t="str">
            <v>R1.5YDRENTM</v>
          </cell>
          <cell r="F333" t="str">
            <v>1.5YD CONTAINER RENT-MTH</v>
          </cell>
          <cell r="G333" t="str">
            <v>MONTHLY ARREARS</v>
          </cell>
          <cell r="H333">
            <v>9.5399999999999991</v>
          </cell>
        </row>
        <row r="334">
          <cell r="A334" t="str">
            <v>CITY of SHELTON-REGULATEDCOMMERCIAL - REARLOADR1.5YDRENTT</v>
          </cell>
          <cell r="B334" t="str">
            <v>CITY of SHELTON-REGULATED</v>
          </cell>
          <cell r="C334" t="str">
            <v>CITY of SHELTON-REGULATED</v>
          </cell>
          <cell r="D334" t="str">
            <v>COMMERCIAL - REARLOAD</v>
          </cell>
          <cell r="E334" t="str">
            <v>R1.5YDRENTT</v>
          </cell>
          <cell r="F334" t="str">
            <v>1.5YD TEMP CONTAINER RENT</v>
          </cell>
          <cell r="G334" t="str">
            <v>MONTHLY ARREARS</v>
          </cell>
          <cell r="H334">
            <v>15.77</v>
          </cell>
        </row>
        <row r="335">
          <cell r="A335" t="str">
            <v>KITSAP CO -REGULATEDCOMMERCIAL - REARLOADR1.5YDRENTT</v>
          </cell>
          <cell r="B335" t="str">
            <v>KITSAP CO -REGULATED</v>
          </cell>
          <cell r="C335" t="str">
            <v>KITSAP CO -REGULATED</v>
          </cell>
          <cell r="D335" t="str">
            <v>COMMERCIAL - REARLOAD</v>
          </cell>
          <cell r="E335" t="str">
            <v>R1.5YDRENTT</v>
          </cell>
          <cell r="F335" t="str">
            <v>1.5YD TEMP CONTAINER RENT</v>
          </cell>
          <cell r="G335" t="str">
            <v>MONTHLY ARREARS</v>
          </cell>
          <cell r="H335">
            <v>15.9</v>
          </cell>
        </row>
        <row r="336">
          <cell r="A336" t="str">
            <v>MASON CO-REGULATEDCOMMERCIAL - REARLOADR1.5YDRENTT</v>
          </cell>
          <cell r="B336" t="str">
            <v>MASON CO-REGULATED</v>
          </cell>
          <cell r="C336" t="str">
            <v>MASON CO-REGULATED</v>
          </cell>
          <cell r="D336" t="str">
            <v>COMMERCIAL - REARLOAD</v>
          </cell>
          <cell r="E336" t="str">
            <v>R1.5YDRENTT</v>
          </cell>
          <cell r="F336" t="str">
            <v>1.5YD TEMP CONTAINER RENT</v>
          </cell>
          <cell r="G336" t="str">
            <v>MONTHLY ARREARS</v>
          </cell>
          <cell r="H336">
            <v>15.77</v>
          </cell>
        </row>
        <row r="337">
          <cell r="A337" t="str">
            <v>CITY of SHELTON-REGULATEDCOMMERCIAL - REARLOADR1.5YDRENTTM</v>
          </cell>
          <cell r="B337" t="str">
            <v>CITY of SHELTON-REGULATED</v>
          </cell>
          <cell r="C337" t="str">
            <v>CITY of SHELTON-REGULATED</v>
          </cell>
          <cell r="D337" t="str">
            <v>COMMERCIAL - REARLOAD</v>
          </cell>
          <cell r="E337" t="str">
            <v>R1.5YDRENTTM</v>
          </cell>
          <cell r="F337" t="str">
            <v>1.5 YD TEMP CONT RENT MON</v>
          </cell>
          <cell r="G337" t="str">
            <v>MONTHLY ARREARS</v>
          </cell>
          <cell r="H337">
            <v>15.77</v>
          </cell>
        </row>
        <row r="338">
          <cell r="A338" t="str">
            <v>KITSAP CO -REGULATEDCOMMERCIAL - REARLOADR1.5YDRENTTM</v>
          </cell>
          <cell r="B338" t="str">
            <v>KITSAP CO -REGULATED</v>
          </cell>
          <cell r="C338" t="str">
            <v>KITSAP CO -REGULATED</v>
          </cell>
          <cell r="D338" t="str">
            <v>COMMERCIAL - REARLOAD</v>
          </cell>
          <cell r="E338" t="str">
            <v>R1.5YDRENTTM</v>
          </cell>
          <cell r="F338" t="str">
            <v>1.5 YD TEMP CONT RENT MON</v>
          </cell>
          <cell r="G338" t="str">
            <v>MONTHLY ARREARS</v>
          </cell>
          <cell r="H338">
            <v>15.77</v>
          </cell>
        </row>
        <row r="339">
          <cell r="A339" t="str">
            <v>MASON CO-REGULATEDCOMMERCIAL - REARLOADR1.5YDRENTTM</v>
          </cell>
          <cell r="B339" t="str">
            <v>MASON CO-REGULATED</v>
          </cell>
          <cell r="C339" t="str">
            <v>MASON CO-REGULATED</v>
          </cell>
          <cell r="D339" t="str">
            <v>COMMERCIAL - REARLOAD</v>
          </cell>
          <cell r="E339" t="str">
            <v>R1.5YDRENTTM</v>
          </cell>
          <cell r="F339" t="str">
            <v>1.5 YD TEMP CONT RENT MON</v>
          </cell>
          <cell r="G339" t="str">
            <v>MONTHLY ARREARS</v>
          </cell>
          <cell r="H339">
            <v>15.77</v>
          </cell>
        </row>
        <row r="340">
          <cell r="A340" t="str">
            <v>CITY of SHELTON-REGULATEDCOMMERCIAL - REARLOADR1.5YDTPU</v>
          </cell>
          <cell r="B340" t="str">
            <v>CITY of SHELTON-REGULATED</v>
          </cell>
          <cell r="C340" t="str">
            <v>CITY of SHELTON-REGULATED</v>
          </cell>
          <cell r="D340" t="str">
            <v>COMMERCIAL - REARLOAD</v>
          </cell>
          <cell r="E340" t="str">
            <v>R1.5YDTPU</v>
          </cell>
          <cell r="F340" t="str">
            <v>1.5YD TEMP CONTAINER PU</v>
          </cell>
          <cell r="G340" t="str">
            <v>MONTHLY ARREARS</v>
          </cell>
          <cell r="H340">
            <v>19.170000000000002</v>
          </cell>
        </row>
        <row r="341">
          <cell r="A341" t="str">
            <v>KITSAP CO -REGULATEDCOMMERCIAL - REARLOADR1.5YDTPU</v>
          </cell>
          <cell r="B341" t="str">
            <v>KITSAP CO -REGULATED</v>
          </cell>
          <cell r="C341" t="str">
            <v>KITSAP CO -REGULATED</v>
          </cell>
          <cell r="D341" t="str">
            <v>COMMERCIAL - REARLOAD</v>
          </cell>
          <cell r="E341" t="str">
            <v>R1.5YDTPU</v>
          </cell>
          <cell r="F341" t="str">
            <v>1.5YD TEMP CONTAINER PU</v>
          </cell>
          <cell r="G341" t="str">
            <v>MONTHLY ARREARS</v>
          </cell>
          <cell r="H341">
            <v>16.940000000000001</v>
          </cell>
        </row>
        <row r="342">
          <cell r="A342" t="str">
            <v>MASON CO-REGULATEDCOMMERCIAL - REARLOADR1.5YDTPU</v>
          </cell>
          <cell r="B342" t="str">
            <v>MASON CO-REGULATED</v>
          </cell>
          <cell r="C342" t="str">
            <v>MASON CO-REGULATED</v>
          </cell>
          <cell r="D342" t="str">
            <v>COMMERCIAL - REARLOAD</v>
          </cell>
          <cell r="E342" t="str">
            <v>R1.5YDTPU</v>
          </cell>
          <cell r="F342" t="str">
            <v>1.5YD TEMP CONTAINER PU</v>
          </cell>
          <cell r="G342" t="str">
            <v>MONTHLY ARREARS</v>
          </cell>
          <cell r="H342">
            <v>19.170000000000002</v>
          </cell>
        </row>
        <row r="343">
          <cell r="A343" t="str">
            <v>CITY of SHELTON-REGULATEDCOMMERCIAL - REARLOADR1.5YDWM</v>
          </cell>
          <cell r="B343" t="str">
            <v>CITY of SHELTON-REGULATED</v>
          </cell>
          <cell r="C343" t="str">
            <v>CITY of SHELTON-REGULATED</v>
          </cell>
          <cell r="D343" t="str">
            <v>COMMERCIAL - REARLOAD</v>
          </cell>
          <cell r="E343" t="str">
            <v>R1.5YDWM</v>
          </cell>
          <cell r="F343" t="str">
            <v>1.5 YD 1X WEEKLY</v>
          </cell>
          <cell r="G343" t="str">
            <v>MONTHLY ARREARS</v>
          </cell>
          <cell r="H343">
            <v>83.01</v>
          </cell>
        </row>
        <row r="344">
          <cell r="A344" t="str">
            <v>CITY of SHELTON-REGULATEDCOMMERCIAL - REARLOADR1.5YDW</v>
          </cell>
          <cell r="B344" t="str">
            <v>CITY of SHELTON-REGULATED</v>
          </cell>
          <cell r="C344" t="str">
            <v>CITY of SHELTON-REGULATED</v>
          </cell>
          <cell r="D344" t="str">
            <v>COMMERCIAL - REARLOAD</v>
          </cell>
          <cell r="E344" t="str">
            <v>R1.5YDW</v>
          </cell>
          <cell r="F344" t="str">
            <v>1.5 YD 1X WEEKLY</v>
          </cell>
          <cell r="G344" t="str">
            <v>MONTHLY ARREARS</v>
          </cell>
          <cell r="H344">
            <v>83.01</v>
          </cell>
        </row>
        <row r="345">
          <cell r="A345" t="str">
            <v>KITSAP CO -REGULATEDCOMMERCIAL - REARLOADR1.5YDWK</v>
          </cell>
          <cell r="B345" t="str">
            <v>KITSAP CO -REGULATED</v>
          </cell>
          <cell r="C345" t="str">
            <v>KITSAP CO -REGULATED</v>
          </cell>
          <cell r="D345" t="str">
            <v>COMMERCIAL - REARLOAD</v>
          </cell>
          <cell r="E345" t="str">
            <v>R1.5YDWK</v>
          </cell>
          <cell r="F345" t="str">
            <v>1.5 YD 1X WEEKLY</v>
          </cell>
          <cell r="G345" t="str">
            <v>MONTHLY ARREARS</v>
          </cell>
          <cell r="H345">
            <v>73.349999999999994</v>
          </cell>
        </row>
        <row r="346">
          <cell r="A346" t="str">
            <v>MASON CO-REGULATEDCOMMERCIAL - REARLOADR1.5YDWM</v>
          </cell>
          <cell r="B346" t="str">
            <v>MASON CO-REGULATED</v>
          </cell>
          <cell r="C346" t="str">
            <v>MASON CO-REGULATED</v>
          </cell>
          <cell r="D346" t="str">
            <v>COMMERCIAL - REARLOAD</v>
          </cell>
          <cell r="E346" t="str">
            <v>R1.5YDWM</v>
          </cell>
          <cell r="F346" t="str">
            <v>1.5 YD 1X WEEKLY</v>
          </cell>
          <cell r="G346" t="str">
            <v>MONTHLY ARREARS</v>
          </cell>
          <cell r="H346">
            <v>83.01</v>
          </cell>
        </row>
        <row r="347">
          <cell r="A347" t="str">
            <v>CITY of SHELTON-REGULATEDCOMMERCIAL - REARLOADR1YDE</v>
          </cell>
          <cell r="B347" t="str">
            <v>CITY of SHELTON-REGULATED</v>
          </cell>
          <cell r="C347" t="str">
            <v>CITY of SHELTON-REGULATED</v>
          </cell>
          <cell r="D347" t="str">
            <v>COMMERCIAL - REARLOAD</v>
          </cell>
          <cell r="E347" t="str">
            <v>R1YDE</v>
          </cell>
          <cell r="F347" t="str">
            <v>1 YD 1X EOW</v>
          </cell>
          <cell r="G347" t="str">
            <v>MONTHLY ARREARS</v>
          </cell>
          <cell r="H347">
            <v>37.520000000000003</v>
          </cell>
        </row>
        <row r="348">
          <cell r="A348" t="str">
            <v>KITSAP CO -REGULATEDCOMMERCIAL - REARLOADR1YDEK</v>
          </cell>
          <cell r="B348" t="str">
            <v>KITSAP CO -REGULATED</v>
          </cell>
          <cell r="C348" t="str">
            <v>KITSAP CO -REGULATED</v>
          </cell>
          <cell r="D348" t="str">
            <v>COMMERCIAL - REARLOAD</v>
          </cell>
          <cell r="E348" t="str">
            <v>R1YDEK</v>
          </cell>
          <cell r="F348" t="str">
            <v>1 YD 1X EOW</v>
          </cell>
          <cell r="G348" t="str">
            <v>MONTHLY ARREARS</v>
          </cell>
          <cell r="H348">
            <v>33.9</v>
          </cell>
        </row>
        <row r="349">
          <cell r="A349" t="str">
            <v>MASON CO-REGULATEDCOMMERCIAL - REARLOADR1YDEM</v>
          </cell>
          <cell r="B349" t="str">
            <v>MASON CO-REGULATED</v>
          </cell>
          <cell r="C349" t="str">
            <v>MASON CO-REGULATED</v>
          </cell>
          <cell r="D349" t="str">
            <v>COMMERCIAL - REARLOAD</v>
          </cell>
          <cell r="E349" t="str">
            <v>R1YDEM</v>
          </cell>
          <cell r="F349" t="str">
            <v>1 YD 1X EOW</v>
          </cell>
          <cell r="G349" t="str">
            <v>MONTHLY ARREARS</v>
          </cell>
          <cell r="H349">
            <v>37.520000000000003</v>
          </cell>
        </row>
        <row r="350">
          <cell r="A350" t="str">
            <v>CITY of SHELTON-REGULATEDCOMMERCIAL - REARLOADR1YDPU</v>
          </cell>
          <cell r="B350" t="str">
            <v>CITY of SHELTON-REGULATED</v>
          </cell>
          <cell r="C350" t="str">
            <v>CITY of SHELTON-REGULATED</v>
          </cell>
          <cell r="D350" t="str">
            <v>COMMERCIAL - REARLOAD</v>
          </cell>
          <cell r="E350" t="str">
            <v>R1YDPU</v>
          </cell>
          <cell r="F350" t="str">
            <v>1YD CONTAINER PICKUP</v>
          </cell>
          <cell r="G350" t="str">
            <v>ONCALL</v>
          </cell>
          <cell r="H350">
            <v>17.29</v>
          </cell>
        </row>
        <row r="351">
          <cell r="A351" t="str">
            <v>KITSAP CO -REGULATEDCOMMERCIAL - REARLOADR1YDPU</v>
          </cell>
          <cell r="B351" t="str">
            <v>KITSAP CO -REGULATED</v>
          </cell>
          <cell r="C351" t="str">
            <v>KITSAP CO -REGULATED</v>
          </cell>
          <cell r="D351" t="str">
            <v>COMMERCIAL - REARLOAD</v>
          </cell>
          <cell r="E351" t="str">
            <v>R1YDPU</v>
          </cell>
          <cell r="F351" t="str">
            <v>1YD CONTAINER PICKUP</v>
          </cell>
          <cell r="G351" t="str">
            <v>ONCALL</v>
          </cell>
          <cell r="H351">
            <v>15.62</v>
          </cell>
        </row>
        <row r="352">
          <cell r="A352" t="str">
            <v>MASON CO-REGULATEDCOMMERCIAL - REARLOADR1YDPU</v>
          </cell>
          <cell r="B352" t="str">
            <v>MASON CO-REGULATED</v>
          </cell>
          <cell r="C352" t="str">
            <v>MASON CO-REGULATED</v>
          </cell>
          <cell r="D352" t="str">
            <v>COMMERCIAL - REARLOAD</v>
          </cell>
          <cell r="E352" t="str">
            <v>R1YDPU</v>
          </cell>
          <cell r="F352" t="str">
            <v>1YD CONTAINER PICKUP</v>
          </cell>
          <cell r="G352" t="str">
            <v>ONCALL</v>
          </cell>
          <cell r="H352">
            <v>17.29</v>
          </cell>
        </row>
        <row r="353">
          <cell r="A353" t="str">
            <v>CITY of SHELTON-REGULATEDCOMMERCIAL - REARLOADR1YDRENTM</v>
          </cell>
          <cell r="B353" t="str">
            <v>CITY of SHELTON-REGULATED</v>
          </cell>
          <cell r="C353" t="str">
            <v>CITY of SHELTON-REGULATED</v>
          </cell>
          <cell r="D353" t="str">
            <v>COMMERCIAL - REARLOAD</v>
          </cell>
          <cell r="E353" t="str">
            <v>R1YDRENTM</v>
          </cell>
          <cell r="F353" t="str">
            <v>1YD CONTAINER RENT-MTHLY</v>
          </cell>
          <cell r="G353" t="str">
            <v>MONTHLY ARREARS</v>
          </cell>
          <cell r="H353">
            <v>8.4700000000000006</v>
          </cell>
        </row>
        <row r="354">
          <cell r="A354" t="str">
            <v>KITSAP CO -REGULATEDCOMMERCIAL - REARLOADR1YDRENTM</v>
          </cell>
          <cell r="B354" t="str">
            <v>KITSAP CO -REGULATED</v>
          </cell>
          <cell r="C354" t="str">
            <v>KITSAP CO -REGULATED</v>
          </cell>
          <cell r="D354" t="str">
            <v>COMMERCIAL - REARLOAD</v>
          </cell>
          <cell r="E354" t="str">
            <v>R1YDRENTM</v>
          </cell>
          <cell r="F354" t="str">
            <v>1YD CONTAINER RENT-MTHLY</v>
          </cell>
          <cell r="G354" t="str">
            <v>MONTHLY ARREARS</v>
          </cell>
          <cell r="H354">
            <v>8.4700000000000006</v>
          </cell>
        </row>
        <row r="355">
          <cell r="A355" t="str">
            <v>MASON CO-REGULATEDCOMMERCIAL - REARLOADR1YDRENTM</v>
          </cell>
          <cell r="B355" t="str">
            <v>MASON CO-REGULATED</v>
          </cell>
          <cell r="C355" t="str">
            <v>MASON CO-REGULATED</v>
          </cell>
          <cell r="D355" t="str">
            <v>COMMERCIAL - REARLOAD</v>
          </cell>
          <cell r="E355" t="str">
            <v>R1YDRENTM</v>
          </cell>
          <cell r="F355" t="str">
            <v>1YD CONTAINER RENT-MTHLY</v>
          </cell>
          <cell r="G355" t="str">
            <v>MONTHLY ARREARS</v>
          </cell>
          <cell r="H355">
            <v>8.4700000000000006</v>
          </cell>
        </row>
        <row r="356">
          <cell r="A356" t="str">
            <v>CITY of SHELTON-REGULATEDCOMMERCIAL - REARLOADR1YDRENTT</v>
          </cell>
          <cell r="B356" t="str">
            <v>CITY of SHELTON-REGULATED</v>
          </cell>
          <cell r="C356" t="str">
            <v>CITY of SHELTON-REGULATED</v>
          </cell>
          <cell r="D356" t="str">
            <v>COMMERCIAL - REARLOAD</v>
          </cell>
          <cell r="E356" t="str">
            <v>R1YDRENTT</v>
          </cell>
          <cell r="F356" t="str">
            <v>1YD TEMP CONT RENT</v>
          </cell>
          <cell r="G356" t="str">
            <v>MONTHLY ARREARS</v>
          </cell>
          <cell r="H356">
            <v>14.26</v>
          </cell>
        </row>
        <row r="357">
          <cell r="A357" t="str">
            <v>KITSAP CO -REGULATEDCOMMERCIAL - REARLOADR1YDRENTT</v>
          </cell>
          <cell r="B357" t="str">
            <v>KITSAP CO -REGULATED</v>
          </cell>
          <cell r="C357" t="str">
            <v>KITSAP CO -REGULATED</v>
          </cell>
          <cell r="D357" t="str">
            <v>COMMERCIAL - REARLOAD</v>
          </cell>
          <cell r="E357" t="str">
            <v>R1YDRENTT</v>
          </cell>
          <cell r="F357" t="str">
            <v>1YD TEMP CONT RENT</v>
          </cell>
          <cell r="G357" t="str">
            <v>MONTHLY ARREARS</v>
          </cell>
          <cell r="H357">
            <v>14.4</v>
          </cell>
        </row>
        <row r="358">
          <cell r="A358" t="str">
            <v>MASON CO-REGULATEDCOMMERCIAL - REARLOADR1YDRENTT</v>
          </cell>
          <cell r="B358" t="str">
            <v>MASON CO-REGULATED</v>
          </cell>
          <cell r="C358" t="str">
            <v>MASON CO-REGULATED</v>
          </cell>
          <cell r="D358" t="str">
            <v>COMMERCIAL - REARLOAD</v>
          </cell>
          <cell r="E358" t="str">
            <v>R1YDRENTT</v>
          </cell>
          <cell r="F358" t="str">
            <v>1YD TEMP CONT RENT</v>
          </cell>
          <cell r="G358" t="str">
            <v>MONTHLY ARREARS</v>
          </cell>
          <cell r="H358">
            <v>14.26</v>
          </cell>
        </row>
        <row r="359">
          <cell r="A359" t="str">
            <v>CITY of SHELTON-REGULATEDCOMMERCIAL - REARLOADR1YDRENTTM</v>
          </cell>
          <cell r="B359" t="str">
            <v>CITY of SHELTON-REGULATED</v>
          </cell>
          <cell r="C359" t="str">
            <v>CITY of SHELTON-REGULATED</v>
          </cell>
          <cell r="D359" t="str">
            <v>COMMERCIAL - REARLOAD</v>
          </cell>
          <cell r="E359" t="str">
            <v>R1YDRENTTM</v>
          </cell>
          <cell r="F359" t="str">
            <v>1 YD TEMP CONT RENT MONTH</v>
          </cell>
          <cell r="G359" t="str">
            <v>MONTHLY ARREARS</v>
          </cell>
          <cell r="H359">
            <v>14.26</v>
          </cell>
        </row>
        <row r="360">
          <cell r="A360" t="str">
            <v>KITSAP CO -REGULATEDCOMMERCIAL - REARLOADR1YDRENTTM</v>
          </cell>
          <cell r="B360" t="str">
            <v>KITSAP CO -REGULATED</v>
          </cell>
          <cell r="C360" t="str">
            <v>KITSAP CO -REGULATED</v>
          </cell>
          <cell r="D360" t="str">
            <v>COMMERCIAL - REARLOAD</v>
          </cell>
          <cell r="E360" t="str">
            <v>R1YDRENTTM</v>
          </cell>
          <cell r="F360" t="str">
            <v>1 YD TEMP CONT RENT MONTH</v>
          </cell>
          <cell r="G360" t="str">
            <v>MONTHLY ARREARS</v>
          </cell>
          <cell r="H360">
            <v>14.26</v>
          </cell>
        </row>
        <row r="361">
          <cell r="A361" t="str">
            <v>MASON CO-REGULATEDCOMMERCIAL - REARLOADR1YDRENTTM</v>
          </cell>
          <cell r="B361" t="str">
            <v>MASON CO-REGULATED</v>
          </cell>
          <cell r="C361" t="str">
            <v>MASON CO-REGULATED</v>
          </cell>
          <cell r="D361" t="str">
            <v>COMMERCIAL - REARLOAD</v>
          </cell>
          <cell r="E361" t="str">
            <v>R1YDRENTTM</v>
          </cell>
          <cell r="F361" t="str">
            <v>1 YD TEMP CONT RENT MONTH</v>
          </cell>
          <cell r="G361" t="str">
            <v>MONTHLY ARREARS</v>
          </cell>
          <cell r="H361">
            <v>14.26</v>
          </cell>
        </row>
        <row r="362">
          <cell r="A362" t="str">
            <v>CITY of SHELTON-REGULATEDCOMMERCIAL - REARLOADR1YDTPU</v>
          </cell>
          <cell r="B362" t="str">
            <v>CITY of SHELTON-REGULATED</v>
          </cell>
          <cell r="C362" t="str">
            <v>CITY of SHELTON-REGULATED</v>
          </cell>
          <cell r="D362" t="str">
            <v>COMMERCIAL - REARLOAD</v>
          </cell>
          <cell r="E362" t="str">
            <v>R1YDTPU</v>
          </cell>
          <cell r="F362" t="str">
            <v>1YD TEMP CONT PU</v>
          </cell>
          <cell r="G362" t="str">
            <v>MONTHLY ARREARS</v>
          </cell>
          <cell r="H362">
            <v>17.29</v>
          </cell>
        </row>
        <row r="363">
          <cell r="A363" t="str">
            <v>KITSAP CO -REGULATEDCOMMERCIAL - REARLOADR1YDTPU</v>
          </cell>
          <cell r="B363" t="str">
            <v>KITSAP CO -REGULATED</v>
          </cell>
          <cell r="C363" t="str">
            <v>KITSAP CO -REGULATED</v>
          </cell>
          <cell r="D363" t="str">
            <v>COMMERCIAL - REARLOAD</v>
          </cell>
          <cell r="E363" t="str">
            <v>R1YDTPU</v>
          </cell>
          <cell r="F363" t="str">
            <v>1YD TEMP CONT PU</v>
          </cell>
          <cell r="G363" t="str">
            <v>MONTHLY ARREARS</v>
          </cell>
          <cell r="H363">
            <v>15.62</v>
          </cell>
        </row>
        <row r="364">
          <cell r="A364" t="str">
            <v>MASON CO-REGULATEDCOMMERCIAL - REARLOADR1YDTPU</v>
          </cell>
          <cell r="B364" t="str">
            <v>MASON CO-REGULATED</v>
          </cell>
          <cell r="C364" t="str">
            <v>MASON CO-REGULATED</v>
          </cell>
          <cell r="D364" t="str">
            <v>COMMERCIAL - REARLOAD</v>
          </cell>
          <cell r="E364" t="str">
            <v>R1YDTPU</v>
          </cell>
          <cell r="F364" t="str">
            <v>1YD TEMP CONT PU</v>
          </cell>
          <cell r="G364" t="str">
            <v>MONTHLY ARREARS</v>
          </cell>
          <cell r="H364">
            <v>17.29</v>
          </cell>
        </row>
        <row r="365">
          <cell r="A365" t="str">
            <v>CITY of SHELTON-REGULATEDCOMMERCIAL - REARLOADR1YDW</v>
          </cell>
          <cell r="B365" t="str">
            <v>CITY of SHELTON-REGULATED</v>
          </cell>
          <cell r="C365" t="str">
            <v>CITY of SHELTON-REGULATED</v>
          </cell>
          <cell r="D365" t="str">
            <v>COMMERCIAL - REARLOAD</v>
          </cell>
          <cell r="E365" t="str">
            <v>R1YDW</v>
          </cell>
          <cell r="F365" t="str">
            <v>1YD 1X WEEKLY</v>
          </cell>
          <cell r="G365" t="str">
            <v>MONTHLY ARREARS</v>
          </cell>
          <cell r="H365">
            <v>74.87</v>
          </cell>
        </row>
        <row r="366">
          <cell r="A366" t="str">
            <v>KITSAP CO -REGULATEDCOMMERCIAL - REARLOADR1YDWK</v>
          </cell>
          <cell r="B366" t="str">
            <v>KITSAP CO -REGULATED</v>
          </cell>
          <cell r="C366" t="str">
            <v>KITSAP CO -REGULATED</v>
          </cell>
          <cell r="D366" t="str">
            <v>COMMERCIAL - REARLOAD</v>
          </cell>
          <cell r="E366" t="str">
            <v>R1YDWK</v>
          </cell>
          <cell r="F366" t="str">
            <v>1 YD 1X WEEKLY</v>
          </cell>
          <cell r="G366" t="str">
            <v>MONTHLY ARREARS</v>
          </cell>
          <cell r="H366">
            <v>67.63</v>
          </cell>
        </row>
        <row r="367">
          <cell r="A367" t="str">
            <v>MASON CO-REGULATEDCOMMERCIAL - REARLOADR1YDWM</v>
          </cell>
          <cell r="B367" t="str">
            <v>MASON CO-REGULATED</v>
          </cell>
          <cell r="C367" t="str">
            <v>MASON CO-REGULATED</v>
          </cell>
          <cell r="D367" t="str">
            <v>COMMERCIAL - REARLOAD</v>
          </cell>
          <cell r="E367" t="str">
            <v>R1YDWM</v>
          </cell>
          <cell r="F367" t="str">
            <v>1 YD 1X WEEKLY</v>
          </cell>
          <cell r="G367" t="str">
            <v>MONTHLY ARREARS</v>
          </cell>
          <cell r="H367">
            <v>74.87</v>
          </cell>
        </row>
        <row r="368">
          <cell r="A368" t="str">
            <v>CITY OF SHELTON-UNREGULATEDCOMMERCIAL - REARLOADR2YD1W</v>
          </cell>
          <cell r="B368" t="str">
            <v>CITY OF SHELTON-UNREGULATED</v>
          </cell>
          <cell r="C368" t="str">
            <v>CITY OF SHELTON-UNREGULATED</v>
          </cell>
          <cell r="D368" t="str">
            <v>COMMERCIAL - REARLOAD</v>
          </cell>
          <cell r="E368" t="str">
            <v>R2YD1W</v>
          </cell>
          <cell r="F368" t="str">
            <v>2YD CONT 1xWEEKLY SVC</v>
          </cell>
          <cell r="G368" t="str">
            <v>MONTHLY ADVANCED</v>
          </cell>
          <cell r="H368">
            <v>149.31</v>
          </cell>
        </row>
        <row r="369">
          <cell r="A369" t="str">
            <v>CITY of SHELTON-REGULATEDCOMMERCIAL - REARLOADR2YDE</v>
          </cell>
          <cell r="B369" t="str">
            <v>CITY of SHELTON-REGULATED</v>
          </cell>
          <cell r="C369" t="str">
            <v>CITY of SHELTON-REGULATED</v>
          </cell>
          <cell r="D369" t="str">
            <v>COMMERCIAL - REARLOAD</v>
          </cell>
          <cell r="E369" t="str">
            <v>R2YDE</v>
          </cell>
          <cell r="F369" t="str">
            <v>2 YD 1X EOW</v>
          </cell>
          <cell r="G369" t="str">
            <v>MONTHLY ARREARS</v>
          </cell>
          <cell r="H369">
            <v>54.97</v>
          </cell>
        </row>
        <row r="370">
          <cell r="A370" t="str">
            <v>KITSAP CO -REGULATEDCOMMERCIAL - REARLOADR2YDEK</v>
          </cell>
          <cell r="B370" t="str">
            <v>KITSAP CO -REGULATED</v>
          </cell>
          <cell r="C370" t="str">
            <v>KITSAP CO -REGULATED</v>
          </cell>
          <cell r="D370" t="str">
            <v>COMMERCIAL - REARLOAD</v>
          </cell>
          <cell r="E370" t="str">
            <v>R2YDEK</v>
          </cell>
          <cell r="F370" t="str">
            <v>2 YD 1X EOW</v>
          </cell>
          <cell r="G370" t="str">
            <v>MONTHLY ARREARS</v>
          </cell>
          <cell r="H370">
            <v>48.13</v>
          </cell>
        </row>
        <row r="371">
          <cell r="A371" t="str">
            <v>MASON CO-REGULATEDCOMMERCIAL - REARLOADR2YDEM</v>
          </cell>
          <cell r="B371" t="str">
            <v>MASON CO-REGULATED</v>
          </cell>
          <cell r="C371" t="str">
            <v>MASON CO-REGULATED</v>
          </cell>
          <cell r="D371" t="str">
            <v>COMMERCIAL - REARLOAD</v>
          </cell>
          <cell r="E371" t="str">
            <v>R2YDEM</v>
          </cell>
          <cell r="F371" t="str">
            <v>2 YD 1X EOW</v>
          </cell>
          <cell r="G371" t="str">
            <v>MONTHLY ARREARS</v>
          </cell>
          <cell r="H371">
            <v>54.97</v>
          </cell>
        </row>
        <row r="372">
          <cell r="A372" t="str">
            <v xml:space="preserve">CITY of SHELTON-REGULATEDCOMMERCIAL RECYCLER2YDOCCE </v>
          </cell>
          <cell r="B372" t="str">
            <v>CITY of SHELTON-REGULATED</v>
          </cell>
          <cell r="C372" t="str">
            <v>CITY of SHELTON-REGULATED</v>
          </cell>
          <cell r="D372" t="str">
            <v>COMMERCIAL RECYCLE</v>
          </cell>
          <cell r="E372" t="str">
            <v xml:space="preserve">R2YDOCCE </v>
          </cell>
          <cell r="F372" t="str">
            <v>2YD OCC-EOW</v>
          </cell>
          <cell r="G372" t="str">
            <v>MONTHLY ARREARS</v>
          </cell>
          <cell r="H372">
            <v>0</v>
          </cell>
        </row>
        <row r="373">
          <cell r="A373" t="str">
            <v xml:space="preserve">CITY OF SHELTON-UNREGULATEDCOMMERCIAL RECYCLER2YDOCCE </v>
          </cell>
          <cell r="B373" t="str">
            <v>CITY OF SHELTON-UNREGULATED</v>
          </cell>
          <cell r="C373" t="str">
            <v>CITY OF SHELTON-UNREGULATED</v>
          </cell>
          <cell r="D373" t="str">
            <v>COMMERCIAL RECYCLE</v>
          </cell>
          <cell r="E373" t="str">
            <v xml:space="preserve">R2YDOCCE </v>
          </cell>
          <cell r="F373" t="str">
            <v>2YD OCC-EOW</v>
          </cell>
          <cell r="G373" t="str">
            <v>MONTHLY ARREARS</v>
          </cell>
          <cell r="H373">
            <v>49.29</v>
          </cell>
        </row>
        <row r="374">
          <cell r="A374" t="str">
            <v xml:space="preserve">KITSAP CO -REGULATEDCOMMERCIAL RECYCLER2YDOCCE </v>
          </cell>
          <cell r="B374" t="str">
            <v>KITSAP CO -REGULATED</v>
          </cell>
          <cell r="C374" t="str">
            <v>KITSAP CO -REGULATED</v>
          </cell>
          <cell r="D374" t="str">
            <v>COMMERCIAL RECYCLE</v>
          </cell>
          <cell r="E374" t="str">
            <v xml:space="preserve">R2YDOCCE </v>
          </cell>
          <cell r="F374" t="str">
            <v>2YD OCC-EOW</v>
          </cell>
          <cell r="G374" t="str">
            <v>MONTHLY ARREARS</v>
          </cell>
          <cell r="H374">
            <v>0</v>
          </cell>
        </row>
        <row r="375">
          <cell r="A375" t="str">
            <v xml:space="preserve">KITSAP CO-UNREGULATEDCOMMERCIAL RECYCLER2YDOCCE </v>
          </cell>
          <cell r="B375" t="str">
            <v>KITSAP CO-UNREGULATED</v>
          </cell>
          <cell r="C375" t="str">
            <v>KITSAP CO-UNREGULATED</v>
          </cell>
          <cell r="D375" t="str">
            <v>COMMERCIAL RECYCLE</v>
          </cell>
          <cell r="E375" t="str">
            <v xml:space="preserve">R2YDOCCE </v>
          </cell>
          <cell r="F375" t="str">
            <v>2YD OCC-EOW</v>
          </cell>
          <cell r="G375" t="str">
            <v>MONTHLY ARREARS</v>
          </cell>
          <cell r="H375">
            <v>49.29</v>
          </cell>
        </row>
        <row r="376">
          <cell r="A376" t="str">
            <v xml:space="preserve">MASON CO-REGULATEDCOMMERCIAL RECYCLER2YDOCCE </v>
          </cell>
          <cell r="B376" t="str">
            <v>MASON CO-REGULATED</v>
          </cell>
          <cell r="C376" t="str">
            <v>MASON CO-REGULATED</v>
          </cell>
          <cell r="D376" t="str">
            <v>COMMERCIAL RECYCLE</v>
          </cell>
          <cell r="E376" t="str">
            <v xml:space="preserve">R2YDOCCE </v>
          </cell>
          <cell r="F376" t="str">
            <v>2YD OCC-EOW</v>
          </cell>
          <cell r="G376" t="str">
            <v>MONTHLY ARREARS</v>
          </cell>
          <cell r="H376">
            <v>0</v>
          </cell>
        </row>
        <row r="377">
          <cell r="A377" t="str">
            <v xml:space="preserve">MASON CO-UNREGULATEDCOMMERCIAL RECYCLER2YDOCCE </v>
          </cell>
          <cell r="B377" t="str">
            <v>MASON CO-UNREGULATED</v>
          </cell>
          <cell r="C377" t="str">
            <v>MASON CO-UNREGULATED</v>
          </cell>
          <cell r="D377" t="str">
            <v>COMMERCIAL RECYCLE</v>
          </cell>
          <cell r="E377" t="str">
            <v xml:space="preserve">R2YDOCCE </v>
          </cell>
          <cell r="F377" t="str">
            <v>2YD OCC-EOW</v>
          </cell>
          <cell r="G377" t="str">
            <v>MONTHLY ARREARS</v>
          </cell>
          <cell r="H377">
            <v>49.29</v>
          </cell>
        </row>
        <row r="378">
          <cell r="A378" t="str">
            <v>CITY of SHELTON-REGULATEDCOMMERCIAL RECYCLER2YDOCCEX</v>
          </cell>
          <cell r="B378" t="str">
            <v>CITY of SHELTON-REGULATED</v>
          </cell>
          <cell r="C378" t="str">
            <v>CITY of SHELTON-REGULATED</v>
          </cell>
          <cell r="D378" t="str">
            <v>COMMERCIAL RECYCLE</v>
          </cell>
          <cell r="E378" t="str">
            <v>R2YDOCCEX</v>
          </cell>
          <cell r="F378" t="str">
            <v>2YD OCC-EXTRA CONTAINER</v>
          </cell>
          <cell r="G378" t="str">
            <v>MONTHLY ARREARS</v>
          </cell>
          <cell r="H378">
            <v>0</v>
          </cell>
        </row>
        <row r="379">
          <cell r="A379" t="str">
            <v>CITY OF SHELTON-UNREGULATEDCOMMERCIAL RECYCLER2YDOCCEX</v>
          </cell>
          <cell r="B379" t="str">
            <v>CITY OF SHELTON-UNREGULATED</v>
          </cell>
          <cell r="C379" t="str">
            <v>CITY OF SHELTON-UNREGULATED</v>
          </cell>
          <cell r="D379" t="str">
            <v>COMMERCIAL RECYCLE</v>
          </cell>
          <cell r="E379" t="str">
            <v>R2YDOCCEX</v>
          </cell>
          <cell r="F379" t="str">
            <v>2YD OCC-EXTRA CONTAINER</v>
          </cell>
          <cell r="G379" t="str">
            <v>MONTHLY ARREARS</v>
          </cell>
          <cell r="H379">
            <v>31.09</v>
          </cell>
        </row>
        <row r="380">
          <cell r="A380" t="str">
            <v>KITSAP CO -REGULATEDCOMMERCIAL RECYCLER2YDOCCEX</v>
          </cell>
          <cell r="B380" t="str">
            <v>KITSAP CO -REGULATED</v>
          </cell>
          <cell r="C380" t="str">
            <v>KITSAP CO -REGULATED</v>
          </cell>
          <cell r="D380" t="str">
            <v>COMMERCIAL RECYCLE</v>
          </cell>
          <cell r="E380" t="str">
            <v>R2YDOCCEX</v>
          </cell>
          <cell r="F380" t="str">
            <v>2YD OCC-EXTRA CONTAINER</v>
          </cell>
          <cell r="G380" t="str">
            <v>MONTHLY ARREARS</v>
          </cell>
          <cell r="H380">
            <v>0</v>
          </cell>
        </row>
        <row r="381">
          <cell r="A381" t="str">
            <v>KITSAP CO-UNREGULATEDCOMMERCIAL RECYCLER2YDOCCEX</v>
          </cell>
          <cell r="B381" t="str">
            <v>KITSAP CO-UNREGULATED</v>
          </cell>
          <cell r="C381" t="str">
            <v>KITSAP CO-UNREGULATED</v>
          </cell>
          <cell r="D381" t="str">
            <v>COMMERCIAL RECYCLE</v>
          </cell>
          <cell r="E381" t="str">
            <v>R2YDOCCEX</v>
          </cell>
          <cell r="F381" t="str">
            <v>2YD OCC-EXTRA CONTAINER</v>
          </cell>
          <cell r="G381" t="str">
            <v>MONTHLY ARREARS</v>
          </cell>
          <cell r="H381">
            <v>31.09</v>
          </cell>
        </row>
        <row r="382">
          <cell r="A382" t="str">
            <v>MASON CO-REGULATEDCOMMERCIAL RECYCLER2YDOCCEX</v>
          </cell>
          <cell r="B382" t="str">
            <v>MASON CO-REGULATED</v>
          </cell>
          <cell r="C382" t="str">
            <v>MASON CO-REGULATED</v>
          </cell>
          <cell r="D382" t="str">
            <v>COMMERCIAL RECYCLE</v>
          </cell>
          <cell r="E382" t="str">
            <v>R2YDOCCEX</v>
          </cell>
          <cell r="F382" t="str">
            <v>2YD OCC-EXTRA CONTAINER</v>
          </cell>
          <cell r="G382" t="str">
            <v>MONTHLY ARREARS</v>
          </cell>
          <cell r="H382">
            <v>0</v>
          </cell>
        </row>
        <row r="383">
          <cell r="A383" t="str">
            <v>MASON CO-UNREGULATEDCOMMERCIAL RECYCLER2YDOCCEX</v>
          </cell>
          <cell r="B383" t="str">
            <v>MASON CO-UNREGULATED</v>
          </cell>
          <cell r="C383" t="str">
            <v>MASON CO-UNREGULATED</v>
          </cell>
          <cell r="D383" t="str">
            <v>COMMERCIAL RECYCLE</v>
          </cell>
          <cell r="E383" t="str">
            <v>R2YDOCCEX</v>
          </cell>
          <cell r="F383" t="str">
            <v>2YD OCC-EXTRA CONTAINER</v>
          </cell>
          <cell r="G383" t="str">
            <v>MONTHLY ARREARS</v>
          </cell>
          <cell r="H383">
            <v>31.09</v>
          </cell>
        </row>
        <row r="384">
          <cell r="A384" t="str">
            <v>CITY of SHELTON-REGULATEDCOMMERCIAL RECYCLER2YDOCCM</v>
          </cell>
          <cell r="B384" t="str">
            <v>CITY of SHELTON-REGULATED</v>
          </cell>
          <cell r="C384" t="str">
            <v>CITY of SHELTON-REGULATED</v>
          </cell>
          <cell r="D384" t="str">
            <v>COMMERCIAL RECYCLE</v>
          </cell>
          <cell r="E384" t="str">
            <v>R2YDOCCM</v>
          </cell>
          <cell r="F384" t="str">
            <v>2YD OCC-MNTHLY</v>
          </cell>
          <cell r="G384" t="str">
            <v>MONTHLY ARREARS</v>
          </cell>
          <cell r="H384">
            <v>0</v>
          </cell>
        </row>
        <row r="385">
          <cell r="A385" t="str">
            <v>CITY OF SHELTON-UNREGULATEDCOMMERCIAL RECYCLER2YDOCCM</v>
          </cell>
          <cell r="B385" t="str">
            <v>CITY OF SHELTON-UNREGULATED</v>
          </cell>
          <cell r="C385" t="str">
            <v>CITY OF SHELTON-UNREGULATED</v>
          </cell>
          <cell r="D385" t="str">
            <v>COMMERCIAL RECYCLE</v>
          </cell>
          <cell r="E385" t="str">
            <v>R2YDOCCM</v>
          </cell>
          <cell r="F385" t="str">
            <v>2YD OCC-MNTHLY</v>
          </cell>
          <cell r="G385" t="str">
            <v>MONTHLY ARREARS</v>
          </cell>
          <cell r="H385">
            <v>37.880000000000003</v>
          </cell>
        </row>
        <row r="386">
          <cell r="A386" t="str">
            <v>KITSAP CO -REGULATEDCOMMERCIAL RECYCLER2YDOCCM</v>
          </cell>
          <cell r="B386" t="str">
            <v>KITSAP CO -REGULATED</v>
          </cell>
          <cell r="C386" t="str">
            <v>KITSAP CO -REGULATED</v>
          </cell>
          <cell r="D386" t="str">
            <v>COMMERCIAL RECYCLE</v>
          </cell>
          <cell r="E386" t="str">
            <v>R2YDOCCM</v>
          </cell>
          <cell r="F386" t="str">
            <v>2YD OCC-MNTHLY</v>
          </cell>
          <cell r="G386" t="str">
            <v>MONTHLY ARREARS</v>
          </cell>
          <cell r="H386">
            <v>0</v>
          </cell>
        </row>
        <row r="387">
          <cell r="A387" t="str">
            <v>KITSAP CO-UNREGULATEDCOMMERCIAL RECYCLER2YDOCCM</v>
          </cell>
          <cell r="B387" t="str">
            <v>KITSAP CO-UNREGULATED</v>
          </cell>
          <cell r="C387" t="str">
            <v>KITSAP CO-UNREGULATED</v>
          </cell>
          <cell r="D387" t="str">
            <v>COMMERCIAL RECYCLE</v>
          </cell>
          <cell r="E387" t="str">
            <v>R2YDOCCM</v>
          </cell>
          <cell r="F387" t="str">
            <v>2YD OCC-MNTHLY</v>
          </cell>
          <cell r="G387" t="str">
            <v>MONTHLY ARREARS</v>
          </cell>
          <cell r="H387">
            <v>37.880000000000003</v>
          </cell>
        </row>
        <row r="388">
          <cell r="A388" t="str">
            <v>MASON CO-REGULATEDCOMMERCIAL RECYCLER2YDOCCM</v>
          </cell>
          <cell r="B388" t="str">
            <v>MASON CO-REGULATED</v>
          </cell>
          <cell r="C388" t="str">
            <v>MASON CO-REGULATED</v>
          </cell>
          <cell r="D388" t="str">
            <v>COMMERCIAL RECYCLE</v>
          </cell>
          <cell r="E388" t="str">
            <v>R2YDOCCM</v>
          </cell>
          <cell r="F388" t="str">
            <v>2YD OCC-MNTHLY</v>
          </cell>
          <cell r="G388" t="str">
            <v>MONTHLY ARREARS</v>
          </cell>
          <cell r="H388">
            <v>0</v>
          </cell>
        </row>
        <row r="389">
          <cell r="A389" t="str">
            <v>MASON CO-UNREGULATEDCOMMERCIAL RECYCLER2YDOCCM</v>
          </cell>
          <cell r="B389" t="str">
            <v>MASON CO-UNREGULATED</v>
          </cell>
          <cell r="C389" t="str">
            <v>MASON CO-UNREGULATED</v>
          </cell>
          <cell r="D389" t="str">
            <v>COMMERCIAL RECYCLE</v>
          </cell>
          <cell r="E389" t="str">
            <v>R2YDOCCM</v>
          </cell>
          <cell r="F389" t="str">
            <v>2YD OCC-MNTHLY</v>
          </cell>
          <cell r="G389" t="str">
            <v>MONTHLY ARREARS</v>
          </cell>
          <cell r="H389">
            <v>37.880000000000003</v>
          </cell>
        </row>
        <row r="390">
          <cell r="A390" t="str">
            <v>CITY of SHELTON-REGULATEDCOMMERCIAL RECYCLER2YDOCCOC</v>
          </cell>
          <cell r="B390" t="str">
            <v>CITY of SHELTON-REGULATED</v>
          </cell>
          <cell r="C390" t="str">
            <v>CITY of SHELTON-REGULATED</v>
          </cell>
          <cell r="D390" t="str">
            <v>COMMERCIAL RECYCLE</v>
          </cell>
          <cell r="E390" t="str">
            <v>R2YDOCCOC</v>
          </cell>
          <cell r="F390" t="str">
            <v>2YD OCC-ON CALL</v>
          </cell>
          <cell r="G390" t="str">
            <v>ONCALL</v>
          </cell>
          <cell r="H390">
            <v>0</v>
          </cell>
        </row>
        <row r="391">
          <cell r="A391" t="str">
            <v>CITY OF SHELTON-UNREGULATEDCOMMERCIAL RECYCLER2YDOCCOC</v>
          </cell>
          <cell r="B391" t="str">
            <v>CITY OF SHELTON-UNREGULATED</v>
          </cell>
          <cell r="C391" t="str">
            <v>CITY OF SHELTON-UNREGULATED</v>
          </cell>
          <cell r="D391" t="str">
            <v>COMMERCIAL RECYCLE</v>
          </cell>
          <cell r="E391" t="str">
            <v>R2YDOCCOC</v>
          </cell>
          <cell r="F391" t="str">
            <v>2YD OCC-ON CALL</v>
          </cell>
          <cell r="G391" t="str">
            <v>ONCALL</v>
          </cell>
          <cell r="H391">
            <v>37.880000000000003</v>
          </cell>
        </row>
        <row r="392">
          <cell r="A392" t="str">
            <v>KITSAP CO -REGULATEDCOMMERCIAL RECYCLER2YDOCCOC</v>
          </cell>
          <cell r="B392" t="str">
            <v>KITSAP CO -REGULATED</v>
          </cell>
          <cell r="C392" t="str">
            <v>KITSAP CO -REGULATED</v>
          </cell>
          <cell r="D392" t="str">
            <v>COMMERCIAL RECYCLE</v>
          </cell>
          <cell r="E392" t="str">
            <v>R2YDOCCOC</v>
          </cell>
          <cell r="F392" t="str">
            <v>2YD OCC-ON CALL</v>
          </cell>
          <cell r="G392" t="str">
            <v>ONCALL</v>
          </cell>
          <cell r="H392">
            <v>0</v>
          </cell>
        </row>
        <row r="393">
          <cell r="A393" t="str">
            <v>KITSAP CO-UNREGULATEDCOMMERCIAL RECYCLER2YDOCCOC</v>
          </cell>
          <cell r="B393" t="str">
            <v>KITSAP CO-UNREGULATED</v>
          </cell>
          <cell r="C393" t="str">
            <v>KITSAP CO-UNREGULATED</v>
          </cell>
          <cell r="D393" t="str">
            <v>COMMERCIAL RECYCLE</v>
          </cell>
          <cell r="E393" t="str">
            <v>R2YDOCCOC</v>
          </cell>
          <cell r="F393" t="str">
            <v>2YD OCC-ON CALL</v>
          </cell>
          <cell r="G393" t="str">
            <v>ONCALL</v>
          </cell>
          <cell r="H393">
            <v>37.880000000000003</v>
          </cell>
        </row>
        <row r="394">
          <cell r="A394" t="str">
            <v>MASON CO-REGULATEDCOMMERCIAL RECYCLER2YDOCCOC</v>
          </cell>
          <cell r="B394" t="str">
            <v>MASON CO-REGULATED</v>
          </cell>
          <cell r="C394" t="str">
            <v>MASON CO-REGULATED</v>
          </cell>
          <cell r="D394" t="str">
            <v>COMMERCIAL RECYCLE</v>
          </cell>
          <cell r="E394" t="str">
            <v>R2YDOCCOC</v>
          </cell>
          <cell r="F394" t="str">
            <v>2YD OCC-ON CALL</v>
          </cell>
          <cell r="G394" t="str">
            <v>ONCALL</v>
          </cell>
          <cell r="H394">
            <v>0</v>
          </cell>
        </row>
        <row r="395">
          <cell r="A395" t="str">
            <v>MASON CO-UNREGULATEDCOMMERCIAL RECYCLER2YDOCCOC</v>
          </cell>
          <cell r="B395" t="str">
            <v>MASON CO-UNREGULATED</v>
          </cell>
          <cell r="C395" t="str">
            <v>MASON CO-UNREGULATED</v>
          </cell>
          <cell r="D395" t="str">
            <v>COMMERCIAL RECYCLE</v>
          </cell>
          <cell r="E395" t="str">
            <v>R2YDOCCOC</v>
          </cell>
          <cell r="F395" t="str">
            <v>2YD OCC-ON CALL</v>
          </cell>
          <cell r="G395" t="str">
            <v>ONCALL</v>
          </cell>
          <cell r="H395">
            <v>37.880000000000003</v>
          </cell>
        </row>
        <row r="396">
          <cell r="A396" t="str">
            <v>CITY of SHELTON-REGULATEDCOMMERCIAL RECYCLER2YDOCCW</v>
          </cell>
          <cell r="B396" t="str">
            <v>CITY of SHELTON-REGULATED</v>
          </cell>
          <cell r="C396" t="str">
            <v>CITY of SHELTON-REGULATED</v>
          </cell>
          <cell r="D396" t="str">
            <v>COMMERCIAL RECYCLE</v>
          </cell>
          <cell r="E396" t="str">
            <v>R2YDOCCW</v>
          </cell>
          <cell r="F396" t="str">
            <v>2YD OCC-WEEKLY</v>
          </cell>
          <cell r="G396" t="str">
            <v>MONTHLY ARREARS</v>
          </cell>
          <cell r="H396">
            <v>0</v>
          </cell>
        </row>
        <row r="397">
          <cell r="A397" t="str">
            <v>CITY OF SHELTON-UNREGULATEDCOMMERCIAL RECYCLER2YDOCCW</v>
          </cell>
          <cell r="B397" t="str">
            <v>CITY OF SHELTON-UNREGULATED</v>
          </cell>
          <cell r="C397" t="str">
            <v>CITY OF SHELTON-UNREGULATED</v>
          </cell>
          <cell r="D397" t="str">
            <v>COMMERCIAL RECYCLE</v>
          </cell>
          <cell r="E397" t="str">
            <v>R2YDOCCW</v>
          </cell>
          <cell r="F397" t="str">
            <v>2YD OCC-WEEKLY</v>
          </cell>
          <cell r="G397" t="str">
            <v>MONTHLY ARREARS</v>
          </cell>
          <cell r="H397">
            <v>71.37</v>
          </cell>
        </row>
        <row r="398">
          <cell r="A398" t="str">
            <v>KITSAP CO -REGULATEDCOMMERCIAL RECYCLER2YDOCCW</v>
          </cell>
          <cell r="B398" t="str">
            <v>KITSAP CO -REGULATED</v>
          </cell>
          <cell r="C398" t="str">
            <v>KITSAP CO -REGULATED</v>
          </cell>
          <cell r="D398" t="str">
            <v>COMMERCIAL RECYCLE</v>
          </cell>
          <cell r="E398" t="str">
            <v>R2YDOCCW</v>
          </cell>
          <cell r="F398" t="str">
            <v>2YD OCC-WEEKLY</v>
          </cell>
          <cell r="G398" t="str">
            <v>MONTHLY ARREARS</v>
          </cell>
          <cell r="H398">
            <v>0</v>
          </cell>
        </row>
        <row r="399">
          <cell r="A399" t="str">
            <v>KITSAP CO-UNREGULATEDCOMMERCIAL RECYCLER2YDOCCW</v>
          </cell>
          <cell r="B399" t="str">
            <v>KITSAP CO-UNREGULATED</v>
          </cell>
          <cell r="C399" t="str">
            <v>KITSAP CO-UNREGULATED</v>
          </cell>
          <cell r="D399" t="str">
            <v>COMMERCIAL RECYCLE</v>
          </cell>
          <cell r="E399" t="str">
            <v>R2YDOCCW</v>
          </cell>
          <cell r="F399" t="str">
            <v>2YD OCC-WEEKLY</v>
          </cell>
          <cell r="G399" t="str">
            <v>MONTHLY ARREARS</v>
          </cell>
          <cell r="H399">
            <v>71.37</v>
          </cell>
        </row>
        <row r="400">
          <cell r="A400" t="str">
            <v>MASON CO-REGULATEDCOMMERCIAL RECYCLER2YDOCCW</v>
          </cell>
          <cell r="B400" t="str">
            <v>MASON CO-REGULATED</v>
          </cell>
          <cell r="C400" t="str">
            <v>MASON CO-REGULATED</v>
          </cell>
          <cell r="D400" t="str">
            <v>COMMERCIAL RECYCLE</v>
          </cell>
          <cell r="E400" t="str">
            <v>R2YDOCCW</v>
          </cell>
          <cell r="F400" t="str">
            <v>2YD OCC-WEEKLY</v>
          </cell>
          <cell r="G400" t="str">
            <v>MONTHLY ARREARS</v>
          </cell>
          <cell r="H400">
            <v>0</v>
          </cell>
        </row>
        <row r="401">
          <cell r="A401" t="str">
            <v>MASON CO-UNREGULATEDCOMMERCIAL RECYCLER2YDOCCW</v>
          </cell>
          <cell r="B401" t="str">
            <v>MASON CO-UNREGULATED</v>
          </cell>
          <cell r="C401" t="str">
            <v>MASON CO-UNREGULATED</v>
          </cell>
          <cell r="D401" t="str">
            <v>COMMERCIAL RECYCLE</v>
          </cell>
          <cell r="E401" t="str">
            <v>R2YDOCCW</v>
          </cell>
          <cell r="F401" t="str">
            <v>2YD OCC-WEEKLY</v>
          </cell>
          <cell r="G401" t="str">
            <v>MONTHLY ARREARS</v>
          </cell>
          <cell r="H401">
            <v>71.37</v>
          </cell>
        </row>
        <row r="402">
          <cell r="A402" t="str">
            <v>CITY of SHELTON-REGULATEDCOMMERCIAL - REARLOADR2YDPU</v>
          </cell>
          <cell r="B402" t="str">
            <v>CITY of SHELTON-REGULATED</v>
          </cell>
          <cell r="C402" t="str">
            <v>CITY of SHELTON-REGULATED</v>
          </cell>
          <cell r="D402" t="str">
            <v>COMMERCIAL - REARLOAD</v>
          </cell>
          <cell r="E402" t="str">
            <v>R2YDPU</v>
          </cell>
          <cell r="F402" t="str">
            <v>2YD CONTAINER PICKUP</v>
          </cell>
          <cell r="G402" t="str">
            <v>ONCALL</v>
          </cell>
          <cell r="H402">
            <v>25.33</v>
          </cell>
        </row>
        <row r="403">
          <cell r="A403" t="str">
            <v>KITSAP CO -REGULATEDCOMMERCIAL - REARLOADR2YDPU</v>
          </cell>
          <cell r="B403" t="str">
            <v>KITSAP CO -REGULATED</v>
          </cell>
          <cell r="C403" t="str">
            <v>KITSAP CO -REGULATED</v>
          </cell>
          <cell r="D403" t="str">
            <v>COMMERCIAL - REARLOAD</v>
          </cell>
          <cell r="E403" t="str">
            <v>R2YDPU</v>
          </cell>
          <cell r="F403" t="str">
            <v>2YD CONTAINER PICKUP</v>
          </cell>
          <cell r="G403" t="str">
            <v>ONCALL</v>
          </cell>
          <cell r="H403">
            <v>22.18</v>
          </cell>
        </row>
        <row r="404">
          <cell r="A404" t="str">
            <v>MASON CO-REGULATEDCOMMERCIAL - REARLOADR2YDPU</v>
          </cell>
          <cell r="B404" t="str">
            <v>MASON CO-REGULATED</v>
          </cell>
          <cell r="C404" t="str">
            <v>MASON CO-REGULATED</v>
          </cell>
          <cell r="D404" t="str">
            <v>COMMERCIAL - REARLOAD</v>
          </cell>
          <cell r="E404" t="str">
            <v>R2YDPU</v>
          </cell>
          <cell r="F404" t="str">
            <v>2YD CONTAINER PICKUP</v>
          </cell>
          <cell r="G404" t="str">
            <v>ONCALL</v>
          </cell>
          <cell r="H404">
            <v>25.33</v>
          </cell>
        </row>
        <row r="405">
          <cell r="A405" t="str">
            <v>CITY of SHELTON-REGULATEDCOMMERCIAL - REARLOADR2YDRENTM</v>
          </cell>
          <cell r="B405" t="str">
            <v>CITY of SHELTON-REGULATED</v>
          </cell>
          <cell r="C405" t="str">
            <v>CITY of SHELTON-REGULATED</v>
          </cell>
          <cell r="D405" t="str">
            <v>COMMERCIAL - REARLOAD</v>
          </cell>
          <cell r="E405" t="str">
            <v>R2YDRENTM</v>
          </cell>
          <cell r="F405" t="str">
            <v>2YD CONTAINER RENT-MTHLY</v>
          </cell>
          <cell r="G405" t="str">
            <v>MONTHLY ARREARS</v>
          </cell>
          <cell r="H405">
            <v>13.77</v>
          </cell>
        </row>
        <row r="406">
          <cell r="A406" t="str">
            <v>KITSAP CO -REGULATEDCOMMERCIAL - REARLOADR2YDRENTM</v>
          </cell>
          <cell r="B406" t="str">
            <v>KITSAP CO -REGULATED</v>
          </cell>
          <cell r="C406" t="str">
            <v>KITSAP CO -REGULATED</v>
          </cell>
          <cell r="D406" t="str">
            <v>COMMERCIAL - REARLOAD</v>
          </cell>
          <cell r="E406" t="str">
            <v>R2YDRENTM</v>
          </cell>
          <cell r="F406" t="str">
            <v>2YD CONTAINER RENT-MTHLY</v>
          </cell>
          <cell r="G406" t="str">
            <v>MONTHLY ARREARS</v>
          </cell>
          <cell r="H406">
            <v>13.77</v>
          </cell>
        </row>
        <row r="407">
          <cell r="A407" t="str">
            <v>MASON CO-REGULATEDCOMMERCIAL - REARLOADR2YDRENTM</v>
          </cell>
          <cell r="B407" t="str">
            <v>MASON CO-REGULATED</v>
          </cell>
          <cell r="C407" t="str">
            <v>MASON CO-REGULATED</v>
          </cell>
          <cell r="D407" t="str">
            <v>COMMERCIAL - REARLOAD</v>
          </cell>
          <cell r="E407" t="str">
            <v>R2YDRENTM</v>
          </cell>
          <cell r="F407" t="str">
            <v>2YD CONTAINER RENT-MTHLY</v>
          </cell>
          <cell r="G407" t="str">
            <v>MONTHLY ARREARS</v>
          </cell>
          <cell r="H407">
            <v>13.77</v>
          </cell>
        </row>
        <row r="408">
          <cell r="A408" t="str">
            <v>CITY of SHELTON-REGULATEDCOMMERCIAL - REARLOADR2YDRENTT</v>
          </cell>
          <cell r="B408" t="str">
            <v>CITY of SHELTON-REGULATED</v>
          </cell>
          <cell r="C408" t="str">
            <v>CITY of SHELTON-REGULATED</v>
          </cell>
          <cell r="D408" t="str">
            <v>COMMERCIAL - REARLOAD</v>
          </cell>
          <cell r="E408" t="str">
            <v>R2YDRENTT</v>
          </cell>
          <cell r="F408" t="str">
            <v>2YD TEMP CONTAINER RENT</v>
          </cell>
          <cell r="G408" t="str">
            <v>MONTHLY ARREARS</v>
          </cell>
          <cell r="H408">
            <v>20.63</v>
          </cell>
        </row>
        <row r="409">
          <cell r="A409" t="str">
            <v>KITSAP CO -REGULATEDCOMMERCIAL - REARLOADR2YDRENTT</v>
          </cell>
          <cell r="B409" t="str">
            <v>KITSAP CO -REGULATED</v>
          </cell>
          <cell r="C409" t="str">
            <v>KITSAP CO -REGULATED</v>
          </cell>
          <cell r="D409" t="str">
            <v>COMMERCIAL - REARLOAD</v>
          </cell>
          <cell r="E409" t="str">
            <v>R2YDRENTT</v>
          </cell>
          <cell r="F409" t="str">
            <v>2YD TEMP CONTAINER RENT</v>
          </cell>
          <cell r="G409" t="str">
            <v>MONTHLY ARREARS</v>
          </cell>
          <cell r="H409">
            <v>20.7</v>
          </cell>
        </row>
        <row r="410">
          <cell r="A410" t="str">
            <v>MASON CO-REGULATEDCOMMERCIAL - REARLOADR2YDRENTT</v>
          </cell>
          <cell r="B410" t="str">
            <v>MASON CO-REGULATED</v>
          </cell>
          <cell r="C410" t="str">
            <v>MASON CO-REGULATED</v>
          </cell>
          <cell r="D410" t="str">
            <v>COMMERCIAL - REARLOAD</v>
          </cell>
          <cell r="E410" t="str">
            <v>R2YDRENTT</v>
          </cell>
          <cell r="F410" t="str">
            <v>2YD TEMP CONTAINER RENT</v>
          </cell>
          <cell r="G410" t="str">
            <v>MONTHLY ARREARS</v>
          </cell>
          <cell r="H410">
            <v>20.63</v>
          </cell>
        </row>
        <row r="411">
          <cell r="A411" t="str">
            <v>CITY of SHELTON-REGULATEDCOMMERCIAL - REARLOADR2YDRENTTM</v>
          </cell>
          <cell r="B411" t="str">
            <v>CITY of SHELTON-REGULATED</v>
          </cell>
          <cell r="C411" t="str">
            <v>CITY of SHELTON-REGULATED</v>
          </cell>
          <cell r="D411" t="str">
            <v>COMMERCIAL - REARLOAD</v>
          </cell>
          <cell r="E411" t="str">
            <v>R2YDRENTTM</v>
          </cell>
          <cell r="F411" t="str">
            <v>2 YD TEMP CONT RENT MONTH</v>
          </cell>
          <cell r="G411" t="str">
            <v>MONTHLY ARREARS</v>
          </cell>
          <cell r="H411">
            <v>20.63</v>
          </cell>
        </row>
        <row r="412">
          <cell r="A412" t="str">
            <v>KITSAP CO -REGULATEDCOMMERCIAL - REARLOADR2YDRENTTM</v>
          </cell>
          <cell r="B412" t="str">
            <v>KITSAP CO -REGULATED</v>
          </cell>
          <cell r="C412" t="str">
            <v>KITSAP CO -REGULATED</v>
          </cell>
          <cell r="D412" t="str">
            <v>COMMERCIAL - REARLOAD</v>
          </cell>
          <cell r="E412" t="str">
            <v>R2YDRENTTM</v>
          </cell>
          <cell r="F412" t="str">
            <v>2 YD TEMP CONT RENT MONTH</v>
          </cell>
          <cell r="G412" t="str">
            <v>MONTHLY ARREARS</v>
          </cell>
          <cell r="H412">
            <v>20.63</v>
          </cell>
        </row>
        <row r="413">
          <cell r="A413" t="str">
            <v>MASON CO-REGULATEDCOMMERCIAL - REARLOADR2YDRENTTM</v>
          </cell>
          <cell r="B413" t="str">
            <v>MASON CO-REGULATED</v>
          </cell>
          <cell r="C413" t="str">
            <v>MASON CO-REGULATED</v>
          </cell>
          <cell r="D413" t="str">
            <v>COMMERCIAL - REARLOAD</v>
          </cell>
          <cell r="E413" t="str">
            <v>R2YDRENTTM</v>
          </cell>
          <cell r="F413" t="str">
            <v>2 YD TEMP CONT RENT MONTH</v>
          </cell>
          <cell r="G413" t="str">
            <v>MONTHLY ARREARS</v>
          </cell>
          <cell r="H413">
            <v>20.63</v>
          </cell>
        </row>
        <row r="414">
          <cell r="A414" t="str">
            <v>CITY of SHELTON-REGULATEDCOMMERCIAL - REARLOADR2YDTPU</v>
          </cell>
          <cell r="B414" t="str">
            <v>CITY of SHELTON-REGULATED</v>
          </cell>
          <cell r="C414" t="str">
            <v>CITY of SHELTON-REGULATED</v>
          </cell>
          <cell r="D414" t="str">
            <v>COMMERCIAL - REARLOAD</v>
          </cell>
          <cell r="E414" t="str">
            <v>R2YDTPU</v>
          </cell>
          <cell r="F414" t="str">
            <v>2YD TEMP CONTAINER PU</v>
          </cell>
          <cell r="G414" t="str">
            <v>ONCALL</v>
          </cell>
          <cell r="H414">
            <v>25.33</v>
          </cell>
        </row>
        <row r="415">
          <cell r="A415" t="str">
            <v>KITSAP CO -REGULATEDCOMMERCIAL - REARLOADR2YDTPU</v>
          </cell>
          <cell r="B415" t="str">
            <v>KITSAP CO -REGULATED</v>
          </cell>
          <cell r="C415" t="str">
            <v>KITSAP CO -REGULATED</v>
          </cell>
          <cell r="D415" t="str">
            <v>COMMERCIAL - REARLOAD</v>
          </cell>
          <cell r="E415" t="str">
            <v>R2YDTPU</v>
          </cell>
          <cell r="F415" t="str">
            <v>2YD TEMP CONTAINER PU</v>
          </cell>
          <cell r="G415" t="str">
            <v>ONCALL</v>
          </cell>
          <cell r="H415">
            <v>22.18</v>
          </cell>
        </row>
        <row r="416">
          <cell r="A416" t="str">
            <v>MASON CO-REGULATEDCOMMERCIAL - REARLOADR2YDTPU</v>
          </cell>
          <cell r="B416" t="str">
            <v>MASON CO-REGULATED</v>
          </cell>
          <cell r="C416" t="str">
            <v>MASON CO-REGULATED</v>
          </cell>
          <cell r="D416" t="str">
            <v>COMMERCIAL - REARLOAD</v>
          </cell>
          <cell r="E416" t="str">
            <v>R2YDTPU</v>
          </cell>
          <cell r="F416" t="str">
            <v>2YD TEMP CONTAINER PU</v>
          </cell>
          <cell r="G416" t="str">
            <v>ONCALL</v>
          </cell>
          <cell r="H416">
            <v>25.33</v>
          </cell>
        </row>
        <row r="417">
          <cell r="A417" t="str">
            <v>CITY of SHELTON-REGULATEDCOMMERCIAL - REARLOADR2YDWM</v>
          </cell>
          <cell r="B417" t="str">
            <v>CITY of SHELTON-REGULATED</v>
          </cell>
          <cell r="C417" t="str">
            <v>CITY of SHELTON-REGULATED</v>
          </cell>
          <cell r="D417" t="str">
            <v>COMMERCIAL - REARLOAD</v>
          </cell>
          <cell r="E417" t="str">
            <v>R2YDWM</v>
          </cell>
          <cell r="F417" t="str">
            <v>2 YD 1X WEEKLY</v>
          </cell>
          <cell r="G417" t="str">
            <v>MONTHLY ARREARS</v>
          </cell>
          <cell r="H417">
            <v>109.68</v>
          </cell>
        </row>
        <row r="418">
          <cell r="A418" t="str">
            <v>CITY of SHELTON-REGULATEDCOMMERCIAL - REARLOADR2YDW</v>
          </cell>
          <cell r="B418" t="str">
            <v>CITY of SHELTON-REGULATED</v>
          </cell>
          <cell r="C418" t="str">
            <v>CITY of SHELTON-REGULATED</v>
          </cell>
          <cell r="D418" t="str">
            <v>COMMERCIAL - REARLOAD</v>
          </cell>
          <cell r="E418" t="str">
            <v>R2YDW</v>
          </cell>
          <cell r="F418" t="str">
            <v>2 YD 1X WEEKLY</v>
          </cell>
          <cell r="G418" t="str">
            <v>MONTHLY ARREARS</v>
          </cell>
          <cell r="H418">
            <v>109.68</v>
          </cell>
        </row>
        <row r="419">
          <cell r="A419" t="str">
            <v>KITSAP CO -REGULATEDCOMMERCIAL - REARLOADR2YDWK</v>
          </cell>
          <cell r="B419" t="str">
            <v>KITSAP CO -REGULATED</v>
          </cell>
          <cell r="C419" t="str">
            <v>KITSAP CO -REGULATED</v>
          </cell>
          <cell r="D419" t="str">
            <v>COMMERCIAL - REARLOAD</v>
          </cell>
          <cell r="E419" t="str">
            <v>R2YDWK</v>
          </cell>
          <cell r="F419" t="str">
            <v>2 YD 1X WEEKLY</v>
          </cell>
          <cell r="G419" t="str">
            <v>MONTHLY ARREARS</v>
          </cell>
          <cell r="H419">
            <v>96.04</v>
          </cell>
        </row>
        <row r="420">
          <cell r="A420" t="str">
            <v>MASON CO-REGULATEDCOMMERCIAL - REARLOADR2YDWM</v>
          </cell>
          <cell r="B420" t="str">
            <v>MASON CO-REGULATED</v>
          </cell>
          <cell r="C420" t="str">
            <v>MASON CO-REGULATED</v>
          </cell>
          <cell r="D420" t="str">
            <v>COMMERCIAL - REARLOAD</v>
          </cell>
          <cell r="E420" t="str">
            <v>R2YDWM</v>
          </cell>
          <cell r="F420" t="str">
            <v>2 YD 1X WEEKLY</v>
          </cell>
          <cell r="G420" t="str">
            <v>MONTHLY ARREARS</v>
          </cell>
          <cell r="H420">
            <v>109.68</v>
          </cell>
        </row>
        <row r="421">
          <cell r="A421" t="str">
            <v>CITY OF SHELTON-CONTRACTCOMMERCIAL - REARLOADR3YD1W</v>
          </cell>
          <cell r="B421" t="str">
            <v>CITY OF SHELTON-CONTRACT</v>
          </cell>
          <cell r="C421" t="str">
            <v>CITY OF SHELTON-CONTRACT</v>
          </cell>
          <cell r="D421" t="str">
            <v>COMMERCIAL - REARLOAD</v>
          </cell>
          <cell r="E421" t="str">
            <v>R3YD1W</v>
          </cell>
          <cell r="F421" t="str">
            <v>3YD CONT 1XWEEKLY SVC</v>
          </cell>
          <cell r="G421" t="str">
            <v>MONTHLY ARREARS</v>
          </cell>
          <cell r="H421">
            <v>182.06</v>
          </cell>
        </row>
        <row r="422">
          <cell r="A422" t="str">
            <v>CITY OF SHELTON-UNREGULATEDCOMMERCIAL - REARLOADR3YD1W</v>
          </cell>
          <cell r="B422" t="str">
            <v>CITY OF SHELTON-UNREGULATED</v>
          </cell>
          <cell r="C422" t="str">
            <v>CITY OF SHELTON-UNREGULATED</v>
          </cell>
          <cell r="D422" t="str">
            <v>COMMERCIAL - REARLOAD</v>
          </cell>
          <cell r="E422" t="str">
            <v>R3YD1W</v>
          </cell>
          <cell r="F422" t="str">
            <v>3YD CONT 1XWEEKLY SVC</v>
          </cell>
          <cell r="G422" t="str">
            <v>MONTHLY ARREARS</v>
          </cell>
          <cell r="H422">
            <v>224.52</v>
          </cell>
        </row>
        <row r="423">
          <cell r="A423" t="str">
            <v>CITY OF SHELTON-CONTRACTCOMMERCIAL - REARLOADR4YD1W</v>
          </cell>
          <cell r="B423" t="str">
            <v>CITY OF SHELTON-CONTRACT</v>
          </cell>
          <cell r="C423" t="str">
            <v>CITY OF SHELTON-CONTRACT</v>
          </cell>
          <cell r="D423" t="str">
            <v>COMMERCIAL - REARLOAD</v>
          </cell>
          <cell r="E423" t="str">
            <v>R4YD1W</v>
          </cell>
          <cell r="F423" t="str">
            <v>4YD CONT 1XWEEKLY SVC</v>
          </cell>
          <cell r="G423" t="str">
            <v>MONTHLY ARREARS</v>
          </cell>
          <cell r="H423">
            <v>242.14</v>
          </cell>
        </row>
        <row r="424">
          <cell r="A424" t="str">
            <v>CITY OF SHELTON-UNREGULATEDCOMMERCIAL - REARLOADR4YD1W</v>
          </cell>
          <cell r="B424" t="str">
            <v>CITY OF SHELTON-UNREGULATED</v>
          </cell>
          <cell r="C424" t="str">
            <v>CITY OF SHELTON-UNREGULATED</v>
          </cell>
          <cell r="D424" t="str">
            <v>COMMERCIAL - REARLOAD</v>
          </cell>
          <cell r="E424" t="str">
            <v>R4YD1W</v>
          </cell>
          <cell r="F424" t="str">
            <v>4YD CONT 1XWEEKLY SVC</v>
          </cell>
          <cell r="G424" t="str">
            <v>MONTHLY ARREARS</v>
          </cell>
          <cell r="H424">
            <v>298.61</v>
          </cell>
        </row>
        <row r="425">
          <cell r="A425" t="str">
            <v>CITY OF SHELTON-CONTRACTCOMMERCIAL - REARLOADR6YD1W</v>
          </cell>
          <cell r="B425" t="str">
            <v>CITY OF SHELTON-CONTRACT</v>
          </cell>
          <cell r="C425" t="str">
            <v>CITY OF SHELTON-CONTRACT</v>
          </cell>
          <cell r="D425" t="str">
            <v>COMMERCIAL - REARLOAD</v>
          </cell>
          <cell r="E425" t="str">
            <v>R6YD1W</v>
          </cell>
          <cell r="F425" t="str">
            <v>6YD CONT 1XWEEKLY SVC</v>
          </cell>
          <cell r="G425" t="str">
            <v>MONTHLY ARREARS</v>
          </cell>
          <cell r="H425">
            <v>364.14</v>
          </cell>
        </row>
        <row r="426">
          <cell r="A426" t="str">
            <v>CITY OF SHELTON-UNREGULATEDCOMMERCIAL - REARLOADR6YD1W</v>
          </cell>
          <cell r="B426" t="str">
            <v>CITY OF SHELTON-UNREGULATED</v>
          </cell>
          <cell r="C426" t="str">
            <v>CITY OF SHELTON-UNREGULATED</v>
          </cell>
          <cell r="D426" t="str">
            <v>COMMERCIAL - REARLOAD</v>
          </cell>
          <cell r="E426" t="str">
            <v>R6YD1W</v>
          </cell>
          <cell r="F426" t="str">
            <v>6YD CONT 1XWEEKLY SVC</v>
          </cell>
          <cell r="G426" t="str">
            <v>MONTHLY ARREARS</v>
          </cell>
          <cell r="H426">
            <v>449.04</v>
          </cell>
        </row>
        <row r="427">
          <cell r="A427" t="str">
            <v>CITY OF SHELTON-CONTRACTCOMMERCIAL - REARLOADR8YD1W</v>
          </cell>
          <cell r="B427" t="str">
            <v>CITY OF SHELTON-CONTRACT</v>
          </cell>
          <cell r="C427" t="str">
            <v>CITY OF SHELTON-CONTRACT</v>
          </cell>
          <cell r="D427" t="str">
            <v>COMMERCIAL - REARLOAD</v>
          </cell>
          <cell r="E427" t="str">
            <v>R8YD1W</v>
          </cell>
          <cell r="F427" t="str">
            <v>8YD CONT 1XWEEKLY SVC</v>
          </cell>
          <cell r="G427" t="str">
            <v>MONTHLY ARREARS</v>
          </cell>
          <cell r="H427">
            <v>485.21</v>
          </cell>
        </row>
        <row r="428">
          <cell r="A428" t="str">
            <v>CITY OF SHELTON-UNREGULATEDCOMMERCIAL - REARLOADR8YD1W</v>
          </cell>
          <cell r="B428" t="str">
            <v>CITY OF SHELTON-UNREGULATED</v>
          </cell>
          <cell r="C428" t="str">
            <v>CITY OF SHELTON-UNREGULATED</v>
          </cell>
          <cell r="D428" t="str">
            <v>COMMERCIAL - REARLOAD</v>
          </cell>
          <cell r="E428" t="str">
            <v>R8YD1W</v>
          </cell>
          <cell r="F428" t="str">
            <v>8YD CONT 1XWEEKLY SVC</v>
          </cell>
          <cell r="G428" t="str">
            <v>MONTHLY ARREARS</v>
          </cell>
          <cell r="H428">
            <v>598.35</v>
          </cell>
        </row>
        <row r="429">
          <cell r="A429" t="str">
            <v>KITSAP CO -REGULATEDRESIDENTIALRECYCLECR</v>
          </cell>
          <cell r="B429" t="str">
            <v>KITSAP CO -REGULATED</v>
          </cell>
          <cell r="C429" t="str">
            <v>KITSAP CO -REGULATED</v>
          </cell>
          <cell r="D429" t="str">
            <v>RESIDENTIAL</v>
          </cell>
          <cell r="E429" t="str">
            <v>RECYCLECR</v>
          </cell>
          <cell r="F429" t="str">
            <v>VALUE OF RECYCLABLES</v>
          </cell>
          <cell r="G429" t="str">
            <v>BI-MONTHLY SPLIT EVEN</v>
          </cell>
          <cell r="H429">
            <v>2.93</v>
          </cell>
        </row>
        <row r="430">
          <cell r="A430" t="str">
            <v>MASON CO-REGULATEDRESIDENTIALRECYCLECR</v>
          </cell>
          <cell r="B430" t="str">
            <v>MASON CO-REGULATED</v>
          </cell>
          <cell r="C430" t="str">
            <v>MASON CO-REGULATED</v>
          </cell>
          <cell r="D430" t="str">
            <v>RESIDENTIAL</v>
          </cell>
          <cell r="E430" t="str">
            <v>RECYCLECR</v>
          </cell>
          <cell r="F430" t="str">
            <v>VALUE OF RECYCLABLES</v>
          </cell>
          <cell r="G430" t="str">
            <v>BI-MONTHLY SPLIT EVEN</v>
          </cell>
          <cell r="H430">
            <v>2.93</v>
          </cell>
        </row>
        <row r="431">
          <cell r="A431" t="str">
            <v>KITSAP CO -REGULATEDCOMMERCIAL RECYCLERECYCLERMA</v>
          </cell>
          <cell r="B431" t="str">
            <v>KITSAP CO -REGULATED</v>
          </cell>
          <cell r="C431" t="str">
            <v>KITSAP CO -REGULATED</v>
          </cell>
          <cell r="D431" t="str">
            <v>COMMERCIAL RECYCLE</v>
          </cell>
          <cell r="E431" t="str">
            <v>RECYCLERMA</v>
          </cell>
          <cell r="F431" t="str">
            <v>VALUE OF RECYCLEABLES</v>
          </cell>
          <cell r="G431" t="str">
            <v>MONTHLY ARREARS</v>
          </cell>
          <cell r="H431">
            <v>2.93</v>
          </cell>
        </row>
        <row r="432">
          <cell r="A432" t="str">
            <v>MASON CO-REGULATEDCOMMERCIAL RECYCLERECYCLERMA</v>
          </cell>
          <cell r="B432" t="str">
            <v>MASON CO-REGULATED</v>
          </cell>
          <cell r="C432" t="str">
            <v>MASON CO-REGULATED</v>
          </cell>
          <cell r="D432" t="str">
            <v>COMMERCIAL RECYCLE</v>
          </cell>
          <cell r="E432" t="str">
            <v>RECYCLERMA</v>
          </cell>
          <cell r="F432" t="str">
            <v>VALUE OF RECYCLEABLES</v>
          </cell>
          <cell r="G432" t="str">
            <v>MONTHLY ARREARS</v>
          </cell>
          <cell r="H432">
            <v>2.93</v>
          </cell>
        </row>
        <row r="433">
          <cell r="A433" t="str">
            <v>MASON CO-UNREGULATEDCOMMERCIAL RECYCLERECYCLERMA</v>
          </cell>
          <cell r="B433" t="str">
            <v>MASON CO-UNREGULATED</v>
          </cell>
          <cell r="C433" t="str">
            <v>MASON CO-UNREGULATED</v>
          </cell>
          <cell r="D433" t="str">
            <v>COMMERCIAL RECYCLE</v>
          </cell>
          <cell r="E433" t="str">
            <v>RECYCLERMA</v>
          </cell>
          <cell r="F433" t="str">
            <v>VALUE OF RECYCLEABLES</v>
          </cell>
          <cell r="G433" t="str">
            <v>MONTHLY ARREARS</v>
          </cell>
          <cell r="H433">
            <v>-0.61</v>
          </cell>
        </row>
        <row r="434">
          <cell r="A434" t="str">
            <v>KITSAP CO -REGULATEDCOMMERCIAL RECYCLERECYCRMA</v>
          </cell>
          <cell r="B434" t="str">
            <v>KITSAP CO -REGULATED</v>
          </cell>
          <cell r="C434" t="str">
            <v>KITSAP CO -REGULATED</v>
          </cell>
          <cell r="D434" t="str">
            <v>COMMERCIAL RECYCLE</v>
          </cell>
          <cell r="E434" t="str">
            <v>RECYCRMA</v>
          </cell>
          <cell r="F434" t="str">
            <v>RECYCLE MONTHLY ARREARS</v>
          </cell>
          <cell r="G434" t="str">
            <v>MONTHLY ARREARS</v>
          </cell>
          <cell r="H434">
            <v>8.33</v>
          </cell>
        </row>
        <row r="435">
          <cell r="A435" t="str">
            <v>MASON CO-REGULATEDCOMMERCIAL RECYCLERECYCRMA</v>
          </cell>
          <cell r="B435" t="str">
            <v>MASON CO-REGULATED</v>
          </cell>
          <cell r="C435" t="str">
            <v>MASON CO-REGULATED</v>
          </cell>
          <cell r="D435" t="str">
            <v>COMMERCIAL RECYCLE</v>
          </cell>
          <cell r="E435" t="str">
            <v>RECYCRMA</v>
          </cell>
          <cell r="F435" t="str">
            <v>RECYCLE MONTHLY ARREARS</v>
          </cell>
          <cell r="G435" t="str">
            <v>MONTHLY ARREARS</v>
          </cell>
          <cell r="H435">
            <v>8.33</v>
          </cell>
        </row>
        <row r="436">
          <cell r="A436" t="str">
            <v>CITY of SHELTON-REGULATEDCOMMERCIAL RECYCLERECYLOCK</v>
          </cell>
          <cell r="B436" t="str">
            <v>CITY of SHELTON-REGULATED</v>
          </cell>
          <cell r="C436" t="str">
            <v>CITY of SHELTON-REGULATED</v>
          </cell>
          <cell r="D436" t="str">
            <v>COMMERCIAL RECYCLE</v>
          </cell>
          <cell r="E436" t="str">
            <v>RECYLOCK</v>
          </cell>
          <cell r="F436" t="str">
            <v>LOCK/UNLOCK RECYCLING</v>
          </cell>
          <cell r="G436" t="str">
            <v>MONTHLY ADVANCED</v>
          </cell>
          <cell r="H436">
            <v>0</v>
          </cell>
        </row>
        <row r="437">
          <cell r="A437" t="str">
            <v>CITY OF SHELTON-UNREGULATEDCOMMERCIAL RECYCLERECYLOCK</v>
          </cell>
          <cell r="B437" t="str">
            <v>CITY OF SHELTON-UNREGULATED</v>
          </cell>
          <cell r="C437" t="str">
            <v>CITY OF SHELTON-UNREGULATED</v>
          </cell>
          <cell r="D437" t="str">
            <v>COMMERCIAL RECYCLE</v>
          </cell>
          <cell r="E437" t="str">
            <v>RECYLOCK</v>
          </cell>
          <cell r="F437" t="str">
            <v>LOCK/UNLOCK RECYCLING</v>
          </cell>
          <cell r="G437" t="str">
            <v>MONTHLY ADVANCED</v>
          </cell>
          <cell r="H437">
            <v>2.66</v>
          </cell>
        </row>
        <row r="438">
          <cell r="A438" t="str">
            <v>KITSAP CO -REGULATEDCOMMERCIAL RECYCLERECYLOCK</v>
          </cell>
          <cell r="B438" t="str">
            <v>KITSAP CO -REGULATED</v>
          </cell>
          <cell r="C438" t="str">
            <v>KITSAP CO -REGULATED</v>
          </cell>
          <cell r="D438" t="str">
            <v>COMMERCIAL RECYCLE</v>
          </cell>
          <cell r="E438" t="str">
            <v>RECYLOCK</v>
          </cell>
          <cell r="F438" t="str">
            <v>LOCK/UNLOCK RECYCLING</v>
          </cell>
          <cell r="G438" t="str">
            <v>MONTHLY ADVANCED</v>
          </cell>
          <cell r="H438">
            <v>0</v>
          </cell>
        </row>
        <row r="439">
          <cell r="A439" t="str">
            <v>KITSAP CO-UNREGULATEDCOMMERCIAL RECYCLERECYLOCK</v>
          </cell>
          <cell r="B439" t="str">
            <v>KITSAP CO-UNREGULATED</v>
          </cell>
          <cell r="C439" t="str">
            <v>KITSAP CO-UNREGULATED</v>
          </cell>
          <cell r="D439" t="str">
            <v>COMMERCIAL RECYCLE</v>
          </cell>
          <cell r="E439" t="str">
            <v>RECYLOCK</v>
          </cell>
          <cell r="F439" t="str">
            <v>LOCK/UNLOCK RECYCLING</v>
          </cell>
          <cell r="G439" t="str">
            <v>MONTHLY ADVANCED</v>
          </cell>
          <cell r="H439">
            <v>2.66</v>
          </cell>
        </row>
        <row r="440">
          <cell r="A440" t="str">
            <v>MASON CO-REGULATEDCOMMERCIAL RECYCLERECYLOCK</v>
          </cell>
          <cell r="B440" t="str">
            <v>MASON CO-REGULATED</v>
          </cell>
          <cell r="C440" t="str">
            <v>MASON CO-REGULATED</v>
          </cell>
          <cell r="D440" t="str">
            <v>COMMERCIAL RECYCLE</v>
          </cell>
          <cell r="E440" t="str">
            <v>RECYLOCK</v>
          </cell>
          <cell r="F440" t="str">
            <v>LOCK/UNLOCK RECYCLING</v>
          </cell>
          <cell r="G440" t="str">
            <v>MONTHLY ADVANCED</v>
          </cell>
          <cell r="H440">
            <v>0</v>
          </cell>
        </row>
        <row r="441">
          <cell r="A441" t="str">
            <v>MASON CO-UNREGULATEDCOMMERCIAL RECYCLERECYLOCK</v>
          </cell>
          <cell r="B441" t="str">
            <v>MASON CO-UNREGULATED</v>
          </cell>
          <cell r="C441" t="str">
            <v>MASON CO-UNREGULATED</v>
          </cell>
          <cell r="D441" t="str">
            <v>COMMERCIAL RECYCLE</v>
          </cell>
          <cell r="E441" t="str">
            <v>RECYLOCK</v>
          </cell>
          <cell r="F441" t="str">
            <v>LOCK/UNLOCK RECYCLING</v>
          </cell>
          <cell r="G441" t="str">
            <v>MONTHLY ADVANCED</v>
          </cell>
          <cell r="H441">
            <v>2.66</v>
          </cell>
        </row>
        <row r="442">
          <cell r="A442" t="str">
            <v>KITSAP CO -REGULATEDRESIDENTIALRECYONLY</v>
          </cell>
          <cell r="B442" t="str">
            <v>KITSAP CO -REGULATED</v>
          </cell>
          <cell r="C442" t="str">
            <v>KITSAP CO -REGULATED</v>
          </cell>
          <cell r="D442" t="str">
            <v>RESIDENTIAL</v>
          </cell>
          <cell r="E442" t="str">
            <v>RECYONLY</v>
          </cell>
          <cell r="F442" t="str">
            <v>RECYCLE SERVICE ONLY</v>
          </cell>
          <cell r="G442" t="str">
            <v>BI-MONTHLY SPLIT EVEN</v>
          </cell>
          <cell r="H442">
            <v>8.83</v>
          </cell>
        </row>
        <row r="443">
          <cell r="A443" t="str">
            <v>MASON CO-REGULATEDRESIDENTIALRECYONLY</v>
          </cell>
          <cell r="B443" t="str">
            <v>MASON CO-REGULATED</v>
          </cell>
          <cell r="C443" t="str">
            <v>MASON CO-REGULATED</v>
          </cell>
          <cell r="D443" t="str">
            <v>RESIDENTIAL</v>
          </cell>
          <cell r="E443" t="str">
            <v>RECYONLY</v>
          </cell>
          <cell r="F443" t="str">
            <v>RECYCLE SERVICE ONLY</v>
          </cell>
          <cell r="G443" t="str">
            <v>BI-MONTHLY SPLIT EVEN</v>
          </cell>
          <cell r="H443">
            <v>8.83</v>
          </cell>
        </row>
        <row r="444">
          <cell r="A444" t="str">
            <v>CITY of SHELTON-REGULATEDCOMMERCIAL RECYCLERECYONLYMA</v>
          </cell>
          <cell r="B444" t="str">
            <v>CITY of SHELTON-REGULATED</v>
          </cell>
          <cell r="C444" t="str">
            <v>CITY of SHELTON-REGULATED</v>
          </cell>
          <cell r="D444" t="str">
            <v>COMMERCIAL RECYCLE</v>
          </cell>
          <cell r="E444" t="str">
            <v>RECYONLYMA</v>
          </cell>
          <cell r="F444" t="str">
            <v>RECYCLE ONLY MOTNHLY ARRE</v>
          </cell>
          <cell r="G444" t="str">
            <v>MONTHLY ARREARS</v>
          </cell>
          <cell r="H444">
            <v>9.82</v>
          </cell>
        </row>
        <row r="445">
          <cell r="A445" t="str">
            <v>KITSAP CO -REGULATEDCOMMERCIAL RECYCLERECYONLYMA</v>
          </cell>
          <cell r="B445" t="str">
            <v>KITSAP CO -REGULATED</v>
          </cell>
          <cell r="C445" t="str">
            <v>KITSAP CO -REGULATED</v>
          </cell>
          <cell r="D445" t="str">
            <v>COMMERCIAL RECYCLE</v>
          </cell>
          <cell r="E445" t="str">
            <v>RECYONLYMA</v>
          </cell>
          <cell r="F445" t="str">
            <v>RECYCLE ONLY MOTNHLY ARRE</v>
          </cell>
          <cell r="G445" t="str">
            <v>MONTHLY ARREARS</v>
          </cell>
          <cell r="H445">
            <v>8.83</v>
          </cell>
        </row>
        <row r="446">
          <cell r="A446" t="str">
            <v>MASON CO-REGULATEDCOMMERCIAL RECYCLERECYONLYMA</v>
          </cell>
          <cell r="B446" t="str">
            <v>MASON CO-REGULATED</v>
          </cell>
          <cell r="C446" t="str">
            <v>MASON CO-REGULATED</v>
          </cell>
          <cell r="D446" t="str">
            <v>COMMERCIAL RECYCLE</v>
          </cell>
          <cell r="E446" t="str">
            <v>RECYONLYMA</v>
          </cell>
          <cell r="F446" t="str">
            <v>RECYCLE ONLY MOTNHLY ARRE</v>
          </cell>
          <cell r="G446" t="str">
            <v>MONTHLY ARREARS</v>
          </cell>
          <cell r="H446">
            <v>8.83</v>
          </cell>
        </row>
        <row r="447">
          <cell r="A447" t="str">
            <v>KITSAP CO -REGULATEDRESIDENTIALRECYR</v>
          </cell>
          <cell r="B447" t="str">
            <v>KITSAP CO -REGULATED</v>
          </cell>
          <cell r="C447" t="str">
            <v>KITSAP CO -REGULATED</v>
          </cell>
          <cell r="D447" t="str">
            <v>RESIDENTIAL</v>
          </cell>
          <cell r="E447" t="str">
            <v>RECYR</v>
          </cell>
          <cell r="F447" t="str">
            <v>RESIDENTIAL RECYCLE</v>
          </cell>
          <cell r="G447" t="str">
            <v>BI-MONTHLY SPLIT EVEN</v>
          </cell>
          <cell r="H447">
            <v>8.33</v>
          </cell>
        </row>
        <row r="448">
          <cell r="A448" t="str">
            <v>MASON CO-REGULATEDRESIDENTIALRECYR</v>
          </cell>
          <cell r="B448" t="str">
            <v>MASON CO-REGULATED</v>
          </cell>
          <cell r="C448" t="str">
            <v>MASON CO-REGULATED</v>
          </cell>
          <cell r="D448" t="str">
            <v>RESIDENTIAL</v>
          </cell>
          <cell r="E448" t="str">
            <v>RECYR</v>
          </cell>
          <cell r="F448" t="str">
            <v>RESIDENTIAL RECYCLE</v>
          </cell>
          <cell r="G448" t="str">
            <v>BI-MONTHLY SPLIT EVEN</v>
          </cell>
          <cell r="H448">
            <v>8.33</v>
          </cell>
        </row>
        <row r="449">
          <cell r="A449" t="str">
            <v>KITSAP CO -REGULATEDRESIDENTIALRECYRNB</v>
          </cell>
          <cell r="B449" t="str">
            <v>KITSAP CO -REGULATED</v>
          </cell>
          <cell r="C449" t="str">
            <v>KITSAP CO -REGULATED</v>
          </cell>
          <cell r="D449" t="str">
            <v>RESIDENTIAL</v>
          </cell>
          <cell r="E449" t="str">
            <v>RECYRNB</v>
          </cell>
          <cell r="F449" t="str">
            <v>RECYCLE PROGRAM W/O BINS</v>
          </cell>
          <cell r="G449" t="str">
            <v>BI-MONTHLY SPLIT EVEN</v>
          </cell>
          <cell r="H449">
            <v>8.33</v>
          </cell>
        </row>
        <row r="450">
          <cell r="A450" t="str">
            <v>MASON CO-REGULATEDRESIDENTIALRECYRNB</v>
          </cell>
          <cell r="B450" t="str">
            <v>MASON CO-REGULATED</v>
          </cell>
          <cell r="C450" t="str">
            <v>MASON CO-REGULATED</v>
          </cell>
          <cell r="D450" t="str">
            <v>RESIDENTIAL</v>
          </cell>
          <cell r="E450" t="str">
            <v>RECYRNB</v>
          </cell>
          <cell r="F450" t="str">
            <v>RECYCLE PROGRAM W/O BINS</v>
          </cell>
          <cell r="G450" t="str">
            <v>BI-MONTHLY SPLIT EVEN</v>
          </cell>
          <cell r="H450">
            <v>8.33</v>
          </cell>
        </row>
        <row r="451">
          <cell r="A451" t="str">
            <v>CITY of SHELTON-REGULATEDCOMMERCIAL RECYCLERECYRNBMA</v>
          </cell>
          <cell r="B451" t="str">
            <v>CITY of SHELTON-REGULATED</v>
          </cell>
          <cell r="C451" t="str">
            <v>CITY of SHELTON-REGULATED</v>
          </cell>
          <cell r="D451" t="str">
            <v>COMMERCIAL RECYCLE</v>
          </cell>
          <cell r="E451" t="str">
            <v>RECYRNBMA</v>
          </cell>
          <cell r="F451" t="str">
            <v>RECYCLE NO BIN MONTHLY AR</v>
          </cell>
          <cell r="G451" t="str">
            <v>MONTHLY ARREARS</v>
          </cell>
          <cell r="H451">
            <v>9.66</v>
          </cell>
        </row>
        <row r="452">
          <cell r="A452" t="str">
            <v>KITSAP CO -REGULATEDCOMMERCIAL RECYCLERECYRNBMA</v>
          </cell>
          <cell r="B452" t="str">
            <v>KITSAP CO -REGULATED</v>
          </cell>
          <cell r="C452" t="str">
            <v>KITSAP CO -REGULATED</v>
          </cell>
          <cell r="D452" t="str">
            <v>COMMERCIAL RECYCLE</v>
          </cell>
          <cell r="E452" t="str">
            <v>RECYRNBMA</v>
          </cell>
          <cell r="F452" t="str">
            <v>RECYCLE NO BIN MONTHLY AR</v>
          </cell>
          <cell r="G452" t="str">
            <v>MONTHLY ARREARS</v>
          </cell>
          <cell r="H452">
            <v>8.33</v>
          </cell>
        </row>
        <row r="453">
          <cell r="A453" t="str">
            <v>MASON CO-REGULATEDCOMMERCIAL RECYCLERECYRNBMA</v>
          </cell>
          <cell r="B453" t="str">
            <v>MASON CO-REGULATED</v>
          </cell>
          <cell r="C453" t="str">
            <v>MASON CO-REGULATED</v>
          </cell>
          <cell r="D453" t="str">
            <v>COMMERCIAL RECYCLE</v>
          </cell>
          <cell r="E453" t="str">
            <v>RECYRNBMA</v>
          </cell>
          <cell r="F453" t="str">
            <v>RECYCLE NO BIN MONTHLY AR</v>
          </cell>
          <cell r="G453" t="str">
            <v>MONTHLY ARREARS</v>
          </cell>
          <cell r="H453">
            <v>8.33</v>
          </cell>
        </row>
        <row r="454">
          <cell r="A454" t="str">
            <v>CITY OF SHELTON-CONTRACTRESIDENTIALREDELIVER</v>
          </cell>
          <cell r="B454" t="str">
            <v>CITY OF SHELTON-CONTRACT</v>
          </cell>
          <cell r="C454" t="str">
            <v>CITY OF SHELTON-CONTRACT</v>
          </cell>
          <cell r="D454" t="str">
            <v>RESIDENTIAL</v>
          </cell>
          <cell r="E454" t="str">
            <v>REDELIVER</v>
          </cell>
          <cell r="F454" t="str">
            <v>DELIVERY CHARGE</v>
          </cell>
          <cell r="G454" t="str">
            <v>ONCALL</v>
          </cell>
          <cell r="H454">
            <v>8.84</v>
          </cell>
        </row>
        <row r="455">
          <cell r="A455" t="str">
            <v>CITY OF SHELTON-UNREGULATEDRESIDENTIALREDELIVER</v>
          </cell>
          <cell r="B455" t="str">
            <v>CITY OF SHELTON-UNREGULATED</v>
          </cell>
          <cell r="C455" t="str">
            <v>CITY OF SHELTON-UNREGULATED</v>
          </cell>
          <cell r="D455" t="str">
            <v>RESIDENTIAL</v>
          </cell>
          <cell r="E455" t="str">
            <v>REDELIVER</v>
          </cell>
          <cell r="F455" t="str">
            <v>DELIVERY CHARGE</v>
          </cell>
          <cell r="G455" t="str">
            <v>ONCALL</v>
          </cell>
          <cell r="H455">
            <v>11.25</v>
          </cell>
        </row>
        <row r="456">
          <cell r="A456" t="str">
            <v>KITSAP CO -REGULATEDRESIDENTIALREDELIVER</v>
          </cell>
          <cell r="B456" t="str">
            <v>KITSAP CO -REGULATED</v>
          </cell>
          <cell r="C456" t="str">
            <v>KITSAP CO -REGULATED</v>
          </cell>
          <cell r="D456" t="str">
            <v>RESIDENTIAL</v>
          </cell>
          <cell r="E456" t="str">
            <v>REDELIVER</v>
          </cell>
          <cell r="F456" t="str">
            <v>DELIVERY CHARGE</v>
          </cell>
          <cell r="G456" t="str">
            <v>ONCALL</v>
          </cell>
          <cell r="H456">
            <v>16.940000000000001</v>
          </cell>
        </row>
        <row r="457">
          <cell r="A457" t="str">
            <v>MASON CO-REGULATEDRESIDENTIALREDELIVER</v>
          </cell>
          <cell r="B457" t="str">
            <v>MASON CO-REGULATED</v>
          </cell>
          <cell r="C457" t="str">
            <v>MASON CO-REGULATED</v>
          </cell>
          <cell r="D457" t="str">
            <v>RESIDENTIAL</v>
          </cell>
          <cell r="E457" t="str">
            <v>REDELIVER</v>
          </cell>
          <cell r="F457" t="str">
            <v>DELIVERY CHARGE</v>
          </cell>
          <cell r="G457" t="str">
            <v>ONCALL</v>
          </cell>
          <cell r="H457">
            <v>16.940000000000001</v>
          </cell>
        </row>
        <row r="458">
          <cell r="A458" t="str">
            <v>KITSAP CO -REGULATEDRESIDENTIALRESTART</v>
          </cell>
          <cell r="B458" t="str">
            <v>KITSAP CO -REGULATED</v>
          </cell>
          <cell r="C458" t="str">
            <v>KITSAP CO -REGULATED</v>
          </cell>
          <cell r="D458" t="str">
            <v>RESIDENTIAL</v>
          </cell>
          <cell r="E458" t="str">
            <v>RESTART</v>
          </cell>
          <cell r="F458" t="str">
            <v>SERVICE RESTART FEE</v>
          </cell>
          <cell r="G458" t="str">
            <v>ONCALL</v>
          </cell>
          <cell r="H458">
            <v>5.31</v>
          </cell>
        </row>
        <row r="459">
          <cell r="A459" t="str">
            <v>MASON CO-REGULATEDRESIDENTIALRESTART</v>
          </cell>
          <cell r="B459" t="str">
            <v>MASON CO-REGULATED</v>
          </cell>
          <cell r="C459" t="str">
            <v>MASON CO-REGULATED</v>
          </cell>
          <cell r="D459" t="str">
            <v>RESIDENTIAL</v>
          </cell>
          <cell r="E459" t="str">
            <v>RESTART</v>
          </cell>
          <cell r="F459" t="str">
            <v>SERVICE RESTART FEE</v>
          </cell>
          <cell r="G459" t="str">
            <v>ONCALL</v>
          </cell>
          <cell r="H459">
            <v>5.31</v>
          </cell>
        </row>
        <row r="460">
          <cell r="A460" t="str">
            <v>CITY of SHELTON-REGULATEDROLLOFFRODEL</v>
          </cell>
          <cell r="B460" t="str">
            <v>CITY of SHELTON-REGULATED</v>
          </cell>
          <cell r="C460" t="str">
            <v>CITY of SHELTON-REGULATED</v>
          </cell>
          <cell r="D460" t="str">
            <v>ROLLOFF</v>
          </cell>
          <cell r="E460" t="str">
            <v>RODEL</v>
          </cell>
          <cell r="F460" t="str">
            <v>ROLL OFF-DELIVERY</v>
          </cell>
          <cell r="G460" t="str">
            <v>ONCALL</v>
          </cell>
          <cell r="H460">
            <v>77.959999999999994</v>
          </cell>
        </row>
        <row r="461">
          <cell r="A461" t="str">
            <v>KITSAP CO -REGULATEDROLLOFFRODEL</v>
          </cell>
          <cell r="B461" t="str">
            <v>KITSAP CO -REGULATED</v>
          </cell>
          <cell r="C461" t="str">
            <v>KITSAP CO -REGULATED</v>
          </cell>
          <cell r="D461" t="str">
            <v>ROLLOFF</v>
          </cell>
          <cell r="E461" t="str">
            <v>RODEL</v>
          </cell>
          <cell r="F461" t="str">
            <v>ROLL OFF-DELIVERY</v>
          </cell>
          <cell r="G461" t="str">
            <v>ONCALL</v>
          </cell>
          <cell r="H461">
            <v>77.959999999999994</v>
          </cell>
        </row>
        <row r="462">
          <cell r="A462" t="str">
            <v>MASON CO-REGULATEDROLLOFFRODEL</v>
          </cell>
          <cell r="B462" t="str">
            <v>MASON CO-REGULATED</v>
          </cell>
          <cell r="C462" t="str">
            <v>MASON CO-REGULATED</v>
          </cell>
          <cell r="D462" t="str">
            <v>ROLLOFF</v>
          </cell>
          <cell r="E462" t="str">
            <v>RODEL</v>
          </cell>
          <cell r="F462" t="str">
            <v>ROLL OFF-DELIVERY</v>
          </cell>
          <cell r="G462" t="str">
            <v>ONCALL</v>
          </cell>
          <cell r="H462">
            <v>77.959999999999994</v>
          </cell>
        </row>
        <row r="463">
          <cell r="A463" t="str">
            <v>CITY OF SHELTON-UNREGULATEDROLLOFFRODELRECY</v>
          </cell>
          <cell r="B463" t="str">
            <v>CITY OF SHELTON-UNREGULATED</v>
          </cell>
          <cell r="C463" t="str">
            <v>CITY OF SHELTON-UNREGULATED</v>
          </cell>
          <cell r="D463" t="str">
            <v>ROLLOFF</v>
          </cell>
          <cell r="E463" t="str">
            <v>RODELRECY</v>
          </cell>
          <cell r="F463" t="str">
            <v>ROLL OFF DELIVER-RECYCLE</v>
          </cell>
          <cell r="G463" t="str">
            <v>MONTHLY ARREARS</v>
          </cell>
          <cell r="H463">
            <v>77.959999999999994</v>
          </cell>
        </row>
        <row r="464">
          <cell r="A464" t="str">
            <v>KITSAP CO-UNREGULATEDROLLOFFRODELRECY</v>
          </cell>
          <cell r="B464" t="str">
            <v>KITSAP CO-UNREGULATED</v>
          </cell>
          <cell r="C464" t="str">
            <v>KITSAP CO-UNREGULATED</v>
          </cell>
          <cell r="D464" t="str">
            <v>ROLLOFF</v>
          </cell>
          <cell r="E464" t="str">
            <v>RODELRECY</v>
          </cell>
          <cell r="F464" t="str">
            <v>ROLL OFF DELIVER-RECYCLE</v>
          </cell>
          <cell r="G464" t="str">
            <v>MONTHLY ARREARS</v>
          </cell>
          <cell r="H464">
            <v>77.959999999999994</v>
          </cell>
        </row>
        <row r="465">
          <cell r="A465" t="str">
            <v>MASON CO-UNREGULATEDROLLOFFRODELRECY</v>
          </cell>
          <cell r="B465" t="str">
            <v>MASON CO-UNREGULATED</v>
          </cell>
          <cell r="C465" t="str">
            <v>MASON CO-UNREGULATED</v>
          </cell>
          <cell r="D465" t="str">
            <v>ROLLOFF</v>
          </cell>
          <cell r="E465" t="str">
            <v>RODELRECY</v>
          </cell>
          <cell r="F465" t="str">
            <v>ROLL OFF DELIVER-RECYCLE</v>
          </cell>
          <cell r="G465" t="str">
            <v>MONTHLY ARREARS</v>
          </cell>
          <cell r="H465">
            <v>77.959999999999994</v>
          </cell>
        </row>
        <row r="466">
          <cell r="A466" t="str">
            <v>CITY of SHELTON-REGULATEDROLLOFFROHAUL10</v>
          </cell>
          <cell r="B466" t="str">
            <v>CITY of SHELTON-REGULATED</v>
          </cell>
          <cell r="C466" t="str">
            <v>CITY of SHELTON-REGULATED</v>
          </cell>
          <cell r="D466" t="str">
            <v>ROLLOFF</v>
          </cell>
          <cell r="E466" t="str">
            <v>ROHAUL10</v>
          </cell>
          <cell r="F466" t="str">
            <v>10YD ROLL OFF HAUL</v>
          </cell>
          <cell r="G466" t="str">
            <v>ONCALL</v>
          </cell>
          <cell r="H466">
            <v>83.93</v>
          </cell>
        </row>
        <row r="467">
          <cell r="A467" t="str">
            <v>CITY OF SHELTON-UNREGULATEDROLLOFFROHAUL10</v>
          </cell>
          <cell r="B467" t="str">
            <v>CITY OF SHELTON-UNREGULATED</v>
          </cell>
          <cell r="C467" t="str">
            <v>CITY OF SHELTON-UNREGULATED</v>
          </cell>
          <cell r="D467" t="str">
            <v>ROLLOFF</v>
          </cell>
          <cell r="E467" t="str">
            <v>ROHAUL10</v>
          </cell>
          <cell r="F467" t="str">
            <v>10YD ROLL OFF HAUL</v>
          </cell>
          <cell r="G467" t="str">
            <v>ONCALL</v>
          </cell>
          <cell r="H467">
            <v>83</v>
          </cell>
        </row>
        <row r="468">
          <cell r="A468" t="str">
            <v>KITSAP CO -REGULATEDROLLOFFROHAUL10</v>
          </cell>
          <cell r="B468" t="str">
            <v>KITSAP CO -REGULATED</v>
          </cell>
          <cell r="C468" t="str">
            <v>KITSAP CO -REGULATED</v>
          </cell>
          <cell r="D468" t="str">
            <v>ROLLOFF</v>
          </cell>
          <cell r="E468" t="str">
            <v>ROHAUL10</v>
          </cell>
          <cell r="F468" t="str">
            <v>10YD ROLL OFF HAUL</v>
          </cell>
          <cell r="G468" t="str">
            <v>ONCALL</v>
          </cell>
          <cell r="H468">
            <v>83.93</v>
          </cell>
        </row>
        <row r="469">
          <cell r="A469" t="str">
            <v>KITSAP CO-UNREGULATEDROLLOFFROHAUL10</v>
          </cell>
          <cell r="B469" t="str">
            <v>KITSAP CO-UNREGULATED</v>
          </cell>
          <cell r="C469" t="str">
            <v>KITSAP CO-UNREGULATED</v>
          </cell>
          <cell r="D469" t="str">
            <v>ROLLOFF</v>
          </cell>
          <cell r="E469" t="str">
            <v>ROHAUL10</v>
          </cell>
          <cell r="F469" t="str">
            <v>10YD ROLL OFF HAUL</v>
          </cell>
          <cell r="G469" t="str">
            <v>ONCALL</v>
          </cell>
          <cell r="H469">
            <v>83</v>
          </cell>
        </row>
        <row r="470">
          <cell r="A470" t="str">
            <v>MASON CO-REGULATEDROLLOFFROHAUL10</v>
          </cell>
          <cell r="B470" t="str">
            <v>MASON CO-REGULATED</v>
          </cell>
          <cell r="C470" t="str">
            <v>MASON CO-REGULATED</v>
          </cell>
          <cell r="D470" t="str">
            <v>ROLLOFF</v>
          </cell>
          <cell r="E470" t="str">
            <v>ROHAUL10</v>
          </cell>
          <cell r="F470" t="str">
            <v>10YD ROLL OFF HAUL</v>
          </cell>
          <cell r="G470" t="str">
            <v>ONCALL</v>
          </cell>
          <cell r="H470">
            <v>83.93</v>
          </cell>
        </row>
        <row r="471">
          <cell r="A471" t="str">
            <v>MASON CO-UNREGULATEDROLLOFFROHAUL10</v>
          </cell>
          <cell r="B471" t="str">
            <v>MASON CO-UNREGULATED</v>
          </cell>
          <cell r="C471" t="str">
            <v>MASON CO-UNREGULATED</v>
          </cell>
          <cell r="D471" t="str">
            <v>ROLLOFF</v>
          </cell>
          <cell r="E471" t="str">
            <v>ROHAUL10</v>
          </cell>
          <cell r="F471" t="str">
            <v>10YD ROLL OFF HAUL</v>
          </cell>
          <cell r="G471" t="str">
            <v>ONCALL</v>
          </cell>
          <cell r="H471">
            <v>83</v>
          </cell>
        </row>
        <row r="472">
          <cell r="A472" t="str">
            <v>CITY of SHELTON-REGULATEDROLLOFFROHAUL10T</v>
          </cell>
          <cell r="B472" t="str">
            <v>CITY of SHELTON-REGULATED</v>
          </cell>
          <cell r="C472" t="str">
            <v>CITY of SHELTON-REGULATED</v>
          </cell>
          <cell r="D472" t="str">
            <v>ROLLOFF</v>
          </cell>
          <cell r="E472" t="str">
            <v>ROHAUL10T</v>
          </cell>
          <cell r="F472" t="str">
            <v>ROHAUL10T</v>
          </cell>
          <cell r="G472" t="str">
            <v>MONTHLY ARREARS</v>
          </cell>
          <cell r="H472">
            <v>83.93</v>
          </cell>
        </row>
        <row r="473">
          <cell r="A473" t="str">
            <v>CITY OF SHELTON-UNREGULATEDROLLOFFROHAUL10T</v>
          </cell>
          <cell r="B473" t="str">
            <v>CITY OF SHELTON-UNREGULATED</v>
          </cell>
          <cell r="C473" t="str">
            <v>CITY OF SHELTON-UNREGULATED</v>
          </cell>
          <cell r="D473" t="str">
            <v>ROLLOFF</v>
          </cell>
          <cell r="E473" t="str">
            <v>ROHAUL10T</v>
          </cell>
          <cell r="F473" t="str">
            <v>ROHAUL10T</v>
          </cell>
          <cell r="G473" t="str">
            <v>MONTHLY ARREARS</v>
          </cell>
          <cell r="H473">
            <v>83.93</v>
          </cell>
        </row>
        <row r="474">
          <cell r="A474" t="str">
            <v>KITSAP CO -REGULATEDROLLOFFROHAUL10T</v>
          </cell>
          <cell r="B474" t="str">
            <v>KITSAP CO -REGULATED</v>
          </cell>
          <cell r="C474" t="str">
            <v>KITSAP CO -REGULATED</v>
          </cell>
          <cell r="D474" t="str">
            <v>ROLLOFF</v>
          </cell>
          <cell r="E474" t="str">
            <v>ROHAUL10T</v>
          </cell>
          <cell r="F474" t="str">
            <v>ROHAUL10T</v>
          </cell>
          <cell r="G474" t="str">
            <v>MONTHLY ARREARS</v>
          </cell>
          <cell r="H474">
            <v>83.93</v>
          </cell>
        </row>
        <row r="475">
          <cell r="A475" t="str">
            <v>KITSAP CO-UNREGULATEDROLLOFFROHAUL10T</v>
          </cell>
          <cell r="B475" t="str">
            <v>KITSAP CO-UNREGULATED</v>
          </cell>
          <cell r="C475" t="str">
            <v>KITSAP CO-UNREGULATED</v>
          </cell>
          <cell r="D475" t="str">
            <v>ROLLOFF</v>
          </cell>
          <cell r="E475" t="str">
            <v>ROHAUL10T</v>
          </cell>
          <cell r="F475" t="str">
            <v>ROHAUL10T</v>
          </cell>
          <cell r="G475" t="str">
            <v>MONTHLY ARREARS</v>
          </cell>
          <cell r="H475">
            <v>83.93</v>
          </cell>
        </row>
        <row r="476">
          <cell r="A476" t="str">
            <v>MASON CO-REGULATEDROLLOFFROHAUL10T</v>
          </cell>
          <cell r="B476" t="str">
            <v>MASON CO-REGULATED</v>
          </cell>
          <cell r="C476" t="str">
            <v>MASON CO-REGULATED</v>
          </cell>
          <cell r="D476" t="str">
            <v>ROLLOFF</v>
          </cell>
          <cell r="E476" t="str">
            <v>ROHAUL10T</v>
          </cell>
          <cell r="F476" t="str">
            <v>ROHAUL10T</v>
          </cell>
          <cell r="G476" t="str">
            <v>MONTHLY ARREARS</v>
          </cell>
          <cell r="H476">
            <v>83.93</v>
          </cell>
        </row>
        <row r="477">
          <cell r="A477" t="str">
            <v>MASON CO-UNREGULATEDROLLOFFROHAUL10T</v>
          </cell>
          <cell r="B477" t="str">
            <v>MASON CO-UNREGULATED</v>
          </cell>
          <cell r="C477" t="str">
            <v>MASON CO-UNREGULATED</v>
          </cell>
          <cell r="D477" t="str">
            <v>ROLLOFF</v>
          </cell>
          <cell r="E477" t="str">
            <v>ROHAUL10T</v>
          </cell>
          <cell r="F477" t="str">
            <v>ROHAUL10T</v>
          </cell>
          <cell r="G477" t="str">
            <v>MONTHLY ARREARS</v>
          </cell>
          <cell r="H477">
            <v>83.93</v>
          </cell>
        </row>
        <row r="478">
          <cell r="A478" t="str">
            <v>CITY of SHELTON-REGULATEDROLLOFFROHAUL20</v>
          </cell>
          <cell r="B478" t="str">
            <v>CITY of SHELTON-REGULATED</v>
          </cell>
          <cell r="C478" t="str">
            <v>CITY of SHELTON-REGULATED</v>
          </cell>
          <cell r="D478" t="str">
            <v>ROLLOFF</v>
          </cell>
          <cell r="E478" t="str">
            <v>ROHAUL20</v>
          </cell>
          <cell r="F478" t="str">
            <v>20YD ROLL OFF-HAUL</v>
          </cell>
          <cell r="G478" t="str">
            <v>ONCALL</v>
          </cell>
          <cell r="H478">
            <v>97.48</v>
          </cell>
        </row>
        <row r="479">
          <cell r="A479" t="str">
            <v>KITSAP CO -REGULATEDROLLOFFROHAUL20</v>
          </cell>
          <cell r="B479" t="str">
            <v>KITSAP CO -REGULATED</v>
          </cell>
          <cell r="C479" t="str">
            <v>KITSAP CO -REGULATED</v>
          </cell>
          <cell r="D479" t="str">
            <v>ROLLOFF</v>
          </cell>
          <cell r="E479" t="str">
            <v>ROHAUL20</v>
          </cell>
          <cell r="F479" t="str">
            <v>20YD ROLL OFF-HAUL</v>
          </cell>
          <cell r="G479" t="str">
            <v>ONCALL</v>
          </cell>
          <cell r="H479">
            <v>97.48</v>
          </cell>
        </row>
        <row r="480">
          <cell r="A480" t="str">
            <v>MASON CO-REGULATEDROLLOFFROHAUL20</v>
          </cell>
          <cell r="B480" t="str">
            <v>MASON CO-REGULATED</v>
          </cell>
          <cell r="C480" t="str">
            <v>MASON CO-REGULATED</v>
          </cell>
          <cell r="D480" t="str">
            <v>ROLLOFF</v>
          </cell>
          <cell r="E480" t="str">
            <v>ROHAUL20</v>
          </cell>
          <cell r="F480" t="str">
            <v>20YD ROLL OFF-HAUL</v>
          </cell>
          <cell r="G480" t="str">
            <v>ONCALL</v>
          </cell>
          <cell r="H480">
            <v>97.48</v>
          </cell>
        </row>
        <row r="481">
          <cell r="A481" t="str">
            <v>CITY of SHELTON-REGULATEDROLLOFFROHAUL20T</v>
          </cell>
          <cell r="B481" t="str">
            <v>CITY of SHELTON-REGULATED</v>
          </cell>
          <cell r="C481" t="str">
            <v>CITY of SHELTON-REGULATED</v>
          </cell>
          <cell r="D481" t="str">
            <v>ROLLOFF</v>
          </cell>
          <cell r="E481" t="str">
            <v>ROHAUL20T</v>
          </cell>
          <cell r="F481" t="str">
            <v>20YD ROLL OFF TEMP HAUL</v>
          </cell>
          <cell r="G481" t="str">
            <v>ONCALL</v>
          </cell>
          <cell r="H481">
            <v>97.48</v>
          </cell>
        </row>
        <row r="482">
          <cell r="A482" t="str">
            <v>CITY OF SHELTON-UNREGULATEDROLLOFFROHAUL20T</v>
          </cell>
          <cell r="B482" t="str">
            <v>CITY OF SHELTON-UNREGULATED</v>
          </cell>
          <cell r="C482" t="str">
            <v>CITY OF SHELTON-UNREGULATED</v>
          </cell>
          <cell r="D482" t="str">
            <v>ROLLOFF</v>
          </cell>
          <cell r="E482" t="str">
            <v>ROHAUL20T</v>
          </cell>
          <cell r="F482" t="str">
            <v>20YD ROLL OFF TEMP HAUL</v>
          </cell>
          <cell r="G482" t="str">
            <v>ONCALL</v>
          </cell>
          <cell r="H482">
            <v>97.48</v>
          </cell>
        </row>
        <row r="483">
          <cell r="A483" t="str">
            <v>KITSAP CO -REGULATEDROLLOFFROHAUL20T</v>
          </cell>
          <cell r="B483" t="str">
            <v>KITSAP CO -REGULATED</v>
          </cell>
          <cell r="C483" t="str">
            <v>KITSAP CO -REGULATED</v>
          </cell>
          <cell r="D483" t="str">
            <v>ROLLOFF</v>
          </cell>
          <cell r="E483" t="str">
            <v>ROHAUL20T</v>
          </cell>
          <cell r="F483" t="str">
            <v>20YD ROLL OFF TEMP HAUL</v>
          </cell>
          <cell r="G483" t="str">
            <v>ONCALL</v>
          </cell>
          <cell r="H483">
            <v>97.48</v>
          </cell>
        </row>
        <row r="484">
          <cell r="A484" t="str">
            <v>KITSAP CO-UNREGULATEDROLLOFFROHAUL20T</v>
          </cell>
          <cell r="B484" t="str">
            <v>KITSAP CO-UNREGULATED</v>
          </cell>
          <cell r="C484" t="str">
            <v>KITSAP CO-UNREGULATED</v>
          </cell>
          <cell r="D484" t="str">
            <v>ROLLOFF</v>
          </cell>
          <cell r="E484" t="str">
            <v>ROHAUL20T</v>
          </cell>
          <cell r="F484" t="str">
            <v>20YD ROLL OFF TEMP HAUL</v>
          </cell>
          <cell r="G484" t="str">
            <v>ONCALL</v>
          </cell>
          <cell r="H484">
            <v>97.48</v>
          </cell>
        </row>
        <row r="485">
          <cell r="A485" t="str">
            <v>MASON CO-REGULATEDROLLOFFROHAUL20T</v>
          </cell>
          <cell r="B485" t="str">
            <v>MASON CO-REGULATED</v>
          </cell>
          <cell r="C485" t="str">
            <v>MASON CO-REGULATED</v>
          </cell>
          <cell r="D485" t="str">
            <v>ROLLOFF</v>
          </cell>
          <cell r="E485" t="str">
            <v>ROHAUL20T</v>
          </cell>
          <cell r="F485" t="str">
            <v>20YD ROLL OFF TEMP HAUL</v>
          </cell>
          <cell r="G485" t="str">
            <v>ONCALL</v>
          </cell>
          <cell r="H485">
            <v>97.48</v>
          </cell>
        </row>
        <row r="486">
          <cell r="A486" t="str">
            <v>MASON CO-UNREGULATEDROLLOFFROHAUL20T</v>
          </cell>
          <cell r="B486" t="str">
            <v>MASON CO-UNREGULATED</v>
          </cell>
          <cell r="C486" t="str">
            <v>MASON CO-UNREGULATED</v>
          </cell>
          <cell r="D486" t="str">
            <v>ROLLOFF</v>
          </cell>
          <cell r="E486" t="str">
            <v>ROHAUL20T</v>
          </cell>
          <cell r="F486" t="str">
            <v>20YD ROLL OFF TEMP HAUL</v>
          </cell>
          <cell r="G486" t="str">
            <v>ONCALL</v>
          </cell>
          <cell r="H486">
            <v>97.48</v>
          </cell>
        </row>
        <row r="487">
          <cell r="A487" t="str">
            <v>CITY of SHELTON-REGULATEDROLLOFFROHAUL40</v>
          </cell>
          <cell r="B487" t="str">
            <v>CITY of SHELTON-REGULATED</v>
          </cell>
          <cell r="C487" t="str">
            <v>CITY of SHELTON-REGULATED</v>
          </cell>
          <cell r="D487" t="str">
            <v>ROLLOFF</v>
          </cell>
          <cell r="E487" t="str">
            <v>ROHAUL40</v>
          </cell>
          <cell r="F487" t="str">
            <v>40YD ROLL OFF-HAUL</v>
          </cell>
          <cell r="G487" t="str">
            <v>ONCALL</v>
          </cell>
          <cell r="H487">
            <v>165.74</v>
          </cell>
        </row>
        <row r="488">
          <cell r="A488" t="str">
            <v>KITSAP CO -REGULATEDROLLOFFROHAUL40</v>
          </cell>
          <cell r="B488" t="str">
            <v>KITSAP CO -REGULATED</v>
          </cell>
          <cell r="C488" t="str">
            <v>KITSAP CO -REGULATED</v>
          </cell>
          <cell r="D488" t="str">
            <v>ROLLOFF</v>
          </cell>
          <cell r="E488" t="str">
            <v>ROHAUL40</v>
          </cell>
          <cell r="F488" t="str">
            <v>40YD ROLL OFF-HAUL</v>
          </cell>
          <cell r="G488" t="str">
            <v>ONCALL</v>
          </cell>
          <cell r="H488">
            <v>165.74</v>
          </cell>
        </row>
        <row r="489">
          <cell r="A489" t="str">
            <v>MASON CO-REGULATEDROLLOFFROHAUL40</v>
          </cell>
          <cell r="B489" t="str">
            <v>MASON CO-REGULATED</v>
          </cell>
          <cell r="C489" t="str">
            <v>MASON CO-REGULATED</v>
          </cell>
          <cell r="D489" t="str">
            <v>ROLLOFF</v>
          </cell>
          <cell r="E489" t="str">
            <v>ROHAUL40</v>
          </cell>
          <cell r="F489" t="str">
            <v>40YD ROLL OFF-HAUL</v>
          </cell>
          <cell r="G489" t="str">
            <v>ONCALL</v>
          </cell>
          <cell r="H489">
            <v>165.74</v>
          </cell>
        </row>
        <row r="490">
          <cell r="A490" t="str">
            <v>CITY of SHELTON-REGULATEDROLLOFFROHAUL40T</v>
          </cell>
          <cell r="B490" t="str">
            <v>CITY of SHELTON-REGULATED</v>
          </cell>
          <cell r="C490" t="str">
            <v>CITY of SHELTON-REGULATED</v>
          </cell>
          <cell r="D490" t="str">
            <v>ROLLOFF</v>
          </cell>
          <cell r="E490" t="str">
            <v>ROHAUL40T</v>
          </cell>
          <cell r="F490" t="str">
            <v>40YD ROLL OFF TEMP HAUL</v>
          </cell>
          <cell r="G490" t="str">
            <v>ONCALL</v>
          </cell>
          <cell r="H490">
            <v>165.74</v>
          </cell>
        </row>
        <row r="491">
          <cell r="A491" t="str">
            <v>CITY OF SHELTON-UNREGULATEDROLLOFFROHAUL40T</v>
          </cell>
          <cell r="B491" t="str">
            <v>CITY OF SHELTON-UNREGULATED</v>
          </cell>
          <cell r="C491" t="str">
            <v>CITY OF SHELTON-UNREGULATED</v>
          </cell>
          <cell r="D491" t="str">
            <v>ROLLOFF</v>
          </cell>
          <cell r="E491" t="str">
            <v>ROHAUL40T</v>
          </cell>
          <cell r="F491" t="str">
            <v>40YD ROLL OFF TEMP HAUL</v>
          </cell>
          <cell r="G491" t="str">
            <v>ONCALL</v>
          </cell>
          <cell r="H491">
            <v>165.74</v>
          </cell>
        </row>
        <row r="492">
          <cell r="A492" t="str">
            <v>KITSAP CO -REGULATEDROLLOFFROHAUL40T</v>
          </cell>
          <cell r="B492" t="str">
            <v>KITSAP CO -REGULATED</v>
          </cell>
          <cell r="C492" t="str">
            <v>KITSAP CO -REGULATED</v>
          </cell>
          <cell r="D492" t="str">
            <v>ROLLOFF</v>
          </cell>
          <cell r="E492" t="str">
            <v>ROHAUL40T</v>
          </cell>
          <cell r="F492" t="str">
            <v>40YD ROLL OFF TEMP HAUL</v>
          </cell>
          <cell r="G492" t="str">
            <v>ONCALL</v>
          </cell>
          <cell r="H492">
            <v>165.74</v>
          </cell>
        </row>
        <row r="493">
          <cell r="A493" t="str">
            <v>KITSAP CO-UNREGULATEDROLLOFFROHAUL40T</v>
          </cell>
          <cell r="B493" t="str">
            <v>KITSAP CO-UNREGULATED</v>
          </cell>
          <cell r="C493" t="str">
            <v>KITSAP CO-UNREGULATED</v>
          </cell>
          <cell r="D493" t="str">
            <v>ROLLOFF</v>
          </cell>
          <cell r="E493" t="str">
            <v>ROHAUL40T</v>
          </cell>
          <cell r="F493" t="str">
            <v>40YD ROLL OFF TEMP HAUL</v>
          </cell>
          <cell r="G493" t="str">
            <v>ONCALL</v>
          </cell>
          <cell r="H493">
            <v>165.74</v>
          </cell>
        </row>
        <row r="494">
          <cell r="A494" t="str">
            <v>MASON CO-REGULATEDROLLOFFROHAUL40T</v>
          </cell>
          <cell r="B494" t="str">
            <v>MASON CO-REGULATED</v>
          </cell>
          <cell r="C494" t="str">
            <v>MASON CO-REGULATED</v>
          </cell>
          <cell r="D494" t="str">
            <v>ROLLOFF</v>
          </cell>
          <cell r="E494" t="str">
            <v>ROHAUL40T</v>
          </cell>
          <cell r="F494" t="str">
            <v>40YD ROLL OFF TEMP HAUL</v>
          </cell>
          <cell r="G494" t="str">
            <v>ONCALL</v>
          </cell>
          <cell r="H494">
            <v>165.74</v>
          </cell>
        </row>
        <row r="495">
          <cell r="A495" t="str">
            <v>MASON CO-UNREGULATEDROLLOFFROHAUL40T</v>
          </cell>
          <cell r="B495" t="str">
            <v>MASON CO-UNREGULATED</v>
          </cell>
          <cell r="C495" t="str">
            <v>MASON CO-UNREGULATED</v>
          </cell>
          <cell r="D495" t="str">
            <v>ROLLOFF</v>
          </cell>
          <cell r="E495" t="str">
            <v>ROHAUL40T</v>
          </cell>
          <cell r="F495" t="str">
            <v>40YD ROLL OFF TEMP HAUL</v>
          </cell>
          <cell r="G495" t="str">
            <v>ONCALL</v>
          </cell>
          <cell r="H495">
            <v>165.74</v>
          </cell>
        </row>
        <row r="496">
          <cell r="A496" t="str">
            <v>CITY of SHELTON-REGULATEDROLLOFFROLID</v>
          </cell>
          <cell r="B496" t="str">
            <v>CITY of SHELTON-REGULATED</v>
          </cell>
          <cell r="C496" t="str">
            <v>CITY of SHELTON-REGULATED</v>
          </cell>
          <cell r="D496" t="str">
            <v>ROLLOFF</v>
          </cell>
          <cell r="E496" t="str">
            <v>ROLID</v>
          </cell>
          <cell r="F496" t="str">
            <v>ROLL OFF-LID</v>
          </cell>
          <cell r="G496" t="str">
            <v>MONTHLY ARREARS</v>
          </cell>
          <cell r="H496">
            <v>14.56</v>
          </cell>
        </row>
        <row r="497">
          <cell r="A497" t="str">
            <v>KITSAP CO -REGULATEDROLLOFFROLID</v>
          </cell>
          <cell r="B497" t="str">
            <v>KITSAP CO -REGULATED</v>
          </cell>
          <cell r="C497" t="str">
            <v>KITSAP CO -REGULATED</v>
          </cell>
          <cell r="D497" t="str">
            <v>ROLLOFF</v>
          </cell>
          <cell r="E497" t="str">
            <v>ROLID</v>
          </cell>
          <cell r="F497" t="str">
            <v>ROLL OFF-LID</v>
          </cell>
          <cell r="G497" t="str">
            <v>MONTHLY ARREARS</v>
          </cell>
          <cell r="H497">
            <v>14.56</v>
          </cell>
        </row>
        <row r="498">
          <cell r="A498" t="str">
            <v>MASON CO-REGULATEDROLLOFFROLID</v>
          </cell>
          <cell r="B498" t="str">
            <v>MASON CO-REGULATED</v>
          </cell>
          <cell r="C498" t="str">
            <v>MASON CO-REGULATED</v>
          </cell>
          <cell r="D498" t="str">
            <v>ROLLOFF</v>
          </cell>
          <cell r="E498" t="str">
            <v>ROLID</v>
          </cell>
          <cell r="F498" t="str">
            <v>ROLL OFF-LID</v>
          </cell>
          <cell r="G498" t="str">
            <v>MONTHLY ARREARS</v>
          </cell>
          <cell r="H498">
            <v>14.56</v>
          </cell>
        </row>
        <row r="499">
          <cell r="A499" t="str">
            <v>MASON CO-UNREGULATEDROLLOFFROLID</v>
          </cell>
          <cell r="B499" t="str">
            <v>MASON CO-UNREGULATED</v>
          </cell>
          <cell r="C499" t="str">
            <v>MASON CO-UNREGULATED</v>
          </cell>
          <cell r="D499" t="str">
            <v>ROLLOFF</v>
          </cell>
          <cell r="E499" t="str">
            <v>ROLID</v>
          </cell>
          <cell r="F499" t="str">
            <v>ROLL OFF-LID</v>
          </cell>
          <cell r="G499" t="str">
            <v>MONTHLY ARREARS</v>
          </cell>
          <cell r="H499">
            <v>14.56</v>
          </cell>
        </row>
        <row r="500">
          <cell r="A500" t="str">
            <v>CITY OF SHELTON-UNREGULATEDROLLOFFROLIDRECY</v>
          </cell>
          <cell r="B500" t="str">
            <v>CITY OF SHELTON-UNREGULATED</v>
          </cell>
          <cell r="C500" t="str">
            <v>CITY OF SHELTON-UNREGULATED</v>
          </cell>
          <cell r="D500" t="str">
            <v>ROLLOFF</v>
          </cell>
          <cell r="E500" t="str">
            <v>ROLIDRECY</v>
          </cell>
          <cell r="F500" t="str">
            <v>ROLL OFF LID-RECYCLE</v>
          </cell>
          <cell r="G500" t="str">
            <v>MONTHLY ARREARS</v>
          </cell>
          <cell r="H500">
            <v>14.56</v>
          </cell>
        </row>
        <row r="501">
          <cell r="A501" t="str">
            <v>KITSAP CO-UNREGULATEDROLLOFFROLIDRECY</v>
          </cell>
          <cell r="B501" t="str">
            <v>KITSAP CO-UNREGULATED</v>
          </cell>
          <cell r="C501" t="str">
            <v>KITSAP CO-UNREGULATED</v>
          </cell>
          <cell r="D501" t="str">
            <v>ROLLOFF</v>
          </cell>
          <cell r="E501" t="str">
            <v>ROLIDRECY</v>
          </cell>
          <cell r="F501" t="str">
            <v>ROLL OFF LID-RECYCLE</v>
          </cell>
          <cell r="G501" t="str">
            <v>MONTHLY ARREARS</v>
          </cell>
          <cell r="H501">
            <v>14.56</v>
          </cell>
        </row>
        <row r="502">
          <cell r="A502" t="str">
            <v>MASON CO-UNREGULATEDROLLOFFROLIDRECY</v>
          </cell>
          <cell r="B502" t="str">
            <v>MASON CO-UNREGULATED</v>
          </cell>
          <cell r="C502" t="str">
            <v>MASON CO-UNREGULATED</v>
          </cell>
          <cell r="D502" t="str">
            <v>ROLLOFF</v>
          </cell>
          <cell r="E502" t="str">
            <v>ROLIDRECY</v>
          </cell>
          <cell r="F502" t="str">
            <v>ROLL OFF LID-RECYCLE</v>
          </cell>
          <cell r="G502" t="str">
            <v>MONTHLY ARREARS</v>
          </cell>
          <cell r="H502">
            <v>14.56</v>
          </cell>
        </row>
        <row r="503">
          <cell r="A503" t="str">
            <v>CITY OF SHELTON-CONTRACTRESIDENTIALROLLOUT 5-25</v>
          </cell>
          <cell r="B503" t="str">
            <v>CITY OF SHELTON-CONTRACT</v>
          </cell>
          <cell r="C503" t="str">
            <v>CITY OF SHELTON-CONTRACT</v>
          </cell>
          <cell r="D503" t="str">
            <v>RESIDENTIAL</v>
          </cell>
          <cell r="E503" t="str">
            <v>ROLLOUT 5-25</v>
          </cell>
          <cell r="F503" t="str">
            <v>ROLL OUT FEE 5 - 25 FT</v>
          </cell>
          <cell r="G503" t="str">
            <v>MONTHLY ARREARS</v>
          </cell>
          <cell r="H503">
            <v>3.54</v>
          </cell>
        </row>
        <row r="504">
          <cell r="A504" t="str">
            <v>CITY of SHELTON-REGULATEDRESIDENTIALROLLOUT 5-25</v>
          </cell>
          <cell r="B504" t="str">
            <v>CITY of SHELTON-REGULATED</v>
          </cell>
          <cell r="C504" t="str">
            <v>CITY of SHELTON-REGULATED</v>
          </cell>
          <cell r="D504" t="str">
            <v>RESIDENTIAL</v>
          </cell>
          <cell r="E504" t="str">
            <v>ROLLOUT 5-25</v>
          </cell>
          <cell r="F504" t="str">
            <v>ROLL OUT FEE 5 - 25 FT</v>
          </cell>
          <cell r="G504" t="str">
            <v>MONTHLY ARREARS</v>
          </cell>
          <cell r="H504">
            <v>2.66</v>
          </cell>
        </row>
        <row r="505">
          <cell r="A505" t="str">
            <v>CITY OF SHELTON-UNREGULATEDRESIDENTIALROLLOUT 5-25</v>
          </cell>
          <cell r="B505" t="str">
            <v>CITY OF SHELTON-UNREGULATED</v>
          </cell>
          <cell r="C505" t="str">
            <v>CITY OF SHELTON-UNREGULATED</v>
          </cell>
          <cell r="D505" t="str">
            <v>RESIDENTIAL</v>
          </cell>
          <cell r="E505" t="str">
            <v>ROLLOUT 5-25</v>
          </cell>
          <cell r="F505" t="str">
            <v>ROLL OUT FEE 5 - 25 FT</v>
          </cell>
          <cell r="G505" t="str">
            <v>MONTHLY ARREARS</v>
          </cell>
          <cell r="H505">
            <v>4.5</v>
          </cell>
        </row>
        <row r="506">
          <cell r="A506" t="str">
            <v>KITSAP CO -REGULATEDRESIDENTIALROLLOUT 5-25</v>
          </cell>
          <cell r="B506" t="str">
            <v>KITSAP CO -REGULATED</v>
          </cell>
          <cell r="C506" t="str">
            <v>KITSAP CO -REGULATED</v>
          </cell>
          <cell r="D506" t="str">
            <v>RESIDENTIAL</v>
          </cell>
          <cell r="E506" t="str">
            <v>ROLLOUT 5-25</v>
          </cell>
          <cell r="F506" t="str">
            <v>ROLL OUT FEE 5 - 25 FT</v>
          </cell>
          <cell r="G506" t="str">
            <v>MONTHLY ARREARS</v>
          </cell>
          <cell r="H506">
            <v>2.66</v>
          </cell>
        </row>
        <row r="507">
          <cell r="A507" t="str">
            <v>KITSAP CO-UNREGULATEDRESIDENTIALROLLOUT 5-25</v>
          </cell>
          <cell r="B507" t="str">
            <v>KITSAP CO-UNREGULATED</v>
          </cell>
          <cell r="C507" t="str">
            <v>KITSAP CO-UNREGULATED</v>
          </cell>
          <cell r="D507" t="str">
            <v>RESIDENTIAL</v>
          </cell>
          <cell r="E507" t="str">
            <v>ROLLOUT 5-25</v>
          </cell>
          <cell r="F507" t="str">
            <v>ROLL OUT FEE 5 - 25 FT</v>
          </cell>
          <cell r="G507" t="str">
            <v>MONTHLY ARREARS</v>
          </cell>
          <cell r="H507">
            <v>2.66</v>
          </cell>
        </row>
        <row r="508">
          <cell r="A508" t="str">
            <v>MASON CO-REGULATEDRESIDENTIALROLLOUT 5-25</v>
          </cell>
          <cell r="B508" t="str">
            <v>MASON CO-REGULATED</v>
          </cell>
          <cell r="C508" t="str">
            <v>MASON CO-REGULATED</v>
          </cell>
          <cell r="D508" t="str">
            <v>RESIDENTIAL</v>
          </cell>
          <cell r="E508" t="str">
            <v>ROLLOUT 5-25</v>
          </cell>
          <cell r="F508" t="str">
            <v>ROLL OUT FEE 5 - 25 FT</v>
          </cell>
          <cell r="G508" t="str">
            <v>MONTHLY ARREARS</v>
          </cell>
          <cell r="H508">
            <v>2.66</v>
          </cell>
        </row>
        <row r="509">
          <cell r="A509" t="str">
            <v>MASON CO-UNREGULATEDRESIDENTIALROLLOUT 5-25</v>
          </cell>
          <cell r="B509" t="str">
            <v>MASON CO-UNREGULATED</v>
          </cell>
          <cell r="C509" t="str">
            <v>MASON CO-UNREGULATED</v>
          </cell>
          <cell r="D509" t="str">
            <v>RESIDENTIAL</v>
          </cell>
          <cell r="E509" t="str">
            <v>ROLLOUT 5-25</v>
          </cell>
          <cell r="F509" t="str">
            <v>ROLL OUT FEE 5 - 25 FT</v>
          </cell>
          <cell r="G509" t="str">
            <v>MONTHLY ARREARS</v>
          </cell>
          <cell r="H509">
            <v>2.66</v>
          </cell>
        </row>
        <row r="510">
          <cell r="A510" t="str">
            <v>CITY of SHELTON-REGULATEDRESIDENTIALROLLOUT OVER 25</v>
          </cell>
          <cell r="B510" t="str">
            <v>CITY of SHELTON-REGULATED</v>
          </cell>
          <cell r="C510" t="str">
            <v>CITY of SHELTON-REGULATED</v>
          </cell>
          <cell r="D510" t="str">
            <v>RESIDENTIAL</v>
          </cell>
          <cell r="E510" t="str">
            <v>ROLLOUT OVER 25</v>
          </cell>
          <cell r="F510" t="str">
            <v>ROLLOUT OVER 25 FT</v>
          </cell>
          <cell r="G510" t="str">
            <v>MONTHLY ARREARS</v>
          </cell>
          <cell r="H510">
            <v>0.27</v>
          </cell>
        </row>
        <row r="511">
          <cell r="A511" t="str">
            <v>KITSAP CO -REGULATEDRESIDENTIALROLLOUT OVER 25</v>
          </cell>
          <cell r="B511" t="str">
            <v>KITSAP CO -REGULATED</v>
          </cell>
          <cell r="C511" t="str">
            <v>KITSAP CO -REGULATED</v>
          </cell>
          <cell r="D511" t="str">
            <v>RESIDENTIAL</v>
          </cell>
          <cell r="E511" t="str">
            <v>ROLLOUT OVER 25</v>
          </cell>
          <cell r="F511" t="str">
            <v>ROLLOUT OVER 25 FT</v>
          </cell>
          <cell r="G511" t="str">
            <v>MONTHLY ARREARS</v>
          </cell>
          <cell r="H511">
            <v>0.27</v>
          </cell>
        </row>
        <row r="512">
          <cell r="A512" t="str">
            <v>MASON CO-REGULATEDRESIDENTIALROLLOUT OVER 25</v>
          </cell>
          <cell r="B512" t="str">
            <v>MASON CO-REGULATED</v>
          </cell>
          <cell r="C512" t="str">
            <v>MASON CO-REGULATED</v>
          </cell>
          <cell r="D512" t="str">
            <v>RESIDENTIAL</v>
          </cell>
          <cell r="E512" t="str">
            <v>ROLLOUT OVER 25</v>
          </cell>
          <cell r="F512" t="str">
            <v>ROLLOUT OVER 25 FT</v>
          </cell>
          <cell r="G512" t="str">
            <v>MONTHLY ARREARS</v>
          </cell>
          <cell r="H512">
            <v>0.27</v>
          </cell>
        </row>
        <row r="513">
          <cell r="A513" t="str">
            <v>CITY OF SHELTON-CONTRACTCOMMERCIAL - REARLOADROLLOUTOC</v>
          </cell>
          <cell r="B513" t="str">
            <v>CITY OF SHELTON-CONTRACT</v>
          </cell>
          <cell r="C513" t="str">
            <v>CITY OF SHELTON-CONTRACT</v>
          </cell>
          <cell r="D513" t="str">
            <v>COMMERCIAL - REARLOAD</v>
          </cell>
          <cell r="E513" t="str">
            <v>ROLLOUTOC</v>
          </cell>
          <cell r="F513" t="str">
            <v>ROLL OUT</v>
          </cell>
          <cell r="G513" t="str">
            <v>ONCALL</v>
          </cell>
          <cell r="H513">
            <v>3.54</v>
          </cell>
        </row>
        <row r="514">
          <cell r="A514" t="str">
            <v>CITY of SHELTON-REGULATEDCOMMERCIAL - REARLOADROLLOUTOC</v>
          </cell>
          <cell r="B514" t="str">
            <v>CITY of SHELTON-REGULATED</v>
          </cell>
          <cell r="C514" t="str">
            <v>CITY of SHELTON-REGULATED</v>
          </cell>
          <cell r="D514" t="str">
            <v>COMMERCIAL - REARLOAD</v>
          </cell>
          <cell r="E514" t="str">
            <v>ROLLOUTOC</v>
          </cell>
          <cell r="F514" t="str">
            <v>ROLL OUT</v>
          </cell>
          <cell r="G514" t="str">
            <v>ONCALL</v>
          </cell>
          <cell r="H514">
            <v>3.6</v>
          </cell>
        </row>
        <row r="515">
          <cell r="A515" t="str">
            <v>CITY OF SHELTON-UNREGULATEDCOMMERCIAL - REARLOADROLLOUTOC</v>
          </cell>
          <cell r="B515" t="str">
            <v>CITY OF SHELTON-UNREGULATED</v>
          </cell>
          <cell r="C515" t="str">
            <v>CITY OF SHELTON-UNREGULATED</v>
          </cell>
          <cell r="D515" t="str">
            <v>COMMERCIAL - REARLOAD</v>
          </cell>
          <cell r="E515" t="str">
            <v>ROLLOUTOC</v>
          </cell>
          <cell r="F515" t="str">
            <v>ROLL OUT</v>
          </cell>
          <cell r="G515" t="str">
            <v>ONCALL</v>
          </cell>
          <cell r="H515">
            <v>4.5</v>
          </cell>
        </row>
        <row r="516">
          <cell r="A516" t="str">
            <v>KITSAP CO -REGULATEDCOMMERCIAL - REARLOADROLLOUTOC</v>
          </cell>
          <cell r="B516" t="str">
            <v>KITSAP CO -REGULATED</v>
          </cell>
          <cell r="C516" t="str">
            <v>KITSAP CO -REGULATED</v>
          </cell>
          <cell r="D516" t="str">
            <v>COMMERCIAL - REARLOAD</v>
          </cell>
          <cell r="E516" t="str">
            <v>ROLLOUTOC</v>
          </cell>
          <cell r="F516" t="str">
            <v>ROLL OUT</v>
          </cell>
          <cell r="G516" t="str">
            <v>ONCALL</v>
          </cell>
          <cell r="H516">
            <v>3.6</v>
          </cell>
        </row>
        <row r="517">
          <cell r="A517" t="str">
            <v>KITSAP CO-UNREGULATEDCOMMERCIAL - REARLOADROLLOUTOC</v>
          </cell>
          <cell r="B517" t="str">
            <v>KITSAP CO-UNREGULATED</v>
          </cell>
          <cell r="C517" t="str">
            <v>KITSAP CO-UNREGULATED</v>
          </cell>
          <cell r="D517" t="str">
            <v>COMMERCIAL - REARLOAD</v>
          </cell>
          <cell r="E517" t="str">
            <v>ROLLOUTOC</v>
          </cell>
          <cell r="F517" t="str">
            <v>ROLL OUT</v>
          </cell>
          <cell r="G517" t="str">
            <v>ONCALL</v>
          </cell>
          <cell r="H517">
            <v>3.6</v>
          </cell>
        </row>
        <row r="518">
          <cell r="A518" t="str">
            <v>MASON CO-REGULATEDCOMMERCIAL - REARLOADROLLOUTOC</v>
          </cell>
          <cell r="B518" t="str">
            <v>MASON CO-REGULATED</v>
          </cell>
          <cell r="C518" t="str">
            <v>MASON CO-REGULATED</v>
          </cell>
          <cell r="D518" t="str">
            <v>COMMERCIAL - REARLOAD</v>
          </cell>
          <cell r="E518" t="str">
            <v>ROLLOUTOC</v>
          </cell>
          <cell r="F518" t="str">
            <v>ROLL OUT</v>
          </cell>
          <cell r="G518" t="str">
            <v>ONCALL</v>
          </cell>
          <cell r="H518">
            <v>3.6</v>
          </cell>
        </row>
        <row r="519">
          <cell r="A519" t="str">
            <v>MASON CO-UNREGULATEDCOMMERCIAL - REARLOADROLLOUTOC</v>
          </cell>
          <cell r="B519" t="str">
            <v>MASON CO-UNREGULATED</v>
          </cell>
          <cell r="C519" t="str">
            <v>MASON CO-UNREGULATED</v>
          </cell>
          <cell r="D519" t="str">
            <v>COMMERCIAL - REARLOAD</v>
          </cell>
          <cell r="E519" t="str">
            <v>ROLLOUTOC</v>
          </cell>
          <cell r="F519" t="str">
            <v>ROLL OUT</v>
          </cell>
          <cell r="G519" t="str">
            <v>ONCALL</v>
          </cell>
          <cell r="H519">
            <v>3.6</v>
          </cell>
        </row>
        <row r="520">
          <cell r="A520" t="str">
            <v>CITY OF SHELTON-UNREGULATEDCOMMERCIAL RECYCLEROLLOUTOCC</v>
          </cell>
          <cell r="B520" t="str">
            <v>CITY OF SHELTON-UNREGULATED</v>
          </cell>
          <cell r="C520" t="str">
            <v>CITY OF SHELTON-UNREGULATED</v>
          </cell>
          <cell r="D520" t="str">
            <v>COMMERCIAL RECYCLE</v>
          </cell>
          <cell r="E520" t="str">
            <v>ROLLOUTOCC</v>
          </cell>
          <cell r="F520" t="str">
            <v>ROLL OUT FEE - RECYCLE</v>
          </cell>
          <cell r="G520" t="str">
            <v>ONCALL</v>
          </cell>
          <cell r="H520">
            <v>3.78</v>
          </cell>
        </row>
        <row r="521">
          <cell r="A521" t="str">
            <v>KITSAP CO -REGULATEDCOMMERCIAL RECYCLEROLLOUTOCC</v>
          </cell>
          <cell r="B521" t="str">
            <v>KITSAP CO -REGULATED</v>
          </cell>
          <cell r="C521" t="str">
            <v>KITSAP CO -REGULATED</v>
          </cell>
          <cell r="D521" t="str">
            <v>COMMERCIAL RECYCLE</v>
          </cell>
          <cell r="E521" t="str">
            <v>ROLLOUTOCC</v>
          </cell>
          <cell r="F521" t="str">
            <v>ROLL OUT FEE - RECYCLE</v>
          </cell>
          <cell r="G521" t="str">
            <v>ONCALL</v>
          </cell>
          <cell r="H521">
            <v>0</v>
          </cell>
        </row>
        <row r="522">
          <cell r="A522" t="str">
            <v>KITSAP CO-UNREGULATEDCOMMERCIAL RECYCLEROLLOUTOCC</v>
          </cell>
          <cell r="B522" t="str">
            <v>KITSAP CO-UNREGULATED</v>
          </cell>
          <cell r="C522" t="str">
            <v>KITSAP CO-UNREGULATED</v>
          </cell>
          <cell r="D522" t="str">
            <v>COMMERCIAL RECYCLE</v>
          </cell>
          <cell r="E522" t="str">
            <v>ROLLOUTOCC</v>
          </cell>
          <cell r="F522" t="str">
            <v>ROLL OUT FEE - RECYCLE</v>
          </cell>
          <cell r="G522" t="str">
            <v>ONCALL</v>
          </cell>
          <cell r="H522">
            <v>3.78</v>
          </cell>
        </row>
        <row r="523">
          <cell r="A523" t="str">
            <v>MASON CO-REGULATEDCOMMERCIAL RECYCLEROLLOUTOCC</v>
          </cell>
          <cell r="B523" t="str">
            <v>MASON CO-REGULATED</v>
          </cell>
          <cell r="C523" t="str">
            <v>MASON CO-REGULATED</v>
          </cell>
          <cell r="D523" t="str">
            <v>COMMERCIAL RECYCLE</v>
          </cell>
          <cell r="E523" t="str">
            <v>ROLLOUTOCC</v>
          </cell>
          <cell r="F523" t="str">
            <v>ROLL OUT FEE - RECYCLE</v>
          </cell>
          <cell r="G523" t="str">
            <v>ONCALL</v>
          </cell>
          <cell r="H523">
            <v>0</v>
          </cell>
        </row>
        <row r="524">
          <cell r="A524" t="str">
            <v>MASON CO-UNREGULATEDCOMMERCIAL RECYCLEROLLOUTOCC</v>
          </cell>
          <cell r="B524" t="str">
            <v>MASON CO-UNREGULATED</v>
          </cell>
          <cell r="C524" t="str">
            <v>MASON CO-UNREGULATED</v>
          </cell>
          <cell r="D524" t="str">
            <v>COMMERCIAL RECYCLE</v>
          </cell>
          <cell r="E524" t="str">
            <v>ROLLOUTOCC</v>
          </cell>
          <cell r="F524" t="str">
            <v>ROLL OUT FEE - RECYCLE</v>
          </cell>
          <cell r="G524" t="str">
            <v>ONCALL</v>
          </cell>
          <cell r="H524">
            <v>3.78</v>
          </cell>
        </row>
        <row r="525">
          <cell r="A525" t="str">
            <v>CITY of SHELTON-REGULATEDROLLOFFROMILE</v>
          </cell>
          <cell r="B525" t="str">
            <v>CITY of SHELTON-REGULATED</v>
          </cell>
          <cell r="C525" t="str">
            <v>CITY of SHELTON-REGULATED</v>
          </cell>
          <cell r="D525" t="str">
            <v>ROLLOFF</v>
          </cell>
          <cell r="E525" t="str">
            <v>ROMILE</v>
          </cell>
          <cell r="F525" t="str">
            <v>ROLL OFF-MILEAGE</v>
          </cell>
          <cell r="G525" t="str">
            <v>ONCALL</v>
          </cell>
          <cell r="H525">
            <v>2.4300000000000002</v>
          </cell>
        </row>
        <row r="526">
          <cell r="A526" t="str">
            <v>KITSAP CO -REGULATEDROLLOFFROMILE</v>
          </cell>
          <cell r="B526" t="str">
            <v>KITSAP CO -REGULATED</v>
          </cell>
          <cell r="C526" t="str">
            <v>KITSAP CO -REGULATED</v>
          </cell>
          <cell r="D526" t="str">
            <v>ROLLOFF</v>
          </cell>
          <cell r="E526" t="str">
            <v>ROMILE</v>
          </cell>
          <cell r="F526" t="str">
            <v>ROLL OFF-MILEAGE</v>
          </cell>
          <cell r="G526" t="str">
            <v>ONCALL</v>
          </cell>
          <cell r="H526">
            <v>2.4300000000000002</v>
          </cell>
        </row>
        <row r="527">
          <cell r="A527" t="str">
            <v>MASON CO-REGULATEDROLLOFFROMILE</v>
          </cell>
          <cell r="B527" t="str">
            <v>MASON CO-REGULATED</v>
          </cell>
          <cell r="C527" t="str">
            <v>MASON CO-REGULATED</v>
          </cell>
          <cell r="D527" t="str">
            <v>ROLLOFF</v>
          </cell>
          <cell r="E527" t="str">
            <v>ROMILE</v>
          </cell>
          <cell r="F527" t="str">
            <v>ROLL OFF-MILEAGE</v>
          </cell>
          <cell r="G527" t="str">
            <v>ONCALL</v>
          </cell>
          <cell r="H527">
            <v>2.4300000000000002</v>
          </cell>
        </row>
        <row r="528">
          <cell r="A528" t="str">
            <v>CITY OF SHELTON-UNREGULATEDROLLOFFROMILERECY</v>
          </cell>
          <cell r="B528" t="str">
            <v>CITY OF SHELTON-UNREGULATED</v>
          </cell>
          <cell r="C528" t="str">
            <v>CITY OF SHELTON-UNREGULATED</v>
          </cell>
          <cell r="D528" t="str">
            <v>ROLLOFF</v>
          </cell>
          <cell r="E528" t="str">
            <v>ROMILERECY</v>
          </cell>
          <cell r="F528" t="str">
            <v>ROLL OFF MILEAGE RECYCLE</v>
          </cell>
          <cell r="G528" t="str">
            <v>MONTHLY ARREARS</v>
          </cell>
          <cell r="H528">
            <v>2.4300000000000002</v>
          </cell>
        </row>
        <row r="529">
          <cell r="A529" t="str">
            <v>KITSAP CO-UNREGULATEDROLLOFFROMILERECY</v>
          </cell>
          <cell r="B529" t="str">
            <v>KITSAP CO-UNREGULATED</v>
          </cell>
          <cell r="C529" t="str">
            <v>KITSAP CO-UNREGULATED</v>
          </cell>
          <cell r="D529" t="str">
            <v>ROLLOFF</v>
          </cell>
          <cell r="E529" t="str">
            <v>ROMILERECY</v>
          </cell>
          <cell r="F529" t="str">
            <v>ROLL OFF MILEAGE RECYCLE</v>
          </cell>
          <cell r="G529" t="str">
            <v>MONTHLY ARREARS</v>
          </cell>
          <cell r="H529">
            <v>2.4300000000000002</v>
          </cell>
        </row>
        <row r="530">
          <cell r="A530" t="str">
            <v>MASON CO-UNREGULATEDROLLOFFROMILERECY</v>
          </cell>
          <cell r="B530" t="str">
            <v>MASON CO-UNREGULATED</v>
          </cell>
          <cell r="C530" t="str">
            <v>MASON CO-UNREGULATED</v>
          </cell>
          <cell r="D530" t="str">
            <v>ROLLOFF</v>
          </cell>
          <cell r="E530" t="str">
            <v>ROMILERECY</v>
          </cell>
          <cell r="F530" t="str">
            <v>ROLL OFF MILEAGE RECYCLE</v>
          </cell>
          <cell r="G530" t="str">
            <v>MONTHLY ARREARS</v>
          </cell>
          <cell r="H530">
            <v>2.4300000000000002</v>
          </cell>
        </row>
        <row r="531">
          <cell r="A531" t="str">
            <v>CITY of SHELTON-REGULATEDROLLOFFRORENT10D</v>
          </cell>
          <cell r="B531" t="str">
            <v>CITY of SHELTON-REGULATED</v>
          </cell>
          <cell r="C531" t="str">
            <v>CITY of SHELTON-REGULATED</v>
          </cell>
          <cell r="D531" t="str">
            <v>ROLLOFF</v>
          </cell>
          <cell r="E531" t="str">
            <v>RORENT10D</v>
          </cell>
          <cell r="F531" t="str">
            <v>10YD ROLL OFF DAILY RENT</v>
          </cell>
          <cell r="G531" t="str">
            <v>MONTHLY ARREARS</v>
          </cell>
          <cell r="H531">
            <v>139.5</v>
          </cell>
        </row>
        <row r="532">
          <cell r="A532" t="str">
            <v>CITY OF SHELTON-UNREGULATEDROLLOFFRORENT10D</v>
          </cell>
          <cell r="B532" t="str">
            <v>CITY OF SHELTON-UNREGULATED</v>
          </cell>
          <cell r="C532" t="str">
            <v>CITY OF SHELTON-UNREGULATED</v>
          </cell>
          <cell r="D532" t="str">
            <v>ROLLOFF</v>
          </cell>
          <cell r="E532" t="str">
            <v>RORENT10D</v>
          </cell>
          <cell r="F532" t="str">
            <v>10YD ROLL OFF DAILY RENT</v>
          </cell>
          <cell r="G532" t="str">
            <v>MONTHLY ARREARS</v>
          </cell>
          <cell r="H532">
            <v>135</v>
          </cell>
        </row>
        <row r="533">
          <cell r="A533" t="str">
            <v>KITSAP CO -REGULATEDROLLOFFRORENT10D</v>
          </cell>
          <cell r="B533" t="str">
            <v>KITSAP CO -REGULATED</v>
          </cell>
          <cell r="C533" t="str">
            <v>KITSAP CO -REGULATED</v>
          </cell>
          <cell r="D533" t="str">
            <v>ROLLOFF</v>
          </cell>
          <cell r="E533" t="str">
            <v>RORENT10D</v>
          </cell>
          <cell r="F533" t="str">
            <v>10YD ROLL OFF DAILY RENT</v>
          </cell>
          <cell r="G533" t="str">
            <v>MONTHLY ARREARS</v>
          </cell>
          <cell r="H533">
            <v>139.5</v>
          </cell>
        </row>
        <row r="534">
          <cell r="A534" t="str">
            <v>KITSAP CO-UNREGULATEDROLLOFFRORENT10D</v>
          </cell>
          <cell r="B534" t="str">
            <v>KITSAP CO-UNREGULATED</v>
          </cell>
          <cell r="C534" t="str">
            <v>KITSAP CO-UNREGULATED</v>
          </cell>
          <cell r="D534" t="str">
            <v>ROLLOFF</v>
          </cell>
          <cell r="E534" t="str">
            <v>RORENT10D</v>
          </cell>
          <cell r="F534" t="str">
            <v>10YD ROLL OFF DAILY RENT</v>
          </cell>
          <cell r="G534" t="str">
            <v>MONTHLY ARREARS</v>
          </cell>
          <cell r="H534">
            <v>135</v>
          </cell>
        </row>
        <row r="535">
          <cell r="A535" t="str">
            <v>MASON CO-REGULATEDROLLOFFRORENT10D</v>
          </cell>
          <cell r="B535" t="str">
            <v>MASON CO-REGULATED</v>
          </cell>
          <cell r="C535" t="str">
            <v>MASON CO-REGULATED</v>
          </cell>
          <cell r="D535" t="str">
            <v>ROLLOFF</v>
          </cell>
          <cell r="E535" t="str">
            <v>RORENT10D</v>
          </cell>
          <cell r="F535" t="str">
            <v>10YD ROLL OFF DAILY RENT</v>
          </cell>
          <cell r="G535" t="str">
            <v>MONTHLY ARREARS</v>
          </cell>
          <cell r="H535">
            <v>139.5</v>
          </cell>
        </row>
        <row r="536">
          <cell r="A536" t="str">
            <v>MASON CO-UNREGULATEDROLLOFFRORENT10D</v>
          </cell>
          <cell r="B536" t="str">
            <v>MASON CO-UNREGULATED</v>
          </cell>
          <cell r="C536" t="str">
            <v>MASON CO-UNREGULATED</v>
          </cell>
          <cell r="D536" t="str">
            <v>ROLLOFF</v>
          </cell>
          <cell r="E536" t="str">
            <v>RORENT10D</v>
          </cell>
          <cell r="F536" t="str">
            <v>10YD ROLL OFF DAILY RENT</v>
          </cell>
          <cell r="G536" t="str">
            <v>MONTHLY ARREARS</v>
          </cell>
          <cell r="H536">
            <v>135</v>
          </cell>
        </row>
        <row r="537">
          <cell r="A537" t="str">
            <v>CITY OF SHELTON-UNREGULATEDROLLOFFRORENT10DRECY</v>
          </cell>
          <cell r="B537" t="str">
            <v>CITY OF SHELTON-UNREGULATED</v>
          </cell>
          <cell r="C537" t="str">
            <v>CITY OF SHELTON-UNREGULATED</v>
          </cell>
          <cell r="D537" t="str">
            <v>ROLLOFF</v>
          </cell>
          <cell r="E537" t="str">
            <v>RORENT10DRECY</v>
          </cell>
          <cell r="F537" t="str">
            <v>ROLL OFF RENT DAILY-RECYL</v>
          </cell>
          <cell r="G537" t="str">
            <v>MONTHLY ARREARS</v>
          </cell>
          <cell r="H537">
            <v>139.5</v>
          </cell>
        </row>
        <row r="538">
          <cell r="A538" t="str">
            <v>KITSAP CO-UNREGULATEDROLLOFFRORENT10DRECY</v>
          </cell>
          <cell r="B538" t="str">
            <v>KITSAP CO-UNREGULATED</v>
          </cell>
          <cell r="C538" t="str">
            <v>KITSAP CO-UNREGULATED</v>
          </cell>
          <cell r="D538" t="str">
            <v>ROLLOFF</v>
          </cell>
          <cell r="E538" t="str">
            <v>RORENT10DRECY</v>
          </cell>
          <cell r="F538" t="str">
            <v>ROLL OFF RENT DAILY-RECYL</v>
          </cell>
          <cell r="G538" t="str">
            <v>MONTHLY ARREARS</v>
          </cell>
          <cell r="H538">
            <v>139.5</v>
          </cell>
        </row>
        <row r="539">
          <cell r="A539" t="str">
            <v>MASON CO-UNREGULATEDROLLOFFRORENT10DRECY</v>
          </cell>
          <cell r="B539" t="str">
            <v>MASON CO-UNREGULATED</v>
          </cell>
          <cell r="C539" t="str">
            <v>MASON CO-UNREGULATED</v>
          </cell>
          <cell r="D539" t="str">
            <v>ROLLOFF</v>
          </cell>
          <cell r="E539" t="str">
            <v>RORENT10DRECY</v>
          </cell>
          <cell r="F539" t="str">
            <v>ROLL OFF RENT DAILY-RECYL</v>
          </cell>
          <cell r="G539" t="str">
            <v>MONTHLY ARREARS</v>
          </cell>
          <cell r="H539">
            <v>139.5</v>
          </cell>
        </row>
        <row r="540">
          <cell r="A540" t="str">
            <v>CITY of SHELTON-REGULATEDROLLOFFRORENT10M</v>
          </cell>
          <cell r="B540" t="str">
            <v>CITY of SHELTON-REGULATED</v>
          </cell>
          <cell r="C540" t="str">
            <v>CITY of SHELTON-REGULATED</v>
          </cell>
          <cell r="D540" t="str">
            <v>ROLLOFF</v>
          </cell>
          <cell r="E540" t="str">
            <v>RORENT10M</v>
          </cell>
          <cell r="F540" t="str">
            <v>10YD ROLL OFF MTHLY RENT</v>
          </cell>
          <cell r="G540" t="str">
            <v>MONTHLY ARREARS</v>
          </cell>
          <cell r="H540">
            <v>83.93</v>
          </cell>
        </row>
        <row r="541">
          <cell r="A541" t="str">
            <v>CITY OF SHELTON-UNREGULATEDROLLOFFRORENT10M</v>
          </cell>
          <cell r="B541" t="str">
            <v>CITY OF SHELTON-UNREGULATED</v>
          </cell>
          <cell r="C541" t="str">
            <v>CITY OF SHELTON-UNREGULATED</v>
          </cell>
          <cell r="D541" t="str">
            <v>ROLLOFF</v>
          </cell>
          <cell r="E541" t="str">
            <v>RORENT10M</v>
          </cell>
          <cell r="F541" t="str">
            <v>10YD ROLL OFF MTHLY RENT</v>
          </cell>
          <cell r="G541" t="str">
            <v>MONTHLY ARREARS</v>
          </cell>
          <cell r="H541">
            <v>83</v>
          </cell>
        </row>
        <row r="542">
          <cell r="A542" t="str">
            <v>KITSAP CO -REGULATEDROLLOFFRORENT10M</v>
          </cell>
          <cell r="B542" t="str">
            <v>KITSAP CO -REGULATED</v>
          </cell>
          <cell r="C542" t="str">
            <v>KITSAP CO -REGULATED</v>
          </cell>
          <cell r="D542" t="str">
            <v>ROLLOFF</v>
          </cell>
          <cell r="E542" t="str">
            <v>RORENT10M</v>
          </cell>
          <cell r="F542" t="str">
            <v>10YD ROLL OFF MTHLY RENT</v>
          </cell>
          <cell r="G542" t="str">
            <v>MONTHLY ARREARS</v>
          </cell>
          <cell r="H542">
            <v>83.93</v>
          </cell>
        </row>
        <row r="543">
          <cell r="A543" t="str">
            <v>KITSAP CO-UNREGULATEDROLLOFFRORENT10M</v>
          </cell>
          <cell r="B543" t="str">
            <v>KITSAP CO-UNREGULATED</v>
          </cell>
          <cell r="C543" t="str">
            <v>KITSAP CO-UNREGULATED</v>
          </cell>
          <cell r="D543" t="str">
            <v>ROLLOFF</v>
          </cell>
          <cell r="E543" t="str">
            <v>RORENT10M</v>
          </cell>
          <cell r="F543" t="str">
            <v>10YD ROLL OFF MTHLY RENT</v>
          </cell>
          <cell r="G543" t="str">
            <v>MONTHLY ARREARS</v>
          </cell>
          <cell r="H543">
            <v>83</v>
          </cell>
        </row>
        <row r="544">
          <cell r="A544" t="str">
            <v>MASON CO-REGULATEDROLLOFFRORENT10M</v>
          </cell>
          <cell r="B544" t="str">
            <v>MASON CO-REGULATED</v>
          </cell>
          <cell r="C544" t="str">
            <v>MASON CO-REGULATED</v>
          </cell>
          <cell r="D544" t="str">
            <v>ROLLOFF</v>
          </cell>
          <cell r="E544" t="str">
            <v>RORENT10M</v>
          </cell>
          <cell r="F544" t="str">
            <v>10YD ROLL OFF MTHLY RENT</v>
          </cell>
          <cell r="G544" t="str">
            <v>MONTHLY ARREARS</v>
          </cell>
          <cell r="H544">
            <v>83.93</v>
          </cell>
        </row>
        <row r="545">
          <cell r="A545" t="str">
            <v>MASON CO-UNREGULATEDROLLOFFRORENT10M</v>
          </cell>
          <cell r="B545" t="str">
            <v>MASON CO-UNREGULATED</v>
          </cell>
          <cell r="C545" t="str">
            <v>MASON CO-UNREGULATED</v>
          </cell>
          <cell r="D545" t="str">
            <v>ROLLOFF</v>
          </cell>
          <cell r="E545" t="str">
            <v>RORENT10M</v>
          </cell>
          <cell r="F545" t="str">
            <v>10YD ROLL OFF MTHLY RENT</v>
          </cell>
          <cell r="G545" t="str">
            <v>MONTHLY ARREARS</v>
          </cell>
          <cell r="H545">
            <v>83</v>
          </cell>
        </row>
        <row r="546">
          <cell r="A546" t="str">
            <v>CITY OF SHELTON-UNREGULATEDROLLOFFRORENT10MRECY</v>
          </cell>
          <cell r="B546" t="str">
            <v>CITY OF SHELTON-UNREGULATED</v>
          </cell>
          <cell r="C546" t="str">
            <v>CITY OF SHELTON-UNREGULATED</v>
          </cell>
          <cell r="D546" t="str">
            <v>ROLLOFF</v>
          </cell>
          <cell r="E546" t="str">
            <v>RORENT10MRECY</v>
          </cell>
          <cell r="F546" t="str">
            <v>ROLL OFF RENT MONTHLY-REC</v>
          </cell>
          <cell r="G546" t="str">
            <v>MONTHLY ARREARS</v>
          </cell>
          <cell r="H546">
            <v>83.93</v>
          </cell>
        </row>
        <row r="547">
          <cell r="A547" t="str">
            <v>KITSAP CO-UNREGULATEDROLLOFFRORENT10MRECY</v>
          </cell>
          <cell r="B547" t="str">
            <v>KITSAP CO-UNREGULATED</v>
          </cell>
          <cell r="C547" t="str">
            <v>KITSAP CO-UNREGULATED</v>
          </cell>
          <cell r="D547" t="str">
            <v>ROLLOFF</v>
          </cell>
          <cell r="E547" t="str">
            <v>RORENT10MRECY</v>
          </cell>
          <cell r="F547" t="str">
            <v>ROLL OFF RENT MONTHLY-REC</v>
          </cell>
          <cell r="G547" t="str">
            <v>MONTHLY ARREARS</v>
          </cell>
          <cell r="H547">
            <v>83.93</v>
          </cell>
        </row>
        <row r="548">
          <cell r="A548" t="str">
            <v>MASON CO-UNREGULATEDROLLOFFRORENT10MRECY</v>
          </cell>
          <cell r="B548" t="str">
            <v>MASON CO-UNREGULATED</v>
          </cell>
          <cell r="C548" t="str">
            <v>MASON CO-UNREGULATED</v>
          </cell>
          <cell r="D548" t="str">
            <v>ROLLOFF</v>
          </cell>
          <cell r="E548" t="str">
            <v>RORENT10MRECY</v>
          </cell>
          <cell r="F548" t="str">
            <v>ROLL OFF RENT MONTHLY-REC</v>
          </cell>
          <cell r="G548" t="str">
            <v>MONTHLY ARREARS</v>
          </cell>
          <cell r="H548">
            <v>83.93</v>
          </cell>
        </row>
        <row r="549">
          <cell r="A549" t="str">
            <v>CITY of SHELTON-REGULATEDROLLOFFRORENT12D</v>
          </cell>
          <cell r="B549" t="str">
            <v>CITY of SHELTON-REGULATED</v>
          </cell>
          <cell r="C549" t="str">
            <v>CITY of SHELTON-REGULATED</v>
          </cell>
          <cell r="D549" t="str">
            <v>ROLLOFF</v>
          </cell>
          <cell r="E549" t="str">
            <v>RORENT12D</v>
          </cell>
          <cell r="F549" t="str">
            <v>12YD ROLL OFF-DAILY RENT</v>
          </cell>
          <cell r="G549" t="str">
            <v>MONTHLY ARREARS</v>
          </cell>
          <cell r="H549">
            <v>178.2</v>
          </cell>
        </row>
        <row r="550">
          <cell r="A550" t="str">
            <v>KITSAP CO -REGULATEDROLLOFFRORENT12D</v>
          </cell>
          <cell r="B550" t="str">
            <v>KITSAP CO -REGULATED</v>
          </cell>
          <cell r="C550" t="str">
            <v>KITSAP CO -REGULATED</v>
          </cell>
          <cell r="D550" t="str">
            <v>ROLLOFF</v>
          </cell>
          <cell r="E550" t="str">
            <v>RORENT12D</v>
          </cell>
          <cell r="F550" t="str">
            <v>12YD ROLL OFF-DAILY RENT</v>
          </cell>
          <cell r="G550" t="str">
            <v>MONTHLY ARREARS</v>
          </cell>
          <cell r="H550">
            <v>224.1</v>
          </cell>
        </row>
        <row r="551">
          <cell r="A551" t="str">
            <v>MASON CO-REGULATEDROLLOFFRORENT12D</v>
          </cell>
          <cell r="B551" t="str">
            <v>MASON CO-REGULATED</v>
          </cell>
          <cell r="C551" t="str">
            <v>MASON CO-REGULATED</v>
          </cell>
          <cell r="D551" t="str">
            <v>ROLLOFF</v>
          </cell>
          <cell r="E551" t="str">
            <v>RORENT12D</v>
          </cell>
          <cell r="F551" t="str">
            <v>12YD ROLL OFF-DAILY RENT</v>
          </cell>
          <cell r="G551" t="str">
            <v>MONTHLY ARREARS</v>
          </cell>
          <cell r="H551">
            <v>178.2</v>
          </cell>
        </row>
        <row r="552">
          <cell r="A552" t="str">
            <v>CITY OF SHELTON-UNREGULATEDROLLOFFRORENT12DRECY</v>
          </cell>
          <cell r="B552" t="str">
            <v>CITY OF SHELTON-UNREGULATED</v>
          </cell>
          <cell r="C552" t="str">
            <v>CITY OF SHELTON-UNREGULATED</v>
          </cell>
          <cell r="D552" t="str">
            <v>ROLLOFF</v>
          </cell>
          <cell r="E552" t="str">
            <v>RORENT12DRECY</v>
          </cell>
          <cell r="F552" t="str">
            <v>ROLL OFF RENT DAILY-RECYL</v>
          </cell>
          <cell r="G552" t="str">
            <v>MONTHLY ARREARS</v>
          </cell>
          <cell r="H552">
            <v>178.2</v>
          </cell>
        </row>
        <row r="553">
          <cell r="A553" t="str">
            <v>KITSAP CO-UNREGULATEDROLLOFFRORENT12DRECY</v>
          </cell>
          <cell r="B553" t="str">
            <v>KITSAP CO-UNREGULATED</v>
          </cell>
          <cell r="C553" t="str">
            <v>KITSAP CO-UNREGULATED</v>
          </cell>
          <cell r="D553" t="str">
            <v>ROLLOFF</v>
          </cell>
          <cell r="E553" t="str">
            <v>RORENT12DRECY</v>
          </cell>
          <cell r="F553" t="str">
            <v>ROLL OFF RENT DAILY-RECYL</v>
          </cell>
          <cell r="G553" t="str">
            <v>MONTHLY ARREARS</v>
          </cell>
          <cell r="H553">
            <v>178.2</v>
          </cell>
        </row>
        <row r="554">
          <cell r="A554" t="str">
            <v>MASON CO-UNREGULATEDROLLOFFRORENT12DRECY</v>
          </cell>
          <cell r="B554" t="str">
            <v>MASON CO-UNREGULATED</v>
          </cell>
          <cell r="C554" t="str">
            <v>MASON CO-UNREGULATED</v>
          </cell>
          <cell r="D554" t="str">
            <v>ROLLOFF</v>
          </cell>
          <cell r="E554" t="str">
            <v>RORENT12DRECY</v>
          </cell>
          <cell r="F554" t="str">
            <v>ROLL OFF RENT DAILY-RECYL</v>
          </cell>
          <cell r="G554" t="str">
            <v>MONTHLY ARREARS</v>
          </cell>
          <cell r="H554">
            <v>178.2</v>
          </cell>
        </row>
        <row r="555">
          <cell r="A555" t="str">
            <v>CITY of SHELTON-REGULATEDROLLOFFRORENT12M</v>
          </cell>
          <cell r="B555" t="str">
            <v>CITY of SHELTON-REGULATED</v>
          </cell>
          <cell r="C555" t="str">
            <v>CITY of SHELTON-REGULATED</v>
          </cell>
          <cell r="D555" t="str">
            <v>ROLLOFF</v>
          </cell>
          <cell r="E555" t="str">
            <v>RORENT12M</v>
          </cell>
          <cell r="F555" t="str">
            <v>12YD ROLL OFF-MNTHLY RENT</v>
          </cell>
          <cell r="G555" t="str">
            <v>MONTHLY ARREARS</v>
          </cell>
          <cell r="H555">
            <v>86.75</v>
          </cell>
        </row>
        <row r="556">
          <cell r="A556" t="str">
            <v>KITSAP CO -REGULATEDROLLOFFRORENT12M</v>
          </cell>
          <cell r="B556" t="str">
            <v>KITSAP CO -REGULATED</v>
          </cell>
          <cell r="C556" t="str">
            <v>KITSAP CO -REGULATED</v>
          </cell>
          <cell r="D556" t="str">
            <v>ROLLOFF</v>
          </cell>
          <cell r="E556" t="str">
            <v>RORENT12M</v>
          </cell>
          <cell r="F556" t="str">
            <v>12YD ROLL OFF-MNTHLY RENT</v>
          </cell>
          <cell r="G556" t="str">
            <v>MONTHLY ARREARS</v>
          </cell>
          <cell r="H556">
            <v>86.75</v>
          </cell>
        </row>
        <row r="557">
          <cell r="A557" t="str">
            <v>MASON CO-REGULATEDROLLOFFRORENT12M</v>
          </cell>
          <cell r="B557" t="str">
            <v>MASON CO-REGULATED</v>
          </cell>
          <cell r="C557" t="str">
            <v>MASON CO-REGULATED</v>
          </cell>
          <cell r="D557" t="str">
            <v>ROLLOFF</v>
          </cell>
          <cell r="E557" t="str">
            <v>RORENT12M</v>
          </cell>
          <cell r="F557" t="str">
            <v>12YD ROLL OFF-MNTHLY RENT</v>
          </cell>
          <cell r="G557" t="str">
            <v>MONTHLY ARREARS</v>
          </cell>
          <cell r="H557">
            <v>86.75</v>
          </cell>
        </row>
        <row r="558">
          <cell r="A558" t="str">
            <v>CITY OF SHELTON-UNREGULATEDROLLOFFRORENT12MRECY</v>
          </cell>
          <cell r="B558" t="str">
            <v>CITY OF SHELTON-UNREGULATED</v>
          </cell>
          <cell r="C558" t="str">
            <v>CITY OF SHELTON-UNREGULATED</v>
          </cell>
          <cell r="D558" t="str">
            <v>ROLLOFF</v>
          </cell>
          <cell r="E558" t="str">
            <v>RORENT12MRECY</v>
          </cell>
          <cell r="F558" t="str">
            <v>ROLL OFF RENT MONTHLY-REC</v>
          </cell>
          <cell r="G558" t="str">
            <v>MONTHLY ARREARS</v>
          </cell>
          <cell r="H558">
            <v>86.75</v>
          </cell>
        </row>
        <row r="559">
          <cell r="A559" t="str">
            <v>KITSAP CO-UNREGULATEDROLLOFFRORENT12MRECY</v>
          </cell>
          <cell r="B559" t="str">
            <v>KITSAP CO-UNREGULATED</v>
          </cell>
          <cell r="C559" t="str">
            <v>KITSAP CO-UNREGULATED</v>
          </cell>
          <cell r="D559" t="str">
            <v>ROLLOFF</v>
          </cell>
          <cell r="E559" t="str">
            <v>RORENT12MRECY</v>
          </cell>
          <cell r="F559" t="str">
            <v>ROLL OFF RENT MONTHLY-REC</v>
          </cell>
          <cell r="G559" t="str">
            <v>MONTHLY ARREARS</v>
          </cell>
          <cell r="H559">
            <v>86.75</v>
          </cell>
        </row>
        <row r="560">
          <cell r="A560" t="str">
            <v>MASON CO-UNREGULATEDROLLOFFRORENT12MRECY</v>
          </cell>
          <cell r="B560" t="str">
            <v>MASON CO-UNREGULATED</v>
          </cell>
          <cell r="C560" t="str">
            <v>MASON CO-UNREGULATED</v>
          </cell>
          <cell r="D560" t="str">
            <v>ROLLOFF</v>
          </cell>
          <cell r="E560" t="str">
            <v>RORENT12MRECY</v>
          </cell>
          <cell r="F560" t="str">
            <v>ROLL OFF RENT MONTHLY-REC</v>
          </cell>
          <cell r="G560" t="str">
            <v>MONTHLY ARREARS</v>
          </cell>
          <cell r="H560">
            <v>86.75</v>
          </cell>
        </row>
        <row r="561">
          <cell r="A561" t="str">
            <v>CITY of SHELTON-REGULATEDROLLOFFRORENT20D</v>
          </cell>
          <cell r="B561" t="str">
            <v>CITY of SHELTON-REGULATED</v>
          </cell>
          <cell r="C561" t="str">
            <v>CITY of SHELTON-REGULATED</v>
          </cell>
          <cell r="D561" t="str">
            <v>ROLLOFF</v>
          </cell>
          <cell r="E561" t="str">
            <v>RORENT20D</v>
          </cell>
          <cell r="F561" t="str">
            <v>20YD ROLL OFF-DAILY RENT</v>
          </cell>
          <cell r="G561" t="str">
            <v>MONTHLY ARREARS</v>
          </cell>
          <cell r="H561">
            <v>180.3</v>
          </cell>
        </row>
        <row r="562">
          <cell r="A562" t="str">
            <v>KITSAP CO -REGULATEDROLLOFFRORENT20D</v>
          </cell>
          <cell r="B562" t="str">
            <v>KITSAP CO -REGULATED</v>
          </cell>
          <cell r="C562" t="str">
            <v>KITSAP CO -REGULATED</v>
          </cell>
          <cell r="D562" t="str">
            <v>ROLLOFF</v>
          </cell>
          <cell r="E562" t="str">
            <v>RORENT20D</v>
          </cell>
          <cell r="F562" t="str">
            <v>20YD ROLL OFF-DAILY RENT</v>
          </cell>
          <cell r="G562" t="str">
            <v>MONTHLY ARREARS</v>
          </cell>
          <cell r="H562">
            <v>180.3</v>
          </cell>
        </row>
        <row r="563">
          <cell r="A563" t="str">
            <v>MASON CO-REGULATEDROLLOFFRORENT20D</v>
          </cell>
          <cell r="B563" t="str">
            <v>MASON CO-REGULATED</v>
          </cell>
          <cell r="C563" t="str">
            <v>MASON CO-REGULATED</v>
          </cell>
          <cell r="D563" t="str">
            <v>ROLLOFF</v>
          </cell>
          <cell r="E563" t="str">
            <v>RORENT20D</v>
          </cell>
          <cell r="F563" t="str">
            <v>20YD ROLL OFF-DAILY RENT</v>
          </cell>
          <cell r="G563" t="str">
            <v>MONTHLY ARREARS</v>
          </cell>
          <cell r="H563">
            <v>180.3</v>
          </cell>
        </row>
        <row r="564">
          <cell r="A564" t="str">
            <v>CITY OF SHELTON-UNREGULATEDROLLOFFRORENT20DRECY</v>
          </cell>
          <cell r="B564" t="str">
            <v>CITY OF SHELTON-UNREGULATED</v>
          </cell>
          <cell r="C564" t="str">
            <v>CITY OF SHELTON-UNREGULATED</v>
          </cell>
          <cell r="D564" t="str">
            <v>ROLLOFF</v>
          </cell>
          <cell r="E564" t="str">
            <v>RORENT20DRECY</v>
          </cell>
          <cell r="F564" t="str">
            <v>ROLL OFF RENT DAILY-RECYL</v>
          </cell>
          <cell r="G564" t="str">
            <v>MONTHLY ARREARS</v>
          </cell>
          <cell r="H564">
            <v>180.3</v>
          </cell>
        </row>
        <row r="565">
          <cell r="A565" t="str">
            <v>KITSAP CO-UNREGULATEDROLLOFFRORENT20DRECY</v>
          </cell>
          <cell r="B565" t="str">
            <v>KITSAP CO-UNREGULATED</v>
          </cell>
          <cell r="C565" t="str">
            <v>KITSAP CO-UNREGULATED</v>
          </cell>
          <cell r="D565" t="str">
            <v>ROLLOFF</v>
          </cell>
          <cell r="E565" t="str">
            <v>RORENT20DRECY</v>
          </cell>
          <cell r="F565" t="str">
            <v>ROLL OFF RENT DAILY-RECYL</v>
          </cell>
          <cell r="G565" t="str">
            <v>MONTHLY ARREARS</v>
          </cell>
          <cell r="H565">
            <v>180.3</v>
          </cell>
        </row>
        <row r="566">
          <cell r="A566" t="str">
            <v>MASON CO-UNREGULATEDROLLOFFRORENT20DRECY</v>
          </cell>
          <cell r="B566" t="str">
            <v>MASON CO-UNREGULATED</v>
          </cell>
          <cell r="C566" t="str">
            <v>MASON CO-UNREGULATED</v>
          </cell>
          <cell r="D566" t="str">
            <v>ROLLOFF</v>
          </cell>
          <cell r="E566" t="str">
            <v>RORENT20DRECY</v>
          </cell>
          <cell r="F566" t="str">
            <v>ROLL OFF RENT DAILY-RECYL</v>
          </cell>
          <cell r="G566" t="str">
            <v>MONTHLY ARREARS</v>
          </cell>
          <cell r="H566">
            <v>180.3</v>
          </cell>
        </row>
        <row r="567">
          <cell r="A567" t="str">
            <v>CITY of SHELTON-REGULATEDROLLOFFRORENT20M</v>
          </cell>
          <cell r="B567" t="str">
            <v>CITY of SHELTON-REGULATED</v>
          </cell>
          <cell r="C567" t="str">
            <v>CITY of SHELTON-REGULATED</v>
          </cell>
          <cell r="D567" t="str">
            <v>ROLLOFF</v>
          </cell>
          <cell r="E567" t="str">
            <v>RORENT20M</v>
          </cell>
          <cell r="F567" t="str">
            <v>20YD ROLL OFF-MNTHLY RENT</v>
          </cell>
          <cell r="G567" t="str">
            <v>MONTHLY ARREARS</v>
          </cell>
          <cell r="H567">
            <v>97.48</v>
          </cell>
        </row>
        <row r="568">
          <cell r="A568" t="str">
            <v>KITSAP CO -REGULATEDROLLOFFRORENT20M</v>
          </cell>
          <cell r="B568" t="str">
            <v>KITSAP CO -REGULATED</v>
          </cell>
          <cell r="C568" t="str">
            <v>KITSAP CO -REGULATED</v>
          </cell>
          <cell r="D568" t="str">
            <v>ROLLOFF</v>
          </cell>
          <cell r="E568" t="str">
            <v>RORENT20M</v>
          </cell>
          <cell r="F568" t="str">
            <v>20YD ROLL OFF-MNTHLY RENT</v>
          </cell>
          <cell r="G568" t="str">
            <v>MONTHLY ARREARS</v>
          </cell>
          <cell r="H568">
            <v>97.48</v>
          </cell>
        </row>
        <row r="569">
          <cell r="A569" t="str">
            <v>MASON CO-REGULATEDROLLOFFRORENT20M</v>
          </cell>
          <cell r="B569" t="str">
            <v>MASON CO-REGULATED</v>
          </cell>
          <cell r="C569" t="str">
            <v>MASON CO-REGULATED</v>
          </cell>
          <cell r="D569" t="str">
            <v>ROLLOFF</v>
          </cell>
          <cell r="E569" t="str">
            <v>RORENT20M</v>
          </cell>
          <cell r="F569" t="str">
            <v>20YD ROLL OFF-MNTHLY RENT</v>
          </cell>
          <cell r="G569" t="str">
            <v>MONTHLY ARREARS</v>
          </cell>
          <cell r="H569">
            <v>97.48</v>
          </cell>
        </row>
        <row r="570">
          <cell r="A570" t="str">
            <v>CITY OF SHELTON-UNREGULATEDROLLOFFRORENT20MRECY</v>
          </cell>
          <cell r="B570" t="str">
            <v>CITY OF SHELTON-UNREGULATED</v>
          </cell>
          <cell r="C570" t="str">
            <v>CITY OF SHELTON-UNREGULATED</v>
          </cell>
          <cell r="D570" t="str">
            <v>ROLLOFF</v>
          </cell>
          <cell r="E570" t="str">
            <v>RORENT20MRECY</v>
          </cell>
          <cell r="F570" t="str">
            <v>ROLL OFF RENT MONTHLY-REC</v>
          </cell>
          <cell r="G570" t="str">
            <v>MONTHLY ARREARS</v>
          </cell>
          <cell r="H570">
            <v>97.48</v>
          </cell>
        </row>
        <row r="571">
          <cell r="A571" t="str">
            <v>KITSAP CO-UNREGULATEDROLLOFFRORENT20MRECY</v>
          </cell>
          <cell r="B571" t="str">
            <v>KITSAP CO-UNREGULATED</v>
          </cell>
          <cell r="C571" t="str">
            <v>KITSAP CO-UNREGULATED</v>
          </cell>
          <cell r="D571" t="str">
            <v>ROLLOFF</v>
          </cell>
          <cell r="E571" t="str">
            <v>RORENT20MRECY</v>
          </cell>
          <cell r="F571" t="str">
            <v>ROLL OFF RENT MONTHLY-REC</v>
          </cell>
          <cell r="G571" t="str">
            <v>MONTHLY ARREARS</v>
          </cell>
          <cell r="H571">
            <v>97.48</v>
          </cell>
        </row>
        <row r="572">
          <cell r="A572" t="str">
            <v>MASON CO-UNREGULATEDROLLOFFRORENT20MRECY</v>
          </cell>
          <cell r="B572" t="str">
            <v>MASON CO-UNREGULATED</v>
          </cell>
          <cell r="C572" t="str">
            <v>MASON CO-UNREGULATED</v>
          </cell>
          <cell r="D572" t="str">
            <v>ROLLOFF</v>
          </cell>
          <cell r="E572" t="str">
            <v>RORENT20MRECY</v>
          </cell>
          <cell r="F572" t="str">
            <v>ROLL OFF RENT MONTHLY-REC</v>
          </cell>
          <cell r="G572" t="str">
            <v>MONTHLY ARREARS</v>
          </cell>
          <cell r="H572">
            <v>97.48</v>
          </cell>
        </row>
        <row r="573">
          <cell r="A573" t="str">
            <v>CITY of SHELTON-REGULATEDROLLOFFRORENT40D</v>
          </cell>
          <cell r="B573" t="str">
            <v>CITY of SHELTON-REGULATED</v>
          </cell>
          <cell r="C573" t="str">
            <v>CITY of SHELTON-REGULATED</v>
          </cell>
          <cell r="D573" t="str">
            <v>ROLLOFF</v>
          </cell>
          <cell r="E573" t="str">
            <v>RORENT40D</v>
          </cell>
          <cell r="F573" t="str">
            <v>40YD ROLL OFF-DAILY RENT</v>
          </cell>
          <cell r="G573" t="str">
            <v>MONTHLY ARREARS</v>
          </cell>
          <cell r="H573">
            <v>283.8</v>
          </cell>
        </row>
        <row r="574">
          <cell r="A574" t="str">
            <v>KITSAP CO -REGULATEDROLLOFFRORENT40D</v>
          </cell>
          <cell r="B574" t="str">
            <v>KITSAP CO -REGULATED</v>
          </cell>
          <cell r="C574" t="str">
            <v>KITSAP CO -REGULATED</v>
          </cell>
          <cell r="D574" t="str">
            <v>ROLLOFF</v>
          </cell>
          <cell r="E574" t="str">
            <v>RORENT40D</v>
          </cell>
          <cell r="F574" t="str">
            <v>40YD ROLL OFF-DAILY RENT</v>
          </cell>
          <cell r="G574" t="str">
            <v>MONTHLY ARREARS</v>
          </cell>
          <cell r="H574">
            <v>283.8</v>
          </cell>
        </row>
        <row r="575">
          <cell r="A575" t="str">
            <v>MASON CO-REGULATEDROLLOFFRORENT40D</v>
          </cell>
          <cell r="B575" t="str">
            <v>MASON CO-REGULATED</v>
          </cell>
          <cell r="C575" t="str">
            <v>MASON CO-REGULATED</v>
          </cell>
          <cell r="D575" t="str">
            <v>ROLLOFF</v>
          </cell>
          <cell r="E575" t="str">
            <v>RORENT40D</v>
          </cell>
          <cell r="F575" t="str">
            <v>40YD ROLL OFF-DAILY RENT</v>
          </cell>
          <cell r="G575" t="str">
            <v>MONTHLY ARREARS</v>
          </cell>
          <cell r="H575">
            <v>283.8</v>
          </cell>
        </row>
        <row r="576">
          <cell r="A576" t="str">
            <v>CITY OF SHELTON-UNREGULATEDROLLOFFRORENT40DRECY</v>
          </cell>
          <cell r="B576" t="str">
            <v>CITY OF SHELTON-UNREGULATED</v>
          </cell>
          <cell r="C576" t="str">
            <v>CITY OF SHELTON-UNREGULATED</v>
          </cell>
          <cell r="D576" t="str">
            <v>ROLLOFF</v>
          </cell>
          <cell r="E576" t="str">
            <v>RORENT40DRECY</v>
          </cell>
          <cell r="F576" t="str">
            <v>ROLL OFF RENT DAILY-RECYL</v>
          </cell>
          <cell r="G576" t="str">
            <v>MONTHLY ARREARS</v>
          </cell>
          <cell r="H576">
            <v>283.8</v>
          </cell>
        </row>
        <row r="577">
          <cell r="A577" t="str">
            <v>KITSAP CO-UNREGULATEDROLLOFFRORENT40DRECY</v>
          </cell>
          <cell r="B577" t="str">
            <v>KITSAP CO-UNREGULATED</v>
          </cell>
          <cell r="C577" t="str">
            <v>KITSAP CO-UNREGULATED</v>
          </cell>
          <cell r="D577" t="str">
            <v>ROLLOFF</v>
          </cell>
          <cell r="E577" t="str">
            <v>RORENT40DRECY</v>
          </cell>
          <cell r="F577" t="str">
            <v>ROLL OFF RENT DAILY-RECYL</v>
          </cell>
          <cell r="G577" t="str">
            <v>MONTHLY ARREARS</v>
          </cell>
          <cell r="H577">
            <v>283.8</v>
          </cell>
        </row>
        <row r="578">
          <cell r="A578" t="str">
            <v>MASON CO-UNREGULATEDROLLOFFRORENT40DRECY</v>
          </cell>
          <cell r="B578" t="str">
            <v>MASON CO-UNREGULATED</v>
          </cell>
          <cell r="C578" t="str">
            <v>MASON CO-UNREGULATED</v>
          </cell>
          <cell r="D578" t="str">
            <v>ROLLOFF</v>
          </cell>
          <cell r="E578" t="str">
            <v>RORENT40DRECY</v>
          </cell>
          <cell r="F578" t="str">
            <v>ROLL OFF RENT DAILY-RECYL</v>
          </cell>
          <cell r="G578" t="str">
            <v>MONTHLY ARREARS</v>
          </cell>
          <cell r="H578">
            <v>283.8</v>
          </cell>
        </row>
        <row r="579">
          <cell r="A579" t="str">
            <v>CITY of SHELTON-REGULATEDROLLOFFRORENT40M</v>
          </cell>
          <cell r="B579" t="str">
            <v>CITY of SHELTON-REGULATED</v>
          </cell>
          <cell r="C579" t="str">
            <v>CITY of SHELTON-REGULATED</v>
          </cell>
          <cell r="D579" t="str">
            <v>ROLLOFF</v>
          </cell>
          <cell r="E579" t="str">
            <v>RORENT40M</v>
          </cell>
          <cell r="F579" t="str">
            <v>40YD ROLL OFF-MNTHLY RENT</v>
          </cell>
          <cell r="G579" t="str">
            <v>MONTHLY ARREARS</v>
          </cell>
          <cell r="H579">
            <v>165.74</v>
          </cell>
        </row>
        <row r="580">
          <cell r="A580" t="str">
            <v>CITY OF SHELTON-UNREGULATEDROLLOFFRORENT40M</v>
          </cell>
          <cell r="B580" t="str">
            <v>CITY OF SHELTON-UNREGULATED</v>
          </cell>
          <cell r="C580" t="str">
            <v>CITY OF SHELTON-UNREGULATED</v>
          </cell>
          <cell r="D580" t="str">
            <v>ROLLOFF</v>
          </cell>
          <cell r="E580" t="str">
            <v>RORENT40M</v>
          </cell>
          <cell r="F580" t="str">
            <v>40YD ROLL OFF-MNTHLY RENT</v>
          </cell>
          <cell r="G580" t="str">
            <v>MONTHLY ARREARS</v>
          </cell>
          <cell r="H580">
            <v>165.74</v>
          </cell>
        </row>
        <row r="581">
          <cell r="A581" t="str">
            <v>KITSAP CO -REGULATEDROLLOFFRORENT40M</v>
          </cell>
          <cell r="B581" t="str">
            <v>KITSAP CO -REGULATED</v>
          </cell>
          <cell r="C581" t="str">
            <v>KITSAP CO -REGULATED</v>
          </cell>
          <cell r="D581" t="str">
            <v>ROLLOFF</v>
          </cell>
          <cell r="E581" t="str">
            <v>RORENT40M</v>
          </cell>
          <cell r="F581" t="str">
            <v>40YD ROLL OFF-MNTHLY RENT</v>
          </cell>
          <cell r="G581" t="str">
            <v>MONTHLY ARREARS</v>
          </cell>
          <cell r="H581">
            <v>165.74</v>
          </cell>
        </row>
        <row r="582">
          <cell r="A582" t="str">
            <v>KITSAP CO-UNREGULATEDROLLOFFRORENT40M</v>
          </cell>
          <cell r="B582" t="str">
            <v>KITSAP CO-UNREGULATED</v>
          </cell>
          <cell r="C582" t="str">
            <v>KITSAP CO-UNREGULATED</v>
          </cell>
          <cell r="D582" t="str">
            <v>ROLLOFF</v>
          </cell>
          <cell r="E582" t="str">
            <v>RORENT40M</v>
          </cell>
          <cell r="F582" t="str">
            <v>40YD ROLL OFF-MNTHLY RENT</v>
          </cell>
          <cell r="G582" t="str">
            <v>MONTHLY ARREARS</v>
          </cell>
          <cell r="H582">
            <v>165.74</v>
          </cell>
        </row>
        <row r="583">
          <cell r="A583" t="str">
            <v>MASON CO-REGULATEDROLLOFFRORENT40M</v>
          </cell>
          <cell r="B583" t="str">
            <v>MASON CO-REGULATED</v>
          </cell>
          <cell r="C583" t="str">
            <v>MASON CO-REGULATED</v>
          </cell>
          <cell r="D583" t="str">
            <v>ROLLOFF</v>
          </cell>
          <cell r="E583" t="str">
            <v>RORENT40M</v>
          </cell>
          <cell r="F583" t="str">
            <v>40YD ROLL OFF-MNTHLY RENT</v>
          </cell>
          <cell r="G583" t="str">
            <v>MONTHLY ARREARS</v>
          </cell>
          <cell r="H583">
            <v>165.74</v>
          </cell>
        </row>
        <row r="584">
          <cell r="A584" t="str">
            <v>MASON CO-UNREGULATEDROLLOFFRORENT40M</v>
          </cell>
          <cell r="B584" t="str">
            <v>MASON CO-UNREGULATED</v>
          </cell>
          <cell r="C584" t="str">
            <v>MASON CO-UNREGULATED</v>
          </cell>
          <cell r="D584" t="str">
            <v>ROLLOFF</v>
          </cell>
          <cell r="E584" t="str">
            <v>RORENT40M</v>
          </cell>
          <cell r="F584" t="str">
            <v>40YD ROLL OFF-MNTHLY RENT</v>
          </cell>
          <cell r="G584" t="str">
            <v>MONTHLY ARREARS</v>
          </cell>
          <cell r="H584">
            <v>165.74</v>
          </cell>
        </row>
        <row r="585">
          <cell r="A585" t="str">
            <v>CITY OF SHELTON-UNREGULATEDROLLOFFRORENT40MRECY</v>
          </cell>
          <cell r="B585" t="str">
            <v>CITY OF SHELTON-UNREGULATED</v>
          </cell>
          <cell r="C585" t="str">
            <v>CITY OF SHELTON-UNREGULATED</v>
          </cell>
          <cell r="D585" t="str">
            <v>ROLLOFF</v>
          </cell>
          <cell r="E585" t="str">
            <v>RORENT40MRECY</v>
          </cell>
          <cell r="F585" t="str">
            <v>ROLL OFF RENT MONTHLY-REC</v>
          </cell>
          <cell r="G585" t="str">
            <v>MONTHLY ARREARS</v>
          </cell>
          <cell r="H585">
            <v>165.74</v>
          </cell>
        </row>
        <row r="586">
          <cell r="A586" t="str">
            <v>KITSAP CO-UNREGULATEDROLLOFFRORENT40MRECY</v>
          </cell>
          <cell r="B586" t="str">
            <v>KITSAP CO-UNREGULATED</v>
          </cell>
          <cell r="C586" t="str">
            <v>KITSAP CO-UNREGULATED</v>
          </cell>
          <cell r="D586" t="str">
            <v>ROLLOFF</v>
          </cell>
          <cell r="E586" t="str">
            <v>RORENT40MRECY</v>
          </cell>
          <cell r="F586" t="str">
            <v>ROLL OFF RENT MONTHLY-REC</v>
          </cell>
          <cell r="G586" t="str">
            <v>MONTHLY ARREARS</v>
          </cell>
          <cell r="H586">
            <v>165.74</v>
          </cell>
        </row>
        <row r="587">
          <cell r="A587" t="str">
            <v>MASON CO-UNREGULATEDROLLOFFRORENT40MRECY</v>
          </cell>
          <cell r="B587" t="str">
            <v>MASON CO-UNREGULATED</v>
          </cell>
          <cell r="C587" t="str">
            <v>MASON CO-UNREGULATED</v>
          </cell>
          <cell r="D587" t="str">
            <v>ROLLOFF</v>
          </cell>
          <cell r="E587" t="str">
            <v>RORENT40MRECY</v>
          </cell>
          <cell r="F587" t="str">
            <v>ROLL OFF RENT MONTHLY-REC</v>
          </cell>
          <cell r="G587" t="str">
            <v>MONTHLY ARREARS</v>
          </cell>
          <cell r="H587">
            <v>165.74</v>
          </cell>
        </row>
        <row r="588">
          <cell r="A588" t="str">
            <v>CITY of SHELTON-REGULATEDROLLOFFROTARP</v>
          </cell>
          <cell r="B588" t="str">
            <v>CITY of SHELTON-REGULATED</v>
          </cell>
          <cell r="C588" t="str">
            <v>CITY of SHELTON-REGULATED</v>
          </cell>
          <cell r="D588" t="str">
            <v>ROLLOFF</v>
          </cell>
          <cell r="E588" t="str">
            <v>ROTARP</v>
          </cell>
          <cell r="F588" t="str">
            <v>TARPING CHARGE</v>
          </cell>
          <cell r="G588" t="str">
            <v>ONCALL</v>
          </cell>
          <cell r="H588">
            <v>11.12</v>
          </cell>
        </row>
        <row r="589">
          <cell r="A589" t="str">
            <v>KITSAP CO -REGULATEDROLLOFFROTARP</v>
          </cell>
          <cell r="B589" t="str">
            <v>KITSAP CO -REGULATED</v>
          </cell>
          <cell r="C589" t="str">
            <v>KITSAP CO -REGULATED</v>
          </cell>
          <cell r="D589" t="str">
            <v>ROLLOFF</v>
          </cell>
          <cell r="E589" t="str">
            <v>ROTARP</v>
          </cell>
          <cell r="F589" t="str">
            <v>TARPING CHARGE</v>
          </cell>
          <cell r="G589" t="str">
            <v>ONCALL</v>
          </cell>
          <cell r="H589">
            <v>11.12</v>
          </cell>
        </row>
        <row r="590">
          <cell r="A590" t="str">
            <v>MASON CO-REGULATEDROLLOFFROTARP</v>
          </cell>
          <cell r="B590" t="str">
            <v>MASON CO-REGULATED</v>
          </cell>
          <cell r="C590" t="str">
            <v>MASON CO-REGULATED</v>
          </cell>
          <cell r="D590" t="str">
            <v>ROLLOFF</v>
          </cell>
          <cell r="E590" t="str">
            <v>ROTARP</v>
          </cell>
          <cell r="F590" t="str">
            <v>TARPING CHARGE</v>
          </cell>
          <cell r="G590" t="str">
            <v>ONCALL</v>
          </cell>
          <cell r="H590">
            <v>11.12</v>
          </cell>
        </row>
        <row r="591">
          <cell r="A591" t="str">
            <v>CITY of SHELTON-REGULATEDROLLOFFROWAIT</v>
          </cell>
          <cell r="B591" t="str">
            <v>CITY of SHELTON-REGULATED</v>
          </cell>
          <cell r="C591" t="str">
            <v>CITY of SHELTON-REGULATED</v>
          </cell>
          <cell r="D591" t="str">
            <v>ROLLOFF</v>
          </cell>
          <cell r="E591" t="str">
            <v>ROWAIT</v>
          </cell>
          <cell r="F591" t="str">
            <v>TIME/STANDBY CHARGE</v>
          </cell>
          <cell r="G591" t="str">
            <v>ONCALL</v>
          </cell>
          <cell r="H591">
            <v>0</v>
          </cell>
        </row>
        <row r="592">
          <cell r="A592" t="str">
            <v>CITY OF SHELTON-UNREGULATEDROLLOFFROWAIT</v>
          </cell>
          <cell r="B592" t="str">
            <v>CITY OF SHELTON-UNREGULATED</v>
          </cell>
          <cell r="C592" t="str">
            <v>CITY OF SHELTON-UNREGULATED</v>
          </cell>
          <cell r="D592" t="str">
            <v>ROLLOFF</v>
          </cell>
          <cell r="E592" t="str">
            <v>ROWAIT</v>
          </cell>
          <cell r="F592" t="str">
            <v>TIME/STANDBY CHARGE</v>
          </cell>
          <cell r="G592" t="str">
            <v>ONCALL</v>
          </cell>
          <cell r="H592">
            <v>0</v>
          </cell>
        </row>
        <row r="593">
          <cell r="A593" t="str">
            <v>KITSAP CO -REGULATEDROLLOFFROWAIT</v>
          </cell>
          <cell r="B593" t="str">
            <v>KITSAP CO -REGULATED</v>
          </cell>
          <cell r="C593" t="str">
            <v>KITSAP CO -REGULATED</v>
          </cell>
          <cell r="D593" t="str">
            <v>ROLLOFF</v>
          </cell>
          <cell r="E593" t="str">
            <v>ROWAIT</v>
          </cell>
          <cell r="F593" t="str">
            <v>TIME/STANDBY CHARGE</v>
          </cell>
          <cell r="G593" t="str">
            <v>ONCALL</v>
          </cell>
          <cell r="H593">
            <v>0</v>
          </cell>
        </row>
        <row r="594">
          <cell r="A594" t="str">
            <v>KITSAP CO-UNREGULATEDROLLOFFROWAIT</v>
          </cell>
          <cell r="B594" t="str">
            <v>KITSAP CO-UNREGULATED</v>
          </cell>
          <cell r="C594" t="str">
            <v>KITSAP CO-UNREGULATED</v>
          </cell>
          <cell r="D594" t="str">
            <v>ROLLOFF</v>
          </cell>
          <cell r="E594" t="str">
            <v>ROWAIT</v>
          </cell>
          <cell r="F594" t="str">
            <v>TIME/STANDBY CHARGE</v>
          </cell>
          <cell r="G594" t="str">
            <v>ONCALL</v>
          </cell>
          <cell r="H594">
            <v>0</v>
          </cell>
        </row>
        <row r="595">
          <cell r="A595" t="str">
            <v>MASON CO-REGULATEDROLLOFFROWAIT</v>
          </cell>
          <cell r="B595" t="str">
            <v>MASON CO-REGULATED</v>
          </cell>
          <cell r="C595" t="str">
            <v>MASON CO-REGULATED</v>
          </cell>
          <cell r="D595" t="str">
            <v>ROLLOFF</v>
          </cell>
          <cell r="E595" t="str">
            <v>ROWAIT</v>
          </cell>
          <cell r="F595" t="str">
            <v>TIME/STANDBY CHARGE</v>
          </cell>
          <cell r="G595" t="str">
            <v>ONCALL</v>
          </cell>
          <cell r="H595">
            <v>0</v>
          </cell>
        </row>
        <row r="596">
          <cell r="A596" t="str">
            <v>MASON CO-UNREGULATEDROLLOFFROWAIT</v>
          </cell>
          <cell r="B596" t="str">
            <v>MASON CO-UNREGULATED</v>
          </cell>
          <cell r="C596" t="str">
            <v>MASON CO-UNREGULATED</v>
          </cell>
          <cell r="D596" t="str">
            <v>ROLLOFF</v>
          </cell>
          <cell r="E596" t="str">
            <v>ROWAIT</v>
          </cell>
          <cell r="F596" t="str">
            <v>TIME/STANDBY CHARGE</v>
          </cell>
          <cell r="G596" t="str">
            <v>ONCALL</v>
          </cell>
          <cell r="H596">
            <v>155.09</v>
          </cell>
        </row>
        <row r="597">
          <cell r="A597" t="str">
            <v>CITY OF SHELTON-CONTRACTRESIDENTIALRTRNCART300-RES</v>
          </cell>
          <cell r="B597" t="str">
            <v>CITY OF SHELTON-CONTRACT</v>
          </cell>
          <cell r="C597" t="str">
            <v>CITY OF SHELTON-CONTRACT</v>
          </cell>
          <cell r="D597" t="str">
            <v>RESIDENTIAL</v>
          </cell>
          <cell r="E597" t="str">
            <v>RTRNCART300-RES</v>
          </cell>
          <cell r="F597" t="str">
            <v>RETURN TRIP 300 GL</v>
          </cell>
          <cell r="G597" t="str">
            <v>ONCALL</v>
          </cell>
          <cell r="H597">
            <v>16.420000000000002</v>
          </cell>
        </row>
        <row r="598">
          <cell r="A598" t="str">
            <v>CITY OF SHELTON-UNREGULATEDRESIDENTIALRTRNCART300-RES</v>
          </cell>
          <cell r="B598" t="str">
            <v>CITY OF SHELTON-UNREGULATED</v>
          </cell>
          <cell r="C598" t="str">
            <v>CITY OF SHELTON-UNREGULATED</v>
          </cell>
          <cell r="D598" t="str">
            <v>RESIDENTIAL</v>
          </cell>
          <cell r="E598" t="str">
            <v>RTRNCART300-RES</v>
          </cell>
          <cell r="F598" t="str">
            <v>RETURN TRIP 300 GL</v>
          </cell>
          <cell r="G598" t="str">
            <v>ONCALL</v>
          </cell>
          <cell r="H598">
            <v>20.43</v>
          </cell>
        </row>
        <row r="599">
          <cell r="A599" t="str">
            <v>CITY OF SHELTON-CONTRACTRESIDENTIALRTRNCART35-RES</v>
          </cell>
          <cell r="B599" t="str">
            <v>CITY OF SHELTON-CONTRACT</v>
          </cell>
          <cell r="C599" t="str">
            <v>CITY OF SHELTON-CONTRACT</v>
          </cell>
          <cell r="D599" t="str">
            <v>RESIDENTIAL</v>
          </cell>
          <cell r="E599" t="str">
            <v>RTRNCART35-RES</v>
          </cell>
          <cell r="F599" t="str">
            <v>RETURN TRIP 35 GL</v>
          </cell>
          <cell r="G599" t="str">
            <v>ONCALL</v>
          </cell>
          <cell r="H599">
            <v>10.59</v>
          </cell>
        </row>
        <row r="600">
          <cell r="A600" t="str">
            <v>CITY OF SHELTON-UNREGULATEDRESIDENTIALRTRNCART35-RES</v>
          </cell>
          <cell r="B600" t="str">
            <v>CITY OF SHELTON-UNREGULATED</v>
          </cell>
          <cell r="C600" t="str">
            <v>CITY OF SHELTON-UNREGULATED</v>
          </cell>
          <cell r="D600" t="str">
            <v>RESIDENTIAL</v>
          </cell>
          <cell r="E600" t="str">
            <v>RTRNCART35-RES</v>
          </cell>
          <cell r="F600" t="str">
            <v>RETURN TRIP 35 GL</v>
          </cell>
          <cell r="G600" t="str">
            <v>ONCALL</v>
          </cell>
          <cell r="H600">
            <v>13.17</v>
          </cell>
        </row>
        <row r="601">
          <cell r="A601" t="str">
            <v>CITY OF SHELTON-CONTRACTRESIDENTIALRTRNCART64-RES</v>
          </cell>
          <cell r="B601" t="str">
            <v>CITY OF SHELTON-CONTRACT</v>
          </cell>
          <cell r="C601" t="str">
            <v>CITY OF SHELTON-CONTRACT</v>
          </cell>
          <cell r="D601" t="str">
            <v>RESIDENTIAL</v>
          </cell>
          <cell r="E601" t="str">
            <v>RTRNCART64-RES</v>
          </cell>
          <cell r="F601" t="str">
            <v>RETURN TRIP 64 GL</v>
          </cell>
          <cell r="G601" t="str">
            <v>ONCALL</v>
          </cell>
          <cell r="H601">
            <v>13.01</v>
          </cell>
        </row>
        <row r="602">
          <cell r="A602" t="str">
            <v>CITY OF SHELTON-UNREGULATEDRESIDENTIALRTRNCART64-RES</v>
          </cell>
          <cell r="B602" t="str">
            <v>CITY OF SHELTON-UNREGULATED</v>
          </cell>
          <cell r="C602" t="str">
            <v>CITY OF SHELTON-UNREGULATED</v>
          </cell>
          <cell r="D602" t="str">
            <v>RESIDENTIAL</v>
          </cell>
          <cell r="E602" t="str">
            <v>RTRNCART64-RES</v>
          </cell>
          <cell r="F602" t="str">
            <v>RETURN TRIP 64 GL</v>
          </cell>
          <cell r="G602" t="str">
            <v>ONCALL</v>
          </cell>
          <cell r="H602">
            <v>16.190000000000001</v>
          </cell>
        </row>
        <row r="603">
          <cell r="A603" t="str">
            <v>CITY OF SHELTON-CONTRACTRESIDENTIALRTRNCART96-RES</v>
          </cell>
          <cell r="B603" t="str">
            <v>CITY OF SHELTON-CONTRACT</v>
          </cell>
          <cell r="C603" t="str">
            <v>CITY OF SHELTON-CONTRACT</v>
          </cell>
          <cell r="D603" t="str">
            <v>RESIDENTIAL</v>
          </cell>
          <cell r="E603" t="str">
            <v>RTRNCART96-RES</v>
          </cell>
          <cell r="F603" t="str">
            <v>RETURN TRIP 96 GL</v>
          </cell>
          <cell r="G603" t="str">
            <v>ONCALL</v>
          </cell>
          <cell r="H603">
            <v>15.63</v>
          </cell>
        </row>
        <row r="604">
          <cell r="A604" t="str">
            <v>CITY OF SHELTON-UNREGULATEDRESIDENTIALRTRNCART96-RES</v>
          </cell>
          <cell r="B604" t="str">
            <v>CITY OF SHELTON-UNREGULATED</v>
          </cell>
          <cell r="C604" t="str">
            <v>CITY OF SHELTON-UNREGULATED</v>
          </cell>
          <cell r="D604" t="str">
            <v>RESIDENTIAL</v>
          </cell>
          <cell r="E604" t="str">
            <v>RTRNCART96-RES</v>
          </cell>
          <cell r="F604" t="str">
            <v>RETURN TRIP 96 GL</v>
          </cell>
          <cell r="G604" t="str">
            <v>ONCALL</v>
          </cell>
          <cell r="H604">
            <v>19.440000000000001</v>
          </cell>
        </row>
        <row r="605">
          <cell r="A605" t="str">
            <v>CITY OF SHELTON-CONTRACTRESIDENTIALRTRNCART96GW-RES</v>
          </cell>
          <cell r="B605" t="str">
            <v>CITY OF SHELTON-CONTRACT</v>
          </cell>
          <cell r="C605" t="str">
            <v>CITY OF SHELTON-CONTRACT</v>
          </cell>
          <cell r="D605" t="str">
            <v>RESIDENTIAL</v>
          </cell>
          <cell r="E605" t="str">
            <v>RTRNCART96GW-RES</v>
          </cell>
          <cell r="F605" t="str">
            <v>RETURN TRIP YARDWASTE</v>
          </cell>
          <cell r="G605" t="str">
            <v>ONCALL</v>
          </cell>
          <cell r="H605">
            <v>4.32</v>
          </cell>
        </row>
        <row r="606">
          <cell r="A606" t="str">
            <v>CITY OF SHELTON-UNREGULATEDRESIDENTIALRTRNCART96GW-RES</v>
          </cell>
          <cell r="B606" t="str">
            <v>CITY OF SHELTON-UNREGULATED</v>
          </cell>
          <cell r="C606" t="str">
            <v>CITY OF SHELTON-UNREGULATED</v>
          </cell>
          <cell r="D606" t="str">
            <v>RESIDENTIAL</v>
          </cell>
          <cell r="E606" t="str">
            <v>RTRNCART96GW-RES</v>
          </cell>
          <cell r="F606" t="str">
            <v>RETURN TRIP YARDWASTE</v>
          </cell>
          <cell r="G606" t="str">
            <v>ONCALL</v>
          </cell>
          <cell r="H606">
            <v>5.5</v>
          </cell>
        </row>
        <row r="607">
          <cell r="A607" t="str">
            <v>MASON CO-UNREGULATEDROLLOFFSHELTON</v>
          </cell>
          <cell r="B607" t="str">
            <v>MASON CO-UNREGULATED</v>
          </cell>
          <cell r="C607" t="str">
            <v>MASON CO-UNREGULATED</v>
          </cell>
          <cell r="D607" t="str">
            <v>ROLLOFF</v>
          </cell>
          <cell r="E607" t="str">
            <v>SHELTON</v>
          </cell>
          <cell r="F607" t="str">
            <v>SHELTON TRANSFER BOX HAUL</v>
          </cell>
          <cell r="G607" t="str">
            <v>MONTHLY ARREARS</v>
          </cell>
          <cell r="H607">
            <v>47.52</v>
          </cell>
        </row>
        <row r="608">
          <cell r="A608" t="str">
            <v>CITY OF SHELTON-CONTRACTCOMMERCIAL - REARLOADSL096.0GEO001CGW</v>
          </cell>
          <cell r="B608" t="str">
            <v>CITY OF SHELTON-CONTRACT</v>
          </cell>
          <cell r="C608" t="str">
            <v>CITY OF SHELTON-CONTRACT</v>
          </cell>
          <cell r="D608" t="str">
            <v>COMMERCIAL - REARLOAD</v>
          </cell>
          <cell r="E608" t="str">
            <v>SL096.0GEO001CGW</v>
          </cell>
          <cell r="F608" t="str">
            <v>96 GL EOW COM GREENWASTE</v>
          </cell>
          <cell r="G608" t="str">
            <v>MONTHLY ARREARS</v>
          </cell>
          <cell r="H608">
            <v>4.32</v>
          </cell>
        </row>
        <row r="609">
          <cell r="A609" t="str">
            <v>CITY OF SHELTON-UNREGULATEDCOMMERCIAL - REARLOADSL096.0GEO001CGW</v>
          </cell>
          <cell r="B609" t="str">
            <v>CITY OF SHELTON-UNREGULATED</v>
          </cell>
          <cell r="C609" t="str">
            <v>CITY OF SHELTON-UNREGULATED</v>
          </cell>
          <cell r="D609" t="str">
            <v>COMMERCIAL - REARLOAD</v>
          </cell>
          <cell r="E609" t="str">
            <v>SL096.0GEO001CGW</v>
          </cell>
          <cell r="F609" t="str">
            <v>96 GL EOW COM GREENWASTE</v>
          </cell>
          <cell r="G609" t="str">
            <v>MONTHLY ARREARS</v>
          </cell>
          <cell r="H609">
            <v>5.5</v>
          </cell>
        </row>
        <row r="610">
          <cell r="A610" t="str">
            <v>CITY OF SHELTON-CONTRACTRESIDENTIALSL096.0GEO001GW</v>
          </cell>
          <cell r="B610" t="str">
            <v>CITY OF SHELTON-CONTRACT</v>
          </cell>
          <cell r="C610" t="str">
            <v>CITY OF SHELTON-CONTRACT</v>
          </cell>
          <cell r="D610" t="str">
            <v>RESIDENTIAL</v>
          </cell>
          <cell r="E610" t="str">
            <v>SL096.0GEO001GW</v>
          </cell>
          <cell r="F610" t="str">
            <v>SL 96 GL EOW GREENWASTE 1</v>
          </cell>
          <cell r="G610" t="str">
            <v>BI-MONTHLY SPLIT EVEN</v>
          </cell>
          <cell r="H610">
            <v>4.32</v>
          </cell>
        </row>
        <row r="611">
          <cell r="A611" t="str">
            <v>CITY OF SHELTON-UNREGULATEDRESIDENTIALSL096.0GEO001GW</v>
          </cell>
          <cell r="B611" t="str">
            <v>CITY OF SHELTON-UNREGULATED</v>
          </cell>
          <cell r="C611" t="str">
            <v>CITY OF SHELTON-UNREGULATED</v>
          </cell>
          <cell r="D611" t="str">
            <v>RESIDENTIAL</v>
          </cell>
          <cell r="E611" t="str">
            <v>SL096.0GEO001GW</v>
          </cell>
          <cell r="F611" t="str">
            <v>SL 96 GL EOW GREENWASTE 1</v>
          </cell>
          <cell r="G611" t="str">
            <v>BI-MONTHLY SPLIT EVEN</v>
          </cell>
          <cell r="H611">
            <v>2.75</v>
          </cell>
        </row>
        <row r="612">
          <cell r="A612" t="str">
            <v>CITY of SHELTON-REGULATEDRESIDENTIALSTAIR-RES</v>
          </cell>
          <cell r="B612" t="str">
            <v>CITY of SHELTON-REGULATED</v>
          </cell>
          <cell r="C612" t="str">
            <v>CITY of SHELTON-REGULATED</v>
          </cell>
          <cell r="D612" t="str">
            <v>RESIDENTIAL</v>
          </cell>
          <cell r="E612" t="str">
            <v>STAIR-RES</v>
          </cell>
          <cell r="F612" t="str">
            <v>PER STAIR - RES</v>
          </cell>
          <cell r="G612" t="str">
            <v>ONCALL</v>
          </cell>
          <cell r="H612">
            <v>0.1</v>
          </cell>
        </row>
        <row r="613">
          <cell r="A613" t="str">
            <v>KITSAP CO -REGULATEDRESIDENTIALSTAIR-RES</v>
          </cell>
          <cell r="B613" t="str">
            <v>KITSAP CO -REGULATED</v>
          </cell>
          <cell r="C613" t="str">
            <v>KITSAP CO -REGULATED</v>
          </cell>
          <cell r="D613" t="str">
            <v>RESIDENTIAL</v>
          </cell>
          <cell r="E613" t="str">
            <v>STAIR-RES</v>
          </cell>
          <cell r="F613" t="str">
            <v>PER STAIR - RES</v>
          </cell>
          <cell r="G613" t="str">
            <v>ONCALL</v>
          </cell>
          <cell r="H613">
            <v>0.1</v>
          </cell>
        </row>
        <row r="614">
          <cell r="A614" t="str">
            <v>KITSAP CO-UNREGULATEDRESIDENTIALSTAIR-RES</v>
          </cell>
          <cell r="B614" t="str">
            <v>KITSAP CO-UNREGULATED</v>
          </cell>
          <cell r="C614" t="str">
            <v>KITSAP CO-UNREGULATED</v>
          </cell>
          <cell r="D614" t="str">
            <v>RESIDENTIAL</v>
          </cell>
          <cell r="E614" t="str">
            <v>STAIR-RES</v>
          </cell>
          <cell r="F614" t="str">
            <v>PER STAIR - RES</v>
          </cell>
          <cell r="G614" t="str">
            <v>ONCALL</v>
          </cell>
          <cell r="H614">
            <v>0.1</v>
          </cell>
        </row>
        <row r="615">
          <cell r="A615" t="str">
            <v>MASON CO-REGULATEDRESIDENTIALSTAIR-RES</v>
          </cell>
          <cell r="B615" t="str">
            <v>MASON CO-REGULATED</v>
          </cell>
          <cell r="C615" t="str">
            <v>MASON CO-REGULATED</v>
          </cell>
          <cell r="D615" t="str">
            <v>RESIDENTIAL</v>
          </cell>
          <cell r="E615" t="str">
            <v>STAIR-RES</v>
          </cell>
          <cell r="F615" t="str">
            <v>PER STAIR - RES</v>
          </cell>
          <cell r="G615" t="str">
            <v>ONCALL</v>
          </cell>
          <cell r="H615">
            <v>0.1</v>
          </cell>
        </row>
        <row r="616">
          <cell r="A616" t="str">
            <v>MASON CO-UNREGULATEDRESIDENTIALSTAIR-RES</v>
          </cell>
          <cell r="B616" t="str">
            <v>MASON CO-UNREGULATED</v>
          </cell>
          <cell r="C616" t="str">
            <v>MASON CO-UNREGULATED</v>
          </cell>
          <cell r="D616" t="str">
            <v>RESIDENTIAL</v>
          </cell>
          <cell r="E616" t="str">
            <v>STAIR-RES</v>
          </cell>
          <cell r="F616" t="str">
            <v>PER STAIR - RES</v>
          </cell>
          <cell r="G616" t="str">
            <v>ONCALL</v>
          </cell>
          <cell r="H616">
            <v>0.1</v>
          </cell>
        </row>
        <row r="617">
          <cell r="A617" t="str">
            <v>CITY of SHELTON-REGULATEDRESIDENTIALSTMCLNRECY</v>
          </cell>
          <cell r="B617" t="str">
            <v>CITY of SHELTON-REGULATED</v>
          </cell>
          <cell r="C617" t="str">
            <v>CITY of SHELTON-REGULATED</v>
          </cell>
          <cell r="D617" t="str">
            <v>RESIDENTIAL</v>
          </cell>
          <cell r="E617" t="str">
            <v>STMCLNRECY</v>
          </cell>
          <cell r="F617" t="str">
            <v>STEAM CLEANING RECY</v>
          </cell>
          <cell r="G617" t="str">
            <v>ONCALL</v>
          </cell>
          <cell r="H617">
            <v>15</v>
          </cell>
        </row>
        <row r="618">
          <cell r="A618" t="str">
            <v>KITSAP CO -REGULATEDRESIDENTIALSTMCLNRECY</v>
          </cell>
          <cell r="B618" t="str">
            <v>KITSAP CO -REGULATED</v>
          </cell>
          <cell r="C618" t="str">
            <v>KITSAP CO -REGULATED</v>
          </cell>
          <cell r="D618" t="str">
            <v>RESIDENTIAL</v>
          </cell>
          <cell r="E618" t="str">
            <v>STMCLNRECY</v>
          </cell>
          <cell r="F618" t="str">
            <v>STEAM CLEANING RECY</v>
          </cell>
          <cell r="G618" t="str">
            <v>ONCALL</v>
          </cell>
          <cell r="H618">
            <v>15.17</v>
          </cell>
        </row>
        <row r="619">
          <cell r="A619" t="str">
            <v>KITSAP CO-UNREGULATEDRESIDENTIALSTMCLNRECY</v>
          </cell>
          <cell r="B619" t="str">
            <v>KITSAP CO-UNREGULATED</v>
          </cell>
          <cell r="C619" t="str">
            <v>KITSAP CO-UNREGULATED</v>
          </cell>
          <cell r="D619" t="str">
            <v>RESIDENTIAL</v>
          </cell>
          <cell r="E619" t="str">
            <v>STMCLNRECY</v>
          </cell>
          <cell r="F619" t="str">
            <v>STEAM CLEANING RECY</v>
          </cell>
          <cell r="G619" t="str">
            <v>ONCALL</v>
          </cell>
          <cell r="H619">
            <v>15.17</v>
          </cell>
        </row>
        <row r="620">
          <cell r="A620" t="str">
            <v>MASON CO-REGULATEDRESIDENTIALSTMCLNRECY</v>
          </cell>
          <cell r="B620" t="str">
            <v>MASON CO-REGULATED</v>
          </cell>
          <cell r="C620" t="str">
            <v>MASON CO-REGULATED</v>
          </cell>
          <cell r="D620" t="str">
            <v>RESIDENTIAL</v>
          </cell>
          <cell r="E620" t="str">
            <v>STMCLNRECY</v>
          </cell>
          <cell r="F620" t="str">
            <v>STEAM CLEANING RECY</v>
          </cell>
          <cell r="G620" t="str">
            <v>ONCALL</v>
          </cell>
          <cell r="H620">
            <v>15</v>
          </cell>
        </row>
        <row r="621">
          <cell r="A621" t="str">
            <v>MASON CO-UNREGULATEDRESIDENTIALSTMCLNRECY</v>
          </cell>
          <cell r="B621" t="str">
            <v>MASON CO-UNREGULATED</v>
          </cell>
          <cell r="C621" t="str">
            <v>MASON CO-UNREGULATED</v>
          </cell>
          <cell r="D621" t="str">
            <v>RESIDENTIAL</v>
          </cell>
          <cell r="E621" t="str">
            <v>STMCLNRECY</v>
          </cell>
          <cell r="F621" t="str">
            <v>STEAM CLEANING RECY</v>
          </cell>
          <cell r="G621" t="str">
            <v>ONCALL</v>
          </cell>
          <cell r="H621">
            <v>15</v>
          </cell>
        </row>
        <row r="622">
          <cell r="A622" t="str">
            <v>CITY of SHELTON-REGULATEDRESIDENTIALSTMCLNREF</v>
          </cell>
          <cell r="B622" t="str">
            <v>CITY of SHELTON-REGULATED</v>
          </cell>
          <cell r="C622" t="str">
            <v>CITY of SHELTON-REGULATED</v>
          </cell>
          <cell r="D622" t="str">
            <v>RESIDENTIAL</v>
          </cell>
          <cell r="E622" t="str">
            <v>STMCLNREF</v>
          </cell>
          <cell r="F622" t="str">
            <v>STEAM CLEANING REFUSE</v>
          </cell>
          <cell r="G622" t="str">
            <v>ONCALL</v>
          </cell>
          <cell r="H622">
            <v>15</v>
          </cell>
        </row>
        <row r="623">
          <cell r="A623" t="str">
            <v>KITSAP CO -REGULATEDRESIDENTIALSTMCLNREF</v>
          </cell>
          <cell r="B623" t="str">
            <v>KITSAP CO -REGULATED</v>
          </cell>
          <cell r="C623" t="str">
            <v>KITSAP CO -REGULATED</v>
          </cell>
          <cell r="D623" t="str">
            <v>RESIDENTIAL</v>
          </cell>
          <cell r="E623" t="str">
            <v>STMCLNREF</v>
          </cell>
          <cell r="F623" t="str">
            <v>STEAM CLEANING REFUSE</v>
          </cell>
          <cell r="G623" t="str">
            <v>ONCALL</v>
          </cell>
          <cell r="H623">
            <v>15.17</v>
          </cell>
        </row>
        <row r="624">
          <cell r="A624" t="str">
            <v>KITSAP CO-UNREGULATEDRESIDENTIALSTMCLNREF</v>
          </cell>
          <cell r="B624" t="str">
            <v>KITSAP CO-UNREGULATED</v>
          </cell>
          <cell r="C624" t="str">
            <v>KITSAP CO-UNREGULATED</v>
          </cell>
          <cell r="D624" t="str">
            <v>RESIDENTIAL</v>
          </cell>
          <cell r="E624" t="str">
            <v>STMCLNREF</v>
          </cell>
          <cell r="F624" t="str">
            <v>STEAM CLEANING REFUSE</v>
          </cell>
          <cell r="G624" t="str">
            <v>ONCALL</v>
          </cell>
          <cell r="H624">
            <v>15.17</v>
          </cell>
        </row>
        <row r="625">
          <cell r="A625" t="str">
            <v>MASON CO-REGULATEDRESIDENTIALSTMCLNREF</v>
          </cell>
          <cell r="B625" t="str">
            <v>MASON CO-REGULATED</v>
          </cell>
          <cell r="C625" t="str">
            <v>MASON CO-REGULATED</v>
          </cell>
          <cell r="D625" t="str">
            <v>RESIDENTIAL</v>
          </cell>
          <cell r="E625" t="str">
            <v>STMCLNREF</v>
          </cell>
          <cell r="F625" t="str">
            <v>STEAM CLEANING REFUSE</v>
          </cell>
          <cell r="G625" t="str">
            <v>ONCALL</v>
          </cell>
          <cell r="H625">
            <v>15</v>
          </cell>
        </row>
        <row r="626">
          <cell r="A626" t="str">
            <v>MASON CO-UNREGULATEDRESIDENTIALSTMCLNREF</v>
          </cell>
          <cell r="B626" t="str">
            <v>MASON CO-UNREGULATED</v>
          </cell>
          <cell r="C626" t="str">
            <v>MASON CO-UNREGULATED</v>
          </cell>
          <cell r="D626" t="str">
            <v>RESIDENTIAL</v>
          </cell>
          <cell r="E626" t="str">
            <v>STMCLNREF</v>
          </cell>
          <cell r="F626" t="str">
            <v>STEAM CLEANING REFUSE</v>
          </cell>
          <cell r="G626" t="str">
            <v>ONCALL</v>
          </cell>
          <cell r="H626">
            <v>15</v>
          </cell>
        </row>
        <row r="627">
          <cell r="A627" t="str">
            <v>CITY of SHELTON-REGULATEDSTORAGESTODEL</v>
          </cell>
          <cell r="B627" t="str">
            <v>CITY of SHELTON-REGULATED</v>
          </cell>
          <cell r="C627" t="str">
            <v>CITY of SHELTON-REGULATED</v>
          </cell>
          <cell r="D627" t="str">
            <v>STORAGE</v>
          </cell>
          <cell r="E627" t="str">
            <v>STODEL</v>
          </cell>
          <cell r="F627" t="str">
            <v>STORAGE CONT DELIVERY</v>
          </cell>
          <cell r="G627" t="str">
            <v>ONCALL</v>
          </cell>
          <cell r="H627">
            <v>56.75</v>
          </cell>
        </row>
        <row r="628">
          <cell r="A628" t="str">
            <v>KITSAP CO -REGULATEDSTORAGESTODEL</v>
          </cell>
          <cell r="B628" t="str">
            <v>KITSAP CO -REGULATED</v>
          </cell>
          <cell r="C628" t="str">
            <v>KITSAP CO -REGULATED</v>
          </cell>
          <cell r="D628" t="str">
            <v>STORAGE</v>
          </cell>
          <cell r="E628" t="str">
            <v>STODEL</v>
          </cell>
          <cell r="F628" t="str">
            <v>STORAGE CONT DELIVERY</v>
          </cell>
          <cell r="G628" t="str">
            <v>ONCALL</v>
          </cell>
          <cell r="H628">
            <v>56.75</v>
          </cell>
        </row>
        <row r="629">
          <cell r="A629" t="str">
            <v>MASON CO-REGULATEDSTORAGESTODEL</v>
          </cell>
          <cell r="B629" t="str">
            <v>MASON CO-REGULATED</v>
          </cell>
          <cell r="C629" t="str">
            <v>MASON CO-REGULATED</v>
          </cell>
          <cell r="D629" t="str">
            <v>STORAGE</v>
          </cell>
          <cell r="E629" t="str">
            <v>STODEL</v>
          </cell>
          <cell r="F629" t="str">
            <v>STORAGE CONT DELIVERY</v>
          </cell>
          <cell r="G629" t="str">
            <v>ONCALL</v>
          </cell>
          <cell r="H629">
            <v>56.75</v>
          </cell>
        </row>
        <row r="630">
          <cell r="A630" t="str">
            <v>CITY of SHELTON-REGULATEDRESIDENTIALSUNKENR</v>
          </cell>
          <cell r="B630" t="str">
            <v>CITY of SHELTON-REGULATED</v>
          </cell>
          <cell r="C630" t="str">
            <v>CITY of SHELTON-REGULATED</v>
          </cell>
          <cell r="D630" t="str">
            <v>RESIDENTIAL</v>
          </cell>
          <cell r="E630" t="str">
            <v>SUNKENR</v>
          </cell>
          <cell r="F630" t="str">
            <v>SUNKEN CAN CHARGE</v>
          </cell>
          <cell r="G630" t="str">
            <v>BI-MONTHLY SPLIT EVEN</v>
          </cell>
          <cell r="H630">
            <v>0.16500000000000001</v>
          </cell>
        </row>
        <row r="631">
          <cell r="A631" t="str">
            <v>KITSAP CO -REGULATEDRESIDENTIALSUNKENR</v>
          </cell>
          <cell r="B631" t="str">
            <v>KITSAP CO -REGULATED</v>
          </cell>
          <cell r="C631" t="str">
            <v>KITSAP CO -REGULATED</v>
          </cell>
          <cell r="D631" t="str">
            <v>RESIDENTIAL</v>
          </cell>
          <cell r="E631" t="str">
            <v>SUNKENR</v>
          </cell>
          <cell r="F631" t="str">
            <v>SUNKEN CAN CHARGE</v>
          </cell>
          <cell r="G631" t="str">
            <v>BI-MONTHLY SPLIT EVEN</v>
          </cell>
          <cell r="H631">
            <v>0.16500000000000001</v>
          </cell>
        </row>
        <row r="632">
          <cell r="A632" t="str">
            <v>MASON CO-REGULATEDRESIDENTIALSUNKENR</v>
          </cell>
          <cell r="B632" t="str">
            <v>MASON CO-REGULATED</v>
          </cell>
          <cell r="C632" t="str">
            <v>MASON CO-REGULATED</v>
          </cell>
          <cell r="D632" t="str">
            <v>RESIDENTIAL</v>
          </cell>
          <cell r="E632" t="str">
            <v>SUNKENR</v>
          </cell>
          <cell r="F632" t="str">
            <v>SUNKEN CAN CHARGE</v>
          </cell>
          <cell r="G632" t="str">
            <v>BI-MONTHLY SPLIT EVEN</v>
          </cell>
          <cell r="H632">
            <v>0.16500000000000001</v>
          </cell>
        </row>
        <row r="633">
          <cell r="A633" t="str">
            <v>CITY of SHELTON-REGULATEDCOMMERCIAL RECYCLETARPRECY</v>
          </cell>
          <cell r="B633" t="str">
            <v>CITY of SHELTON-REGULATED</v>
          </cell>
          <cell r="C633" t="str">
            <v>CITY of SHELTON-REGULATED</v>
          </cell>
          <cell r="D633" t="str">
            <v>COMMERCIAL RECYCLE</v>
          </cell>
          <cell r="E633" t="str">
            <v>TARPRECY</v>
          </cell>
          <cell r="F633" t="str">
            <v>TARPING FEE RECY</v>
          </cell>
          <cell r="G633" t="str">
            <v>ONCALL</v>
          </cell>
          <cell r="H633">
            <v>0</v>
          </cell>
        </row>
        <row r="634">
          <cell r="A634" t="str">
            <v>CITY OF SHELTON-UNREGULATEDCOMMERCIAL RECYCLETARPRECY</v>
          </cell>
          <cell r="B634" t="str">
            <v>CITY OF SHELTON-UNREGULATED</v>
          </cell>
          <cell r="C634" t="str">
            <v>CITY OF SHELTON-UNREGULATED</v>
          </cell>
          <cell r="D634" t="str">
            <v>COMMERCIAL RECYCLE</v>
          </cell>
          <cell r="E634" t="str">
            <v>TARPRECY</v>
          </cell>
          <cell r="F634" t="str">
            <v>TARPING FEE RECY</v>
          </cell>
          <cell r="G634" t="str">
            <v>ONCALL</v>
          </cell>
          <cell r="H634">
            <v>11.68</v>
          </cell>
        </row>
        <row r="635">
          <cell r="A635" t="str">
            <v>KITSAP CO -REGULATEDCOMMERCIAL RECYCLETARPRECY</v>
          </cell>
          <cell r="B635" t="str">
            <v>KITSAP CO -REGULATED</v>
          </cell>
          <cell r="C635" t="str">
            <v>KITSAP CO -REGULATED</v>
          </cell>
          <cell r="D635" t="str">
            <v>COMMERCIAL RECYCLE</v>
          </cell>
          <cell r="E635" t="str">
            <v>TARPRECY</v>
          </cell>
          <cell r="F635" t="str">
            <v>TARPING FEE RECY</v>
          </cell>
          <cell r="G635" t="str">
            <v>ONCALL</v>
          </cell>
          <cell r="H635">
            <v>0</v>
          </cell>
        </row>
        <row r="636">
          <cell r="A636" t="str">
            <v>KITSAP CO-UNREGULATEDCOMMERCIAL RECYCLETARPRECY</v>
          </cell>
          <cell r="B636" t="str">
            <v>KITSAP CO-UNREGULATED</v>
          </cell>
          <cell r="C636" t="str">
            <v>KITSAP CO-UNREGULATED</v>
          </cell>
          <cell r="D636" t="str">
            <v>COMMERCIAL RECYCLE</v>
          </cell>
          <cell r="E636" t="str">
            <v>TARPRECY</v>
          </cell>
          <cell r="F636" t="str">
            <v>TARPING FEE RECY</v>
          </cell>
          <cell r="G636" t="str">
            <v>ONCALL</v>
          </cell>
          <cell r="H636">
            <v>11.68</v>
          </cell>
        </row>
        <row r="637">
          <cell r="A637" t="str">
            <v>MASON CO-REGULATEDCOMMERCIAL RECYCLETARPRECY</v>
          </cell>
          <cell r="B637" t="str">
            <v>MASON CO-REGULATED</v>
          </cell>
          <cell r="C637" t="str">
            <v>MASON CO-REGULATED</v>
          </cell>
          <cell r="D637" t="str">
            <v>COMMERCIAL RECYCLE</v>
          </cell>
          <cell r="E637" t="str">
            <v>TARPRECY</v>
          </cell>
          <cell r="F637" t="str">
            <v>TARPING FEE RECY</v>
          </cell>
          <cell r="G637" t="str">
            <v>ONCALL</v>
          </cell>
          <cell r="H637">
            <v>0</v>
          </cell>
        </row>
        <row r="638">
          <cell r="A638" t="str">
            <v>MASON CO-UNREGULATEDCOMMERCIAL RECYCLETARPRECY</v>
          </cell>
          <cell r="B638" t="str">
            <v>MASON CO-UNREGULATED</v>
          </cell>
          <cell r="C638" t="str">
            <v>MASON CO-UNREGULATED</v>
          </cell>
          <cell r="D638" t="str">
            <v>COMMERCIAL RECYCLE</v>
          </cell>
          <cell r="E638" t="str">
            <v>TARPRECY</v>
          </cell>
          <cell r="F638" t="str">
            <v>TARPING FEE RECY</v>
          </cell>
          <cell r="G638" t="str">
            <v>ONCALL</v>
          </cell>
          <cell r="H638">
            <v>11.68</v>
          </cell>
        </row>
        <row r="639">
          <cell r="A639" t="str">
            <v>CITY of SHELTON-REGULATEDCOMMERCIAL  FRONTLOADTARPREF</v>
          </cell>
          <cell r="B639" t="str">
            <v>CITY of SHELTON-REGULATED</v>
          </cell>
          <cell r="C639" t="str">
            <v>CITY of SHELTON-REGULATED</v>
          </cell>
          <cell r="D639" t="str">
            <v>COMMERCIAL  FRONTLOAD</v>
          </cell>
          <cell r="E639" t="str">
            <v>TARPREF</v>
          </cell>
          <cell r="F639" t="str">
            <v>TARPING FEE REFUSE</v>
          </cell>
          <cell r="G639" t="str">
            <v>ONCALL</v>
          </cell>
          <cell r="H639">
            <v>11.12</v>
          </cell>
        </row>
        <row r="640">
          <cell r="A640" t="str">
            <v>CITY OF SHELTON-UNREGULATEDCOMMERCIAL  FRONTLOADTARPREF</v>
          </cell>
          <cell r="B640" t="str">
            <v>CITY OF SHELTON-UNREGULATED</v>
          </cell>
          <cell r="C640" t="str">
            <v>CITY OF SHELTON-UNREGULATED</v>
          </cell>
          <cell r="D640" t="str">
            <v>COMMERCIAL  FRONTLOAD</v>
          </cell>
          <cell r="E640" t="str">
            <v>TARPREF</v>
          </cell>
          <cell r="F640" t="str">
            <v>TARPING FEE REFUSE</v>
          </cell>
          <cell r="G640" t="str">
            <v>ONCALL</v>
          </cell>
          <cell r="H640">
            <v>11</v>
          </cell>
        </row>
        <row r="641">
          <cell r="A641" t="str">
            <v>KITSAP CO -REGULATEDCOMMERCIAL  FRONTLOADTARPREF</v>
          </cell>
          <cell r="B641" t="str">
            <v>KITSAP CO -REGULATED</v>
          </cell>
          <cell r="C641" t="str">
            <v>KITSAP CO -REGULATED</v>
          </cell>
          <cell r="D641" t="str">
            <v>COMMERCIAL  FRONTLOAD</v>
          </cell>
          <cell r="E641" t="str">
            <v>TARPREF</v>
          </cell>
          <cell r="F641" t="str">
            <v>TARPING FEE REFUSE</v>
          </cell>
          <cell r="G641" t="str">
            <v>ONCALL</v>
          </cell>
          <cell r="H641">
            <v>11.12</v>
          </cell>
        </row>
        <row r="642">
          <cell r="A642" t="str">
            <v>KITSAP CO-UNREGULATEDCOMMERCIAL  FRONTLOADTARPREF</v>
          </cell>
          <cell r="B642" t="str">
            <v>KITSAP CO-UNREGULATED</v>
          </cell>
          <cell r="C642" t="str">
            <v>KITSAP CO-UNREGULATED</v>
          </cell>
          <cell r="D642" t="str">
            <v>COMMERCIAL  FRONTLOAD</v>
          </cell>
          <cell r="E642" t="str">
            <v>TARPREF</v>
          </cell>
          <cell r="F642" t="str">
            <v>TARPING FEE REFUSE</v>
          </cell>
          <cell r="G642" t="str">
            <v>ONCALL</v>
          </cell>
          <cell r="H642">
            <v>11</v>
          </cell>
        </row>
        <row r="643">
          <cell r="A643" t="str">
            <v>MASON CO-REGULATEDCOMMERCIAL  FRONTLOADTARPREF</v>
          </cell>
          <cell r="B643" t="str">
            <v>MASON CO-REGULATED</v>
          </cell>
          <cell r="C643" t="str">
            <v>MASON CO-REGULATED</v>
          </cell>
          <cell r="D643" t="str">
            <v>COMMERCIAL  FRONTLOAD</v>
          </cell>
          <cell r="E643" t="str">
            <v>TARPREF</v>
          </cell>
          <cell r="F643" t="str">
            <v>TARPING FEE REFUSE</v>
          </cell>
          <cell r="G643" t="str">
            <v>ONCALL</v>
          </cell>
          <cell r="H643">
            <v>11.12</v>
          </cell>
        </row>
        <row r="644">
          <cell r="A644" t="str">
            <v>MASON CO-UNREGULATEDCOMMERCIAL  FRONTLOADTARPREF</v>
          </cell>
          <cell r="B644" t="str">
            <v>MASON CO-UNREGULATED</v>
          </cell>
          <cell r="C644" t="str">
            <v>MASON CO-UNREGULATED</v>
          </cell>
          <cell r="D644" t="str">
            <v>COMMERCIAL  FRONTLOAD</v>
          </cell>
          <cell r="E644" t="str">
            <v>TARPREF</v>
          </cell>
          <cell r="F644" t="str">
            <v>TARPING FEE REFUSE</v>
          </cell>
          <cell r="G644" t="str">
            <v>ONCALL</v>
          </cell>
          <cell r="H644">
            <v>11</v>
          </cell>
        </row>
        <row r="645">
          <cell r="A645" t="str">
            <v>CITY of SHELTON-REGULATEDRESIDENTIALTRIPRCANS</v>
          </cell>
          <cell r="B645" t="str">
            <v>CITY of SHELTON-REGULATED</v>
          </cell>
          <cell r="C645" t="str">
            <v>CITY of SHELTON-REGULATED</v>
          </cell>
          <cell r="D645" t="str">
            <v>RESIDENTIAL</v>
          </cell>
          <cell r="E645" t="str">
            <v>TRIPRCANS</v>
          </cell>
          <cell r="F645" t="str">
            <v>RETURN TRIP CHARGE - CANS</v>
          </cell>
          <cell r="G645" t="str">
            <v>ONCALL</v>
          </cell>
          <cell r="H645">
            <v>8.75</v>
          </cell>
        </row>
        <row r="646">
          <cell r="A646" t="str">
            <v>KITSAP CO -REGULATEDRESIDENTIALTRIPRCANS</v>
          </cell>
          <cell r="B646" t="str">
            <v>KITSAP CO -REGULATED</v>
          </cell>
          <cell r="C646" t="str">
            <v>KITSAP CO -REGULATED</v>
          </cell>
          <cell r="D646" t="str">
            <v>RESIDENTIAL</v>
          </cell>
          <cell r="E646" t="str">
            <v>TRIPRCANS</v>
          </cell>
          <cell r="F646" t="str">
            <v>RETURN TRIP CHARGE - CANS</v>
          </cell>
          <cell r="G646" t="str">
            <v>ONCALL</v>
          </cell>
          <cell r="H646">
            <v>8.75</v>
          </cell>
        </row>
        <row r="647">
          <cell r="A647" t="str">
            <v>MASON CO-REGULATEDRESIDENTIALTRIPRCANS</v>
          </cell>
          <cell r="B647" t="str">
            <v>MASON CO-REGULATED</v>
          </cell>
          <cell r="C647" t="str">
            <v>MASON CO-REGULATED</v>
          </cell>
          <cell r="D647" t="str">
            <v>RESIDENTIAL</v>
          </cell>
          <cell r="E647" t="str">
            <v>TRIPRCANS</v>
          </cell>
          <cell r="F647" t="str">
            <v>RETURN TRIP CHARGE - CANS</v>
          </cell>
          <cell r="G647" t="str">
            <v>ONCALL</v>
          </cell>
          <cell r="H647">
            <v>8.75</v>
          </cell>
        </row>
        <row r="648">
          <cell r="A648" t="str">
            <v>KITSAP CO -REGULATEDRESIDENTIALTRIPRCARTS</v>
          </cell>
          <cell r="B648" t="str">
            <v>KITSAP CO -REGULATED</v>
          </cell>
          <cell r="C648" t="str">
            <v>KITSAP CO -REGULATED</v>
          </cell>
          <cell r="D648" t="str">
            <v>RESIDENTIAL</v>
          </cell>
          <cell r="E648" t="str">
            <v>TRIPRCARTS</v>
          </cell>
          <cell r="F648" t="str">
            <v>RESI TRIP CHARGE - CARTS</v>
          </cell>
          <cell r="G648" t="str">
            <v>ONCALL</v>
          </cell>
          <cell r="H648">
            <v>9.25</v>
          </cell>
        </row>
        <row r="649">
          <cell r="A649" t="str">
            <v>KITSAP CO-UNREGULATEDRESIDENTIALTRIPRCARTS</v>
          </cell>
          <cell r="B649" t="str">
            <v>KITSAP CO-UNREGULATED</v>
          </cell>
          <cell r="C649" t="str">
            <v>KITSAP CO-UNREGULATED</v>
          </cell>
          <cell r="D649" t="str">
            <v>RESIDENTIAL</v>
          </cell>
          <cell r="E649" t="str">
            <v>TRIPRCARTS</v>
          </cell>
          <cell r="F649" t="str">
            <v>RESI TRIP CHARGE - CARTS</v>
          </cell>
          <cell r="G649" t="str">
            <v>ONCALL</v>
          </cell>
          <cell r="H649">
            <v>9.25</v>
          </cell>
        </row>
        <row r="650">
          <cell r="A650" t="str">
            <v>MASON CO-REGULATEDRESIDENTIALTRIPRCARTS</v>
          </cell>
          <cell r="B650" t="str">
            <v>MASON CO-REGULATED</v>
          </cell>
          <cell r="C650" t="str">
            <v>MASON CO-REGULATED</v>
          </cell>
          <cell r="D650" t="str">
            <v>RESIDENTIAL</v>
          </cell>
          <cell r="E650" t="str">
            <v>TRIPRCARTS</v>
          </cell>
          <cell r="F650" t="str">
            <v>RESI TRIP CHARGE - CARTS</v>
          </cell>
          <cell r="G650" t="str">
            <v>ONCALL</v>
          </cell>
          <cell r="H650">
            <v>9.25</v>
          </cell>
        </row>
        <row r="651">
          <cell r="A651" t="str">
            <v>MASON CO-UNREGULATEDRESIDENTIALTRIPRCARTS</v>
          </cell>
          <cell r="B651" t="str">
            <v>MASON CO-UNREGULATED</v>
          </cell>
          <cell r="C651" t="str">
            <v>MASON CO-UNREGULATED</v>
          </cell>
          <cell r="D651" t="str">
            <v>RESIDENTIAL</v>
          </cell>
          <cell r="E651" t="str">
            <v>TRIPRCARTS</v>
          </cell>
          <cell r="F651" t="str">
            <v>RESI TRIP CHARGE - CARTS</v>
          </cell>
          <cell r="G651" t="str">
            <v>ONCALL</v>
          </cell>
          <cell r="H651">
            <v>9.25</v>
          </cell>
        </row>
        <row r="652">
          <cell r="A652" t="str">
            <v>MASON CO-UNREGULATEDROLLOFFUNION</v>
          </cell>
          <cell r="B652" t="str">
            <v>MASON CO-UNREGULATED</v>
          </cell>
          <cell r="C652" t="str">
            <v>MASON CO-UNREGULATED</v>
          </cell>
          <cell r="D652" t="str">
            <v>ROLLOFF</v>
          </cell>
          <cell r="E652" t="str">
            <v>UNION</v>
          </cell>
          <cell r="F652" t="str">
            <v>UNION TRANSFER BOX HAUL</v>
          </cell>
          <cell r="G652" t="str">
            <v>MONTHLY ARREARS</v>
          </cell>
          <cell r="H652">
            <v>183.81</v>
          </cell>
        </row>
        <row r="653">
          <cell r="A653" t="str">
            <v>CITY of SHELTON-REGULATEDCOMMERCIAL - REARLOADUNLOCKRECY</v>
          </cell>
          <cell r="B653" t="str">
            <v>CITY of SHELTON-REGULATED</v>
          </cell>
          <cell r="C653" t="str">
            <v>CITY of SHELTON-REGULATED</v>
          </cell>
          <cell r="D653" t="str">
            <v>COMMERCIAL - REARLOAD</v>
          </cell>
          <cell r="E653" t="str">
            <v>UNLOCKRECY</v>
          </cell>
          <cell r="F653" t="str">
            <v>UNLOCK / UNLATCH RECY</v>
          </cell>
          <cell r="G653" t="str">
            <v>MONTHLY ARREARS</v>
          </cell>
          <cell r="H653">
            <v>2.5299999999999998</v>
          </cell>
        </row>
        <row r="654">
          <cell r="A654" t="str">
            <v>KITSAP CO -REGULATEDCOMMERCIAL - REARLOADUNLOCKRECY</v>
          </cell>
          <cell r="B654" t="str">
            <v>KITSAP CO -REGULATED</v>
          </cell>
          <cell r="C654" t="str">
            <v>KITSAP CO -REGULATED</v>
          </cell>
          <cell r="D654" t="str">
            <v>COMMERCIAL - REARLOAD</v>
          </cell>
          <cell r="E654" t="str">
            <v>UNLOCKRECY</v>
          </cell>
          <cell r="F654" t="str">
            <v>UNLOCK / UNLATCH RECY</v>
          </cell>
          <cell r="G654" t="str">
            <v>MONTHLY ARREARS</v>
          </cell>
          <cell r="H654">
            <v>2.5299999999999998</v>
          </cell>
        </row>
        <row r="655">
          <cell r="A655" t="str">
            <v>KITSAP CO-UNREGULATEDCOMMERCIAL - REARLOADUNLOCKRECY</v>
          </cell>
          <cell r="B655" t="str">
            <v>KITSAP CO-UNREGULATED</v>
          </cell>
          <cell r="C655" t="str">
            <v>KITSAP CO-UNREGULATED</v>
          </cell>
          <cell r="D655" t="str">
            <v>COMMERCIAL - REARLOAD</v>
          </cell>
          <cell r="E655" t="str">
            <v>UNLOCKRECY</v>
          </cell>
          <cell r="F655" t="str">
            <v>UNLOCK / UNLATCH RECY</v>
          </cell>
          <cell r="G655" t="str">
            <v>MONTHLY ARREARS</v>
          </cell>
          <cell r="H655">
            <v>2.5299999999999998</v>
          </cell>
        </row>
        <row r="656">
          <cell r="A656" t="str">
            <v>MASON CO-REGULATEDCOMMERCIAL - REARLOADUNLOCKRECY</v>
          </cell>
          <cell r="B656" t="str">
            <v>MASON CO-REGULATED</v>
          </cell>
          <cell r="C656" t="str">
            <v>MASON CO-REGULATED</v>
          </cell>
          <cell r="D656" t="str">
            <v>COMMERCIAL - REARLOAD</v>
          </cell>
          <cell r="E656" t="str">
            <v>UNLOCKRECY</v>
          </cell>
          <cell r="F656" t="str">
            <v>UNLOCK / UNLATCH RECY</v>
          </cell>
          <cell r="G656" t="str">
            <v>MONTHLY ARREARS</v>
          </cell>
          <cell r="H656">
            <v>2.5299999999999998</v>
          </cell>
        </row>
        <row r="657">
          <cell r="A657" t="str">
            <v>MASON CO-UNREGULATEDCOMMERCIAL - REARLOADUNLOCKRECY</v>
          </cell>
          <cell r="B657" t="str">
            <v>MASON CO-UNREGULATED</v>
          </cell>
          <cell r="C657" t="str">
            <v>MASON CO-UNREGULATED</v>
          </cell>
          <cell r="D657" t="str">
            <v>COMMERCIAL - REARLOAD</v>
          </cell>
          <cell r="E657" t="str">
            <v>UNLOCKRECY</v>
          </cell>
          <cell r="F657" t="str">
            <v>UNLOCK / UNLATCH RECY</v>
          </cell>
          <cell r="G657" t="str">
            <v>MONTHLY ARREARS</v>
          </cell>
          <cell r="H657">
            <v>2.5299999999999998</v>
          </cell>
        </row>
        <row r="658">
          <cell r="A658" t="str">
            <v>CITY OF SHELTON-CONTRACTCOMMERCIAL - REARLOADUNLOCKREF</v>
          </cell>
          <cell r="B658" t="str">
            <v>CITY OF SHELTON-CONTRACT</v>
          </cell>
          <cell r="C658" t="str">
            <v>CITY OF SHELTON-CONTRACT</v>
          </cell>
          <cell r="D658" t="str">
            <v>COMMERCIAL - REARLOAD</v>
          </cell>
          <cell r="E658" t="str">
            <v>UNLOCKREF</v>
          </cell>
          <cell r="F658" t="str">
            <v>UNLOCK / UNLATCH REFUSE</v>
          </cell>
          <cell r="G658" t="str">
            <v>MONTHLY ARREARS</v>
          </cell>
          <cell r="H658">
            <v>3.54</v>
          </cell>
        </row>
        <row r="659">
          <cell r="A659" t="str">
            <v>CITY of SHELTON-REGULATEDCOMMERCIAL - REARLOADUNLOCKREF</v>
          </cell>
          <cell r="B659" t="str">
            <v>CITY of SHELTON-REGULATED</v>
          </cell>
          <cell r="C659" t="str">
            <v>CITY of SHELTON-REGULATED</v>
          </cell>
          <cell r="D659" t="str">
            <v>COMMERCIAL - REARLOAD</v>
          </cell>
          <cell r="E659" t="str">
            <v>UNLOCKREF</v>
          </cell>
          <cell r="F659" t="str">
            <v>UNLOCK / UNLATCH REFUSE</v>
          </cell>
          <cell r="G659" t="str">
            <v>MONTHLY ARREARS</v>
          </cell>
          <cell r="H659">
            <v>2.5299999999999998</v>
          </cell>
        </row>
        <row r="660">
          <cell r="A660" t="str">
            <v>CITY OF SHELTON-UNREGULATEDCOMMERCIAL - REARLOADUNLOCKREF</v>
          </cell>
          <cell r="B660" t="str">
            <v>CITY OF SHELTON-UNREGULATED</v>
          </cell>
          <cell r="C660" t="str">
            <v>CITY OF SHELTON-UNREGULATED</v>
          </cell>
          <cell r="D660" t="str">
            <v>COMMERCIAL - REARLOAD</v>
          </cell>
          <cell r="E660" t="str">
            <v>UNLOCKREF</v>
          </cell>
          <cell r="F660" t="str">
            <v>UNLOCK / UNLATCH REFUSE</v>
          </cell>
          <cell r="G660" t="str">
            <v>MONTHLY ARREARS</v>
          </cell>
          <cell r="H660">
            <v>4.5</v>
          </cell>
        </row>
        <row r="661">
          <cell r="A661" t="str">
            <v>KITSAP CO -REGULATEDCOMMERCIAL - REARLOADUNLOCKREF</v>
          </cell>
          <cell r="B661" t="str">
            <v>KITSAP CO -REGULATED</v>
          </cell>
          <cell r="C661" t="str">
            <v>KITSAP CO -REGULATED</v>
          </cell>
          <cell r="D661" t="str">
            <v>COMMERCIAL - REARLOAD</v>
          </cell>
          <cell r="E661" t="str">
            <v>UNLOCKREF</v>
          </cell>
          <cell r="F661" t="str">
            <v>UNLOCK / UNLATCH REFUSE</v>
          </cell>
          <cell r="G661" t="str">
            <v>MONTHLY ARREARS</v>
          </cell>
          <cell r="H661">
            <v>2.5299999999999998</v>
          </cell>
        </row>
        <row r="662">
          <cell r="A662" t="str">
            <v>KITSAP CO-UNREGULATEDCOMMERCIAL - REARLOADUNLOCKREF</v>
          </cell>
          <cell r="B662" t="str">
            <v>KITSAP CO-UNREGULATED</v>
          </cell>
          <cell r="C662" t="str">
            <v>KITSAP CO-UNREGULATED</v>
          </cell>
          <cell r="D662" t="str">
            <v>COMMERCIAL - REARLOAD</v>
          </cell>
          <cell r="E662" t="str">
            <v>UNLOCKREF</v>
          </cell>
          <cell r="F662" t="str">
            <v>UNLOCK / UNLATCH REFUSE</v>
          </cell>
          <cell r="G662" t="str">
            <v>MONTHLY ARREARS</v>
          </cell>
          <cell r="H662">
            <v>2.5</v>
          </cell>
        </row>
        <row r="663">
          <cell r="A663" t="str">
            <v>MASON CO-REGULATEDCOMMERCIAL - REARLOADUNLOCKREF</v>
          </cell>
          <cell r="B663" t="str">
            <v>MASON CO-REGULATED</v>
          </cell>
          <cell r="C663" t="str">
            <v>MASON CO-REGULATED</v>
          </cell>
          <cell r="D663" t="str">
            <v>COMMERCIAL - REARLOAD</v>
          </cell>
          <cell r="E663" t="str">
            <v>UNLOCKREF</v>
          </cell>
          <cell r="F663" t="str">
            <v>UNLOCK / UNLATCH REFUSE</v>
          </cell>
          <cell r="G663" t="str">
            <v>MONTHLY ARREARS</v>
          </cell>
          <cell r="H663">
            <v>2.5299999999999998</v>
          </cell>
        </row>
        <row r="664">
          <cell r="A664" t="str">
            <v>MASON CO-UNREGULATEDCOMMERCIAL - REARLOADUNLOCKREF</v>
          </cell>
          <cell r="B664" t="str">
            <v>MASON CO-UNREGULATED</v>
          </cell>
          <cell r="C664" t="str">
            <v>MASON CO-UNREGULATED</v>
          </cell>
          <cell r="D664" t="str">
            <v>COMMERCIAL - REARLOAD</v>
          </cell>
          <cell r="E664" t="str">
            <v>UNLOCKREF</v>
          </cell>
          <cell r="F664" t="str">
            <v>UNLOCK / UNLATCH REFUSE</v>
          </cell>
          <cell r="G664" t="str">
            <v>MONTHLY ARREARS</v>
          </cell>
          <cell r="H664">
            <v>2.5</v>
          </cell>
        </row>
        <row r="665">
          <cell r="A665" t="str">
            <v>CITY OF SHELTON-CONTRACTRESIDENTIALUNLOCKRES</v>
          </cell>
          <cell r="B665" t="str">
            <v>CITY OF SHELTON-CONTRACT</v>
          </cell>
          <cell r="C665" t="str">
            <v>CITY OF SHELTON-CONTRACT</v>
          </cell>
          <cell r="D665" t="str">
            <v>RESIDENTIAL</v>
          </cell>
          <cell r="E665" t="str">
            <v>UNLOCKRES</v>
          </cell>
          <cell r="F665" t="str">
            <v>UNLOCK/UNLATCH REFUSE</v>
          </cell>
          <cell r="G665" t="str">
            <v>MONTHLY ARREARS</v>
          </cell>
          <cell r="H665">
            <v>3.54</v>
          </cell>
        </row>
        <row r="666">
          <cell r="A666" t="str">
            <v>CITY OF SHELTON-UNREGULATEDRESIDENTIALUNLOCKRES</v>
          </cell>
          <cell r="B666" t="str">
            <v>CITY OF SHELTON-UNREGULATED</v>
          </cell>
          <cell r="C666" t="str">
            <v>CITY OF SHELTON-UNREGULATED</v>
          </cell>
          <cell r="D666" t="str">
            <v>RESIDENTIAL</v>
          </cell>
          <cell r="E666" t="str">
            <v>UNLOCKRES</v>
          </cell>
          <cell r="F666" t="str">
            <v>UNLOCK/UNLATCH REFUSE</v>
          </cell>
          <cell r="G666" t="str">
            <v>MONTHLY ARREARS</v>
          </cell>
          <cell r="H666">
            <v>4.5</v>
          </cell>
        </row>
        <row r="667">
          <cell r="A667" t="str">
            <v>CITY of SHELTON-REGULATEDROLLOFFWASHOUT</v>
          </cell>
          <cell r="B667" t="str">
            <v>CITY of SHELTON-REGULATED</v>
          </cell>
          <cell r="C667" t="str">
            <v>CITY of SHELTON-REGULATED</v>
          </cell>
          <cell r="D667" t="str">
            <v>ROLLOFF</v>
          </cell>
          <cell r="E667" t="str">
            <v>WASHOUT</v>
          </cell>
          <cell r="F667" t="str">
            <v>WASHING FEE</v>
          </cell>
          <cell r="G667" t="str">
            <v>MONTHLY ARREARS</v>
          </cell>
          <cell r="H667">
            <v>10.11</v>
          </cell>
        </row>
        <row r="668">
          <cell r="A668" t="str">
            <v>CITY OF SHELTON-UNREGULATEDROLLOFFWASHOUT</v>
          </cell>
          <cell r="B668" t="str">
            <v>CITY OF SHELTON-UNREGULATED</v>
          </cell>
          <cell r="C668" t="str">
            <v>CITY OF SHELTON-UNREGULATED</v>
          </cell>
          <cell r="D668" t="str">
            <v>ROLLOFF</v>
          </cell>
          <cell r="E668" t="str">
            <v>WASHOUT</v>
          </cell>
          <cell r="F668" t="str">
            <v>WASHING FEE</v>
          </cell>
          <cell r="G668" t="str">
            <v>MONTHLY ARREARS</v>
          </cell>
          <cell r="H668">
            <v>10.11</v>
          </cell>
        </row>
        <row r="669">
          <cell r="A669" t="str">
            <v>KITSAP CO -REGULATEDROLLOFFWASHOUT</v>
          </cell>
          <cell r="B669" t="str">
            <v>KITSAP CO -REGULATED</v>
          </cell>
          <cell r="C669" t="str">
            <v>KITSAP CO -REGULATED</v>
          </cell>
          <cell r="D669" t="str">
            <v>ROLLOFF</v>
          </cell>
          <cell r="E669" t="str">
            <v>WASHOUT</v>
          </cell>
          <cell r="F669" t="str">
            <v>WASHING FEE</v>
          </cell>
          <cell r="G669" t="str">
            <v>MONTHLY ARREARS</v>
          </cell>
          <cell r="H669">
            <v>10.11</v>
          </cell>
        </row>
        <row r="670">
          <cell r="A670" t="str">
            <v>KITSAP CO-UNREGULATEDROLLOFFWASHOUT</v>
          </cell>
          <cell r="B670" t="str">
            <v>KITSAP CO-UNREGULATED</v>
          </cell>
          <cell r="C670" t="str">
            <v>KITSAP CO-UNREGULATED</v>
          </cell>
          <cell r="D670" t="str">
            <v>ROLLOFF</v>
          </cell>
          <cell r="E670" t="str">
            <v>WASHOUT</v>
          </cell>
          <cell r="F670" t="str">
            <v>WASHING FEE</v>
          </cell>
          <cell r="G670" t="str">
            <v>MONTHLY ARREARS</v>
          </cell>
          <cell r="H670">
            <v>10.11</v>
          </cell>
        </row>
        <row r="671">
          <cell r="A671" t="str">
            <v>MASON CO-REGULATEDROLLOFFWASHOUT</v>
          </cell>
          <cell r="B671" t="str">
            <v>MASON CO-REGULATED</v>
          </cell>
          <cell r="C671" t="str">
            <v>MASON CO-REGULATED</v>
          </cell>
          <cell r="D671" t="str">
            <v>ROLLOFF</v>
          </cell>
          <cell r="E671" t="str">
            <v>WASHOUT</v>
          </cell>
          <cell r="F671" t="str">
            <v>WASHING FEE</v>
          </cell>
          <cell r="G671" t="str">
            <v>MONTHLY ARREARS</v>
          </cell>
          <cell r="H671">
            <v>10.11</v>
          </cell>
        </row>
        <row r="672">
          <cell r="A672" t="str">
            <v>MASON CO-UNREGULATEDROLLOFFWASHOUT</v>
          </cell>
          <cell r="B672" t="str">
            <v>MASON CO-UNREGULATED</v>
          </cell>
          <cell r="C672" t="str">
            <v>MASON CO-UNREGULATED</v>
          </cell>
          <cell r="D672" t="str">
            <v>ROLLOFF</v>
          </cell>
          <cell r="E672" t="str">
            <v>WASHOUT</v>
          </cell>
          <cell r="F672" t="str">
            <v>WASHING FEE</v>
          </cell>
          <cell r="G672" t="str">
            <v>MONTHLY ARREARS</v>
          </cell>
          <cell r="H672">
            <v>10.11</v>
          </cell>
        </row>
        <row r="673">
          <cell r="A673" t="str">
            <v>CITY OF SHELTON-CONTRACTCOMMERCIAL RECYCLEWASHRECY</v>
          </cell>
          <cell r="B673" t="str">
            <v>CITY OF SHELTON-CONTRACT</v>
          </cell>
          <cell r="C673" t="str">
            <v>CITY OF SHELTON-CONTRACT</v>
          </cell>
          <cell r="D673" t="str">
            <v>COMMERCIAL RECYCLE</v>
          </cell>
          <cell r="E673" t="str">
            <v>WASHRECY</v>
          </cell>
          <cell r="F673" t="str">
            <v>WASHING AUTOMATED RECY</v>
          </cell>
          <cell r="G673" t="str">
            <v>ONCALL</v>
          </cell>
          <cell r="H673">
            <v>8.35</v>
          </cell>
        </row>
        <row r="674">
          <cell r="A674" t="str">
            <v>CITY of SHELTON-REGULATEDCOMMERCIAL RECYCLEWASHRECY</v>
          </cell>
          <cell r="B674" t="str">
            <v>CITY of SHELTON-REGULATED</v>
          </cell>
          <cell r="C674" t="str">
            <v>CITY of SHELTON-REGULATED</v>
          </cell>
          <cell r="D674" t="str">
            <v>COMMERCIAL RECYCLE</v>
          </cell>
          <cell r="E674" t="str">
            <v>WASHRECY</v>
          </cell>
          <cell r="F674" t="str">
            <v>WASHING AUTOMATED RECY</v>
          </cell>
          <cell r="G674" t="str">
            <v>ONCALL</v>
          </cell>
          <cell r="H674">
            <v>0</v>
          </cell>
        </row>
        <row r="675">
          <cell r="A675" t="str">
            <v>CITY OF SHELTON-UNREGULATEDCOMMERCIAL RECYCLEWASHRECY</v>
          </cell>
          <cell r="B675" t="str">
            <v>CITY OF SHELTON-UNREGULATED</v>
          </cell>
          <cell r="C675" t="str">
            <v>CITY OF SHELTON-UNREGULATED</v>
          </cell>
          <cell r="D675" t="str">
            <v>COMMERCIAL RECYCLE</v>
          </cell>
          <cell r="E675" t="str">
            <v>WASHRECY</v>
          </cell>
          <cell r="F675" t="str">
            <v>WASHING AUTOMATED RECY</v>
          </cell>
          <cell r="G675" t="str">
            <v>ONCALL</v>
          </cell>
          <cell r="H675">
            <v>11.68</v>
          </cell>
        </row>
        <row r="676">
          <cell r="A676" t="str">
            <v>KITSAP CO -REGULATEDCOMMERCIAL RECYCLEWASHRECY</v>
          </cell>
          <cell r="B676" t="str">
            <v>KITSAP CO -REGULATED</v>
          </cell>
          <cell r="C676" t="str">
            <v>KITSAP CO -REGULATED</v>
          </cell>
          <cell r="D676" t="str">
            <v>COMMERCIAL RECYCLE</v>
          </cell>
          <cell r="E676" t="str">
            <v>WASHRECY</v>
          </cell>
          <cell r="F676" t="str">
            <v>WASHING AUTOMATED RECY</v>
          </cell>
          <cell r="G676" t="str">
            <v>ONCALL</v>
          </cell>
          <cell r="H676">
            <v>0</v>
          </cell>
        </row>
        <row r="677">
          <cell r="A677" t="str">
            <v>KITSAP CO-UNREGULATEDCOMMERCIAL RECYCLEWASHRECY</v>
          </cell>
          <cell r="B677" t="str">
            <v>KITSAP CO-UNREGULATED</v>
          </cell>
          <cell r="C677" t="str">
            <v>KITSAP CO-UNREGULATED</v>
          </cell>
          <cell r="D677" t="str">
            <v>COMMERCIAL RECYCLE</v>
          </cell>
          <cell r="E677" t="str">
            <v>WASHRECY</v>
          </cell>
          <cell r="F677" t="str">
            <v>WASHING AUTOMATED RECY</v>
          </cell>
          <cell r="G677" t="str">
            <v>ONCALL</v>
          </cell>
          <cell r="H677">
            <v>11.68</v>
          </cell>
        </row>
        <row r="678">
          <cell r="A678" t="str">
            <v>MASON CO-REGULATEDCOMMERCIAL RECYCLEWASHRECY</v>
          </cell>
          <cell r="B678" t="str">
            <v>MASON CO-REGULATED</v>
          </cell>
          <cell r="C678" t="str">
            <v>MASON CO-REGULATED</v>
          </cell>
          <cell r="D678" t="str">
            <v>COMMERCIAL RECYCLE</v>
          </cell>
          <cell r="E678" t="str">
            <v>WASHRECY</v>
          </cell>
          <cell r="F678" t="str">
            <v>WASHING AUTOMATED RECY</v>
          </cell>
          <cell r="G678" t="str">
            <v>ONCALL</v>
          </cell>
          <cell r="H678">
            <v>0</v>
          </cell>
        </row>
        <row r="679">
          <cell r="A679" t="str">
            <v>MASON CO-UNREGULATEDCOMMERCIAL RECYCLEWASHRECY</v>
          </cell>
          <cell r="B679" t="str">
            <v>MASON CO-UNREGULATED</v>
          </cell>
          <cell r="C679" t="str">
            <v>MASON CO-UNREGULATED</v>
          </cell>
          <cell r="D679" t="str">
            <v>COMMERCIAL RECYCLE</v>
          </cell>
          <cell r="E679" t="str">
            <v>WASHRECY</v>
          </cell>
          <cell r="F679" t="str">
            <v>WASHING AUTOMATED RECY</v>
          </cell>
          <cell r="G679" t="str">
            <v>ONCALL</v>
          </cell>
          <cell r="H679">
            <v>11.68</v>
          </cell>
        </row>
        <row r="680">
          <cell r="A680" t="str">
            <v>CITY of SHELTON-REGULATEDCOMMERCIAL - REARLOADWASHREF</v>
          </cell>
          <cell r="B680" t="str">
            <v>CITY of SHELTON-REGULATED</v>
          </cell>
          <cell r="C680" t="str">
            <v>CITY of SHELTON-REGULATED</v>
          </cell>
          <cell r="D680" t="str">
            <v>COMMERCIAL - REARLOAD</v>
          </cell>
          <cell r="E680" t="str">
            <v>WASHREF</v>
          </cell>
          <cell r="F680" t="str">
            <v>WASHING AUTOMATED REFUSE</v>
          </cell>
          <cell r="G680" t="str">
            <v>ONCALL</v>
          </cell>
          <cell r="H680">
            <v>10.62</v>
          </cell>
        </row>
        <row r="681">
          <cell r="A681" t="str">
            <v>KITSAP CO -REGULATEDCOMMERCIAL - REARLOADWASHREF</v>
          </cell>
          <cell r="B681" t="str">
            <v>KITSAP CO -REGULATED</v>
          </cell>
          <cell r="C681" t="str">
            <v>KITSAP CO -REGULATED</v>
          </cell>
          <cell r="D681" t="str">
            <v>COMMERCIAL - REARLOAD</v>
          </cell>
          <cell r="E681" t="str">
            <v>WASHREF</v>
          </cell>
          <cell r="F681" t="str">
            <v>WASHING AUTOMATED REFUSE</v>
          </cell>
          <cell r="G681" t="str">
            <v>ONCALL</v>
          </cell>
          <cell r="H681">
            <v>10.62</v>
          </cell>
        </row>
        <row r="682">
          <cell r="A682" t="str">
            <v>MASON CO-REGULATEDCOMMERCIAL - REARLOADWASHREF</v>
          </cell>
          <cell r="B682" t="str">
            <v>MASON CO-REGULATED</v>
          </cell>
          <cell r="C682" t="str">
            <v>MASON CO-REGULATED</v>
          </cell>
          <cell r="D682" t="str">
            <v>COMMERCIAL - REARLOAD</v>
          </cell>
          <cell r="E682" t="str">
            <v>WASHREF</v>
          </cell>
          <cell r="F682" t="str">
            <v>WASHING AUTOMATED REFUSE</v>
          </cell>
          <cell r="G682" t="str">
            <v>ONCALL</v>
          </cell>
          <cell r="H682">
            <v>10.62</v>
          </cell>
        </row>
        <row r="683">
          <cell r="A683" t="str">
            <v>CITY of SHELTON-REGULATEDRESIDENTIALWLKNRE1</v>
          </cell>
          <cell r="B683" t="str">
            <v>CITY of SHELTON-REGULATED</v>
          </cell>
          <cell r="C683" t="str">
            <v>CITY of SHELTON-REGULATED</v>
          </cell>
          <cell r="D683" t="str">
            <v>RESIDENTIAL</v>
          </cell>
          <cell r="E683" t="str">
            <v>WLKNRE1</v>
          </cell>
          <cell r="F683" t="str">
            <v>WALK IN 5'-25'-EOW</v>
          </cell>
          <cell r="G683" t="str">
            <v>BI-MONTHLY SPLIT EVEN</v>
          </cell>
          <cell r="H683">
            <v>1.28</v>
          </cell>
        </row>
        <row r="684">
          <cell r="A684" t="str">
            <v>KITSAP CO -REGULATEDRESIDENTIALWLKNRE1</v>
          </cell>
          <cell r="B684" t="str">
            <v>KITSAP CO -REGULATED</v>
          </cell>
          <cell r="C684" t="str">
            <v>KITSAP CO -REGULATED</v>
          </cell>
          <cell r="D684" t="str">
            <v>RESIDENTIAL</v>
          </cell>
          <cell r="E684" t="str">
            <v>WLKNRE1</v>
          </cell>
          <cell r="F684" t="str">
            <v>WALK IN 5'-25'-EOW</v>
          </cell>
          <cell r="G684" t="str">
            <v>BI-MONTHLY SPLIT EVEN</v>
          </cell>
          <cell r="H684">
            <v>1.2749999999999999</v>
          </cell>
        </row>
        <row r="685">
          <cell r="A685" t="str">
            <v>MASON CO-REGULATEDRESIDENTIALWLKNRE1</v>
          </cell>
          <cell r="B685" t="str">
            <v>MASON CO-REGULATED</v>
          </cell>
          <cell r="C685" t="str">
            <v>MASON CO-REGULATED</v>
          </cell>
          <cell r="D685" t="str">
            <v>RESIDENTIAL</v>
          </cell>
          <cell r="E685" t="str">
            <v>WLKNRE1</v>
          </cell>
          <cell r="F685" t="str">
            <v>WALK IN 5'-25'-EOW</v>
          </cell>
          <cell r="G685" t="str">
            <v>BI-MONTHLY SPLIT EVEN</v>
          </cell>
          <cell r="H685">
            <v>1.28</v>
          </cell>
        </row>
        <row r="686">
          <cell r="A686" t="str">
            <v>CITY OF SHELTON-UNREGULATEDCOMMERCIAL RECYCLEWLKNRE1RECY</v>
          </cell>
          <cell r="B686" t="str">
            <v>CITY OF SHELTON-UNREGULATED</v>
          </cell>
          <cell r="C686" t="str">
            <v>CITY OF SHELTON-UNREGULATED</v>
          </cell>
          <cell r="D686" t="str">
            <v>COMMERCIAL RECYCLE</v>
          </cell>
          <cell r="E686" t="str">
            <v>WLKNRE1RECY</v>
          </cell>
          <cell r="F686" t="str">
            <v>WALK IN 5-25FT EOW-RECYCL</v>
          </cell>
          <cell r="G686" t="str">
            <v>BI-MONTHLY SPLIT EVEN</v>
          </cell>
          <cell r="H686">
            <v>1.2549999999999999</v>
          </cell>
        </row>
        <row r="687">
          <cell r="A687" t="str">
            <v>KITSAP CO-UNREGULATEDCOMMERCIAL RECYCLEWLKNRE1RECY</v>
          </cell>
          <cell r="B687" t="str">
            <v>KITSAP CO-UNREGULATED</v>
          </cell>
          <cell r="C687" t="str">
            <v>KITSAP CO-UNREGULATED</v>
          </cell>
          <cell r="D687" t="str">
            <v>COMMERCIAL RECYCLE</v>
          </cell>
          <cell r="E687" t="str">
            <v>WLKNRE1RECY</v>
          </cell>
          <cell r="F687" t="str">
            <v>WALK IN 5-25FT EOW-RECYCL</v>
          </cell>
          <cell r="G687" t="str">
            <v>BI-MONTHLY SPLIT EVEN</v>
          </cell>
          <cell r="H687">
            <v>1.2549999999999999</v>
          </cell>
        </row>
        <row r="688">
          <cell r="A688" t="str">
            <v>MASON CO-UNREGULATEDCOMMERCIAL RECYCLEWLKNRE1RECY</v>
          </cell>
          <cell r="B688" t="str">
            <v>MASON CO-UNREGULATED</v>
          </cell>
          <cell r="C688" t="str">
            <v>MASON CO-UNREGULATED</v>
          </cell>
          <cell r="D688" t="str">
            <v>COMMERCIAL RECYCLE</v>
          </cell>
          <cell r="E688" t="str">
            <v>WLKNRE1RECY</v>
          </cell>
          <cell r="F688" t="str">
            <v>WALK IN 5-25FT EOW-RECYCL</v>
          </cell>
          <cell r="G688" t="str">
            <v>BI-MONTHLY SPLIT EVEN</v>
          </cell>
          <cell r="H688">
            <v>1.28</v>
          </cell>
        </row>
        <row r="689">
          <cell r="A689" t="str">
            <v>CITY of SHELTON-REGULATEDCOMMERCIAL RECYCLEWLKNRECY</v>
          </cell>
          <cell r="B689" t="str">
            <v>CITY of SHELTON-REGULATED</v>
          </cell>
          <cell r="C689" t="str">
            <v>CITY of SHELTON-REGULATED</v>
          </cell>
          <cell r="D689" t="str">
            <v>COMMERCIAL RECYCLE</v>
          </cell>
          <cell r="E689" t="str">
            <v>WLKNRECY</v>
          </cell>
          <cell r="F689" t="str">
            <v>WALK IN RECYCLE</v>
          </cell>
          <cell r="G689" t="str">
            <v>MONTHLY ADVANCED</v>
          </cell>
          <cell r="H689">
            <v>0</v>
          </cell>
        </row>
        <row r="690">
          <cell r="A690" t="str">
            <v>CITY OF SHELTON-UNREGULATEDCOMMERCIAL RECYCLEWLKNRECY</v>
          </cell>
          <cell r="B690" t="str">
            <v>CITY OF SHELTON-UNREGULATED</v>
          </cell>
          <cell r="C690" t="str">
            <v>CITY OF SHELTON-UNREGULATED</v>
          </cell>
          <cell r="D690" t="str">
            <v>COMMERCIAL RECYCLE</v>
          </cell>
          <cell r="E690" t="str">
            <v>WLKNRECY</v>
          </cell>
          <cell r="F690" t="str">
            <v>WALK IN RECYCLE</v>
          </cell>
          <cell r="G690" t="str">
            <v>MONTHLY ADVANCED</v>
          </cell>
          <cell r="H690">
            <v>2.93</v>
          </cell>
        </row>
        <row r="691">
          <cell r="A691" t="str">
            <v>KITSAP CO -REGULATEDCOMMERCIAL RECYCLEWLKNRECY</v>
          </cell>
          <cell r="B691" t="str">
            <v>KITSAP CO -REGULATED</v>
          </cell>
          <cell r="C691" t="str">
            <v>KITSAP CO -REGULATED</v>
          </cell>
          <cell r="D691" t="str">
            <v>COMMERCIAL RECYCLE</v>
          </cell>
          <cell r="E691" t="str">
            <v>WLKNRECY</v>
          </cell>
          <cell r="F691" t="str">
            <v>WALK IN RECYCLE</v>
          </cell>
          <cell r="G691" t="str">
            <v>MONTHLY ADVANCED</v>
          </cell>
          <cell r="H691">
            <v>0</v>
          </cell>
        </row>
        <row r="692">
          <cell r="A692" t="str">
            <v>KITSAP CO-UNREGULATEDCOMMERCIAL RECYCLEWLKNRECY</v>
          </cell>
          <cell r="B692" t="str">
            <v>KITSAP CO-UNREGULATED</v>
          </cell>
          <cell r="C692" t="str">
            <v>KITSAP CO-UNREGULATED</v>
          </cell>
          <cell r="D692" t="str">
            <v>COMMERCIAL RECYCLE</v>
          </cell>
          <cell r="E692" t="str">
            <v>WLKNRECY</v>
          </cell>
          <cell r="F692" t="str">
            <v>WALK IN RECYCLE</v>
          </cell>
          <cell r="G692" t="str">
            <v>MONTHLY ADVANCED</v>
          </cell>
          <cell r="H692">
            <v>2.93</v>
          </cell>
        </row>
        <row r="693">
          <cell r="A693" t="str">
            <v>MASON CO-REGULATEDCOMMERCIAL RECYCLEWLKNRECY</v>
          </cell>
          <cell r="B693" t="str">
            <v>MASON CO-REGULATED</v>
          </cell>
          <cell r="C693" t="str">
            <v>MASON CO-REGULATED</v>
          </cell>
          <cell r="D693" t="str">
            <v>COMMERCIAL RECYCLE</v>
          </cell>
          <cell r="E693" t="str">
            <v>WLKNRECY</v>
          </cell>
          <cell r="F693" t="str">
            <v>WALK IN RECYCLE</v>
          </cell>
          <cell r="G693" t="str">
            <v>MONTHLY ADVANCED</v>
          </cell>
          <cell r="H693">
            <v>0</v>
          </cell>
        </row>
        <row r="694">
          <cell r="A694" t="str">
            <v>MASON CO-UNREGULATEDCOMMERCIAL RECYCLEWLKNRECY</v>
          </cell>
          <cell r="B694" t="str">
            <v>MASON CO-UNREGULATED</v>
          </cell>
          <cell r="C694" t="str">
            <v>MASON CO-UNREGULATED</v>
          </cell>
          <cell r="D694" t="str">
            <v>COMMERCIAL RECYCLE</v>
          </cell>
          <cell r="E694" t="str">
            <v>WLKNRECY</v>
          </cell>
          <cell r="F694" t="str">
            <v>WALK IN RECYCLE</v>
          </cell>
          <cell r="G694" t="str">
            <v>MONTHLY ADVANCED</v>
          </cell>
          <cell r="H694">
            <v>2.93</v>
          </cell>
        </row>
        <row r="695">
          <cell r="A695" t="str">
            <v>CITY of SHELTON-REGULATEDRESIDENTIALWLKNRM1</v>
          </cell>
          <cell r="B695" t="str">
            <v>CITY of SHELTON-REGULATED</v>
          </cell>
          <cell r="C695" t="str">
            <v>CITY of SHELTON-REGULATED</v>
          </cell>
          <cell r="D695" t="str">
            <v>RESIDENTIAL</v>
          </cell>
          <cell r="E695" t="str">
            <v>WLKNRM1</v>
          </cell>
          <cell r="F695" t="str">
            <v>WALK IN 5'-25'-MTHLY</v>
          </cell>
          <cell r="G695" t="str">
            <v>BI-MONTHLY SPLIT EVEN</v>
          </cell>
          <cell r="H695">
            <v>0.59</v>
          </cell>
        </row>
        <row r="696">
          <cell r="A696" t="str">
            <v>KITSAP CO -REGULATEDRESIDENTIALWLKNRM1</v>
          </cell>
          <cell r="B696" t="str">
            <v>KITSAP CO -REGULATED</v>
          </cell>
          <cell r="C696" t="str">
            <v>KITSAP CO -REGULATED</v>
          </cell>
          <cell r="D696" t="str">
            <v>RESIDENTIAL</v>
          </cell>
          <cell r="E696" t="str">
            <v>WLKNRM1</v>
          </cell>
          <cell r="F696" t="str">
            <v>WALK IN 5'-25'-MTHLY</v>
          </cell>
          <cell r="G696" t="str">
            <v>BI-MONTHLY SPLIT EVEN</v>
          </cell>
          <cell r="H696">
            <v>0.64</v>
          </cell>
        </row>
        <row r="697">
          <cell r="A697" t="str">
            <v>MASON CO-REGULATEDRESIDENTIALWLKNRM1</v>
          </cell>
          <cell r="B697" t="str">
            <v>MASON CO-REGULATED</v>
          </cell>
          <cell r="C697" t="str">
            <v>MASON CO-REGULATED</v>
          </cell>
          <cell r="D697" t="str">
            <v>RESIDENTIAL</v>
          </cell>
          <cell r="E697" t="str">
            <v>WLKNRM1</v>
          </cell>
          <cell r="F697" t="str">
            <v>WALK IN 5'-25'-MTHLY</v>
          </cell>
          <cell r="G697" t="str">
            <v>BI-MONTHLY SPLIT EVEN</v>
          </cell>
          <cell r="H697">
            <v>0.59</v>
          </cell>
        </row>
        <row r="698">
          <cell r="A698" t="str">
            <v>CITY of SHELTON-REGULATEDRESIDENTIALWLKNRW1</v>
          </cell>
          <cell r="B698" t="str">
            <v>CITY of SHELTON-REGULATED</v>
          </cell>
          <cell r="C698" t="str">
            <v>CITY of SHELTON-REGULATED</v>
          </cell>
          <cell r="D698" t="str">
            <v>RESIDENTIAL</v>
          </cell>
          <cell r="E698" t="str">
            <v>WLKNRW1</v>
          </cell>
          <cell r="F698" t="str">
            <v>WALK IN 5'-25'</v>
          </cell>
          <cell r="G698" t="str">
            <v>BI-MONTHLY SPLIT EVEN</v>
          </cell>
          <cell r="H698">
            <v>2.5499999999999998</v>
          </cell>
        </row>
        <row r="699">
          <cell r="A699" t="str">
            <v>KITSAP CO -REGULATEDRESIDENTIALWLKNRW1</v>
          </cell>
          <cell r="B699" t="str">
            <v>KITSAP CO -REGULATED</v>
          </cell>
          <cell r="C699" t="str">
            <v>KITSAP CO -REGULATED</v>
          </cell>
          <cell r="D699" t="str">
            <v>RESIDENTIAL</v>
          </cell>
          <cell r="E699" t="str">
            <v>WLKNRW1</v>
          </cell>
          <cell r="F699" t="str">
            <v>WALK IN 5'-25'</v>
          </cell>
          <cell r="G699" t="str">
            <v>BI-MONTHLY SPLIT EVEN</v>
          </cell>
          <cell r="H699">
            <v>2.5499999999999998</v>
          </cell>
        </row>
        <row r="700">
          <cell r="A700" t="str">
            <v>MASON CO-REGULATEDRESIDENTIALWLKNRW1</v>
          </cell>
          <cell r="B700" t="str">
            <v>MASON CO-REGULATED</v>
          </cell>
          <cell r="C700" t="str">
            <v>MASON CO-REGULATED</v>
          </cell>
          <cell r="D700" t="str">
            <v>RESIDENTIAL</v>
          </cell>
          <cell r="E700" t="str">
            <v>WLKNRW1</v>
          </cell>
          <cell r="F700" t="str">
            <v>WALK IN 5'-25'</v>
          </cell>
          <cell r="G700" t="str">
            <v>BI-MONTHLY SPLIT EVEN</v>
          </cell>
          <cell r="H700">
            <v>2.5499999999999998</v>
          </cell>
        </row>
        <row r="701">
          <cell r="A701" t="str">
            <v>CITY of SHELTON-REGULATEDCOMMERCIAL RECYCLEWLKNRW1RECYMA</v>
          </cell>
          <cell r="B701" t="str">
            <v>CITY of SHELTON-REGULATED</v>
          </cell>
          <cell r="C701" t="str">
            <v>CITY of SHELTON-REGULATED</v>
          </cell>
          <cell r="D701" t="str">
            <v>COMMERCIAL RECYCLE</v>
          </cell>
          <cell r="E701" t="str">
            <v>WLKNRW1RECYMA</v>
          </cell>
          <cell r="F701" t="str">
            <v>WALK IN 5-25FT WEEKLY-REC</v>
          </cell>
          <cell r="G701" t="str">
            <v>MONTHLY ARREARS</v>
          </cell>
          <cell r="H701">
            <v>0</v>
          </cell>
        </row>
        <row r="702">
          <cell r="A702" t="str">
            <v>KITSAP CO -REGULATEDCOMMERCIAL RECYCLEWLKNRW1RECYMA</v>
          </cell>
          <cell r="B702" t="str">
            <v>KITSAP CO -REGULATED</v>
          </cell>
          <cell r="C702" t="str">
            <v>KITSAP CO -REGULATED</v>
          </cell>
          <cell r="D702" t="str">
            <v>COMMERCIAL RECYCLE</v>
          </cell>
          <cell r="E702" t="str">
            <v>WLKNRW1RECYMA</v>
          </cell>
          <cell r="F702" t="str">
            <v>WALK IN 5-25FT WEEKLY-REC</v>
          </cell>
          <cell r="G702" t="str">
            <v>MONTHLY ARREARS</v>
          </cell>
          <cell r="H702">
            <v>0</v>
          </cell>
        </row>
        <row r="703">
          <cell r="A703" t="str">
            <v>MASON CO-REGULATEDCOMMERCIAL RECYCLEWLKNRW1RECYMA</v>
          </cell>
          <cell r="B703" t="str">
            <v>MASON CO-REGULATED</v>
          </cell>
          <cell r="C703" t="str">
            <v>MASON CO-REGULATED</v>
          </cell>
          <cell r="D703" t="str">
            <v>COMMERCIAL RECYCLE</v>
          </cell>
          <cell r="E703" t="str">
            <v>WLKNRW1RECYMA</v>
          </cell>
          <cell r="F703" t="str">
            <v>WALK IN 5-25FT WEEKLY-REC</v>
          </cell>
          <cell r="G703" t="str">
            <v>MONTHLY ARREARS</v>
          </cell>
          <cell r="H703">
            <v>0</v>
          </cell>
        </row>
        <row r="704">
          <cell r="A704" t="str">
            <v>CITY of SHELTON-REGULATEDRESIDENTIALWLKNRW2</v>
          </cell>
          <cell r="B704" t="str">
            <v>CITY of SHELTON-REGULATED</v>
          </cell>
          <cell r="C704" t="str">
            <v>CITY of SHELTON-REGULATED</v>
          </cell>
          <cell r="D704" t="str">
            <v>RESIDENTIAL</v>
          </cell>
          <cell r="E704" t="str">
            <v>WLKNRW2</v>
          </cell>
          <cell r="F704" t="str">
            <v>WALK IN OVER 25'</v>
          </cell>
          <cell r="G704" t="str">
            <v>BI-MONTHLY SPLIT EVEN</v>
          </cell>
          <cell r="H704">
            <v>0.17</v>
          </cell>
        </row>
        <row r="705">
          <cell r="A705" t="str">
            <v>KITSAP CO -REGULATEDRESIDENTIALWLKNRW2</v>
          </cell>
          <cell r="B705" t="str">
            <v>KITSAP CO -REGULATED</v>
          </cell>
          <cell r="C705" t="str">
            <v>KITSAP CO -REGULATED</v>
          </cell>
          <cell r="D705" t="str">
            <v>RESIDENTIAL</v>
          </cell>
          <cell r="E705" t="str">
            <v>WLKNRW2</v>
          </cell>
          <cell r="F705" t="str">
            <v>WALK IN OVER 25'</v>
          </cell>
          <cell r="G705" t="str">
            <v>BI-MONTHLY SPLIT EVEN</v>
          </cell>
          <cell r="H705">
            <v>0.17</v>
          </cell>
        </row>
        <row r="706">
          <cell r="A706" t="str">
            <v>MASON CO-REGULATEDRESIDENTIALWLKNRW2</v>
          </cell>
          <cell r="B706" t="str">
            <v>MASON CO-REGULATED</v>
          </cell>
          <cell r="C706" t="str">
            <v>MASON CO-REGULATED</v>
          </cell>
          <cell r="D706" t="str">
            <v>RESIDENTIAL</v>
          </cell>
          <cell r="E706" t="str">
            <v>WLKNRW2</v>
          </cell>
          <cell r="F706" t="str">
            <v>WALK IN OVER 25'</v>
          </cell>
          <cell r="G706" t="str">
            <v>BI-MONTHLY SPLIT EVEN</v>
          </cell>
          <cell r="H706">
            <v>0.17</v>
          </cell>
        </row>
        <row r="707">
          <cell r="A707" t="str">
            <v>CITY of SHELTON-REGULATEDCOMMERCIAL  FRONTLOADWLKNRW2RECY</v>
          </cell>
          <cell r="B707" t="str">
            <v>CITY of SHELTON-REGULATED</v>
          </cell>
          <cell r="C707" t="str">
            <v>CITY of SHELTON-REGULATED</v>
          </cell>
          <cell r="D707" t="str">
            <v>COMMERCIAL  FRONTLOAD</v>
          </cell>
          <cell r="E707" t="str">
            <v>WLKNRW2RECY</v>
          </cell>
          <cell r="F707" t="str">
            <v>WALK IN OVER 25 ADDITIONA</v>
          </cell>
          <cell r="G707" t="str">
            <v>BI-MONTHLY SPLIT EVEN</v>
          </cell>
          <cell r="H707">
            <v>0.17</v>
          </cell>
        </row>
        <row r="708">
          <cell r="A708" t="str">
            <v>KITSAP CO -REGULATEDCOMMERCIAL  FRONTLOADWLKNRW2RECY</v>
          </cell>
          <cell r="B708" t="str">
            <v>KITSAP CO -REGULATED</v>
          </cell>
          <cell r="C708" t="str">
            <v>KITSAP CO -REGULATED</v>
          </cell>
          <cell r="D708" t="str">
            <v>COMMERCIAL  FRONTLOAD</v>
          </cell>
          <cell r="E708" t="str">
            <v>WLKNRW2RECY</v>
          </cell>
          <cell r="F708" t="str">
            <v>WALK IN OVER 25 ADDITIONA</v>
          </cell>
          <cell r="G708" t="str">
            <v>BI-MONTHLY SPLIT EVEN</v>
          </cell>
          <cell r="H708">
            <v>0.17</v>
          </cell>
        </row>
        <row r="709">
          <cell r="A709" t="str">
            <v>MASON CO-REGULATEDCOMMERCIAL  FRONTLOADWLKNRW2RECY</v>
          </cell>
          <cell r="B709" t="str">
            <v>MASON CO-REGULATED</v>
          </cell>
          <cell r="C709" t="str">
            <v>MASON CO-REGULATED</v>
          </cell>
          <cell r="D709" t="str">
            <v>COMMERCIAL  FRONTLOAD</v>
          </cell>
          <cell r="E709" t="str">
            <v>WLKNRW2RECY</v>
          </cell>
          <cell r="F709" t="str">
            <v>WALK IN OVER 25 ADDITIONA</v>
          </cell>
          <cell r="G709" t="str">
            <v>BI-MONTHLY SPLIT EVEN</v>
          </cell>
          <cell r="H709">
            <v>0.17</v>
          </cell>
        </row>
        <row r="710">
          <cell r="A710" t="str">
            <v>CITY of SHELTON-REGULATEDCOMMERCIAL  FRONTLOADWLKNRW2RECYMA</v>
          </cell>
          <cell r="B710" t="str">
            <v>CITY of SHELTON-REGULATED</v>
          </cell>
          <cell r="C710" t="str">
            <v>CITY of SHELTON-REGULATED</v>
          </cell>
          <cell r="D710" t="str">
            <v>COMMERCIAL  FRONTLOAD</v>
          </cell>
          <cell r="E710" t="str">
            <v>WLKNRW2RECYMA</v>
          </cell>
          <cell r="F710" t="str">
            <v>WALK IN OVER 25 ADDITIONA</v>
          </cell>
          <cell r="G710" t="str">
            <v>MONTHLY ARREARS</v>
          </cell>
          <cell r="H710">
            <v>0.34</v>
          </cell>
        </row>
        <row r="711">
          <cell r="A711" t="str">
            <v>KITSAP CO -REGULATEDCOMMERCIAL  FRONTLOADWLKNRW2RECYMA</v>
          </cell>
          <cell r="B711" t="str">
            <v>KITSAP CO -REGULATED</v>
          </cell>
          <cell r="C711" t="str">
            <v>KITSAP CO -REGULATED</v>
          </cell>
          <cell r="D711" t="str">
            <v>COMMERCIAL  FRONTLOAD</v>
          </cell>
          <cell r="E711" t="str">
            <v>WLKNRW2RECYMA</v>
          </cell>
          <cell r="F711" t="str">
            <v>WALK IN OVER 25 ADDITIONA</v>
          </cell>
          <cell r="G711" t="str">
            <v>MONTHLY ARREARS</v>
          </cell>
          <cell r="H711">
            <v>0.34</v>
          </cell>
        </row>
        <row r="712">
          <cell r="A712" t="str">
            <v>MASON CO-REGULATEDCOMMERCIAL  FRONTLOADWLKNRW2RECYMA</v>
          </cell>
          <cell r="B712" t="str">
            <v>MASON CO-REGULATED</v>
          </cell>
          <cell r="C712" t="str">
            <v>MASON CO-REGULATED</v>
          </cell>
          <cell r="D712" t="str">
            <v>COMMERCIAL  FRONTLOAD</v>
          </cell>
          <cell r="E712" t="str">
            <v>WLKNRW2RECYMA</v>
          </cell>
          <cell r="F712" t="str">
            <v>WALK IN OVER 25 ADDITIONA</v>
          </cell>
          <cell r="G712" t="str">
            <v>MONTHLY ARREARS</v>
          </cell>
          <cell r="H712">
            <v>0.34</v>
          </cell>
        </row>
        <row r="713">
          <cell r="A713" t="str">
            <v>000</v>
          </cell>
          <cell r="B713">
            <v>0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000</v>
          </cell>
          <cell r="B714">
            <v>0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000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000</v>
          </cell>
          <cell r="B716">
            <v>0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000</v>
          </cell>
          <cell r="B717">
            <v>0</v>
          </cell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000</v>
          </cell>
          <cell r="B718">
            <v>0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000</v>
          </cell>
          <cell r="B719">
            <v>0</v>
          </cell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000</v>
          </cell>
          <cell r="B720">
            <v>0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000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</row>
        <row r="722">
          <cell r="A722" t="str">
            <v>000</v>
          </cell>
          <cell r="B722">
            <v>0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000</v>
          </cell>
          <cell r="B723">
            <v>0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000</v>
          </cell>
          <cell r="B724">
            <v>0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</row>
        <row r="725">
          <cell r="A725" t="str">
            <v>000</v>
          </cell>
          <cell r="B725">
            <v>0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</row>
        <row r="726">
          <cell r="A726" t="str">
            <v>000</v>
          </cell>
          <cell r="B726">
            <v>0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000</v>
          </cell>
          <cell r="B727">
            <v>0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000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000</v>
          </cell>
          <cell r="B729">
            <v>0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000</v>
          </cell>
          <cell r="B730">
            <v>0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000</v>
          </cell>
          <cell r="B731">
            <v>0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000</v>
          </cell>
          <cell r="B732">
            <v>0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000</v>
          </cell>
          <cell r="B733">
            <v>0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000</v>
          </cell>
          <cell r="B734">
            <v>0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</row>
        <row r="735">
          <cell r="A735" t="str">
            <v>000</v>
          </cell>
          <cell r="B735">
            <v>0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</row>
        <row r="736">
          <cell r="A736" t="str">
            <v>000</v>
          </cell>
          <cell r="B736">
            <v>0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000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</row>
        <row r="738">
          <cell r="A738" t="str">
            <v>000</v>
          </cell>
          <cell r="B738">
            <v>0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000</v>
          </cell>
          <cell r="B739">
            <v>0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000</v>
          </cell>
          <cell r="B740">
            <v>0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000</v>
          </cell>
          <cell r="B741">
            <v>0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000</v>
          </cell>
          <cell r="B742">
            <v>0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000</v>
          </cell>
          <cell r="B743">
            <v>0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000</v>
          </cell>
          <cell r="B744">
            <v>0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000</v>
          </cell>
          <cell r="B745">
            <v>0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000</v>
          </cell>
          <cell r="B746">
            <v>0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000</v>
          </cell>
          <cell r="B747">
            <v>0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000</v>
          </cell>
          <cell r="B748">
            <v>0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000</v>
          </cell>
          <cell r="B749">
            <v>0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000</v>
          </cell>
          <cell r="B750">
            <v>0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000</v>
          </cell>
          <cell r="B751">
            <v>0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</row>
        <row r="752">
          <cell r="A752" t="str">
            <v>000</v>
          </cell>
          <cell r="B752">
            <v>0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000</v>
          </cell>
          <cell r="B753">
            <v>0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000</v>
          </cell>
          <cell r="B754">
            <v>0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</row>
        <row r="755">
          <cell r="A755" t="str">
            <v>000</v>
          </cell>
          <cell r="B755">
            <v>0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000</v>
          </cell>
          <cell r="B756">
            <v>0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000</v>
          </cell>
          <cell r="B757">
            <v>0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000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000</v>
          </cell>
          <cell r="B759">
            <v>0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000</v>
          </cell>
          <cell r="B760">
            <v>0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000</v>
          </cell>
          <cell r="B761">
            <v>0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</row>
        <row r="762">
          <cell r="A762" t="str">
            <v>000</v>
          </cell>
          <cell r="B762">
            <v>0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000</v>
          </cell>
          <cell r="B763">
            <v>0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000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000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</row>
        <row r="766">
          <cell r="A766" t="str">
            <v>000</v>
          </cell>
          <cell r="B766">
            <v>0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000</v>
          </cell>
          <cell r="B767">
            <v>0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000</v>
          </cell>
          <cell r="B768">
            <v>0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000</v>
          </cell>
          <cell r="B769">
            <v>0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000</v>
          </cell>
          <cell r="B770">
            <v>0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000</v>
          </cell>
          <cell r="B771">
            <v>0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000</v>
          </cell>
          <cell r="B772">
            <v>0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000</v>
          </cell>
          <cell r="B773">
            <v>0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000</v>
          </cell>
          <cell r="B774">
            <v>0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000</v>
          </cell>
          <cell r="B775">
            <v>0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</row>
        <row r="776">
          <cell r="A776" t="str">
            <v>000</v>
          </cell>
          <cell r="B776">
            <v>0</v>
          </cell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000</v>
          </cell>
          <cell r="B777">
            <v>0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000</v>
          </cell>
          <cell r="B778">
            <v>0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000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000</v>
          </cell>
          <cell r="B780">
            <v>0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000</v>
          </cell>
          <cell r="B781">
            <v>0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000</v>
          </cell>
          <cell r="B782">
            <v>0</v>
          </cell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000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</row>
        <row r="784">
          <cell r="A784" t="str">
            <v>000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000</v>
          </cell>
          <cell r="B785">
            <v>0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000</v>
          </cell>
          <cell r="B786">
            <v>0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</row>
        <row r="787">
          <cell r="A787" t="str">
            <v>000</v>
          </cell>
          <cell r="B787">
            <v>0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</row>
        <row r="788">
          <cell r="A788" t="str">
            <v>000</v>
          </cell>
          <cell r="B788">
            <v>0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000</v>
          </cell>
          <cell r="B789">
            <v>0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000</v>
          </cell>
          <cell r="B790">
            <v>0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</row>
        <row r="791">
          <cell r="A791" t="str">
            <v>000</v>
          </cell>
          <cell r="B791">
            <v>0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000</v>
          </cell>
          <cell r="B792">
            <v>0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</row>
        <row r="793">
          <cell r="A793" t="str">
            <v>000</v>
          </cell>
          <cell r="B793">
            <v>0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000</v>
          </cell>
          <cell r="B794">
            <v>0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000</v>
          </cell>
          <cell r="B795">
            <v>0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000</v>
          </cell>
          <cell r="B796">
            <v>0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</row>
        <row r="797">
          <cell r="A797" t="str">
            <v>000</v>
          </cell>
          <cell r="B797">
            <v>0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000</v>
          </cell>
          <cell r="B798">
            <v>0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000</v>
          </cell>
          <cell r="B799">
            <v>0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000</v>
          </cell>
          <cell r="B800">
            <v>0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000</v>
          </cell>
          <cell r="B801">
            <v>0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000</v>
          </cell>
          <cell r="B802">
            <v>0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</row>
        <row r="803">
          <cell r="A803" t="str">
            <v>000</v>
          </cell>
          <cell r="B803">
            <v>0</v>
          </cell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000</v>
          </cell>
          <cell r="B804">
            <v>0</v>
          </cell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000</v>
          </cell>
          <cell r="B805">
            <v>0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</row>
        <row r="806">
          <cell r="A806" t="str">
            <v>000</v>
          </cell>
          <cell r="B806">
            <v>0</v>
          </cell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000</v>
          </cell>
          <cell r="B807">
            <v>0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000</v>
          </cell>
          <cell r="B808">
            <v>0</v>
          </cell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</sheetData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ttyCash-10110"/>
      <sheetName val="10200"/>
      <sheetName val="10210"/>
      <sheetName val="10250_RECON"/>
      <sheetName val="10250_MVPSS"/>
      <sheetName val="10250_Recy Chkg"/>
      <sheetName val="10250_Reimb Accts"/>
      <sheetName val="10250_Rollfwd"/>
      <sheetName val="10410_Rollfwd"/>
      <sheetName val="10410_Recon"/>
      <sheetName val="10410_Trade"/>
      <sheetName val="10410_Lodi"/>
      <sheetName val="10410_Sac Co"/>
      <sheetName val="10410_Brokered"/>
      <sheetName val="10420_Rollfwd"/>
      <sheetName val="10420 RECON"/>
      <sheetName val="Rollfwd_10550"/>
      <sheetName val="Recon_10550"/>
      <sheetName val="Recon_10555"/>
      <sheetName val="Recon_10610"/>
      <sheetName val="A170XX-October"/>
      <sheetName val="Recon_10760"/>
      <sheetName val="Rollfwd_10820"/>
      <sheetName val="PPXXC_10830"/>
      <sheetName val="Schedule_10830"/>
      <sheetName val="Recon_10830"/>
      <sheetName val="Rollfwd_10850"/>
      <sheetName val="Recon_10850"/>
      <sheetName val="ReconSumm_10890"/>
      <sheetName val="ASSETS 11XXX"/>
      <sheetName val="ACC DEP 12XXX"/>
      <sheetName val="GOODWILL_15120"/>
      <sheetName val="Rollfwd_15450"/>
      <sheetName val="15450_92 bond"/>
      <sheetName val="15450_94 Bond "/>
      <sheetName val="Recon_15450"/>
      <sheetName val="Rollfwd_15320_15500"/>
      <sheetName val="16100_Rollfwd"/>
      <sheetName val="A180543"/>
      <sheetName val="A20110"/>
      <sheetName val="Rollfwd_20120"/>
      <sheetName val="Recon_20120"/>
      <sheetName val="Recon_20130"/>
      <sheetName val="Recon_20133"/>
      <sheetName val="Recon_20135"/>
      <sheetName val="Recon_20137"/>
      <sheetName val="A20140"/>
      <sheetName val="SALES TAX RETURN_20140"/>
      <sheetName val="Rollfwd_20170"/>
      <sheetName val="Recon_20170"/>
      <sheetName val="Recon_20175"/>
      <sheetName val="Recon_20177"/>
      <sheetName val="Detail_20320"/>
      <sheetName val="Rollfwd_20325"/>
      <sheetName val="Recon_20325"/>
      <sheetName val="A20330"/>
      <sheetName val="RECON 20335"/>
      <sheetName val="RECON_20340"/>
      <sheetName val="DETAILED 20360"/>
      <sheetName val="recon 20365"/>
      <sheetName val="recon 20375"/>
      <sheetName val="A21100 &amp; A21250"/>
      <sheetName val="21250_92 Bond"/>
      <sheetName val="21250_94 Bond"/>
      <sheetName val="21250_R. Vaccarezza"/>
      <sheetName val="21250_BOND DIS AMORT"/>
      <sheetName val="A21390"/>
      <sheetName val="Recon 22104"/>
      <sheetName val="Recon 22105"/>
      <sheetName val="Recon 22109"/>
      <sheetName val="Recon 22205 "/>
      <sheetName val="Recon 22206"/>
      <sheetName val="Recon_30XXXX"/>
      <sheetName val="Recon 150543 Revised"/>
      <sheetName val="170001 DL 121999"/>
      <sheetName val="Rollfwd_170001"/>
      <sheetName val="A170001"/>
      <sheetName val="Rollfwd_170050"/>
      <sheetName val="A170050"/>
      <sheetName val="Rollfwd_171170"/>
      <sheetName val="A171170"/>
      <sheetName val="Rollfwd_171500"/>
      <sheetName val="A171500"/>
      <sheetName val="A171504"/>
      <sheetName val="A171531"/>
      <sheetName val="A172216"/>
      <sheetName val="A172220"/>
      <sheetName val="A172355"/>
      <sheetName val="Dec_99 DL_RAW"/>
      <sheetName val="Dec_99 DL_"/>
      <sheetName val="DEC_98 DL RAW"/>
      <sheetName val="DEC_98 DL "/>
      <sheetName val="Sheet4"/>
      <sheetName val="Sheet4 (2)"/>
      <sheetName val="XXXXXX"/>
      <sheetName val="BU NAMES"/>
      <sheetName val="PS BS ACCOU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Instructions"/>
      <sheetName val="User"/>
      <sheetName val="Settings"/>
      <sheetName val="Orientation"/>
      <sheetName val="Delivery"/>
      <sheetName val="RptClose"/>
      <sheetName val="Hidd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 A IS"/>
      <sheetName val="2183 IS"/>
      <sheetName val="2184 IS"/>
      <sheetName val="2185 IS"/>
      <sheetName val="Consolidated IS"/>
      <sheetName val="Ratios Thurston"/>
      <sheetName val="2183 Pro forma"/>
      <sheetName val="2183 Ratios"/>
      <sheetName val="Restating Expl"/>
      <sheetName val="Pro forma Expl"/>
      <sheetName val="Pacific Regulated - Price Out"/>
      <sheetName val="Total Matrix"/>
      <sheetName val="Packer_RO Matrix"/>
      <sheetName val="COS Packer_RO"/>
      <sheetName val="Res YW Matix"/>
      <sheetName val="Res Recy Matrix"/>
      <sheetName val="MF Recy Matrix"/>
      <sheetName val="COS RR YW MFR"/>
      <sheetName val="Total Pac,Rural"/>
      <sheetName val="Rural"/>
      <sheetName val="LG-Pacific Pckr Rts"/>
      <sheetName val="LG-RO"/>
      <sheetName val="Res Recycl"/>
      <sheetName val="MF Recycl"/>
      <sheetName val="YW"/>
      <sheetName val="Depr Summary 2183"/>
      <sheetName val="Trucks 2183"/>
      <sheetName val="Containers 2183"/>
      <sheetName val="OTHER EQUIP 2183"/>
      <sheetName val="LeMay Global"/>
      <sheetName val="Fuel"/>
      <sheetName val="DF Schedule"/>
      <sheetName val="2183 Payroll"/>
      <sheetName val="2184 Payroll"/>
      <sheetName val="2185 Payroll"/>
      <sheetName val="Cust Cnt"/>
      <sheetName val="Unit Cnt"/>
      <sheetName val="70148 Summary"/>
      <sheetName val="Time Study"/>
      <sheetName val="Corp O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9">
          <cell r="M49">
            <v>8000432.4617248299</v>
          </cell>
        </row>
        <row r="50">
          <cell r="F50">
            <v>8158680.0299999993</v>
          </cell>
        </row>
        <row r="58">
          <cell r="M58">
            <v>2625393.5068796892</v>
          </cell>
        </row>
        <row r="59">
          <cell r="F59">
            <v>2119461.4499999997</v>
          </cell>
        </row>
        <row r="69">
          <cell r="M69">
            <v>1361744.4391882615</v>
          </cell>
        </row>
        <row r="70">
          <cell r="F70">
            <v>1347163.92</v>
          </cell>
        </row>
        <row r="213">
          <cell r="M213">
            <v>4757117.5866496488</v>
          </cell>
        </row>
        <row r="214">
          <cell r="F214">
            <v>4859462.2200000007</v>
          </cell>
        </row>
        <row r="221">
          <cell r="M221">
            <v>395543.82663328515</v>
          </cell>
        </row>
        <row r="222">
          <cell r="F222">
            <v>332798.89999999997</v>
          </cell>
        </row>
        <row r="281">
          <cell r="M281">
            <v>1187221.5155152699</v>
          </cell>
        </row>
        <row r="282">
          <cell r="F282">
            <v>744277.47999999975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f Rate Sheet"/>
      <sheetName val="Class A IS"/>
      <sheetName val="2149 BS"/>
      <sheetName val="9-30-11 BS"/>
      <sheetName val="2149 IS"/>
      <sheetName val="Consolidated IS"/>
      <sheetName val="Ratios"/>
      <sheetName val="Restating Adj"/>
      <sheetName val="Restating Expl"/>
      <sheetName val="Pro forma Adj"/>
      <sheetName val="Pro-forma"/>
      <sheetName val="LG-Combined"/>
      <sheetName val="LG-Pckr,RO"/>
      <sheetName val="LG-Recycl"/>
      <sheetName val="Price Out"/>
      <sheetName val="Rate Sheet"/>
      <sheetName val="Pckr, RO, Matrix"/>
      <sheetName val="COS Packer,RO "/>
      <sheetName val="Recycl Matrix"/>
      <sheetName val="COS Recycle"/>
      <sheetName val="Disposal Calc"/>
      <sheetName val="Disposal Schedule"/>
      <sheetName val="Fuel"/>
      <sheetName val="PR Summary"/>
      <sheetName val="Depr Summary"/>
      <sheetName val="Depreciation"/>
      <sheetName val="Cust Count"/>
      <sheetName val="Rt Study Summary"/>
      <sheetName val="Recycl Tons, Commodity Value"/>
      <sheetName val="Tribal Cnts"/>
      <sheetName val="Corp OH"/>
      <sheetName val="Corp Debt Equity"/>
      <sheetName val="Balance Sheet"/>
      <sheetName val="P&amp;L"/>
      <sheetName val="70195 JE-WRRA Dues"/>
      <sheetName val="56095 JE"/>
      <sheetName val="Non-Reg Price Out"/>
      <sheetName val="30% Commodity Justification"/>
      <sheetName val="TRC Processing Justfication"/>
      <sheetName val="Orig Price Out"/>
      <sheetName val="Rate Sheet Dec 2012"/>
      <sheetName val="Orig COS Packer,RO "/>
      <sheetName val="LG-Pckr w DF"/>
      <sheetName val="LG-Pckr w-out DF"/>
      <sheetName val="LG-RO"/>
    </sheetNames>
    <sheetDataSet>
      <sheetData sheetId="0" refreshError="1">
        <row r="107">
          <cell r="L107">
            <v>1755086.2007667283</v>
          </cell>
        </row>
        <row r="214">
          <cell r="L214">
            <v>861493.18580596044</v>
          </cell>
        </row>
        <row r="278">
          <cell r="L278">
            <v>840474.49671344017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3">
          <cell r="L23">
            <v>2329.3388396454475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ON605"/>
  <sheetViews>
    <sheetView showGridLines="0" view="pageBreakPreview" topLeftCell="A415" zoomScaleNormal="100" zoomScaleSheetLayoutView="100" workbookViewId="0">
      <selection activeCell="Q434" sqref="Q434:R434"/>
    </sheetView>
  </sheetViews>
  <sheetFormatPr defaultColWidth="11.42578125" defaultRowHeight="10.5"/>
  <cols>
    <col min="1" max="1" width="26" style="54" customWidth="1"/>
    <col min="2" max="2" width="10.85546875" style="55" customWidth="1"/>
    <col min="3" max="3" width="0.7109375" style="55" customWidth="1"/>
    <col min="4" max="4" width="0.7109375" style="54" customWidth="1"/>
    <col min="5" max="5" width="9.42578125" style="71" customWidth="1"/>
    <col min="6" max="6" width="0.7109375" style="72" customWidth="1"/>
    <col min="7" max="7" width="10.42578125" style="72" customWidth="1"/>
    <col min="8" max="8" width="2.7109375" style="54" customWidth="1"/>
    <col min="9" max="9" width="3.28515625" style="54" customWidth="1"/>
    <col min="10" max="10" width="8.140625" style="54" bestFit="1" customWidth="1"/>
    <col min="11" max="11" width="22.7109375" style="54" customWidth="1"/>
    <col min="12" max="14" width="4.5703125" style="54" customWidth="1"/>
    <col min="15" max="250" width="11.42578125" style="54"/>
    <col min="251" max="251" width="24.28515625" style="54" customWidth="1"/>
    <col min="252" max="252" width="11.42578125" style="54" customWidth="1"/>
    <col min="253" max="253" width="1.5703125" style="54" customWidth="1"/>
    <col min="254" max="254" width="10.7109375" style="54" customWidth="1"/>
    <col min="255" max="255" width="1.5703125" style="54" customWidth="1"/>
    <col min="256" max="256" width="11.42578125" style="54" customWidth="1"/>
    <col min="257" max="257" width="11.7109375" style="54" customWidth="1"/>
    <col min="258" max="258" width="10.28515625" style="54" customWidth="1"/>
    <col min="259" max="259" width="10.7109375" style="54" customWidth="1"/>
    <col min="260" max="260" width="10.5703125" style="54" customWidth="1"/>
    <col min="261" max="261" width="8.7109375" style="54" customWidth="1"/>
    <col min="262" max="270" width="4.5703125" style="54" customWidth="1"/>
    <col min="271" max="506" width="11.42578125" style="54"/>
    <col min="507" max="507" width="24.28515625" style="54" customWidth="1"/>
    <col min="508" max="508" width="11.42578125" style="54" customWidth="1"/>
    <col min="509" max="509" width="1.5703125" style="54" customWidth="1"/>
    <col min="510" max="510" width="10.7109375" style="54" customWidth="1"/>
    <col min="511" max="511" width="1.5703125" style="54" customWidth="1"/>
    <col min="512" max="512" width="11.42578125" style="54" customWidth="1"/>
    <col min="513" max="513" width="11.7109375" style="54" customWidth="1"/>
    <col min="514" max="514" width="10.28515625" style="54" customWidth="1"/>
    <col min="515" max="515" width="10.7109375" style="54" customWidth="1"/>
    <col min="516" max="516" width="10.5703125" style="54" customWidth="1"/>
    <col min="517" max="517" width="8.7109375" style="54" customWidth="1"/>
    <col min="518" max="526" width="4.5703125" style="54" customWidth="1"/>
    <col min="527" max="762" width="11.42578125" style="54"/>
    <col min="763" max="763" width="24.28515625" style="54" customWidth="1"/>
    <col min="764" max="764" width="11.42578125" style="54" customWidth="1"/>
    <col min="765" max="765" width="1.5703125" style="54" customWidth="1"/>
    <col min="766" max="766" width="10.7109375" style="54" customWidth="1"/>
    <col min="767" max="767" width="1.5703125" style="54" customWidth="1"/>
    <col min="768" max="768" width="11.42578125" style="54" customWidth="1"/>
    <col min="769" max="769" width="11.7109375" style="54" customWidth="1"/>
    <col min="770" max="770" width="10.28515625" style="54" customWidth="1"/>
    <col min="771" max="771" width="10.7109375" style="54" customWidth="1"/>
    <col min="772" max="772" width="10.5703125" style="54" customWidth="1"/>
    <col min="773" max="773" width="8.7109375" style="54" customWidth="1"/>
    <col min="774" max="782" width="4.5703125" style="54" customWidth="1"/>
    <col min="783" max="1018" width="11.42578125" style="54"/>
    <col min="1019" max="1019" width="24.28515625" style="54" customWidth="1"/>
    <col min="1020" max="1020" width="11.42578125" style="54" customWidth="1"/>
    <col min="1021" max="1021" width="1.5703125" style="54" customWidth="1"/>
    <col min="1022" max="1022" width="10.7109375" style="54" customWidth="1"/>
    <col min="1023" max="1023" width="1.5703125" style="54" customWidth="1"/>
    <col min="1024" max="1024" width="11.42578125" style="54" customWidth="1"/>
    <col min="1025" max="1025" width="11.7109375" style="54" customWidth="1"/>
    <col min="1026" max="1026" width="10.28515625" style="54" customWidth="1"/>
    <col min="1027" max="1027" width="10.7109375" style="54" customWidth="1"/>
    <col min="1028" max="1028" width="10.5703125" style="54" customWidth="1"/>
    <col min="1029" max="1029" width="8.7109375" style="54" customWidth="1"/>
    <col min="1030" max="1038" width="4.5703125" style="54" customWidth="1"/>
    <col min="1039" max="1274" width="11.42578125" style="54"/>
    <col min="1275" max="1275" width="24.28515625" style="54" customWidth="1"/>
    <col min="1276" max="1276" width="11.42578125" style="54" customWidth="1"/>
    <col min="1277" max="1277" width="1.5703125" style="54" customWidth="1"/>
    <col min="1278" max="1278" width="10.7109375" style="54" customWidth="1"/>
    <col min="1279" max="1279" width="1.5703125" style="54" customWidth="1"/>
    <col min="1280" max="1280" width="11.42578125" style="54" customWidth="1"/>
    <col min="1281" max="1281" width="11.7109375" style="54" customWidth="1"/>
    <col min="1282" max="1282" width="10.28515625" style="54" customWidth="1"/>
    <col min="1283" max="1283" width="10.7109375" style="54" customWidth="1"/>
    <col min="1284" max="1284" width="10.5703125" style="54" customWidth="1"/>
    <col min="1285" max="1285" width="8.7109375" style="54" customWidth="1"/>
    <col min="1286" max="1294" width="4.5703125" style="54" customWidth="1"/>
    <col min="1295" max="1530" width="11.42578125" style="54"/>
    <col min="1531" max="1531" width="24.28515625" style="54" customWidth="1"/>
    <col min="1532" max="1532" width="11.42578125" style="54" customWidth="1"/>
    <col min="1533" max="1533" width="1.5703125" style="54" customWidth="1"/>
    <col min="1534" max="1534" width="10.7109375" style="54" customWidth="1"/>
    <col min="1535" max="1535" width="1.5703125" style="54" customWidth="1"/>
    <col min="1536" max="1536" width="11.42578125" style="54" customWidth="1"/>
    <col min="1537" max="1537" width="11.7109375" style="54" customWidth="1"/>
    <col min="1538" max="1538" width="10.28515625" style="54" customWidth="1"/>
    <col min="1539" max="1539" width="10.7109375" style="54" customWidth="1"/>
    <col min="1540" max="1540" width="10.5703125" style="54" customWidth="1"/>
    <col min="1541" max="1541" width="8.7109375" style="54" customWidth="1"/>
    <col min="1542" max="1550" width="4.5703125" style="54" customWidth="1"/>
    <col min="1551" max="1786" width="11.42578125" style="54"/>
    <col min="1787" max="1787" width="24.28515625" style="54" customWidth="1"/>
    <col min="1788" max="1788" width="11.42578125" style="54" customWidth="1"/>
    <col min="1789" max="1789" width="1.5703125" style="54" customWidth="1"/>
    <col min="1790" max="1790" width="10.7109375" style="54" customWidth="1"/>
    <col min="1791" max="1791" width="1.5703125" style="54" customWidth="1"/>
    <col min="1792" max="1792" width="11.42578125" style="54" customWidth="1"/>
    <col min="1793" max="1793" width="11.7109375" style="54" customWidth="1"/>
    <col min="1794" max="1794" width="10.28515625" style="54" customWidth="1"/>
    <col min="1795" max="1795" width="10.7109375" style="54" customWidth="1"/>
    <col min="1796" max="1796" width="10.5703125" style="54" customWidth="1"/>
    <col min="1797" max="1797" width="8.7109375" style="54" customWidth="1"/>
    <col min="1798" max="1806" width="4.5703125" style="54" customWidth="1"/>
    <col min="1807" max="2042" width="11.42578125" style="54"/>
    <col min="2043" max="2043" width="24.28515625" style="54" customWidth="1"/>
    <col min="2044" max="2044" width="11.42578125" style="54" customWidth="1"/>
    <col min="2045" max="2045" width="1.5703125" style="54" customWidth="1"/>
    <col min="2046" max="2046" width="10.7109375" style="54" customWidth="1"/>
    <col min="2047" max="2047" width="1.5703125" style="54" customWidth="1"/>
    <col min="2048" max="2048" width="11.42578125" style="54" customWidth="1"/>
    <col min="2049" max="2049" width="11.7109375" style="54" customWidth="1"/>
    <col min="2050" max="2050" width="10.28515625" style="54" customWidth="1"/>
    <col min="2051" max="2051" width="10.7109375" style="54" customWidth="1"/>
    <col min="2052" max="2052" width="10.5703125" style="54" customWidth="1"/>
    <col min="2053" max="2053" width="8.7109375" style="54" customWidth="1"/>
    <col min="2054" max="2062" width="4.5703125" style="54" customWidth="1"/>
    <col min="2063" max="2298" width="11.42578125" style="54"/>
    <col min="2299" max="2299" width="24.28515625" style="54" customWidth="1"/>
    <col min="2300" max="2300" width="11.42578125" style="54" customWidth="1"/>
    <col min="2301" max="2301" width="1.5703125" style="54" customWidth="1"/>
    <col min="2302" max="2302" width="10.7109375" style="54" customWidth="1"/>
    <col min="2303" max="2303" width="1.5703125" style="54" customWidth="1"/>
    <col min="2304" max="2304" width="11.42578125" style="54" customWidth="1"/>
    <col min="2305" max="2305" width="11.7109375" style="54" customWidth="1"/>
    <col min="2306" max="2306" width="10.28515625" style="54" customWidth="1"/>
    <col min="2307" max="2307" width="10.7109375" style="54" customWidth="1"/>
    <col min="2308" max="2308" width="10.5703125" style="54" customWidth="1"/>
    <col min="2309" max="2309" width="8.7109375" style="54" customWidth="1"/>
    <col min="2310" max="2318" width="4.5703125" style="54" customWidth="1"/>
    <col min="2319" max="2554" width="11.42578125" style="54"/>
    <col min="2555" max="2555" width="24.28515625" style="54" customWidth="1"/>
    <col min="2556" max="2556" width="11.42578125" style="54" customWidth="1"/>
    <col min="2557" max="2557" width="1.5703125" style="54" customWidth="1"/>
    <col min="2558" max="2558" width="10.7109375" style="54" customWidth="1"/>
    <col min="2559" max="2559" width="1.5703125" style="54" customWidth="1"/>
    <col min="2560" max="2560" width="11.42578125" style="54" customWidth="1"/>
    <col min="2561" max="2561" width="11.7109375" style="54" customWidth="1"/>
    <col min="2562" max="2562" width="10.28515625" style="54" customWidth="1"/>
    <col min="2563" max="2563" width="10.7109375" style="54" customWidth="1"/>
    <col min="2564" max="2564" width="10.5703125" style="54" customWidth="1"/>
    <col min="2565" max="2565" width="8.7109375" style="54" customWidth="1"/>
    <col min="2566" max="2574" width="4.5703125" style="54" customWidth="1"/>
    <col min="2575" max="2810" width="11.42578125" style="54"/>
    <col min="2811" max="2811" width="24.28515625" style="54" customWidth="1"/>
    <col min="2812" max="2812" width="11.42578125" style="54" customWidth="1"/>
    <col min="2813" max="2813" width="1.5703125" style="54" customWidth="1"/>
    <col min="2814" max="2814" width="10.7109375" style="54" customWidth="1"/>
    <col min="2815" max="2815" width="1.5703125" style="54" customWidth="1"/>
    <col min="2816" max="2816" width="11.42578125" style="54" customWidth="1"/>
    <col min="2817" max="2817" width="11.7109375" style="54" customWidth="1"/>
    <col min="2818" max="2818" width="10.28515625" style="54" customWidth="1"/>
    <col min="2819" max="2819" width="10.7109375" style="54" customWidth="1"/>
    <col min="2820" max="2820" width="10.5703125" style="54" customWidth="1"/>
    <col min="2821" max="2821" width="8.7109375" style="54" customWidth="1"/>
    <col min="2822" max="2830" width="4.5703125" style="54" customWidth="1"/>
    <col min="2831" max="3066" width="11.42578125" style="54"/>
    <col min="3067" max="3067" width="24.28515625" style="54" customWidth="1"/>
    <col min="3068" max="3068" width="11.42578125" style="54" customWidth="1"/>
    <col min="3069" max="3069" width="1.5703125" style="54" customWidth="1"/>
    <col min="3070" max="3070" width="10.7109375" style="54" customWidth="1"/>
    <col min="3071" max="3071" width="1.5703125" style="54" customWidth="1"/>
    <col min="3072" max="3072" width="11.42578125" style="54" customWidth="1"/>
    <col min="3073" max="3073" width="11.7109375" style="54" customWidth="1"/>
    <col min="3074" max="3074" width="10.28515625" style="54" customWidth="1"/>
    <col min="3075" max="3075" width="10.7109375" style="54" customWidth="1"/>
    <col min="3076" max="3076" width="10.5703125" style="54" customWidth="1"/>
    <col min="3077" max="3077" width="8.7109375" style="54" customWidth="1"/>
    <col min="3078" max="3086" width="4.5703125" style="54" customWidth="1"/>
    <col min="3087" max="3322" width="11.42578125" style="54"/>
    <col min="3323" max="3323" width="24.28515625" style="54" customWidth="1"/>
    <col min="3324" max="3324" width="11.42578125" style="54" customWidth="1"/>
    <col min="3325" max="3325" width="1.5703125" style="54" customWidth="1"/>
    <col min="3326" max="3326" width="10.7109375" style="54" customWidth="1"/>
    <col min="3327" max="3327" width="1.5703125" style="54" customWidth="1"/>
    <col min="3328" max="3328" width="11.42578125" style="54" customWidth="1"/>
    <col min="3329" max="3329" width="11.7109375" style="54" customWidth="1"/>
    <col min="3330" max="3330" width="10.28515625" style="54" customWidth="1"/>
    <col min="3331" max="3331" width="10.7109375" style="54" customWidth="1"/>
    <col min="3332" max="3332" width="10.5703125" style="54" customWidth="1"/>
    <col min="3333" max="3333" width="8.7109375" style="54" customWidth="1"/>
    <col min="3334" max="3342" width="4.5703125" style="54" customWidth="1"/>
    <col min="3343" max="3578" width="11.42578125" style="54"/>
    <col min="3579" max="3579" width="24.28515625" style="54" customWidth="1"/>
    <col min="3580" max="3580" width="11.42578125" style="54" customWidth="1"/>
    <col min="3581" max="3581" width="1.5703125" style="54" customWidth="1"/>
    <col min="3582" max="3582" width="10.7109375" style="54" customWidth="1"/>
    <col min="3583" max="3583" width="1.5703125" style="54" customWidth="1"/>
    <col min="3584" max="3584" width="11.42578125" style="54" customWidth="1"/>
    <col min="3585" max="3585" width="11.7109375" style="54" customWidth="1"/>
    <col min="3586" max="3586" width="10.28515625" style="54" customWidth="1"/>
    <col min="3587" max="3587" width="10.7109375" style="54" customWidth="1"/>
    <col min="3588" max="3588" width="10.5703125" style="54" customWidth="1"/>
    <col min="3589" max="3589" width="8.7109375" style="54" customWidth="1"/>
    <col min="3590" max="3598" width="4.5703125" style="54" customWidth="1"/>
    <col min="3599" max="3834" width="11.42578125" style="54"/>
    <col min="3835" max="3835" width="24.28515625" style="54" customWidth="1"/>
    <col min="3836" max="3836" width="11.42578125" style="54" customWidth="1"/>
    <col min="3837" max="3837" width="1.5703125" style="54" customWidth="1"/>
    <col min="3838" max="3838" width="10.7109375" style="54" customWidth="1"/>
    <col min="3839" max="3839" width="1.5703125" style="54" customWidth="1"/>
    <col min="3840" max="3840" width="11.42578125" style="54" customWidth="1"/>
    <col min="3841" max="3841" width="11.7109375" style="54" customWidth="1"/>
    <col min="3842" max="3842" width="10.28515625" style="54" customWidth="1"/>
    <col min="3843" max="3843" width="10.7109375" style="54" customWidth="1"/>
    <col min="3844" max="3844" width="10.5703125" style="54" customWidth="1"/>
    <col min="3845" max="3845" width="8.7109375" style="54" customWidth="1"/>
    <col min="3846" max="3854" width="4.5703125" style="54" customWidth="1"/>
    <col min="3855" max="4090" width="11.42578125" style="54"/>
    <col min="4091" max="4091" width="24.28515625" style="54" customWidth="1"/>
    <col min="4092" max="4092" width="11.42578125" style="54" customWidth="1"/>
    <col min="4093" max="4093" width="1.5703125" style="54" customWidth="1"/>
    <col min="4094" max="4094" width="10.7109375" style="54" customWidth="1"/>
    <col min="4095" max="4095" width="1.5703125" style="54" customWidth="1"/>
    <col min="4096" max="4096" width="11.42578125" style="54" customWidth="1"/>
    <col min="4097" max="4097" width="11.7109375" style="54" customWidth="1"/>
    <col min="4098" max="4098" width="10.28515625" style="54" customWidth="1"/>
    <col min="4099" max="4099" width="10.7109375" style="54" customWidth="1"/>
    <col min="4100" max="4100" width="10.5703125" style="54" customWidth="1"/>
    <col min="4101" max="4101" width="8.7109375" style="54" customWidth="1"/>
    <col min="4102" max="4110" width="4.5703125" style="54" customWidth="1"/>
    <col min="4111" max="4346" width="11.42578125" style="54"/>
    <col min="4347" max="4347" width="24.28515625" style="54" customWidth="1"/>
    <col min="4348" max="4348" width="11.42578125" style="54" customWidth="1"/>
    <col min="4349" max="4349" width="1.5703125" style="54" customWidth="1"/>
    <col min="4350" max="4350" width="10.7109375" style="54" customWidth="1"/>
    <col min="4351" max="4351" width="1.5703125" style="54" customWidth="1"/>
    <col min="4352" max="4352" width="11.42578125" style="54" customWidth="1"/>
    <col min="4353" max="4353" width="11.7109375" style="54" customWidth="1"/>
    <col min="4354" max="4354" width="10.28515625" style="54" customWidth="1"/>
    <col min="4355" max="4355" width="10.7109375" style="54" customWidth="1"/>
    <col min="4356" max="4356" width="10.5703125" style="54" customWidth="1"/>
    <col min="4357" max="4357" width="8.7109375" style="54" customWidth="1"/>
    <col min="4358" max="4366" width="4.5703125" style="54" customWidth="1"/>
    <col min="4367" max="4602" width="11.42578125" style="54"/>
    <col min="4603" max="4603" width="24.28515625" style="54" customWidth="1"/>
    <col min="4604" max="4604" width="11.42578125" style="54" customWidth="1"/>
    <col min="4605" max="4605" width="1.5703125" style="54" customWidth="1"/>
    <col min="4606" max="4606" width="10.7109375" style="54" customWidth="1"/>
    <col min="4607" max="4607" width="1.5703125" style="54" customWidth="1"/>
    <col min="4608" max="4608" width="11.42578125" style="54" customWidth="1"/>
    <col min="4609" max="4609" width="11.7109375" style="54" customWidth="1"/>
    <col min="4610" max="4610" width="10.28515625" style="54" customWidth="1"/>
    <col min="4611" max="4611" width="10.7109375" style="54" customWidth="1"/>
    <col min="4612" max="4612" width="10.5703125" style="54" customWidth="1"/>
    <col min="4613" max="4613" width="8.7109375" style="54" customWidth="1"/>
    <col min="4614" max="4622" width="4.5703125" style="54" customWidth="1"/>
    <col min="4623" max="4858" width="11.42578125" style="54"/>
    <col min="4859" max="4859" width="24.28515625" style="54" customWidth="1"/>
    <col min="4860" max="4860" width="11.42578125" style="54" customWidth="1"/>
    <col min="4861" max="4861" width="1.5703125" style="54" customWidth="1"/>
    <col min="4862" max="4862" width="10.7109375" style="54" customWidth="1"/>
    <col min="4863" max="4863" width="1.5703125" style="54" customWidth="1"/>
    <col min="4864" max="4864" width="11.42578125" style="54" customWidth="1"/>
    <col min="4865" max="4865" width="11.7109375" style="54" customWidth="1"/>
    <col min="4866" max="4866" width="10.28515625" style="54" customWidth="1"/>
    <col min="4867" max="4867" width="10.7109375" style="54" customWidth="1"/>
    <col min="4868" max="4868" width="10.5703125" style="54" customWidth="1"/>
    <col min="4869" max="4869" width="8.7109375" style="54" customWidth="1"/>
    <col min="4870" max="4878" width="4.5703125" style="54" customWidth="1"/>
    <col min="4879" max="5114" width="11.42578125" style="54"/>
    <col min="5115" max="5115" width="24.28515625" style="54" customWidth="1"/>
    <col min="5116" max="5116" width="11.42578125" style="54" customWidth="1"/>
    <col min="5117" max="5117" width="1.5703125" style="54" customWidth="1"/>
    <col min="5118" max="5118" width="10.7109375" style="54" customWidth="1"/>
    <col min="5119" max="5119" width="1.5703125" style="54" customWidth="1"/>
    <col min="5120" max="5120" width="11.42578125" style="54" customWidth="1"/>
    <col min="5121" max="5121" width="11.7109375" style="54" customWidth="1"/>
    <col min="5122" max="5122" width="10.28515625" style="54" customWidth="1"/>
    <col min="5123" max="5123" width="10.7109375" style="54" customWidth="1"/>
    <col min="5124" max="5124" width="10.5703125" style="54" customWidth="1"/>
    <col min="5125" max="5125" width="8.7109375" style="54" customWidth="1"/>
    <col min="5126" max="5134" width="4.5703125" style="54" customWidth="1"/>
    <col min="5135" max="5370" width="11.42578125" style="54"/>
    <col min="5371" max="5371" width="24.28515625" style="54" customWidth="1"/>
    <col min="5372" max="5372" width="11.42578125" style="54" customWidth="1"/>
    <col min="5373" max="5373" width="1.5703125" style="54" customWidth="1"/>
    <col min="5374" max="5374" width="10.7109375" style="54" customWidth="1"/>
    <col min="5375" max="5375" width="1.5703125" style="54" customWidth="1"/>
    <col min="5376" max="5376" width="11.42578125" style="54" customWidth="1"/>
    <col min="5377" max="5377" width="11.7109375" style="54" customWidth="1"/>
    <col min="5378" max="5378" width="10.28515625" style="54" customWidth="1"/>
    <col min="5379" max="5379" width="10.7109375" style="54" customWidth="1"/>
    <col min="5380" max="5380" width="10.5703125" style="54" customWidth="1"/>
    <col min="5381" max="5381" width="8.7109375" style="54" customWidth="1"/>
    <col min="5382" max="5390" width="4.5703125" style="54" customWidth="1"/>
    <col min="5391" max="5626" width="11.42578125" style="54"/>
    <col min="5627" max="5627" width="24.28515625" style="54" customWidth="1"/>
    <col min="5628" max="5628" width="11.42578125" style="54" customWidth="1"/>
    <col min="5629" max="5629" width="1.5703125" style="54" customWidth="1"/>
    <col min="5630" max="5630" width="10.7109375" style="54" customWidth="1"/>
    <col min="5631" max="5631" width="1.5703125" style="54" customWidth="1"/>
    <col min="5632" max="5632" width="11.42578125" style="54" customWidth="1"/>
    <col min="5633" max="5633" width="11.7109375" style="54" customWidth="1"/>
    <col min="5634" max="5634" width="10.28515625" style="54" customWidth="1"/>
    <col min="5635" max="5635" width="10.7109375" style="54" customWidth="1"/>
    <col min="5636" max="5636" width="10.5703125" style="54" customWidth="1"/>
    <col min="5637" max="5637" width="8.7109375" style="54" customWidth="1"/>
    <col min="5638" max="5646" width="4.5703125" style="54" customWidth="1"/>
    <col min="5647" max="5882" width="11.42578125" style="54"/>
    <col min="5883" max="5883" width="24.28515625" style="54" customWidth="1"/>
    <col min="5884" max="5884" width="11.42578125" style="54" customWidth="1"/>
    <col min="5885" max="5885" width="1.5703125" style="54" customWidth="1"/>
    <col min="5886" max="5886" width="10.7109375" style="54" customWidth="1"/>
    <col min="5887" max="5887" width="1.5703125" style="54" customWidth="1"/>
    <col min="5888" max="5888" width="11.42578125" style="54" customWidth="1"/>
    <col min="5889" max="5889" width="11.7109375" style="54" customWidth="1"/>
    <col min="5890" max="5890" width="10.28515625" style="54" customWidth="1"/>
    <col min="5891" max="5891" width="10.7109375" style="54" customWidth="1"/>
    <col min="5892" max="5892" width="10.5703125" style="54" customWidth="1"/>
    <col min="5893" max="5893" width="8.7109375" style="54" customWidth="1"/>
    <col min="5894" max="5902" width="4.5703125" style="54" customWidth="1"/>
    <col min="5903" max="6138" width="11.42578125" style="54"/>
    <col min="6139" max="6139" width="24.28515625" style="54" customWidth="1"/>
    <col min="6140" max="6140" width="11.42578125" style="54" customWidth="1"/>
    <col min="6141" max="6141" width="1.5703125" style="54" customWidth="1"/>
    <col min="6142" max="6142" width="10.7109375" style="54" customWidth="1"/>
    <col min="6143" max="6143" width="1.5703125" style="54" customWidth="1"/>
    <col min="6144" max="6144" width="11.42578125" style="54" customWidth="1"/>
    <col min="6145" max="6145" width="11.7109375" style="54" customWidth="1"/>
    <col min="6146" max="6146" width="10.28515625" style="54" customWidth="1"/>
    <col min="6147" max="6147" width="10.7109375" style="54" customWidth="1"/>
    <col min="6148" max="6148" width="10.5703125" style="54" customWidth="1"/>
    <col min="6149" max="6149" width="8.7109375" style="54" customWidth="1"/>
    <col min="6150" max="6158" width="4.5703125" style="54" customWidth="1"/>
    <col min="6159" max="6394" width="11.42578125" style="54"/>
    <col min="6395" max="6395" width="24.28515625" style="54" customWidth="1"/>
    <col min="6396" max="6396" width="11.42578125" style="54" customWidth="1"/>
    <col min="6397" max="6397" width="1.5703125" style="54" customWidth="1"/>
    <col min="6398" max="6398" width="10.7109375" style="54" customWidth="1"/>
    <col min="6399" max="6399" width="1.5703125" style="54" customWidth="1"/>
    <col min="6400" max="6400" width="11.42578125" style="54" customWidth="1"/>
    <col min="6401" max="6401" width="11.7109375" style="54" customWidth="1"/>
    <col min="6402" max="6402" width="10.28515625" style="54" customWidth="1"/>
    <col min="6403" max="6403" width="10.7109375" style="54" customWidth="1"/>
    <col min="6404" max="6404" width="10.5703125" style="54" customWidth="1"/>
    <col min="6405" max="6405" width="8.7109375" style="54" customWidth="1"/>
    <col min="6406" max="6414" width="4.5703125" style="54" customWidth="1"/>
    <col min="6415" max="6650" width="11.42578125" style="54"/>
    <col min="6651" max="6651" width="24.28515625" style="54" customWidth="1"/>
    <col min="6652" max="6652" width="11.42578125" style="54" customWidth="1"/>
    <col min="6653" max="6653" width="1.5703125" style="54" customWidth="1"/>
    <col min="6654" max="6654" width="10.7109375" style="54" customWidth="1"/>
    <col min="6655" max="6655" width="1.5703125" style="54" customWidth="1"/>
    <col min="6656" max="6656" width="11.42578125" style="54" customWidth="1"/>
    <col min="6657" max="6657" width="11.7109375" style="54" customWidth="1"/>
    <col min="6658" max="6658" width="10.28515625" style="54" customWidth="1"/>
    <col min="6659" max="6659" width="10.7109375" style="54" customWidth="1"/>
    <col min="6660" max="6660" width="10.5703125" style="54" customWidth="1"/>
    <col min="6661" max="6661" width="8.7109375" style="54" customWidth="1"/>
    <col min="6662" max="6670" width="4.5703125" style="54" customWidth="1"/>
    <col min="6671" max="6906" width="11.42578125" style="54"/>
    <col min="6907" max="6907" width="24.28515625" style="54" customWidth="1"/>
    <col min="6908" max="6908" width="11.42578125" style="54" customWidth="1"/>
    <col min="6909" max="6909" width="1.5703125" style="54" customWidth="1"/>
    <col min="6910" max="6910" width="10.7109375" style="54" customWidth="1"/>
    <col min="6911" max="6911" width="1.5703125" style="54" customWidth="1"/>
    <col min="6912" max="6912" width="11.42578125" style="54" customWidth="1"/>
    <col min="6913" max="6913" width="11.7109375" style="54" customWidth="1"/>
    <col min="6914" max="6914" width="10.28515625" style="54" customWidth="1"/>
    <col min="6915" max="6915" width="10.7109375" style="54" customWidth="1"/>
    <col min="6916" max="6916" width="10.5703125" style="54" customWidth="1"/>
    <col min="6917" max="6917" width="8.7109375" style="54" customWidth="1"/>
    <col min="6918" max="6926" width="4.5703125" style="54" customWidth="1"/>
    <col min="6927" max="7162" width="11.42578125" style="54"/>
    <col min="7163" max="7163" width="24.28515625" style="54" customWidth="1"/>
    <col min="7164" max="7164" width="11.42578125" style="54" customWidth="1"/>
    <col min="7165" max="7165" width="1.5703125" style="54" customWidth="1"/>
    <col min="7166" max="7166" width="10.7109375" style="54" customWidth="1"/>
    <col min="7167" max="7167" width="1.5703125" style="54" customWidth="1"/>
    <col min="7168" max="7168" width="11.42578125" style="54" customWidth="1"/>
    <col min="7169" max="7169" width="11.7109375" style="54" customWidth="1"/>
    <col min="7170" max="7170" width="10.28515625" style="54" customWidth="1"/>
    <col min="7171" max="7171" width="10.7109375" style="54" customWidth="1"/>
    <col min="7172" max="7172" width="10.5703125" style="54" customWidth="1"/>
    <col min="7173" max="7173" width="8.7109375" style="54" customWidth="1"/>
    <col min="7174" max="7182" width="4.5703125" style="54" customWidth="1"/>
    <col min="7183" max="7418" width="11.42578125" style="54"/>
    <col min="7419" max="7419" width="24.28515625" style="54" customWidth="1"/>
    <col min="7420" max="7420" width="11.42578125" style="54" customWidth="1"/>
    <col min="7421" max="7421" width="1.5703125" style="54" customWidth="1"/>
    <col min="7422" max="7422" width="10.7109375" style="54" customWidth="1"/>
    <col min="7423" max="7423" width="1.5703125" style="54" customWidth="1"/>
    <col min="7424" max="7424" width="11.42578125" style="54" customWidth="1"/>
    <col min="7425" max="7425" width="11.7109375" style="54" customWidth="1"/>
    <col min="7426" max="7426" width="10.28515625" style="54" customWidth="1"/>
    <col min="7427" max="7427" width="10.7109375" style="54" customWidth="1"/>
    <col min="7428" max="7428" width="10.5703125" style="54" customWidth="1"/>
    <col min="7429" max="7429" width="8.7109375" style="54" customWidth="1"/>
    <col min="7430" max="7438" width="4.5703125" style="54" customWidth="1"/>
    <col min="7439" max="7674" width="11.42578125" style="54"/>
    <col min="7675" max="7675" width="24.28515625" style="54" customWidth="1"/>
    <col min="7676" max="7676" width="11.42578125" style="54" customWidth="1"/>
    <col min="7677" max="7677" width="1.5703125" style="54" customWidth="1"/>
    <col min="7678" max="7678" width="10.7109375" style="54" customWidth="1"/>
    <col min="7679" max="7679" width="1.5703125" style="54" customWidth="1"/>
    <col min="7680" max="7680" width="11.42578125" style="54" customWidth="1"/>
    <col min="7681" max="7681" width="11.7109375" style="54" customWidth="1"/>
    <col min="7682" max="7682" width="10.28515625" style="54" customWidth="1"/>
    <col min="7683" max="7683" width="10.7109375" style="54" customWidth="1"/>
    <col min="7684" max="7684" width="10.5703125" style="54" customWidth="1"/>
    <col min="7685" max="7685" width="8.7109375" style="54" customWidth="1"/>
    <col min="7686" max="7694" width="4.5703125" style="54" customWidth="1"/>
    <col min="7695" max="7930" width="11.42578125" style="54"/>
    <col min="7931" max="7931" width="24.28515625" style="54" customWidth="1"/>
    <col min="7932" max="7932" width="11.42578125" style="54" customWidth="1"/>
    <col min="7933" max="7933" width="1.5703125" style="54" customWidth="1"/>
    <col min="7934" max="7934" width="10.7109375" style="54" customWidth="1"/>
    <col min="7935" max="7935" width="1.5703125" style="54" customWidth="1"/>
    <col min="7936" max="7936" width="11.42578125" style="54" customWidth="1"/>
    <col min="7937" max="7937" width="11.7109375" style="54" customWidth="1"/>
    <col min="7938" max="7938" width="10.28515625" style="54" customWidth="1"/>
    <col min="7939" max="7939" width="10.7109375" style="54" customWidth="1"/>
    <col min="7940" max="7940" width="10.5703125" style="54" customWidth="1"/>
    <col min="7941" max="7941" width="8.7109375" style="54" customWidth="1"/>
    <col min="7942" max="7950" width="4.5703125" style="54" customWidth="1"/>
    <col min="7951" max="8186" width="11.42578125" style="54"/>
    <col min="8187" max="8187" width="24.28515625" style="54" customWidth="1"/>
    <col min="8188" max="8188" width="11.42578125" style="54" customWidth="1"/>
    <col min="8189" max="8189" width="1.5703125" style="54" customWidth="1"/>
    <col min="8190" max="8190" width="10.7109375" style="54" customWidth="1"/>
    <col min="8191" max="8191" width="1.5703125" style="54" customWidth="1"/>
    <col min="8192" max="8192" width="11.42578125" style="54" customWidth="1"/>
    <col min="8193" max="8193" width="11.7109375" style="54" customWidth="1"/>
    <col min="8194" max="8194" width="10.28515625" style="54" customWidth="1"/>
    <col min="8195" max="8195" width="10.7109375" style="54" customWidth="1"/>
    <col min="8196" max="8196" width="10.5703125" style="54" customWidth="1"/>
    <col min="8197" max="8197" width="8.7109375" style="54" customWidth="1"/>
    <col min="8198" max="8206" width="4.5703125" style="54" customWidth="1"/>
    <col min="8207" max="8442" width="11.42578125" style="54"/>
    <col min="8443" max="8443" width="24.28515625" style="54" customWidth="1"/>
    <col min="8444" max="8444" width="11.42578125" style="54" customWidth="1"/>
    <col min="8445" max="8445" width="1.5703125" style="54" customWidth="1"/>
    <col min="8446" max="8446" width="10.7109375" style="54" customWidth="1"/>
    <col min="8447" max="8447" width="1.5703125" style="54" customWidth="1"/>
    <col min="8448" max="8448" width="11.42578125" style="54" customWidth="1"/>
    <col min="8449" max="8449" width="11.7109375" style="54" customWidth="1"/>
    <col min="8450" max="8450" width="10.28515625" style="54" customWidth="1"/>
    <col min="8451" max="8451" width="10.7109375" style="54" customWidth="1"/>
    <col min="8452" max="8452" width="10.5703125" style="54" customWidth="1"/>
    <col min="8453" max="8453" width="8.7109375" style="54" customWidth="1"/>
    <col min="8454" max="8462" width="4.5703125" style="54" customWidth="1"/>
    <col min="8463" max="8698" width="11.42578125" style="54"/>
    <col min="8699" max="8699" width="24.28515625" style="54" customWidth="1"/>
    <col min="8700" max="8700" width="11.42578125" style="54" customWidth="1"/>
    <col min="8701" max="8701" width="1.5703125" style="54" customWidth="1"/>
    <col min="8702" max="8702" width="10.7109375" style="54" customWidth="1"/>
    <col min="8703" max="8703" width="1.5703125" style="54" customWidth="1"/>
    <col min="8704" max="8704" width="11.42578125" style="54" customWidth="1"/>
    <col min="8705" max="8705" width="11.7109375" style="54" customWidth="1"/>
    <col min="8706" max="8706" width="10.28515625" style="54" customWidth="1"/>
    <col min="8707" max="8707" width="10.7109375" style="54" customWidth="1"/>
    <col min="8708" max="8708" width="10.5703125" style="54" customWidth="1"/>
    <col min="8709" max="8709" width="8.7109375" style="54" customWidth="1"/>
    <col min="8710" max="8718" width="4.5703125" style="54" customWidth="1"/>
    <col min="8719" max="8954" width="11.42578125" style="54"/>
    <col min="8955" max="8955" width="24.28515625" style="54" customWidth="1"/>
    <col min="8956" max="8956" width="11.42578125" style="54" customWidth="1"/>
    <col min="8957" max="8957" width="1.5703125" style="54" customWidth="1"/>
    <col min="8958" max="8958" width="10.7109375" style="54" customWidth="1"/>
    <col min="8959" max="8959" width="1.5703125" style="54" customWidth="1"/>
    <col min="8960" max="8960" width="11.42578125" style="54" customWidth="1"/>
    <col min="8961" max="8961" width="11.7109375" style="54" customWidth="1"/>
    <col min="8962" max="8962" width="10.28515625" style="54" customWidth="1"/>
    <col min="8963" max="8963" width="10.7109375" style="54" customWidth="1"/>
    <col min="8964" max="8964" width="10.5703125" style="54" customWidth="1"/>
    <col min="8965" max="8965" width="8.7109375" style="54" customWidth="1"/>
    <col min="8966" max="8974" width="4.5703125" style="54" customWidth="1"/>
    <col min="8975" max="9210" width="11.42578125" style="54"/>
    <col min="9211" max="9211" width="24.28515625" style="54" customWidth="1"/>
    <col min="9212" max="9212" width="11.42578125" style="54" customWidth="1"/>
    <col min="9213" max="9213" width="1.5703125" style="54" customWidth="1"/>
    <col min="9214" max="9214" width="10.7109375" style="54" customWidth="1"/>
    <col min="9215" max="9215" width="1.5703125" style="54" customWidth="1"/>
    <col min="9216" max="9216" width="11.42578125" style="54" customWidth="1"/>
    <col min="9217" max="9217" width="11.7109375" style="54" customWidth="1"/>
    <col min="9218" max="9218" width="10.28515625" style="54" customWidth="1"/>
    <col min="9219" max="9219" width="10.7109375" style="54" customWidth="1"/>
    <col min="9220" max="9220" width="10.5703125" style="54" customWidth="1"/>
    <col min="9221" max="9221" width="8.7109375" style="54" customWidth="1"/>
    <col min="9222" max="9230" width="4.5703125" style="54" customWidth="1"/>
    <col min="9231" max="9466" width="11.42578125" style="54"/>
    <col min="9467" max="9467" width="24.28515625" style="54" customWidth="1"/>
    <col min="9468" max="9468" width="11.42578125" style="54" customWidth="1"/>
    <col min="9469" max="9469" width="1.5703125" style="54" customWidth="1"/>
    <col min="9470" max="9470" width="10.7109375" style="54" customWidth="1"/>
    <col min="9471" max="9471" width="1.5703125" style="54" customWidth="1"/>
    <col min="9472" max="9472" width="11.42578125" style="54" customWidth="1"/>
    <col min="9473" max="9473" width="11.7109375" style="54" customWidth="1"/>
    <col min="9474" max="9474" width="10.28515625" style="54" customWidth="1"/>
    <col min="9475" max="9475" width="10.7109375" style="54" customWidth="1"/>
    <col min="9476" max="9476" width="10.5703125" style="54" customWidth="1"/>
    <col min="9477" max="9477" width="8.7109375" style="54" customWidth="1"/>
    <col min="9478" max="9486" width="4.5703125" style="54" customWidth="1"/>
    <col min="9487" max="9722" width="11.42578125" style="54"/>
    <col min="9723" max="9723" width="24.28515625" style="54" customWidth="1"/>
    <col min="9724" max="9724" width="11.42578125" style="54" customWidth="1"/>
    <col min="9725" max="9725" width="1.5703125" style="54" customWidth="1"/>
    <col min="9726" max="9726" width="10.7109375" style="54" customWidth="1"/>
    <col min="9727" max="9727" width="1.5703125" style="54" customWidth="1"/>
    <col min="9728" max="9728" width="11.42578125" style="54" customWidth="1"/>
    <col min="9729" max="9729" width="11.7109375" style="54" customWidth="1"/>
    <col min="9730" max="9730" width="10.28515625" style="54" customWidth="1"/>
    <col min="9731" max="9731" width="10.7109375" style="54" customWidth="1"/>
    <col min="9732" max="9732" width="10.5703125" style="54" customWidth="1"/>
    <col min="9733" max="9733" width="8.7109375" style="54" customWidth="1"/>
    <col min="9734" max="9742" width="4.5703125" style="54" customWidth="1"/>
    <col min="9743" max="9978" width="11.42578125" style="54"/>
    <col min="9979" max="9979" width="24.28515625" style="54" customWidth="1"/>
    <col min="9980" max="9980" width="11.42578125" style="54" customWidth="1"/>
    <col min="9981" max="9981" width="1.5703125" style="54" customWidth="1"/>
    <col min="9982" max="9982" width="10.7109375" style="54" customWidth="1"/>
    <col min="9983" max="9983" width="1.5703125" style="54" customWidth="1"/>
    <col min="9984" max="9984" width="11.42578125" style="54" customWidth="1"/>
    <col min="9985" max="9985" width="11.7109375" style="54" customWidth="1"/>
    <col min="9986" max="9986" width="10.28515625" style="54" customWidth="1"/>
    <col min="9987" max="9987" width="10.7109375" style="54" customWidth="1"/>
    <col min="9988" max="9988" width="10.5703125" style="54" customWidth="1"/>
    <col min="9989" max="9989" width="8.7109375" style="54" customWidth="1"/>
    <col min="9990" max="9998" width="4.5703125" style="54" customWidth="1"/>
    <col min="9999" max="10234" width="11.42578125" style="54"/>
    <col min="10235" max="10235" width="24.28515625" style="54" customWidth="1"/>
    <col min="10236" max="10236" width="11.42578125" style="54" customWidth="1"/>
    <col min="10237" max="10237" width="1.5703125" style="54" customWidth="1"/>
    <col min="10238" max="10238" width="10.7109375" style="54" customWidth="1"/>
    <col min="10239" max="10239" width="1.5703125" style="54" customWidth="1"/>
    <col min="10240" max="10240" width="11.42578125" style="54" customWidth="1"/>
    <col min="10241" max="10241" width="11.7109375" style="54" customWidth="1"/>
    <col min="10242" max="10242" width="10.28515625" style="54" customWidth="1"/>
    <col min="10243" max="10243" width="10.7109375" style="54" customWidth="1"/>
    <col min="10244" max="10244" width="10.5703125" style="54" customWidth="1"/>
    <col min="10245" max="10245" width="8.7109375" style="54" customWidth="1"/>
    <col min="10246" max="10254" width="4.5703125" style="54" customWidth="1"/>
    <col min="10255" max="10490" width="11.42578125" style="54"/>
    <col min="10491" max="10491" width="24.28515625" style="54" customWidth="1"/>
    <col min="10492" max="10492" width="11.42578125" style="54" customWidth="1"/>
    <col min="10493" max="10493" width="1.5703125" style="54" customWidth="1"/>
    <col min="10494" max="10494" width="10.7109375" style="54" customWidth="1"/>
    <col min="10495" max="10495" width="1.5703125" style="54" customWidth="1"/>
    <col min="10496" max="10496" width="11.42578125" style="54" customWidth="1"/>
    <col min="10497" max="10497" width="11.7109375" style="54" customWidth="1"/>
    <col min="10498" max="10498" width="10.28515625" style="54" customWidth="1"/>
    <col min="10499" max="10499" width="10.7109375" style="54" customWidth="1"/>
    <col min="10500" max="10500" width="10.5703125" style="54" customWidth="1"/>
    <col min="10501" max="10501" width="8.7109375" style="54" customWidth="1"/>
    <col min="10502" max="10510" width="4.5703125" style="54" customWidth="1"/>
    <col min="10511" max="10746" width="11.42578125" style="54"/>
    <col min="10747" max="10747" width="24.28515625" style="54" customWidth="1"/>
    <col min="10748" max="10748" width="11.42578125" style="54" customWidth="1"/>
    <col min="10749" max="10749" width="1.5703125" style="54" customWidth="1"/>
    <col min="10750" max="10750" width="10.7109375" style="54" customWidth="1"/>
    <col min="10751" max="10751" width="1.5703125" style="54" customWidth="1"/>
    <col min="10752" max="10752" width="11.42578125" style="54" customWidth="1"/>
    <col min="10753" max="10753" width="11.7109375" style="54" customWidth="1"/>
    <col min="10754" max="10754" width="10.28515625" style="54" customWidth="1"/>
    <col min="10755" max="10755" width="10.7109375" style="54" customWidth="1"/>
    <col min="10756" max="10756" width="10.5703125" style="54" customWidth="1"/>
    <col min="10757" max="10757" width="8.7109375" style="54" customWidth="1"/>
    <col min="10758" max="10766" width="4.5703125" style="54" customWidth="1"/>
    <col min="10767" max="11002" width="11.42578125" style="54"/>
    <col min="11003" max="11003" width="24.28515625" style="54" customWidth="1"/>
    <col min="11004" max="11004" width="11.42578125" style="54" customWidth="1"/>
    <col min="11005" max="11005" width="1.5703125" style="54" customWidth="1"/>
    <col min="11006" max="11006" width="10.7109375" style="54" customWidth="1"/>
    <col min="11007" max="11007" width="1.5703125" style="54" customWidth="1"/>
    <col min="11008" max="11008" width="11.42578125" style="54" customWidth="1"/>
    <col min="11009" max="11009" width="11.7109375" style="54" customWidth="1"/>
    <col min="11010" max="11010" width="10.28515625" style="54" customWidth="1"/>
    <col min="11011" max="11011" width="10.7109375" style="54" customWidth="1"/>
    <col min="11012" max="11012" width="10.5703125" style="54" customWidth="1"/>
    <col min="11013" max="11013" width="8.7109375" style="54" customWidth="1"/>
    <col min="11014" max="11022" width="4.5703125" style="54" customWidth="1"/>
    <col min="11023" max="11258" width="11.42578125" style="54"/>
    <col min="11259" max="11259" width="24.28515625" style="54" customWidth="1"/>
    <col min="11260" max="11260" width="11.42578125" style="54" customWidth="1"/>
    <col min="11261" max="11261" width="1.5703125" style="54" customWidth="1"/>
    <col min="11262" max="11262" width="10.7109375" style="54" customWidth="1"/>
    <col min="11263" max="11263" width="1.5703125" style="54" customWidth="1"/>
    <col min="11264" max="11264" width="11.42578125" style="54" customWidth="1"/>
    <col min="11265" max="11265" width="11.7109375" style="54" customWidth="1"/>
    <col min="11266" max="11266" width="10.28515625" style="54" customWidth="1"/>
    <col min="11267" max="11267" width="10.7109375" style="54" customWidth="1"/>
    <col min="11268" max="11268" width="10.5703125" style="54" customWidth="1"/>
    <col min="11269" max="11269" width="8.7109375" style="54" customWidth="1"/>
    <col min="11270" max="11278" width="4.5703125" style="54" customWidth="1"/>
    <col min="11279" max="11514" width="11.42578125" style="54"/>
    <col min="11515" max="11515" width="24.28515625" style="54" customWidth="1"/>
    <col min="11516" max="11516" width="11.42578125" style="54" customWidth="1"/>
    <col min="11517" max="11517" width="1.5703125" style="54" customWidth="1"/>
    <col min="11518" max="11518" width="10.7109375" style="54" customWidth="1"/>
    <col min="11519" max="11519" width="1.5703125" style="54" customWidth="1"/>
    <col min="11520" max="11520" width="11.42578125" style="54" customWidth="1"/>
    <col min="11521" max="11521" width="11.7109375" style="54" customWidth="1"/>
    <col min="11522" max="11522" width="10.28515625" style="54" customWidth="1"/>
    <col min="11523" max="11523" width="10.7109375" style="54" customWidth="1"/>
    <col min="11524" max="11524" width="10.5703125" style="54" customWidth="1"/>
    <col min="11525" max="11525" width="8.7109375" style="54" customWidth="1"/>
    <col min="11526" max="11534" width="4.5703125" style="54" customWidth="1"/>
    <col min="11535" max="11770" width="11.42578125" style="54"/>
    <col min="11771" max="11771" width="24.28515625" style="54" customWidth="1"/>
    <col min="11772" max="11772" width="11.42578125" style="54" customWidth="1"/>
    <col min="11773" max="11773" width="1.5703125" style="54" customWidth="1"/>
    <col min="11774" max="11774" width="10.7109375" style="54" customWidth="1"/>
    <col min="11775" max="11775" width="1.5703125" style="54" customWidth="1"/>
    <col min="11776" max="11776" width="11.42578125" style="54" customWidth="1"/>
    <col min="11777" max="11777" width="11.7109375" style="54" customWidth="1"/>
    <col min="11778" max="11778" width="10.28515625" style="54" customWidth="1"/>
    <col min="11779" max="11779" width="10.7109375" style="54" customWidth="1"/>
    <col min="11780" max="11780" width="10.5703125" style="54" customWidth="1"/>
    <col min="11781" max="11781" width="8.7109375" style="54" customWidth="1"/>
    <col min="11782" max="11790" width="4.5703125" style="54" customWidth="1"/>
    <col min="11791" max="12026" width="11.42578125" style="54"/>
    <col min="12027" max="12027" width="24.28515625" style="54" customWidth="1"/>
    <col min="12028" max="12028" width="11.42578125" style="54" customWidth="1"/>
    <col min="12029" max="12029" width="1.5703125" style="54" customWidth="1"/>
    <col min="12030" max="12030" width="10.7109375" style="54" customWidth="1"/>
    <col min="12031" max="12031" width="1.5703125" style="54" customWidth="1"/>
    <col min="12032" max="12032" width="11.42578125" style="54" customWidth="1"/>
    <col min="12033" max="12033" width="11.7109375" style="54" customWidth="1"/>
    <col min="12034" max="12034" width="10.28515625" style="54" customWidth="1"/>
    <col min="12035" max="12035" width="10.7109375" style="54" customWidth="1"/>
    <col min="12036" max="12036" width="10.5703125" style="54" customWidth="1"/>
    <col min="12037" max="12037" width="8.7109375" style="54" customWidth="1"/>
    <col min="12038" max="12046" width="4.5703125" style="54" customWidth="1"/>
    <col min="12047" max="12282" width="11.42578125" style="54"/>
    <col min="12283" max="12283" width="24.28515625" style="54" customWidth="1"/>
    <col min="12284" max="12284" width="11.42578125" style="54" customWidth="1"/>
    <col min="12285" max="12285" width="1.5703125" style="54" customWidth="1"/>
    <col min="12286" max="12286" width="10.7109375" style="54" customWidth="1"/>
    <col min="12287" max="12287" width="1.5703125" style="54" customWidth="1"/>
    <col min="12288" max="12288" width="11.42578125" style="54" customWidth="1"/>
    <col min="12289" max="12289" width="11.7109375" style="54" customWidth="1"/>
    <col min="12290" max="12290" width="10.28515625" style="54" customWidth="1"/>
    <col min="12291" max="12291" width="10.7109375" style="54" customWidth="1"/>
    <col min="12292" max="12292" width="10.5703125" style="54" customWidth="1"/>
    <col min="12293" max="12293" width="8.7109375" style="54" customWidth="1"/>
    <col min="12294" max="12302" width="4.5703125" style="54" customWidth="1"/>
    <col min="12303" max="12538" width="11.42578125" style="54"/>
    <col min="12539" max="12539" width="24.28515625" style="54" customWidth="1"/>
    <col min="12540" max="12540" width="11.42578125" style="54" customWidth="1"/>
    <col min="12541" max="12541" width="1.5703125" style="54" customWidth="1"/>
    <col min="12542" max="12542" width="10.7109375" style="54" customWidth="1"/>
    <col min="12543" max="12543" width="1.5703125" style="54" customWidth="1"/>
    <col min="12544" max="12544" width="11.42578125" style="54" customWidth="1"/>
    <col min="12545" max="12545" width="11.7109375" style="54" customWidth="1"/>
    <col min="12546" max="12546" width="10.28515625" style="54" customWidth="1"/>
    <col min="12547" max="12547" width="10.7109375" style="54" customWidth="1"/>
    <col min="12548" max="12548" width="10.5703125" style="54" customWidth="1"/>
    <col min="12549" max="12549" width="8.7109375" style="54" customWidth="1"/>
    <col min="12550" max="12558" width="4.5703125" style="54" customWidth="1"/>
    <col min="12559" max="12794" width="11.42578125" style="54"/>
    <col min="12795" max="12795" width="24.28515625" style="54" customWidth="1"/>
    <col min="12796" max="12796" width="11.42578125" style="54" customWidth="1"/>
    <col min="12797" max="12797" width="1.5703125" style="54" customWidth="1"/>
    <col min="12798" max="12798" width="10.7109375" style="54" customWidth="1"/>
    <col min="12799" max="12799" width="1.5703125" style="54" customWidth="1"/>
    <col min="12800" max="12800" width="11.42578125" style="54" customWidth="1"/>
    <col min="12801" max="12801" width="11.7109375" style="54" customWidth="1"/>
    <col min="12802" max="12802" width="10.28515625" style="54" customWidth="1"/>
    <col min="12803" max="12803" width="10.7109375" style="54" customWidth="1"/>
    <col min="12804" max="12804" width="10.5703125" style="54" customWidth="1"/>
    <col min="12805" max="12805" width="8.7109375" style="54" customWidth="1"/>
    <col min="12806" max="12814" width="4.5703125" style="54" customWidth="1"/>
    <col min="12815" max="13050" width="11.42578125" style="54"/>
    <col min="13051" max="13051" width="24.28515625" style="54" customWidth="1"/>
    <col min="13052" max="13052" width="11.42578125" style="54" customWidth="1"/>
    <col min="13053" max="13053" width="1.5703125" style="54" customWidth="1"/>
    <col min="13054" max="13054" width="10.7109375" style="54" customWidth="1"/>
    <col min="13055" max="13055" width="1.5703125" style="54" customWidth="1"/>
    <col min="13056" max="13056" width="11.42578125" style="54" customWidth="1"/>
    <col min="13057" max="13057" width="11.7109375" style="54" customWidth="1"/>
    <col min="13058" max="13058" width="10.28515625" style="54" customWidth="1"/>
    <col min="13059" max="13059" width="10.7109375" style="54" customWidth="1"/>
    <col min="13060" max="13060" width="10.5703125" style="54" customWidth="1"/>
    <col min="13061" max="13061" width="8.7109375" style="54" customWidth="1"/>
    <col min="13062" max="13070" width="4.5703125" style="54" customWidth="1"/>
    <col min="13071" max="13306" width="11.42578125" style="54"/>
    <col min="13307" max="13307" width="24.28515625" style="54" customWidth="1"/>
    <col min="13308" max="13308" width="11.42578125" style="54" customWidth="1"/>
    <col min="13309" max="13309" width="1.5703125" style="54" customWidth="1"/>
    <col min="13310" max="13310" width="10.7109375" style="54" customWidth="1"/>
    <col min="13311" max="13311" width="1.5703125" style="54" customWidth="1"/>
    <col min="13312" max="13312" width="11.42578125" style="54" customWidth="1"/>
    <col min="13313" max="13313" width="11.7109375" style="54" customWidth="1"/>
    <col min="13314" max="13314" width="10.28515625" style="54" customWidth="1"/>
    <col min="13315" max="13315" width="10.7109375" style="54" customWidth="1"/>
    <col min="13316" max="13316" width="10.5703125" style="54" customWidth="1"/>
    <col min="13317" max="13317" width="8.7109375" style="54" customWidth="1"/>
    <col min="13318" max="13326" width="4.5703125" style="54" customWidth="1"/>
    <col min="13327" max="13562" width="11.42578125" style="54"/>
    <col min="13563" max="13563" width="24.28515625" style="54" customWidth="1"/>
    <col min="13564" max="13564" width="11.42578125" style="54" customWidth="1"/>
    <col min="13565" max="13565" width="1.5703125" style="54" customWidth="1"/>
    <col min="13566" max="13566" width="10.7109375" style="54" customWidth="1"/>
    <col min="13567" max="13567" width="1.5703125" style="54" customWidth="1"/>
    <col min="13568" max="13568" width="11.42578125" style="54" customWidth="1"/>
    <col min="13569" max="13569" width="11.7109375" style="54" customWidth="1"/>
    <col min="13570" max="13570" width="10.28515625" style="54" customWidth="1"/>
    <col min="13571" max="13571" width="10.7109375" style="54" customWidth="1"/>
    <col min="13572" max="13572" width="10.5703125" style="54" customWidth="1"/>
    <col min="13573" max="13573" width="8.7109375" style="54" customWidth="1"/>
    <col min="13574" max="13582" width="4.5703125" style="54" customWidth="1"/>
    <col min="13583" max="13818" width="11.42578125" style="54"/>
    <col min="13819" max="13819" width="24.28515625" style="54" customWidth="1"/>
    <col min="13820" max="13820" width="11.42578125" style="54" customWidth="1"/>
    <col min="13821" max="13821" width="1.5703125" style="54" customWidth="1"/>
    <col min="13822" max="13822" width="10.7109375" style="54" customWidth="1"/>
    <col min="13823" max="13823" width="1.5703125" style="54" customWidth="1"/>
    <col min="13824" max="13824" width="11.42578125" style="54" customWidth="1"/>
    <col min="13825" max="13825" width="11.7109375" style="54" customWidth="1"/>
    <col min="13826" max="13826" width="10.28515625" style="54" customWidth="1"/>
    <col min="13827" max="13827" width="10.7109375" style="54" customWidth="1"/>
    <col min="13828" max="13828" width="10.5703125" style="54" customWidth="1"/>
    <col min="13829" max="13829" width="8.7109375" style="54" customWidth="1"/>
    <col min="13830" max="13838" width="4.5703125" style="54" customWidth="1"/>
    <col min="13839" max="14074" width="11.42578125" style="54"/>
    <col min="14075" max="14075" width="24.28515625" style="54" customWidth="1"/>
    <col min="14076" max="14076" width="11.42578125" style="54" customWidth="1"/>
    <col min="14077" max="14077" width="1.5703125" style="54" customWidth="1"/>
    <col min="14078" max="14078" width="10.7109375" style="54" customWidth="1"/>
    <col min="14079" max="14079" width="1.5703125" style="54" customWidth="1"/>
    <col min="14080" max="14080" width="11.42578125" style="54" customWidth="1"/>
    <col min="14081" max="14081" width="11.7109375" style="54" customWidth="1"/>
    <col min="14082" max="14082" width="10.28515625" style="54" customWidth="1"/>
    <col min="14083" max="14083" width="10.7109375" style="54" customWidth="1"/>
    <col min="14084" max="14084" width="10.5703125" style="54" customWidth="1"/>
    <col min="14085" max="14085" width="8.7109375" style="54" customWidth="1"/>
    <col min="14086" max="14094" width="4.5703125" style="54" customWidth="1"/>
    <col min="14095" max="14330" width="11.42578125" style="54"/>
    <col min="14331" max="14331" width="24.28515625" style="54" customWidth="1"/>
    <col min="14332" max="14332" width="11.42578125" style="54" customWidth="1"/>
    <col min="14333" max="14333" width="1.5703125" style="54" customWidth="1"/>
    <col min="14334" max="14334" width="10.7109375" style="54" customWidth="1"/>
    <col min="14335" max="14335" width="1.5703125" style="54" customWidth="1"/>
    <col min="14336" max="14336" width="11.42578125" style="54" customWidth="1"/>
    <col min="14337" max="14337" width="11.7109375" style="54" customWidth="1"/>
    <col min="14338" max="14338" width="10.28515625" style="54" customWidth="1"/>
    <col min="14339" max="14339" width="10.7109375" style="54" customWidth="1"/>
    <col min="14340" max="14340" width="10.5703125" style="54" customWidth="1"/>
    <col min="14341" max="14341" width="8.7109375" style="54" customWidth="1"/>
    <col min="14342" max="14350" width="4.5703125" style="54" customWidth="1"/>
    <col min="14351" max="14586" width="11.42578125" style="54"/>
    <col min="14587" max="14587" width="24.28515625" style="54" customWidth="1"/>
    <col min="14588" max="14588" width="11.42578125" style="54" customWidth="1"/>
    <col min="14589" max="14589" width="1.5703125" style="54" customWidth="1"/>
    <col min="14590" max="14590" width="10.7109375" style="54" customWidth="1"/>
    <col min="14591" max="14591" width="1.5703125" style="54" customWidth="1"/>
    <col min="14592" max="14592" width="11.42578125" style="54" customWidth="1"/>
    <col min="14593" max="14593" width="11.7109375" style="54" customWidth="1"/>
    <col min="14594" max="14594" width="10.28515625" style="54" customWidth="1"/>
    <col min="14595" max="14595" width="10.7109375" style="54" customWidth="1"/>
    <col min="14596" max="14596" width="10.5703125" style="54" customWidth="1"/>
    <col min="14597" max="14597" width="8.7109375" style="54" customWidth="1"/>
    <col min="14598" max="14606" width="4.5703125" style="54" customWidth="1"/>
    <col min="14607" max="14842" width="11.42578125" style="54"/>
    <col min="14843" max="14843" width="24.28515625" style="54" customWidth="1"/>
    <col min="14844" max="14844" width="11.42578125" style="54" customWidth="1"/>
    <col min="14845" max="14845" width="1.5703125" style="54" customWidth="1"/>
    <col min="14846" max="14846" width="10.7109375" style="54" customWidth="1"/>
    <col min="14847" max="14847" width="1.5703125" style="54" customWidth="1"/>
    <col min="14848" max="14848" width="11.42578125" style="54" customWidth="1"/>
    <col min="14849" max="14849" width="11.7109375" style="54" customWidth="1"/>
    <col min="14850" max="14850" width="10.28515625" style="54" customWidth="1"/>
    <col min="14851" max="14851" width="10.7109375" style="54" customWidth="1"/>
    <col min="14852" max="14852" width="10.5703125" style="54" customWidth="1"/>
    <col min="14853" max="14853" width="8.7109375" style="54" customWidth="1"/>
    <col min="14854" max="14862" width="4.5703125" style="54" customWidth="1"/>
    <col min="14863" max="15098" width="11.42578125" style="54"/>
    <col min="15099" max="15099" width="24.28515625" style="54" customWidth="1"/>
    <col min="15100" max="15100" width="11.42578125" style="54" customWidth="1"/>
    <col min="15101" max="15101" width="1.5703125" style="54" customWidth="1"/>
    <col min="15102" max="15102" width="10.7109375" style="54" customWidth="1"/>
    <col min="15103" max="15103" width="1.5703125" style="54" customWidth="1"/>
    <col min="15104" max="15104" width="11.42578125" style="54" customWidth="1"/>
    <col min="15105" max="15105" width="11.7109375" style="54" customWidth="1"/>
    <col min="15106" max="15106" width="10.28515625" style="54" customWidth="1"/>
    <col min="15107" max="15107" width="10.7109375" style="54" customWidth="1"/>
    <col min="15108" max="15108" width="10.5703125" style="54" customWidth="1"/>
    <col min="15109" max="15109" width="8.7109375" style="54" customWidth="1"/>
    <col min="15110" max="15118" width="4.5703125" style="54" customWidth="1"/>
    <col min="15119" max="15354" width="11.42578125" style="54"/>
    <col min="15355" max="15355" width="24.28515625" style="54" customWidth="1"/>
    <col min="15356" max="15356" width="11.42578125" style="54" customWidth="1"/>
    <col min="15357" max="15357" width="1.5703125" style="54" customWidth="1"/>
    <col min="15358" max="15358" width="10.7109375" style="54" customWidth="1"/>
    <col min="15359" max="15359" width="1.5703125" style="54" customWidth="1"/>
    <col min="15360" max="15360" width="11.42578125" style="54" customWidth="1"/>
    <col min="15361" max="15361" width="11.7109375" style="54" customWidth="1"/>
    <col min="15362" max="15362" width="10.28515625" style="54" customWidth="1"/>
    <col min="15363" max="15363" width="10.7109375" style="54" customWidth="1"/>
    <col min="15364" max="15364" width="10.5703125" style="54" customWidth="1"/>
    <col min="15365" max="15365" width="8.7109375" style="54" customWidth="1"/>
    <col min="15366" max="15374" width="4.5703125" style="54" customWidth="1"/>
    <col min="15375" max="15610" width="11.42578125" style="54"/>
    <col min="15611" max="15611" width="24.28515625" style="54" customWidth="1"/>
    <col min="15612" max="15612" width="11.42578125" style="54" customWidth="1"/>
    <col min="15613" max="15613" width="1.5703125" style="54" customWidth="1"/>
    <col min="15614" max="15614" width="10.7109375" style="54" customWidth="1"/>
    <col min="15615" max="15615" width="1.5703125" style="54" customWidth="1"/>
    <col min="15616" max="15616" width="11.42578125" style="54" customWidth="1"/>
    <col min="15617" max="15617" width="11.7109375" style="54" customWidth="1"/>
    <col min="15618" max="15618" width="10.28515625" style="54" customWidth="1"/>
    <col min="15619" max="15619" width="10.7109375" style="54" customWidth="1"/>
    <col min="15620" max="15620" width="10.5703125" style="54" customWidth="1"/>
    <col min="15621" max="15621" width="8.7109375" style="54" customWidth="1"/>
    <col min="15622" max="15630" width="4.5703125" style="54" customWidth="1"/>
    <col min="15631" max="15866" width="11.42578125" style="54"/>
    <col min="15867" max="15867" width="24.28515625" style="54" customWidth="1"/>
    <col min="15868" max="15868" width="11.42578125" style="54" customWidth="1"/>
    <col min="15869" max="15869" width="1.5703125" style="54" customWidth="1"/>
    <col min="15870" max="15870" width="10.7109375" style="54" customWidth="1"/>
    <col min="15871" max="15871" width="1.5703125" style="54" customWidth="1"/>
    <col min="15872" max="15872" width="11.42578125" style="54" customWidth="1"/>
    <col min="15873" max="15873" width="11.7109375" style="54" customWidth="1"/>
    <col min="15874" max="15874" width="10.28515625" style="54" customWidth="1"/>
    <col min="15875" max="15875" width="10.7109375" style="54" customWidth="1"/>
    <col min="15876" max="15876" width="10.5703125" style="54" customWidth="1"/>
    <col min="15877" max="15877" width="8.7109375" style="54" customWidth="1"/>
    <col min="15878" max="15886" width="4.5703125" style="54" customWidth="1"/>
    <col min="15887" max="16122" width="11.42578125" style="54"/>
    <col min="16123" max="16123" width="24.28515625" style="54" customWidth="1"/>
    <col min="16124" max="16124" width="11.42578125" style="54" customWidth="1"/>
    <col min="16125" max="16125" width="1.5703125" style="54" customWidth="1"/>
    <col min="16126" max="16126" width="10.7109375" style="54" customWidth="1"/>
    <col min="16127" max="16127" width="1.5703125" style="54" customWidth="1"/>
    <col min="16128" max="16128" width="11.42578125" style="54" customWidth="1"/>
    <col min="16129" max="16129" width="11.7109375" style="54" customWidth="1"/>
    <col min="16130" max="16130" width="10.28515625" style="54" customWidth="1"/>
    <col min="16131" max="16131" width="10.7109375" style="54" customWidth="1"/>
    <col min="16132" max="16132" width="10.5703125" style="54" customWidth="1"/>
    <col min="16133" max="16133" width="8.7109375" style="54" customWidth="1"/>
    <col min="16134" max="16142" width="4.5703125" style="54" customWidth="1"/>
    <col min="16143" max="16384" width="11.42578125" style="54"/>
  </cols>
  <sheetData>
    <row r="1" spans="1:12" s="3" customFormat="1" ht="12.75">
      <c r="A1" s="1" t="s">
        <v>102</v>
      </c>
      <c r="B1" s="2"/>
      <c r="C1" s="2"/>
      <c r="E1" s="4" t="s">
        <v>0</v>
      </c>
      <c r="F1" s="5"/>
    </row>
    <row r="2" spans="1:12" s="3" customFormat="1" ht="15">
      <c r="A2" s="6" t="s">
        <v>103</v>
      </c>
      <c r="B2" s="2"/>
      <c r="C2" s="2"/>
      <c r="E2" s="4" t="s">
        <v>1</v>
      </c>
      <c r="F2" s="5"/>
      <c r="G2" s="7">
        <f>+J5</f>
        <v>2.7247941554255279E-3</v>
      </c>
      <c r="J2" s="8">
        <v>2.5000000000000001E-3</v>
      </c>
      <c r="K2" s="9" t="s">
        <v>2</v>
      </c>
    </row>
    <row r="3" spans="1:12" s="3" customFormat="1" ht="15">
      <c r="B3" s="10"/>
      <c r="C3" s="10"/>
      <c r="E3" s="4"/>
      <c r="F3" s="5"/>
      <c r="G3" s="11"/>
      <c r="J3" s="12">
        <f>1-J2</f>
        <v>0.99750000000000005</v>
      </c>
      <c r="K3" s="9" t="s">
        <v>3</v>
      </c>
    </row>
    <row r="4" spans="1:12" s="3" customFormat="1" ht="30">
      <c r="A4" s="13"/>
      <c r="B4" s="14"/>
      <c r="C4" s="14"/>
      <c r="E4" s="4"/>
      <c r="F4" s="5"/>
      <c r="G4" s="11"/>
      <c r="J4" s="15">
        <f>+J2/J3</f>
        <v>2.5062656641604009E-3</v>
      </c>
      <c r="K4" s="16" t="s">
        <v>4</v>
      </c>
    </row>
    <row r="5" spans="1:12" s="3" customFormat="1" ht="30">
      <c r="A5" s="13"/>
      <c r="B5" s="14"/>
      <c r="C5" s="14"/>
      <c r="E5" s="17"/>
      <c r="F5" s="5"/>
      <c r="J5" s="18">
        <f>+J4/91.98%</f>
        <v>2.7247941554255279E-3</v>
      </c>
      <c r="K5" s="16" t="s">
        <v>5</v>
      </c>
      <c r="L5" s="19" t="s">
        <v>6</v>
      </c>
    </row>
    <row r="6" spans="1:12" s="3" customFormat="1" ht="12.75">
      <c r="A6" s="20"/>
      <c r="B6" s="21">
        <v>41955</v>
      </c>
      <c r="C6" s="21"/>
      <c r="D6" s="22"/>
      <c r="E6" s="23"/>
      <c r="F6" s="24"/>
      <c r="G6" s="25"/>
    </row>
    <row r="7" spans="1:12" s="3" customFormat="1" ht="12.75">
      <c r="A7" s="20"/>
      <c r="B7" s="21" t="s">
        <v>7</v>
      </c>
      <c r="C7" s="21"/>
      <c r="D7" s="22"/>
      <c r="E7" s="25" t="s">
        <v>8</v>
      </c>
      <c r="F7" s="24"/>
      <c r="G7" s="25" t="s">
        <v>8</v>
      </c>
    </row>
    <row r="8" spans="1:12" s="3" customFormat="1" ht="12.75">
      <c r="A8" s="26"/>
      <c r="B8" s="27" t="s">
        <v>9</v>
      </c>
      <c r="C8" s="27"/>
      <c r="D8" s="22"/>
      <c r="E8" s="25" t="s">
        <v>10</v>
      </c>
      <c r="F8" s="25"/>
      <c r="G8" s="28">
        <v>44075</v>
      </c>
    </row>
    <row r="9" spans="1:12" s="3" customFormat="1" ht="12.75">
      <c r="A9" s="29"/>
      <c r="B9" s="27" t="s">
        <v>11</v>
      </c>
      <c r="C9" s="27"/>
      <c r="D9" s="22"/>
      <c r="E9" s="25" t="s">
        <v>12</v>
      </c>
      <c r="F9" s="25"/>
      <c r="G9" s="25" t="s">
        <v>11</v>
      </c>
    </row>
    <row r="10" spans="1:12" s="3" customFormat="1" ht="12.75">
      <c r="A10" s="30" t="s">
        <v>13</v>
      </c>
      <c r="B10" s="31"/>
      <c r="C10" s="31"/>
      <c r="D10" s="32"/>
      <c r="E10" s="33"/>
      <c r="F10" s="34"/>
      <c r="G10" s="35"/>
    </row>
    <row r="11" spans="1:12" s="3" customFormat="1" ht="12.75">
      <c r="A11" s="36" t="s">
        <v>14</v>
      </c>
      <c r="B11" s="37">
        <v>21.55</v>
      </c>
      <c r="C11" s="37"/>
      <c r="D11" s="4"/>
      <c r="E11" s="38">
        <f>B11*$G$2</f>
        <v>5.8719314049420129E-2</v>
      </c>
      <c r="F11" s="34"/>
      <c r="G11" s="171">
        <f>B11+E11</f>
        <v>21.60871931404942</v>
      </c>
      <c r="H11" s="3" t="s">
        <v>15</v>
      </c>
    </row>
    <row r="12" spans="1:12" s="3" customFormat="1" ht="12.75">
      <c r="A12" s="39"/>
      <c r="B12" s="40"/>
      <c r="C12" s="40"/>
      <c r="D12" s="4"/>
      <c r="E12" s="33"/>
      <c r="F12" s="34"/>
      <c r="G12" s="35"/>
    </row>
    <row r="13" spans="1:12" s="3" customFormat="1" ht="12.75">
      <c r="A13" s="30" t="s">
        <v>16</v>
      </c>
      <c r="B13" s="41"/>
      <c r="C13" s="41"/>
      <c r="D13" s="32"/>
      <c r="E13" s="33"/>
      <c r="F13" s="34"/>
      <c r="G13" s="35"/>
    </row>
    <row r="14" spans="1:12" s="3" customFormat="1" ht="12.75">
      <c r="A14" s="36" t="s">
        <v>17</v>
      </c>
      <c r="B14" s="37">
        <v>5.31</v>
      </c>
      <c r="C14" s="37"/>
      <c r="D14" s="4"/>
      <c r="E14" s="38">
        <f>B14*$G$2</f>
        <v>1.4468656965309553E-2</v>
      </c>
      <c r="F14" s="34"/>
      <c r="G14" s="171">
        <f>B14+E14</f>
        <v>5.3244686569653092</v>
      </c>
      <c r="H14" s="3" t="s">
        <v>15</v>
      </c>
    </row>
    <row r="15" spans="1:12" s="3" customFormat="1" ht="12.75">
      <c r="A15" s="36" t="s">
        <v>104</v>
      </c>
      <c r="B15" s="37">
        <v>5.78</v>
      </c>
      <c r="C15" s="37"/>
      <c r="D15" s="4"/>
      <c r="E15" s="38">
        <f>B15*$G$2</f>
        <v>1.5749310218359552E-2</v>
      </c>
      <c r="F15" s="34"/>
      <c r="G15" s="171">
        <f>B15+E15</f>
        <v>5.7957493102183602</v>
      </c>
      <c r="H15" s="3" t="s">
        <v>15</v>
      </c>
    </row>
    <row r="16" spans="1:12" s="3" customFormat="1" ht="12.75">
      <c r="A16" s="39"/>
      <c r="B16" s="40"/>
      <c r="C16" s="40"/>
      <c r="D16" s="4"/>
      <c r="E16" s="33"/>
      <c r="F16" s="34"/>
      <c r="G16" s="35"/>
    </row>
    <row r="17" spans="1:8" s="3" customFormat="1" ht="12.75">
      <c r="A17" s="30" t="s">
        <v>18</v>
      </c>
      <c r="B17" s="41"/>
      <c r="C17" s="41"/>
      <c r="D17" s="32"/>
      <c r="E17" s="33"/>
      <c r="F17" s="34"/>
      <c r="G17" s="35"/>
    </row>
    <row r="18" spans="1:8" s="3" customFormat="1" ht="12.75">
      <c r="A18" s="36" t="s">
        <v>19</v>
      </c>
      <c r="B18" s="37"/>
      <c r="C18" s="37"/>
      <c r="D18" s="4"/>
      <c r="E18" s="38"/>
      <c r="F18" s="34"/>
      <c r="G18" s="35"/>
    </row>
    <row r="19" spans="1:8" s="3" customFormat="1" ht="12.75">
      <c r="A19" s="36" t="s">
        <v>105</v>
      </c>
      <c r="B19" s="37">
        <v>27</v>
      </c>
      <c r="C19" s="37"/>
      <c r="D19" s="4"/>
      <c r="E19" s="38">
        <f t="shared" ref="E19:E20" si="0">B19*$G$2</f>
        <v>7.3569442196489254E-2</v>
      </c>
      <c r="F19" s="34"/>
      <c r="G19" s="171">
        <f t="shared" ref="G19:G20" si="1">B19+E19</f>
        <v>27.07356944219649</v>
      </c>
      <c r="H19" s="3" t="s">
        <v>15</v>
      </c>
    </row>
    <row r="20" spans="1:8" s="3" customFormat="1" ht="12.75">
      <c r="A20" s="36" t="s">
        <v>106</v>
      </c>
      <c r="B20" s="37">
        <v>115.28</v>
      </c>
      <c r="C20" s="37"/>
      <c r="D20" s="4"/>
      <c r="E20" s="38">
        <f t="shared" si="0"/>
        <v>0.31411427023745486</v>
      </c>
      <c r="F20" s="34"/>
      <c r="G20" s="171">
        <f t="shared" si="1"/>
        <v>115.59411427023745</v>
      </c>
      <c r="H20" s="3" t="s">
        <v>15</v>
      </c>
    </row>
    <row r="21" spans="1:8" s="3" customFormat="1" ht="12.75">
      <c r="A21" s="36"/>
      <c r="B21" s="37"/>
      <c r="C21" s="37"/>
      <c r="D21" s="4"/>
      <c r="E21" s="38"/>
      <c r="F21" s="34"/>
      <c r="G21" s="35"/>
    </row>
    <row r="22" spans="1:8" s="3" customFormat="1" ht="12.75">
      <c r="A22" s="36" t="s">
        <v>107</v>
      </c>
      <c r="B22" s="37">
        <v>16.940000000000001</v>
      </c>
      <c r="C22" s="37"/>
      <c r="D22" s="4"/>
      <c r="E22" s="38">
        <f>B22*$G$2</f>
        <v>4.6158012992908448E-2</v>
      </c>
      <c r="F22" s="34"/>
      <c r="G22" s="171">
        <f>B22+E22</f>
        <v>16.98615801299291</v>
      </c>
      <c r="H22" s="3" t="s">
        <v>15</v>
      </c>
    </row>
    <row r="23" spans="1:8" s="3" customFormat="1" ht="12.75">
      <c r="A23" s="36" t="s">
        <v>385</v>
      </c>
      <c r="B23" s="37">
        <v>18.440000000000001</v>
      </c>
      <c r="C23" s="37"/>
      <c r="D23" s="4"/>
      <c r="E23" s="38">
        <f>B23*$G$2</f>
        <v>5.0245204226046739E-2</v>
      </c>
      <c r="F23" s="34"/>
      <c r="G23" s="171">
        <f>B23+E23</f>
        <v>18.490245204226049</v>
      </c>
      <c r="H23" s="3" t="s">
        <v>15</v>
      </c>
    </row>
    <row r="24" spans="1:8" s="3" customFormat="1" ht="12.75">
      <c r="A24" s="39"/>
      <c r="B24" s="40"/>
      <c r="C24" s="40"/>
      <c r="D24" s="4"/>
      <c r="E24" s="33"/>
      <c r="F24" s="34"/>
      <c r="G24" s="35"/>
    </row>
    <row r="25" spans="1:8" s="3" customFormat="1" ht="12.75">
      <c r="A25" s="167" t="s">
        <v>388</v>
      </c>
      <c r="B25" s="168"/>
      <c r="C25" s="168"/>
      <c r="D25" s="79"/>
      <c r="E25" s="33"/>
      <c r="F25" s="34"/>
      <c r="G25" s="35"/>
    </row>
    <row r="26" spans="1:8" s="3" customFormat="1" ht="12.75">
      <c r="A26" s="3" t="s">
        <v>20</v>
      </c>
      <c r="B26" s="37">
        <v>4.55</v>
      </c>
      <c r="C26" s="37"/>
      <c r="D26" s="42"/>
      <c r="E26" s="38">
        <f>B26*$G$2</f>
        <v>1.2397813407186152E-2</v>
      </c>
      <c r="F26" s="38"/>
      <c r="G26" s="171">
        <f>B26+E26</f>
        <v>4.5623978134071859</v>
      </c>
      <c r="H26" s="3" t="s">
        <v>15</v>
      </c>
    </row>
    <row r="27" spans="1:8" s="3" customFormat="1" ht="12.75">
      <c r="B27" s="37"/>
      <c r="C27" s="37"/>
      <c r="D27" s="42"/>
      <c r="E27" s="38"/>
      <c r="F27" s="38"/>
      <c r="G27" s="35"/>
    </row>
    <row r="28" spans="1:8" s="3" customFormat="1" ht="12.75">
      <c r="A28" s="167" t="s">
        <v>389</v>
      </c>
      <c r="B28" s="80"/>
      <c r="C28" s="80"/>
      <c r="D28" s="81"/>
      <c r="E28" s="38"/>
      <c r="F28" s="38"/>
      <c r="G28" s="35"/>
    </row>
    <row r="29" spans="1:8" s="3" customFormat="1" ht="12.75">
      <c r="A29" s="3" t="s">
        <v>21</v>
      </c>
      <c r="B29" s="37">
        <v>72</v>
      </c>
      <c r="C29" s="37"/>
      <c r="D29" s="42"/>
      <c r="E29" s="38">
        <f>B29*$G$2</f>
        <v>0.19618517919063802</v>
      </c>
      <c r="F29" s="38"/>
      <c r="G29" s="171">
        <f t="shared" ref="G29:G30" si="2">B29+E29</f>
        <v>72.196185179190635</v>
      </c>
      <c r="H29" s="3" t="s">
        <v>15</v>
      </c>
    </row>
    <row r="30" spans="1:8" s="3" customFormat="1" ht="12.75">
      <c r="A30" s="3" t="s">
        <v>22</v>
      </c>
      <c r="B30" s="37">
        <v>72</v>
      </c>
      <c r="C30" s="37"/>
      <c r="D30" s="42"/>
      <c r="E30" s="38">
        <f>B30*$G$2</f>
        <v>0.19618517919063802</v>
      </c>
      <c r="F30" s="38"/>
      <c r="G30" s="171">
        <f t="shared" si="2"/>
        <v>72.196185179190635</v>
      </c>
      <c r="H30" s="3" t="s">
        <v>15</v>
      </c>
    </row>
    <row r="31" spans="1:8" s="3" customFormat="1" ht="12.75">
      <c r="B31" s="37"/>
      <c r="C31" s="37"/>
      <c r="D31" s="42"/>
      <c r="E31" s="38"/>
      <c r="F31" s="38"/>
      <c r="G31" s="35"/>
    </row>
    <row r="32" spans="1:8" s="3" customFormat="1" ht="12.75">
      <c r="A32" s="169" t="s">
        <v>387</v>
      </c>
      <c r="B32" s="170"/>
      <c r="C32" s="170"/>
      <c r="D32" s="82"/>
      <c r="E32" s="33"/>
      <c r="F32" s="34"/>
      <c r="G32" s="35"/>
    </row>
    <row r="33" spans="1:10" s="3" customFormat="1" ht="12.75">
      <c r="A33" s="3" t="s">
        <v>20</v>
      </c>
      <c r="B33" s="37">
        <v>4.26</v>
      </c>
      <c r="C33" s="37"/>
      <c r="D33" s="42"/>
      <c r="E33" s="38">
        <f>B33*$G$2</f>
        <v>1.1607623102112748E-2</v>
      </c>
      <c r="F33" s="38"/>
      <c r="G33" s="171">
        <f>B33+E33</f>
        <v>4.2716076231021125</v>
      </c>
      <c r="H33" s="3" t="s">
        <v>15</v>
      </c>
    </row>
    <row r="34" spans="1:10" s="3" customFormat="1" ht="12.75">
      <c r="B34" s="37"/>
      <c r="C34" s="37"/>
      <c r="D34" s="42"/>
      <c r="E34" s="38"/>
      <c r="F34" s="38"/>
      <c r="G34" s="35"/>
    </row>
    <row r="35" spans="1:10" s="3" customFormat="1" ht="12.75">
      <c r="A35" s="169" t="s">
        <v>386</v>
      </c>
      <c r="B35" s="83"/>
      <c r="C35" s="83"/>
      <c r="D35" s="84"/>
      <c r="E35" s="38"/>
      <c r="F35" s="38"/>
      <c r="G35" s="35"/>
    </row>
    <row r="36" spans="1:10" s="3" customFormat="1" ht="12.75">
      <c r="A36" s="3" t="s">
        <v>21</v>
      </c>
      <c r="B36" s="37">
        <v>72</v>
      </c>
      <c r="C36" s="37"/>
      <c r="D36" s="42"/>
      <c r="E36" s="38">
        <f>B36*$G$2</f>
        <v>0.19618517919063802</v>
      </c>
      <c r="F36" s="38"/>
      <c r="G36" s="171">
        <f t="shared" ref="G36:G37" si="3">B36+E36</f>
        <v>72.196185179190635</v>
      </c>
      <c r="H36" s="3" t="s">
        <v>15</v>
      </c>
    </row>
    <row r="37" spans="1:10" s="3" customFormat="1" ht="12.75">
      <c r="A37" s="3" t="s">
        <v>22</v>
      </c>
      <c r="B37" s="37">
        <v>72</v>
      </c>
      <c r="C37" s="37"/>
      <c r="D37" s="42"/>
      <c r="E37" s="38">
        <f>B37*$G$2</f>
        <v>0.19618517919063802</v>
      </c>
      <c r="F37" s="38"/>
      <c r="G37" s="171">
        <f t="shared" si="3"/>
        <v>72.196185179190635</v>
      </c>
      <c r="H37" s="3" t="s">
        <v>15</v>
      </c>
    </row>
    <row r="38" spans="1:10" s="3" customFormat="1" ht="12.75">
      <c r="A38" s="4"/>
      <c r="B38" s="37"/>
      <c r="C38" s="37"/>
      <c r="D38" s="42"/>
      <c r="E38" s="38"/>
      <c r="F38" s="38"/>
      <c r="G38" s="35"/>
    </row>
    <row r="39" spans="1:10" s="3" customFormat="1" ht="12.75">
      <c r="A39" s="30" t="s">
        <v>23</v>
      </c>
      <c r="B39" s="41"/>
      <c r="C39" s="41"/>
      <c r="D39" s="43"/>
      <c r="E39" s="38"/>
      <c r="F39" s="38"/>
      <c r="G39" s="35"/>
    </row>
    <row r="40" spans="1:10" s="4" customFormat="1" ht="12.75">
      <c r="A40" s="4" t="s">
        <v>24</v>
      </c>
      <c r="B40" s="44"/>
      <c r="C40" s="44"/>
      <c r="D40" s="45"/>
      <c r="E40" s="33"/>
      <c r="F40" s="33"/>
      <c r="G40" s="46"/>
      <c r="H40" s="3"/>
      <c r="I40" s="3"/>
      <c r="J40" s="3"/>
    </row>
    <row r="41" spans="1:10" s="3" customFormat="1" ht="12.75">
      <c r="A41" s="3" t="s">
        <v>25</v>
      </c>
      <c r="B41" s="37">
        <v>8.75</v>
      </c>
      <c r="C41" s="37"/>
      <c r="D41" s="42"/>
      <c r="E41" s="38">
        <f>B41*$G$2</f>
        <v>2.3841948859973369E-2</v>
      </c>
      <c r="F41" s="38"/>
      <c r="G41" s="171">
        <f t="shared" ref="G41:G48" si="4">B41+E41</f>
        <v>8.7738419488599728</v>
      </c>
      <c r="H41" s="3" t="s">
        <v>15</v>
      </c>
    </row>
    <row r="42" spans="1:10" s="3" customFormat="1" ht="12.75">
      <c r="A42" s="3" t="s">
        <v>108</v>
      </c>
      <c r="B42" s="37">
        <v>17.39</v>
      </c>
      <c r="C42" s="37"/>
      <c r="D42" s="42"/>
      <c r="E42" s="38">
        <f t="shared" ref="E42:E48" si="5">B42*$G$2</f>
        <v>4.7384170362849934E-2</v>
      </c>
      <c r="F42" s="38"/>
      <c r="G42" s="171">
        <f t="shared" si="4"/>
        <v>17.437384170362851</v>
      </c>
      <c r="H42" s="3" t="s">
        <v>15</v>
      </c>
    </row>
    <row r="43" spans="1:10" s="3" customFormat="1" ht="12.75">
      <c r="A43" s="3" t="s">
        <v>109</v>
      </c>
      <c r="B43" s="37">
        <v>17.39</v>
      </c>
      <c r="C43" s="37"/>
      <c r="D43" s="42"/>
      <c r="E43" s="38">
        <f t="shared" si="5"/>
        <v>4.7384170362849934E-2</v>
      </c>
      <c r="F43" s="38"/>
      <c r="G43" s="171">
        <f t="shared" si="4"/>
        <v>17.437384170362851</v>
      </c>
      <c r="H43" s="3" t="s">
        <v>15</v>
      </c>
    </row>
    <row r="44" spans="1:10" s="3" customFormat="1" ht="12.75">
      <c r="A44" s="3" t="s">
        <v>110</v>
      </c>
      <c r="B44" s="37">
        <v>17.39</v>
      </c>
      <c r="C44" s="37"/>
      <c r="D44" s="42"/>
      <c r="E44" s="38">
        <f t="shared" si="5"/>
        <v>4.7384170362849934E-2</v>
      </c>
      <c r="F44" s="38"/>
      <c r="G44" s="171">
        <f t="shared" si="4"/>
        <v>17.437384170362851</v>
      </c>
      <c r="H44" s="3" t="s">
        <v>15</v>
      </c>
    </row>
    <row r="45" spans="1:10" s="3" customFormat="1" ht="12.75">
      <c r="A45" s="3" t="s">
        <v>26</v>
      </c>
      <c r="B45" s="37">
        <v>25.28</v>
      </c>
      <c r="C45" s="37"/>
      <c r="D45" s="42"/>
      <c r="E45" s="38">
        <f t="shared" si="5"/>
        <v>6.8882796249157344E-2</v>
      </c>
      <c r="F45" s="38"/>
      <c r="G45" s="171">
        <f t="shared" si="4"/>
        <v>25.348882796249157</v>
      </c>
      <c r="H45" s="3" t="s">
        <v>15</v>
      </c>
    </row>
    <row r="46" spans="1:10" s="3" customFormat="1" ht="12.75">
      <c r="A46" s="3" t="s">
        <v>27</v>
      </c>
      <c r="B46" s="37">
        <v>17.39</v>
      </c>
      <c r="C46" s="37"/>
      <c r="D46" s="42"/>
      <c r="E46" s="38">
        <f t="shared" si="5"/>
        <v>4.7384170362849934E-2</v>
      </c>
      <c r="F46" s="38"/>
      <c r="G46" s="171">
        <f t="shared" si="4"/>
        <v>17.437384170362851</v>
      </c>
      <c r="H46" s="3" t="s">
        <v>15</v>
      </c>
    </row>
    <row r="47" spans="1:10" s="3" customFormat="1" ht="12.75">
      <c r="A47" s="3" t="s">
        <v>111</v>
      </c>
      <c r="B47" s="37">
        <v>9.25</v>
      </c>
      <c r="C47" s="37"/>
      <c r="D47" s="42"/>
      <c r="E47" s="38">
        <f t="shared" si="5"/>
        <v>2.5204345937686133E-2</v>
      </c>
      <c r="F47" s="38"/>
      <c r="G47" s="171">
        <f t="shared" si="4"/>
        <v>9.2752043459376861</v>
      </c>
      <c r="H47" s="3" t="s">
        <v>15</v>
      </c>
    </row>
    <row r="48" spans="1:10" s="3" customFormat="1" ht="12.75">
      <c r="A48" s="3" t="s">
        <v>112</v>
      </c>
      <c r="B48" s="37">
        <v>9.2799999999999994</v>
      </c>
      <c r="C48" s="37"/>
      <c r="D48" s="42"/>
      <c r="E48" s="38">
        <f t="shared" si="5"/>
        <v>2.5286089762348897E-2</v>
      </c>
      <c r="F48" s="38"/>
      <c r="G48" s="171">
        <f t="shared" si="4"/>
        <v>9.3052860897623475</v>
      </c>
      <c r="H48" s="3" t="s">
        <v>15</v>
      </c>
    </row>
    <row r="49" spans="1:10" s="3" customFormat="1" ht="12.75">
      <c r="B49" s="37"/>
      <c r="C49" s="37"/>
      <c r="D49" s="42"/>
      <c r="E49" s="38"/>
      <c r="F49" s="38"/>
      <c r="G49" s="171"/>
    </row>
    <row r="50" spans="1:10" s="3" customFormat="1" ht="12.75">
      <c r="A50" s="30" t="s">
        <v>28</v>
      </c>
      <c r="B50" s="41"/>
      <c r="C50" s="41"/>
      <c r="D50" s="43"/>
      <c r="E50" s="38"/>
      <c r="F50" s="38"/>
      <c r="G50" s="35"/>
    </row>
    <row r="51" spans="1:10" s="4" customFormat="1" ht="12.75">
      <c r="A51" s="4" t="s">
        <v>29</v>
      </c>
      <c r="B51" s="44"/>
      <c r="C51" s="44"/>
      <c r="D51" s="45"/>
      <c r="E51" s="33"/>
      <c r="F51" s="33"/>
      <c r="G51" s="46"/>
      <c r="H51" s="3"/>
      <c r="I51" s="3"/>
      <c r="J51" s="3"/>
    </row>
    <row r="52" spans="1:10" s="3" customFormat="1" ht="12.75">
      <c r="A52" s="3" t="s">
        <v>30</v>
      </c>
      <c r="B52" s="37"/>
      <c r="C52" s="37"/>
      <c r="D52" s="42"/>
      <c r="E52" s="38"/>
      <c r="F52" s="38"/>
      <c r="G52" s="35"/>
    </row>
    <row r="53" spans="1:10" s="3" customFormat="1" ht="12.75">
      <c r="A53" s="3" t="s">
        <v>31</v>
      </c>
      <c r="B53" s="37">
        <v>0.59</v>
      </c>
      <c r="C53" s="37"/>
      <c r="D53" s="42"/>
      <c r="E53" s="38">
        <f>B53*$G$2</f>
        <v>1.6076285517010614E-3</v>
      </c>
      <c r="F53" s="38"/>
      <c r="G53" s="171">
        <f t="shared" ref="G53:G54" si="6">B53+E53</f>
        <v>0.59160762855170101</v>
      </c>
      <c r="H53" s="19" t="s">
        <v>32</v>
      </c>
    </row>
    <row r="54" spans="1:10" s="3" customFormat="1" ht="12.75">
      <c r="A54" s="3" t="s">
        <v>33</v>
      </c>
      <c r="B54" s="37">
        <v>0.34</v>
      </c>
      <c r="C54" s="37"/>
      <c r="D54" s="42"/>
      <c r="E54" s="38">
        <f>B54*$G$2</f>
        <v>9.2643001284467954E-4</v>
      </c>
      <c r="F54" s="38"/>
      <c r="G54" s="171">
        <f t="shared" si="6"/>
        <v>0.34092643001284473</v>
      </c>
      <c r="H54" s="19" t="s">
        <v>32</v>
      </c>
    </row>
    <row r="55" spans="1:10" s="3" customFormat="1" ht="12.75">
      <c r="B55" s="37"/>
      <c r="C55" s="37"/>
      <c r="D55" s="42"/>
      <c r="E55" s="38"/>
      <c r="F55" s="38"/>
      <c r="G55" s="171"/>
    </row>
    <row r="56" spans="1:10" s="4" customFormat="1" ht="12.75">
      <c r="A56" s="4" t="s">
        <v>34</v>
      </c>
      <c r="B56" s="44"/>
      <c r="C56" s="44"/>
      <c r="D56" s="45"/>
      <c r="E56" s="47"/>
      <c r="F56" s="33"/>
      <c r="G56" s="172"/>
      <c r="H56" s="3"/>
      <c r="I56" s="3"/>
      <c r="J56" s="3"/>
    </row>
    <row r="57" spans="1:10" s="3" customFormat="1" ht="12.75">
      <c r="A57" s="3" t="s">
        <v>31</v>
      </c>
      <c r="B57" s="37">
        <v>0.59</v>
      </c>
      <c r="C57" s="37"/>
      <c r="D57" s="42"/>
      <c r="E57" s="38">
        <f>B57*$G$2</f>
        <v>1.6076285517010614E-3</v>
      </c>
      <c r="F57" s="38"/>
      <c r="G57" s="171">
        <f t="shared" ref="G57:G58" si="7">B57+E57</f>
        <v>0.59160762855170101</v>
      </c>
      <c r="H57" s="19" t="s">
        <v>32</v>
      </c>
    </row>
    <row r="58" spans="1:10" s="3" customFormat="1" ht="12.75">
      <c r="A58" s="3" t="s">
        <v>33</v>
      </c>
      <c r="B58" s="37">
        <v>0.34</v>
      </c>
      <c r="C58" s="37"/>
      <c r="D58" s="42"/>
      <c r="E58" s="38">
        <f>B58*$G$2</f>
        <v>9.2643001284467954E-4</v>
      </c>
      <c r="F58" s="38"/>
      <c r="G58" s="171">
        <f t="shared" si="7"/>
        <v>0.34092643001284473</v>
      </c>
      <c r="H58" s="19" t="s">
        <v>32</v>
      </c>
    </row>
    <row r="59" spans="1:10" s="3" customFormat="1" ht="12.75">
      <c r="B59" s="37"/>
      <c r="C59" s="37"/>
      <c r="D59" s="42"/>
      <c r="E59" s="38"/>
      <c r="F59" s="38"/>
      <c r="G59" s="171"/>
    </row>
    <row r="60" spans="1:10" s="4" customFormat="1" ht="12.75">
      <c r="A60" s="4" t="s">
        <v>35</v>
      </c>
      <c r="B60" s="44"/>
      <c r="C60" s="44"/>
      <c r="D60" s="45"/>
      <c r="E60" s="33"/>
      <c r="F60" s="33"/>
      <c r="G60" s="172"/>
      <c r="H60" s="3"/>
      <c r="I60" s="3"/>
      <c r="J60" s="3"/>
    </row>
    <row r="61" spans="1:10" s="3" customFormat="1" ht="12.75">
      <c r="A61" s="3" t="s">
        <v>113</v>
      </c>
      <c r="B61" s="37">
        <v>1.1100000000000001</v>
      </c>
      <c r="C61" s="37"/>
      <c r="D61" s="42"/>
      <c r="E61" s="38">
        <f>B61*$G$2</f>
        <v>3.0245215125223363E-3</v>
      </c>
      <c r="F61" s="38"/>
      <c r="G61" s="171">
        <f t="shared" ref="G61:G63" si="8">B61+E61</f>
        <v>1.1130245215125225</v>
      </c>
      <c r="H61" s="19" t="s">
        <v>32</v>
      </c>
    </row>
    <row r="62" spans="1:10" s="3" customFormat="1" ht="12.75">
      <c r="A62" s="3" t="s">
        <v>36</v>
      </c>
      <c r="B62" s="37">
        <v>1.4</v>
      </c>
      <c r="C62" s="37"/>
      <c r="D62" s="42"/>
      <c r="E62" s="38">
        <f>B62*$G$2</f>
        <v>3.8147118175957387E-3</v>
      </c>
      <c r="F62" s="38"/>
      <c r="G62" s="171">
        <f t="shared" si="8"/>
        <v>1.4038147118175957</v>
      </c>
      <c r="H62" s="19" t="s">
        <v>32</v>
      </c>
    </row>
    <row r="63" spans="1:10" s="3" customFormat="1" ht="12.75">
      <c r="A63" s="3" t="s">
        <v>37</v>
      </c>
      <c r="B63" s="37">
        <v>0.76</v>
      </c>
      <c r="C63" s="37"/>
      <c r="D63" s="42"/>
      <c r="E63" s="38">
        <f>B63*$G$2</f>
        <v>2.0708435581234014E-3</v>
      </c>
      <c r="F63" s="38"/>
      <c r="G63" s="171">
        <f t="shared" si="8"/>
        <v>0.76207084355812338</v>
      </c>
      <c r="H63" s="19" t="s">
        <v>32</v>
      </c>
    </row>
    <row r="64" spans="1:10" s="3" customFormat="1" ht="12.75">
      <c r="B64" s="37"/>
      <c r="C64" s="37"/>
      <c r="D64" s="42"/>
      <c r="E64" s="38"/>
      <c r="F64" s="38"/>
      <c r="G64" s="171"/>
    </row>
    <row r="65" spans="1:10" s="4" customFormat="1" ht="12.75">
      <c r="A65" s="4" t="s">
        <v>34</v>
      </c>
      <c r="B65" s="44"/>
      <c r="C65" s="44"/>
      <c r="D65" s="45"/>
      <c r="E65" s="33"/>
      <c r="F65" s="33"/>
      <c r="G65" s="172"/>
      <c r="H65" s="3"/>
      <c r="I65" s="3"/>
      <c r="J65" s="3"/>
    </row>
    <row r="66" spans="1:10" s="3" customFormat="1" ht="12.75">
      <c r="A66" s="3" t="s">
        <v>113</v>
      </c>
      <c r="B66" s="37">
        <v>1.1100000000000001</v>
      </c>
      <c r="C66" s="37"/>
      <c r="D66" s="42"/>
      <c r="E66" s="38">
        <f>B66*$G$2</f>
        <v>3.0245215125223363E-3</v>
      </c>
      <c r="F66" s="38"/>
      <c r="G66" s="171">
        <f t="shared" ref="G66:G68" si="9">B66+E66</f>
        <v>1.1130245215125225</v>
      </c>
      <c r="H66" s="19" t="s">
        <v>32</v>
      </c>
    </row>
    <row r="67" spans="1:10" s="3" customFormat="1" ht="12.75">
      <c r="A67" s="3" t="s">
        <v>36</v>
      </c>
      <c r="B67" s="37">
        <v>1.4</v>
      </c>
      <c r="C67" s="37"/>
      <c r="D67" s="42"/>
      <c r="E67" s="38">
        <f>B67*$G$2</f>
        <v>3.8147118175957387E-3</v>
      </c>
      <c r="F67" s="38"/>
      <c r="G67" s="171">
        <f t="shared" si="9"/>
        <v>1.4038147118175957</v>
      </c>
      <c r="H67" s="19" t="s">
        <v>32</v>
      </c>
    </row>
    <row r="68" spans="1:10" s="3" customFormat="1" ht="12.75">
      <c r="A68" s="3" t="s">
        <v>37</v>
      </c>
      <c r="B68" s="37">
        <v>0.76</v>
      </c>
      <c r="C68" s="37"/>
      <c r="D68" s="42"/>
      <c r="E68" s="38">
        <f>B68*$G$2</f>
        <v>2.0708435581234014E-3</v>
      </c>
      <c r="F68" s="38"/>
      <c r="G68" s="171">
        <f t="shared" si="9"/>
        <v>0.76207084355812338</v>
      </c>
      <c r="H68" s="19" t="s">
        <v>32</v>
      </c>
    </row>
    <row r="69" spans="1:10" s="3" customFormat="1" ht="12.75">
      <c r="B69" s="37"/>
      <c r="C69" s="37"/>
      <c r="D69" s="42"/>
      <c r="E69" s="38"/>
      <c r="F69" s="38"/>
      <c r="G69" s="171"/>
    </row>
    <row r="70" spans="1:10" s="3" customFormat="1" ht="12.75">
      <c r="A70" s="4" t="s">
        <v>114</v>
      </c>
      <c r="B70" s="37"/>
      <c r="C70" s="37"/>
      <c r="D70" s="42"/>
      <c r="E70" s="38"/>
      <c r="F70" s="38"/>
      <c r="G70" s="171"/>
    </row>
    <row r="71" spans="1:10" s="3" customFormat="1" ht="12.75">
      <c r="A71" s="3" t="s">
        <v>113</v>
      </c>
      <c r="B71" s="37">
        <v>1.21</v>
      </c>
      <c r="C71" s="37"/>
      <c r="D71" s="42"/>
      <c r="E71" s="38">
        <f t="shared" ref="E71:E73" si="10">B71*$G$2</f>
        <v>3.2970009280648888E-3</v>
      </c>
      <c r="F71" s="38"/>
      <c r="G71" s="171">
        <f t="shared" ref="G71:G73" si="11">B71+E71</f>
        <v>1.2132970009280648</v>
      </c>
      <c r="H71" s="19" t="s">
        <v>32</v>
      </c>
    </row>
    <row r="72" spans="1:10" s="3" customFormat="1" ht="12.75">
      <c r="A72" s="3" t="s">
        <v>36</v>
      </c>
      <c r="B72" s="37">
        <v>1.52</v>
      </c>
      <c r="C72" s="37"/>
      <c r="D72" s="42"/>
      <c r="E72" s="38">
        <f t="shared" si="10"/>
        <v>4.1416871162468028E-3</v>
      </c>
      <c r="F72" s="38"/>
      <c r="G72" s="171">
        <f t="shared" si="11"/>
        <v>1.5241416871162468</v>
      </c>
      <c r="H72" s="19" t="s">
        <v>32</v>
      </c>
    </row>
    <row r="73" spans="1:10" s="3" customFormat="1" ht="12.75">
      <c r="A73" s="3" t="s">
        <v>37</v>
      </c>
      <c r="B73" s="37">
        <v>0.83</v>
      </c>
      <c r="C73" s="37"/>
      <c r="D73" s="42"/>
      <c r="E73" s="38">
        <f t="shared" si="10"/>
        <v>2.2615791490031879E-3</v>
      </c>
      <c r="F73" s="38"/>
      <c r="G73" s="171">
        <f t="shared" si="11"/>
        <v>0.83226157914900312</v>
      </c>
      <c r="H73" s="19" t="s">
        <v>32</v>
      </c>
    </row>
    <row r="74" spans="1:10" s="3" customFormat="1" ht="12.75">
      <c r="B74" s="37"/>
      <c r="C74" s="37"/>
      <c r="D74" s="42"/>
      <c r="E74" s="38"/>
      <c r="F74" s="38"/>
      <c r="G74" s="171"/>
    </row>
    <row r="75" spans="1:10" s="3" customFormat="1" ht="12.75">
      <c r="A75" s="30" t="s">
        <v>38</v>
      </c>
      <c r="B75" s="41"/>
      <c r="C75" s="41"/>
      <c r="D75" s="43"/>
      <c r="E75" s="38"/>
      <c r="F75" s="38"/>
      <c r="G75" s="171"/>
    </row>
    <row r="76" spans="1:10" s="3" customFormat="1" ht="12.75">
      <c r="A76" s="3" t="s">
        <v>39</v>
      </c>
      <c r="B76" s="37">
        <v>0.1</v>
      </c>
      <c r="C76" s="37"/>
      <c r="D76" s="42"/>
      <c r="E76" s="38">
        <f>B76*$G$2</f>
        <v>2.7247941554255279E-4</v>
      </c>
      <c r="F76" s="38"/>
      <c r="G76" s="171">
        <f t="shared" ref="G76:G78" si="12">B76+E76</f>
        <v>0.10027247941554256</v>
      </c>
      <c r="H76" s="19" t="s">
        <v>32</v>
      </c>
    </row>
    <row r="77" spans="1:10" s="3" customFormat="1" ht="12.75">
      <c r="A77" s="3" t="s">
        <v>40</v>
      </c>
      <c r="B77" s="37">
        <v>0.33</v>
      </c>
      <c r="C77" s="37"/>
      <c r="D77" s="42"/>
      <c r="E77" s="38">
        <f>B77*$G$2</f>
        <v>8.991820712904243E-4</v>
      </c>
      <c r="F77" s="38"/>
      <c r="G77" s="171">
        <f t="shared" si="12"/>
        <v>0.33089918207129043</v>
      </c>
      <c r="H77" s="19" t="s">
        <v>32</v>
      </c>
    </row>
    <row r="78" spans="1:10" s="3" customFormat="1" ht="12.75">
      <c r="A78" s="3" t="s">
        <v>41</v>
      </c>
      <c r="B78" s="37">
        <v>0.33</v>
      </c>
      <c r="C78" s="37"/>
      <c r="D78" s="42"/>
      <c r="E78" s="38">
        <f>B78*$G$2</f>
        <v>8.991820712904243E-4</v>
      </c>
      <c r="F78" s="38"/>
      <c r="G78" s="171">
        <f t="shared" si="12"/>
        <v>0.33089918207129043</v>
      </c>
      <c r="H78" s="19" t="s">
        <v>32</v>
      </c>
    </row>
    <row r="79" spans="1:10" s="3" customFormat="1" ht="12.75">
      <c r="B79" s="37"/>
      <c r="C79" s="37"/>
      <c r="D79" s="42"/>
      <c r="E79" s="38"/>
      <c r="F79" s="38"/>
      <c r="G79" s="35"/>
    </row>
    <row r="80" spans="1:10" s="3" customFormat="1" ht="12.75">
      <c r="A80" s="79" t="s">
        <v>125</v>
      </c>
      <c r="B80" s="80"/>
      <c r="C80" s="80"/>
      <c r="D80" s="81"/>
      <c r="E80" s="38"/>
      <c r="F80" s="38"/>
      <c r="G80" s="35"/>
      <c r="H80" s="3" t="s">
        <v>122</v>
      </c>
    </row>
    <row r="81" spans="1:8" s="3" customFormat="1" ht="12.75">
      <c r="A81" s="4" t="s">
        <v>115</v>
      </c>
      <c r="B81" s="2"/>
      <c r="C81" s="2"/>
      <c r="E81" s="38"/>
      <c r="F81" s="48"/>
      <c r="G81" s="35"/>
    </row>
    <row r="82" spans="1:8" s="3" customFormat="1" ht="12.75">
      <c r="A82" s="3" t="s">
        <v>42</v>
      </c>
      <c r="B82" s="2">
        <v>13.46</v>
      </c>
      <c r="C82" s="2"/>
      <c r="E82" s="38">
        <f t="shared" ref="E82:E98" si="13">B82*$G$2</f>
        <v>3.6675729332027611E-2</v>
      </c>
      <c r="F82" s="48"/>
      <c r="G82" s="171">
        <f t="shared" ref="G82:G98" si="14">B82+E82</f>
        <v>13.496675729332029</v>
      </c>
      <c r="H82" s="3" t="s">
        <v>15</v>
      </c>
    </row>
    <row r="83" spans="1:8" s="3" customFormat="1" ht="12.75">
      <c r="A83" s="3" t="s">
        <v>116</v>
      </c>
      <c r="B83" s="2">
        <v>18.48</v>
      </c>
      <c r="C83" s="2"/>
      <c r="E83" s="38">
        <f t="shared" si="13"/>
        <v>5.0354195992263755E-2</v>
      </c>
      <c r="F83" s="48"/>
      <c r="G83" s="171">
        <f t="shared" si="14"/>
        <v>18.530354195992263</v>
      </c>
      <c r="H83" s="3" t="s">
        <v>15</v>
      </c>
    </row>
    <row r="84" spans="1:8" s="3" customFormat="1" ht="12.75">
      <c r="A84" s="3" t="s">
        <v>117</v>
      </c>
      <c r="B84" s="2">
        <v>23.48</v>
      </c>
      <c r="C84" s="2"/>
      <c r="E84" s="38">
        <f t="shared" si="13"/>
        <v>6.3978166769391401E-2</v>
      </c>
      <c r="F84" s="48"/>
      <c r="G84" s="171">
        <f t="shared" si="14"/>
        <v>23.543978166769392</v>
      </c>
      <c r="H84" s="3" t="s">
        <v>15</v>
      </c>
    </row>
    <row r="85" spans="1:8" s="3" customFormat="1" ht="12.75">
      <c r="A85" s="3" t="s">
        <v>118</v>
      </c>
      <c r="B85" s="2">
        <v>28.62</v>
      </c>
      <c r="C85" s="2"/>
      <c r="E85" s="38">
        <f t="shared" si="13"/>
        <v>7.7983608728278614E-2</v>
      </c>
      <c r="F85" s="48"/>
      <c r="G85" s="171">
        <f t="shared" si="14"/>
        <v>28.697983608728279</v>
      </c>
      <c r="H85" s="3" t="s">
        <v>15</v>
      </c>
    </row>
    <row r="86" spans="1:8" s="3" customFormat="1" ht="12.75">
      <c r="A86" s="3" t="s">
        <v>119</v>
      </c>
      <c r="B86" s="2">
        <v>35.79</v>
      </c>
      <c r="C86" s="2"/>
      <c r="E86" s="38">
        <f t="shared" si="13"/>
        <v>9.7520382822679635E-2</v>
      </c>
      <c r="F86" s="48"/>
      <c r="G86" s="171">
        <f t="shared" si="14"/>
        <v>35.887520382822679</v>
      </c>
      <c r="H86" s="3" t="s">
        <v>15</v>
      </c>
    </row>
    <row r="87" spans="1:8" s="3" customFormat="1" ht="12.75">
      <c r="B87" s="2"/>
      <c r="C87" s="2"/>
      <c r="E87" s="38"/>
      <c r="F87" s="48"/>
      <c r="G87" s="171"/>
    </row>
    <row r="88" spans="1:8" s="3" customFormat="1" ht="12.75">
      <c r="A88" s="4" t="s">
        <v>120</v>
      </c>
      <c r="B88" s="2"/>
      <c r="C88" s="2"/>
      <c r="E88" s="38"/>
      <c r="F88" s="48"/>
      <c r="G88" s="171"/>
    </row>
    <row r="89" spans="1:8" s="3" customFormat="1" ht="12.75">
      <c r="A89" s="3" t="s">
        <v>116</v>
      </c>
      <c r="B89" s="2">
        <v>10.96</v>
      </c>
      <c r="C89" s="2"/>
      <c r="E89" s="38">
        <f t="shared" si="13"/>
        <v>2.9863743943463788E-2</v>
      </c>
      <c r="F89" s="48"/>
      <c r="G89" s="171">
        <f t="shared" si="14"/>
        <v>10.989863743943465</v>
      </c>
      <c r="H89" s="3" t="s">
        <v>15</v>
      </c>
    </row>
    <row r="90" spans="1:8" s="3" customFormat="1" ht="12.75">
      <c r="A90" s="3" t="s">
        <v>117</v>
      </c>
      <c r="B90" s="2">
        <v>14.48</v>
      </c>
      <c r="C90" s="2"/>
      <c r="E90" s="38">
        <f t="shared" si="13"/>
        <v>3.9455019370561645E-2</v>
      </c>
      <c r="F90" s="48"/>
      <c r="G90" s="171">
        <f t="shared" si="14"/>
        <v>14.519455019370563</v>
      </c>
      <c r="H90" s="3" t="s">
        <v>15</v>
      </c>
    </row>
    <row r="91" spans="1:8" s="3" customFormat="1" ht="12.75">
      <c r="A91" s="3" t="s">
        <v>118</v>
      </c>
      <c r="B91" s="2">
        <v>17.260000000000002</v>
      </c>
      <c r="C91" s="2"/>
      <c r="E91" s="38">
        <f t="shared" si="13"/>
        <v>4.7029947122644619E-2</v>
      </c>
      <c r="F91" s="48"/>
      <c r="G91" s="171">
        <f t="shared" si="14"/>
        <v>17.307029947122647</v>
      </c>
      <c r="H91" s="3" t="s">
        <v>15</v>
      </c>
    </row>
    <row r="92" spans="1:8" s="3" customFormat="1" ht="12.75">
      <c r="A92" s="3" t="s">
        <v>119</v>
      </c>
      <c r="B92" s="2">
        <v>21.66</v>
      </c>
      <c r="C92" s="2"/>
      <c r="E92" s="38">
        <f t="shared" si="13"/>
        <v>5.9019041406516932E-2</v>
      </c>
      <c r="F92" s="48"/>
      <c r="G92" s="171">
        <f t="shared" si="14"/>
        <v>21.719019041406519</v>
      </c>
      <c r="H92" s="3" t="s">
        <v>15</v>
      </c>
    </row>
    <row r="93" spans="1:8" s="3" customFormat="1" ht="12.75">
      <c r="B93" s="2"/>
      <c r="C93" s="2"/>
      <c r="E93" s="38"/>
      <c r="F93" s="48"/>
      <c r="G93" s="171"/>
    </row>
    <row r="94" spans="1:8" s="3" customFormat="1" ht="12.75">
      <c r="A94" s="4" t="s">
        <v>121</v>
      </c>
      <c r="B94" s="2"/>
      <c r="C94" s="2"/>
      <c r="E94" s="38"/>
      <c r="F94" s="48"/>
      <c r="G94" s="171"/>
    </row>
    <row r="95" spans="1:8" s="3" customFormat="1" ht="12.75">
      <c r="A95" s="3" t="s">
        <v>116</v>
      </c>
      <c r="B95" s="2">
        <v>6.49</v>
      </c>
      <c r="C95" s="2"/>
      <c r="E95" s="38">
        <f t="shared" si="13"/>
        <v>1.7683914068711677E-2</v>
      </c>
      <c r="F95" s="48"/>
      <c r="G95" s="171">
        <f t="shared" si="14"/>
        <v>6.5076839140687115</v>
      </c>
      <c r="H95" s="3" t="s">
        <v>15</v>
      </c>
    </row>
    <row r="96" spans="1:8" s="3" customFormat="1" ht="12.75">
      <c r="A96" s="3" t="s">
        <v>117</v>
      </c>
      <c r="B96" s="2">
        <v>8.1300000000000008</v>
      </c>
      <c r="C96" s="2"/>
      <c r="E96" s="38">
        <f t="shared" si="13"/>
        <v>2.2152576483609545E-2</v>
      </c>
      <c r="F96" s="48"/>
      <c r="G96" s="171">
        <f t="shared" si="14"/>
        <v>8.1521525764836102</v>
      </c>
      <c r="H96" s="3" t="s">
        <v>15</v>
      </c>
    </row>
    <row r="97" spans="1:8" s="3" customFormat="1" ht="12.75">
      <c r="A97" s="3" t="s">
        <v>118</v>
      </c>
      <c r="B97" s="2">
        <v>9.6</v>
      </c>
      <c r="C97" s="2"/>
      <c r="E97" s="38">
        <f t="shared" si="13"/>
        <v>2.6158023892085068E-2</v>
      </c>
      <c r="F97" s="48"/>
      <c r="G97" s="171">
        <f t="shared" si="14"/>
        <v>9.626158023892085</v>
      </c>
      <c r="H97" s="3" t="s">
        <v>15</v>
      </c>
    </row>
    <row r="98" spans="1:8" s="3" customFormat="1" ht="12.75">
      <c r="A98" s="3" t="s">
        <v>119</v>
      </c>
      <c r="B98" s="2">
        <v>11.85</v>
      </c>
      <c r="C98" s="2"/>
      <c r="E98" s="38">
        <f t="shared" si="13"/>
        <v>3.2288810741792504E-2</v>
      </c>
      <c r="F98" s="48"/>
      <c r="G98" s="171">
        <f t="shared" si="14"/>
        <v>11.882288810741793</v>
      </c>
      <c r="H98" s="3" t="s">
        <v>15</v>
      </c>
    </row>
    <row r="99" spans="1:8" s="3" customFormat="1" ht="12.75">
      <c r="B99" s="2"/>
      <c r="C99" s="2"/>
      <c r="E99" s="38"/>
      <c r="F99" s="48"/>
      <c r="G99" s="171"/>
    </row>
    <row r="100" spans="1:8" s="3" customFormat="1" ht="12.75">
      <c r="A100" s="4" t="s">
        <v>123</v>
      </c>
      <c r="E100" s="38"/>
      <c r="F100" s="48"/>
      <c r="G100" s="171"/>
    </row>
    <row r="101" spans="1:8" s="3" customFormat="1" ht="12.75">
      <c r="A101" s="3" t="s">
        <v>124</v>
      </c>
      <c r="B101" s="2">
        <v>8.33</v>
      </c>
      <c r="C101" s="2"/>
      <c r="E101" s="38">
        <f t="shared" ref="E101" si="15">B101*$G$2</f>
        <v>2.2697535314694647E-2</v>
      </c>
      <c r="F101" s="48"/>
      <c r="G101" s="171">
        <f t="shared" ref="G101" si="16">B101+E101</f>
        <v>8.3526975353146948</v>
      </c>
      <c r="H101" s="3" t="s">
        <v>15</v>
      </c>
    </row>
    <row r="102" spans="1:8" s="3" customFormat="1" ht="12.75">
      <c r="A102" s="3" t="s">
        <v>120</v>
      </c>
      <c r="B102" s="2">
        <v>8.83</v>
      </c>
      <c r="C102" s="2"/>
      <c r="E102" s="38">
        <f t="shared" ref="E102" si="17">B102*$G$2</f>
        <v>2.4059932392407411E-2</v>
      </c>
      <c r="F102" s="48"/>
      <c r="G102" s="171">
        <f t="shared" ref="G102" si="18">B102+E102</f>
        <v>8.8540599323924081</v>
      </c>
      <c r="H102" s="3" t="s">
        <v>15</v>
      </c>
    </row>
    <row r="103" spans="1:8" s="3" customFormat="1" ht="12.75">
      <c r="A103" s="4"/>
      <c r="B103" s="2"/>
      <c r="C103" s="2"/>
      <c r="E103" s="38"/>
      <c r="F103" s="48"/>
      <c r="G103" s="35"/>
    </row>
    <row r="104" spans="1:8" s="3" customFormat="1" ht="12.75">
      <c r="A104" s="82" t="s">
        <v>126</v>
      </c>
      <c r="B104" s="83"/>
      <c r="C104" s="83"/>
      <c r="D104" s="84"/>
      <c r="E104" s="38"/>
      <c r="F104" s="48"/>
      <c r="G104" s="35"/>
    </row>
    <row r="105" spans="1:8" s="3" customFormat="1" ht="12.75">
      <c r="A105" s="4" t="s">
        <v>115</v>
      </c>
      <c r="B105" s="2"/>
      <c r="C105" s="2"/>
      <c r="E105" s="38"/>
      <c r="F105" s="48"/>
      <c r="G105" s="35"/>
    </row>
    <row r="106" spans="1:8" s="3" customFormat="1" ht="12.75">
      <c r="A106" s="3" t="s">
        <v>42</v>
      </c>
      <c r="B106" s="2">
        <v>12.46</v>
      </c>
      <c r="C106" s="2"/>
      <c r="E106" s="38">
        <f t="shared" ref="E106:E110" si="19">B106*$G$2</f>
        <v>3.3950935176602082E-2</v>
      </c>
      <c r="F106" s="48"/>
      <c r="G106" s="171">
        <f t="shared" ref="G106:G110" si="20">B106+E106</f>
        <v>12.493950935176603</v>
      </c>
      <c r="H106" s="3" t="s">
        <v>15</v>
      </c>
    </row>
    <row r="107" spans="1:8" s="3" customFormat="1" ht="12.75">
      <c r="A107" s="3" t="s">
        <v>116</v>
      </c>
      <c r="B107" s="2">
        <v>17.14</v>
      </c>
      <c r="C107" s="2"/>
      <c r="E107" s="38">
        <f t="shared" si="19"/>
        <v>4.670297182399355E-2</v>
      </c>
      <c r="F107" s="48"/>
      <c r="G107" s="171">
        <f t="shared" si="20"/>
        <v>17.186702971823994</v>
      </c>
      <c r="H107" s="3" t="s">
        <v>15</v>
      </c>
    </row>
    <row r="108" spans="1:8" s="3" customFormat="1" ht="12.75">
      <c r="A108" s="3" t="s">
        <v>117</v>
      </c>
      <c r="B108" s="2">
        <v>21.43</v>
      </c>
      <c r="C108" s="2"/>
      <c r="E108" s="38">
        <f t="shared" si="19"/>
        <v>5.839233875076906E-2</v>
      </c>
      <c r="F108" s="48"/>
      <c r="G108" s="171">
        <f t="shared" si="20"/>
        <v>21.488392338750767</v>
      </c>
      <c r="H108" s="3" t="s">
        <v>15</v>
      </c>
    </row>
    <row r="109" spans="1:8" s="3" customFormat="1" ht="12.75">
      <c r="A109" s="3" t="s">
        <v>118</v>
      </c>
      <c r="B109" s="2">
        <v>25.53</v>
      </c>
      <c r="C109" s="2"/>
      <c r="E109" s="38">
        <f t="shared" si="19"/>
        <v>6.9563994788013728E-2</v>
      </c>
      <c r="F109" s="48"/>
      <c r="G109" s="171">
        <f t="shared" si="20"/>
        <v>25.599563994788014</v>
      </c>
      <c r="H109" s="3" t="s">
        <v>15</v>
      </c>
    </row>
    <row r="110" spans="1:8" s="3" customFormat="1" ht="12.75">
      <c r="A110" s="3" t="s">
        <v>119</v>
      </c>
      <c r="B110" s="2">
        <v>32.29</v>
      </c>
      <c r="C110" s="2"/>
      <c r="E110" s="38">
        <f t="shared" si="19"/>
        <v>8.7983603278690301E-2</v>
      </c>
      <c r="F110" s="48"/>
      <c r="G110" s="171">
        <f t="shared" si="20"/>
        <v>32.377983603278686</v>
      </c>
      <c r="H110" s="3" t="s">
        <v>15</v>
      </c>
    </row>
    <row r="111" spans="1:8" s="3" customFormat="1" ht="12.75">
      <c r="B111" s="2"/>
      <c r="C111" s="2"/>
      <c r="E111" s="38"/>
      <c r="F111" s="48"/>
      <c r="G111" s="171"/>
    </row>
    <row r="112" spans="1:8" s="3" customFormat="1" ht="12.75">
      <c r="A112" s="4" t="s">
        <v>120</v>
      </c>
      <c r="B112" s="2"/>
      <c r="C112" s="2"/>
      <c r="E112" s="38"/>
      <c r="F112" s="48"/>
      <c r="G112" s="171"/>
    </row>
    <row r="113" spans="1:8" s="3" customFormat="1" ht="12.75">
      <c r="A113" s="3" t="s">
        <v>116</v>
      </c>
      <c r="B113" s="2">
        <v>10.27</v>
      </c>
      <c r="C113" s="2"/>
      <c r="E113" s="38">
        <f t="shared" ref="E113:E116" si="21">B113*$G$2</f>
        <v>2.798363597622017E-2</v>
      </c>
      <c r="F113" s="48"/>
      <c r="G113" s="171">
        <f t="shared" ref="G113:G116" si="22">B113+E113</f>
        <v>10.29798363597622</v>
      </c>
      <c r="H113" s="3" t="s">
        <v>15</v>
      </c>
    </row>
    <row r="114" spans="1:8" s="3" customFormat="1" ht="12.75">
      <c r="A114" s="3" t="s">
        <v>117</v>
      </c>
      <c r="B114" s="2">
        <v>13.52</v>
      </c>
      <c r="C114" s="2"/>
      <c r="E114" s="38">
        <f t="shared" si="21"/>
        <v>3.6839216981353139E-2</v>
      </c>
      <c r="F114" s="48"/>
      <c r="G114" s="171">
        <f t="shared" si="22"/>
        <v>13.556839216981352</v>
      </c>
      <c r="H114" s="3" t="s">
        <v>15</v>
      </c>
    </row>
    <row r="115" spans="1:8" s="3" customFormat="1" ht="12.75">
      <c r="A115" s="3" t="s">
        <v>118</v>
      </c>
      <c r="B115" s="2">
        <v>16.04</v>
      </c>
      <c r="C115" s="2"/>
      <c r="E115" s="38">
        <f t="shared" si="21"/>
        <v>4.3705698253025463E-2</v>
      </c>
      <c r="F115" s="48"/>
      <c r="G115" s="171">
        <f t="shared" si="22"/>
        <v>16.083705698253024</v>
      </c>
      <c r="H115" s="3" t="s">
        <v>15</v>
      </c>
    </row>
    <row r="116" spans="1:8" s="3" customFormat="1" ht="12.75">
      <c r="A116" s="3" t="s">
        <v>119</v>
      </c>
      <c r="B116" s="2">
        <v>20.03</v>
      </c>
      <c r="C116" s="2"/>
      <c r="E116" s="38">
        <f t="shared" si="21"/>
        <v>5.4577626933173327E-2</v>
      </c>
      <c r="F116" s="48"/>
      <c r="G116" s="171">
        <f t="shared" si="22"/>
        <v>20.084577626933175</v>
      </c>
      <c r="H116" s="3" t="s">
        <v>15</v>
      </c>
    </row>
    <row r="117" spans="1:8" s="3" customFormat="1" ht="12.75">
      <c r="C117" s="2"/>
      <c r="E117" s="38"/>
      <c r="F117" s="48"/>
      <c r="G117" s="171"/>
    </row>
    <row r="118" spans="1:8" s="3" customFormat="1" ht="12.75">
      <c r="A118" s="4" t="s">
        <v>121</v>
      </c>
      <c r="C118" s="2"/>
      <c r="E118" s="38"/>
      <c r="F118" s="48"/>
      <c r="G118" s="171"/>
    </row>
    <row r="119" spans="1:8" s="3" customFormat="1" ht="12.75">
      <c r="A119" s="3" t="s">
        <v>116</v>
      </c>
      <c r="B119" s="2">
        <v>6.17</v>
      </c>
      <c r="C119" s="2"/>
      <c r="E119" s="38">
        <f t="shared" ref="E119:E122" si="23">B119*$G$2</f>
        <v>1.6811979938975506E-2</v>
      </c>
      <c r="F119" s="48"/>
      <c r="G119" s="171">
        <f t="shared" ref="G119:G122" si="24">B119+E119</f>
        <v>6.1868119799389758</v>
      </c>
      <c r="H119" s="3" t="s">
        <v>15</v>
      </c>
    </row>
    <row r="120" spans="1:8" s="3" customFormat="1" ht="12.75">
      <c r="A120" s="3" t="s">
        <v>117</v>
      </c>
      <c r="B120" s="2">
        <v>7.73</v>
      </c>
      <c r="C120" s="2"/>
      <c r="E120" s="38">
        <f t="shared" si="23"/>
        <v>2.1062658821439331E-2</v>
      </c>
      <c r="F120" s="48"/>
      <c r="G120" s="171">
        <f t="shared" si="24"/>
        <v>7.7510626588214402</v>
      </c>
      <c r="H120" s="3" t="s">
        <v>15</v>
      </c>
    </row>
    <row r="121" spans="1:8" s="3" customFormat="1" ht="12.75">
      <c r="A121" s="3" t="s">
        <v>118</v>
      </c>
      <c r="B121" s="2">
        <v>9.08</v>
      </c>
      <c r="C121" s="2"/>
      <c r="E121" s="38">
        <f t="shared" si="23"/>
        <v>2.4741130931263795E-2</v>
      </c>
      <c r="F121" s="48"/>
      <c r="G121" s="171">
        <f t="shared" si="24"/>
        <v>9.1047411309312647</v>
      </c>
      <c r="H121" s="3" t="s">
        <v>15</v>
      </c>
    </row>
    <row r="122" spans="1:8" s="3" customFormat="1" ht="12.75">
      <c r="A122" s="3" t="s">
        <v>119</v>
      </c>
      <c r="B122" s="2">
        <v>11.12</v>
      </c>
      <c r="C122" s="2"/>
      <c r="E122" s="38">
        <f t="shared" si="23"/>
        <v>3.029971100833187E-2</v>
      </c>
      <c r="F122" s="48"/>
      <c r="G122" s="171">
        <f t="shared" si="24"/>
        <v>11.150299711008332</v>
      </c>
      <c r="H122" s="3" t="s">
        <v>15</v>
      </c>
    </row>
    <row r="123" spans="1:8" s="3" customFormat="1" ht="12.75">
      <c r="B123" s="2"/>
      <c r="C123" s="2"/>
      <c r="E123" s="38"/>
      <c r="F123" s="48"/>
      <c r="G123" s="171"/>
    </row>
    <row r="124" spans="1:8" s="3" customFormat="1" ht="12.75">
      <c r="A124" s="4" t="s">
        <v>123</v>
      </c>
      <c r="B124" s="2"/>
      <c r="C124" s="2"/>
      <c r="E124" s="38"/>
      <c r="F124" s="48"/>
      <c r="G124" s="171"/>
    </row>
    <row r="125" spans="1:8" s="3" customFormat="1" ht="12.75">
      <c r="A125" s="3" t="s">
        <v>124</v>
      </c>
      <c r="B125" s="2">
        <v>8.33</v>
      </c>
      <c r="C125" s="2"/>
      <c r="E125" s="38">
        <f t="shared" ref="E125" si="25">B125*$G$2</f>
        <v>2.2697535314694647E-2</v>
      </c>
      <c r="F125" s="48"/>
      <c r="G125" s="171">
        <f t="shared" ref="G125" si="26">B125+E125</f>
        <v>8.3526975353146948</v>
      </c>
      <c r="H125" s="3" t="s">
        <v>15</v>
      </c>
    </row>
    <row r="126" spans="1:8" s="3" customFormat="1" ht="12.75">
      <c r="A126" s="3" t="s">
        <v>120</v>
      </c>
      <c r="B126" s="2">
        <v>8.83</v>
      </c>
      <c r="C126" s="2"/>
      <c r="E126" s="38">
        <f t="shared" ref="E126" si="27">B126*$G$2</f>
        <v>2.4059932392407411E-2</v>
      </c>
      <c r="F126" s="48"/>
      <c r="G126" s="171">
        <f t="shared" ref="G126" si="28">B126+E126</f>
        <v>8.8540599323924081</v>
      </c>
      <c r="H126" s="3" t="s">
        <v>15</v>
      </c>
    </row>
    <row r="127" spans="1:8" s="3" customFormat="1" ht="12.75">
      <c r="B127" s="2"/>
      <c r="C127" s="2"/>
      <c r="E127" s="38"/>
      <c r="F127" s="48"/>
      <c r="G127" s="35"/>
    </row>
    <row r="128" spans="1:8" s="3" customFormat="1" ht="12.75">
      <c r="A128" s="79" t="s">
        <v>132</v>
      </c>
      <c r="B128" s="85"/>
      <c r="C128" s="85"/>
      <c r="D128" s="50"/>
      <c r="E128" s="38"/>
      <c r="F128" s="48"/>
      <c r="G128" s="35"/>
    </row>
    <row r="129" spans="1:8" s="3" customFormat="1" ht="12.75">
      <c r="A129" s="4" t="s">
        <v>43</v>
      </c>
      <c r="B129" s="51"/>
      <c r="C129" s="51"/>
      <c r="E129" s="38"/>
      <c r="F129" s="48"/>
      <c r="G129" s="35"/>
    </row>
    <row r="130" spans="1:8" s="3" customFormat="1" ht="12.75">
      <c r="A130" s="3" t="s">
        <v>127</v>
      </c>
      <c r="B130" s="2">
        <v>4.55</v>
      </c>
      <c r="C130" s="2"/>
      <c r="E130" s="38">
        <f t="shared" ref="E130:E134" si="29">B130*$G$2</f>
        <v>1.2397813407186152E-2</v>
      </c>
      <c r="F130" s="48"/>
      <c r="G130" s="171">
        <f t="shared" ref="G130:G134" si="30">B130+E130</f>
        <v>4.5623978134071859</v>
      </c>
      <c r="H130" s="3" t="s">
        <v>15</v>
      </c>
    </row>
    <row r="131" spans="1:8" s="3" customFormat="1" ht="12.75">
      <c r="A131" s="3" t="s">
        <v>130</v>
      </c>
      <c r="B131" s="2">
        <v>4.55</v>
      </c>
      <c r="C131" s="2"/>
      <c r="E131" s="38">
        <f t="shared" ref="E131" si="31">B131*$G$2</f>
        <v>1.2397813407186152E-2</v>
      </c>
      <c r="F131" s="48"/>
      <c r="G131" s="171">
        <f t="shared" ref="G131" si="32">B131+E131</f>
        <v>4.5623978134071859</v>
      </c>
      <c r="H131" s="3" t="s">
        <v>15</v>
      </c>
    </row>
    <row r="132" spans="1:8" s="3" customFormat="1" ht="12.75">
      <c r="A132" s="3" t="s">
        <v>128</v>
      </c>
      <c r="B132" s="2">
        <v>4.55</v>
      </c>
      <c r="C132" s="2"/>
      <c r="E132" s="38">
        <f t="shared" si="29"/>
        <v>1.2397813407186152E-2</v>
      </c>
      <c r="F132" s="48"/>
      <c r="G132" s="171">
        <f t="shared" si="30"/>
        <v>4.5623978134071859</v>
      </c>
      <c r="H132" s="3" t="s">
        <v>15</v>
      </c>
    </row>
    <row r="133" spans="1:8" s="3" customFormat="1" ht="12.75">
      <c r="A133" s="3" t="s">
        <v>129</v>
      </c>
      <c r="B133" s="2">
        <v>4.55</v>
      </c>
      <c r="C133" s="2"/>
      <c r="E133" s="38">
        <f t="shared" si="29"/>
        <v>1.2397813407186152E-2</v>
      </c>
      <c r="F133" s="48"/>
      <c r="G133" s="171">
        <f t="shared" si="30"/>
        <v>4.5623978134071859</v>
      </c>
      <c r="H133" s="3" t="s">
        <v>15</v>
      </c>
    </row>
    <row r="134" spans="1:8" s="3" customFormat="1" ht="12.75">
      <c r="A134" s="3" t="s">
        <v>44</v>
      </c>
      <c r="B134" s="2">
        <v>4.55</v>
      </c>
      <c r="C134" s="2"/>
      <c r="E134" s="38">
        <f t="shared" si="29"/>
        <v>1.2397813407186152E-2</v>
      </c>
      <c r="F134" s="48"/>
      <c r="G134" s="171">
        <f t="shared" si="30"/>
        <v>4.5623978134071859</v>
      </c>
      <c r="H134" s="3" t="s">
        <v>15</v>
      </c>
    </row>
    <row r="135" spans="1:8" s="3" customFormat="1" ht="12.75">
      <c r="B135" s="2"/>
      <c r="C135" s="2"/>
      <c r="E135" s="38"/>
      <c r="F135" s="48"/>
      <c r="G135" s="171"/>
    </row>
    <row r="136" spans="1:8" s="3" customFormat="1" ht="12.75">
      <c r="A136" s="4" t="s">
        <v>45</v>
      </c>
      <c r="B136" s="2"/>
      <c r="C136" s="2"/>
      <c r="E136" s="38"/>
      <c r="F136" s="48"/>
      <c r="G136" s="171"/>
    </row>
    <row r="137" spans="1:8" s="3" customFormat="1" ht="12.75">
      <c r="A137" s="3" t="s">
        <v>127</v>
      </c>
      <c r="B137" s="2">
        <v>6.49</v>
      </c>
      <c r="C137" s="2"/>
      <c r="E137" s="38">
        <f t="shared" ref="E137:E141" si="33">B137*$G$2</f>
        <v>1.7683914068711677E-2</v>
      </c>
      <c r="F137" s="48"/>
      <c r="G137" s="171">
        <f t="shared" ref="G137:G141" si="34">B137+E137</f>
        <v>6.5076839140687115</v>
      </c>
      <c r="H137" s="3" t="s">
        <v>15</v>
      </c>
    </row>
    <row r="138" spans="1:8" s="3" customFormat="1" ht="12.75">
      <c r="A138" s="3" t="s">
        <v>130</v>
      </c>
      <c r="B138" s="2">
        <v>8.1300000000000008</v>
      </c>
      <c r="C138" s="2"/>
      <c r="E138" s="38">
        <f t="shared" si="33"/>
        <v>2.2152576483609545E-2</v>
      </c>
      <c r="F138" s="48"/>
      <c r="G138" s="171">
        <f t="shared" si="34"/>
        <v>8.1521525764836102</v>
      </c>
      <c r="H138" s="3" t="s">
        <v>15</v>
      </c>
    </row>
    <row r="139" spans="1:8" s="3" customFormat="1" ht="12.75">
      <c r="A139" s="3" t="s">
        <v>128</v>
      </c>
      <c r="B139" s="2">
        <v>9.6</v>
      </c>
      <c r="C139" s="2"/>
      <c r="E139" s="38">
        <f t="shared" si="33"/>
        <v>2.6158023892085068E-2</v>
      </c>
      <c r="F139" s="48"/>
      <c r="G139" s="171">
        <f t="shared" si="34"/>
        <v>9.626158023892085</v>
      </c>
      <c r="H139" s="3" t="s">
        <v>15</v>
      </c>
    </row>
    <row r="140" spans="1:8" s="3" customFormat="1" ht="12.75">
      <c r="A140" s="3" t="s">
        <v>129</v>
      </c>
      <c r="B140" s="2">
        <v>11.85</v>
      </c>
      <c r="C140" s="2"/>
      <c r="E140" s="38">
        <f t="shared" si="33"/>
        <v>3.2288810741792504E-2</v>
      </c>
      <c r="F140" s="48"/>
      <c r="G140" s="171">
        <f t="shared" si="34"/>
        <v>11.882288810741793</v>
      </c>
      <c r="H140" s="3" t="s">
        <v>15</v>
      </c>
    </row>
    <row r="141" spans="1:8" s="3" customFormat="1" ht="12.75">
      <c r="A141" s="3" t="s">
        <v>131</v>
      </c>
      <c r="B141" s="2">
        <v>8.83</v>
      </c>
      <c r="C141" s="2"/>
      <c r="E141" s="38">
        <f t="shared" si="33"/>
        <v>2.4059932392407411E-2</v>
      </c>
      <c r="F141" s="48"/>
      <c r="G141" s="171">
        <f t="shared" si="34"/>
        <v>8.8540599323924081</v>
      </c>
      <c r="H141" s="3" t="s">
        <v>15</v>
      </c>
    </row>
    <row r="142" spans="1:8" s="3" customFormat="1" ht="12.75">
      <c r="B142" s="2"/>
      <c r="C142" s="2"/>
      <c r="E142" s="38"/>
      <c r="F142" s="48"/>
      <c r="G142" s="35"/>
    </row>
    <row r="143" spans="1:8" s="3" customFormat="1" ht="12.75">
      <c r="A143" s="82" t="s">
        <v>133</v>
      </c>
      <c r="B143" s="86"/>
      <c r="C143" s="86"/>
      <c r="D143" s="87"/>
      <c r="E143" s="38"/>
      <c r="F143" s="48"/>
      <c r="G143" s="35"/>
    </row>
    <row r="144" spans="1:8" s="3" customFormat="1" ht="12.75">
      <c r="A144" s="4" t="s">
        <v>43</v>
      </c>
      <c r="B144" s="51"/>
      <c r="C144" s="51"/>
      <c r="E144" s="38"/>
      <c r="F144" s="48"/>
      <c r="G144" s="35"/>
    </row>
    <row r="145" spans="1:8" s="3" customFormat="1" ht="12.75">
      <c r="A145" s="3" t="s">
        <v>127</v>
      </c>
      <c r="B145" s="2">
        <v>4.26</v>
      </c>
      <c r="C145" s="2"/>
      <c r="E145" s="38">
        <f t="shared" ref="E145:E149" si="35">B145*$G$2</f>
        <v>1.1607623102112748E-2</v>
      </c>
      <c r="F145" s="48"/>
      <c r="G145" s="171">
        <f t="shared" ref="G145:G149" si="36">B145+E145</f>
        <v>4.2716076231021125</v>
      </c>
      <c r="H145" s="3" t="s">
        <v>15</v>
      </c>
    </row>
    <row r="146" spans="1:8" s="3" customFormat="1" ht="12.75">
      <c r="A146" s="3" t="s">
        <v>130</v>
      </c>
      <c r="B146" s="2">
        <v>4.26</v>
      </c>
      <c r="C146" s="2"/>
      <c r="E146" s="38">
        <f t="shared" si="35"/>
        <v>1.1607623102112748E-2</v>
      </c>
      <c r="F146" s="48"/>
      <c r="G146" s="171">
        <f t="shared" si="36"/>
        <v>4.2716076231021125</v>
      </c>
      <c r="H146" s="3" t="s">
        <v>15</v>
      </c>
    </row>
    <row r="147" spans="1:8" s="3" customFormat="1" ht="12.75">
      <c r="A147" s="3" t="s">
        <v>128</v>
      </c>
      <c r="B147" s="2">
        <v>4.26</v>
      </c>
      <c r="C147" s="2"/>
      <c r="E147" s="38">
        <f t="shared" si="35"/>
        <v>1.1607623102112748E-2</v>
      </c>
      <c r="F147" s="48"/>
      <c r="G147" s="171">
        <f t="shared" si="36"/>
        <v>4.2716076231021125</v>
      </c>
      <c r="H147" s="3" t="s">
        <v>15</v>
      </c>
    </row>
    <row r="148" spans="1:8" s="3" customFormat="1" ht="12.75">
      <c r="A148" s="3" t="s">
        <v>129</v>
      </c>
      <c r="B148" s="2">
        <v>4.26</v>
      </c>
      <c r="C148" s="2"/>
      <c r="E148" s="38">
        <f t="shared" si="35"/>
        <v>1.1607623102112748E-2</v>
      </c>
      <c r="F148" s="48"/>
      <c r="G148" s="171">
        <f t="shared" si="36"/>
        <v>4.2716076231021125</v>
      </c>
      <c r="H148" s="3" t="s">
        <v>15</v>
      </c>
    </row>
    <row r="149" spans="1:8" s="3" customFormat="1" ht="12.75">
      <c r="A149" s="3" t="s">
        <v>44</v>
      </c>
      <c r="B149" s="2">
        <v>4.26</v>
      </c>
      <c r="C149" s="2"/>
      <c r="E149" s="38">
        <f t="shared" si="35"/>
        <v>1.1607623102112748E-2</v>
      </c>
      <c r="F149" s="48"/>
      <c r="G149" s="171">
        <f t="shared" si="36"/>
        <v>4.2716076231021125</v>
      </c>
      <c r="H149" s="3" t="s">
        <v>15</v>
      </c>
    </row>
    <row r="150" spans="1:8" s="3" customFormat="1" ht="12.75">
      <c r="B150" s="2"/>
      <c r="C150" s="2"/>
      <c r="E150" s="38"/>
      <c r="F150" s="48"/>
      <c r="G150" s="171"/>
    </row>
    <row r="151" spans="1:8" s="3" customFormat="1" ht="12.75">
      <c r="A151" s="4" t="s">
        <v>45</v>
      </c>
      <c r="B151" s="2"/>
      <c r="C151" s="2"/>
      <c r="E151" s="38"/>
      <c r="F151" s="48"/>
      <c r="G151" s="171"/>
    </row>
    <row r="152" spans="1:8" s="3" customFormat="1" ht="12.75">
      <c r="A152" s="3" t="s">
        <v>127</v>
      </c>
      <c r="B152" s="2">
        <v>6.17</v>
      </c>
      <c r="C152" s="2"/>
      <c r="E152" s="38">
        <f t="shared" ref="E152:E156" si="37">B152*$G$2</f>
        <v>1.6811979938975506E-2</v>
      </c>
      <c r="F152" s="48"/>
      <c r="G152" s="171">
        <f t="shared" ref="G152:G156" si="38">B152+E152</f>
        <v>6.1868119799389758</v>
      </c>
      <c r="H152" s="3" t="s">
        <v>15</v>
      </c>
    </row>
    <row r="153" spans="1:8" s="3" customFormat="1" ht="12.75">
      <c r="A153" s="3" t="s">
        <v>130</v>
      </c>
      <c r="B153" s="2">
        <v>7.73</v>
      </c>
      <c r="C153" s="2"/>
      <c r="E153" s="38">
        <f t="shared" si="37"/>
        <v>2.1062658821439331E-2</v>
      </c>
      <c r="F153" s="48"/>
      <c r="G153" s="171">
        <f t="shared" si="38"/>
        <v>7.7510626588214402</v>
      </c>
      <c r="H153" s="3" t="s">
        <v>15</v>
      </c>
    </row>
    <row r="154" spans="1:8" s="3" customFormat="1" ht="12.75">
      <c r="A154" s="3" t="s">
        <v>128</v>
      </c>
      <c r="B154" s="2">
        <v>9.08</v>
      </c>
      <c r="C154" s="2"/>
      <c r="E154" s="38">
        <f t="shared" si="37"/>
        <v>2.4741130931263795E-2</v>
      </c>
      <c r="F154" s="48"/>
      <c r="G154" s="171">
        <f t="shared" si="38"/>
        <v>9.1047411309312647</v>
      </c>
      <c r="H154" s="3" t="s">
        <v>15</v>
      </c>
    </row>
    <row r="155" spans="1:8" s="3" customFormat="1" ht="12.75">
      <c r="A155" s="3" t="s">
        <v>129</v>
      </c>
      <c r="B155" s="2">
        <v>11.12</v>
      </c>
      <c r="C155" s="2"/>
      <c r="E155" s="38">
        <f t="shared" si="37"/>
        <v>3.029971100833187E-2</v>
      </c>
      <c r="F155" s="48"/>
      <c r="G155" s="171">
        <f t="shared" si="38"/>
        <v>11.150299711008332</v>
      </c>
      <c r="H155" s="3" t="s">
        <v>15</v>
      </c>
    </row>
    <row r="156" spans="1:8" s="3" customFormat="1" ht="12.75">
      <c r="A156" s="3" t="s">
        <v>131</v>
      </c>
      <c r="B156" s="2">
        <v>8.83</v>
      </c>
      <c r="C156" s="2"/>
      <c r="E156" s="38">
        <f t="shared" si="37"/>
        <v>2.4059932392407411E-2</v>
      </c>
      <c r="F156" s="48"/>
      <c r="G156" s="171">
        <f t="shared" si="38"/>
        <v>8.8540599323924081</v>
      </c>
      <c r="H156" s="3" t="s">
        <v>15</v>
      </c>
    </row>
    <row r="157" spans="1:8" s="3" customFormat="1" ht="12.75">
      <c r="B157" s="2"/>
      <c r="C157" s="2"/>
      <c r="E157" s="38"/>
      <c r="F157" s="48"/>
      <c r="G157" s="35"/>
    </row>
    <row r="158" spans="1:8" s="3" customFormat="1" ht="12.75">
      <c r="A158" s="32" t="s">
        <v>134</v>
      </c>
      <c r="B158" s="49"/>
      <c r="C158" s="49"/>
      <c r="D158" s="50"/>
      <c r="E158" s="38"/>
      <c r="F158" s="48"/>
      <c r="G158" s="35"/>
    </row>
    <row r="159" spans="1:8" s="3" customFormat="1" ht="12.75">
      <c r="A159" s="3" t="s">
        <v>46</v>
      </c>
      <c r="B159" s="2">
        <v>27.92</v>
      </c>
      <c r="C159" s="2"/>
      <c r="E159" s="38">
        <f>B159*$G$2</f>
        <v>7.6076252819480744E-2</v>
      </c>
      <c r="F159" s="48"/>
      <c r="G159" s="171">
        <f t="shared" ref="G159:G162" si="39">B159+E159</f>
        <v>27.996076252819481</v>
      </c>
      <c r="H159" s="3" t="s">
        <v>15</v>
      </c>
    </row>
    <row r="160" spans="1:8" s="3" customFormat="1" ht="12.75">
      <c r="A160" s="3" t="s">
        <v>47</v>
      </c>
      <c r="B160" s="2">
        <v>27.92</v>
      </c>
      <c r="C160" s="2"/>
      <c r="E160" s="38">
        <f>B160*$G$2</f>
        <v>7.6076252819480744E-2</v>
      </c>
      <c r="F160" s="48"/>
      <c r="G160" s="171">
        <f t="shared" si="39"/>
        <v>27.996076252819481</v>
      </c>
      <c r="H160" s="3" t="s">
        <v>15</v>
      </c>
    </row>
    <row r="161" spans="1:10" s="3" customFormat="1" ht="12.75">
      <c r="A161" s="3" t="s">
        <v>22</v>
      </c>
      <c r="B161" s="2">
        <v>31.66</v>
      </c>
      <c r="C161" s="2"/>
      <c r="E161" s="38">
        <f>B161*$G$2</f>
        <v>8.6266982960772218E-2</v>
      </c>
      <c r="F161" s="48"/>
      <c r="G161" s="171">
        <f t="shared" si="39"/>
        <v>31.746266982960773</v>
      </c>
      <c r="H161" s="3" t="s">
        <v>15</v>
      </c>
    </row>
    <row r="162" spans="1:10" s="3" customFormat="1" ht="12.75">
      <c r="A162" s="3" t="s">
        <v>48</v>
      </c>
      <c r="B162" s="2">
        <v>20.68</v>
      </c>
      <c r="C162" s="2"/>
      <c r="E162" s="38">
        <f>B162*$G$2</f>
        <v>5.6348743134199915E-2</v>
      </c>
      <c r="F162" s="48"/>
      <c r="G162" s="171">
        <f t="shared" si="39"/>
        <v>20.736348743134201</v>
      </c>
      <c r="H162" s="3" t="s">
        <v>15</v>
      </c>
    </row>
    <row r="163" spans="1:10" s="3" customFormat="1" ht="12.75">
      <c r="B163" s="2"/>
      <c r="C163" s="2"/>
      <c r="E163" s="38"/>
      <c r="F163" s="48"/>
      <c r="G163" s="35"/>
    </row>
    <row r="164" spans="1:10" s="3" customFormat="1" ht="12.75">
      <c r="A164" s="32" t="s">
        <v>135</v>
      </c>
      <c r="B164" s="49"/>
      <c r="C164" s="49"/>
      <c r="D164" s="50"/>
      <c r="E164" s="38"/>
      <c r="F164" s="48"/>
      <c r="G164" s="35"/>
    </row>
    <row r="165" spans="1:10" s="3" customFormat="1" ht="12.75">
      <c r="A165" s="3" t="s">
        <v>46</v>
      </c>
      <c r="B165" s="2">
        <v>25.81</v>
      </c>
      <c r="C165" s="2"/>
      <c r="E165" s="38">
        <f>B165*$G$2</f>
        <v>7.0326937151532876E-2</v>
      </c>
      <c r="F165" s="48"/>
      <c r="G165" s="171">
        <f t="shared" ref="G165:G168" si="40">B165+E165</f>
        <v>25.88032693715153</v>
      </c>
      <c r="H165" s="3" t="s">
        <v>15</v>
      </c>
    </row>
    <row r="166" spans="1:10" s="3" customFormat="1" ht="12.75">
      <c r="A166" s="3" t="s">
        <v>47</v>
      </c>
      <c r="B166" s="2">
        <v>25.81</v>
      </c>
      <c r="C166" s="2"/>
      <c r="E166" s="38">
        <f>B166*$G$2</f>
        <v>7.0326937151532876E-2</v>
      </c>
      <c r="F166" s="48"/>
      <c r="G166" s="171">
        <f t="shared" si="40"/>
        <v>25.88032693715153</v>
      </c>
      <c r="H166" s="3" t="s">
        <v>15</v>
      </c>
    </row>
    <row r="167" spans="1:10" s="3" customFormat="1" ht="12.75">
      <c r="A167" s="3" t="s">
        <v>22</v>
      </c>
      <c r="B167" s="2">
        <v>31.87</v>
      </c>
      <c r="C167" s="2"/>
      <c r="E167" s="38">
        <f>B167*$G$2</f>
        <v>8.6839189733411579E-2</v>
      </c>
      <c r="F167" s="48"/>
      <c r="G167" s="171">
        <f t="shared" si="40"/>
        <v>31.956839189733412</v>
      </c>
      <c r="H167" s="3" t="s">
        <v>15</v>
      </c>
    </row>
    <row r="168" spans="1:10" s="3" customFormat="1" ht="12.75">
      <c r="A168" s="3" t="s">
        <v>48</v>
      </c>
      <c r="B168" s="2">
        <v>20.68</v>
      </c>
      <c r="C168" s="2"/>
      <c r="E168" s="38">
        <f>B168*$G$2</f>
        <v>5.6348743134199915E-2</v>
      </c>
      <c r="F168" s="48"/>
      <c r="G168" s="171">
        <f t="shared" si="40"/>
        <v>20.736348743134201</v>
      </c>
      <c r="H168" s="3" t="s">
        <v>15</v>
      </c>
    </row>
    <row r="169" spans="1:10" s="3" customFormat="1" ht="12.75">
      <c r="B169" s="2"/>
      <c r="C169" s="2"/>
      <c r="E169" s="38"/>
      <c r="F169" s="48"/>
      <c r="G169" s="35"/>
    </row>
    <row r="170" spans="1:10" s="3" customFormat="1" ht="12.75">
      <c r="A170" s="32" t="s">
        <v>49</v>
      </c>
      <c r="B170" s="49"/>
      <c r="C170" s="49"/>
      <c r="D170" s="50"/>
      <c r="E170" s="38"/>
      <c r="F170" s="48"/>
      <c r="G170" s="35"/>
    </row>
    <row r="171" spans="1:10" s="4" customFormat="1" ht="12.75">
      <c r="A171" s="4" t="s">
        <v>50</v>
      </c>
      <c r="B171" s="52"/>
      <c r="C171" s="52"/>
      <c r="E171" s="33"/>
      <c r="F171" s="53"/>
      <c r="G171" s="46"/>
      <c r="H171" s="3"/>
      <c r="I171" s="3"/>
      <c r="J171" s="3"/>
    </row>
    <row r="172" spans="1:10" s="3" customFormat="1" ht="12.75">
      <c r="A172" s="4" t="s">
        <v>51</v>
      </c>
      <c r="B172" s="2"/>
      <c r="C172" s="2"/>
      <c r="E172" s="38"/>
      <c r="F172" s="48"/>
      <c r="G172" s="35"/>
    </row>
    <row r="173" spans="1:10" s="3" customFormat="1" ht="12.75">
      <c r="A173" s="3" t="s">
        <v>52</v>
      </c>
      <c r="B173" s="2">
        <v>138.5</v>
      </c>
      <c r="C173" s="2"/>
      <c r="E173" s="38">
        <f>B173*$G$2</f>
        <v>0.37738399052643562</v>
      </c>
      <c r="F173" s="48"/>
      <c r="G173" s="171">
        <f t="shared" ref="G173:G174" si="41">B173+E173</f>
        <v>138.87738399052643</v>
      </c>
      <c r="H173" s="3" t="s">
        <v>15</v>
      </c>
    </row>
    <row r="174" spans="1:10" s="3" customFormat="1" ht="12.75">
      <c r="A174" s="3" t="s">
        <v>53</v>
      </c>
      <c r="B174" s="2">
        <v>151.68</v>
      </c>
      <c r="C174" s="2"/>
      <c r="E174" s="38">
        <f>B174*$G$2</f>
        <v>0.41329677749494409</v>
      </c>
      <c r="F174" s="48"/>
      <c r="G174" s="171">
        <f t="shared" si="41"/>
        <v>152.09329677749494</v>
      </c>
      <c r="H174" s="3" t="s">
        <v>15</v>
      </c>
    </row>
    <row r="175" spans="1:10" s="3" customFormat="1" ht="12.75">
      <c r="A175" s="3" t="s">
        <v>26</v>
      </c>
      <c r="B175" s="2">
        <v>151.68</v>
      </c>
      <c r="C175" s="2"/>
      <c r="E175" s="38">
        <f>B175*$G$2</f>
        <v>0.41329677749494409</v>
      </c>
      <c r="F175" s="48"/>
      <c r="G175" s="171">
        <f t="shared" ref="G175" si="42">B175+E175</f>
        <v>152.09329677749494</v>
      </c>
      <c r="H175" s="3" t="s">
        <v>15</v>
      </c>
    </row>
    <row r="176" spans="1:10" ht="20.100000000000001" customHeight="1">
      <c r="E176" s="56"/>
      <c r="F176" s="57"/>
      <c r="G176" s="173"/>
      <c r="H176" s="3"/>
      <c r="I176" s="3"/>
      <c r="J176" s="3"/>
    </row>
    <row r="177" spans="1:10" s="4" customFormat="1" ht="12.75">
      <c r="A177" s="4" t="s">
        <v>54</v>
      </c>
      <c r="B177" s="52"/>
      <c r="C177" s="52"/>
      <c r="E177" s="33"/>
      <c r="F177" s="53"/>
      <c r="G177" s="172"/>
      <c r="H177" s="3"/>
      <c r="I177" s="3"/>
      <c r="J177" s="3"/>
    </row>
    <row r="178" spans="1:10" s="3" customFormat="1" ht="12.75">
      <c r="A178" s="3" t="s">
        <v>52</v>
      </c>
      <c r="B178" s="2">
        <v>78.5</v>
      </c>
      <c r="C178" s="2"/>
      <c r="E178" s="38">
        <f>B178*$G$2</f>
        <v>0.21389634120090395</v>
      </c>
      <c r="F178" s="48"/>
      <c r="G178" s="171">
        <f t="shared" ref="G178:G179" si="43">B178+E178</f>
        <v>78.713896341200908</v>
      </c>
      <c r="H178" s="3" t="s">
        <v>15</v>
      </c>
    </row>
    <row r="179" spans="1:10" s="3" customFormat="1" ht="12.75">
      <c r="A179" s="3" t="s">
        <v>53</v>
      </c>
      <c r="B179" s="2">
        <v>78.5</v>
      </c>
      <c r="C179" s="2"/>
      <c r="E179" s="38">
        <f>B179*$G$2</f>
        <v>0.21389634120090395</v>
      </c>
      <c r="F179" s="48"/>
      <c r="G179" s="171">
        <f t="shared" si="43"/>
        <v>78.713896341200908</v>
      </c>
      <c r="H179" s="3" t="s">
        <v>15</v>
      </c>
    </row>
    <row r="180" spans="1:10" s="3" customFormat="1" ht="12.75">
      <c r="A180" s="3" t="s">
        <v>26</v>
      </c>
      <c r="B180" s="2">
        <v>78.5</v>
      </c>
      <c r="C180" s="2"/>
      <c r="E180" s="38">
        <f>B180*$G$2</f>
        <v>0.21389634120090395</v>
      </c>
      <c r="F180" s="48"/>
      <c r="G180" s="171">
        <f t="shared" ref="G180" si="44">B180+E180</f>
        <v>78.713896341200908</v>
      </c>
      <c r="H180" s="3" t="s">
        <v>15</v>
      </c>
    </row>
    <row r="181" spans="1:10" s="3" customFormat="1" ht="12.75">
      <c r="B181" s="2"/>
      <c r="C181" s="2"/>
      <c r="E181" s="38"/>
      <c r="F181" s="48"/>
      <c r="G181" s="171"/>
    </row>
    <row r="182" spans="1:10" s="4" customFormat="1" ht="12.75">
      <c r="A182" s="4" t="s">
        <v>55</v>
      </c>
      <c r="B182" s="52"/>
      <c r="C182" s="52"/>
      <c r="E182" s="33"/>
      <c r="F182" s="53"/>
      <c r="G182" s="172"/>
      <c r="H182" s="3"/>
      <c r="I182" s="3"/>
      <c r="J182" s="3"/>
    </row>
    <row r="183" spans="1:10" s="3" customFormat="1" ht="12.75">
      <c r="A183" s="3" t="s">
        <v>52</v>
      </c>
      <c r="B183" s="2">
        <v>138.5</v>
      </c>
      <c r="C183" s="2"/>
      <c r="E183" s="38">
        <f>B183*$G$2</f>
        <v>0.37738399052643562</v>
      </c>
      <c r="F183" s="48"/>
      <c r="G183" s="171">
        <f t="shared" ref="G183:G184" si="45">B183+E183</f>
        <v>138.87738399052643</v>
      </c>
      <c r="H183" s="3" t="s">
        <v>15</v>
      </c>
    </row>
    <row r="184" spans="1:10" s="3" customFormat="1" ht="12.75">
      <c r="A184" s="3" t="s">
        <v>53</v>
      </c>
      <c r="B184" s="2">
        <v>151.68</v>
      </c>
      <c r="C184" s="2"/>
      <c r="E184" s="38">
        <f>B184*$G$2</f>
        <v>0.41329677749494409</v>
      </c>
      <c r="F184" s="48"/>
      <c r="G184" s="171">
        <f t="shared" si="45"/>
        <v>152.09329677749494</v>
      </c>
      <c r="H184" s="3" t="s">
        <v>15</v>
      </c>
    </row>
    <row r="185" spans="1:10" s="3" customFormat="1" ht="12.75">
      <c r="A185" s="3" t="s">
        <v>26</v>
      </c>
      <c r="B185" s="2">
        <v>151.68</v>
      </c>
      <c r="C185" s="2"/>
      <c r="E185" s="38">
        <f>B185*$G$2</f>
        <v>0.41329677749494409</v>
      </c>
      <c r="F185" s="48"/>
      <c r="G185" s="171">
        <f t="shared" ref="G185" si="46">B185+E185</f>
        <v>152.09329677749494</v>
      </c>
      <c r="H185" s="3" t="s">
        <v>15</v>
      </c>
    </row>
    <row r="186" spans="1:10" ht="12.75">
      <c r="E186" s="56"/>
      <c r="F186" s="57"/>
      <c r="G186" s="173"/>
      <c r="H186" s="3"/>
      <c r="I186" s="3"/>
      <c r="J186" s="3"/>
    </row>
    <row r="187" spans="1:10" s="4" customFormat="1" ht="12.75">
      <c r="A187" s="4" t="s">
        <v>56</v>
      </c>
      <c r="B187" s="52"/>
      <c r="C187" s="52"/>
      <c r="E187" s="33"/>
      <c r="F187" s="53"/>
      <c r="G187" s="172"/>
      <c r="H187" s="3"/>
      <c r="I187" s="3"/>
      <c r="J187" s="3"/>
    </row>
    <row r="188" spans="1:10" s="3" customFormat="1" ht="12.75">
      <c r="A188" s="3" t="s">
        <v>51</v>
      </c>
      <c r="B188" s="2"/>
      <c r="C188" s="2"/>
      <c r="E188" s="38"/>
      <c r="F188" s="48"/>
      <c r="G188" s="171"/>
    </row>
    <row r="189" spans="1:10" s="3" customFormat="1" ht="12.75">
      <c r="A189" s="3" t="s">
        <v>136</v>
      </c>
      <c r="B189" s="2">
        <v>138.5</v>
      </c>
      <c r="C189" s="2"/>
      <c r="E189" s="38">
        <f>B189*$G$2</f>
        <v>0.37738399052643562</v>
      </c>
      <c r="F189" s="48"/>
      <c r="G189" s="171">
        <f t="shared" ref="G189:G190" si="47">B189+E189</f>
        <v>138.87738399052643</v>
      </c>
      <c r="H189" s="3" t="s">
        <v>15</v>
      </c>
    </row>
    <row r="190" spans="1:10" s="3" customFormat="1" ht="12.75">
      <c r="A190" s="3" t="s">
        <v>53</v>
      </c>
      <c r="B190" s="2">
        <v>151.68</v>
      </c>
      <c r="C190" s="2"/>
      <c r="E190" s="38">
        <f>B190*$G$2</f>
        <v>0.41329677749494409</v>
      </c>
      <c r="F190" s="48"/>
      <c r="G190" s="171">
        <f t="shared" si="47"/>
        <v>152.09329677749494</v>
      </c>
      <c r="H190" s="3" t="s">
        <v>15</v>
      </c>
    </row>
    <row r="191" spans="1:10" s="3" customFormat="1" ht="12.75">
      <c r="A191" s="3" t="s">
        <v>26</v>
      </c>
      <c r="B191" s="2">
        <v>151.68</v>
      </c>
      <c r="C191" s="2"/>
      <c r="E191" s="38">
        <f>B191*$G$2</f>
        <v>0.41329677749494409</v>
      </c>
      <c r="F191" s="48"/>
      <c r="G191" s="171">
        <f t="shared" ref="G191" si="48">B191+E191</f>
        <v>152.09329677749494</v>
      </c>
      <c r="H191" s="3" t="s">
        <v>15</v>
      </c>
    </row>
    <row r="192" spans="1:10" ht="12.75">
      <c r="E192" s="56"/>
      <c r="F192" s="57"/>
      <c r="G192" s="173"/>
      <c r="H192" s="3"/>
      <c r="I192" s="3"/>
      <c r="J192" s="3"/>
    </row>
    <row r="193" spans="1:10" s="4" customFormat="1" ht="12.75">
      <c r="A193" s="4" t="s">
        <v>54</v>
      </c>
      <c r="B193" s="52"/>
      <c r="C193" s="52"/>
      <c r="E193" s="33"/>
      <c r="F193" s="53"/>
      <c r="G193" s="172"/>
      <c r="H193" s="3"/>
      <c r="I193" s="3"/>
      <c r="J193" s="3"/>
    </row>
    <row r="194" spans="1:10" s="3" customFormat="1" ht="12.75">
      <c r="A194" s="3" t="s">
        <v>136</v>
      </c>
      <c r="B194" s="2">
        <v>78.5</v>
      </c>
      <c r="C194" s="2"/>
      <c r="E194" s="38">
        <f>B194*$G$2</f>
        <v>0.21389634120090395</v>
      </c>
      <c r="F194" s="48"/>
      <c r="G194" s="171">
        <f t="shared" ref="G194:G195" si="49">B194+E194</f>
        <v>78.713896341200908</v>
      </c>
      <c r="H194" s="3" t="s">
        <v>15</v>
      </c>
    </row>
    <row r="195" spans="1:10" s="3" customFormat="1" ht="12.75">
      <c r="A195" s="3" t="s">
        <v>53</v>
      </c>
      <c r="B195" s="2">
        <v>78.5</v>
      </c>
      <c r="C195" s="2"/>
      <c r="E195" s="38">
        <f>B195*$G$2</f>
        <v>0.21389634120090395</v>
      </c>
      <c r="F195" s="48"/>
      <c r="G195" s="171">
        <f t="shared" si="49"/>
        <v>78.713896341200908</v>
      </c>
      <c r="H195" s="3" t="s">
        <v>15</v>
      </c>
    </row>
    <row r="196" spans="1:10" s="3" customFormat="1" ht="12.75">
      <c r="A196" s="3" t="s">
        <v>57</v>
      </c>
      <c r="B196" s="2">
        <v>78.5</v>
      </c>
      <c r="C196" s="2"/>
      <c r="E196" s="38">
        <f>B196*$G$2</f>
        <v>0.21389634120090395</v>
      </c>
      <c r="F196" s="48"/>
      <c r="G196" s="171">
        <f t="shared" ref="G196" si="50">B196+E196</f>
        <v>78.713896341200908</v>
      </c>
      <c r="H196" s="3" t="s">
        <v>15</v>
      </c>
    </row>
    <row r="197" spans="1:10" s="3" customFormat="1" ht="12.75">
      <c r="B197" s="2"/>
      <c r="C197" s="2"/>
      <c r="E197" s="38"/>
      <c r="F197" s="48"/>
      <c r="G197" s="171"/>
    </row>
    <row r="198" spans="1:10" s="4" customFormat="1" ht="12.75">
      <c r="A198" s="4" t="s">
        <v>55</v>
      </c>
      <c r="B198" s="52"/>
      <c r="C198" s="52"/>
      <c r="E198" s="33"/>
      <c r="F198" s="53"/>
      <c r="G198" s="172"/>
      <c r="H198" s="3"/>
      <c r="I198" s="3"/>
      <c r="J198" s="3"/>
    </row>
    <row r="199" spans="1:10" s="3" customFormat="1" ht="12.75">
      <c r="A199" s="3" t="s">
        <v>136</v>
      </c>
      <c r="B199" s="2">
        <v>138.5</v>
      </c>
      <c r="C199" s="2"/>
      <c r="E199" s="38">
        <f>B199*$G$2</f>
        <v>0.37738399052643562</v>
      </c>
      <c r="F199" s="48"/>
      <c r="G199" s="171">
        <f t="shared" ref="G199:G200" si="51">B199+E199</f>
        <v>138.87738399052643</v>
      </c>
      <c r="H199" s="3" t="s">
        <v>15</v>
      </c>
    </row>
    <row r="200" spans="1:10" s="3" customFormat="1" ht="12.75">
      <c r="A200" s="3" t="s">
        <v>53</v>
      </c>
      <c r="B200" s="2">
        <v>151.68</v>
      </c>
      <c r="C200" s="2"/>
      <c r="E200" s="38">
        <f>B200*$G$2</f>
        <v>0.41329677749494409</v>
      </c>
      <c r="F200" s="48"/>
      <c r="G200" s="171">
        <f t="shared" si="51"/>
        <v>152.09329677749494</v>
      </c>
      <c r="H200" s="3" t="s">
        <v>15</v>
      </c>
    </row>
    <row r="201" spans="1:10" s="3" customFormat="1" ht="12.75">
      <c r="A201" s="3" t="s">
        <v>57</v>
      </c>
      <c r="B201" s="2">
        <v>151.68</v>
      </c>
      <c r="C201" s="2"/>
      <c r="E201" s="38">
        <f>B201*$G$2</f>
        <v>0.41329677749494409</v>
      </c>
      <c r="F201" s="48"/>
      <c r="G201" s="171">
        <f t="shared" ref="G201" si="52">B201+E201</f>
        <v>152.09329677749494</v>
      </c>
      <c r="H201" s="3" t="s">
        <v>15</v>
      </c>
    </row>
    <row r="202" spans="1:10" s="3" customFormat="1" ht="12.75">
      <c r="B202" s="2"/>
      <c r="C202" s="2"/>
      <c r="E202" s="38"/>
      <c r="F202" s="48"/>
      <c r="G202" s="35"/>
    </row>
    <row r="203" spans="1:10" s="3" customFormat="1" ht="12.75">
      <c r="A203" s="32" t="s">
        <v>58</v>
      </c>
      <c r="B203" s="49"/>
      <c r="C203" s="49"/>
      <c r="D203" s="50"/>
      <c r="E203" s="38"/>
      <c r="F203" s="48"/>
      <c r="G203" s="35"/>
    </row>
    <row r="204" spans="1:10" s="4" customFormat="1" ht="12.75">
      <c r="A204" s="4" t="s">
        <v>59</v>
      </c>
      <c r="B204" s="52"/>
      <c r="C204" s="52"/>
      <c r="E204" s="33"/>
      <c r="F204" s="53"/>
      <c r="G204" s="46"/>
      <c r="H204" s="3"/>
      <c r="I204" s="3"/>
      <c r="J204" s="3"/>
    </row>
    <row r="205" spans="1:10" s="3" customFormat="1" ht="12.75">
      <c r="A205" s="3" t="s">
        <v>27</v>
      </c>
      <c r="B205" s="2">
        <v>3.6</v>
      </c>
      <c r="C205" s="2"/>
      <c r="E205" s="38">
        <f>B205*$G$2</f>
        <v>9.8092589595319014E-3</v>
      </c>
      <c r="F205" s="48"/>
      <c r="G205" s="171">
        <f t="shared" ref="G205:G206" si="53">B205+E205</f>
        <v>3.6098092589595319</v>
      </c>
      <c r="H205" s="3" t="s">
        <v>15</v>
      </c>
    </row>
    <row r="206" spans="1:10" s="3" customFormat="1" ht="12.75">
      <c r="A206" s="3" t="s">
        <v>60</v>
      </c>
      <c r="B206" s="2">
        <v>0.3</v>
      </c>
      <c r="C206" s="2"/>
      <c r="E206" s="38">
        <f>B206*$G$2</f>
        <v>8.1743824662765838E-4</v>
      </c>
      <c r="F206" s="48"/>
      <c r="G206" s="171">
        <f t="shared" si="53"/>
        <v>0.30081743824662766</v>
      </c>
      <c r="H206" s="3" t="s">
        <v>15</v>
      </c>
    </row>
    <row r="207" spans="1:10" s="3" customFormat="1" ht="12.75">
      <c r="A207" s="3" t="s">
        <v>137</v>
      </c>
      <c r="B207" s="2">
        <v>2.66</v>
      </c>
      <c r="C207" s="2"/>
      <c r="E207" s="38">
        <f t="shared" ref="E207:E210" si="54">B207*$G$2</f>
        <v>7.2479524534319042E-3</v>
      </c>
      <c r="F207" s="48"/>
      <c r="G207" s="171">
        <f t="shared" ref="G207:G210" si="55">B207+E207</f>
        <v>2.6672479524534318</v>
      </c>
      <c r="H207" s="3" t="s">
        <v>15</v>
      </c>
    </row>
    <row r="208" spans="1:10" s="3" customFormat="1" ht="12.75">
      <c r="A208" s="3" t="s">
        <v>60</v>
      </c>
      <c r="B208" s="2">
        <v>0.27</v>
      </c>
      <c r="C208" s="2"/>
      <c r="E208" s="38">
        <f t="shared" si="54"/>
        <v>7.3569442196489256E-4</v>
      </c>
      <c r="F208" s="48"/>
      <c r="G208" s="171">
        <f t="shared" si="55"/>
        <v>0.27073569442196493</v>
      </c>
      <c r="H208" s="3" t="s">
        <v>15</v>
      </c>
    </row>
    <row r="209" spans="1:10" s="3" customFormat="1" ht="12.75">
      <c r="A209" s="3" t="s">
        <v>138</v>
      </c>
      <c r="B209" s="2">
        <v>2.66</v>
      </c>
      <c r="C209" s="2"/>
      <c r="E209" s="38">
        <f t="shared" si="54"/>
        <v>7.2479524534319042E-3</v>
      </c>
      <c r="F209" s="48"/>
      <c r="G209" s="171">
        <f t="shared" si="55"/>
        <v>2.6672479524534318</v>
      </c>
      <c r="H209" s="3" t="s">
        <v>15</v>
      </c>
    </row>
    <row r="210" spans="1:10" s="3" customFormat="1" ht="12.75">
      <c r="A210" s="3" t="s">
        <v>60</v>
      </c>
      <c r="B210" s="2">
        <v>0.27</v>
      </c>
      <c r="C210" s="2"/>
      <c r="E210" s="38">
        <f t="shared" si="54"/>
        <v>7.3569442196489256E-4</v>
      </c>
      <c r="F210" s="48"/>
      <c r="G210" s="171">
        <f t="shared" si="55"/>
        <v>0.27073569442196493</v>
      </c>
      <c r="H210" s="3" t="s">
        <v>15</v>
      </c>
    </row>
    <row r="211" spans="1:10" ht="12.75">
      <c r="E211" s="56"/>
      <c r="F211" s="57"/>
      <c r="G211" s="173"/>
      <c r="H211" s="3"/>
      <c r="I211" s="3"/>
      <c r="J211" s="3"/>
    </row>
    <row r="212" spans="1:10" s="3" customFormat="1" ht="12.75">
      <c r="A212" s="79" t="s">
        <v>141</v>
      </c>
      <c r="B212" s="85"/>
      <c r="C212" s="85"/>
      <c r="D212" s="88"/>
      <c r="E212" s="38"/>
      <c r="F212" s="48"/>
      <c r="G212" s="171"/>
    </row>
    <row r="213" spans="1:10" s="4" customFormat="1" ht="12.75">
      <c r="A213" s="4" t="s">
        <v>61</v>
      </c>
      <c r="B213" s="52"/>
      <c r="C213" s="52"/>
      <c r="E213" s="33"/>
      <c r="F213" s="53"/>
      <c r="G213" s="46"/>
      <c r="H213" s="3"/>
      <c r="I213" s="3"/>
      <c r="J213" s="3"/>
    </row>
    <row r="214" spans="1:10" s="3" customFormat="1" ht="12.75">
      <c r="A214" s="3" t="s">
        <v>139</v>
      </c>
      <c r="B214" s="2">
        <v>16.12</v>
      </c>
      <c r="C214" s="2"/>
      <c r="E214" s="38">
        <f t="shared" ref="E214" si="56">B214*$G$2</f>
        <v>4.3923681785459516E-2</v>
      </c>
      <c r="F214" s="48"/>
      <c r="G214" s="171">
        <f t="shared" ref="G214" si="57">B214+E214</f>
        <v>16.163923681785459</v>
      </c>
      <c r="H214" s="3" t="s">
        <v>15</v>
      </c>
    </row>
    <row r="215" spans="1:10" s="3" customFormat="1" ht="12.75">
      <c r="B215" s="2"/>
      <c r="C215" s="2"/>
      <c r="E215" s="38"/>
      <c r="F215" s="48"/>
      <c r="G215" s="171"/>
    </row>
    <row r="216" spans="1:10" s="3" customFormat="1" ht="12.75">
      <c r="A216" s="3" t="s">
        <v>140</v>
      </c>
      <c r="B216" s="2">
        <v>16.12</v>
      </c>
      <c r="C216" s="2"/>
      <c r="E216" s="38">
        <f t="shared" ref="E216" si="58">B216*$G$2</f>
        <v>4.3923681785459516E-2</v>
      </c>
      <c r="F216" s="48"/>
      <c r="G216" s="171">
        <f t="shared" ref="G216" si="59">B216+E216</f>
        <v>16.163923681785459</v>
      </c>
      <c r="H216" s="3" t="s">
        <v>15</v>
      </c>
    </row>
    <row r="217" spans="1:10" s="3" customFormat="1" ht="12.75">
      <c r="B217" s="2"/>
      <c r="C217" s="2"/>
      <c r="E217" s="38"/>
      <c r="F217" s="48"/>
      <c r="G217" s="35"/>
    </row>
    <row r="218" spans="1:10" s="3" customFormat="1" ht="12.75">
      <c r="A218" s="82" t="s">
        <v>142</v>
      </c>
      <c r="B218" s="86"/>
      <c r="C218" s="86"/>
      <c r="D218" s="87"/>
      <c r="E218" s="38"/>
      <c r="F218" s="48"/>
      <c r="G218" s="35"/>
    </row>
    <row r="219" spans="1:10" s="3" customFormat="1" ht="12.75">
      <c r="A219" s="4" t="s">
        <v>61</v>
      </c>
      <c r="B219" s="52"/>
      <c r="C219" s="52"/>
      <c r="D219" s="4"/>
      <c r="E219" s="33"/>
      <c r="F219" s="53"/>
      <c r="G219" s="46"/>
    </row>
    <row r="220" spans="1:10" s="3" customFormat="1" ht="12.75">
      <c r="A220" s="3" t="s">
        <v>139</v>
      </c>
      <c r="B220" s="2">
        <v>14.81</v>
      </c>
      <c r="C220" s="2"/>
      <c r="E220" s="38">
        <f t="shared" ref="E220" si="60">B220*$G$2</f>
        <v>4.0354201441852068E-2</v>
      </c>
      <c r="F220" s="48"/>
      <c r="G220" s="171">
        <f t="shared" ref="G220" si="61">B220+E220</f>
        <v>14.850354201441853</v>
      </c>
      <c r="H220" s="3" t="s">
        <v>15</v>
      </c>
    </row>
    <row r="221" spans="1:10" s="3" customFormat="1" ht="12.75">
      <c r="B221" s="2"/>
      <c r="C221" s="2"/>
      <c r="E221" s="38"/>
      <c r="F221" s="48"/>
      <c r="G221" s="171"/>
    </row>
    <row r="222" spans="1:10" ht="12.75">
      <c r="A222" s="3" t="s">
        <v>140</v>
      </c>
      <c r="B222" s="2">
        <v>14.81</v>
      </c>
      <c r="C222" s="2"/>
      <c r="D222" s="3"/>
      <c r="E222" s="38">
        <f t="shared" ref="E222" si="62">B222*$G$2</f>
        <v>4.0354201441852068E-2</v>
      </c>
      <c r="F222" s="48"/>
      <c r="G222" s="171">
        <f t="shared" ref="G222" si="63">B222+E222</f>
        <v>14.850354201441853</v>
      </c>
      <c r="H222" s="3" t="s">
        <v>15</v>
      </c>
      <c r="I222" s="3"/>
      <c r="J222" s="3"/>
    </row>
    <row r="223" spans="1:10" ht="12.75">
      <c r="A223" s="3"/>
      <c r="B223" s="2"/>
      <c r="C223" s="2"/>
      <c r="D223" s="3"/>
      <c r="E223" s="38"/>
      <c r="F223" s="48"/>
      <c r="G223" s="35"/>
      <c r="H223" s="3"/>
      <c r="I223" s="3"/>
      <c r="J223" s="3"/>
    </row>
    <row r="224" spans="1:10" s="3" customFormat="1" ht="12.75">
      <c r="A224" s="32" t="s">
        <v>69</v>
      </c>
      <c r="B224" s="49"/>
      <c r="C224" s="49"/>
      <c r="D224" s="50"/>
      <c r="E224" s="38"/>
      <c r="F224" s="48"/>
      <c r="G224" s="35"/>
    </row>
    <row r="225" spans="1:11" s="4" customFormat="1" ht="12.75">
      <c r="A225" s="4" t="s">
        <v>70</v>
      </c>
      <c r="B225" s="52"/>
      <c r="C225" s="52"/>
      <c r="E225" s="33"/>
      <c r="F225" s="53"/>
      <c r="G225" s="46"/>
      <c r="H225" s="3"/>
      <c r="I225" s="3"/>
      <c r="J225" s="3"/>
    </row>
    <row r="226" spans="1:11" s="3" customFormat="1" ht="12.75">
      <c r="A226" s="3" t="s">
        <v>71</v>
      </c>
      <c r="B226" s="2">
        <v>10.11</v>
      </c>
      <c r="C226" s="2"/>
      <c r="E226" s="38">
        <f>B226*$G$2</f>
        <v>2.7547668911352085E-2</v>
      </c>
      <c r="F226" s="174"/>
      <c r="G226" s="171">
        <f t="shared" ref="G226:G227" si="64">B226+E226</f>
        <v>10.137547668911351</v>
      </c>
      <c r="H226" s="3" t="s">
        <v>15</v>
      </c>
    </row>
    <row r="227" spans="1:11" s="3" customFormat="1" ht="12.75">
      <c r="A227" s="3" t="s">
        <v>22</v>
      </c>
      <c r="B227" s="2">
        <v>30.59</v>
      </c>
      <c r="C227" s="2"/>
      <c r="E227" s="38">
        <f>B227*$G$2</f>
        <v>8.3351453214466895E-2</v>
      </c>
      <c r="F227" s="174"/>
      <c r="G227" s="171">
        <f t="shared" si="64"/>
        <v>30.673351453214465</v>
      </c>
      <c r="H227" s="3" t="s">
        <v>15</v>
      </c>
    </row>
    <row r="228" spans="1:11" s="3" customFormat="1" ht="12.75">
      <c r="A228" s="3" t="s">
        <v>143</v>
      </c>
      <c r="B228" s="2">
        <v>15.17</v>
      </c>
      <c r="C228" s="2"/>
      <c r="E228" s="38">
        <f t="shared" ref="E228:E231" si="65">B228*$G$2</f>
        <v>4.1335127337805255E-2</v>
      </c>
      <c r="F228" s="174"/>
      <c r="G228" s="171">
        <f t="shared" ref="G228:G231" si="66">B228+E228</f>
        <v>15.211335127337804</v>
      </c>
      <c r="H228" s="3" t="s">
        <v>15</v>
      </c>
    </row>
    <row r="229" spans="1:11" s="3" customFormat="1" ht="12.75">
      <c r="A229" s="3" t="s">
        <v>22</v>
      </c>
      <c r="B229" s="2">
        <v>45.5</v>
      </c>
      <c r="C229" s="2"/>
      <c r="E229" s="38">
        <f t="shared" si="65"/>
        <v>0.12397813407186152</v>
      </c>
      <c r="F229" s="174"/>
      <c r="G229" s="171">
        <f t="shared" si="66"/>
        <v>45.623978134071862</v>
      </c>
      <c r="H229" s="3" t="s">
        <v>15</v>
      </c>
    </row>
    <row r="230" spans="1:11" s="3" customFormat="1" ht="12.75">
      <c r="A230" s="3" t="s">
        <v>144</v>
      </c>
      <c r="B230" s="2">
        <v>10.62</v>
      </c>
      <c r="C230" s="2"/>
      <c r="E230" s="38">
        <f t="shared" si="65"/>
        <v>2.8937313930619105E-2</v>
      </c>
      <c r="F230" s="174"/>
      <c r="G230" s="171">
        <f t="shared" si="66"/>
        <v>10.648937313930618</v>
      </c>
      <c r="H230" s="3" t="s">
        <v>15</v>
      </c>
    </row>
    <row r="231" spans="1:11" s="3" customFormat="1" ht="12.75">
      <c r="A231" s="3" t="s">
        <v>22</v>
      </c>
      <c r="B231" s="2">
        <v>10.62</v>
      </c>
      <c r="C231" s="2"/>
      <c r="E231" s="38">
        <f t="shared" si="65"/>
        <v>2.8937313930619105E-2</v>
      </c>
      <c r="F231" s="174"/>
      <c r="G231" s="171">
        <f t="shared" si="66"/>
        <v>10.648937313930618</v>
      </c>
      <c r="H231" s="3" t="s">
        <v>15</v>
      </c>
    </row>
    <row r="232" spans="1:11" s="3" customFormat="1" ht="12.75">
      <c r="B232" s="2"/>
      <c r="C232" s="2"/>
      <c r="E232" s="38"/>
      <c r="F232" s="48"/>
      <c r="G232" s="35"/>
    </row>
    <row r="233" spans="1:11" s="3" customFormat="1" ht="12.75">
      <c r="A233" s="32" t="s">
        <v>72</v>
      </c>
      <c r="B233" s="49"/>
      <c r="C233" s="49"/>
      <c r="D233" s="50"/>
      <c r="E233" s="38"/>
      <c r="F233" s="48"/>
      <c r="G233" s="35"/>
      <c r="K233" s="58"/>
    </row>
    <row r="234" spans="1:11" s="3" customFormat="1" ht="12.75">
      <c r="A234" s="4" t="s">
        <v>73</v>
      </c>
      <c r="B234" s="2"/>
      <c r="C234" s="2"/>
      <c r="E234" s="38"/>
      <c r="F234" s="48"/>
      <c r="G234" s="35"/>
    </row>
    <row r="235" spans="1:11" s="3" customFormat="1" ht="12.75">
      <c r="A235" s="4" t="s">
        <v>146</v>
      </c>
      <c r="B235" s="2">
        <v>102.31</v>
      </c>
      <c r="C235" s="2"/>
      <c r="E235" s="38"/>
      <c r="F235" s="48"/>
      <c r="G235" s="171">
        <f t="shared" ref="G235:G245" si="67">B235+E235</f>
        <v>102.31</v>
      </c>
      <c r="H235" s="19" t="s">
        <v>145</v>
      </c>
    </row>
    <row r="236" spans="1:11" s="3" customFormat="1" ht="12.75">
      <c r="A236" s="4" t="s">
        <v>147</v>
      </c>
      <c r="B236" s="2"/>
      <c r="C236" s="2"/>
      <c r="E236" s="38"/>
      <c r="F236" s="48"/>
      <c r="G236" s="171"/>
      <c r="H236" s="19"/>
    </row>
    <row r="237" spans="1:11" s="3" customFormat="1" ht="12.75">
      <c r="A237" s="3" t="s">
        <v>148</v>
      </c>
      <c r="B237" s="2">
        <v>80</v>
      </c>
      <c r="C237" s="2"/>
      <c r="E237" s="38"/>
      <c r="F237" s="48"/>
      <c r="G237" s="171">
        <f t="shared" si="67"/>
        <v>80</v>
      </c>
      <c r="H237" s="19" t="s">
        <v>145</v>
      </c>
    </row>
    <row r="238" spans="1:11" s="3" customFormat="1" ht="12.75">
      <c r="A238" s="3" t="s">
        <v>22</v>
      </c>
      <c r="B238" s="2">
        <v>22</v>
      </c>
      <c r="C238" s="2"/>
      <c r="E238" s="38"/>
      <c r="F238" s="48"/>
      <c r="G238" s="171">
        <f t="shared" si="67"/>
        <v>22</v>
      </c>
      <c r="H238" s="19" t="s">
        <v>145</v>
      </c>
    </row>
    <row r="239" spans="1:11" s="3" customFormat="1" ht="12.75">
      <c r="A239" s="3" t="s">
        <v>149</v>
      </c>
      <c r="B239" s="2">
        <v>7</v>
      </c>
      <c r="C239" s="2"/>
      <c r="E239" s="38"/>
      <c r="F239" s="48"/>
      <c r="G239" s="171">
        <f t="shared" si="67"/>
        <v>7</v>
      </c>
      <c r="H239" s="19" t="s">
        <v>145</v>
      </c>
    </row>
    <row r="240" spans="1:11" s="3" customFormat="1" ht="12.75">
      <c r="A240" s="3" t="s">
        <v>150</v>
      </c>
      <c r="B240" s="2">
        <v>9</v>
      </c>
      <c r="C240" s="2"/>
      <c r="E240" s="38"/>
      <c r="F240" s="48"/>
      <c r="G240" s="171">
        <f t="shared" si="67"/>
        <v>9</v>
      </c>
      <c r="H240" s="19" t="s">
        <v>145</v>
      </c>
    </row>
    <row r="241" spans="1:12" s="3" customFormat="1" ht="12.75">
      <c r="A241" s="3" t="s">
        <v>151</v>
      </c>
      <c r="B241" s="2">
        <v>20</v>
      </c>
      <c r="C241" s="2"/>
      <c r="E241" s="38"/>
      <c r="F241" s="48"/>
      <c r="G241" s="171">
        <f t="shared" si="67"/>
        <v>20</v>
      </c>
      <c r="H241" s="19" t="s">
        <v>145</v>
      </c>
    </row>
    <row r="242" spans="1:12" s="3" customFormat="1" ht="12.75">
      <c r="A242" s="3" t="s">
        <v>152</v>
      </c>
      <c r="B242" s="2">
        <v>71.13</v>
      </c>
      <c r="C242" s="2"/>
      <c r="E242" s="38"/>
      <c r="F242" s="48"/>
      <c r="G242" s="171">
        <f t="shared" si="67"/>
        <v>71.13</v>
      </c>
      <c r="H242" s="19" t="s">
        <v>145</v>
      </c>
    </row>
    <row r="243" spans="1:12" s="3" customFormat="1" ht="12.75">
      <c r="A243" s="3" t="s">
        <v>153</v>
      </c>
      <c r="B243" s="2">
        <v>110.64</v>
      </c>
      <c r="C243" s="2"/>
      <c r="E243" s="38"/>
      <c r="F243" s="48"/>
      <c r="G243" s="171">
        <f t="shared" si="67"/>
        <v>110.64</v>
      </c>
      <c r="H243" s="19" t="s">
        <v>145</v>
      </c>
    </row>
    <row r="244" spans="1:12" s="3" customFormat="1" ht="12.75">
      <c r="A244" s="3" t="s">
        <v>154</v>
      </c>
      <c r="B244" s="2">
        <v>44.03</v>
      </c>
      <c r="C244" s="2"/>
      <c r="E244" s="38"/>
      <c r="F244" s="48"/>
      <c r="G244" s="171">
        <f t="shared" si="67"/>
        <v>44.03</v>
      </c>
      <c r="H244" s="19" t="s">
        <v>145</v>
      </c>
    </row>
    <row r="245" spans="1:12" s="3" customFormat="1" ht="12.75">
      <c r="A245" s="3" t="s">
        <v>155</v>
      </c>
      <c r="B245" s="2">
        <v>44.4</v>
      </c>
      <c r="C245" s="2"/>
      <c r="E245" s="38"/>
      <c r="F245" s="48"/>
      <c r="G245" s="171">
        <f t="shared" si="67"/>
        <v>44.4</v>
      </c>
      <c r="H245" s="19" t="s">
        <v>145</v>
      </c>
    </row>
    <row r="246" spans="1:12" s="3" customFormat="1" ht="12.75">
      <c r="B246" s="2"/>
      <c r="C246" s="2"/>
      <c r="E246" s="38"/>
      <c r="F246" s="48"/>
      <c r="G246" s="171"/>
    </row>
    <row r="247" spans="1:12" s="3" customFormat="1" ht="12.75">
      <c r="A247" s="79" t="s">
        <v>157</v>
      </c>
      <c r="B247" s="85"/>
      <c r="C247" s="85"/>
      <c r="D247" s="88"/>
      <c r="E247" s="38"/>
      <c r="F247" s="48"/>
      <c r="G247" s="35"/>
    </row>
    <row r="248" spans="1:12" s="2" customFormat="1" ht="12.75">
      <c r="A248" s="39" t="s">
        <v>74</v>
      </c>
      <c r="D248" s="3"/>
      <c r="E248" s="38"/>
      <c r="F248" s="48"/>
      <c r="G248" s="35"/>
      <c r="H248" s="3"/>
      <c r="I248" s="3"/>
      <c r="J248" s="3"/>
      <c r="K248" s="3"/>
      <c r="L248" s="3"/>
    </row>
    <row r="249" spans="1:12" s="2" customFormat="1" ht="12.75">
      <c r="A249" s="3" t="s">
        <v>62</v>
      </c>
      <c r="B249" s="2">
        <v>8.4700000000000006</v>
      </c>
      <c r="D249" s="3"/>
      <c r="E249" s="38"/>
      <c r="F249" s="48"/>
      <c r="G249" s="171">
        <f t="shared" ref="G249:G251" si="68">B249+E249</f>
        <v>8.4700000000000006</v>
      </c>
      <c r="H249" s="19" t="s">
        <v>145</v>
      </c>
      <c r="I249" s="3"/>
      <c r="J249" s="3"/>
      <c r="K249" s="3"/>
      <c r="L249" s="3"/>
    </row>
    <row r="250" spans="1:12" s="2" customFormat="1" ht="12.75">
      <c r="A250" s="3" t="s">
        <v>63</v>
      </c>
      <c r="B250" s="2">
        <v>9.5399999999999991</v>
      </c>
      <c r="D250" s="3"/>
      <c r="E250" s="38"/>
      <c r="F250" s="48"/>
      <c r="G250" s="171">
        <f t="shared" si="68"/>
        <v>9.5399999999999991</v>
      </c>
      <c r="H250" s="19" t="s">
        <v>145</v>
      </c>
      <c r="I250" s="3"/>
      <c r="J250" s="3"/>
      <c r="K250" s="3"/>
      <c r="L250" s="3"/>
    </row>
    <row r="251" spans="1:12" s="2" customFormat="1" ht="12.75">
      <c r="A251" s="3" t="s">
        <v>75</v>
      </c>
      <c r="B251" s="2">
        <v>13.77</v>
      </c>
      <c r="D251" s="3"/>
      <c r="E251" s="38"/>
      <c r="F251" s="48"/>
      <c r="G251" s="171">
        <f t="shared" si="68"/>
        <v>13.77</v>
      </c>
      <c r="H251" s="19" t="s">
        <v>145</v>
      </c>
      <c r="I251" s="3"/>
      <c r="J251" s="3"/>
      <c r="K251" s="3"/>
      <c r="L251" s="3"/>
    </row>
    <row r="252" spans="1:12" s="2" customFormat="1" ht="12.75">
      <c r="A252" s="39"/>
      <c r="D252" s="3"/>
      <c r="E252" s="38"/>
      <c r="F252" s="48"/>
      <c r="G252" s="171"/>
      <c r="H252" s="3"/>
      <c r="I252" s="3"/>
      <c r="J252" s="3"/>
      <c r="K252" s="3"/>
      <c r="L252" s="3"/>
    </row>
    <row r="253" spans="1:12" s="2" customFormat="1" ht="12.75">
      <c r="A253" s="39" t="s">
        <v>76</v>
      </c>
      <c r="D253" s="3"/>
      <c r="E253" s="38"/>
      <c r="F253" s="48"/>
      <c r="G253" s="171"/>
      <c r="H253" s="3"/>
      <c r="I253" s="3"/>
      <c r="J253" s="3"/>
      <c r="K253" s="3"/>
      <c r="L253" s="3"/>
    </row>
    <row r="254" spans="1:12" s="2" customFormat="1" ht="12.75">
      <c r="A254" s="3" t="s">
        <v>62</v>
      </c>
      <c r="B254" s="2">
        <v>17.48</v>
      </c>
      <c r="D254" s="3"/>
      <c r="E254" s="38">
        <f t="shared" ref="E254:E256" si="69">B254*$G$2</f>
        <v>4.7629401836838232E-2</v>
      </c>
      <c r="F254" s="48"/>
      <c r="G254" s="171">
        <f t="shared" ref="G254:G256" si="70">B254+E254</f>
        <v>17.52762940183684</v>
      </c>
      <c r="H254" s="3" t="s">
        <v>15</v>
      </c>
      <c r="I254" s="3"/>
      <c r="J254" s="3"/>
      <c r="K254" s="3"/>
      <c r="L254" s="3"/>
    </row>
    <row r="255" spans="1:12" s="2" customFormat="1" ht="12.75">
      <c r="A255" s="3" t="s">
        <v>63</v>
      </c>
      <c r="B255" s="2">
        <v>19.440000000000001</v>
      </c>
      <c r="D255" s="3"/>
      <c r="E255" s="38">
        <f t="shared" si="69"/>
        <v>5.2969998381472268E-2</v>
      </c>
      <c r="F255" s="48"/>
      <c r="G255" s="171">
        <f t="shared" si="70"/>
        <v>19.492969998381472</v>
      </c>
      <c r="H255" s="3" t="s">
        <v>15</v>
      </c>
      <c r="I255" s="3"/>
      <c r="J255" s="3"/>
      <c r="K255" s="3"/>
      <c r="L255" s="3"/>
    </row>
    <row r="256" spans="1:12" s="2" customFormat="1" ht="12.75">
      <c r="A256" s="3" t="s">
        <v>75</v>
      </c>
      <c r="B256" s="2">
        <v>25.69</v>
      </c>
      <c r="D256" s="3"/>
      <c r="E256" s="38">
        <f t="shared" si="69"/>
        <v>6.999996185288182E-2</v>
      </c>
      <c r="F256" s="48"/>
      <c r="G256" s="171">
        <f t="shared" si="70"/>
        <v>25.759999961852884</v>
      </c>
      <c r="H256" s="3" t="s">
        <v>15</v>
      </c>
      <c r="I256" s="3"/>
      <c r="J256" s="3"/>
      <c r="K256" s="3"/>
      <c r="L256" s="3"/>
    </row>
    <row r="257" spans="1:12" s="2" customFormat="1" ht="12.75">
      <c r="A257" s="36"/>
      <c r="B257" s="2" t="s">
        <v>77</v>
      </c>
      <c r="D257" s="3"/>
      <c r="E257" s="38"/>
      <c r="F257" s="48"/>
      <c r="G257" s="171"/>
      <c r="H257" s="3"/>
      <c r="I257" s="3"/>
      <c r="J257" s="3"/>
      <c r="K257" s="3"/>
      <c r="L257" s="3"/>
    </row>
    <row r="258" spans="1:12" s="2" customFormat="1" ht="12.75">
      <c r="A258" s="4" t="s">
        <v>78</v>
      </c>
      <c r="D258" s="3"/>
      <c r="E258" s="38"/>
      <c r="F258" s="48"/>
      <c r="G258" s="171"/>
      <c r="H258" s="3"/>
      <c r="I258" s="3"/>
      <c r="J258" s="3"/>
      <c r="K258" s="3"/>
      <c r="L258" s="3"/>
    </row>
    <row r="259" spans="1:12" s="2" customFormat="1" ht="12.75">
      <c r="A259" s="3" t="s">
        <v>62</v>
      </c>
      <c r="B259" s="2">
        <v>17.48</v>
      </c>
      <c r="D259" s="3"/>
      <c r="E259" s="38">
        <f t="shared" ref="E259:E261" si="71">B259*$G$2</f>
        <v>4.7629401836838232E-2</v>
      </c>
      <c r="F259" s="48"/>
      <c r="G259" s="171">
        <f t="shared" ref="G259:G261" si="72">B259+E259</f>
        <v>17.52762940183684</v>
      </c>
      <c r="H259" s="3" t="s">
        <v>15</v>
      </c>
      <c r="I259" s="3"/>
      <c r="J259" s="3"/>
      <c r="K259" s="3"/>
      <c r="L259" s="3"/>
    </row>
    <row r="260" spans="1:12" s="2" customFormat="1" ht="12.75">
      <c r="A260" s="3" t="s">
        <v>63</v>
      </c>
      <c r="B260" s="2">
        <v>19.440000000000001</v>
      </c>
      <c r="D260" s="3"/>
      <c r="E260" s="38">
        <f t="shared" si="71"/>
        <v>5.2969998381472268E-2</v>
      </c>
      <c r="F260" s="48"/>
      <c r="G260" s="171">
        <f t="shared" si="72"/>
        <v>19.492969998381472</v>
      </c>
      <c r="H260" s="3" t="s">
        <v>15</v>
      </c>
      <c r="I260" s="3"/>
      <c r="J260" s="3"/>
      <c r="K260" s="3"/>
      <c r="L260" s="3"/>
    </row>
    <row r="261" spans="1:12" s="2" customFormat="1" ht="12.75">
      <c r="A261" s="3" t="s">
        <v>75</v>
      </c>
      <c r="B261" s="2">
        <v>25.69</v>
      </c>
      <c r="D261" s="3"/>
      <c r="E261" s="38">
        <f t="shared" si="71"/>
        <v>6.999996185288182E-2</v>
      </c>
      <c r="F261" s="48"/>
      <c r="G261" s="171">
        <f t="shared" si="72"/>
        <v>25.759999961852884</v>
      </c>
      <c r="H261" s="3" t="s">
        <v>15</v>
      </c>
      <c r="I261" s="3"/>
      <c r="J261" s="3"/>
      <c r="K261" s="3"/>
      <c r="L261" s="3"/>
    </row>
    <row r="262" spans="1:12" s="2" customFormat="1" ht="12.75">
      <c r="A262" s="36"/>
      <c r="B262" s="2" t="s">
        <v>77</v>
      </c>
      <c r="D262" s="3"/>
      <c r="E262" s="38"/>
      <c r="F262" s="48"/>
      <c r="G262" s="171"/>
      <c r="H262" s="3"/>
      <c r="I262" s="3"/>
      <c r="J262" s="3"/>
      <c r="K262" s="3"/>
      <c r="L262" s="3"/>
    </row>
    <row r="263" spans="1:12" s="2" customFormat="1" ht="12.75">
      <c r="A263" s="39" t="s">
        <v>79</v>
      </c>
      <c r="D263" s="3"/>
      <c r="E263" s="38"/>
      <c r="F263" s="48"/>
      <c r="G263" s="171"/>
      <c r="H263" s="3"/>
      <c r="I263" s="3"/>
      <c r="J263" s="3"/>
      <c r="K263" s="3"/>
      <c r="L263" s="3"/>
    </row>
    <row r="264" spans="1:12" s="2" customFormat="1" ht="12.75">
      <c r="A264" s="39" t="s">
        <v>80</v>
      </c>
      <c r="D264" s="3"/>
      <c r="E264" s="38"/>
      <c r="F264" s="48"/>
      <c r="G264" s="171"/>
      <c r="H264" s="3"/>
      <c r="I264" s="3"/>
      <c r="J264" s="3"/>
      <c r="K264" s="3"/>
      <c r="L264" s="3"/>
    </row>
    <row r="265" spans="1:12" s="2" customFormat="1" ht="12.75">
      <c r="A265" s="3" t="s">
        <v>62</v>
      </c>
      <c r="B265" s="2">
        <v>27</v>
      </c>
      <c r="D265" s="3"/>
      <c r="E265" s="38">
        <f t="shared" ref="E265:E267" si="73">B265*$G$2</f>
        <v>7.3569442196489254E-2</v>
      </c>
      <c r="F265" s="48"/>
      <c r="G265" s="171">
        <f t="shared" ref="G265:G267" si="74">B265+E265</f>
        <v>27.07356944219649</v>
      </c>
      <c r="H265" s="3" t="s">
        <v>15</v>
      </c>
      <c r="I265" s="3"/>
      <c r="J265" s="3"/>
      <c r="K265" s="3"/>
      <c r="L265" s="3"/>
    </row>
    <row r="266" spans="1:12" s="2" customFormat="1" ht="12.75">
      <c r="A266" s="3" t="s">
        <v>63</v>
      </c>
      <c r="B266" s="2">
        <v>27</v>
      </c>
      <c r="D266" s="3"/>
      <c r="E266" s="38">
        <f t="shared" si="73"/>
        <v>7.3569442196489254E-2</v>
      </c>
      <c r="F266" s="48"/>
      <c r="G266" s="171">
        <f t="shared" si="74"/>
        <v>27.07356944219649</v>
      </c>
      <c r="H266" s="3" t="s">
        <v>15</v>
      </c>
      <c r="I266" s="3"/>
      <c r="J266" s="3"/>
      <c r="K266" s="3"/>
      <c r="L266" s="3"/>
    </row>
    <row r="267" spans="1:12" s="2" customFormat="1" ht="12.75">
      <c r="A267" s="3" t="s">
        <v>75</v>
      </c>
      <c r="B267" s="2">
        <v>27</v>
      </c>
      <c r="D267" s="3"/>
      <c r="E267" s="38">
        <f t="shared" si="73"/>
        <v>7.3569442196489254E-2</v>
      </c>
      <c r="F267" s="48"/>
      <c r="G267" s="171">
        <f t="shared" si="74"/>
        <v>27.07356944219649</v>
      </c>
      <c r="H267" s="3" t="s">
        <v>15</v>
      </c>
      <c r="I267" s="3"/>
      <c r="J267" s="3"/>
      <c r="K267" s="3"/>
      <c r="L267" s="3"/>
    </row>
    <row r="268" spans="1:12" s="2" customFormat="1" ht="12.75">
      <c r="A268" s="3"/>
      <c r="D268" s="3"/>
      <c r="E268" s="38"/>
      <c r="F268" s="48"/>
      <c r="G268" s="171"/>
      <c r="H268" s="3"/>
      <c r="I268" s="3"/>
      <c r="J268" s="3"/>
      <c r="K268" s="3"/>
      <c r="L268" s="3"/>
    </row>
    <row r="269" spans="1:12" s="2" customFormat="1" ht="12.75">
      <c r="A269" s="4" t="s">
        <v>76</v>
      </c>
      <c r="D269" s="3"/>
      <c r="E269" s="38"/>
      <c r="F269" s="48"/>
      <c r="G269" s="171"/>
      <c r="H269" s="3"/>
      <c r="I269" s="3"/>
      <c r="J269" s="3"/>
      <c r="K269" s="3"/>
      <c r="L269" s="3"/>
    </row>
    <row r="270" spans="1:12" s="2" customFormat="1" ht="12.75">
      <c r="A270" s="3" t="s">
        <v>62</v>
      </c>
      <c r="B270" s="2">
        <v>17.48</v>
      </c>
      <c r="D270" s="3"/>
      <c r="E270" s="38">
        <f t="shared" ref="E270:E272" si="75">B270*$G$2</f>
        <v>4.7629401836838232E-2</v>
      </c>
      <c r="F270" s="48"/>
      <c r="G270" s="171">
        <f t="shared" ref="G270:G272" si="76">B270+E270</f>
        <v>17.52762940183684</v>
      </c>
      <c r="H270" s="3" t="s">
        <v>15</v>
      </c>
      <c r="I270" s="3"/>
      <c r="J270" s="3"/>
      <c r="K270" s="3"/>
      <c r="L270" s="3"/>
    </row>
    <row r="271" spans="1:12" s="2" customFormat="1" ht="12.75">
      <c r="A271" s="3" t="s">
        <v>63</v>
      </c>
      <c r="B271" s="2">
        <v>19.440000000000001</v>
      </c>
      <c r="D271" s="3"/>
      <c r="E271" s="38">
        <f t="shared" si="75"/>
        <v>5.2969998381472268E-2</v>
      </c>
      <c r="F271" s="48"/>
      <c r="G271" s="171">
        <f t="shared" si="76"/>
        <v>19.492969998381472</v>
      </c>
      <c r="H271" s="3" t="s">
        <v>15</v>
      </c>
      <c r="I271" s="3"/>
      <c r="J271" s="3"/>
      <c r="K271" s="3"/>
      <c r="L271" s="3"/>
    </row>
    <row r="272" spans="1:12" s="2" customFormat="1" ht="12.75">
      <c r="A272" s="3" t="s">
        <v>75</v>
      </c>
      <c r="B272" s="2">
        <v>25.69</v>
      </c>
      <c r="D272" s="3"/>
      <c r="E272" s="38">
        <f t="shared" si="75"/>
        <v>6.999996185288182E-2</v>
      </c>
      <c r="F272" s="48"/>
      <c r="G272" s="171">
        <f t="shared" si="76"/>
        <v>25.759999961852884</v>
      </c>
      <c r="H272" s="3" t="s">
        <v>15</v>
      </c>
      <c r="I272" s="3"/>
      <c r="J272" s="3"/>
      <c r="K272" s="3"/>
      <c r="L272" s="3"/>
    </row>
    <row r="273" spans="1:8" s="3" customFormat="1" ht="12.75">
      <c r="A273" s="36"/>
      <c r="B273" s="2" t="s">
        <v>77</v>
      </c>
      <c r="C273" s="2"/>
      <c r="E273" s="38"/>
      <c r="F273" s="48"/>
      <c r="G273" s="171"/>
    </row>
    <row r="274" spans="1:8" s="3" customFormat="1" ht="12.75">
      <c r="A274" s="4" t="s">
        <v>81</v>
      </c>
      <c r="B274" s="2"/>
      <c r="C274" s="2"/>
      <c r="E274" s="38"/>
      <c r="F274" s="48"/>
      <c r="G274" s="171"/>
    </row>
    <row r="275" spans="1:8" s="3" customFormat="1" ht="12.75">
      <c r="A275" s="3" t="s">
        <v>62</v>
      </c>
      <c r="B275" s="2">
        <v>0.48</v>
      </c>
      <c r="C275" s="2"/>
      <c r="E275" s="38"/>
      <c r="F275" s="48"/>
      <c r="G275" s="171">
        <f t="shared" ref="G275:G277" si="77">B275+E275</f>
        <v>0.48</v>
      </c>
      <c r="H275" s="19" t="s">
        <v>145</v>
      </c>
    </row>
    <row r="276" spans="1:8" s="3" customFormat="1" ht="12.75">
      <c r="A276" s="3" t="s">
        <v>63</v>
      </c>
      <c r="B276" s="2">
        <v>0.53</v>
      </c>
      <c r="C276" s="2"/>
      <c r="E276" s="38"/>
      <c r="F276" s="48"/>
      <c r="G276" s="171">
        <f t="shared" si="77"/>
        <v>0.53</v>
      </c>
      <c r="H276" s="19" t="s">
        <v>145</v>
      </c>
    </row>
    <row r="277" spans="1:8" s="3" customFormat="1" ht="12.75">
      <c r="A277" s="3" t="s">
        <v>75</v>
      </c>
      <c r="B277" s="2">
        <v>0.69</v>
      </c>
      <c r="C277" s="2"/>
      <c r="E277" s="38"/>
      <c r="F277" s="48"/>
      <c r="G277" s="171">
        <f t="shared" si="77"/>
        <v>0.69</v>
      </c>
      <c r="H277" s="19" t="s">
        <v>145</v>
      </c>
    </row>
    <row r="278" spans="1:8" s="3" customFormat="1" ht="12.75">
      <c r="B278" s="2"/>
      <c r="C278" s="2"/>
      <c r="E278" s="38"/>
      <c r="F278" s="48"/>
      <c r="G278" s="171"/>
    </row>
    <row r="279" spans="1:8" s="3" customFormat="1" ht="12.75">
      <c r="A279" s="4" t="s">
        <v>82</v>
      </c>
      <c r="B279" s="2"/>
      <c r="C279" s="2"/>
      <c r="E279" s="38"/>
      <c r="F279" s="48"/>
      <c r="G279" s="171"/>
    </row>
    <row r="280" spans="1:8" s="3" customFormat="1" ht="12.75">
      <c r="A280" s="3" t="s">
        <v>62</v>
      </c>
      <c r="B280" s="2">
        <v>14.26</v>
      </c>
      <c r="C280" s="2"/>
      <c r="E280" s="38"/>
      <c r="F280" s="48"/>
      <c r="G280" s="171">
        <f t="shared" ref="G280:G282" si="78">B280+E280</f>
        <v>14.26</v>
      </c>
      <c r="H280" s="19" t="s">
        <v>145</v>
      </c>
    </row>
    <row r="281" spans="1:8" s="3" customFormat="1" ht="12.75">
      <c r="A281" s="3" t="s">
        <v>63</v>
      </c>
      <c r="B281" s="2">
        <v>15.77</v>
      </c>
      <c r="C281" s="2"/>
      <c r="E281" s="38"/>
      <c r="F281" s="48"/>
      <c r="G281" s="171">
        <f t="shared" si="78"/>
        <v>15.77</v>
      </c>
      <c r="H281" s="19" t="s">
        <v>145</v>
      </c>
    </row>
    <row r="282" spans="1:8" s="3" customFormat="1" ht="12.75">
      <c r="A282" s="3" t="s">
        <v>75</v>
      </c>
      <c r="B282" s="2">
        <v>20.63</v>
      </c>
      <c r="C282" s="2"/>
      <c r="E282" s="38"/>
      <c r="F282" s="48"/>
      <c r="G282" s="171">
        <f t="shared" si="78"/>
        <v>20.63</v>
      </c>
      <c r="H282" s="19" t="s">
        <v>145</v>
      </c>
    </row>
    <row r="283" spans="1:8" s="3" customFormat="1" ht="12.75">
      <c r="B283" s="2"/>
      <c r="C283" s="2"/>
      <c r="E283" s="38"/>
      <c r="F283" s="48"/>
      <c r="G283" s="171"/>
      <c r="H283" s="19"/>
    </row>
    <row r="284" spans="1:8" s="3" customFormat="1" ht="12.75">
      <c r="A284" s="4" t="s">
        <v>390</v>
      </c>
      <c r="B284" s="2"/>
      <c r="C284" s="2"/>
      <c r="E284" s="38"/>
      <c r="F284" s="48"/>
      <c r="G284" s="171"/>
      <c r="H284" s="19"/>
    </row>
    <row r="285" spans="1:8" s="3" customFormat="1" ht="12.75">
      <c r="A285" s="3" t="s">
        <v>62</v>
      </c>
      <c r="B285" s="2">
        <v>250</v>
      </c>
      <c r="C285" s="2"/>
      <c r="E285" s="38">
        <f>B285*$G$2</f>
        <v>0.68119853885638193</v>
      </c>
      <c r="F285" s="48"/>
      <c r="G285" s="171">
        <f>B285+E285</f>
        <v>250.68119853885639</v>
      </c>
      <c r="H285" s="3" t="s">
        <v>15</v>
      </c>
    </row>
    <row r="286" spans="1:8" s="3" customFormat="1" ht="12.75">
      <c r="A286" s="3" t="s">
        <v>63</v>
      </c>
      <c r="B286" s="2">
        <v>280</v>
      </c>
      <c r="C286" s="2"/>
      <c r="E286" s="38">
        <f>B286*$G$2</f>
        <v>0.76294236351914779</v>
      </c>
      <c r="F286" s="48"/>
      <c r="G286" s="171">
        <f>B286+E286</f>
        <v>280.76294236351913</v>
      </c>
      <c r="H286" s="3" t="s">
        <v>15</v>
      </c>
    </row>
    <row r="287" spans="1:8" s="3" customFormat="1" ht="12.75">
      <c r="A287" s="3" t="s">
        <v>75</v>
      </c>
      <c r="B287" s="2">
        <v>300</v>
      </c>
      <c r="C287" s="2"/>
      <c r="E287" s="38">
        <f>B287*$G$2</f>
        <v>0.8174382466276584</v>
      </c>
      <c r="F287" s="48"/>
      <c r="G287" s="171">
        <f>B287+E287</f>
        <v>300.81743824662766</v>
      </c>
      <c r="H287" s="3" t="s">
        <v>15</v>
      </c>
    </row>
    <row r="288" spans="1:8" s="3" customFormat="1" ht="12.75">
      <c r="B288" s="2"/>
      <c r="C288" s="2"/>
      <c r="E288" s="38"/>
      <c r="F288" s="48"/>
      <c r="G288" s="171"/>
    </row>
    <row r="289" spans="1:10" s="4" customFormat="1" ht="12.75">
      <c r="A289" s="4" t="s">
        <v>83</v>
      </c>
      <c r="B289" s="52"/>
      <c r="C289" s="52"/>
      <c r="E289" s="33"/>
      <c r="F289" s="53"/>
      <c r="G289" s="172"/>
      <c r="H289" s="3"/>
      <c r="I289" s="3"/>
      <c r="J289" s="3"/>
    </row>
    <row r="290" spans="1:10" s="3" customFormat="1" ht="12.75">
      <c r="A290" s="3" t="s">
        <v>84</v>
      </c>
      <c r="B290" s="2">
        <v>2.5299999999999998</v>
      </c>
      <c r="C290" s="2"/>
      <c r="E290" s="38">
        <f>B290*$G$2</f>
        <v>6.8937292132265852E-3</v>
      </c>
      <c r="F290" s="48"/>
      <c r="G290" s="171">
        <f>B290+E290</f>
        <v>2.5368937292132263</v>
      </c>
      <c r="H290" s="3" t="s">
        <v>15</v>
      </c>
    </row>
    <row r="291" spans="1:10" s="3" customFormat="1" ht="12.75">
      <c r="B291" s="2"/>
      <c r="C291" s="2"/>
      <c r="E291" s="38"/>
      <c r="F291" s="48"/>
      <c r="G291" s="171"/>
    </row>
    <row r="292" spans="1:10" s="3" customFormat="1" ht="12.75">
      <c r="A292" s="3" t="s">
        <v>156</v>
      </c>
      <c r="B292" s="2">
        <v>16.12</v>
      </c>
      <c r="C292" s="2"/>
      <c r="E292" s="38">
        <f>B292*$G$2</f>
        <v>4.3923681785459516E-2</v>
      </c>
      <c r="F292" s="48"/>
      <c r="G292" s="171">
        <f>B292+E292</f>
        <v>16.163923681785459</v>
      </c>
      <c r="H292" s="3" t="s">
        <v>15</v>
      </c>
    </row>
    <row r="293" spans="1:10" s="3" customFormat="1" ht="12.75">
      <c r="B293" s="2"/>
      <c r="C293" s="2"/>
      <c r="E293" s="38"/>
      <c r="F293" s="48"/>
      <c r="G293" s="35"/>
    </row>
    <row r="294" spans="1:10" s="3" customFormat="1" ht="12.75">
      <c r="A294" s="82" t="s">
        <v>158</v>
      </c>
      <c r="B294" s="86"/>
      <c r="C294" s="86"/>
      <c r="D294" s="87"/>
      <c r="E294" s="38"/>
      <c r="F294" s="48"/>
      <c r="G294" s="35"/>
    </row>
    <row r="295" spans="1:10" s="3" customFormat="1" ht="12.75">
      <c r="A295" s="39" t="s">
        <v>74</v>
      </c>
      <c r="B295" s="2"/>
      <c r="C295" s="2"/>
      <c r="E295" s="38"/>
      <c r="F295" s="48"/>
      <c r="G295" s="35"/>
    </row>
    <row r="296" spans="1:10" s="3" customFormat="1" ht="12.75">
      <c r="A296" s="3" t="s">
        <v>62</v>
      </c>
      <c r="B296" s="2">
        <v>8.4700000000000006</v>
      </c>
      <c r="C296" s="2"/>
      <c r="E296" s="38"/>
      <c r="F296" s="48"/>
      <c r="G296" s="171">
        <f t="shared" ref="G296:G298" si="79">B296+E296</f>
        <v>8.4700000000000006</v>
      </c>
      <c r="H296" s="19" t="s">
        <v>145</v>
      </c>
    </row>
    <row r="297" spans="1:10" s="3" customFormat="1" ht="12.75">
      <c r="A297" s="3" t="s">
        <v>63</v>
      </c>
      <c r="B297" s="2">
        <v>9.5399999999999991</v>
      </c>
      <c r="C297" s="2"/>
      <c r="E297" s="38"/>
      <c r="F297" s="48"/>
      <c r="G297" s="171">
        <f t="shared" si="79"/>
        <v>9.5399999999999991</v>
      </c>
      <c r="H297" s="19" t="s">
        <v>145</v>
      </c>
    </row>
    <row r="298" spans="1:10" s="3" customFormat="1" ht="12.75">
      <c r="A298" s="3" t="s">
        <v>75</v>
      </c>
      <c r="B298" s="2">
        <v>13.77</v>
      </c>
      <c r="C298" s="2"/>
      <c r="E298" s="38"/>
      <c r="F298" s="48"/>
      <c r="G298" s="171">
        <f t="shared" si="79"/>
        <v>13.77</v>
      </c>
      <c r="H298" s="19" t="s">
        <v>145</v>
      </c>
    </row>
    <row r="299" spans="1:10" s="3" customFormat="1" ht="12.75">
      <c r="A299" s="39"/>
      <c r="B299" s="2"/>
      <c r="C299" s="2"/>
      <c r="E299" s="38"/>
      <c r="F299" s="48"/>
      <c r="G299" s="171"/>
    </row>
    <row r="300" spans="1:10" s="3" customFormat="1" ht="12.75">
      <c r="A300" s="39" t="s">
        <v>76</v>
      </c>
      <c r="B300" s="2"/>
      <c r="C300" s="2"/>
      <c r="E300" s="38"/>
      <c r="F300" s="48"/>
      <c r="G300" s="171"/>
    </row>
    <row r="301" spans="1:10" s="3" customFormat="1" ht="12.75">
      <c r="A301" s="3" t="s">
        <v>62</v>
      </c>
      <c r="B301" s="2">
        <v>15.99</v>
      </c>
      <c r="C301" s="2"/>
      <c r="E301" s="38">
        <f t="shared" ref="E301:E303" si="80">B301*$G$2</f>
        <v>4.3569458545254194E-2</v>
      </c>
      <c r="F301" s="48"/>
      <c r="G301" s="171">
        <f t="shared" ref="G301:G303" si="81">B301+E301</f>
        <v>16.033569458545255</v>
      </c>
      <c r="H301" s="3" t="s">
        <v>15</v>
      </c>
    </row>
    <row r="302" spans="1:10" s="3" customFormat="1" ht="12.75">
      <c r="A302" s="3" t="s">
        <v>63</v>
      </c>
      <c r="B302" s="2">
        <v>17.47</v>
      </c>
      <c r="C302" s="2"/>
      <c r="E302" s="38">
        <f t="shared" si="80"/>
        <v>4.7602153895283966E-2</v>
      </c>
      <c r="F302" s="48"/>
      <c r="G302" s="171">
        <f t="shared" si="81"/>
        <v>17.517602153895282</v>
      </c>
      <c r="H302" s="3" t="s">
        <v>15</v>
      </c>
    </row>
    <row r="303" spans="1:10" s="3" customFormat="1" ht="12.75">
      <c r="A303" s="3" t="s">
        <v>75</v>
      </c>
      <c r="B303" s="2">
        <v>22.86</v>
      </c>
      <c r="C303" s="2"/>
      <c r="E303" s="38">
        <f t="shared" si="80"/>
        <v>6.2288794393027563E-2</v>
      </c>
      <c r="F303" s="48"/>
      <c r="G303" s="171">
        <f t="shared" si="81"/>
        <v>22.922288794393026</v>
      </c>
      <c r="H303" s="3" t="s">
        <v>15</v>
      </c>
    </row>
    <row r="304" spans="1:10" s="3" customFormat="1" ht="12.75">
      <c r="A304" s="36"/>
      <c r="B304" s="2" t="s">
        <v>77</v>
      </c>
      <c r="C304" s="2"/>
      <c r="E304" s="38"/>
      <c r="F304" s="48"/>
      <c r="G304" s="171"/>
    </row>
    <row r="305" spans="1:8" s="3" customFormat="1" ht="12.75">
      <c r="A305" s="4" t="s">
        <v>78</v>
      </c>
      <c r="B305" s="2"/>
      <c r="C305" s="2"/>
      <c r="E305" s="38"/>
      <c r="F305" s="48"/>
      <c r="G305" s="171"/>
    </row>
    <row r="306" spans="1:8" s="3" customFormat="1" ht="12.75">
      <c r="A306" s="3" t="s">
        <v>62</v>
      </c>
      <c r="B306" s="2">
        <v>15.99</v>
      </c>
      <c r="C306" s="2"/>
      <c r="E306" s="38">
        <f t="shared" ref="E306:E308" si="82">B306*$G$2</f>
        <v>4.3569458545254194E-2</v>
      </c>
      <c r="F306" s="48"/>
      <c r="G306" s="171">
        <f t="shared" ref="G306:G308" si="83">B306+E306</f>
        <v>16.033569458545255</v>
      </c>
      <c r="H306" s="3" t="s">
        <v>15</v>
      </c>
    </row>
    <row r="307" spans="1:8" s="3" customFormat="1" ht="12.75">
      <c r="A307" s="3" t="s">
        <v>63</v>
      </c>
      <c r="B307" s="2">
        <v>17.47</v>
      </c>
      <c r="C307" s="2"/>
      <c r="E307" s="38">
        <f t="shared" si="82"/>
        <v>4.7602153895283966E-2</v>
      </c>
      <c r="F307" s="48"/>
      <c r="G307" s="171">
        <f t="shared" si="83"/>
        <v>17.517602153895282</v>
      </c>
      <c r="H307" s="3" t="s">
        <v>15</v>
      </c>
    </row>
    <row r="308" spans="1:8" s="3" customFormat="1" ht="12.75">
      <c r="A308" s="3" t="s">
        <v>75</v>
      </c>
      <c r="B308" s="2">
        <v>22.86</v>
      </c>
      <c r="C308" s="2"/>
      <c r="E308" s="38">
        <f t="shared" si="82"/>
        <v>6.2288794393027563E-2</v>
      </c>
      <c r="F308" s="48"/>
      <c r="G308" s="171">
        <f t="shared" si="83"/>
        <v>22.922288794393026</v>
      </c>
      <c r="H308" s="3" t="s">
        <v>15</v>
      </c>
    </row>
    <row r="309" spans="1:8" s="3" customFormat="1" ht="12.75">
      <c r="A309" s="36"/>
      <c r="B309" s="2" t="s">
        <v>77</v>
      </c>
      <c r="C309" s="2"/>
      <c r="E309" s="38"/>
      <c r="F309" s="48"/>
      <c r="G309" s="171"/>
    </row>
    <row r="310" spans="1:8" s="3" customFormat="1" ht="12.75">
      <c r="A310" s="39" t="s">
        <v>79</v>
      </c>
      <c r="B310" s="2"/>
      <c r="C310" s="2"/>
      <c r="E310" s="38"/>
      <c r="F310" s="48"/>
      <c r="G310" s="171"/>
    </row>
    <row r="311" spans="1:8" s="3" customFormat="1" ht="12.75">
      <c r="A311" s="39" t="s">
        <v>80</v>
      </c>
      <c r="B311" s="2"/>
      <c r="C311" s="2"/>
      <c r="E311" s="38"/>
      <c r="F311" s="48"/>
      <c r="G311" s="171"/>
    </row>
    <row r="312" spans="1:8" s="3" customFormat="1" ht="12.75">
      <c r="A312" s="3" t="s">
        <v>62</v>
      </c>
      <c r="B312" s="2">
        <v>27</v>
      </c>
      <c r="C312" s="2"/>
      <c r="E312" s="38">
        <f t="shared" ref="E312:E314" si="84">B312*$G$2</f>
        <v>7.3569442196489254E-2</v>
      </c>
      <c r="F312" s="48"/>
      <c r="G312" s="171">
        <f t="shared" ref="G312:G314" si="85">B312+E312</f>
        <v>27.07356944219649</v>
      </c>
      <c r="H312" s="3" t="s">
        <v>15</v>
      </c>
    </row>
    <row r="313" spans="1:8" s="3" customFormat="1" ht="12.75">
      <c r="A313" s="3" t="s">
        <v>63</v>
      </c>
      <c r="B313" s="2">
        <v>27</v>
      </c>
      <c r="C313" s="2"/>
      <c r="E313" s="38">
        <f t="shared" si="84"/>
        <v>7.3569442196489254E-2</v>
      </c>
      <c r="F313" s="48"/>
      <c r="G313" s="171">
        <f t="shared" si="85"/>
        <v>27.07356944219649</v>
      </c>
      <c r="H313" s="3" t="s">
        <v>15</v>
      </c>
    </row>
    <row r="314" spans="1:8" s="3" customFormat="1" ht="12.75">
      <c r="A314" s="3" t="s">
        <v>75</v>
      </c>
      <c r="B314" s="2">
        <v>27</v>
      </c>
      <c r="C314" s="2"/>
      <c r="E314" s="38">
        <f t="shared" si="84"/>
        <v>7.3569442196489254E-2</v>
      </c>
      <c r="F314" s="48"/>
      <c r="G314" s="171">
        <f t="shared" si="85"/>
        <v>27.07356944219649</v>
      </c>
      <c r="H314" s="3" t="s">
        <v>15</v>
      </c>
    </row>
    <row r="315" spans="1:8" s="3" customFormat="1" ht="12.75">
      <c r="B315" s="2"/>
      <c r="C315" s="2"/>
      <c r="E315" s="38"/>
      <c r="F315" s="48"/>
      <c r="G315" s="171"/>
    </row>
    <row r="316" spans="1:8" s="3" customFormat="1" ht="12.75">
      <c r="A316" s="4" t="s">
        <v>76</v>
      </c>
      <c r="B316" s="2"/>
      <c r="C316" s="2"/>
      <c r="E316" s="38"/>
      <c r="F316" s="48"/>
      <c r="G316" s="171"/>
    </row>
    <row r="317" spans="1:8" s="3" customFormat="1" ht="12.75">
      <c r="A317" s="3" t="s">
        <v>62</v>
      </c>
      <c r="B317" s="2">
        <v>15.99</v>
      </c>
      <c r="C317" s="2"/>
      <c r="E317" s="38">
        <f t="shared" ref="E317:E319" si="86">B317*$G$2</f>
        <v>4.3569458545254194E-2</v>
      </c>
      <c r="F317" s="48"/>
      <c r="G317" s="171">
        <f t="shared" ref="G317:G319" si="87">B317+E317</f>
        <v>16.033569458545255</v>
      </c>
      <c r="H317" s="3" t="s">
        <v>15</v>
      </c>
    </row>
    <row r="318" spans="1:8" s="3" customFormat="1" ht="12.75">
      <c r="A318" s="3" t="s">
        <v>63</v>
      </c>
      <c r="B318" s="2">
        <v>17.47</v>
      </c>
      <c r="C318" s="2"/>
      <c r="E318" s="38">
        <f t="shared" si="86"/>
        <v>4.7602153895283966E-2</v>
      </c>
      <c r="F318" s="48"/>
      <c r="G318" s="171">
        <f t="shared" si="87"/>
        <v>17.517602153895282</v>
      </c>
      <c r="H318" s="3" t="s">
        <v>15</v>
      </c>
    </row>
    <row r="319" spans="1:8" s="3" customFormat="1" ht="12.75">
      <c r="A319" s="3" t="s">
        <v>75</v>
      </c>
      <c r="B319" s="2">
        <v>22.86</v>
      </c>
      <c r="C319" s="2"/>
      <c r="E319" s="38">
        <f t="shared" si="86"/>
        <v>6.2288794393027563E-2</v>
      </c>
      <c r="F319" s="48"/>
      <c r="G319" s="171">
        <f t="shared" si="87"/>
        <v>22.922288794393026</v>
      </c>
      <c r="H319" s="3" t="s">
        <v>15</v>
      </c>
    </row>
    <row r="320" spans="1:8" s="3" customFormat="1" ht="12.75">
      <c r="A320" s="36"/>
      <c r="B320" s="2" t="s">
        <v>77</v>
      </c>
      <c r="C320" s="2"/>
      <c r="E320" s="38"/>
      <c r="F320" s="48"/>
      <c r="G320" s="171"/>
    </row>
    <row r="321" spans="1:8" s="3" customFormat="1" ht="12.75">
      <c r="A321" s="4" t="s">
        <v>81</v>
      </c>
      <c r="B321" s="2"/>
      <c r="C321" s="2"/>
      <c r="E321" s="38"/>
      <c r="F321" s="48"/>
      <c r="G321" s="171"/>
    </row>
    <row r="322" spans="1:8" s="3" customFormat="1" ht="12.75">
      <c r="A322" s="3" t="s">
        <v>62</v>
      </c>
      <c r="B322" s="2">
        <v>0.48</v>
      </c>
      <c r="C322" s="2"/>
      <c r="E322" s="38"/>
      <c r="F322" s="48"/>
      <c r="G322" s="171">
        <f t="shared" ref="G322:G324" si="88">B322+E322</f>
        <v>0.48</v>
      </c>
      <c r="H322" s="19" t="s">
        <v>145</v>
      </c>
    </row>
    <row r="323" spans="1:8" s="3" customFormat="1" ht="12.75">
      <c r="A323" s="3" t="s">
        <v>63</v>
      </c>
      <c r="B323" s="2">
        <v>0.53</v>
      </c>
      <c r="C323" s="2"/>
      <c r="E323" s="38"/>
      <c r="F323" s="48"/>
      <c r="G323" s="171">
        <f t="shared" si="88"/>
        <v>0.53</v>
      </c>
      <c r="H323" s="19" t="s">
        <v>145</v>
      </c>
    </row>
    <row r="324" spans="1:8" s="3" customFormat="1" ht="12.75">
      <c r="A324" s="3" t="s">
        <v>75</v>
      </c>
      <c r="B324" s="2">
        <v>0.69</v>
      </c>
      <c r="C324" s="2"/>
      <c r="E324" s="38"/>
      <c r="F324" s="48"/>
      <c r="G324" s="171">
        <f t="shared" si="88"/>
        <v>0.69</v>
      </c>
      <c r="H324" s="19" t="s">
        <v>145</v>
      </c>
    </row>
    <row r="325" spans="1:8" s="3" customFormat="1" ht="12.75">
      <c r="B325" s="2"/>
      <c r="C325" s="2"/>
      <c r="E325" s="38"/>
      <c r="F325" s="48"/>
      <c r="G325" s="171"/>
    </row>
    <row r="326" spans="1:8" s="3" customFormat="1" ht="12.75">
      <c r="A326" s="4" t="s">
        <v>82</v>
      </c>
      <c r="B326" s="2"/>
      <c r="C326" s="2"/>
      <c r="E326" s="38"/>
      <c r="F326" s="48"/>
      <c r="G326" s="171"/>
    </row>
    <row r="327" spans="1:8" s="3" customFormat="1" ht="12.75">
      <c r="A327" s="3" t="s">
        <v>62</v>
      </c>
      <c r="B327" s="2">
        <v>14.26</v>
      </c>
      <c r="C327" s="2"/>
      <c r="E327" s="38"/>
      <c r="F327" s="48"/>
      <c r="G327" s="171">
        <f t="shared" ref="G327:G329" si="89">B327+E327</f>
        <v>14.26</v>
      </c>
      <c r="H327" s="19" t="s">
        <v>145</v>
      </c>
    </row>
    <row r="328" spans="1:8" s="3" customFormat="1" ht="12.75">
      <c r="A328" s="3" t="s">
        <v>63</v>
      </c>
      <c r="B328" s="2">
        <v>15.77</v>
      </c>
      <c r="C328" s="2"/>
      <c r="E328" s="38"/>
      <c r="F328" s="48"/>
      <c r="G328" s="171">
        <f t="shared" si="89"/>
        <v>15.77</v>
      </c>
      <c r="H328" s="19" t="s">
        <v>145</v>
      </c>
    </row>
    <row r="329" spans="1:8" s="3" customFormat="1" ht="12.75">
      <c r="A329" s="3" t="s">
        <v>75</v>
      </c>
      <c r="B329" s="2">
        <v>20.63</v>
      </c>
      <c r="C329" s="2"/>
      <c r="E329" s="38"/>
      <c r="F329" s="48"/>
      <c r="G329" s="171">
        <f t="shared" si="89"/>
        <v>20.63</v>
      </c>
      <c r="H329" s="19" t="s">
        <v>145</v>
      </c>
    </row>
    <row r="330" spans="1:8" s="3" customFormat="1" ht="12.75">
      <c r="B330" s="2"/>
      <c r="C330" s="2"/>
      <c r="E330" s="38"/>
      <c r="F330" s="48"/>
      <c r="G330" s="171"/>
      <c r="H330" s="19"/>
    </row>
    <row r="331" spans="1:8" s="3" customFormat="1" ht="12.75">
      <c r="A331" s="4" t="s">
        <v>390</v>
      </c>
      <c r="B331" s="2"/>
      <c r="C331" s="2"/>
      <c r="E331" s="38"/>
      <c r="F331" s="48"/>
      <c r="G331" s="171"/>
      <c r="H331" s="19"/>
    </row>
    <row r="332" spans="1:8" s="3" customFormat="1" ht="12.75">
      <c r="B332" s="2">
        <v>250</v>
      </c>
      <c r="C332" s="2"/>
      <c r="E332" s="38">
        <f>B332*$G$2</f>
        <v>0.68119853885638193</v>
      </c>
      <c r="F332" s="48"/>
      <c r="G332" s="171">
        <f>B332+E332</f>
        <v>250.68119853885639</v>
      </c>
      <c r="H332" s="3" t="s">
        <v>15</v>
      </c>
    </row>
    <row r="333" spans="1:8" s="3" customFormat="1" ht="12.75">
      <c r="B333" s="2">
        <v>280</v>
      </c>
      <c r="C333" s="2"/>
      <c r="E333" s="38">
        <f>B333*$G$2</f>
        <v>0.76294236351914779</v>
      </c>
      <c r="F333" s="48"/>
      <c r="G333" s="171">
        <f>B333+E333</f>
        <v>280.76294236351913</v>
      </c>
      <c r="H333" s="3" t="s">
        <v>15</v>
      </c>
    </row>
    <row r="334" spans="1:8" s="3" customFormat="1" ht="12.75">
      <c r="B334" s="2">
        <v>300</v>
      </c>
      <c r="C334" s="2"/>
      <c r="E334" s="38">
        <f>B334*$G$2</f>
        <v>0.8174382466276584</v>
      </c>
      <c r="F334" s="48"/>
      <c r="G334" s="171">
        <f>B334+E334</f>
        <v>300.81743824662766</v>
      </c>
      <c r="H334" s="3" t="s">
        <v>15</v>
      </c>
    </row>
    <row r="335" spans="1:8" s="3" customFormat="1" ht="12.75">
      <c r="B335" s="2"/>
      <c r="C335" s="2"/>
      <c r="E335" s="38"/>
      <c r="F335" s="48"/>
      <c r="G335" s="171"/>
    </row>
    <row r="336" spans="1:8" s="3" customFormat="1" ht="12.75">
      <c r="A336" s="4" t="s">
        <v>83</v>
      </c>
      <c r="B336" s="52"/>
      <c r="C336" s="52"/>
      <c r="D336" s="4"/>
      <c r="E336" s="33"/>
      <c r="F336" s="53"/>
      <c r="G336" s="172"/>
    </row>
    <row r="337" spans="1:12" s="3" customFormat="1" ht="12.75">
      <c r="A337" s="3" t="s">
        <v>84</v>
      </c>
      <c r="B337" s="2">
        <v>2.5299999999999998</v>
      </c>
      <c r="C337" s="2"/>
      <c r="E337" s="38">
        <f>B337*$G$2</f>
        <v>6.8937292132265852E-3</v>
      </c>
      <c r="F337" s="48"/>
      <c r="G337" s="171">
        <f>B337+E337</f>
        <v>2.5368937292132263</v>
      </c>
      <c r="H337" s="3" t="s">
        <v>15</v>
      </c>
    </row>
    <row r="338" spans="1:12" s="3" customFormat="1" ht="12.75">
      <c r="B338" s="2"/>
      <c r="C338" s="2"/>
      <c r="E338" s="38"/>
      <c r="F338" s="48"/>
      <c r="G338" s="171"/>
    </row>
    <row r="339" spans="1:12" s="3" customFormat="1" ht="12.75">
      <c r="A339" s="3" t="s">
        <v>156</v>
      </c>
      <c r="B339" s="2">
        <v>14.81</v>
      </c>
      <c r="C339" s="2"/>
      <c r="E339" s="38">
        <f>B339*$G$2</f>
        <v>4.0354201441852068E-2</v>
      </c>
      <c r="F339" s="48"/>
      <c r="G339" s="171">
        <f>B339+E339</f>
        <v>14.850354201441853</v>
      </c>
      <c r="H339" s="3" t="s">
        <v>15</v>
      </c>
    </row>
    <row r="340" spans="1:12" s="3" customFormat="1" ht="12.75">
      <c r="B340" s="2"/>
      <c r="C340" s="2"/>
      <c r="E340" s="38"/>
      <c r="F340" s="48"/>
      <c r="G340" s="35"/>
    </row>
    <row r="341" spans="1:12" s="3" customFormat="1" ht="12.75">
      <c r="A341" s="79" t="s">
        <v>159</v>
      </c>
      <c r="B341" s="85"/>
      <c r="C341" s="85"/>
      <c r="D341" s="88"/>
      <c r="E341" s="38"/>
      <c r="F341" s="48"/>
      <c r="G341" s="35"/>
    </row>
    <row r="342" spans="1:12" s="3" customFormat="1" ht="12.75">
      <c r="A342" s="3" t="s">
        <v>160</v>
      </c>
      <c r="B342" s="2">
        <v>4.7699999999999996</v>
      </c>
      <c r="C342" s="2"/>
      <c r="E342" s="38">
        <f>B342*$G$2</f>
        <v>1.2997268121379767E-2</v>
      </c>
      <c r="F342" s="48"/>
      <c r="G342" s="171">
        <f>B342+E342</f>
        <v>4.7829972681213793</v>
      </c>
      <c r="H342" s="3" t="s">
        <v>15</v>
      </c>
      <c r="I342" s="89"/>
    </row>
    <row r="343" spans="1:12" s="3" customFormat="1" ht="12.75">
      <c r="A343" s="3" t="s">
        <v>161</v>
      </c>
      <c r="B343" s="2">
        <v>5.63</v>
      </c>
      <c r="C343" s="2"/>
      <c r="E343" s="38">
        <f t="shared" ref="E343:E345" si="90">B343*$G$2</f>
        <v>1.5340591095045722E-2</v>
      </c>
      <c r="F343" s="48"/>
      <c r="G343" s="171">
        <f t="shared" ref="G343:G345" si="91">B343+E343</f>
        <v>5.6453405910950458</v>
      </c>
      <c r="H343" s="3" t="s">
        <v>15</v>
      </c>
      <c r="I343" s="89"/>
    </row>
    <row r="344" spans="1:12" s="3" customFormat="1" ht="12.75">
      <c r="A344" s="3" t="s">
        <v>162</v>
      </c>
      <c r="B344" s="2">
        <v>6.66</v>
      </c>
      <c r="C344" s="2"/>
      <c r="E344" s="38">
        <f t="shared" si="90"/>
        <v>1.8147129075134015E-2</v>
      </c>
      <c r="F344" s="48"/>
      <c r="G344" s="171">
        <f t="shared" si="91"/>
        <v>6.6781471290751337</v>
      </c>
      <c r="H344" s="3" t="s">
        <v>15</v>
      </c>
      <c r="I344" s="89"/>
    </row>
    <row r="345" spans="1:12" s="3" customFormat="1" ht="12.75">
      <c r="A345" s="3" t="s">
        <v>163</v>
      </c>
      <c r="B345" s="2">
        <v>8.35</v>
      </c>
      <c r="C345" s="2"/>
      <c r="E345" s="38">
        <f t="shared" si="90"/>
        <v>2.2752031197803158E-2</v>
      </c>
      <c r="F345" s="48"/>
      <c r="G345" s="171">
        <f t="shared" si="91"/>
        <v>8.3727520311978036</v>
      </c>
      <c r="H345" s="3" t="s">
        <v>15</v>
      </c>
      <c r="I345" s="89"/>
    </row>
    <row r="346" spans="1:12" s="2" customFormat="1" ht="12.75">
      <c r="A346" s="36"/>
      <c r="D346" s="3"/>
      <c r="E346" s="38"/>
      <c r="F346" s="48"/>
      <c r="G346" s="171"/>
      <c r="H346" s="3"/>
      <c r="I346" s="3"/>
      <c r="J346" s="3"/>
      <c r="K346" s="3"/>
      <c r="L346" s="3"/>
    </row>
    <row r="347" spans="1:12" s="52" customFormat="1" ht="12.75">
      <c r="A347" s="4" t="s">
        <v>86</v>
      </c>
      <c r="D347" s="4"/>
      <c r="E347" s="33"/>
      <c r="F347" s="53"/>
      <c r="G347" s="172"/>
      <c r="H347" s="3"/>
      <c r="I347" s="3"/>
      <c r="J347" s="3"/>
      <c r="K347" s="4"/>
      <c r="L347" s="4"/>
    </row>
    <row r="348" spans="1:12" s="2" customFormat="1" ht="12.75">
      <c r="A348" s="3" t="s">
        <v>85</v>
      </c>
      <c r="B348" s="2">
        <v>14.88</v>
      </c>
      <c r="D348" s="3"/>
      <c r="E348" s="38">
        <f>B348*$G$2</f>
        <v>4.0544937032731855E-2</v>
      </c>
      <c r="F348" s="48"/>
      <c r="G348" s="171">
        <f>B348+E348</f>
        <v>14.920544937032732</v>
      </c>
      <c r="H348" s="3" t="s">
        <v>15</v>
      </c>
      <c r="I348" s="3"/>
      <c r="J348" s="3"/>
      <c r="K348" s="3"/>
      <c r="L348" s="3"/>
    </row>
    <row r="349" spans="1:12" s="2" customFormat="1" ht="12.75">
      <c r="A349" s="3" t="s">
        <v>161</v>
      </c>
      <c r="B349" s="2">
        <v>15.74</v>
      </c>
      <c r="D349" s="3"/>
      <c r="E349" s="38">
        <f t="shared" ref="E349:E351" si="92">B349*$G$2</f>
        <v>4.288826000639781E-2</v>
      </c>
      <c r="F349" s="48"/>
      <c r="G349" s="171">
        <f t="shared" ref="G349:G351" si="93">B349+E349</f>
        <v>15.782888260006398</v>
      </c>
      <c r="H349" s="3" t="s">
        <v>15</v>
      </c>
      <c r="I349" s="3"/>
      <c r="J349" s="3"/>
      <c r="K349" s="3"/>
      <c r="L349" s="3"/>
    </row>
    <row r="350" spans="1:12" s="2" customFormat="1" ht="12.75">
      <c r="A350" s="3" t="s">
        <v>162</v>
      </c>
      <c r="B350" s="2">
        <v>16.77</v>
      </c>
      <c r="D350" s="3"/>
      <c r="E350" s="38">
        <f t="shared" si="92"/>
        <v>4.5694797986486103E-2</v>
      </c>
      <c r="F350" s="48"/>
      <c r="G350" s="171">
        <f t="shared" si="93"/>
        <v>16.815694797986485</v>
      </c>
      <c r="H350" s="3" t="s">
        <v>15</v>
      </c>
      <c r="I350" s="3"/>
      <c r="J350" s="3"/>
      <c r="K350" s="3"/>
      <c r="L350" s="3"/>
    </row>
    <row r="351" spans="1:12" s="2" customFormat="1" ht="12.75">
      <c r="A351" s="3" t="s">
        <v>163</v>
      </c>
      <c r="B351" s="2">
        <v>18.46</v>
      </c>
      <c r="D351" s="3"/>
      <c r="E351" s="38">
        <f t="shared" si="92"/>
        <v>5.029970010915525E-2</v>
      </c>
      <c r="F351" s="48"/>
      <c r="G351" s="171">
        <f t="shared" si="93"/>
        <v>18.510299700109154</v>
      </c>
      <c r="H351" s="3" t="s">
        <v>15</v>
      </c>
      <c r="I351" s="3"/>
      <c r="J351" s="3"/>
      <c r="K351" s="3"/>
      <c r="L351" s="3"/>
    </row>
    <row r="352" spans="1:12" s="2" customFormat="1" ht="12.75">
      <c r="A352" s="3"/>
      <c r="D352" s="3"/>
      <c r="E352" s="38"/>
      <c r="F352" s="48"/>
      <c r="G352" s="171"/>
      <c r="H352" s="3"/>
      <c r="I352" s="3"/>
      <c r="J352" s="3"/>
      <c r="K352" s="3"/>
      <c r="L352" s="3"/>
    </row>
    <row r="353" spans="1:12" s="2" customFormat="1" ht="12.75">
      <c r="A353" s="4" t="s">
        <v>79</v>
      </c>
      <c r="D353" s="3"/>
      <c r="E353" s="38"/>
      <c r="F353" s="48"/>
      <c r="G353" s="171"/>
      <c r="H353" s="3"/>
      <c r="I353" s="3"/>
      <c r="J353" s="3"/>
      <c r="K353" s="3"/>
      <c r="L353" s="3"/>
    </row>
    <row r="354" spans="1:12" s="2" customFormat="1" ht="12.75">
      <c r="A354" s="3" t="s">
        <v>85</v>
      </c>
      <c r="B354" s="2">
        <v>4.7699999999999996</v>
      </c>
      <c r="D354" s="3"/>
      <c r="E354" s="38">
        <f t="shared" ref="E354:E357" si="94">B354*$G$2</f>
        <v>1.2997268121379767E-2</v>
      </c>
      <c r="F354" s="48"/>
      <c r="G354" s="171">
        <f t="shared" ref="G354:G357" si="95">B354+E354</f>
        <v>4.7829972681213793</v>
      </c>
      <c r="H354" s="3" t="s">
        <v>15</v>
      </c>
      <c r="I354" s="3"/>
      <c r="J354" s="3"/>
      <c r="K354" s="3"/>
      <c r="L354" s="3"/>
    </row>
    <row r="355" spans="1:12" s="2" customFormat="1" ht="12.75">
      <c r="A355" s="3" t="s">
        <v>161</v>
      </c>
      <c r="B355" s="2">
        <v>5.63</v>
      </c>
      <c r="D355" s="3"/>
      <c r="E355" s="38">
        <f t="shared" si="94"/>
        <v>1.5340591095045722E-2</v>
      </c>
      <c r="F355" s="48"/>
      <c r="G355" s="171">
        <f t="shared" si="95"/>
        <v>5.6453405910950458</v>
      </c>
      <c r="H355" s="3" t="s">
        <v>15</v>
      </c>
      <c r="I355" s="3"/>
      <c r="J355" s="3"/>
      <c r="K355" s="3"/>
      <c r="L355" s="3"/>
    </row>
    <row r="356" spans="1:12" s="2" customFormat="1" ht="12.75">
      <c r="A356" s="3" t="s">
        <v>162</v>
      </c>
      <c r="B356" s="2">
        <v>6.66</v>
      </c>
      <c r="D356" s="3"/>
      <c r="E356" s="38">
        <f t="shared" si="94"/>
        <v>1.8147129075134015E-2</v>
      </c>
      <c r="F356" s="48"/>
      <c r="G356" s="171">
        <f t="shared" si="95"/>
        <v>6.6781471290751337</v>
      </c>
      <c r="H356" s="3" t="s">
        <v>15</v>
      </c>
      <c r="I356" s="3"/>
      <c r="J356" s="3"/>
      <c r="K356" s="3"/>
      <c r="L356" s="3"/>
    </row>
    <row r="357" spans="1:12" s="2" customFormat="1" ht="12.75">
      <c r="A357" s="3" t="s">
        <v>163</v>
      </c>
      <c r="B357" s="2">
        <v>8.35</v>
      </c>
      <c r="D357" s="3"/>
      <c r="E357" s="38">
        <f t="shared" si="94"/>
        <v>2.2752031197803158E-2</v>
      </c>
      <c r="F357" s="48"/>
      <c r="G357" s="171">
        <f t="shared" si="95"/>
        <v>8.3727520311978036</v>
      </c>
      <c r="H357" s="3" t="s">
        <v>15</v>
      </c>
      <c r="I357" s="3"/>
      <c r="J357" s="3"/>
      <c r="K357" s="3"/>
      <c r="L357" s="3"/>
    </row>
    <row r="358" spans="1:12" s="2" customFormat="1" ht="12.75">
      <c r="A358" s="3"/>
      <c r="D358" s="3"/>
      <c r="E358" s="38"/>
      <c r="F358" s="48"/>
      <c r="G358" s="171"/>
      <c r="H358" s="3"/>
      <c r="I358" s="3"/>
      <c r="J358" s="3"/>
      <c r="K358" s="3"/>
      <c r="L358" s="3"/>
    </row>
    <row r="359" spans="1:12" s="2" customFormat="1" ht="12.75">
      <c r="A359" s="3" t="s">
        <v>87</v>
      </c>
      <c r="B359" s="2">
        <v>19.04</v>
      </c>
      <c r="D359" s="3"/>
      <c r="E359" s="38">
        <f>B359*$G$2</f>
        <v>5.1880080719302051E-2</v>
      </c>
      <c r="F359" s="48"/>
      <c r="G359" s="171">
        <f t="shared" ref="G359:G370" si="96">B359+E359</f>
        <v>19.091880080719299</v>
      </c>
      <c r="H359" s="3" t="s">
        <v>15</v>
      </c>
      <c r="I359" s="3"/>
      <c r="J359" s="3"/>
      <c r="K359" s="3"/>
      <c r="L359" s="3"/>
    </row>
    <row r="360" spans="1:12" s="2" customFormat="1" ht="12.75">
      <c r="A360" s="3" t="s">
        <v>88</v>
      </c>
      <c r="B360" s="2">
        <v>4.75</v>
      </c>
      <c r="D360" s="3"/>
      <c r="E360" s="38">
        <f>B360*$G$2</f>
        <v>1.2942772238271257E-2</v>
      </c>
      <c r="F360" s="48"/>
      <c r="G360" s="171">
        <f t="shared" si="96"/>
        <v>4.7629427722382713</v>
      </c>
      <c r="H360" s="3" t="s">
        <v>15</v>
      </c>
      <c r="I360" s="3"/>
      <c r="J360" s="3"/>
      <c r="K360" s="3"/>
      <c r="L360" s="3"/>
    </row>
    <row r="361" spans="1:12" s="2" customFormat="1" ht="12.75">
      <c r="A361" s="3" t="s">
        <v>164</v>
      </c>
      <c r="B361" s="2">
        <v>4.0599999999999996</v>
      </c>
      <c r="D361" s="3"/>
      <c r="E361" s="38">
        <f>B361*$G$2</f>
        <v>1.1062664271027643E-2</v>
      </c>
      <c r="F361" s="48"/>
      <c r="G361" s="171">
        <f t="shared" ref="G361:G362" si="97">B361+E361</f>
        <v>4.071062664271027</v>
      </c>
      <c r="H361" s="3" t="s">
        <v>15</v>
      </c>
      <c r="I361" s="3"/>
      <c r="J361" s="3"/>
      <c r="K361" s="3"/>
      <c r="L361" s="3"/>
    </row>
    <row r="362" spans="1:12" s="2" customFormat="1" ht="12.75">
      <c r="A362" s="3" t="s">
        <v>165</v>
      </c>
      <c r="B362" s="2">
        <v>4.3899999999999997</v>
      </c>
      <c r="D362" s="3"/>
      <c r="E362" s="38">
        <f>B362*$G$2</f>
        <v>1.1961846342318066E-2</v>
      </c>
      <c r="F362" s="48"/>
      <c r="G362" s="171">
        <f t="shared" si="97"/>
        <v>4.401961846342318</v>
      </c>
      <c r="H362" s="3" t="s">
        <v>15</v>
      </c>
      <c r="I362" s="3"/>
      <c r="J362" s="3"/>
      <c r="K362" s="3"/>
      <c r="L362" s="3"/>
    </row>
    <row r="363" spans="1:12" s="2" customFormat="1" ht="12.75">
      <c r="A363" s="3"/>
      <c r="D363" s="3"/>
      <c r="E363" s="38"/>
      <c r="F363" s="48"/>
      <c r="G363" s="171"/>
      <c r="H363" s="3"/>
      <c r="I363" s="3"/>
      <c r="J363" s="3"/>
      <c r="K363" s="3"/>
      <c r="L363" s="3"/>
    </row>
    <row r="364" spans="1:12" s="2" customFormat="1" ht="12.75">
      <c r="A364" s="3" t="s">
        <v>166</v>
      </c>
      <c r="D364" s="3"/>
      <c r="E364" s="38"/>
      <c r="F364" s="48"/>
      <c r="G364" s="171"/>
      <c r="H364" s="3"/>
      <c r="I364" s="3"/>
      <c r="J364" s="3"/>
      <c r="K364" s="3"/>
      <c r="L364" s="3"/>
    </row>
    <row r="365" spans="1:12" s="2" customFormat="1" ht="12.75">
      <c r="A365" s="3" t="s">
        <v>160</v>
      </c>
      <c r="B365" s="2">
        <v>20.47</v>
      </c>
      <c r="D365" s="3"/>
      <c r="E365" s="38">
        <f t="shared" ref="E365:E368" si="98">B365*$G$2</f>
        <v>5.5776536361560554E-2</v>
      </c>
      <c r="F365" s="48"/>
      <c r="G365" s="171">
        <f t="shared" ref="G365:G368" si="99">B365+E365</f>
        <v>20.525776536361558</v>
      </c>
      <c r="H365" s="3" t="s">
        <v>15</v>
      </c>
      <c r="I365" s="3"/>
      <c r="J365" s="3"/>
      <c r="K365" s="3"/>
      <c r="L365" s="3"/>
    </row>
    <row r="366" spans="1:12" s="2" customFormat="1" ht="12.75">
      <c r="A366" s="3" t="s">
        <v>161</v>
      </c>
      <c r="B366" s="2">
        <v>24.17</v>
      </c>
      <c r="D366" s="3"/>
      <c r="E366" s="38">
        <f t="shared" si="98"/>
        <v>6.5858274736635011E-2</v>
      </c>
      <c r="F366" s="48"/>
      <c r="G366" s="171">
        <f t="shared" si="99"/>
        <v>24.235858274736636</v>
      </c>
      <c r="H366" s="3" t="s">
        <v>15</v>
      </c>
      <c r="I366" s="3"/>
      <c r="J366" s="3"/>
      <c r="K366" s="3"/>
      <c r="L366" s="3"/>
    </row>
    <row r="367" spans="1:12" s="2" customFormat="1" ht="12.75">
      <c r="A367" s="3" t="s">
        <v>162</v>
      </c>
      <c r="B367" s="2">
        <v>28.52</v>
      </c>
      <c r="D367" s="3"/>
      <c r="E367" s="38">
        <f t="shared" si="98"/>
        <v>7.7711129312736049E-2</v>
      </c>
      <c r="F367" s="48"/>
      <c r="G367" s="171">
        <f t="shared" si="99"/>
        <v>28.597711129312735</v>
      </c>
      <c r="H367" s="3" t="s">
        <v>15</v>
      </c>
      <c r="I367" s="3"/>
      <c r="J367" s="3"/>
      <c r="K367" s="3"/>
      <c r="L367" s="3"/>
    </row>
    <row r="368" spans="1:12" s="2" customFormat="1" ht="12.75">
      <c r="A368" s="3" t="s">
        <v>163</v>
      </c>
      <c r="B368" s="2">
        <v>35.79</v>
      </c>
      <c r="D368" s="3"/>
      <c r="E368" s="38">
        <f t="shared" si="98"/>
        <v>9.7520382822679635E-2</v>
      </c>
      <c r="F368" s="48"/>
      <c r="G368" s="171">
        <f t="shared" si="99"/>
        <v>35.887520382822679</v>
      </c>
      <c r="H368" s="3" t="s">
        <v>15</v>
      </c>
      <c r="I368" s="3"/>
      <c r="J368" s="3"/>
      <c r="K368" s="3"/>
      <c r="L368" s="3"/>
    </row>
    <row r="369" spans="1:12" s="2" customFormat="1" ht="12.75">
      <c r="A369" s="3"/>
      <c r="D369" s="3"/>
      <c r="E369" s="38"/>
      <c r="F369" s="48"/>
      <c r="G369" s="171"/>
      <c r="H369" s="3"/>
      <c r="I369" s="3"/>
      <c r="J369" s="3"/>
      <c r="K369" s="3"/>
      <c r="L369" s="3"/>
    </row>
    <row r="370" spans="1:12" s="2" customFormat="1" ht="12.75">
      <c r="A370" s="3" t="s">
        <v>89</v>
      </c>
      <c r="B370" s="2">
        <v>2.5299999999999998</v>
      </c>
      <c r="D370" s="3"/>
      <c r="E370" s="38">
        <f>B370*$G$2</f>
        <v>6.8937292132265852E-3</v>
      </c>
      <c r="F370" s="48"/>
      <c r="G370" s="171">
        <f t="shared" si="96"/>
        <v>2.5368937292132263</v>
      </c>
      <c r="H370" s="3" t="s">
        <v>15</v>
      </c>
      <c r="I370" s="3"/>
      <c r="J370" s="3"/>
      <c r="K370" s="3"/>
      <c r="L370" s="3"/>
    </row>
    <row r="371" spans="1:12" s="2" customFormat="1" ht="12.75">
      <c r="A371" s="36"/>
      <c r="D371" s="3"/>
      <c r="E371" s="38"/>
      <c r="F371" s="48"/>
      <c r="G371" s="171"/>
      <c r="H371" s="3"/>
      <c r="I371" s="3"/>
      <c r="J371" s="3"/>
      <c r="K371" s="3"/>
      <c r="L371" s="3"/>
    </row>
    <row r="372" spans="1:12" s="2" customFormat="1" ht="12.75">
      <c r="A372" s="82" t="s">
        <v>167</v>
      </c>
      <c r="B372" s="86"/>
      <c r="C372" s="86"/>
      <c r="D372" s="87"/>
      <c r="E372" s="38"/>
      <c r="F372" s="48"/>
      <c r="G372" s="171"/>
      <c r="H372" s="3"/>
      <c r="I372" s="3"/>
      <c r="J372" s="3"/>
      <c r="K372" s="3"/>
      <c r="L372" s="3"/>
    </row>
    <row r="373" spans="1:12" s="2" customFormat="1" ht="12.75">
      <c r="A373" s="3" t="s">
        <v>160</v>
      </c>
      <c r="B373" s="2">
        <v>4.49</v>
      </c>
      <c r="D373" s="3"/>
      <c r="E373" s="38">
        <f>B373*$G$2</f>
        <v>1.2234325757860621E-2</v>
      </c>
      <c r="F373" s="48"/>
      <c r="G373" s="171">
        <f>B373+E373</f>
        <v>4.5022343257578612</v>
      </c>
      <c r="H373" s="3" t="s">
        <v>15</v>
      </c>
      <c r="I373" s="3"/>
      <c r="J373" s="3"/>
      <c r="K373" s="3"/>
      <c r="L373" s="3"/>
    </row>
    <row r="374" spans="1:12" s="2" customFormat="1" ht="12.75">
      <c r="A374" s="3" t="s">
        <v>161</v>
      </c>
      <c r="B374" s="2">
        <v>5.15</v>
      </c>
      <c r="D374" s="3"/>
      <c r="E374" s="38">
        <f t="shared" ref="E374:E376" si="100">B374*$G$2</f>
        <v>1.4032689900441469E-2</v>
      </c>
      <c r="F374" s="48"/>
      <c r="G374" s="171">
        <f t="shared" ref="G374:G376" si="101">B374+E374</f>
        <v>5.1640326899004414</v>
      </c>
      <c r="H374" s="3" t="s">
        <v>15</v>
      </c>
      <c r="I374" s="3"/>
      <c r="J374" s="3"/>
      <c r="K374" s="3"/>
      <c r="L374" s="3"/>
    </row>
    <row r="375" spans="1:12" s="2" customFormat="1" ht="12.75">
      <c r="A375" s="3" t="s">
        <v>162</v>
      </c>
      <c r="B375" s="2">
        <v>6.12</v>
      </c>
      <c r="D375" s="3"/>
      <c r="E375" s="38">
        <f t="shared" si="100"/>
        <v>1.6675740231204231E-2</v>
      </c>
      <c r="F375" s="48"/>
      <c r="G375" s="171">
        <f t="shared" si="101"/>
        <v>6.1366757402312047</v>
      </c>
      <c r="H375" s="3" t="s">
        <v>15</v>
      </c>
      <c r="I375" s="3"/>
      <c r="J375" s="3"/>
      <c r="K375" s="3"/>
      <c r="L375" s="3"/>
    </row>
    <row r="376" spans="1:12" s="2" customFormat="1" ht="12.75">
      <c r="A376" s="3" t="s">
        <v>163</v>
      </c>
      <c r="B376" s="2">
        <v>7.72</v>
      </c>
      <c r="D376" s="3"/>
      <c r="E376" s="38">
        <f t="shared" si="100"/>
        <v>2.1035410879885075E-2</v>
      </c>
      <c r="F376" s="48"/>
      <c r="G376" s="171">
        <f t="shared" si="101"/>
        <v>7.7410354108798849</v>
      </c>
      <c r="H376" s="3" t="s">
        <v>15</v>
      </c>
      <c r="I376" s="3"/>
      <c r="J376" s="3"/>
      <c r="K376" s="3"/>
      <c r="L376" s="3"/>
    </row>
    <row r="377" spans="1:12" s="2" customFormat="1" ht="12.75">
      <c r="A377" s="36"/>
      <c r="D377" s="3"/>
      <c r="E377" s="38"/>
      <c r="F377" s="48"/>
      <c r="G377" s="171"/>
      <c r="H377" s="3"/>
      <c r="I377" s="3"/>
      <c r="J377" s="3"/>
      <c r="K377" s="3"/>
      <c r="L377" s="3"/>
    </row>
    <row r="378" spans="1:12" s="2" customFormat="1" ht="12.75">
      <c r="A378" s="4" t="s">
        <v>86</v>
      </c>
      <c r="B378" s="52"/>
      <c r="C378" s="52"/>
      <c r="D378" s="4"/>
      <c r="E378" s="33"/>
      <c r="F378" s="53"/>
      <c r="G378" s="172"/>
      <c r="H378" s="3"/>
      <c r="I378" s="3"/>
      <c r="J378" s="3"/>
      <c r="K378" s="3"/>
      <c r="L378" s="3"/>
    </row>
    <row r="379" spans="1:12" s="2" customFormat="1" ht="12.75">
      <c r="A379" s="3" t="s">
        <v>85</v>
      </c>
      <c r="B379" s="2">
        <v>14.6</v>
      </c>
      <c r="D379" s="3"/>
      <c r="E379" s="38">
        <f>B379*$G$2</f>
        <v>3.9781994669212707E-2</v>
      </c>
      <c r="F379" s="48"/>
      <c r="G379" s="171">
        <f>B379+E379</f>
        <v>14.639781994669212</v>
      </c>
      <c r="H379" s="3" t="s">
        <v>15</v>
      </c>
      <c r="I379" s="3"/>
      <c r="J379" s="3"/>
      <c r="K379" s="3"/>
      <c r="L379" s="3"/>
    </row>
    <row r="380" spans="1:12" s="2" customFormat="1" ht="12.75">
      <c r="A380" s="3" t="s">
        <v>161</v>
      </c>
      <c r="B380" s="2">
        <v>15.27</v>
      </c>
      <c r="D380" s="3"/>
      <c r="E380" s="38">
        <f t="shared" ref="E380:E382" si="102">B380*$G$2</f>
        <v>4.1607606753347813E-2</v>
      </c>
      <c r="F380" s="48"/>
      <c r="G380" s="171">
        <f t="shared" ref="G380:G382" si="103">B380+E380</f>
        <v>15.311607606753347</v>
      </c>
      <c r="H380" s="3" t="s">
        <v>15</v>
      </c>
      <c r="I380" s="3"/>
      <c r="J380" s="3"/>
      <c r="K380" s="3"/>
      <c r="L380" s="3"/>
    </row>
    <row r="381" spans="1:12" s="2" customFormat="1" ht="12.75">
      <c r="A381" s="3" t="s">
        <v>162</v>
      </c>
      <c r="B381" s="2">
        <v>16.239999999999998</v>
      </c>
      <c r="D381" s="3"/>
      <c r="E381" s="38">
        <f t="shared" si="102"/>
        <v>4.4250657084110571E-2</v>
      </c>
      <c r="F381" s="48"/>
      <c r="G381" s="171">
        <f t="shared" si="103"/>
        <v>16.284250657084108</v>
      </c>
      <c r="H381" s="3" t="s">
        <v>15</v>
      </c>
      <c r="I381" s="3"/>
      <c r="J381" s="3"/>
      <c r="K381" s="3"/>
      <c r="L381" s="3"/>
    </row>
    <row r="382" spans="1:12" s="2" customFormat="1" ht="12.75">
      <c r="A382" s="3" t="s">
        <v>163</v>
      </c>
      <c r="B382" s="2">
        <v>17.829999999999998</v>
      </c>
      <c r="D382" s="3"/>
      <c r="E382" s="38">
        <f t="shared" si="102"/>
        <v>4.858307979123716E-2</v>
      </c>
      <c r="F382" s="48"/>
      <c r="G382" s="171">
        <f t="shared" si="103"/>
        <v>17.878583079791234</v>
      </c>
      <c r="H382" s="3" t="s">
        <v>15</v>
      </c>
      <c r="I382" s="3"/>
      <c r="J382" s="3"/>
      <c r="K382" s="3"/>
      <c r="L382" s="3"/>
    </row>
    <row r="383" spans="1:12" s="2" customFormat="1" ht="12.75">
      <c r="A383" s="3"/>
      <c r="D383" s="3"/>
      <c r="E383" s="38"/>
      <c r="F383" s="48"/>
      <c r="G383" s="171"/>
      <c r="H383" s="3"/>
      <c r="I383" s="3"/>
      <c r="J383" s="3"/>
      <c r="K383" s="3"/>
      <c r="L383" s="3"/>
    </row>
    <row r="384" spans="1:12" s="2" customFormat="1" ht="12.75">
      <c r="A384" s="4" t="s">
        <v>79</v>
      </c>
      <c r="B384" s="2">
        <v>4.49</v>
      </c>
      <c r="D384" s="3"/>
      <c r="E384" s="38">
        <f t="shared" ref="E384:E387" si="104">B384*$G$2</f>
        <v>1.2234325757860621E-2</v>
      </c>
      <c r="F384" s="48"/>
      <c r="G384" s="171">
        <f t="shared" ref="G384:G387" si="105">B384+E384</f>
        <v>4.5022343257578612</v>
      </c>
      <c r="H384" s="3" t="s">
        <v>15</v>
      </c>
      <c r="I384" s="3"/>
      <c r="J384" s="3"/>
      <c r="K384" s="3"/>
      <c r="L384" s="3"/>
    </row>
    <row r="385" spans="1:12" s="2" customFormat="1" ht="12.75">
      <c r="A385" s="3" t="s">
        <v>85</v>
      </c>
      <c r="B385" s="2">
        <v>5.15</v>
      </c>
      <c r="D385" s="3"/>
      <c r="E385" s="38">
        <f t="shared" si="104"/>
        <v>1.4032689900441469E-2</v>
      </c>
      <c r="F385" s="48"/>
      <c r="G385" s="171">
        <f t="shared" si="105"/>
        <v>5.1640326899004414</v>
      </c>
      <c r="H385" s="3" t="s">
        <v>15</v>
      </c>
      <c r="I385" s="3"/>
      <c r="J385" s="3"/>
      <c r="K385" s="3"/>
      <c r="L385" s="3"/>
    </row>
    <row r="386" spans="1:12" s="2" customFormat="1" ht="12.75">
      <c r="A386" s="3" t="s">
        <v>161</v>
      </c>
      <c r="B386" s="2">
        <v>6.12</v>
      </c>
      <c r="D386" s="3"/>
      <c r="E386" s="38">
        <f t="shared" si="104"/>
        <v>1.6675740231204231E-2</v>
      </c>
      <c r="F386" s="48"/>
      <c r="G386" s="171">
        <f t="shared" si="105"/>
        <v>6.1366757402312047</v>
      </c>
      <c r="H386" s="3" t="s">
        <v>15</v>
      </c>
      <c r="I386" s="3"/>
      <c r="J386" s="3"/>
      <c r="K386" s="3"/>
      <c r="L386" s="3"/>
    </row>
    <row r="387" spans="1:12" s="2" customFormat="1" ht="12.75">
      <c r="A387" s="3" t="s">
        <v>162</v>
      </c>
      <c r="B387" s="2">
        <v>7.72</v>
      </c>
      <c r="D387" s="3"/>
      <c r="E387" s="38">
        <f t="shared" si="104"/>
        <v>2.1035410879885075E-2</v>
      </c>
      <c r="F387" s="48"/>
      <c r="G387" s="171">
        <f t="shared" si="105"/>
        <v>7.7410354108798849</v>
      </c>
      <c r="H387" s="3" t="s">
        <v>15</v>
      </c>
      <c r="I387" s="3"/>
      <c r="J387" s="3"/>
      <c r="K387" s="3"/>
      <c r="L387" s="3"/>
    </row>
    <row r="388" spans="1:12" s="2" customFormat="1" ht="12.75">
      <c r="A388" s="3" t="s">
        <v>163</v>
      </c>
      <c r="D388" s="3"/>
      <c r="E388" s="38"/>
      <c r="F388" s="48"/>
      <c r="G388" s="171"/>
      <c r="H388" s="3"/>
      <c r="I388" s="3"/>
      <c r="J388" s="3"/>
      <c r="K388" s="3"/>
      <c r="L388" s="3"/>
    </row>
    <row r="389" spans="1:12" s="2" customFormat="1" ht="12.75">
      <c r="A389" s="3"/>
      <c r="D389" s="3"/>
      <c r="E389" s="38"/>
      <c r="F389" s="48"/>
      <c r="G389" s="171"/>
      <c r="H389" s="3"/>
      <c r="I389" s="3"/>
      <c r="J389" s="3"/>
      <c r="K389" s="3"/>
      <c r="L389" s="3"/>
    </row>
    <row r="390" spans="1:12" s="2" customFormat="1" ht="12.75">
      <c r="A390" s="3" t="s">
        <v>87</v>
      </c>
      <c r="B390" s="2">
        <v>17.920000000000002</v>
      </c>
      <c r="D390" s="3"/>
      <c r="E390" s="38">
        <f>B390*$G$2</f>
        <v>4.8828311265225466E-2</v>
      </c>
      <c r="F390" s="48"/>
      <c r="G390" s="171">
        <f t="shared" ref="G390:G393" si="106">B390+E390</f>
        <v>17.968828311265227</v>
      </c>
      <c r="H390" s="3" t="s">
        <v>15</v>
      </c>
      <c r="I390" s="3"/>
      <c r="J390" s="3"/>
      <c r="K390" s="3"/>
      <c r="L390" s="3"/>
    </row>
    <row r="391" spans="1:12" s="2" customFormat="1" ht="12.75">
      <c r="A391" s="3" t="s">
        <v>88</v>
      </c>
      <c r="B391" s="2">
        <v>4.5</v>
      </c>
      <c r="D391" s="3"/>
      <c r="E391" s="38">
        <f>B391*$G$2</f>
        <v>1.2261573699414876E-2</v>
      </c>
      <c r="F391" s="48"/>
      <c r="G391" s="171">
        <f t="shared" si="106"/>
        <v>4.5122615736994147</v>
      </c>
      <c r="H391" s="3" t="s">
        <v>15</v>
      </c>
      <c r="I391" s="3"/>
      <c r="J391" s="3"/>
      <c r="K391" s="3"/>
      <c r="L391" s="3"/>
    </row>
    <row r="392" spans="1:12" s="2" customFormat="1" ht="12.75">
      <c r="A392" s="3" t="s">
        <v>164</v>
      </c>
      <c r="B392" s="2">
        <v>3.81</v>
      </c>
      <c r="D392" s="3"/>
      <c r="E392" s="38">
        <f>B392*$G$2</f>
        <v>1.0381465732171262E-2</v>
      </c>
      <c r="F392" s="48"/>
      <c r="G392" s="171">
        <f t="shared" si="106"/>
        <v>3.8203814657321713</v>
      </c>
      <c r="H392" s="3" t="s">
        <v>15</v>
      </c>
      <c r="I392" s="3"/>
      <c r="J392" s="3"/>
      <c r="K392" s="3"/>
      <c r="L392" s="3"/>
    </row>
    <row r="393" spans="1:12" s="2" customFormat="1" ht="12.75">
      <c r="A393" s="3" t="s">
        <v>165</v>
      </c>
      <c r="B393" s="2">
        <v>4.13</v>
      </c>
      <c r="D393" s="3"/>
      <c r="E393" s="38">
        <f>B393*$G$2</f>
        <v>1.125339986190743E-2</v>
      </c>
      <c r="F393" s="48"/>
      <c r="G393" s="171">
        <f t="shared" si="106"/>
        <v>4.141253399861907</v>
      </c>
      <c r="H393" s="3" t="s">
        <v>15</v>
      </c>
      <c r="I393" s="3"/>
      <c r="J393" s="3"/>
      <c r="K393" s="3"/>
      <c r="L393" s="3"/>
    </row>
    <row r="394" spans="1:12" s="2" customFormat="1" ht="12.75">
      <c r="A394" s="3"/>
      <c r="D394" s="3"/>
      <c r="E394" s="38"/>
      <c r="F394" s="48"/>
      <c r="G394" s="171"/>
      <c r="H394" s="3"/>
      <c r="I394" s="3"/>
      <c r="J394" s="3"/>
      <c r="K394" s="3"/>
      <c r="L394" s="3"/>
    </row>
    <row r="395" spans="1:12" s="2" customFormat="1" ht="12.75">
      <c r="A395" s="3" t="s">
        <v>166</v>
      </c>
      <c r="D395" s="3"/>
      <c r="E395" s="38"/>
      <c r="F395" s="48"/>
      <c r="G395" s="171"/>
      <c r="H395" s="3"/>
      <c r="I395" s="3"/>
      <c r="J395" s="3"/>
      <c r="K395" s="3"/>
      <c r="L395" s="3"/>
    </row>
    <row r="396" spans="1:12" s="2" customFormat="1" ht="12.75">
      <c r="A396" s="3" t="s">
        <v>160</v>
      </c>
      <c r="B396" s="2">
        <v>19.46</v>
      </c>
      <c r="D396" s="3"/>
      <c r="E396" s="38">
        <f t="shared" ref="E396:E399" si="107">B396*$G$2</f>
        <v>5.3024494264580772E-2</v>
      </c>
      <c r="F396" s="48"/>
      <c r="G396" s="171">
        <f t="shared" ref="G396:G399" si="108">B396+E396</f>
        <v>19.513024494264581</v>
      </c>
      <c r="H396" s="3" t="s">
        <v>15</v>
      </c>
      <c r="I396" s="3"/>
      <c r="J396" s="3"/>
      <c r="K396" s="3"/>
      <c r="L396" s="3"/>
    </row>
    <row r="397" spans="1:12" s="2" customFormat="1" ht="12.75">
      <c r="A397" s="3" t="s">
        <v>161</v>
      </c>
      <c r="B397" s="2">
        <v>22.32</v>
      </c>
      <c r="D397" s="3"/>
      <c r="E397" s="38">
        <f t="shared" si="107"/>
        <v>6.0817405549097786E-2</v>
      </c>
      <c r="F397" s="48"/>
      <c r="G397" s="171">
        <f t="shared" si="108"/>
        <v>22.380817405549099</v>
      </c>
      <c r="H397" s="3" t="s">
        <v>15</v>
      </c>
      <c r="I397" s="3"/>
      <c r="J397" s="3"/>
      <c r="K397" s="3"/>
      <c r="L397" s="3"/>
    </row>
    <row r="398" spans="1:12" s="2" customFormat="1" ht="12.75">
      <c r="A398" s="3" t="s">
        <v>162</v>
      </c>
      <c r="B398" s="2">
        <v>26.48</v>
      </c>
      <c r="D398" s="3"/>
      <c r="E398" s="38">
        <f t="shared" si="107"/>
        <v>7.2152549235667982E-2</v>
      </c>
      <c r="F398" s="48"/>
      <c r="G398" s="171">
        <f t="shared" si="108"/>
        <v>26.552152549235668</v>
      </c>
      <c r="H398" s="3" t="s">
        <v>15</v>
      </c>
      <c r="I398" s="3"/>
      <c r="J398" s="3"/>
      <c r="K398" s="3"/>
      <c r="L398" s="3"/>
    </row>
    <row r="399" spans="1:12" s="2" customFormat="1" ht="12.75">
      <c r="A399" s="3" t="s">
        <v>163</v>
      </c>
      <c r="B399" s="2">
        <v>33.46</v>
      </c>
      <c r="D399" s="3"/>
      <c r="E399" s="38">
        <f t="shared" si="107"/>
        <v>9.1171612440538161E-2</v>
      </c>
      <c r="F399" s="48"/>
      <c r="G399" s="171">
        <f t="shared" si="108"/>
        <v>33.551171612440541</v>
      </c>
      <c r="H399" s="3" t="s">
        <v>15</v>
      </c>
      <c r="I399" s="3"/>
      <c r="J399" s="3"/>
      <c r="K399" s="3"/>
      <c r="L399" s="3"/>
    </row>
    <row r="400" spans="1:12" s="2" customFormat="1" ht="12.75">
      <c r="A400" s="3"/>
      <c r="D400" s="3"/>
      <c r="E400" s="38"/>
      <c r="F400" s="48"/>
      <c r="G400" s="171"/>
      <c r="H400" s="3"/>
      <c r="I400" s="3"/>
      <c r="J400" s="3"/>
      <c r="K400" s="3"/>
      <c r="L400" s="3"/>
    </row>
    <row r="401" spans="1:12" s="2" customFormat="1" ht="12.75">
      <c r="A401" s="3" t="s">
        <v>89</v>
      </c>
      <c r="B401" s="2">
        <v>2.5299999999999998</v>
      </c>
      <c r="D401" s="3"/>
      <c r="E401" s="38">
        <f>B401*$G$2</f>
        <v>6.8937292132265852E-3</v>
      </c>
      <c r="F401" s="48"/>
      <c r="G401" s="171">
        <f t="shared" ref="G401" si="109">B401+E401</f>
        <v>2.5368937292132263</v>
      </c>
      <c r="H401" s="3" t="s">
        <v>15</v>
      </c>
      <c r="I401" s="3"/>
      <c r="J401" s="3"/>
      <c r="K401" s="3"/>
      <c r="L401" s="3"/>
    </row>
    <row r="402" spans="1:12" s="2" customFormat="1" ht="12.75">
      <c r="A402" s="36"/>
      <c r="D402" s="3"/>
      <c r="E402" s="38"/>
      <c r="F402" s="48"/>
      <c r="G402" s="35"/>
      <c r="H402" s="3"/>
      <c r="I402" s="3"/>
      <c r="J402" s="3"/>
      <c r="K402" s="3"/>
      <c r="L402" s="3"/>
    </row>
    <row r="403" spans="1:12" s="2" customFormat="1" ht="12.75">
      <c r="A403" s="30" t="s">
        <v>168</v>
      </c>
      <c r="B403" s="49"/>
      <c r="C403" s="49"/>
      <c r="D403" s="50"/>
      <c r="E403" s="38"/>
      <c r="F403" s="59"/>
      <c r="G403" s="35"/>
      <c r="H403" s="3"/>
      <c r="I403" s="3"/>
      <c r="J403" s="3"/>
      <c r="K403" s="3"/>
      <c r="L403" s="3"/>
    </row>
    <row r="404" spans="1:12" s="52" customFormat="1" ht="12.75">
      <c r="A404" s="4" t="s">
        <v>90</v>
      </c>
      <c r="D404" s="4"/>
      <c r="E404" s="33"/>
      <c r="F404" s="34"/>
      <c r="G404" s="46"/>
      <c r="H404" s="3"/>
      <c r="I404" s="3"/>
      <c r="J404" s="3"/>
      <c r="K404" s="4"/>
      <c r="L404" s="4"/>
    </row>
    <row r="405" spans="1:12" s="2" customFormat="1" ht="12.75">
      <c r="A405" s="3" t="s">
        <v>169</v>
      </c>
      <c r="B405" s="2">
        <v>83.93</v>
      </c>
      <c r="D405" s="3"/>
      <c r="E405" s="38"/>
      <c r="F405" s="59"/>
      <c r="G405" s="171">
        <f t="shared" ref="G405:G409" si="110">B405+E405</f>
        <v>83.93</v>
      </c>
      <c r="H405" s="19" t="s">
        <v>32</v>
      </c>
      <c r="I405" s="3"/>
      <c r="J405" s="3"/>
      <c r="K405" s="3"/>
      <c r="L405" s="3"/>
    </row>
    <row r="406" spans="1:12" s="2" customFormat="1" ht="12.75">
      <c r="A406" s="3" t="s">
        <v>170</v>
      </c>
      <c r="B406" s="2">
        <v>90.75</v>
      </c>
      <c r="D406" s="3"/>
      <c r="E406" s="38"/>
      <c r="F406" s="59"/>
      <c r="G406" s="171">
        <f t="shared" ref="G406" si="111">B406+E406</f>
        <v>90.75</v>
      </c>
      <c r="H406" s="19" t="s">
        <v>32</v>
      </c>
      <c r="I406" s="3"/>
      <c r="J406" s="3"/>
      <c r="K406" s="3"/>
      <c r="L406" s="3"/>
    </row>
    <row r="407" spans="1:12" s="2" customFormat="1" ht="12.75">
      <c r="A407" s="3" t="s">
        <v>64</v>
      </c>
      <c r="B407" s="2">
        <v>97.48</v>
      </c>
      <c r="D407" s="3"/>
      <c r="E407" s="38"/>
      <c r="F407" s="59"/>
      <c r="G407" s="171">
        <f t="shared" si="110"/>
        <v>97.48</v>
      </c>
      <c r="H407" s="19" t="s">
        <v>32</v>
      </c>
      <c r="I407" s="3"/>
      <c r="J407" s="3"/>
      <c r="K407" s="3"/>
      <c r="L407" s="3"/>
    </row>
    <row r="408" spans="1:12" s="2" customFormat="1" ht="12.75">
      <c r="A408" s="3" t="s">
        <v>66</v>
      </c>
      <c r="B408" s="2">
        <v>126.4</v>
      </c>
      <c r="D408" s="3"/>
      <c r="E408" s="38"/>
      <c r="F408" s="59"/>
      <c r="G408" s="171">
        <f t="shared" si="110"/>
        <v>126.4</v>
      </c>
      <c r="H408" s="19" t="s">
        <v>32</v>
      </c>
      <c r="I408" s="3"/>
      <c r="J408" s="3"/>
      <c r="K408" s="3"/>
      <c r="L408" s="3"/>
    </row>
    <row r="409" spans="1:12" s="2" customFormat="1" ht="12.75">
      <c r="A409" s="3" t="s">
        <v>68</v>
      </c>
      <c r="B409" s="2">
        <v>165.74</v>
      </c>
      <c r="D409" s="3"/>
      <c r="E409" s="38"/>
      <c r="F409" s="59"/>
      <c r="G409" s="171">
        <f t="shared" si="110"/>
        <v>165.74</v>
      </c>
      <c r="H409" s="19" t="s">
        <v>32</v>
      </c>
      <c r="I409" s="3"/>
      <c r="J409" s="3"/>
      <c r="K409" s="3"/>
      <c r="L409" s="3"/>
    </row>
    <row r="410" spans="1:12" s="2" customFormat="1" ht="12.75">
      <c r="A410" s="4"/>
      <c r="D410" s="3"/>
      <c r="E410" s="38"/>
      <c r="F410" s="59"/>
      <c r="G410" s="171"/>
      <c r="H410" s="3"/>
      <c r="I410" s="3"/>
      <c r="J410" s="3"/>
      <c r="K410" s="3"/>
      <c r="L410" s="3"/>
    </row>
    <row r="411" spans="1:12" s="52" customFormat="1" ht="12.75">
      <c r="A411" s="4" t="s">
        <v>91</v>
      </c>
      <c r="D411" s="4"/>
      <c r="E411" s="33"/>
      <c r="F411" s="34"/>
      <c r="G411" s="172"/>
      <c r="H411" s="3"/>
      <c r="I411" s="3"/>
      <c r="J411" s="3"/>
      <c r="K411" s="4"/>
      <c r="L411" s="4"/>
    </row>
    <row r="412" spans="1:12" s="52" customFormat="1" ht="12.75">
      <c r="A412" s="4" t="s">
        <v>92</v>
      </c>
      <c r="D412" s="4"/>
      <c r="E412" s="33"/>
      <c r="F412" s="34"/>
      <c r="G412" s="172"/>
      <c r="H412" s="3"/>
      <c r="I412" s="3"/>
      <c r="J412" s="3"/>
      <c r="K412" s="4"/>
      <c r="L412" s="4"/>
    </row>
    <row r="413" spans="1:12" s="2" customFormat="1" ht="12.75">
      <c r="A413" s="3" t="s">
        <v>169</v>
      </c>
      <c r="B413" s="2">
        <v>83.93</v>
      </c>
      <c r="D413" s="3"/>
      <c r="E413" s="38">
        <f t="shared" ref="E413:E417" si="112">B413*$G$2</f>
        <v>0.22869197346486458</v>
      </c>
      <c r="F413" s="59"/>
      <c r="G413" s="171">
        <f>+B413+E413</f>
        <v>84.158691973464869</v>
      </c>
      <c r="H413" s="3" t="s">
        <v>15</v>
      </c>
      <c r="I413" s="3"/>
      <c r="J413" s="3"/>
      <c r="K413" s="3"/>
      <c r="L413" s="3"/>
    </row>
    <row r="414" spans="1:12" s="2" customFormat="1" ht="12.75">
      <c r="A414" s="3" t="s">
        <v>170</v>
      </c>
      <c r="B414" s="2">
        <v>90.75</v>
      </c>
      <c r="D414" s="3"/>
      <c r="E414" s="38">
        <f t="shared" ref="E414" si="113">B414*$G$2</f>
        <v>0.24727506960486667</v>
      </c>
      <c r="F414" s="59"/>
      <c r="G414" s="171">
        <f>+B414+E414</f>
        <v>90.997275069604868</v>
      </c>
      <c r="H414" s="3" t="s">
        <v>15</v>
      </c>
      <c r="I414" s="3"/>
      <c r="J414" s="3"/>
      <c r="K414" s="3"/>
      <c r="L414" s="3"/>
    </row>
    <row r="415" spans="1:12" s="2" customFormat="1" ht="12.75">
      <c r="A415" s="3" t="s">
        <v>64</v>
      </c>
      <c r="B415" s="2">
        <v>97.48</v>
      </c>
      <c r="D415" s="3"/>
      <c r="E415" s="38">
        <f t="shared" si="112"/>
        <v>0.26561293427088045</v>
      </c>
      <c r="F415" s="59"/>
      <c r="G415" s="171">
        <f>+B415+E415</f>
        <v>97.745612934270881</v>
      </c>
      <c r="H415" s="3" t="s">
        <v>15</v>
      </c>
      <c r="I415" s="3"/>
      <c r="J415" s="3"/>
      <c r="K415" s="3"/>
      <c r="L415" s="3"/>
    </row>
    <row r="416" spans="1:12" s="2" customFormat="1" ht="12.75">
      <c r="A416" s="3" t="s">
        <v>66</v>
      </c>
      <c r="B416" s="2">
        <v>126.4</v>
      </c>
      <c r="D416" s="3"/>
      <c r="E416" s="38">
        <f t="shared" si="112"/>
        <v>0.34441398124578676</v>
      </c>
      <c r="F416" s="59"/>
      <c r="G416" s="171">
        <f>+B416+E416</f>
        <v>126.7444139812458</v>
      </c>
      <c r="H416" s="3" t="s">
        <v>15</v>
      </c>
      <c r="I416" s="3"/>
      <c r="J416" s="3"/>
      <c r="K416" s="3"/>
      <c r="L416" s="3"/>
    </row>
    <row r="417" spans="1:12" s="2" customFormat="1" ht="12.75">
      <c r="A417" s="3" t="s">
        <v>68</v>
      </c>
      <c r="B417" s="2">
        <v>165.74</v>
      </c>
      <c r="D417" s="3"/>
      <c r="E417" s="38">
        <f t="shared" si="112"/>
        <v>0.45160738332022704</v>
      </c>
      <c r="F417" s="59"/>
      <c r="G417" s="171">
        <f>+B417+E417</f>
        <v>166.19160738332025</v>
      </c>
      <c r="H417" s="3" t="s">
        <v>15</v>
      </c>
      <c r="I417" s="3"/>
      <c r="J417" s="3"/>
      <c r="K417" s="3"/>
      <c r="L417" s="3"/>
    </row>
    <row r="418" spans="1:12" s="2" customFormat="1" ht="12.75">
      <c r="A418" s="4"/>
      <c r="D418" s="3"/>
      <c r="E418" s="38"/>
      <c r="F418" s="59"/>
      <c r="G418" s="171"/>
      <c r="H418" s="3"/>
      <c r="I418" s="3"/>
      <c r="J418" s="3"/>
      <c r="K418" s="3"/>
      <c r="L418" s="3"/>
    </row>
    <row r="419" spans="1:12" s="52" customFormat="1" ht="12.75">
      <c r="A419" s="4" t="s">
        <v>93</v>
      </c>
      <c r="D419" s="4"/>
      <c r="E419" s="33"/>
      <c r="F419" s="34"/>
      <c r="G419" s="172"/>
      <c r="H419" s="3"/>
      <c r="I419" s="3"/>
      <c r="J419" s="3"/>
      <c r="K419" s="4"/>
      <c r="L419" s="4"/>
    </row>
    <row r="420" spans="1:12" s="2" customFormat="1" ht="12.75">
      <c r="A420" s="3" t="s">
        <v>169</v>
      </c>
      <c r="B420" s="2">
        <v>77.959999999999994</v>
      </c>
      <c r="D420" s="3"/>
      <c r="E420" s="38">
        <f t="shared" ref="E420:E424" si="114">B420*$G$2</f>
        <v>0.21242495235697414</v>
      </c>
      <c r="F420" s="59"/>
      <c r="G420" s="171">
        <f>+B420+E420</f>
        <v>78.172424952356963</v>
      </c>
      <c r="H420" s="3" t="s">
        <v>15</v>
      </c>
      <c r="I420" s="3"/>
      <c r="J420" s="3"/>
      <c r="K420" s="3"/>
      <c r="L420" s="3"/>
    </row>
    <row r="421" spans="1:12" s="2" customFormat="1" ht="12.75">
      <c r="A421" s="3" t="s">
        <v>170</v>
      </c>
      <c r="B421" s="2">
        <v>77.959999999999994</v>
      </c>
      <c r="D421" s="3"/>
      <c r="E421" s="38">
        <f t="shared" ref="E421" si="115">B421*$G$2</f>
        <v>0.21242495235697414</v>
      </c>
      <c r="F421" s="59"/>
      <c r="G421" s="171">
        <f>+B421+E421</f>
        <v>78.172424952356963</v>
      </c>
      <c r="H421" s="3" t="s">
        <v>15</v>
      </c>
      <c r="I421" s="3"/>
      <c r="J421" s="3"/>
      <c r="K421" s="3"/>
      <c r="L421" s="3"/>
    </row>
    <row r="422" spans="1:12" s="2" customFormat="1" ht="12.75">
      <c r="A422" s="3" t="s">
        <v>64</v>
      </c>
      <c r="B422" s="2">
        <v>77.959999999999994</v>
      </c>
      <c r="D422" s="3"/>
      <c r="E422" s="38">
        <f t="shared" si="114"/>
        <v>0.21242495235697414</v>
      </c>
      <c r="F422" s="59"/>
      <c r="G422" s="171">
        <f>+B422+E422</f>
        <v>78.172424952356963</v>
      </c>
      <c r="H422" s="3" t="s">
        <v>15</v>
      </c>
      <c r="I422" s="3"/>
      <c r="J422" s="3"/>
      <c r="K422" s="3"/>
      <c r="L422" s="3"/>
    </row>
    <row r="423" spans="1:12" s="2" customFormat="1" ht="12.75">
      <c r="A423" s="3" t="s">
        <v>66</v>
      </c>
      <c r="B423" s="2">
        <v>77.959999999999994</v>
      </c>
      <c r="D423" s="3"/>
      <c r="E423" s="38">
        <f t="shared" si="114"/>
        <v>0.21242495235697414</v>
      </c>
      <c r="F423" s="59"/>
      <c r="G423" s="171">
        <f>+B423+E423</f>
        <v>78.172424952356963</v>
      </c>
      <c r="H423" s="3" t="s">
        <v>15</v>
      </c>
      <c r="I423" s="3"/>
      <c r="J423" s="3"/>
      <c r="K423" s="3"/>
      <c r="L423" s="3"/>
    </row>
    <row r="424" spans="1:12" s="2" customFormat="1" ht="12.75">
      <c r="A424" s="3" t="s">
        <v>68</v>
      </c>
      <c r="B424" s="2">
        <v>77.959999999999994</v>
      </c>
      <c r="D424" s="3"/>
      <c r="E424" s="38">
        <f t="shared" si="114"/>
        <v>0.21242495235697414</v>
      </c>
      <c r="F424" s="59"/>
      <c r="G424" s="171">
        <f>+B424+E424</f>
        <v>78.172424952356963</v>
      </c>
      <c r="H424" s="3" t="s">
        <v>15</v>
      </c>
      <c r="I424" s="3"/>
      <c r="J424" s="3"/>
      <c r="K424" s="3"/>
      <c r="L424" s="3"/>
    </row>
    <row r="425" spans="1:12" s="2" customFormat="1" ht="12.75">
      <c r="A425" s="4"/>
      <c r="D425" s="3"/>
      <c r="E425" s="38"/>
      <c r="F425" s="59"/>
      <c r="G425" s="171"/>
      <c r="H425" s="3"/>
      <c r="I425" s="3"/>
      <c r="J425" s="3"/>
      <c r="K425" s="3"/>
      <c r="L425" s="3"/>
    </row>
    <row r="426" spans="1:12" s="2" customFormat="1" ht="12.75">
      <c r="A426" s="4"/>
      <c r="B426" s="5"/>
      <c r="C426" s="5"/>
      <c r="D426" s="3"/>
      <c r="E426" s="38"/>
      <c r="F426" s="48"/>
      <c r="G426" s="171"/>
      <c r="H426" s="3"/>
      <c r="I426" s="3"/>
      <c r="J426" s="3"/>
      <c r="K426" s="3"/>
      <c r="L426" s="3"/>
    </row>
    <row r="427" spans="1:12" s="52" customFormat="1" ht="12.75">
      <c r="A427" s="4" t="s">
        <v>94</v>
      </c>
      <c r="B427" s="60"/>
      <c r="C427" s="60"/>
      <c r="D427" s="4"/>
      <c r="E427" s="33"/>
      <c r="F427" s="53"/>
      <c r="G427" s="172"/>
      <c r="H427" s="3"/>
      <c r="I427" s="3"/>
      <c r="J427" s="3"/>
      <c r="K427" s="4"/>
      <c r="L427" s="4"/>
    </row>
    <row r="428" spans="1:12" s="2" customFormat="1" ht="12.75">
      <c r="A428" s="3" t="s">
        <v>169</v>
      </c>
      <c r="B428" s="2">
        <f>B413</f>
        <v>83.93</v>
      </c>
      <c r="D428" s="3"/>
      <c r="E428" s="38">
        <f t="shared" ref="E428:E432" si="116">B428*$G$2</f>
        <v>0.22869197346486458</v>
      </c>
      <c r="F428" s="48"/>
      <c r="G428" s="171">
        <f>+B428+E428</f>
        <v>84.158691973464869</v>
      </c>
      <c r="H428" s="3" t="s">
        <v>15</v>
      </c>
      <c r="I428" s="3"/>
      <c r="J428" s="3"/>
      <c r="K428" s="3"/>
      <c r="L428" s="3"/>
    </row>
    <row r="429" spans="1:12" s="2" customFormat="1" ht="12.75">
      <c r="A429" s="3" t="s">
        <v>170</v>
      </c>
      <c r="B429" s="2">
        <f>B414</f>
        <v>90.75</v>
      </c>
      <c r="D429" s="3"/>
      <c r="E429" s="38">
        <f t="shared" ref="E429" si="117">B429*$G$2</f>
        <v>0.24727506960486667</v>
      </c>
      <c r="F429" s="48"/>
      <c r="G429" s="171">
        <f>+B429+E429</f>
        <v>90.997275069604868</v>
      </c>
      <c r="H429" s="3" t="s">
        <v>15</v>
      </c>
      <c r="I429" s="3"/>
      <c r="J429" s="3"/>
      <c r="K429" s="3"/>
      <c r="L429" s="3"/>
    </row>
    <row r="430" spans="1:12" s="2" customFormat="1" ht="12.75">
      <c r="A430" s="3" t="s">
        <v>64</v>
      </c>
      <c r="B430" s="2">
        <f>B415</f>
        <v>97.48</v>
      </c>
      <c r="D430" s="3"/>
      <c r="E430" s="38">
        <f t="shared" si="116"/>
        <v>0.26561293427088045</v>
      </c>
      <c r="F430" s="48"/>
      <c r="G430" s="171">
        <f>+B430+E430</f>
        <v>97.745612934270881</v>
      </c>
      <c r="H430" s="3" t="s">
        <v>15</v>
      </c>
      <c r="I430" s="3"/>
      <c r="J430" s="3"/>
      <c r="K430" s="3"/>
      <c r="L430" s="3"/>
    </row>
    <row r="431" spans="1:12" s="2" customFormat="1" ht="12.75">
      <c r="A431" s="3" t="s">
        <v>66</v>
      </c>
      <c r="B431" s="2">
        <f>B416</f>
        <v>126.4</v>
      </c>
      <c r="D431" s="3"/>
      <c r="E431" s="38">
        <f t="shared" si="116"/>
        <v>0.34441398124578676</v>
      </c>
      <c r="F431" s="48"/>
      <c r="G431" s="171">
        <f>+B431+E431</f>
        <v>126.7444139812458</v>
      </c>
      <c r="H431" s="3" t="s">
        <v>15</v>
      </c>
      <c r="I431" s="3"/>
      <c r="J431" s="3"/>
      <c r="K431" s="3"/>
      <c r="L431" s="3"/>
    </row>
    <row r="432" spans="1:12" s="2" customFormat="1" ht="12.75">
      <c r="A432" s="3" t="s">
        <v>68</v>
      </c>
      <c r="B432" s="2">
        <f>B417</f>
        <v>165.74</v>
      </c>
      <c r="D432" s="3"/>
      <c r="E432" s="38">
        <f t="shared" si="116"/>
        <v>0.45160738332022704</v>
      </c>
      <c r="F432" s="48"/>
      <c r="G432" s="171">
        <f>+B432+E432</f>
        <v>166.19160738332025</v>
      </c>
      <c r="H432" s="3" t="s">
        <v>15</v>
      </c>
      <c r="I432" s="3"/>
      <c r="J432" s="3"/>
      <c r="K432" s="3"/>
      <c r="L432" s="3"/>
    </row>
    <row r="433" spans="1:12" s="2" customFormat="1" ht="12.75">
      <c r="A433" s="3"/>
      <c r="B433" s="5"/>
      <c r="C433" s="5"/>
      <c r="D433" s="3"/>
      <c r="E433" s="38"/>
      <c r="F433" s="48"/>
      <c r="G433" s="171"/>
      <c r="H433" s="3"/>
      <c r="I433" s="3"/>
      <c r="J433" s="3"/>
      <c r="K433" s="3"/>
      <c r="L433" s="3"/>
    </row>
    <row r="434" spans="1:12" s="52" customFormat="1" ht="12.75">
      <c r="A434" s="4" t="s">
        <v>95</v>
      </c>
      <c r="B434" s="60"/>
      <c r="C434" s="60"/>
      <c r="D434" s="4"/>
      <c r="E434" s="33"/>
      <c r="F434" s="53"/>
      <c r="G434" s="172"/>
      <c r="H434" s="3"/>
      <c r="I434" s="3"/>
      <c r="J434" s="3"/>
      <c r="K434" s="4"/>
      <c r="L434" s="4"/>
    </row>
    <row r="435" spans="1:12" s="2" customFormat="1" ht="12.75">
      <c r="A435" s="3" t="s">
        <v>169</v>
      </c>
      <c r="B435" s="5">
        <v>4.6500000000000004</v>
      </c>
      <c r="C435" s="5"/>
      <c r="D435" s="3"/>
      <c r="E435" s="38"/>
      <c r="F435" s="48"/>
      <c r="G435" s="171">
        <f t="shared" ref="G435:G439" si="118">B435+E435</f>
        <v>4.6500000000000004</v>
      </c>
      <c r="H435" s="19" t="s">
        <v>32</v>
      </c>
      <c r="I435" s="3"/>
      <c r="J435" s="3"/>
      <c r="K435" s="3"/>
      <c r="L435" s="3"/>
    </row>
    <row r="436" spans="1:12" s="2" customFormat="1" ht="12.75">
      <c r="A436" s="3" t="s">
        <v>170</v>
      </c>
      <c r="B436" s="5">
        <v>7.47</v>
      </c>
      <c r="C436" s="5"/>
      <c r="D436" s="3"/>
      <c r="E436" s="38"/>
      <c r="F436" s="48"/>
      <c r="G436" s="171">
        <f t="shared" si="118"/>
        <v>7.47</v>
      </c>
      <c r="H436" s="19" t="s">
        <v>32</v>
      </c>
      <c r="I436" s="3"/>
      <c r="J436" s="3"/>
      <c r="K436" s="3"/>
      <c r="L436" s="3"/>
    </row>
    <row r="437" spans="1:12" s="2" customFormat="1" ht="12.75">
      <c r="A437" s="3" t="s">
        <v>64</v>
      </c>
      <c r="B437" s="5">
        <v>6.01</v>
      </c>
      <c r="C437" s="5"/>
      <c r="D437" s="3"/>
      <c r="E437" s="38"/>
      <c r="F437" s="48"/>
      <c r="G437" s="171">
        <f t="shared" si="118"/>
        <v>6.01</v>
      </c>
      <c r="H437" s="19" t="s">
        <v>32</v>
      </c>
      <c r="I437" s="3"/>
      <c r="J437" s="3"/>
      <c r="K437" s="3"/>
      <c r="L437" s="3"/>
    </row>
    <row r="438" spans="1:12" s="2" customFormat="1" ht="12.75">
      <c r="A438" s="3" t="s">
        <v>66</v>
      </c>
      <c r="B438" s="5">
        <v>7.28</v>
      </c>
      <c r="C438" s="5"/>
      <c r="D438" s="3"/>
      <c r="E438" s="38"/>
      <c r="F438" s="48"/>
      <c r="G438" s="171">
        <f t="shared" si="118"/>
        <v>7.28</v>
      </c>
      <c r="H438" s="19" t="s">
        <v>32</v>
      </c>
      <c r="I438" s="3"/>
      <c r="J438" s="3"/>
      <c r="K438" s="3"/>
      <c r="L438" s="3"/>
    </row>
    <row r="439" spans="1:12" s="2" customFormat="1" ht="12.75">
      <c r="A439" s="3" t="s">
        <v>68</v>
      </c>
      <c r="B439" s="5">
        <v>9.4600000000000009</v>
      </c>
      <c r="C439" s="5"/>
      <c r="D439" s="3"/>
      <c r="E439" s="38"/>
      <c r="F439" s="48"/>
      <c r="G439" s="171">
        <f t="shared" si="118"/>
        <v>9.4600000000000009</v>
      </c>
      <c r="H439" s="19" t="s">
        <v>32</v>
      </c>
      <c r="I439" s="3"/>
      <c r="J439" s="3"/>
      <c r="K439" s="3"/>
      <c r="L439" s="3"/>
    </row>
    <row r="440" spans="1:12" s="2" customFormat="1" ht="12.75">
      <c r="A440" s="3"/>
      <c r="B440" s="5"/>
      <c r="C440" s="5"/>
      <c r="D440" s="3"/>
      <c r="E440" s="38"/>
      <c r="F440" s="48"/>
      <c r="G440" s="171"/>
      <c r="H440" s="3"/>
      <c r="I440" s="3"/>
      <c r="J440" s="3"/>
      <c r="K440" s="3"/>
      <c r="L440" s="3"/>
    </row>
    <row r="441" spans="1:12" s="52" customFormat="1" ht="12.75">
      <c r="A441" s="3" t="s">
        <v>96</v>
      </c>
      <c r="B441" s="5">
        <v>2.4300000000000002</v>
      </c>
      <c r="C441" s="5"/>
      <c r="D441" s="3"/>
      <c r="E441" s="38">
        <f t="shared" ref="E441:E443" si="119">B441*$G$2</f>
        <v>6.6212497976840335E-3</v>
      </c>
      <c r="F441" s="48"/>
      <c r="G441" s="171">
        <f t="shared" ref="G441:G443" si="120">B441+E441</f>
        <v>2.436621249797684</v>
      </c>
      <c r="H441" s="3" t="s">
        <v>15</v>
      </c>
      <c r="I441" s="3"/>
      <c r="J441" s="3"/>
      <c r="K441" s="4"/>
      <c r="L441" s="4"/>
    </row>
    <row r="442" spans="1:12" s="52" customFormat="1" ht="12.75">
      <c r="A442" s="3" t="s">
        <v>97</v>
      </c>
      <c r="B442" s="5">
        <v>14.56</v>
      </c>
      <c r="C442" s="5"/>
      <c r="D442" s="3"/>
      <c r="E442" s="38">
        <f t="shared" si="119"/>
        <v>3.9673002902995691E-2</v>
      </c>
      <c r="F442" s="48"/>
      <c r="G442" s="171">
        <f t="shared" si="120"/>
        <v>14.599673002902996</v>
      </c>
      <c r="H442" s="3" t="s">
        <v>15</v>
      </c>
      <c r="I442" s="3"/>
      <c r="J442" s="3"/>
      <c r="K442" s="4"/>
      <c r="L442" s="4"/>
    </row>
    <row r="443" spans="1:12" s="52" customFormat="1" ht="12.75">
      <c r="A443" s="3" t="s">
        <v>98</v>
      </c>
      <c r="B443" s="5">
        <v>11.12</v>
      </c>
      <c r="C443" s="5"/>
      <c r="D443" s="3"/>
      <c r="E443" s="38">
        <f t="shared" si="119"/>
        <v>3.029971100833187E-2</v>
      </c>
      <c r="F443" s="48"/>
      <c r="G443" s="171">
        <f t="shared" si="120"/>
        <v>11.150299711008332</v>
      </c>
      <c r="H443" s="3" t="s">
        <v>15</v>
      </c>
      <c r="I443" s="3"/>
      <c r="J443" s="3"/>
      <c r="K443" s="4"/>
      <c r="L443" s="4"/>
    </row>
    <row r="444" spans="1:12" s="2" customFormat="1" ht="12.75">
      <c r="A444" s="3"/>
      <c r="B444" s="5"/>
      <c r="C444" s="5"/>
      <c r="D444" s="3"/>
      <c r="E444" s="38"/>
      <c r="F444" s="48"/>
      <c r="G444" s="35"/>
      <c r="H444" s="3"/>
      <c r="I444" s="3"/>
      <c r="J444" s="3"/>
      <c r="K444" s="3"/>
      <c r="L444" s="3"/>
    </row>
    <row r="445" spans="1:12" s="2" customFormat="1" ht="12.75">
      <c r="A445" s="3"/>
      <c r="B445" s="5"/>
      <c r="C445" s="5"/>
      <c r="D445" s="3"/>
      <c r="E445" s="38"/>
      <c r="F445" s="48"/>
      <c r="G445" s="35"/>
      <c r="H445" s="3"/>
      <c r="I445" s="3"/>
      <c r="J445" s="3"/>
      <c r="K445" s="3"/>
      <c r="L445" s="3"/>
    </row>
    <row r="446" spans="1:12" s="2" customFormat="1" ht="12.75">
      <c r="A446" s="30" t="s">
        <v>171</v>
      </c>
      <c r="B446" s="49"/>
      <c r="C446" s="49"/>
      <c r="D446" s="49"/>
      <c r="E446" s="38"/>
      <c r="F446" s="48"/>
      <c r="G446" s="35"/>
      <c r="H446" s="3"/>
      <c r="I446" s="3"/>
      <c r="J446" s="3"/>
      <c r="K446" s="58"/>
      <c r="L446" s="3"/>
    </row>
    <row r="447" spans="1:12" s="2" customFormat="1" ht="12.75">
      <c r="A447" s="3" t="s">
        <v>100</v>
      </c>
      <c r="B447" s="5"/>
      <c r="C447" s="5"/>
      <c r="D447" s="3"/>
      <c r="E447" s="38"/>
      <c r="F447" s="48"/>
      <c r="G447" s="35"/>
      <c r="H447" s="3"/>
      <c r="I447" s="3"/>
      <c r="J447" s="3"/>
      <c r="K447" s="3"/>
      <c r="L447" s="3"/>
    </row>
    <row r="448" spans="1:12" s="2" customFormat="1" ht="12.75">
      <c r="A448" s="3" t="s">
        <v>169</v>
      </c>
      <c r="B448" s="5">
        <v>126.71</v>
      </c>
      <c r="C448" s="5"/>
      <c r="D448" s="3"/>
      <c r="E448" s="38">
        <f t="shared" ref="E448" si="121">B448*$G$2</f>
        <v>0.3452586674339686</v>
      </c>
      <c r="F448" s="48"/>
      <c r="G448" s="171">
        <f t="shared" ref="G448" si="122">B448+E448</f>
        <v>127.05525866743396</v>
      </c>
      <c r="H448" s="3" t="s">
        <v>15</v>
      </c>
      <c r="I448" s="3"/>
      <c r="J448" s="3"/>
      <c r="K448" s="3"/>
      <c r="L448" s="3"/>
    </row>
    <row r="449" spans="1:14" s="2" customFormat="1" ht="12.75">
      <c r="A449" s="3" t="s">
        <v>101</v>
      </c>
      <c r="B449" s="5">
        <v>146.16999999999999</v>
      </c>
      <c r="C449" s="5"/>
      <c r="D449" s="3"/>
      <c r="E449" s="38">
        <f t="shared" ref="E449:E454" si="123">B449*$G$2</f>
        <v>0.39828316169854938</v>
      </c>
      <c r="F449" s="48"/>
      <c r="G449" s="171">
        <f t="shared" ref="G449:G457" si="124">B449+E449</f>
        <v>146.56828316169853</v>
      </c>
      <c r="H449" s="3" t="s">
        <v>15</v>
      </c>
      <c r="I449" s="3"/>
      <c r="J449" s="3"/>
      <c r="K449" s="3"/>
      <c r="L449" s="3"/>
    </row>
    <row r="450" spans="1:14" s="2" customFormat="1" ht="12.75">
      <c r="A450" s="3" t="s">
        <v>64</v>
      </c>
      <c r="B450" s="5">
        <v>155.93</v>
      </c>
      <c r="C450" s="5"/>
      <c r="D450" s="3"/>
      <c r="E450" s="38">
        <f t="shared" si="123"/>
        <v>0.42487715265550258</v>
      </c>
      <c r="F450" s="48"/>
      <c r="G450" s="171">
        <f t="shared" si="124"/>
        <v>156.35487715265552</v>
      </c>
      <c r="H450" s="3" t="s">
        <v>15</v>
      </c>
      <c r="I450" s="3"/>
      <c r="J450" s="3"/>
      <c r="K450" s="3"/>
      <c r="L450" s="3"/>
    </row>
    <row r="451" spans="1:14" s="2" customFormat="1" ht="12.75">
      <c r="A451" s="3" t="s">
        <v>65</v>
      </c>
      <c r="B451" s="5">
        <v>170.69</v>
      </c>
      <c r="C451" s="5"/>
      <c r="D451" s="3"/>
      <c r="E451" s="38">
        <f t="shared" si="123"/>
        <v>0.46509511438958334</v>
      </c>
      <c r="F451" s="48"/>
      <c r="G451" s="171">
        <f t="shared" si="124"/>
        <v>171.15509511438958</v>
      </c>
      <c r="H451" s="3" t="s">
        <v>15</v>
      </c>
      <c r="I451" s="3"/>
      <c r="J451" s="3"/>
      <c r="K451" s="3"/>
      <c r="L451" s="3"/>
    </row>
    <row r="452" spans="1:14" s="2" customFormat="1" ht="12.75">
      <c r="A452" s="3" t="s">
        <v>66</v>
      </c>
      <c r="B452" s="5">
        <v>194.6</v>
      </c>
      <c r="C452" s="5"/>
      <c r="D452" s="3"/>
      <c r="E452" s="38">
        <f t="shared" si="123"/>
        <v>0.53024494264580768</v>
      </c>
      <c r="F452" s="48"/>
      <c r="G452" s="171">
        <f t="shared" si="124"/>
        <v>195.13024494264579</v>
      </c>
      <c r="H452" s="3" t="s">
        <v>15</v>
      </c>
      <c r="I452" s="3"/>
      <c r="J452" s="3"/>
      <c r="K452" s="3"/>
      <c r="L452" s="3"/>
    </row>
    <row r="453" spans="1:14" s="2" customFormat="1" ht="12.75">
      <c r="A453" s="3" t="s">
        <v>67</v>
      </c>
      <c r="B453" s="5">
        <v>224.09</v>
      </c>
      <c r="C453" s="5"/>
      <c r="D453" s="3"/>
      <c r="E453" s="38">
        <f t="shared" si="123"/>
        <v>0.61059912228930657</v>
      </c>
      <c r="F453" s="48"/>
      <c r="G453" s="171">
        <f t="shared" si="124"/>
        <v>224.7005991222893</v>
      </c>
      <c r="H453" s="3" t="s">
        <v>15</v>
      </c>
      <c r="I453" s="3"/>
      <c r="J453" s="3"/>
      <c r="K453" s="3"/>
      <c r="L453" s="3"/>
    </row>
    <row r="454" spans="1:14" s="2" customFormat="1" ht="12.75">
      <c r="A454" s="3" t="s">
        <v>68</v>
      </c>
      <c r="B454" s="5">
        <v>224.09</v>
      </c>
      <c r="C454" s="5"/>
      <c r="D454" s="3"/>
      <c r="E454" s="38">
        <f t="shared" si="123"/>
        <v>0.61059912228930657</v>
      </c>
      <c r="F454" s="48"/>
      <c r="G454" s="171">
        <f t="shared" si="124"/>
        <v>224.7005991222893</v>
      </c>
      <c r="H454" s="3" t="s">
        <v>15</v>
      </c>
      <c r="I454" s="3"/>
      <c r="J454" s="3"/>
      <c r="K454" s="3"/>
      <c r="L454" s="3"/>
    </row>
    <row r="455" spans="1:14" s="2" customFormat="1" ht="12.75">
      <c r="A455" s="3"/>
      <c r="B455" s="5"/>
      <c r="C455" s="5"/>
      <c r="D455" s="3"/>
      <c r="E455" s="38"/>
      <c r="F455" s="48"/>
      <c r="G455" s="171"/>
      <c r="H455" s="3" t="s">
        <v>15</v>
      </c>
      <c r="I455" s="3"/>
      <c r="J455" s="3"/>
      <c r="K455" s="3"/>
      <c r="L455" s="3"/>
    </row>
    <row r="456" spans="1:14" s="2" customFormat="1" ht="12.75">
      <c r="A456" s="3" t="s">
        <v>96</v>
      </c>
      <c r="B456" s="5">
        <v>2.4300000000000002</v>
      </c>
      <c r="C456" s="5"/>
      <c r="D456" s="3"/>
      <c r="E456" s="38">
        <f t="shared" ref="E456:E457" si="125">B456*$G$2</f>
        <v>6.6212497976840335E-3</v>
      </c>
      <c r="F456" s="48"/>
      <c r="G456" s="171">
        <f t="shared" si="124"/>
        <v>2.436621249797684</v>
      </c>
      <c r="H456" s="3" t="s">
        <v>15</v>
      </c>
      <c r="I456" s="3"/>
      <c r="J456" s="3"/>
      <c r="K456" s="3"/>
      <c r="L456" s="3"/>
    </row>
    <row r="457" spans="1:14" s="2" customFormat="1" ht="12.75">
      <c r="A457" s="3" t="s">
        <v>99</v>
      </c>
      <c r="B457" s="5">
        <v>6.07</v>
      </c>
      <c r="C457" s="5"/>
      <c r="D457" s="3"/>
      <c r="E457" s="38">
        <f t="shared" si="125"/>
        <v>1.6539500523432955E-2</v>
      </c>
      <c r="F457" s="48"/>
      <c r="G457" s="171">
        <f t="shared" si="124"/>
        <v>6.0865395005234335</v>
      </c>
      <c r="H457" s="3" t="s">
        <v>15</v>
      </c>
      <c r="I457" s="3"/>
      <c r="J457" s="3"/>
      <c r="K457" s="3"/>
      <c r="L457" s="3"/>
    </row>
    <row r="458" spans="1:14" s="2" customFormat="1" ht="12.75">
      <c r="A458" s="3"/>
      <c r="B458" s="5"/>
      <c r="C458" s="5"/>
      <c r="D458" s="3"/>
      <c r="E458" s="17"/>
      <c r="F458" s="5"/>
      <c r="G458" s="5"/>
      <c r="H458" s="3"/>
      <c r="I458" s="3"/>
      <c r="J458" s="3"/>
      <c r="K458" s="3"/>
      <c r="L458" s="3"/>
      <c r="M458" s="3"/>
      <c r="N458" s="3"/>
    </row>
    <row r="459" spans="1:14" s="2" customFormat="1" ht="12.75">
      <c r="A459" s="3"/>
      <c r="B459" s="5"/>
      <c r="C459" s="5"/>
      <c r="D459" s="3"/>
      <c r="E459" s="17"/>
      <c r="F459" s="5"/>
      <c r="G459" s="5"/>
      <c r="H459" s="3"/>
      <c r="I459" s="3"/>
      <c r="J459" s="3"/>
      <c r="K459" s="3"/>
      <c r="L459" s="3"/>
      <c r="M459" s="3"/>
      <c r="N459" s="3"/>
    </row>
    <row r="460" spans="1:14" s="2" customFormat="1" ht="12.75">
      <c r="A460" s="3"/>
      <c r="B460" s="5"/>
      <c r="C460" s="5"/>
      <c r="D460" s="3"/>
      <c r="E460" s="17"/>
      <c r="F460" s="5"/>
      <c r="G460" s="5"/>
      <c r="H460" s="3"/>
      <c r="I460" s="3"/>
      <c r="J460" s="3"/>
      <c r="K460" s="3"/>
      <c r="L460" s="3"/>
      <c r="M460" s="3"/>
      <c r="N460" s="3"/>
    </row>
    <row r="461" spans="1:14" s="2" customFormat="1" ht="12.75">
      <c r="A461" s="4"/>
      <c r="B461" s="5"/>
      <c r="C461" s="5"/>
      <c r="D461" s="3"/>
      <c r="E461" s="17"/>
      <c r="F461" s="5"/>
      <c r="G461" s="5"/>
      <c r="H461" s="3"/>
      <c r="I461" s="3"/>
      <c r="J461" s="3"/>
      <c r="K461" s="3"/>
      <c r="L461" s="3"/>
      <c r="M461" s="3"/>
      <c r="N461" s="3"/>
    </row>
    <row r="462" spans="1:14" s="2" customFormat="1" ht="12.75">
      <c r="A462" s="3"/>
      <c r="B462" s="5"/>
      <c r="C462" s="5"/>
      <c r="D462" s="3"/>
      <c r="E462" s="17"/>
      <c r="F462" s="5"/>
      <c r="G462" s="5"/>
      <c r="H462" s="3"/>
      <c r="I462" s="3"/>
      <c r="J462" s="3"/>
      <c r="K462" s="3"/>
      <c r="L462" s="3"/>
      <c r="M462" s="3"/>
      <c r="N462" s="3"/>
    </row>
    <row r="463" spans="1:14" s="2" customFormat="1" ht="12.75">
      <c r="A463" s="3"/>
      <c r="B463" s="5"/>
      <c r="C463" s="5"/>
      <c r="D463" s="3"/>
      <c r="E463" s="17"/>
      <c r="F463" s="5"/>
      <c r="G463" s="5"/>
      <c r="H463" s="3"/>
      <c r="I463" s="3"/>
      <c r="J463" s="3"/>
      <c r="K463" s="3"/>
      <c r="L463" s="3"/>
      <c r="M463" s="3"/>
      <c r="N463" s="3"/>
    </row>
    <row r="464" spans="1:14" s="2" customFormat="1" ht="12.75">
      <c r="A464" s="3"/>
      <c r="B464" s="5"/>
      <c r="C464" s="5"/>
      <c r="D464" s="3"/>
      <c r="E464" s="17"/>
      <c r="F464" s="5"/>
      <c r="G464" s="5"/>
      <c r="H464" s="3"/>
      <c r="I464" s="3"/>
      <c r="J464" s="3"/>
      <c r="K464" s="3"/>
      <c r="L464" s="3"/>
      <c r="M464" s="3"/>
      <c r="N464" s="3"/>
    </row>
    <row r="465" spans="1:1318" s="2" customFormat="1" ht="12.75">
      <c r="A465" s="3"/>
      <c r="B465" s="5"/>
      <c r="C465" s="5"/>
      <c r="D465" s="3"/>
      <c r="E465" s="17"/>
      <c r="F465" s="5"/>
      <c r="G465" s="5"/>
      <c r="H465" s="3"/>
      <c r="I465" s="3"/>
      <c r="J465" s="3"/>
      <c r="K465" s="3"/>
      <c r="L465" s="3"/>
      <c r="M465" s="3"/>
      <c r="N465" s="3"/>
    </row>
    <row r="466" spans="1:1318" s="2" customFormat="1" ht="12.75">
      <c r="A466" s="3"/>
      <c r="B466" s="5"/>
      <c r="C466" s="5"/>
      <c r="D466" s="3"/>
      <c r="E466" s="17"/>
      <c r="F466" s="5"/>
      <c r="G466" s="5"/>
      <c r="H466" s="3"/>
      <c r="I466" s="3"/>
      <c r="J466" s="3"/>
      <c r="K466" s="3"/>
      <c r="L466" s="3"/>
      <c r="M466" s="3"/>
      <c r="N466" s="3"/>
    </row>
    <row r="467" spans="1:1318" s="2" customFormat="1" ht="12.75">
      <c r="A467" s="3"/>
      <c r="B467" s="5"/>
      <c r="C467" s="5"/>
      <c r="D467" s="3"/>
      <c r="E467" s="17"/>
      <c r="F467" s="5"/>
      <c r="G467" s="5"/>
      <c r="H467" s="3"/>
      <c r="I467" s="3"/>
      <c r="J467" s="3"/>
      <c r="K467" s="3"/>
      <c r="L467" s="3"/>
      <c r="M467" s="3"/>
      <c r="N467" s="3"/>
    </row>
    <row r="468" spans="1:1318" s="2" customFormat="1" ht="12.75">
      <c r="A468" s="3"/>
      <c r="B468" s="5"/>
      <c r="C468" s="5"/>
      <c r="D468" s="3"/>
      <c r="E468" s="17"/>
      <c r="F468" s="5"/>
      <c r="G468" s="5"/>
      <c r="H468" s="3"/>
      <c r="I468" s="3"/>
      <c r="J468" s="3"/>
      <c r="K468" s="3"/>
      <c r="L468" s="3"/>
      <c r="M468" s="3"/>
      <c r="N468" s="3"/>
    </row>
    <row r="469" spans="1:1318" s="2" customFormat="1" ht="12.75">
      <c r="A469" s="3"/>
      <c r="D469" s="3"/>
      <c r="E469" s="17"/>
      <c r="F469" s="5"/>
      <c r="G469" s="5"/>
      <c r="H469" s="3"/>
      <c r="I469" s="3"/>
      <c r="J469" s="3"/>
      <c r="K469" s="3"/>
      <c r="L469" s="3"/>
      <c r="M469" s="3"/>
      <c r="N469" s="3"/>
    </row>
    <row r="470" spans="1:1318" s="61" customFormat="1" ht="12.75">
      <c r="A470" s="3"/>
      <c r="B470" s="2"/>
      <c r="C470" s="2"/>
      <c r="D470" s="3"/>
      <c r="E470" s="17"/>
      <c r="F470" s="5"/>
      <c r="G470" s="5"/>
      <c r="H470" s="3"/>
      <c r="I470" s="3"/>
      <c r="J470" s="3"/>
      <c r="K470" s="3"/>
      <c r="L470" s="3"/>
      <c r="M470" s="3"/>
      <c r="N470" s="3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  <c r="FK470" s="2"/>
      <c r="FL470" s="2"/>
      <c r="FM470" s="2"/>
      <c r="FN470" s="2"/>
      <c r="FO470" s="2"/>
      <c r="FP470" s="2"/>
      <c r="FQ470" s="2"/>
      <c r="FR470" s="2"/>
      <c r="FS470" s="2"/>
      <c r="FT470" s="2"/>
      <c r="FU470" s="2"/>
      <c r="FV470" s="2"/>
      <c r="FW470" s="2"/>
      <c r="FX470" s="2"/>
      <c r="FY470" s="2"/>
      <c r="FZ470" s="2"/>
      <c r="GA470" s="2"/>
      <c r="GB470" s="2"/>
      <c r="GC470" s="2"/>
      <c r="GD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  <c r="IW470" s="2"/>
      <c r="IX470" s="2"/>
      <c r="IY470" s="2"/>
      <c r="IZ470" s="2"/>
      <c r="JA470" s="2"/>
      <c r="JB470" s="2"/>
      <c r="JC470" s="2"/>
      <c r="JD470" s="2"/>
      <c r="JE470" s="2"/>
      <c r="JF470" s="2"/>
      <c r="JG470" s="2"/>
      <c r="JH470" s="2"/>
      <c r="JI470" s="2"/>
      <c r="JJ470" s="2"/>
      <c r="JK470" s="2"/>
      <c r="JL470" s="2"/>
      <c r="JM470" s="2"/>
      <c r="JN470" s="2"/>
      <c r="JO470" s="2"/>
      <c r="JP470" s="2"/>
      <c r="JQ470" s="2"/>
      <c r="JR470" s="2"/>
      <c r="JS470" s="2"/>
      <c r="JT470" s="2"/>
      <c r="JU470" s="2"/>
      <c r="JV470" s="2"/>
      <c r="JW470" s="2"/>
      <c r="JX470" s="2"/>
      <c r="JY470" s="2"/>
      <c r="JZ470" s="2"/>
      <c r="KA470" s="2"/>
      <c r="KB470" s="2"/>
      <c r="KC470" s="2"/>
      <c r="KD470" s="2"/>
      <c r="KE470" s="2"/>
      <c r="KF470" s="2"/>
      <c r="KG470" s="2"/>
      <c r="KH470" s="2"/>
      <c r="KI470" s="2"/>
      <c r="KJ470" s="2"/>
      <c r="KK470" s="2"/>
      <c r="KL470" s="2"/>
      <c r="KM470" s="2"/>
      <c r="KN470" s="2"/>
      <c r="KO470" s="2"/>
      <c r="KP470" s="2"/>
      <c r="KQ470" s="2"/>
      <c r="KR470" s="2"/>
      <c r="KS470" s="2"/>
      <c r="KT470" s="2"/>
      <c r="KU470" s="2"/>
      <c r="KV470" s="2"/>
      <c r="KW470" s="2"/>
      <c r="KX470" s="2"/>
      <c r="KY470" s="2"/>
      <c r="KZ470" s="2"/>
      <c r="LA470" s="2"/>
      <c r="LB470" s="2"/>
      <c r="LC470" s="2"/>
      <c r="LD470" s="2"/>
      <c r="LE470" s="2"/>
      <c r="LF470" s="2"/>
      <c r="LG470" s="2"/>
      <c r="LH470" s="2"/>
      <c r="LI470" s="2"/>
      <c r="LJ470" s="2"/>
      <c r="LK470" s="2"/>
      <c r="LL470" s="2"/>
      <c r="LM470" s="2"/>
      <c r="LN470" s="2"/>
      <c r="LO470" s="2"/>
      <c r="LP470" s="2"/>
      <c r="LQ470" s="2"/>
      <c r="LR470" s="2"/>
      <c r="LS470" s="2"/>
      <c r="LT470" s="2"/>
      <c r="LU470" s="2"/>
      <c r="LV470" s="2"/>
      <c r="LW470" s="2"/>
      <c r="LX470" s="2"/>
      <c r="LY470" s="2"/>
      <c r="LZ470" s="2"/>
      <c r="MA470" s="2"/>
      <c r="MB470" s="2"/>
      <c r="MC470" s="2"/>
      <c r="MD470" s="2"/>
      <c r="ME470" s="2"/>
      <c r="MF470" s="2"/>
      <c r="MG470" s="2"/>
      <c r="MH470" s="2"/>
      <c r="MI470" s="2"/>
      <c r="MJ470" s="2"/>
      <c r="MK470" s="2"/>
      <c r="ML470" s="2"/>
      <c r="MM470" s="2"/>
      <c r="MN470" s="2"/>
      <c r="MO470" s="2"/>
      <c r="MP470" s="2"/>
      <c r="MQ470" s="2"/>
      <c r="MR470" s="2"/>
      <c r="MS470" s="2"/>
      <c r="MT470" s="2"/>
      <c r="MU470" s="2"/>
      <c r="MV470" s="2"/>
      <c r="MW470" s="2"/>
      <c r="MX470" s="2"/>
      <c r="MY470" s="2"/>
      <c r="MZ470" s="2"/>
      <c r="NA470" s="2"/>
      <c r="NB470" s="2"/>
      <c r="NC470" s="2"/>
      <c r="ND470" s="2"/>
      <c r="NE470" s="2"/>
      <c r="NF470" s="2"/>
      <c r="NG470" s="2"/>
      <c r="NH470" s="2"/>
      <c r="NI470" s="2"/>
      <c r="NJ470" s="2"/>
      <c r="NK470" s="2"/>
      <c r="NL470" s="2"/>
      <c r="NM470" s="2"/>
      <c r="NN470" s="2"/>
      <c r="NO470" s="2"/>
      <c r="NP470" s="2"/>
      <c r="NQ470" s="2"/>
      <c r="NR470" s="2"/>
      <c r="NS470" s="2"/>
      <c r="NT470" s="2"/>
      <c r="NU470" s="2"/>
      <c r="NV470" s="2"/>
      <c r="NW470" s="2"/>
      <c r="NX470" s="2"/>
      <c r="NY470" s="2"/>
      <c r="NZ470" s="2"/>
      <c r="OA470" s="2"/>
      <c r="OB470" s="2"/>
      <c r="OC470" s="2"/>
      <c r="OD470" s="2"/>
      <c r="OE470" s="2"/>
      <c r="OF470" s="2"/>
      <c r="OG470" s="2"/>
      <c r="OH470" s="2"/>
      <c r="OI470" s="2"/>
      <c r="OJ470" s="2"/>
      <c r="OK470" s="2"/>
      <c r="OL470" s="2"/>
      <c r="OM470" s="2"/>
      <c r="ON470" s="2"/>
      <c r="OO470" s="2"/>
      <c r="OP470" s="2"/>
      <c r="OQ470" s="2"/>
      <c r="OR470" s="2"/>
      <c r="OS470" s="2"/>
      <c r="OT470" s="2"/>
      <c r="OU470" s="2"/>
      <c r="OV470" s="2"/>
      <c r="OW470" s="2"/>
      <c r="OX470" s="2"/>
      <c r="OY470" s="2"/>
      <c r="OZ470" s="2"/>
      <c r="PA470" s="2"/>
      <c r="PB470" s="2"/>
      <c r="PC470" s="2"/>
      <c r="PD470" s="2"/>
      <c r="PE470" s="2"/>
      <c r="PF470" s="2"/>
      <c r="PG470" s="2"/>
      <c r="PH470" s="2"/>
      <c r="PI470" s="2"/>
      <c r="PJ470" s="2"/>
      <c r="PK470" s="2"/>
      <c r="PL470" s="2"/>
      <c r="PM470" s="2"/>
      <c r="PN470" s="2"/>
      <c r="PO470" s="2"/>
      <c r="PP470" s="2"/>
      <c r="PQ470" s="2"/>
      <c r="PR470" s="2"/>
      <c r="PS470" s="2"/>
      <c r="PT470" s="2"/>
      <c r="PU470" s="2"/>
      <c r="PV470" s="2"/>
      <c r="PW470" s="2"/>
      <c r="PX470" s="2"/>
      <c r="PY470" s="2"/>
      <c r="PZ470" s="2"/>
      <c r="QA470" s="2"/>
      <c r="QB470" s="2"/>
      <c r="QC470" s="2"/>
      <c r="QD470" s="2"/>
      <c r="QE470" s="2"/>
      <c r="QF470" s="2"/>
      <c r="QG470" s="2"/>
      <c r="QH470" s="2"/>
      <c r="QI470" s="2"/>
      <c r="QJ470" s="2"/>
      <c r="QK470" s="2"/>
      <c r="QL470" s="2"/>
      <c r="QM470" s="2"/>
      <c r="QN470" s="2"/>
      <c r="QO470" s="2"/>
      <c r="QP470" s="2"/>
      <c r="QQ470" s="2"/>
      <c r="QR470" s="2"/>
      <c r="QS470" s="2"/>
      <c r="QT470" s="2"/>
      <c r="QU470" s="2"/>
      <c r="QV470" s="2"/>
      <c r="QW470" s="2"/>
      <c r="QX470" s="2"/>
      <c r="QY470" s="2"/>
      <c r="QZ470" s="2"/>
      <c r="RA470" s="2"/>
      <c r="RB470" s="2"/>
      <c r="RC470" s="2"/>
      <c r="RD470" s="2"/>
      <c r="RE470" s="2"/>
      <c r="RF470" s="2"/>
      <c r="RG470" s="2"/>
      <c r="RH470" s="2"/>
      <c r="RI470" s="2"/>
      <c r="RJ470" s="2"/>
      <c r="RK470" s="2"/>
      <c r="RL470" s="2"/>
      <c r="RM470" s="2"/>
      <c r="RN470" s="2"/>
      <c r="RO470" s="2"/>
      <c r="RP470" s="2"/>
      <c r="RQ470" s="2"/>
      <c r="RR470" s="2"/>
      <c r="RS470" s="2"/>
      <c r="RT470" s="2"/>
      <c r="RU470" s="2"/>
      <c r="RV470" s="2"/>
      <c r="RW470" s="2"/>
      <c r="RX470" s="2"/>
      <c r="RY470" s="2"/>
      <c r="RZ470" s="2"/>
      <c r="SA470" s="2"/>
      <c r="SB470" s="2"/>
      <c r="SC470" s="2"/>
      <c r="SD470" s="2"/>
      <c r="SE470" s="2"/>
      <c r="SF470" s="2"/>
      <c r="SG470" s="2"/>
      <c r="SH470" s="2"/>
      <c r="SI470" s="2"/>
      <c r="SJ470" s="2"/>
      <c r="SK470" s="2"/>
      <c r="SL470" s="2"/>
      <c r="SM470" s="2"/>
      <c r="SN470" s="2"/>
      <c r="SO470" s="2"/>
      <c r="SP470" s="2"/>
      <c r="SQ470" s="2"/>
      <c r="SR470" s="2"/>
      <c r="SS470" s="2"/>
      <c r="ST470" s="2"/>
      <c r="SU470" s="2"/>
      <c r="SV470" s="2"/>
      <c r="SW470" s="2"/>
      <c r="SX470" s="2"/>
      <c r="SY470" s="2"/>
      <c r="SZ470" s="2"/>
      <c r="TA470" s="2"/>
      <c r="TB470" s="2"/>
      <c r="TC470" s="2"/>
      <c r="TD470" s="2"/>
      <c r="TE470" s="2"/>
      <c r="TF470" s="2"/>
      <c r="TG470" s="2"/>
      <c r="TH470" s="2"/>
      <c r="TI470" s="2"/>
      <c r="TJ470" s="2"/>
      <c r="TK470" s="2"/>
      <c r="TL470" s="2"/>
      <c r="TM470" s="2"/>
      <c r="TN470" s="2"/>
      <c r="TO470" s="2"/>
      <c r="TP470" s="2"/>
      <c r="TQ470" s="2"/>
      <c r="TR470" s="2"/>
      <c r="TS470" s="2"/>
      <c r="TT470" s="2"/>
      <c r="TU470" s="2"/>
      <c r="TV470" s="2"/>
      <c r="TW470" s="2"/>
      <c r="TX470" s="2"/>
      <c r="TY470" s="2"/>
      <c r="TZ470" s="2"/>
      <c r="UA470" s="2"/>
      <c r="UB470" s="2"/>
      <c r="UC470" s="2"/>
      <c r="UD470" s="2"/>
      <c r="UE470" s="2"/>
      <c r="UF470" s="2"/>
      <c r="UG470" s="2"/>
      <c r="UH470" s="2"/>
      <c r="UI470" s="2"/>
      <c r="UJ470" s="2"/>
      <c r="UK470" s="2"/>
      <c r="UL470" s="2"/>
      <c r="UM470" s="2"/>
      <c r="UN470" s="2"/>
      <c r="UO470" s="2"/>
      <c r="UP470" s="2"/>
      <c r="UQ470" s="2"/>
      <c r="UR470" s="2"/>
      <c r="US470" s="2"/>
      <c r="UT470" s="2"/>
      <c r="UU470" s="2"/>
      <c r="UV470" s="2"/>
      <c r="UW470" s="2"/>
      <c r="UX470" s="2"/>
      <c r="UY470" s="2"/>
      <c r="UZ470" s="2"/>
      <c r="VA470" s="2"/>
      <c r="VB470" s="2"/>
      <c r="VC470" s="2"/>
      <c r="VD470" s="2"/>
      <c r="VE470" s="2"/>
      <c r="VF470" s="2"/>
      <c r="VG470" s="2"/>
      <c r="VH470" s="2"/>
      <c r="VI470" s="2"/>
      <c r="VJ470" s="2"/>
      <c r="VK470" s="2"/>
      <c r="VL470" s="2"/>
      <c r="VM470" s="2"/>
      <c r="VN470" s="2"/>
      <c r="VO470" s="2"/>
      <c r="VP470" s="2"/>
      <c r="VQ470" s="2"/>
      <c r="VR470" s="2"/>
      <c r="VS470" s="2"/>
      <c r="VT470" s="2"/>
      <c r="VU470" s="2"/>
      <c r="VV470" s="2"/>
      <c r="VW470" s="2"/>
      <c r="VX470" s="2"/>
      <c r="VY470" s="2"/>
      <c r="VZ470" s="2"/>
      <c r="WA470" s="2"/>
      <c r="WB470" s="2"/>
      <c r="WC470" s="2"/>
      <c r="WD470" s="2"/>
      <c r="WE470" s="2"/>
      <c r="WF470" s="2"/>
      <c r="WG470" s="2"/>
      <c r="WH470" s="2"/>
      <c r="WI470" s="2"/>
      <c r="WJ470" s="2"/>
      <c r="WK470" s="2"/>
      <c r="WL470" s="2"/>
      <c r="WM470" s="2"/>
      <c r="WN470" s="2"/>
      <c r="WO470" s="2"/>
      <c r="WP470" s="2"/>
      <c r="WQ470" s="2"/>
      <c r="WR470" s="2"/>
      <c r="WS470" s="2"/>
      <c r="WT470" s="2"/>
      <c r="WU470" s="2"/>
      <c r="WV470" s="2"/>
      <c r="WW470" s="2"/>
      <c r="WX470" s="2"/>
      <c r="WY470" s="2"/>
      <c r="WZ470" s="2"/>
      <c r="XA470" s="2"/>
      <c r="XB470" s="2"/>
      <c r="XC470" s="2"/>
      <c r="XD470" s="2"/>
      <c r="XE470" s="2"/>
      <c r="XF470" s="2"/>
      <c r="XG470" s="2"/>
      <c r="XH470" s="2"/>
      <c r="XI470" s="2"/>
      <c r="XJ470" s="2"/>
      <c r="XK470" s="2"/>
      <c r="XL470" s="2"/>
      <c r="XM470" s="2"/>
      <c r="XN470" s="2"/>
      <c r="XO470" s="2"/>
      <c r="XP470" s="2"/>
      <c r="XQ470" s="2"/>
      <c r="XR470" s="2"/>
      <c r="XS470" s="2"/>
      <c r="XT470" s="2"/>
      <c r="XU470" s="2"/>
      <c r="XV470" s="2"/>
      <c r="XW470" s="2"/>
      <c r="XX470" s="2"/>
      <c r="XY470" s="2"/>
      <c r="XZ470" s="2"/>
      <c r="YA470" s="2"/>
      <c r="YB470" s="2"/>
      <c r="YC470" s="2"/>
      <c r="YD470" s="2"/>
      <c r="YE470" s="2"/>
      <c r="YF470" s="2"/>
      <c r="YG470" s="2"/>
      <c r="YH470" s="2"/>
      <c r="YI470" s="2"/>
      <c r="YJ470" s="2"/>
      <c r="YK470" s="2"/>
      <c r="YL470" s="2"/>
      <c r="YM470" s="2"/>
      <c r="YN470" s="2"/>
      <c r="YO470" s="2"/>
      <c r="YP470" s="2"/>
      <c r="YQ470" s="2"/>
      <c r="YR470" s="2"/>
      <c r="YS470" s="2"/>
      <c r="YT470" s="2"/>
      <c r="YU470" s="2"/>
      <c r="YV470" s="2"/>
      <c r="YW470" s="2"/>
      <c r="YX470" s="2"/>
      <c r="YY470" s="2"/>
      <c r="YZ470" s="2"/>
      <c r="ZA470" s="2"/>
      <c r="ZB470" s="2"/>
      <c r="ZC470" s="2"/>
      <c r="ZD470" s="2"/>
      <c r="ZE470" s="2"/>
      <c r="ZF470" s="2"/>
      <c r="ZG470" s="2"/>
      <c r="ZH470" s="2"/>
      <c r="ZI470" s="2"/>
      <c r="ZJ470" s="2"/>
      <c r="ZK470" s="2"/>
      <c r="ZL470" s="2"/>
      <c r="ZM470" s="2"/>
      <c r="ZN470" s="2"/>
      <c r="ZO470" s="2"/>
      <c r="ZP470" s="2"/>
      <c r="ZQ470" s="2"/>
      <c r="ZR470" s="2"/>
      <c r="ZS470" s="2"/>
      <c r="ZT470" s="2"/>
      <c r="ZU470" s="2"/>
      <c r="ZV470" s="2"/>
      <c r="ZW470" s="2"/>
      <c r="ZX470" s="2"/>
      <c r="ZY470" s="2"/>
      <c r="ZZ470" s="2"/>
      <c r="AAA470" s="2"/>
      <c r="AAB470" s="2"/>
      <c r="AAC470" s="2"/>
      <c r="AAD470" s="2"/>
      <c r="AAE470" s="2"/>
      <c r="AAF470" s="2"/>
      <c r="AAG470" s="2"/>
      <c r="AAH470" s="2"/>
      <c r="AAI470" s="2"/>
      <c r="AAJ470" s="2"/>
      <c r="AAK470" s="2"/>
      <c r="AAL470" s="2"/>
      <c r="AAM470" s="2"/>
      <c r="AAN470" s="2"/>
      <c r="AAO470" s="2"/>
      <c r="AAP470" s="2"/>
      <c r="AAQ470" s="2"/>
      <c r="AAR470" s="2"/>
      <c r="AAS470" s="2"/>
      <c r="AAT470" s="2"/>
      <c r="AAU470" s="2"/>
      <c r="AAV470" s="2"/>
      <c r="AAW470" s="2"/>
      <c r="AAX470" s="2"/>
      <c r="AAY470" s="2"/>
      <c r="AAZ470" s="2"/>
      <c r="ABA470" s="2"/>
      <c r="ABB470" s="2"/>
      <c r="ABC470" s="2"/>
      <c r="ABD470" s="2"/>
      <c r="ABE470" s="2"/>
      <c r="ABF470" s="2"/>
      <c r="ABG470" s="2"/>
      <c r="ABH470" s="2"/>
      <c r="ABI470" s="2"/>
      <c r="ABJ470" s="2"/>
      <c r="ABK470" s="2"/>
      <c r="ABL470" s="2"/>
      <c r="ABM470" s="2"/>
      <c r="ABN470" s="2"/>
      <c r="ABO470" s="2"/>
      <c r="ABP470" s="2"/>
      <c r="ABQ470" s="2"/>
      <c r="ABR470" s="2"/>
      <c r="ABS470" s="2"/>
      <c r="ABT470" s="2"/>
      <c r="ABU470" s="2"/>
      <c r="ABV470" s="2"/>
      <c r="ABW470" s="2"/>
      <c r="ABX470" s="2"/>
      <c r="ABY470" s="2"/>
      <c r="ABZ470" s="2"/>
      <c r="ACA470" s="2"/>
      <c r="ACB470" s="2"/>
      <c r="ACC470" s="2"/>
      <c r="ACD470" s="2"/>
      <c r="ACE470" s="2"/>
      <c r="ACF470" s="2"/>
      <c r="ACG470" s="2"/>
      <c r="ACH470" s="2"/>
      <c r="ACI470" s="2"/>
      <c r="ACJ470" s="2"/>
      <c r="ACK470" s="2"/>
      <c r="ACL470" s="2"/>
      <c r="ACM470" s="2"/>
      <c r="ACN470" s="2"/>
      <c r="ACO470" s="2"/>
      <c r="ACP470" s="2"/>
      <c r="ACQ470" s="2"/>
      <c r="ACR470" s="2"/>
      <c r="ACS470" s="2"/>
      <c r="ACT470" s="2"/>
      <c r="ACU470" s="2"/>
      <c r="ACV470" s="2"/>
      <c r="ACW470" s="2"/>
      <c r="ACX470" s="2"/>
      <c r="ACY470" s="2"/>
      <c r="ACZ470" s="2"/>
      <c r="ADA470" s="2"/>
      <c r="ADB470" s="2"/>
      <c r="ADC470" s="2"/>
      <c r="ADD470" s="2"/>
      <c r="ADE470" s="2"/>
      <c r="ADF470" s="2"/>
      <c r="ADG470" s="2"/>
      <c r="ADH470" s="2"/>
      <c r="ADI470" s="2"/>
      <c r="ADJ470" s="2"/>
      <c r="ADK470" s="2"/>
      <c r="ADL470" s="2"/>
      <c r="ADM470" s="2"/>
      <c r="ADN470" s="2"/>
      <c r="ADO470" s="2"/>
      <c r="ADP470" s="2"/>
      <c r="ADQ470" s="2"/>
      <c r="ADR470" s="2"/>
      <c r="ADS470" s="2"/>
      <c r="ADT470" s="2"/>
      <c r="ADU470" s="2"/>
      <c r="ADV470" s="2"/>
      <c r="ADW470" s="2"/>
      <c r="ADX470" s="2"/>
      <c r="ADY470" s="2"/>
      <c r="ADZ470" s="2"/>
      <c r="AEA470" s="2"/>
      <c r="AEB470" s="2"/>
      <c r="AEC470" s="2"/>
      <c r="AED470" s="2"/>
      <c r="AEE470" s="2"/>
      <c r="AEF470" s="2"/>
      <c r="AEG470" s="2"/>
      <c r="AEH470" s="2"/>
      <c r="AEI470" s="2"/>
      <c r="AEJ470" s="2"/>
      <c r="AEK470" s="2"/>
      <c r="AEL470" s="2"/>
      <c r="AEM470" s="2"/>
      <c r="AEN470" s="2"/>
      <c r="AEO470" s="2"/>
      <c r="AEP470" s="2"/>
      <c r="AEQ470" s="2"/>
      <c r="AER470" s="2"/>
      <c r="AES470" s="2"/>
      <c r="AET470" s="2"/>
      <c r="AEU470" s="2"/>
      <c r="AEV470" s="2"/>
      <c r="AEW470" s="2"/>
      <c r="AEX470" s="2"/>
      <c r="AEY470" s="2"/>
      <c r="AEZ470" s="2"/>
      <c r="AFA470" s="2"/>
      <c r="AFB470" s="2"/>
      <c r="AFC470" s="2"/>
      <c r="AFD470" s="2"/>
      <c r="AFE470" s="2"/>
      <c r="AFF470" s="2"/>
      <c r="AFG470" s="2"/>
      <c r="AFH470" s="2"/>
      <c r="AFI470" s="2"/>
      <c r="AFJ470" s="2"/>
      <c r="AFK470" s="2"/>
      <c r="AFL470" s="2"/>
      <c r="AFM470" s="2"/>
      <c r="AFN470" s="2"/>
      <c r="AFO470" s="2"/>
      <c r="AFP470" s="2"/>
      <c r="AFQ470" s="2"/>
      <c r="AFR470" s="2"/>
      <c r="AFS470" s="2"/>
      <c r="AFT470" s="2"/>
      <c r="AFU470" s="2"/>
      <c r="AFV470" s="2"/>
      <c r="AFW470" s="2"/>
      <c r="AFX470" s="2"/>
      <c r="AFY470" s="2"/>
      <c r="AFZ470" s="2"/>
      <c r="AGA470" s="2"/>
      <c r="AGB470" s="2"/>
      <c r="AGC470" s="2"/>
      <c r="AGD470" s="2"/>
      <c r="AGE470" s="2"/>
      <c r="AGF470" s="2"/>
      <c r="AGG470" s="2"/>
      <c r="AGH470" s="2"/>
      <c r="AGI470" s="2"/>
      <c r="AGJ470" s="2"/>
      <c r="AGK470" s="2"/>
      <c r="AGL470" s="2"/>
      <c r="AGM470" s="2"/>
      <c r="AGN470" s="2"/>
      <c r="AGO470" s="2"/>
      <c r="AGP470" s="2"/>
      <c r="AGQ470" s="2"/>
      <c r="AGR470" s="2"/>
      <c r="AGS470" s="2"/>
      <c r="AGT470" s="2"/>
      <c r="AGU470" s="2"/>
      <c r="AGV470" s="2"/>
      <c r="AGW470" s="2"/>
      <c r="AGX470" s="2"/>
      <c r="AGY470" s="2"/>
      <c r="AGZ470" s="2"/>
      <c r="AHA470" s="2"/>
      <c r="AHB470" s="2"/>
      <c r="AHC470" s="2"/>
      <c r="AHD470" s="2"/>
      <c r="AHE470" s="2"/>
      <c r="AHF470" s="2"/>
      <c r="AHG470" s="2"/>
      <c r="AHH470" s="2"/>
      <c r="AHI470" s="2"/>
      <c r="AHJ470" s="2"/>
      <c r="AHK470" s="2"/>
      <c r="AHL470" s="2"/>
      <c r="AHM470" s="2"/>
      <c r="AHN470" s="2"/>
      <c r="AHO470" s="2"/>
      <c r="AHP470" s="2"/>
      <c r="AHQ470" s="2"/>
      <c r="AHR470" s="2"/>
      <c r="AHS470" s="2"/>
      <c r="AHT470" s="2"/>
      <c r="AHU470" s="2"/>
      <c r="AHV470" s="2"/>
      <c r="AHW470" s="2"/>
      <c r="AHX470" s="2"/>
      <c r="AHY470" s="2"/>
      <c r="AHZ470" s="2"/>
      <c r="AIA470" s="2"/>
      <c r="AIB470" s="2"/>
      <c r="AIC470" s="2"/>
      <c r="AID470" s="2"/>
      <c r="AIE470" s="2"/>
      <c r="AIF470" s="2"/>
      <c r="AIG470" s="2"/>
      <c r="AIH470" s="2"/>
      <c r="AII470" s="2"/>
      <c r="AIJ470" s="2"/>
      <c r="AIK470" s="2"/>
      <c r="AIL470" s="2"/>
      <c r="AIM470" s="2"/>
      <c r="AIN470" s="2"/>
      <c r="AIO470" s="2"/>
      <c r="AIP470" s="2"/>
      <c r="AIQ470" s="2"/>
      <c r="AIR470" s="2"/>
      <c r="AIS470" s="2"/>
      <c r="AIT470" s="2"/>
      <c r="AIU470" s="2"/>
      <c r="AIV470" s="2"/>
      <c r="AIW470" s="2"/>
      <c r="AIX470" s="2"/>
      <c r="AIY470" s="2"/>
      <c r="AIZ470" s="2"/>
      <c r="AJA470" s="2"/>
      <c r="AJB470" s="2"/>
      <c r="AJC470" s="2"/>
      <c r="AJD470" s="2"/>
      <c r="AJE470" s="2"/>
      <c r="AJF470" s="2"/>
      <c r="AJG470" s="2"/>
      <c r="AJH470" s="2"/>
      <c r="AJI470" s="2"/>
      <c r="AJJ470" s="2"/>
      <c r="AJK470" s="2"/>
      <c r="AJL470" s="2"/>
      <c r="AJM470" s="2"/>
      <c r="AJN470" s="2"/>
      <c r="AJO470" s="2"/>
      <c r="AJP470" s="2"/>
      <c r="AJQ470" s="2"/>
      <c r="AJR470" s="2"/>
      <c r="AJS470" s="2"/>
      <c r="AJT470" s="2"/>
      <c r="AJU470" s="2"/>
      <c r="AJV470" s="2"/>
      <c r="AJW470" s="2"/>
      <c r="AJX470" s="2"/>
      <c r="AJY470" s="2"/>
      <c r="AJZ470" s="2"/>
      <c r="AKA470" s="2"/>
      <c r="AKB470" s="2"/>
      <c r="AKC470" s="2"/>
      <c r="AKD470" s="2"/>
      <c r="AKE470" s="2"/>
      <c r="AKF470" s="2"/>
      <c r="AKG470" s="2"/>
      <c r="AKH470" s="2"/>
      <c r="AKI470" s="2"/>
      <c r="AKJ470" s="2"/>
      <c r="AKK470" s="2"/>
      <c r="AKL470" s="2"/>
      <c r="AKM470" s="2"/>
      <c r="AKN470" s="2"/>
      <c r="AKO470" s="2"/>
      <c r="AKP470" s="2"/>
      <c r="AKQ470" s="2"/>
      <c r="AKR470" s="2"/>
      <c r="AKS470" s="2"/>
      <c r="AKT470" s="2"/>
      <c r="AKU470" s="2"/>
      <c r="AKV470" s="2"/>
      <c r="AKW470" s="2"/>
      <c r="AKX470" s="2"/>
      <c r="AKY470" s="2"/>
      <c r="AKZ470" s="2"/>
      <c r="ALA470" s="2"/>
      <c r="ALB470" s="2"/>
      <c r="ALC470" s="2"/>
      <c r="ALD470" s="2"/>
      <c r="ALE470" s="2"/>
      <c r="ALF470" s="2"/>
      <c r="ALG470" s="2"/>
      <c r="ALH470" s="2"/>
      <c r="ALI470" s="2"/>
      <c r="ALJ470" s="2"/>
      <c r="ALK470" s="2"/>
      <c r="ALL470" s="2"/>
      <c r="ALM470" s="2"/>
      <c r="ALN470" s="2"/>
      <c r="ALO470" s="2"/>
      <c r="ALP470" s="2"/>
      <c r="ALQ470" s="2"/>
      <c r="ALR470" s="2"/>
      <c r="ALS470" s="2"/>
      <c r="ALT470" s="2"/>
      <c r="ALU470" s="2"/>
      <c r="ALV470" s="2"/>
      <c r="ALW470" s="2"/>
      <c r="ALX470" s="2"/>
      <c r="ALY470" s="2"/>
      <c r="ALZ470" s="2"/>
      <c r="AMA470" s="2"/>
      <c r="AMB470" s="2"/>
      <c r="AMC470" s="2"/>
      <c r="AMD470" s="2"/>
      <c r="AME470" s="2"/>
      <c r="AMF470" s="2"/>
      <c r="AMG470" s="2"/>
      <c r="AMH470" s="2"/>
      <c r="AMI470" s="2"/>
      <c r="AMJ470" s="2"/>
      <c r="AMK470" s="2"/>
      <c r="AML470" s="2"/>
      <c r="AMM470" s="2"/>
      <c r="AMN470" s="2"/>
      <c r="AMO470" s="2"/>
      <c r="AMP470" s="2"/>
      <c r="AMQ470" s="2"/>
      <c r="AMR470" s="2"/>
      <c r="AMS470" s="2"/>
      <c r="AMT470" s="2"/>
      <c r="AMU470" s="2"/>
      <c r="AMV470" s="2"/>
      <c r="AMW470" s="2"/>
      <c r="AMX470" s="2"/>
      <c r="AMY470" s="2"/>
      <c r="AMZ470" s="2"/>
      <c r="ANA470" s="2"/>
      <c r="ANB470" s="2"/>
      <c r="ANC470" s="2"/>
      <c r="AND470" s="2"/>
      <c r="ANE470" s="2"/>
      <c r="ANF470" s="2"/>
      <c r="ANG470" s="2"/>
      <c r="ANH470" s="2"/>
      <c r="ANI470" s="2"/>
      <c r="ANJ470" s="2"/>
      <c r="ANK470" s="2"/>
      <c r="ANL470" s="2"/>
      <c r="ANM470" s="2"/>
      <c r="ANN470" s="2"/>
      <c r="ANO470" s="2"/>
      <c r="ANP470" s="2"/>
      <c r="ANQ470" s="2"/>
      <c r="ANR470" s="2"/>
      <c r="ANS470" s="2"/>
      <c r="ANT470" s="2"/>
      <c r="ANU470" s="2"/>
      <c r="ANV470" s="2"/>
      <c r="ANW470" s="2"/>
      <c r="ANX470" s="2"/>
      <c r="ANY470" s="2"/>
      <c r="ANZ470" s="2"/>
      <c r="AOA470" s="2"/>
      <c r="AOB470" s="2"/>
      <c r="AOC470" s="2"/>
      <c r="AOD470" s="2"/>
      <c r="AOE470" s="2"/>
      <c r="AOF470" s="2"/>
      <c r="AOG470" s="2"/>
      <c r="AOH470" s="2"/>
      <c r="AOI470" s="2"/>
      <c r="AOJ470" s="2"/>
      <c r="AOK470" s="2"/>
      <c r="AOL470" s="2"/>
      <c r="AOM470" s="2"/>
      <c r="AON470" s="2"/>
      <c r="AOO470" s="2"/>
      <c r="AOP470" s="2"/>
      <c r="AOQ470" s="2"/>
      <c r="AOR470" s="2"/>
      <c r="AOS470" s="2"/>
      <c r="AOT470" s="2"/>
      <c r="AOU470" s="2"/>
      <c r="AOV470" s="2"/>
      <c r="AOW470" s="2"/>
      <c r="AOX470" s="2"/>
      <c r="AOY470" s="2"/>
      <c r="AOZ470" s="2"/>
      <c r="APA470" s="2"/>
      <c r="APB470" s="2"/>
      <c r="APC470" s="2"/>
      <c r="APD470" s="2"/>
      <c r="APE470" s="2"/>
      <c r="APF470" s="2"/>
      <c r="APG470" s="2"/>
      <c r="APH470" s="2"/>
      <c r="API470" s="2"/>
      <c r="APJ470" s="2"/>
      <c r="APK470" s="2"/>
      <c r="APL470" s="2"/>
      <c r="APM470" s="2"/>
      <c r="APN470" s="2"/>
      <c r="APO470" s="2"/>
      <c r="APP470" s="2"/>
      <c r="APQ470" s="2"/>
      <c r="APR470" s="2"/>
      <c r="APS470" s="2"/>
      <c r="APT470" s="2"/>
      <c r="APU470" s="2"/>
      <c r="APV470" s="2"/>
      <c r="APW470" s="2"/>
      <c r="APX470" s="2"/>
      <c r="APY470" s="2"/>
      <c r="APZ470" s="2"/>
      <c r="AQA470" s="2"/>
      <c r="AQB470" s="2"/>
      <c r="AQC470" s="2"/>
      <c r="AQD470" s="2"/>
      <c r="AQE470" s="2"/>
      <c r="AQF470" s="2"/>
      <c r="AQG470" s="2"/>
      <c r="AQH470" s="2"/>
      <c r="AQI470" s="2"/>
      <c r="AQJ470" s="2"/>
      <c r="AQK470" s="2"/>
      <c r="AQL470" s="2"/>
      <c r="AQM470" s="2"/>
      <c r="AQN470" s="2"/>
      <c r="AQO470" s="2"/>
      <c r="AQP470" s="2"/>
      <c r="AQQ470" s="2"/>
      <c r="AQR470" s="2"/>
      <c r="AQS470" s="2"/>
      <c r="AQT470" s="2"/>
      <c r="AQU470" s="2"/>
      <c r="AQV470" s="2"/>
      <c r="AQW470" s="2"/>
      <c r="AQX470" s="2"/>
      <c r="AQY470" s="2"/>
      <c r="AQZ470" s="2"/>
      <c r="ARA470" s="2"/>
      <c r="ARB470" s="2"/>
      <c r="ARC470" s="2"/>
      <c r="ARD470" s="2"/>
      <c r="ARE470" s="2"/>
      <c r="ARF470" s="2"/>
      <c r="ARG470" s="2"/>
      <c r="ARH470" s="2"/>
      <c r="ARI470" s="2"/>
      <c r="ARJ470" s="2"/>
      <c r="ARK470" s="2"/>
      <c r="ARL470" s="2"/>
      <c r="ARM470" s="2"/>
      <c r="ARN470" s="2"/>
      <c r="ARO470" s="2"/>
      <c r="ARP470" s="2"/>
      <c r="ARQ470" s="2"/>
      <c r="ARR470" s="2"/>
      <c r="ARS470" s="2"/>
      <c r="ART470" s="2"/>
      <c r="ARU470" s="2"/>
      <c r="ARV470" s="2"/>
      <c r="ARW470" s="2"/>
      <c r="ARX470" s="2"/>
      <c r="ARY470" s="2"/>
      <c r="ARZ470" s="2"/>
      <c r="ASA470" s="2"/>
      <c r="ASB470" s="2"/>
      <c r="ASC470" s="2"/>
      <c r="ASD470" s="2"/>
      <c r="ASE470" s="2"/>
      <c r="ASF470" s="2"/>
      <c r="ASG470" s="2"/>
      <c r="ASH470" s="2"/>
      <c r="ASI470" s="2"/>
      <c r="ASJ470" s="2"/>
      <c r="ASK470" s="2"/>
      <c r="ASL470" s="2"/>
      <c r="ASM470" s="2"/>
      <c r="ASN470" s="2"/>
      <c r="ASO470" s="2"/>
      <c r="ASP470" s="2"/>
      <c r="ASQ470" s="2"/>
      <c r="ASR470" s="2"/>
      <c r="ASS470" s="2"/>
      <c r="AST470" s="2"/>
      <c r="ASU470" s="2"/>
      <c r="ASV470" s="2"/>
      <c r="ASW470" s="2"/>
      <c r="ASX470" s="2"/>
      <c r="ASY470" s="2"/>
      <c r="ASZ470" s="2"/>
      <c r="ATA470" s="2"/>
      <c r="ATB470" s="2"/>
      <c r="ATC470" s="2"/>
      <c r="ATD470" s="2"/>
      <c r="ATE470" s="2"/>
      <c r="ATF470" s="2"/>
      <c r="ATG470" s="2"/>
      <c r="ATH470" s="2"/>
      <c r="ATI470" s="2"/>
      <c r="ATJ470" s="2"/>
      <c r="ATK470" s="2"/>
      <c r="ATL470" s="2"/>
      <c r="ATM470" s="2"/>
      <c r="ATN470" s="2"/>
      <c r="ATO470" s="2"/>
      <c r="ATP470" s="2"/>
      <c r="ATQ470" s="2"/>
      <c r="ATR470" s="2"/>
      <c r="ATS470" s="2"/>
      <c r="ATT470" s="2"/>
      <c r="ATU470" s="2"/>
      <c r="ATV470" s="2"/>
      <c r="ATW470" s="2"/>
      <c r="ATX470" s="2"/>
      <c r="ATY470" s="2"/>
      <c r="ATZ470" s="2"/>
      <c r="AUA470" s="2"/>
      <c r="AUB470" s="2"/>
      <c r="AUC470" s="2"/>
      <c r="AUD470" s="2"/>
      <c r="AUE470" s="2"/>
      <c r="AUF470" s="2"/>
      <c r="AUG470" s="2"/>
      <c r="AUH470" s="2"/>
      <c r="AUI470" s="2"/>
      <c r="AUJ470" s="2"/>
      <c r="AUK470" s="2"/>
      <c r="AUL470" s="2"/>
      <c r="AUM470" s="2"/>
      <c r="AUN470" s="2"/>
      <c r="AUO470" s="2"/>
      <c r="AUP470" s="2"/>
      <c r="AUQ470" s="2"/>
      <c r="AUR470" s="2"/>
      <c r="AUS470" s="2"/>
      <c r="AUT470" s="2"/>
      <c r="AUU470" s="2"/>
      <c r="AUV470" s="2"/>
      <c r="AUW470" s="2"/>
      <c r="AUX470" s="2"/>
      <c r="AUY470" s="2"/>
      <c r="AUZ470" s="2"/>
      <c r="AVA470" s="2"/>
      <c r="AVB470" s="2"/>
      <c r="AVC470" s="2"/>
      <c r="AVD470" s="2"/>
      <c r="AVE470" s="2"/>
      <c r="AVF470" s="2"/>
      <c r="AVG470" s="2"/>
      <c r="AVH470" s="2"/>
      <c r="AVI470" s="2"/>
      <c r="AVJ470" s="2"/>
      <c r="AVK470" s="2"/>
      <c r="AVL470" s="2"/>
      <c r="AVM470" s="2"/>
      <c r="AVN470" s="2"/>
      <c r="AVO470" s="2"/>
      <c r="AVP470" s="2"/>
      <c r="AVQ470" s="2"/>
      <c r="AVR470" s="2"/>
      <c r="AVS470" s="2"/>
      <c r="AVT470" s="2"/>
      <c r="AVU470" s="2"/>
      <c r="AVV470" s="2"/>
      <c r="AVW470" s="2"/>
      <c r="AVX470" s="2"/>
      <c r="AVY470" s="2"/>
      <c r="AVZ470" s="2"/>
      <c r="AWA470" s="2"/>
      <c r="AWB470" s="2"/>
      <c r="AWC470" s="2"/>
      <c r="AWD470" s="2"/>
      <c r="AWE470" s="2"/>
      <c r="AWF470" s="2"/>
      <c r="AWG470" s="2"/>
      <c r="AWH470" s="2"/>
      <c r="AWI470" s="2"/>
      <c r="AWJ470" s="2"/>
      <c r="AWK470" s="2"/>
      <c r="AWL470" s="2"/>
      <c r="AWM470" s="2"/>
      <c r="AWN470" s="2"/>
      <c r="AWO470" s="2"/>
      <c r="AWP470" s="2"/>
      <c r="AWQ470" s="2"/>
      <c r="AWR470" s="2"/>
      <c r="AWS470" s="2"/>
      <c r="AWT470" s="2"/>
      <c r="AWU470" s="2"/>
      <c r="AWV470" s="2"/>
      <c r="AWW470" s="2"/>
      <c r="AWX470" s="2"/>
      <c r="AWY470" s="2"/>
      <c r="AWZ470" s="2"/>
      <c r="AXA470" s="2"/>
      <c r="AXB470" s="2"/>
      <c r="AXC470" s="2"/>
      <c r="AXD470" s="2"/>
      <c r="AXE470" s="2"/>
      <c r="AXF470" s="2"/>
      <c r="AXG470" s="2"/>
      <c r="AXH470" s="2"/>
      <c r="AXI470" s="2"/>
      <c r="AXJ470" s="2"/>
      <c r="AXK470" s="2"/>
      <c r="AXL470" s="2"/>
      <c r="AXM470" s="2"/>
      <c r="AXN470" s="2"/>
      <c r="AXO470" s="2"/>
      <c r="AXP470" s="2"/>
      <c r="AXQ470" s="2"/>
      <c r="AXR470" s="2"/>
    </row>
    <row r="471" spans="1:1318" s="61" customFormat="1" ht="12.75">
      <c r="A471" s="62"/>
      <c r="D471" s="63"/>
      <c r="E471" s="64"/>
      <c r="F471" s="65"/>
      <c r="G471" s="65"/>
      <c r="H471" s="3"/>
      <c r="I471" s="3"/>
      <c r="J471" s="3"/>
      <c r="K471" s="63"/>
      <c r="L471" s="63"/>
      <c r="M471" s="63"/>
      <c r="N471" s="63"/>
    </row>
    <row r="472" spans="1:1318" s="63" customFormat="1" ht="12.75">
      <c r="A472" s="66"/>
      <c r="B472" s="61"/>
      <c r="C472" s="61"/>
      <c r="E472" s="64"/>
      <c r="F472" s="65"/>
      <c r="G472" s="65"/>
      <c r="H472" s="3"/>
      <c r="I472" s="3"/>
      <c r="J472" s="3"/>
    </row>
    <row r="473" spans="1:1318" s="61" customFormat="1" ht="12.75">
      <c r="A473" s="63"/>
      <c r="D473" s="63"/>
      <c r="E473" s="64"/>
      <c r="F473" s="65"/>
      <c r="G473" s="65"/>
      <c r="H473" s="3"/>
      <c r="I473" s="3"/>
      <c r="J473" s="3"/>
      <c r="K473" s="63"/>
      <c r="L473" s="63"/>
      <c r="M473" s="63"/>
      <c r="N473" s="63"/>
    </row>
    <row r="474" spans="1:1318" s="61" customFormat="1" ht="12.75">
      <c r="A474" s="63"/>
      <c r="D474" s="63"/>
      <c r="E474" s="64"/>
      <c r="F474" s="65"/>
      <c r="G474" s="65"/>
      <c r="H474" s="3"/>
      <c r="I474" s="3"/>
      <c r="J474" s="3"/>
      <c r="K474" s="63"/>
      <c r="L474" s="63"/>
      <c r="M474" s="63"/>
      <c r="N474" s="63"/>
    </row>
    <row r="475" spans="1:1318" s="63" customFormat="1" ht="12.75">
      <c r="A475" s="66"/>
      <c r="B475" s="61"/>
      <c r="C475" s="61"/>
      <c r="E475" s="64"/>
      <c r="F475" s="65"/>
      <c r="G475" s="65"/>
      <c r="H475" s="3"/>
      <c r="I475" s="3"/>
      <c r="J475" s="3"/>
    </row>
    <row r="476" spans="1:1318" ht="12.75">
      <c r="H476" s="3"/>
      <c r="I476" s="3"/>
      <c r="J476" s="3"/>
    </row>
    <row r="477" spans="1:1318" s="63" customFormat="1" ht="12.75">
      <c r="B477" s="61" t="s">
        <v>77</v>
      </c>
      <c r="C477" s="61"/>
      <c r="E477" s="64"/>
      <c r="F477" s="65"/>
      <c r="G477" s="65"/>
      <c r="H477" s="3"/>
      <c r="I477" s="3"/>
      <c r="J477" s="3"/>
    </row>
    <row r="478" spans="1:1318" s="63" customFormat="1" ht="12.75">
      <c r="A478" s="62"/>
      <c r="B478" s="61"/>
      <c r="C478" s="61"/>
      <c r="E478" s="64"/>
      <c r="F478" s="65"/>
      <c r="G478" s="65"/>
      <c r="H478" s="3"/>
      <c r="I478" s="3"/>
      <c r="J478" s="3"/>
    </row>
    <row r="479" spans="1:1318" s="63" customFormat="1" ht="12.75">
      <c r="A479" s="62"/>
      <c r="B479" s="61"/>
      <c r="C479" s="61"/>
      <c r="E479" s="64"/>
      <c r="F479" s="65"/>
      <c r="G479" s="65"/>
      <c r="H479" s="3"/>
      <c r="I479" s="3"/>
      <c r="J479" s="3"/>
    </row>
    <row r="480" spans="1:1318" s="63" customFormat="1" ht="12.75">
      <c r="A480" s="62"/>
      <c r="B480" s="61"/>
      <c r="C480" s="61"/>
      <c r="E480" s="64"/>
      <c r="F480" s="65"/>
      <c r="G480" s="65"/>
      <c r="H480" s="3"/>
      <c r="I480" s="3"/>
      <c r="J480" s="3"/>
    </row>
    <row r="481" spans="1:14" s="63" customFormat="1" ht="12.75">
      <c r="A481" s="62"/>
      <c r="B481" s="61"/>
      <c r="C481" s="61"/>
      <c r="E481" s="64"/>
      <c r="F481" s="65"/>
      <c r="G481" s="65"/>
      <c r="H481" s="3"/>
      <c r="I481" s="3"/>
      <c r="J481" s="3"/>
    </row>
    <row r="482" spans="1:14" s="63" customFormat="1" ht="12.75">
      <c r="A482" s="62"/>
      <c r="B482" s="61"/>
      <c r="C482" s="61"/>
      <c r="E482" s="64"/>
      <c r="F482" s="65"/>
      <c r="G482" s="65"/>
      <c r="H482" s="3"/>
      <c r="I482" s="3"/>
      <c r="J482" s="3"/>
    </row>
    <row r="483" spans="1:14" s="63" customFormat="1" ht="12.75">
      <c r="A483" s="62"/>
      <c r="B483" s="61"/>
      <c r="C483" s="61"/>
      <c r="E483" s="64"/>
      <c r="F483" s="65"/>
      <c r="G483" s="65"/>
      <c r="H483" s="3"/>
      <c r="I483" s="3"/>
      <c r="J483" s="3"/>
    </row>
    <row r="484" spans="1:14" s="63" customFormat="1" ht="12.75">
      <c r="A484" s="62"/>
      <c r="B484" s="61"/>
      <c r="C484" s="61"/>
      <c r="E484" s="64"/>
      <c r="F484" s="65"/>
      <c r="G484" s="65"/>
      <c r="H484" s="3"/>
      <c r="I484" s="3"/>
      <c r="J484" s="3"/>
    </row>
    <row r="485" spans="1:14" s="63" customFormat="1" ht="12.75">
      <c r="A485" s="62"/>
      <c r="B485" s="61"/>
      <c r="C485" s="61"/>
      <c r="E485" s="64"/>
      <c r="F485" s="65"/>
      <c r="G485" s="65"/>
      <c r="H485" s="3"/>
      <c r="I485" s="3"/>
      <c r="J485" s="3"/>
    </row>
    <row r="486" spans="1:14" s="63" customFormat="1" ht="12.75">
      <c r="A486" s="62"/>
      <c r="B486" s="61"/>
      <c r="C486" s="61"/>
      <c r="E486" s="64"/>
      <c r="F486" s="65"/>
      <c r="G486" s="65"/>
      <c r="H486" s="3"/>
      <c r="I486" s="3"/>
      <c r="J486" s="3"/>
    </row>
    <row r="487" spans="1:14" s="63" customFormat="1" ht="12.75">
      <c r="A487" s="62"/>
      <c r="B487" s="61"/>
      <c r="C487" s="61"/>
      <c r="E487" s="64"/>
      <c r="F487" s="65"/>
      <c r="G487" s="65"/>
      <c r="H487" s="3"/>
      <c r="I487" s="3"/>
      <c r="J487" s="3"/>
    </row>
    <row r="488" spans="1:14" s="63" customFormat="1" ht="12.75">
      <c r="A488" s="62"/>
      <c r="B488" s="61"/>
      <c r="C488" s="61"/>
      <c r="E488" s="64"/>
      <c r="F488" s="65"/>
      <c r="G488" s="65"/>
      <c r="H488" s="3"/>
      <c r="I488" s="3"/>
      <c r="J488" s="3"/>
    </row>
    <row r="489" spans="1:14" s="63" customFormat="1" ht="12.75">
      <c r="A489" s="62"/>
      <c r="B489" s="61"/>
      <c r="C489" s="61"/>
      <c r="E489" s="64"/>
      <c r="F489" s="65"/>
      <c r="G489" s="65"/>
      <c r="H489" s="3"/>
      <c r="I489" s="3"/>
      <c r="J489" s="3"/>
    </row>
    <row r="490" spans="1:14" s="63" customFormat="1" ht="12.75">
      <c r="A490" s="62"/>
      <c r="B490" s="61"/>
      <c r="C490" s="61"/>
      <c r="E490" s="64"/>
      <c r="F490" s="65"/>
      <c r="G490" s="65"/>
      <c r="H490" s="3"/>
      <c r="I490" s="3"/>
      <c r="J490" s="3"/>
    </row>
    <row r="491" spans="1:14" s="63" customFormat="1" ht="12.75">
      <c r="A491" s="62"/>
      <c r="B491" s="61"/>
      <c r="C491" s="61"/>
      <c r="E491" s="64"/>
      <c r="F491" s="65"/>
      <c r="G491" s="65"/>
      <c r="H491" s="3"/>
      <c r="I491" s="3"/>
      <c r="J491" s="3"/>
    </row>
    <row r="492" spans="1:14" s="61" customFormat="1" ht="12.75">
      <c r="A492" s="62"/>
      <c r="D492" s="63"/>
      <c r="E492" s="64"/>
      <c r="F492" s="65"/>
      <c r="G492" s="65"/>
      <c r="H492" s="3"/>
      <c r="I492" s="3"/>
      <c r="J492" s="3"/>
      <c r="K492" s="63"/>
      <c r="L492" s="63"/>
      <c r="M492" s="63"/>
      <c r="N492" s="63"/>
    </row>
    <row r="493" spans="1:14" s="61" customFormat="1" ht="12.75">
      <c r="A493" s="67"/>
      <c r="D493" s="63"/>
      <c r="E493" s="64"/>
      <c r="F493" s="65"/>
      <c r="G493" s="65"/>
      <c r="H493" s="3"/>
      <c r="I493" s="3"/>
      <c r="J493" s="3"/>
      <c r="K493" s="63"/>
      <c r="L493" s="63"/>
      <c r="M493" s="63"/>
      <c r="N493" s="63"/>
    </row>
    <row r="494" spans="1:14" s="61" customFormat="1" ht="12.75">
      <c r="A494" s="62"/>
      <c r="D494" s="63"/>
      <c r="E494" s="64"/>
      <c r="F494" s="65"/>
      <c r="G494" s="65"/>
      <c r="H494" s="3"/>
      <c r="I494" s="3"/>
      <c r="J494" s="3"/>
      <c r="K494" s="63"/>
      <c r="L494" s="63"/>
      <c r="M494" s="63"/>
      <c r="N494" s="63"/>
    </row>
    <row r="495" spans="1:14" s="61" customFormat="1" ht="12.75">
      <c r="A495" s="62"/>
      <c r="D495" s="63"/>
      <c r="E495" s="64"/>
      <c r="F495" s="65"/>
      <c r="G495" s="65"/>
      <c r="H495" s="3"/>
      <c r="I495" s="3"/>
      <c r="J495" s="3"/>
      <c r="K495" s="63"/>
      <c r="L495" s="63"/>
      <c r="M495" s="63"/>
      <c r="N495" s="63"/>
    </row>
    <row r="496" spans="1:14" s="61" customFormat="1" ht="12.75">
      <c r="A496" s="67"/>
      <c r="D496" s="63"/>
      <c r="E496" s="64"/>
      <c r="F496" s="65"/>
      <c r="G496" s="65"/>
      <c r="H496" s="3"/>
      <c r="I496" s="3"/>
      <c r="J496" s="3"/>
      <c r="K496" s="63"/>
      <c r="L496" s="63"/>
      <c r="M496" s="63"/>
      <c r="N496" s="63"/>
    </row>
    <row r="497" spans="1:1756" s="61" customFormat="1" ht="12.75">
      <c r="A497" s="67"/>
      <c r="D497" s="63"/>
      <c r="E497" s="64"/>
      <c r="F497" s="65"/>
      <c r="G497" s="65"/>
      <c r="H497" s="3"/>
      <c r="I497" s="3"/>
      <c r="J497" s="3"/>
      <c r="K497" s="63"/>
      <c r="L497" s="63"/>
      <c r="M497" s="63"/>
      <c r="N497" s="63"/>
    </row>
    <row r="498" spans="1:1756" s="61" customFormat="1" ht="12.75">
      <c r="A498" s="62"/>
      <c r="D498" s="63"/>
      <c r="E498" s="64"/>
      <c r="F498" s="65"/>
      <c r="G498" s="65"/>
      <c r="H498" s="3"/>
      <c r="I498" s="3"/>
      <c r="J498" s="3"/>
      <c r="K498" s="63"/>
      <c r="L498" s="63"/>
      <c r="M498" s="63"/>
      <c r="N498" s="63"/>
    </row>
    <row r="499" spans="1:1756" s="61" customFormat="1" ht="12.75">
      <c r="A499" s="62"/>
      <c r="D499" s="63"/>
      <c r="E499" s="64"/>
      <c r="F499" s="65"/>
      <c r="G499" s="65"/>
      <c r="H499" s="3"/>
      <c r="I499" s="3"/>
      <c r="J499" s="3"/>
      <c r="K499" s="63"/>
      <c r="L499" s="63"/>
      <c r="M499" s="63"/>
      <c r="N499" s="63"/>
    </row>
    <row r="500" spans="1:1756" s="61" customFormat="1" ht="12.75">
      <c r="A500" s="62"/>
      <c r="D500" s="63"/>
      <c r="E500" s="64"/>
      <c r="F500" s="65"/>
      <c r="G500" s="65"/>
      <c r="H500" s="63"/>
      <c r="I500" s="63"/>
      <c r="J500" s="63"/>
      <c r="K500" s="63"/>
      <c r="L500" s="63"/>
      <c r="M500" s="63"/>
      <c r="N500" s="63"/>
    </row>
    <row r="501" spans="1:1756" s="61" customFormat="1" ht="12.75">
      <c r="A501" s="62"/>
      <c r="D501" s="63"/>
      <c r="E501" s="64"/>
      <c r="F501" s="65"/>
      <c r="G501" s="65"/>
      <c r="H501" s="63"/>
      <c r="I501" s="63"/>
      <c r="J501" s="63"/>
      <c r="K501" s="63"/>
      <c r="L501" s="63"/>
      <c r="M501" s="63"/>
      <c r="N501" s="63"/>
    </row>
    <row r="502" spans="1:1756" s="61" customFormat="1" ht="12.75">
      <c r="A502" s="68"/>
      <c r="D502" s="63"/>
      <c r="E502" s="64"/>
      <c r="F502" s="65"/>
      <c r="G502" s="65"/>
      <c r="H502" s="63"/>
      <c r="I502" s="63"/>
      <c r="J502" s="63"/>
      <c r="K502" s="63"/>
      <c r="L502" s="63"/>
      <c r="M502" s="63"/>
      <c r="N502" s="63"/>
    </row>
    <row r="503" spans="1:1756" s="61" customFormat="1" ht="12.75">
      <c r="A503" s="62"/>
      <c r="D503" s="63"/>
      <c r="E503" s="64"/>
      <c r="F503" s="65"/>
      <c r="G503" s="65"/>
      <c r="H503" s="63"/>
      <c r="I503" s="63"/>
      <c r="J503" s="63"/>
      <c r="K503" s="63"/>
      <c r="L503" s="63"/>
      <c r="M503" s="63"/>
      <c r="N503" s="63"/>
    </row>
    <row r="504" spans="1:1756" s="61" customFormat="1" ht="12.75">
      <c r="A504" s="69"/>
      <c r="D504" s="63"/>
      <c r="E504" s="64"/>
      <c r="F504" s="65"/>
      <c r="G504" s="65"/>
      <c r="H504" s="63"/>
      <c r="I504" s="63"/>
      <c r="J504" s="63"/>
      <c r="K504" s="63"/>
      <c r="L504" s="63"/>
      <c r="M504" s="63"/>
      <c r="N504" s="63"/>
    </row>
    <row r="505" spans="1:1756" s="55" customFormat="1" ht="12.75">
      <c r="A505" s="69"/>
      <c r="B505" s="61"/>
      <c r="C505" s="61"/>
      <c r="D505" s="63"/>
      <c r="E505" s="64"/>
      <c r="F505" s="65"/>
      <c r="G505" s="65"/>
      <c r="H505" s="63"/>
      <c r="I505" s="63"/>
      <c r="J505" s="63"/>
      <c r="K505" s="63"/>
      <c r="L505" s="63"/>
      <c r="M505" s="63"/>
      <c r="N505" s="63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  <c r="EO505" s="61"/>
      <c r="EP505" s="61"/>
      <c r="EQ505" s="61"/>
      <c r="ER505" s="61"/>
      <c r="ES505" s="61"/>
      <c r="ET505" s="61"/>
      <c r="EU505" s="61"/>
      <c r="EV505" s="61"/>
      <c r="EW505" s="61"/>
      <c r="EX505" s="61"/>
      <c r="EY505" s="61"/>
      <c r="EZ505" s="61"/>
      <c r="FA505" s="61"/>
      <c r="FB505" s="61"/>
      <c r="FC505" s="61"/>
      <c r="FD505" s="61"/>
      <c r="FE505" s="61"/>
      <c r="FF505" s="61"/>
      <c r="FG505" s="61"/>
      <c r="FH505" s="61"/>
      <c r="FI505" s="61"/>
      <c r="FJ505" s="61"/>
      <c r="FK505" s="61"/>
      <c r="FL505" s="61"/>
      <c r="FM505" s="61"/>
      <c r="FN505" s="61"/>
      <c r="FO505" s="61"/>
      <c r="FP505" s="61"/>
      <c r="FQ505" s="61"/>
      <c r="FR505" s="61"/>
      <c r="FS505" s="61"/>
      <c r="FT505" s="61"/>
      <c r="FU505" s="61"/>
      <c r="FV505" s="61"/>
      <c r="FW505" s="61"/>
      <c r="FX505" s="61"/>
      <c r="FY505" s="61"/>
      <c r="FZ505" s="61"/>
      <c r="GA505" s="61"/>
      <c r="GB505" s="61"/>
      <c r="GC505" s="61"/>
      <c r="GD505" s="61"/>
      <c r="GE505" s="61"/>
      <c r="GF505" s="61"/>
      <c r="GG505" s="61"/>
      <c r="GH505" s="61"/>
      <c r="GI505" s="61"/>
      <c r="GJ505" s="61"/>
      <c r="GK505" s="61"/>
      <c r="GL505" s="61"/>
      <c r="GM505" s="61"/>
      <c r="GN505" s="61"/>
      <c r="GO505" s="61"/>
      <c r="GP505" s="61"/>
      <c r="GQ505" s="61"/>
      <c r="GR505" s="61"/>
      <c r="GS505" s="61"/>
      <c r="GT505" s="61"/>
      <c r="GU505" s="61"/>
      <c r="GV505" s="61"/>
      <c r="GW505" s="61"/>
      <c r="GX505" s="61"/>
      <c r="GY505" s="61"/>
      <c r="GZ505" s="61"/>
      <c r="HA505" s="61"/>
      <c r="HB505" s="61"/>
      <c r="HC505" s="61"/>
      <c r="HD505" s="61"/>
      <c r="HE505" s="61"/>
      <c r="HF505" s="61"/>
      <c r="HG505" s="61"/>
      <c r="HH505" s="61"/>
      <c r="HI505" s="61"/>
      <c r="HJ505" s="61"/>
      <c r="HK505" s="61"/>
      <c r="HL505" s="61"/>
      <c r="HM505" s="61"/>
      <c r="HN505" s="61"/>
      <c r="HO505" s="61"/>
      <c r="HP505" s="61"/>
      <c r="HQ505" s="61"/>
      <c r="HR505" s="61"/>
      <c r="HS505" s="61"/>
      <c r="HT505" s="61"/>
      <c r="HU505" s="61"/>
      <c r="HV505" s="61"/>
      <c r="HW505" s="61"/>
      <c r="HX505" s="61"/>
      <c r="HY505" s="61"/>
      <c r="HZ505" s="61"/>
      <c r="IA505" s="61"/>
      <c r="IB505" s="61"/>
      <c r="IC505" s="61"/>
      <c r="ID505" s="61"/>
      <c r="IE505" s="61"/>
      <c r="IF505" s="61"/>
      <c r="IG505" s="61"/>
      <c r="IH505" s="61"/>
      <c r="II505" s="61"/>
      <c r="IJ505" s="61"/>
      <c r="IK505" s="61"/>
      <c r="IL505" s="61"/>
      <c r="IM505" s="61"/>
      <c r="IN505" s="61"/>
      <c r="IO505" s="61"/>
      <c r="IP505" s="61"/>
      <c r="IQ505" s="61"/>
      <c r="IR505" s="61"/>
      <c r="IS505" s="61"/>
      <c r="IT505" s="61"/>
      <c r="IU505" s="61"/>
      <c r="IV505" s="61"/>
      <c r="IW505" s="61"/>
      <c r="IX505" s="61"/>
      <c r="IY505" s="61"/>
      <c r="IZ505" s="61"/>
      <c r="JA505" s="61"/>
      <c r="JB505" s="61"/>
      <c r="JC505" s="61"/>
      <c r="JD505" s="61"/>
      <c r="JE505" s="61"/>
      <c r="JF505" s="61"/>
      <c r="JG505" s="61"/>
      <c r="JH505" s="61"/>
      <c r="JI505" s="61"/>
      <c r="JJ505" s="61"/>
      <c r="JK505" s="61"/>
      <c r="JL505" s="61"/>
      <c r="JM505" s="61"/>
      <c r="JN505" s="61"/>
      <c r="JO505" s="61"/>
      <c r="JP505" s="61"/>
      <c r="JQ505" s="61"/>
      <c r="JR505" s="61"/>
      <c r="JS505" s="61"/>
      <c r="JT505" s="61"/>
      <c r="JU505" s="61"/>
      <c r="JV505" s="61"/>
      <c r="JW505" s="61"/>
      <c r="JX505" s="61"/>
      <c r="JY505" s="61"/>
      <c r="JZ505" s="61"/>
      <c r="KA505" s="61"/>
      <c r="KB505" s="61"/>
      <c r="KC505" s="61"/>
      <c r="KD505" s="61"/>
      <c r="KE505" s="61"/>
      <c r="KF505" s="61"/>
      <c r="KG505" s="61"/>
      <c r="KH505" s="61"/>
      <c r="KI505" s="61"/>
      <c r="KJ505" s="61"/>
      <c r="KK505" s="61"/>
      <c r="KL505" s="61"/>
      <c r="KM505" s="61"/>
      <c r="KN505" s="61"/>
      <c r="KO505" s="61"/>
      <c r="KP505" s="61"/>
      <c r="KQ505" s="61"/>
      <c r="KR505" s="61"/>
      <c r="KS505" s="61"/>
      <c r="KT505" s="61"/>
      <c r="KU505" s="61"/>
      <c r="KV505" s="61"/>
      <c r="KW505" s="61"/>
      <c r="KX505" s="61"/>
      <c r="KY505" s="61"/>
      <c r="KZ505" s="61"/>
      <c r="LA505" s="61"/>
      <c r="LB505" s="61"/>
      <c r="LC505" s="61"/>
      <c r="LD505" s="61"/>
      <c r="LE505" s="61"/>
      <c r="LF505" s="61"/>
      <c r="LG505" s="61"/>
      <c r="LH505" s="61"/>
      <c r="LI505" s="61"/>
      <c r="LJ505" s="61"/>
      <c r="LK505" s="61"/>
      <c r="LL505" s="61"/>
      <c r="LM505" s="61"/>
      <c r="LN505" s="61"/>
      <c r="LO505" s="61"/>
      <c r="LP505" s="61"/>
      <c r="LQ505" s="61"/>
      <c r="LR505" s="61"/>
      <c r="LS505" s="61"/>
      <c r="LT505" s="61"/>
      <c r="LU505" s="61"/>
      <c r="LV505" s="61"/>
      <c r="LW505" s="61"/>
      <c r="LX505" s="61"/>
      <c r="LY505" s="61"/>
      <c r="LZ505" s="61"/>
      <c r="MA505" s="61"/>
      <c r="MB505" s="61"/>
      <c r="MC505" s="61"/>
      <c r="MD505" s="61"/>
      <c r="ME505" s="61"/>
      <c r="MF505" s="61"/>
      <c r="MG505" s="61"/>
      <c r="MH505" s="61"/>
      <c r="MI505" s="61"/>
      <c r="MJ505" s="61"/>
      <c r="MK505" s="61"/>
      <c r="ML505" s="61"/>
      <c r="MM505" s="61"/>
      <c r="MN505" s="61"/>
      <c r="MO505" s="61"/>
      <c r="MP505" s="61"/>
      <c r="MQ505" s="61"/>
      <c r="MR505" s="61"/>
      <c r="MS505" s="61"/>
      <c r="MT505" s="61"/>
      <c r="MU505" s="61"/>
      <c r="MV505" s="61"/>
      <c r="MW505" s="61"/>
      <c r="MX505" s="61"/>
      <c r="MY505" s="61"/>
      <c r="MZ505" s="61"/>
      <c r="NA505" s="61"/>
      <c r="NB505" s="61"/>
      <c r="NC505" s="61"/>
      <c r="ND505" s="61"/>
      <c r="NE505" s="61"/>
      <c r="NF505" s="61"/>
      <c r="NG505" s="61"/>
      <c r="NH505" s="61"/>
      <c r="NI505" s="61"/>
      <c r="NJ505" s="61"/>
      <c r="NK505" s="61"/>
      <c r="NL505" s="61"/>
      <c r="NM505" s="61"/>
      <c r="NN505" s="61"/>
      <c r="NO505" s="61"/>
      <c r="NP505" s="61"/>
      <c r="NQ505" s="61"/>
      <c r="NR505" s="61"/>
      <c r="NS505" s="61"/>
      <c r="NT505" s="61"/>
      <c r="NU505" s="61"/>
      <c r="NV505" s="61"/>
      <c r="NW505" s="61"/>
      <c r="NX505" s="61"/>
      <c r="NY505" s="61"/>
      <c r="NZ505" s="61"/>
      <c r="OA505" s="61"/>
      <c r="OB505" s="61"/>
      <c r="OC505" s="61"/>
      <c r="OD505" s="61"/>
      <c r="OE505" s="61"/>
      <c r="OF505" s="61"/>
      <c r="OG505" s="61"/>
      <c r="OH505" s="61"/>
      <c r="OI505" s="61"/>
      <c r="OJ505" s="61"/>
      <c r="OK505" s="61"/>
      <c r="OL505" s="61"/>
      <c r="OM505" s="61"/>
      <c r="ON505" s="61"/>
      <c r="OO505" s="61"/>
      <c r="OP505" s="61"/>
      <c r="OQ505" s="61"/>
      <c r="OR505" s="61"/>
      <c r="OS505" s="61"/>
      <c r="OT505" s="61"/>
      <c r="OU505" s="61"/>
      <c r="OV505" s="61"/>
      <c r="OW505" s="61"/>
      <c r="OX505" s="61"/>
      <c r="OY505" s="61"/>
      <c r="OZ505" s="61"/>
      <c r="PA505" s="61"/>
      <c r="PB505" s="61"/>
      <c r="PC505" s="61"/>
      <c r="PD505" s="61"/>
      <c r="PE505" s="61"/>
      <c r="PF505" s="61"/>
      <c r="PG505" s="61"/>
      <c r="PH505" s="61"/>
      <c r="PI505" s="61"/>
      <c r="PJ505" s="61"/>
      <c r="PK505" s="61"/>
      <c r="PL505" s="61"/>
      <c r="PM505" s="61"/>
      <c r="PN505" s="61"/>
      <c r="PO505" s="61"/>
      <c r="PP505" s="61"/>
      <c r="PQ505" s="61"/>
      <c r="PR505" s="61"/>
      <c r="PS505" s="61"/>
      <c r="PT505" s="61"/>
      <c r="PU505" s="61"/>
      <c r="PV505" s="61"/>
      <c r="PW505" s="61"/>
      <c r="PX505" s="61"/>
      <c r="PY505" s="61"/>
      <c r="PZ505" s="61"/>
      <c r="QA505" s="61"/>
      <c r="QB505" s="61"/>
      <c r="QC505" s="61"/>
      <c r="QD505" s="61"/>
      <c r="QE505" s="61"/>
      <c r="QF505" s="61"/>
      <c r="QG505" s="61"/>
      <c r="QH505" s="61"/>
      <c r="QI505" s="61"/>
      <c r="QJ505" s="61"/>
      <c r="QK505" s="61"/>
      <c r="QL505" s="61"/>
      <c r="QM505" s="61"/>
      <c r="QN505" s="61"/>
      <c r="QO505" s="61"/>
      <c r="QP505" s="61"/>
      <c r="QQ505" s="61"/>
      <c r="QR505" s="61"/>
      <c r="QS505" s="61"/>
      <c r="QT505" s="61"/>
      <c r="QU505" s="61"/>
      <c r="QV505" s="61"/>
      <c r="QW505" s="61"/>
      <c r="QX505" s="61"/>
      <c r="QY505" s="61"/>
      <c r="QZ505" s="61"/>
      <c r="RA505" s="61"/>
      <c r="RB505" s="61"/>
      <c r="RC505" s="61"/>
      <c r="RD505" s="61"/>
      <c r="RE505" s="61"/>
      <c r="RF505" s="61"/>
      <c r="RG505" s="61"/>
      <c r="RH505" s="61"/>
      <c r="RI505" s="61"/>
      <c r="RJ505" s="61"/>
      <c r="RK505" s="61"/>
      <c r="RL505" s="61"/>
      <c r="RM505" s="61"/>
      <c r="RN505" s="61"/>
      <c r="RO505" s="61"/>
      <c r="RP505" s="61"/>
      <c r="RQ505" s="61"/>
      <c r="RR505" s="61"/>
      <c r="RS505" s="61"/>
      <c r="RT505" s="61"/>
      <c r="RU505" s="61"/>
      <c r="RV505" s="61"/>
      <c r="RW505" s="61"/>
      <c r="RX505" s="61"/>
      <c r="RY505" s="61"/>
      <c r="RZ505" s="61"/>
      <c r="SA505" s="61"/>
      <c r="SB505" s="61"/>
      <c r="SC505" s="61"/>
      <c r="SD505" s="61"/>
      <c r="SE505" s="61"/>
      <c r="SF505" s="61"/>
      <c r="SG505" s="61"/>
      <c r="SH505" s="61"/>
      <c r="SI505" s="61"/>
      <c r="SJ505" s="61"/>
      <c r="SK505" s="61"/>
      <c r="SL505" s="61"/>
      <c r="SM505" s="61"/>
      <c r="SN505" s="61"/>
      <c r="SO505" s="61"/>
      <c r="SP505" s="61"/>
      <c r="SQ505" s="61"/>
      <c r="SR505" s="61"/>
      <c r="SS505" s="61"/>
      <c r="ST505" s="61"/>
      <c r="SU505" s="61"/>
      <c r="SV505" s="61"/>
      <c r="SW505" s="61"/>
      <c r="SX505" s="61"/>
      <c r="SY505" s="61"/>
      <c r="SZ505" s="61"/>
      <c r="TA505" s="61"/>
      <c r="TB505" s="61"/>
      <c r="TC505" s="61"/>
      <c r="TD505" s="61"/>
      <c r="TE505" s="61"/>
      <c r="TF505" s="61"/>
      <c r="TG505" s="61"/>
      <c r="TH505" s="61"/>
      <c r="TI505" s="61"/>
      <c r="TJ505" s="61"/>
      <c r="TK505" s="61"/>
      <c r="TL505" s="61"/>
      <c r="TM505" s="61"/>
      <c r="TN505" s="61"/>
      <c r="TO505" s="61"/>
      <c r="TP505" s="61"/>
      <c r="TQ505" s="61"/>
      <c r="TR505" s="61"/>
      <c r="TS505" s="61"/>
      <c r="TT505" s="61"/>
      <c r="TU505" s="61"/>
      <c r="TV505" s="61"/>
      <c r="TW505" s="61"/>
      <c r="TX505" s="61"/>
      <c r="TY505" s="61"/>
      <c r="TZ505" s="61"/>
      <c r="UA505" s="61"/>
      <c r="UB505" s="61"/>
      <c r="UC505" s="61"/>
      <c r="UD505" s="61"/>
      <c r="UE505" s="61"/>
      <c r="UF505" s="61"/>
      <c r="UG505" s="61"/>
      <c r="UH505" s="61"/>
      <c r="UI505" s="61"/>
      <c r="UJ505" s="61"/>
      <c r="UK505" s="61"/>
      <c r="UL505" s="61"/>
      <c r="UM505" s="61"/>
      <c r="UN505" s="61"/>
      <c r="UO505" s="61"/>
      <c r="UP505" s="61"/>
      <c r="UQ505" s="61"/>
      <c r="UR505" s="61"/>
      <c r="US505" s="61"/>
      <c r="UT505" s="61"/>
      <c r="UU505" s="61"/>
      <c r="UV505" s="61"/>
      <c r="UW505" s="61"/>
      <c r="UX505" s="61"/>
      <c r="UY505" s="61"/>
      <c r="UZ505" s="61"/>
      <c r="VA505" s="61"/>
      <c r="VB505" s="61"/>
      <c r="VC505" s="61"/>
      <c r="VD505" s="61"/>
      <c r="VE505" s="61"/>
      <c r="VF505" s="61"/>
      <c r="VG505" s="61"/>
      <c r="VH505" s="61"/>
      <c r="VI505" s="61"/>
      <c r="VJ505" s="61"/>
      <c r="VK505" s="61"/>
      <c r="VL505" s="61"/>
      <c r="VM505" s="61"/>
      <c r="VN505" s="61"/>
      <c r="VO505" s="61"/>
      <c r="VP505" s="61"/>
      <c r="VQ505" s="61"/>
      <c r="VR505" s="61"/>
      <c r="VS505" s="61"/>
      <c r="VT505" s="61"/>
      <c r="VU505" s="61"/>
      <c r="VV505" s="61"/>
      <c r="VW505" s="61"/>
      <c r="VX505" s="61"/>
      <c r="VY505" s="61"/>
      <c r="VZ505" s="61"/>
      <c r="WA505" s="61"/>
      <c r="WB505" s="61"/>
      <c r="WC505" s="61"/>
      <c r="WD505" s="61"/>
      <c r="WE505" s="61"/>
      <c r="WF505" s="61"/>
      <c r="WG505" s="61"/>
      <c r="WH505" s="61"/>
      <c r="WI505" s="61"/>
      <c r="WJ505" s="61"/>
      <c r="WK505" s="61"/>
      <c r="WL505" s="61"/>
      <c r="WM505" s="61"/>
      <c r="WN505" s="61"/>
      <c r="WO505" s="61"/>
      <c r="WP505" s="61"/>
      <c r="WQ505" s="61"/>
      <c r="WR505" s="61"/>
      <c r="WS505" s="61"/>
      <c r="WT505" s="61"/>
      <c r="WU505" s="61"/>
      <c r="WV505" s="61"/>
      <c r="WW505" s="61"/>
      <c r="WX505" s="61"/>
      <c r="WY505" s="61"/>
      <c r="WZ505" s="61"/>
      <c r="XA505" s="61"/>
      <c r="XB505" s="61"/>
      <c r="XC505" s="61"/>
      <c r="XD505" s="61"/>
      <c r="XE505" s="61"/>
      <c r="XF505" s="61"/>
      <c r="XG505" s="61"/>
      <c r="XH505" s="61"/>
      <c r="XI505" s="61"/>
      <c r="XJ505" s="61"/>
      <c r="XK505" s="61"/>
      <c r="XL505" s="61"/>
      <c r="XM505" s="61"/>
      <c r="XN505" s="61"/>
      <c r="XO505" s="61"/>
      <c r="XP505" s="61"/>
      <c r="XQ505" s="61"/>
      <c r="XR505" s="61"/>
      <c r="XS505" s="61"/>
      <c r="XT505" s="61"/>
      <c r="XU505" s="61"/>
      <c r="XV505" s="61"/>
      <c r="XW505" s="61"/>
      <c r="XX505" s="61"/>
      <c r="XY505" s="61"/>
      <c r="XZ505" s="61"/>
      <c r="YA505" s="61"/>
      <c r="YB505" s="61"/>
      <c r="YC505" s="61"/>
      <c r="YD505" s="61"/>
      <c r="YE505" s="61"/>
      <c r="YF505" s="61"/>
      <c r="YG505" s="61"/>
      <c r="YH505" s="61"/>
      <c r="YI505" s="61"/>
      <c r="YJ505" s="61"/>
      <c r="YK505" s="61"/>
      <c r="YL505" s="61"/>
      <c r="YM505" s="61"/>
      <c r="YN505" s="61"/>
      <c r="YO505" s="61"/>
      <c r="YP505" s="61"/>
      <c r="YQ505" s="61"/>
      <c r="YR505" s="61"/>
      <c r="YS505" s="61"/>
      <c r="YT505" s="61"/>
      <c r="YU505" s="61"/>
      <c r="YV505" s="61"/>
      <c r="YW505" s="61"/>
      <c r="YX505" s="61"/>
      <c r="YY505" s="61"/>
      <c r="YZ505" s="61"/>
      <c r="ZA505" s="61"/>
      <c r="ZB505" s="61"/>
      <c r="ZC505" s="61"/>
      <c r="ZD505" s="61"/>
      <c r="ZE505" s="61"/>
      <c r="ZF505" s="61"/>
      <c r="ZG505" s="61"/>
      <c r="ZH505" s="61"/>
      <c r="ZI505" s="61"/>
      <c r="ZJ505" s="61"/>
      <c r="ZK505" s="61"/>
      <c r="ZL505" s="61"/>
      <c r="ZM505" s="61"/>
      <c r="ZN505" s="61"/>
      <c r="ZO505" s="61"/>
      <c r="ZP505" s="61"/>
      <c r="ZQ505" s="61"/>
      <c r="ZR505" s="61"/>
      <c r="ZS505" s="61"/>
      <c r="ZT505" s="61"/>
      <c r="ZU505" s="61"/>
      <c r="ZV505" s="61"/>
      <c r="ZW505" s="61"/>
      <c r="ZX505" s="61"/>
      <c r="ZY505" s="61"/>
      <c r="ZZ505" s="61"/>
      <c r="AAA505" s="61"/>
      <c r="AAB505" s="61"/>
      <c r="AAC505" s="61"/>
      <c r="AAD505" s="61"/>
      <c r="AAE505" s="61"/>
      <c r="AAF505" s="61"/>
      <c r="AAG505" s="61"/>
      <c r="AAH505" s="61"/>
      <c r="AAI505" s="61"/>
      <c r="AAJ505" s="61"/>
      <c r="AAK505" s="61"/>
      <c r="AAL505" s="61"/>
      <c r="AAM505" s="61"/>
      <c r="AAN505" s="61"/>
      <c r="AAO505" s="61"/>
      <c r="AAP505" s="61"/>
      <c r="AAQ505" s="61"/>
      <c r="AAR505" s="61"/>
      <c r="AAS505" s="61"/>
      <c r="AAT505" s="61"/>
      <c r="AAU505" s="61"/>
      <c r="AAV505" s="61"/>
      <c r="AAW505" s="61"/>
      <c r="AAX505" s="61"/>
      <c r="AAY505" s="61"/>
      <c r="AAZ505" s="61"/>
      <c r="ABA505" s="61"/>
      <c r="ABB505" s="61"/>
      <c r="ABC505" s="61"/>
      <c r="ABD505" s="61"/>
      <c r="ABE505" s="61"/>
      <c r="ABF505" s="61"/>
      <c r="ABG505" s="61"/>
      <c r="ABH505" s="61"/>
      <c r="ABI505" s="61"/>
      <c r="ABJ505" s="61"/>
      <c r="ABK505" s="61"/>
      <c r="ABL505" s="61"/>
      <c r="ABM505" s="61"/>
      <c r="ABN505" s="61"/>
      <c r="ABO505" s="61"/>
      <c r="ABP505" s="61"/>
      <c r="ABQ505" s="61"/>
      <c r="ABR505" s="61"/>
      <c r="ABS505" s="61"/>
      <c r="ABT505" s="61"/>
      <c r="ABU505" s="61"/>
      <c r="ABV505" s="61"/>
      <c r="ABW505" s="61"/>
      <c r="ABX505" s="61"/>
      <c r="ABY505" s="61"/>
      <c r="ABZ505" s="61"/>
      <c r="ACA505" s="61"/>
      <c r="ACB505" s="61"/>
      <c r="ACC505" s="61"/>
      <c r="ACD505" s="61"/>
      <c r="ACE505" s="61"/>
      <c r="ACF505" s="61"/>
      <c r="ACG505" s="61"/>
      <c r="ACH505" s="61"/>
      <c r="ACI505" s="61"/>
      <c r="ACJ505" s="61"/>
      <c r="ACK505" s="61"/>
      <c r="ACL505" s="61"/>
      <c r="ACM505" s="61"/>
      <c r="ACN505" s="61"/>
      <c r="ACO505" s="61"/>
      <c r="ACP505" s="61"/>
      <c r="ACQ505" s="61"/>
      <c r="ACR505" s="61"/>
      <c r="ACS505" s="61"/>
      <c r="ACT505" s="61"/>
      <c r="ACU505" s="61"/>
      <c r="ACV505" s="61"/>
      <c r="ACW505" s="61"/>
      <c r="ACX505" s="61"/>
      <c r="ACY505" s="61"/>
      <c r="ACZ505" s="61"/>
      <c r="ADA505" s="61"/>
      <c r="ADB505" s="61"/>
      <c r="ADC505" s="61"/>
      <c r="ADD505" s="61"/>
      <c r="ADE505" s="61"/>
      <c r="ADF505" s="61"/>
      <c r="ADG505" s="61"/>
      <c r="ADH505" s="61"/>
      <c r="ADI505" s="61"/>
      <c r="ADJ505" s="61"/>
      <c r="ADK505" s="61"/>
      <c r="ADL505" s="61"/>
      <c r="ADM505" s="61"/>
      <c r="ADN505" s="61"/>
      <c r="ADO505" s="61"/>
      <c r="ADP505" s="61"/>
      <c r="ADQ505" s="61"/>
      <c r="ADR505" s="61"/>
      <c r="ADS505" s="61"/>
      <c r="ADT505" s="61"/>
      <c r="ADU505" s="61"/>
      <c r="ADV505" s="61"/>
      <c r="ADW505" s="61"/>
      <c r="ADX505" s="61"/>
      <c r="ADY505" s="61"/>
      <c r="ADZ505" s="61"/>
      <c r="AEA505" s="61"/>
      <c r="AEB505" s="61"/>
      <c r="AEC505" s="61"/>
      <c r="AED505" s="61"/>
      <c r="AEE505" s="61"/>
      <c r="AEF505" s="61"/>
      <c r="AEG505" s="61"/>
      <c r="AEH505" s="61"/>
      <c r="AEI505" s="61"/>
      <c r="AEJ505" s="61"/>
      <c r="AEK505" s="61"/>
      <c r="AEL505" s="61"/>
      <c r="AEM505" s="61"/>
      <c r="AEN505" s="61"/>
      <c r="AEO505" s="61"/>
      <c r="AEP505" s="61"/>
      <c r="AEQ505" s="61"/>
      <c r="AER505" s="61"/>
      <c r="AES505" s="61"/>
      <c r="AET505" s="61"/>
      <c r="AEU505" s="61"/>
      <c r="AEV505" s="61"/>
      <c r="AEW505" s="61"/>
      <c r="AEX505" s="61"/>
      <c r="AEY505" s="61"/>
      <c r="AEZ505" s="61"/>
      <c r="AFA505" s="61"/>
      <c r="AFB505" s="61"/>
      <c r="AFC505" s="61"/>
      <c r="AFD505" s="61"/>
      <c r="AFE505" s="61"/>
      <c r="AFF505" s="61"/>
      <c r="AFG505" s="61"/>
      <c r="AFH505" s="61"/>
      <c r="AFI505" s="61"/>
      <c r="AFJ505" s="61"/>
      <c r="AFK505" s="61"/>
      <c r="AFL505" s="61"/>
      <c r="AFM505" s="61"/>
      <c r="AFN505" s="61"/>
      <c r="AFO505" s="61"/>
      <c r="AFP505" s="61"/>
      <c r="AFQ505" s="61"/>
      <c r="AFR505" s="61"/>
      <c r="AFS505" s="61"/>
      <c r="AFT505" s="61"/>
      <c r="AFU505" s="61"/>
      <c r="AFV505" s="61"/>
      <c r="AFW505" s="61"/>
      <c r="AFX505" s="61"/>
      <c r="AFY505" s="61"/>
      <c r="AFZ505" s="61"/>
      <c r="AGA505" s="61"/>
      <c r="AGB505" s="61"/>
      <c r="AGC505" s="61"/>
      <c r="AGD505" s="61"/>
      <c r="AGE505" s="61"/>
      <c r="AGF505" s="61"/>
      <c r="AGG505" s="61"/>
      <c r="AGH505" s="61"/>
      <c r="AGI505" s="61"/>
      <c r="AGJ505" s="61"/>
      <c r="AGK505" s="61"/>
      <c r="AGL505" s="61"/>
      <c r="AGM505" s="61"/>
      <c r="AGN505" s="61"/>
      <c r="AGO505" s="61"/>
      <c r="AGP505" s="61"/>
      <c r="AGQ505" s="61"/>
      <c r="AGR505" s="61"/>
      <c r="AGS505" s="61"/>
      <c r="AGT505" s="61"/>
      <c r="AGU505" s="61"/>
      <c r="AGV505" s="61"/>
      <c r="AGW505" s="61"/>
      <c r="AGX505" s="61"/>
      <c r="AGY505" s="61"/>
      <c r="AGZ505" s="61"/>
      <c r="AHA505" s="61"/>
      <c r="AHB505" s="61"/>
      <c r="AHC505" s="61"/>
      <c r="AHD505" s="61"/>
      <c r="AHE505" s="61"/>
      <c r="AHF505" s="61"/>
      <c r="AHG505" s="61"/>
      <c r="AHH505" s="61"/>
      <c r="AHI505" s="61"/>
      <c r="AHJ505" s="61"/>
      <c r="AHK505" s="61"/>
      <c r="AHL505" s="61"/>
      <c r="AHM505" s="61"/>
      <c r="AHN505" s="61"/>
      <c r="AHO505" s="61"/>
      <c r="AHP505" s="61"/>
      <c r="AHQ505" s="61"/>
      <c r="AHR505" s="61"/>
      <c r="AHS505" s="61"/>
      <c r="AHT505" s="61"/>
      <c r="AHU505" s="61"/>
      <c r="AHV505" s="61"/>
      <c r="AHW505" s="61"/>
      <c r="AHX505" s="61"/>
      <c r="AHY505" s="61"/>
      <c r="AHZ505" s="61"/>
      <c r="AIA505" s="61"/>
      <c r="AIB505" s="61"/>
      <c r="AIC505" s="61"/>
      <c r="AID505" s="61"/>
      <c r="AIE505" s="61"/>
      <c r="AIF505" s="61"/>
      <c r="AIG505" s="61"/>
      <c r="AIH505" s="61"/>
      <c r="AII505" s="61"/>
      <c r="AIJ505" s="61"/>
      <c r="AIK505" s="61"/>
      <c r="AIL505" s="61"/>
      <c r="AIM505" s="61"/>
      <c r="AIN505" s="61"/>
      <c r="AIO505" s="61"/>
      <c r="AIP505" s="61"/>
      <c r="AIQ505" s="61"/>
      <c r="AIR505" s="61"/>
      <c r="AIS505" s="61"/>
      <c r="AIT505" s="61"/>
      <c r="AIU505" s="61"/>
      <c r="AIV505" s="61"/>
      <c r="AIW505" s="61"/>
      <c r="AIX505" s="61"/>
      <c r="AIY505" s="61"/>
      <c r="AIZ505" s="61"/>
      <c r="AJA505" s="61"/>
      <c r="AJB505" s="61"/>
      <c r="AJC505" s="61"/>
      <c r="AJD505" s="61"/>
      <c r="AJE505" s="61"/>
      <c r="AJF505" s="61"/>
      <c r="AJG505" s="61"/>
      <c r="AJH505" s="61"/>
      <c r="AJI505" s="61"/>
      <c r="AJJ505" s="61"/>
      <c r="AJK505" s="61"/>
      <c r="AJL505" s="61"/>
      <c r="AJM505" s="61"/>
      <c r="AJN505" s="61"/>
      <c r="AJO505" s="61"/>
      <c r="AJP505" s="61"/>
      <c r="AJQ505" s="61"/>
      <c r="AJR505" s="61"/>
      <c r="AJS505" s="61"/>
      <c r="AJT505" s="61"/>
      <c r="AJU505" s="61"/>
      <c r="AJV505" s="61"/>
      <c r="AJW505" s="61"/>
      <c r="AJX505" s="61"/>
      <c r="AJY505" s="61"/>
      <c r="AJZ505" s="61"/>
      <c r="AKA505" s="61"/>
      <c r="AKB505" s="61"/>
      <c r="AKC505" s="61"/>
      <c r="AKD505" s="61"/>
      <c r="AKE505" s="61"/>
      <c r="AKF505" s="61"/>
      <c r="AKG505" s="61"/>
      <c r="AKH505" s="61"/>
      <c r="AKI505" s="61"/>
      <c r="AKJ505" s="61"/>
      <c r="AKK505" s="61"/>
      <c r="AKL505" s="61"/>
      <c r="AKM505" s="61"/>
      <c r="AKN505" s="61"/>
      <c r="AKO505" s="61"/>
      <c r="AKP505" s="61"/>
      <c r="AKQ505" s="61"/>
      <c r="AKR505" s="61"/>
      <c r="AKS505" s="61"/>
      <c r="AKT505" s="61"/>
      <c r="AKU505" s="61"/>
      <c r="AKV505" s="61"/>
      <c r="AKW505" s="61"/>
      <c r="AKX505" s="61"/>
      <c r="AKY505" s="61"/>
      <c r="AKZ505" s="61"/>
      <c r="ALA505" s="61"/>
      <c r="ALB505" s="61"/>
      <c r="ALC505" s="61"/>
      <c r="ALD505" s="61"/>
      <c r="ALE505" s="61"/>
      <c r="ALF505" s="61"/>
      <c r="ALG505" s="61"/>
      <c r="ALH505" s="61"/>
      <c r="ALI505" s="61"/>
      <c r="ALJ505" s="61"/>
      <c r="ALK505" s="61"/>
      <c r="ALL505" s="61"/>
      <c r="ALM505" s="61"/>
      <c r="ALN505" s="61"/>
      <c r="ALO505" s="61"/>
      <c r="ALP505" s="61"/>
      <c r="ALQ505" s="61"/>
      <c r="ALR505" s="61"/>
      <c r="ALS505" s="61"/>
      <c r="ALT505" s="61"/>
      <c r="ALU505" s="61"/>
      <c r="ALV505" s="61"/>
      <c r="ALW505" s="61"/>
      <c r="ALX505" s="61"/>
      <c r="ALY505" s="61"/>
      <c r="ALZ505" s="61"/>
      <c r="AMA505" s="61"/>
      <c r="AMB505" s="61"/>
      <c r="AMC505" s="61"/>
      <c r="AMD505" s="61"/>
      <c r="AME505" s="61"/>
      <c r="AMF505" s="61"/>
      <c r="AMG505" s="61"/>
      <c r="AMH505" s="61"/>
      <c r="AMI505" s="61"/>
      <c r="AMJ505" s="61"/>
      <c r="AMK505" s="61"/>
      <c r="AML505" s="61"/>
      <c r="AMM505" s="61"/>
      <c r="AMN505" s="61"/>
      <c r="AMO505" s="61"/>
      <c r="AMP505" s="61"/>
      <c r="AMQ505" s="61"/>
      <c r="AMR505" s="61"/>
      <c r="AMS505" s="61"/>
      <c r="AMT505" s="61"/>
      <c r="AMU505" s="61"/>
      <c r="AMV505" s="61"/>
      <c r="AMW505" s="61"/>
      <c r="AMX505" s="61"/>
      <c r="AMY505" s="61"/>
      <c r="AMZ505" s="61"/>
      <c r="ANA505" s="61"/>
      <c r="ANB505" s="61"/>
      <c r="ANC505" s="61"/>
      <c r="AND505" s="61"/>
      <c r="ANE505" s="61"/>
      <c r="ANF505" s="61"/>
      <c r="ANG505" s="61"/>
      <c r="ANH505" s="61"/>
      <c r="ANI505" s="61"/>
      <c r="ANJ505" s="61"/>
      <c r="ANK505" s="61"/>
      <c r="ANL505" s="61"/>
      <c r="ANM505" s="61"/>
      <c r="ANN505" s="61"/>
      <c r="ANO505" s="61"/>
      <c r="ANP505" s="61"/>
      <c r="ANQ505" s="61"/>
      <c r="ANR505" s="61"/>
      <c r="ANS505" s="61"/>
      <c r="ANT505" s="61"/>
      <c r="ANU505" s="61"/>
      <c r="ANV505" s="61"/>
      <c r="ANW505" s="61"/>
      <c r="ANX505" s="61"/>
      <c r="ANY505" s="61"/>
      <c r="ANZ505" s="61"/>
      <c r="AOA505" s="61"/>
      <c r="AOB505" s="61"/>
      <c r="AOC505" s="61"/>
      <c r="AOD505" s="61"/>
      <c r="AOE505" s="61"/>
      <c r="AOF505" s="61"/>
      <c r="AOG505" s="61"/>
      <c r="AOH505" s="61"/>
      <c r="AOI505" s="61"/>
      <c r="AOJ505" s="61"/>
      <c r="AOK505" s="61"/>
      <c r="AOL505" s="61"/>
      <c r="AOM505" s="61"/>
      <c r="AON505" s="61"/>
      <c r="AOO505" s="61"/>
      <c r="AOP505" s="61"/>
      <c r="AOQ505" s="61"/>
      <c r="AOR505" s="61"/>
      <c r="AOS505" s="61"/>
      <c r="AOT505" s="61"/>
      <c r="AOU505" s="61"/>
      <c r="AOV505" s="61"/>
      <c r="AOW505" s="61"/>
      <c r="AOX505" s="61"/>
      <c r="AOY505" s="61"/>
      <c r="AOZ505" s="61"/>
      <c r="APA505" s="61"/>
      <c r="APB505" s="61"/>
      <c r="APC505" s="61"/>
      <c r="APD505" s="61"/>
      <c r="APE505" s="61"/>
      <c r="APF505" s="61"/>
      <c r="APG505" s="61"/>
      <c r="APH505" s="61"/>
      <c r="API505" s="61"/>
      <c r="APJ505" s="61"/>
      <c r="APK505" s="61"/>
      <c r="APL505" s="61"/>
      <c r="APM505" s="61"/>
      <c r="APN505" s="61"/>
      <c r="APO505" s="61"/>
      <c r="APP505" s="61"/>
      <c r="APQ505" s="61"/>
      <c r="APR505" s="61"/>
      <c r="APS505" s="61"/>
      <c r="APT505" s="61"/>
      <c r="APU505" s="61"/>
      <c r="APV505" s="61"/>
      <c r="APW505" s="61"/>
      <c r="APX505" s="61"/>
      <c r="APY505" s="61"/>
      <c r="APZ505" s="61"/>
      <c r="AQA505" s="61"/>
      <c r="AQB505" s="61"/>
      <c r="AQC505" s="61"/>
      <c r="AQD505" s="61"/>
      <c r="AQE505" s="61"/>
      <c r="AQF505" s="61"/>
      <c r="AQG505" s="61"/>
      <c r="AQH505" s="61"/>
      <c r="AQI505" s="61"/>
      <c r="AQJ505" s="61"/>
      <c r="AQK505" s="61"/>
      <c r="AQL505" s="61"/>
      <c r="AQM505" s="61"/>
      <c r="AQN505" s="61"/>
      <c r="AQO505" s="61"/>
      <c r="AQP505" s="61"/>
      <c r="AQQ505" s="61"/>
      <c r="AQR505" s="61"/>
      <c r="AQS505" s="61"/>
      <c r="AQT505" s="61"/>
      <c r="AQU505" s="61"/>
      <c r="AQV505" s="61"/>
      <c r="AQW505" s="61"/>
      <c r="AQX505" s="61"/>
      <c r="AQY505" s="61"/>
      <c r="AQZ505" s="61"/>
      <c r="ARA505" s="61"/>
      <c r="ARB505" s="61"/>
      <c r="ARC505" s="61"/>
      <c r="ARD505" s="61"/>
      <c r="ARE505" s="61"/>
      <c r="ARF505" s="61"/>
      <c r="ARG505" s="61"/>
      <c r="ARH505" s="61"/>
      <c r="ARI505" s="61"/>
      <c r="ARJ505" s="61"/>
      <c r="ARK505" s="61"/>
      <c r="ARL505" s="61"/>
      <c r="ARM505" s="61"/>
      <c r="ARN505" s="61"/>
      <c r="ARO505" s="61"/>
      <c r="ARP505" s="61"/>
      <c r="ARQ505" s="61"/>
      <c r="ARR505" s="61"/>
      <c r="ARS505" s="61"/>
      <c r="ART505" s="61"/>
      <c r="ARU505" s="61"/>
      <c r="ARV505" s="61"/>
      <c r="ARW505" s="61"/>
      <c r="ARX505" s="61"/>
      <c r="ARY505" s="61"/>
      <c r="ARZ505" s="61"/>
      <c r="ASA505" s="61"/>
      <c r="ASB505" s="61"/>
      <c r="ASC505" s="61"/>
      <c r="ASD505" s="61"/>
      <c r="ASE505" s="61"/>
      <c r="ASF505" s="61"/>
      <c r="ASG505" s="61"/>
      <c r="ASH505" s="61"/>
      <c r="ASI505" s="61"/>
      <c r="ASJ505" s="61"/>
      <c r="ASK505" s="61"/>
      <c r="ASL505" s="61"/>
      <c r="ASM505" s="61"/>
      <c r="ASN505" s="61"/>
      <c r="ASO505" s="61"/>
      <c r="ASP505" s="61"/>
      <c r="ASQ505" s="61"/>
      <c r="ASR505" s="61"/>
      <c r="ASS505" s="61"/>
      <c r="AST505" s="61"/>
      <c r="ASU505" s="61"/>
      <c r="ASV505" s="61"/>
      <c r="ASW505" s="61"/>
      <c r="ASX505" s="61"/>
      <c r="ASY505" s="61"/>
      <c r="ASZ505" s="61"/>
      <c r="ATA505" s="61"/>
      <c r="ATB505" s="61"/>
      <c r="ATC505" s="61"/>
      <c r="ATD505" s="61"/>
      <c r="ATE505" s="61"/>
      <c r="ATF505" s="61"/>
      <c r="ATG505" s="61"/>
      <c r="ATH505" s="61"/>
      <c r="ATI505" s="61"/>
      <c r="ATJ505" s="61"/>
      <c r="ATK505" s="61"/>
      <c r="ATL505" s="61"/>
      <c r="ATM505" s="61"/>
      <c r="ATN505" s="61"/>
      <c r="ATO505" s="61"/>
      <c r="ATP505" s="61"/>
      <c r="ATQ505" s="61"/>
      <c r="ATR505" s="61"/>
      <c r="ATS505" s="61"/>
      <c r="ATT505" s="61"/>
      <c r="ATU505" s="61"/>
      <c r="ATV505" s="61"/>
      <c r="ATW505" s="61"/>
      <c r="ATX505" s="61"/>
      <c r="ATY505" s="61"/>
      <c r="ATZ505" s="61"/>
      <c r="AUA505" s="61"/>
      <c r="AUB505" s="61"/>
      <c r="AUC505" s="61"/>
      <c r="AUD505" s="61"/>
      <c r="AUE505" s="61"/>
      <c r="AUF505" s="61"/>
      <c r="AUG505" s="61"/>
      <c r="AUH505" s="61"/>
      <c r="AUI505" s="61"/>
      <c r="AUJ505" s="61"/>
      <c r="AUK505" s="61"/>
      <c r="AUL505" s="61"/>
      <c r="AUM505" s="61"/>
      <c r="AUN505" s="61"/>
      <c r="AUO505" s="61"/>
      <c r="AUP505" s="61"/>
      <c r="AUQ505" s="61"/>
      <c r="AUR505" s="61"/>
      <c r="AUS505" s="61"/>
      <c r="AUT505" s="61"/>
      <c r="AUU505" s="61"/>
      <c r="AUV505" s="61"/>
      <c r="AUW505" s="61"/>
      <c r="AUX505" s="61"/>
      <c r="AUY505" s="61"/>
      <c r="AUZ505" s="61"/>
      <c r="AVA505" s="61"/>
      <c r="AVB505" s="61"/>
      <c r="AVC505" s="61"/>
      <c r="AVD505" s="61"/>
      <c r="AVE505" s="61"/>
      <c r="AVF505" s="61"/>
      <c r="AVG505" s="61"/>
      <c r="AVH505" s="61"/>
      <c r="AVI505" s="61"/>
      <c r="AVJ505" s="61"/>
      <c r="AVK505" s="61"/>
      <c r="AVL505" s="61"/>
      <c r="AVM505" s="61"/>
      <c r="AVN505" s="61"/>
      <c r="AVO505" s="61"/>
      <c r="AVP505" s="61"/>
      <c r="AVQ505" s="61"/>
      <c r="AVR505" s="61"/>
      <c r="AVS505" s="61"/>
      <c r="AVT505" s="61"/>
      <c r="AVU505" s="61"/>
      <c r="AVV505" s="61"/>
      <c r="AVW505" s="61"/>
      <c r="AVX505" s="61"/>
      <c r="AVY505" s="61"/>
      <c r="AVZ505" s="61"/>
      <c r="AWA505" s="61"/>
      <c r="AWB505" s="61"/>
      <c r="AWC505" s="61"/>
      <c r="AWD505" s="61"/>
      <c r="AWE505" s="61"/>
      <c r="AWF505" s="61"/>
      <c r="AWG505" s="61"/>
      <c r="AWH505" s="61"/>
      <c r="AWI505" s="61"/>
      <c r="AWJ505" s="61"/>
      <c r="AWK505" s="61"/>
      <c r="AWL505" s="61"/>
      <c r="AWM505" s="61"/>
      <c r="AWN505" s="61"/>
      <c r="AWO505" s="61"/>
      <c r="AWP505" s="61"/>
      <c r="AWQ505" s="61"/>
      <c r="AWR505" s="61"/>
      <c r="AWS505" s="61"/>
      <c r="AWT505" s="61"/>
      <c r="AWU505" s="61"/>
      <c r="AWV505" s="61"/>
      <c r="AWW505" s="61"/>
      <c r="AWX505" s="61"/>
      <c r="AWY505" s="61"/>
      <c r="AWZ505" s="61"/>
      <c r="AXA505" s="61"/>
      <c r="AXB505" s="61"/>
      <c r="AXC505" s="61"/>
      <c r="AXD505" s="61"/>
      <c r="AXE505" s="61"/>
      <c r="AXF505" s="61"/>
      <c r="AXG505" s="61"/>
      <c r="AXH505" s="61"/>
      <c r="AXI505" s="61"/>
      <c r="AXJ505" s="61"/>
      <c r="AXK505" s="61"/>
      <c r="AXL505" s="61"/>
      <c r="AXM505" s="61"/>
      <c r="AXN505" s="61"/>
      <c r="AXO505" s="61"/>
      <c r="AXP505" s="61"/>
      <c r="AXQ505" s="61"/>
      <c r="AXR505" s="61"/>
      <c r="AXS505" s="61"/>
      <c r="AXT505" s="61"/>
      <c r="AXU505" s="61"/>
      <c r="AXV505" s="61"/>
      <c r="AXW505" s="61"/>
      <c r="AXX505" s="61"/>
      <c r="AXY505" s="61"/>
      <c r="AXZ505" s="61"/>
      <c r="AYA505" s="61"/>
      <c r="AYB505" s="61"/>
      <c r="AYC505" s="61"/>
      <c r="AYD505" s="61"/>
      <c r="AYE505" s="61"/>
      <c r="AYF505" s="61"/>
      <c r="AYG505" s="61"/>
      <c r="AYH505" s="61"/>
      <c r="AYI505" s="61"/>
      <c r="AYJ505" s="61"/>
      <c r="AYK505" s="61"/>
      <c r="AYL505" s="61"/>
      <c r="AYM505" s="61"/>
      <c r="AYN505" s="61"/>
      <c r="AYO505" s="61"/>
      <c r="AYP505" s="61"/>
      <c r="AYQ505" s="61"/>
      <c r="AYR505" s="61"/>
      <c r="AYS505" s="61"/>
      <c r="AYT505" s="61"/>
      <c r="AYU505" s="61"/>
      <c r="AYV505" s="61"/>
      <c r="AYW505" s="61"/>
      <c r="AYX505" s="61"/>
      <c r="AYY505" s="61"/>
      <c r="AYZ505" s="61"/>
      <c r="AZA505" s="61"/>
      <c r="AZB505" s="61"/>
      <c r="AZC505" s="61"/>
      <c r="AZD505" s="61"/>
      <c r="AZE505" s="61"/>
      <c r="AZF505" s="61"/>
      <c r="AZG505" s="61"/>
      <c r="AZH505" s="61"/>
      <c r="AZI505" s="61"/>
      <c r="AZJ505" s="61"/>
      <c r="AZK505" s="61"/>
      <c r="AZL505" s="61"/>
      <c r="AZM505" s="61"/>
      <c r="AZN505" s="61"/>
      <c r="AZO505" s="61"/>
      <c r="AZP505" s="61"/>
      <c r="AZQ505" s="61"/>
      <c r="AZR505" s="61"/>
      <c r="AZS505" s="61"/>
      <c r="AZT505" s="61"/>
      <c r="AZU505" s="61"/>
      <c r="AZV505" s="61"/>
      <c r="AZW505" s="61"/>
      <c r="AZX505" s="61"/>
      <c r="AZY505" s="61"/>
      <c r="AZZ505" s="61"/>
      <c r="BAA505" s="61"/>
      <c r="BAB505" s="61"/>
      <c r="BAC505" s="61"/>
      <c r="BAD505" s="61"/>
      <c r="BAE505" s="61"/>
      <c r="BAF505" s="61"/>
      <c r="BAG505" s="61"/>
      <c r="BAH505" s="61"/>
      <c r="BAI505" s="61"/>
      <c r="BAJ505" s="61"/>
      <c r="BAK505" s="61"/>
      <c r="BAL505" s="61"/>
      <c r="BAM505" s="61"/>
      <c r="BAN505" s="61"/>
      <c r="BAO505" s="61"/>
      <c r="BAP505" s="61"/>
      <c r="BAQ505" s="61"/>
      <c r="BAR505" s="61"/>
      <c r="BAS505" s="61"/>
      <c r="BAT505" s="61"/>
      <c r="BAU505" s="61"/>
      <c r="BAV505" s="61"/>
      <c r="BAW505" s="61"/>
      <c r="BAX505" s="61"/>
      <c r="BAY505" s="61"/>
      <c r="BAZ505" s="61"/>
      <c r="BBA505" s="61"/>
      <c r="BBB505" s="61"/>
      <c r="BBC505" s="61"/>
      <c r="BBD505" s="61"/>
      <c r="BBE505" s="61"/>
      <c r="BBF505" s="61"/>
      <c r="BBG505" s="61"/>
      <c r="BBH505" s="61"/>
      <c r="BBI505" s="61"/>
      <c r="BBJ505" s="61"/>
      <c r="BBK505" s="61"/>
      <c r="BBL505" s="61"/>
      <c r="BBM505" s="61"/>
      <c r="BBN505" s="61"/>
      <c r="BBO505" s="61"/>
      <c r="BBP505" s="61"/>
      <c r="BBQ505" s="61"/>
      <c r="BBR505" s="61"/>
      <c r="BBS505" s="61"/>
      <c r="BBT505" s="61"/>
      <c r="BBU505" s="61"/>
      <c r="BBV505" s="61"/>
      <c r="BBW505" s="61"/>
      <c r="BBX505" s="61"/>
      <c r="BBY505" s="61"/>
      <c r="BBZ505" s="61"/>
      <c r="BCA505" s="61"/>
      <c r="BCB505" s="61"/>
      <c r="BCC505" s="61"/>
      <c r="BCD505" s="61"/>
      <c r="BCE505" s="61"/>
      <c r="BCF505" s="61"/>
      <c r="BCG505" s="61"/>
      <c r="BCH505" s="61"/>
      <c r="BCI505" s="61"/>
      <c r="BCJ505" s="61"/>
      <c r="BCK505" s="61"/>
      <c r="BCL505" s="61"/>
      <c r="BCM505" s="61"/>
      <c r="BCN505" s="61"/>
      <c r="BCO505" s="61"/>
      <c r="BCP505" s="61"/>
      <c r="BCQ505" s="61"/>
      <c r="BCR505" s="61"/>
      <c r="BCS505" s="61"/>
      <c r="BCT505" s="61"/>
      <c r="BCU505" s="61"/>
      <c r="BCV505" s="61"/>
      <c r="BCW505" s="61"/>
      <c r="BCX505" s="61"/>
      <c r="BCY505" s="61"/>
      <c r="BCZ505" s="61"/>
      <c r="BDA505" s="61"/>
      <c r="BDB505" s="61"/>
      <c r="BDC505" s="61"/>
      <c r="BDD505" s="61"/>
      <c r="BDE505" s="61"/>
      <c r="BDF505" s="61"/>
      <c r="BDG505" s="61"/>
      <c r="BDH505" s="61"/>
      <c r="BDI505" s="61"/>
      <c r="BDJ505" s="61"/>
      <c r="BDK505" s="61"/>
      <c r="BDL505" s="61"/>
      <c r="BDM505" s="61"/>
      <c r="BDN505" s="61"/>
      <c r="BDO505" s="61"/>
      <c r="BDP505" s="61"/>
      <c r="BDQ505" s="61"/>
      <c r="BDR505" s="61"/>
      <c r="BDS505" s="61"/>
      <c r="BDT505" s="61"/>
      <c r="BDU505" s="61"/>
      <c r="BDV505" s="61"/>
      <c r="BDW505" s="61"/>
      <c r="BDX505" s="61"/>
      <c r="BDY505" s="61"/>
      <c r="BDZ505" s="61"/>
      <c r="BEA505" s="61"/>
      <c r="BEB505" s="61"/>
      <c r="BEC505" s="61"/>
      <c r="BED505" s="61"/>
      <c r="BEE505" s="61"/>
      <c r="BEF505" s="61"/>
      <c r="BEG505" s="61"/>
      <c r="BEH505" s="61"/>
      <c r="BEI505" s="61"/>
      <c r="BEJ505" s="61"/>
      <c r="BEK505" s="61"/>
      <c r="BEL505" s="61"/>
      <c r="BEM505" s="61"/>
      <c r="BEN505" s="61"/>
      <c r="BEO505" s="61"/>
      <c r="BEP505" s="61"/>
      <c r="BEQ505" s="61"/>
      <c r="BER505" s="61"/>
      <c r="BES505" s="61"/>
      <c r="BET505" s="61"/>
      <c r="BEU505" s="61"/>
      <c r="BEV505" s="61"/>
      <c r="BEW505" s="61"/>
      <c r="BEX505" s="61"/>
      <c r="BEY505" s="61"/>
      <c r="BEZ505" s="61"/>
      <c r="BFA505" s="61"/>
      <c r="BFB505" s="61"/>
      <c r="BFC505" s="61"/>
      <c r="BFD505" s="61"/>
      <c r="BFE505" s="61"/>
      <c r="BFF505" s="61"/>
      <c r="BFG505" s="61"/>
      <c r="BFH505" s="61"/>
      <c r="BFI505" s="61"/>
      <c r="BFJ505" s="61"/>
      <c r="BFK505" s="61"/>
      <c r="BFL505" s="61"/>
      <c r="BFM505" s="61"/>
      <c r="BFN505" s="61"/>
      <c r="BFO505" s="61"/>
      <c r="BFP505" s="61"/>
      <c r="BFQ505" s="61"/>
      <c r="BFR505" s="61"/>
      <c r="BFS505" s="61"/>
      <c r="BFT505" s="61"/>
      <c r="BFU505" s="61"/>
      <c r="BFV505" s="61"/>
      <c r="BFW505" s="61"/>
      <c r="BFX505" s="61"/>
      <c r="BFY505" s="61"/>
      <c r="BFZ505" s="61"/>
      <c r="BGA505" s="61"/>
      <c r="BGB505" s="61"/>
      <c r="BGC505" s="61"/>
      <c r="BGD505" s="61"/>
      <c r="BGE505" s="61"/>
      <c r="BGF505" s="61"/>
      <c r="BGG505" s="61"/>
      <c r="BGH505" s="61"/>
      <c r="BGI505" s="61"/>
      <c r="BGJ505" s="61"/>
      <c r="BGK505" s="61"/>
      <c r="BGL505" s="61"/>
      <c r="BGM505" s="61"/>
      <c r="BGN505" s="61"/>
      <c r="BGO505" s="61"/>
      <c r="BGP505" s="61"/>
      <c r="BGQ505" s="61"/>
      <c r="BGR505" s="61"/>
      <c r="BGS505" s="61"/>
      <c r="BGT505" s="61"/>
      <c r="BGU505" s="61"/>
      <c r="BGV505" s="61"/>
      <c r="BGW505" s="61"/>
      <c r="BGX505" s="61"/>
      <c r="BGY505" s="61"/>
      <c r="BGZ505" s="61"/>
      <c r="BHA505" s="61"/>
      <c r="BHB505" s="61"/>
      <c r="BHC505" s="61"/>
      <c r="BHD505" s="61"/>
      <c r="BHE505" s="61"/>
      <c r="BHF505" s="61"/>
      <c r="BHG505" s="61"/>
      <c r="BHH505" s="61"/>
      <c r="BHI505" s="61"/>
      <c r="BHJ505" s="61"/>
      <c r="BHK505" s="61"/>
      <c r="BHL505" s="61"/>
      <c r="BHM505" s="61"/>
      <c r="BHN505" s="61"/>
      <c r="BHO505" s="61"/>
      <c r="BHP505" s="61"/>
      <c r="BHQ505" s="61"/>
      <c r="BHR505" s="61"/>
      <c r="BHS505" s="61"/>
      <c r="BHT505" s="61"/>
      <c r="BHU505" s="61"/>
      <c r="BHV505" s="61"/>
      <c r="BHW505" s="61"/>
      <c r="BHX505" s="61"/>
      <c r="BHY505" s="61"/>
      <c r="BHZ505" s="61"/>
      <c r="BIA505" s="61"/>
      <c r="BIB505" s="61"/>
      <c r="BIC505" s="61"/>
      <c r="BID505" s="61"/>
      <c r="BIE505" s="61"/>
      <c r="BIF505" s="61"/>
      <c r="BIG505" s="61"/>
      <c r="BIH505" s="61"/>
      <c r="BII505" s="61"/>
      <c r="BIJ505" s="61"/>
      <c r="BIK505" s="61"/>
      <c r="BIL505" s="61"/>
      <c r="BIM505" s="61"/>
      <c r="BIN505" s="61"/>
      <c r="BIO505" s="61"/>
      <c r="BIP505" s="61"/>
      <c r="BIQ505" s="61"/>
      <c r="BIR505" s="61"/>
      <c r="BIS505" s="61"/>
      <c r="BIT505" s="61"/>
      <c r="BIU505" s="61"/>
      <c r="BIV505" s="61"/>
      <c r="BIW505" s="61"/>
      <c r="BIX505" s="61"/>
      <c r="BIY505" s="61"/>
      <c r="BIZ505" s="61"/>
      <c r="BJA505" s="61"/>
      <c r="BJB505" s="61"/>
      <c r="BJC505" s="61"/>
      <c r="BJD505" s="61"/>
      <c r="BJE505" s="61"/>
      <c r="BJF505" s="61"/>
      <c r="BJG505" s="61"/>
      <c r="BJH505" s="61"/>
      <c r="BJI505" s="61"/>
      <c r="BJJ505" s="61"/>
      <c r="BJK505" s="61"/>
      <c r="BJL505" s="61"/>
      <c r="BJM505" s="61"/>
      <c r="BJN505" s="61"/>
      <c r="BJO505" s="61"/>
      <c r="BJP505" s="61"/>
      <c r="BJQ505" s="61"/>
      <c r="BJR505" s="61"/>
      <c r="BJS505" s="61"/>
      <c r="BJT505" s="61"/>
      <c r="BJU505" s="61"/>
      <c r="BJV505" s="61"/>
      <c r="BJW505" s="61"/>
      <c r="BJX505" s="61"/>
      <c r="BJY505" s="61"/>
      <c r="BJZ505" s="61"/>
      <c r="BKA505" s="61"/>
      <c r="BKB505" s="61"/>
      <c r="BKC505" s="61"/>
      <c r="BKD505" s="61"/>
      <c r="BKE505" s="61"/>
      <c r="BKF505" s="61"/>
      <c r="BKG505" s="61"/>
      <c r="BKH505" s="61"/>
      <c r="BKI505" s="61"/>
      <c r="BKJ505" s="61"/>
      <c r="BKK505" s="61"/>
      <c r="BKL505" s="61"/>
      <c r="BKM505" s="61"/>
      <c r="BKN505" s="61"/>
      <c r="BKO505" s="61"/>
      <c r="BKP505" s="61"/>
      <c r="BKQ505" s="61"/>
      <c r="BKR505" s="61"/>
      <c r="BKS505" s="61"/>
      <c r="BKT505" s="61"/>
      <c r="BKU505" s="61"/>
      <c r="BKV505" s="61"/>
      <c r="BKW505" s="61"/>
      <c r="BKX505" s="61"/>
      <c r="BKY505" s="61"/>
      <c r="BKZ505" s="61"/>
      <c r="BLA505" s="61"/>
      <c r="BLB505" s="61"/>
      <c r="BLC505" s="61"/>
      <c r="BLD505" s="61"/>
      <c r="BLE505" s="61"/>
      <c r="BLF505" s="61"/>
      <c r="BLG505" s="61"/>
      <c r="BLH505" s="61"/>
      <c r="BLI505" s="61"/>
      <c r="BLJ505" s="61"/>
      <c r="BLK505" s="61"/>
      <c r="BLL505" s="61"/>
      <c r="BLM505" s="61"/>
      <c r="BLN505" s="61"/>
      <c r="BLO505" s="61"/>
      <c r="BLP505" s="61"/>
      <c r="BLQ505" s="61"/>
      <c r="BLR505" s="61"/>
      <c r="BLS505" s="61"/>
      <c r="BLT505" s="61"/>
      <c r="BLU505" s="61"/>
      <c r="BLV505" s="61"/>
      <c r="BLW505" s="61"/>
      <c r="BLX505" s="61"/>
      <c r="BLY505" s="61"/>
      <c r="BLZ505" s="61"/>
      <c r="BMA505" s="61"/>
      <c r="BMB505" s="61"/>
      <c r="BMC505" s="61"/>
      <c r="BMD505" s="61"/>
      <c r="BME505" s="61"/>
      <c r="BMF505" s="61"/>
      <c r="BMG505" s="61"/>
      <c r="BMH505" s="61"/>
      <c r="BMI505" s="61"/>
      <c r="BMJ505" s="61"/>
      <c r="BMK505" s="61"/>
      <c r="BML505" s="61"/>
      <c r="BMM505" s="61"/>
      <c r="BMN505" s="61"/>
      <c r="BMO505" s="61"/>
      <c r="BMP505" s="61"/>
      <c r="BMQ505" s="61"/>
      <c r="BMR505" s="61"/>
      <c r="BMS505" s="61"/>
      <c r="BMT505" s="61"/>
      <c r="BMU505" s="61"/>
      <c r="BMV505" s="61"/>
      <c r="BMW505" s="61"/>
      <c r="BMX505" s="61"/>
      <c r="BMY505" s="61"/>
      <c r="BMZ505" s="61"/>
      <c r="BNA505" s="61"/>
      <c r="BNB505" s="61"/>
      <c r="BNC505" s="61"/>
      <c r="BND505" s="61"/>
      <c r="BNE505" s="61"/>
      <c r="BNF505" s="61"/>
      <c r="BNG505" s="61"/>
      <c r="BNH505" s="61"/>
      <c r="BNI505" s="61"/>
      <c r="BNJ505" s="61"/>
      <c r="BNK505" s="61"/>
      <c r="BNL505" s="61"/>
      <c r="BNM505" s="61"/>
      <c r="BNN505" s="61"/>
      <c r="BNO505" s="61"/>
      <c r="BNP505" s="61"/>
      <c r="BNQ505" s="61"/>
      <c r="BNR505" s="61"/>
      <c r="BNS505" s="61"/>
      <c r="BNT505" s="61"/>
      <c r="BNU505" s="61"/>
      <c r="BNV505" s="61"/>
      <c r="BNW505" s="61"/>
      <c r="BNX505" s="61"/>
      <c r="BNY505" s="61"/>
      <c r="BNZ505" s="61"/>
      <c r="BOA505" s="61"/>
      <c r="BOB505" s="61"/>
      <c r="BOC505" s="61"/>
      <c r="BOD505" s="61"/>
      <c r="BOE505" s="61"/>
      <c r="BOF505" s="61"/>
      <c r="BOG505" s="61"/>
      <c r="BOH505" s="61"/>
      <c r="BOI505" s="61"/>
      <c r="BOJ505" s="61"/>
      <c r="BOK505" s="61"/>
      <c r="BOL505" s="61"/>
      <c r="BOM505" s="61"/>
      <c r="BON505" s="61"/>
    </row>
    <row r="506" spans="1:1756" s="55" customFormat="1" ht="11.25">
      <c r="A506" s="70"/>
      <c r="D506" s="54"/>
      <c r="E506" s="71"/>
      <c r="F506" s="72"/>
      <c r="G506" s="72"/>
      <c r="H506" s="54"/>
      <c r="I506" s="54"/>
      <c r="J506" s="54"/>
      <c r="K506" s="54"/>
      <c r="L506" s="54"/>
      <c r="M506" s="54"/>
      <c r="N506" s="54"/>
    </row>
    <row r="507" spans="1:1756" s="55" customFormat="1" ht="11.25">
      <c r="A507" s="73"/>
      <c r="D507" s="54"/>
      <c r="E507" s="71"/>
      <c r="F507" s="72"/>
      <c r="G507" s="72"/>
      <c r="H507" s="54"/>
      <c r="I507" s="54"/>
      <c r="J507" s="54"/>
      <c r="K507" s="54"/>
      <c r="L507" s="54"/>
      <c r="M507" s="54"/>
      <c r="N507" s="54"/>
    </row>
    <row r="508" spans="1:1756" s="55" customFormat="1" ht="11.25">
      <c r="A508" s="74"/>
      <c r="D508" s="54"/>
      <c r="E508" s="71"/>
      <c r="F508" s="72"/>
      <c r="G508" s="72"/>
      <c r="H508" s="54"/>
      <c r="I508" s="54"/>
      <c r="J508" s="54"/>
      <c r="K508" s="54"/>
      <c r="L508" s="54"/>
      <c r="M508" s="54"/>
      <c r="N508" s="54"/>
    </row>
    <row r="509" spans="1:1756" s="55" customFormat="1" ht="11.25">
      <c r="A509" s="75"/>
      <c r="D509" s="54"/>
      <c r="E509" s="71"/>
      <c r="F509" s="72"/>
      <c r="G509" s="72"/>
      <c r="H509" s="54"/>
      <c r="I509" s="54"/>
      <c r="J509" s="54"/>
      <c r="K509" s="54"/>
      <c r="L509" s="54"/>
      <c r="M509" s="54"/>
      <c r="N509" s="54"/>
    </row>
    <row r="510" spans="1:1756" s="55" customFormat="1" ht="11.25">
      <c r="A510" s="70"/>
      <c r="D510" s="54"/>
      <c r="E510" s="71"/>
      <c r="F510" s="72"/>
      <c r="G510" s="72"/>
      <c r="H510" s="54"/>
      <c r="I510" s="54"/>
      <c r="J510" s="54"/>
      <c r="K510" s="54"/>
      <c r="L510" s="54"/>
      <c r="M510" s="54"/>
      <c r="N510" s="54"/>
    </row>
    <row r="511" spans="1:1756" s="55" customFormat="1" ht="11.25">
      <c r="A511" s="70"/>
      <c r="D511" s="54"/>
      <c r="E511" s="71"/>
      <c r="F511" s="72"/>
      <c r="G511" s="72"/>
      <c r="H511" s="54"/>
      <c r="I511" s="54"/>
      <c r="J511" s="54"/>
      <c r="K511" s="54"/>
      <c r="L511" s="54"/>
      <c r="M511" s="54"/>
      <c r="N511" s="54"/>
    </row>
    <row r="512" spans="1:1756" s="55" customFormat="1" ht="11.25">
      <c r="A512" s="70"/>
      <c r="D512" s="54"/>
      <c r="E512" s="71"/>
      <c r="F512" s="72"/>
      <c r="G512" s="72"/>
      <c r="H512" s="54"/>
      <c r="I512" s="54"/>
      <c r="J512" s="54"/>
      <c r="K512" s="54"/>
      <c r="L512" s="54"/>
      <c r="M512" s="54"/>
      <c r="N512" s="54"/>
    </row>
    <row r="513" spans="1:14" s="55" customFormat="1" ht="11.25">
      <c r="A513" s="70"/>
      <c r="D513" s="54"/>
      <c r="E513" s="71"/>
      <c r="F513" s="72"/>
      <c r="G513" s="72"/>
      <c r="H513" s="54"/>
      <c r="I513" s="54"/>
      <c r="J513" s="54"/>
      <c r="K513" s="54"/>
      <c r="L513" s="54"/>
      <c r="M513" s="54"/>
      <c r="N513" s="54"/>
    </row>
    <row r="514" spans="1:14" s="55" customFormat="1" ht="11.25">
      <c r="A514" s="70"/>
      <c r="D514" s="54"/>
      <c r="E514" s="71"/>
      <c r="F514" s="72"/>
      <c r="G514" s="72"/>
      <c r="H514" s="54"/>
      <c r="I514" s="54"/>
      <c r="J514" s="54"/>
      <c r="K514" s="54"/>
      <c r="L514" s="54"/>
      <c r="M514" s="54"/>
      <c r="N514" s="54"/>
    </row>
    <row r="515" spans="1:14" s="55" customFormat="1" ht="11.25">
      <c r="A515" s="70"/>
      <c r="D515" s="54"/>
      <c r="E515" s="71"/>
      <c r="F515" s="72"/>
      <c r="G515" s="72"/>
      <c r="H515" s="54"/>
      <c r="I515" s="54"/>
      <c r="J515" s="54"/>
      <c r="K515" s="54"/>
      <c r="L515" s="54"/>
      <c r="M515" s="54"/>
      <c r="N515" s="54"/>
    </row>
    <row r="516" spans="1:14" s="55" customFormat="1" ht="11.25">
      <c r="A516" s="70"/>
      <c r="D516" s="54"/>
      <c r="E516" s="71"/>
      <c r="F516" s="72"/>
      <c r="G516" s="72"/>
      <c r="H516" s="54"/>
      <c r="I516" s="54"/>
      <c r="J516" s="54"/>
      <c r="K516" s="54"/>
      <c r="L516" s="54"/>
      <c r="M516" s="54"/>
      <c r="N516" s="54"/>
    </row>
    <row r="517" spans="1:14" s="55" customFormat="1" ht="11.25">
      <c r="A517" s="70"/>
      <c r="D517" s="54"/>
      <c r="E517" s="71"/>
      <c r="F517" s="72"/>
      <c r="G517" s="72"/>
      <c r="H517" s="54"/>
      <c r="I517" s="54"/>
      <c r="J517" s="54"/>
      <c r="K517" s="54"/>
      <c r="L517" s="54"/>
      <c r="M517" s="54"/>
      <c r="N517" s="54"/>
    </row>
    <row r="518" spans="1:14" s="55" customFormat="1" ht="11.25">
      <c r="A518" s="70"/>
      <c r="D518" s="54"/>
      <c r="E518" s="71"/>
      <c r="F518" s="72"/>
      <c r="G518" s="72"/>
      <c r="H518" s="54"/>
      <c r="I518" s="54"/>
      <c r="J518" s="54"/>
      <c r="K518" s="54"/>
      <c r="L518" s="54"/>
      <c r="M518" s="54"/>
      <c r="N518" s="54"/>
    </row>
    <row r="519" spans="1:14" s="55" customFormat="1" ht="11.25">
      <c r="A519" s="70"/>
      <c r="D519" s="54"/>
      <c r="E519" s="71"/>
      <c r="F519" s="72"/>
      <c r="G519" s="72"/>
      <c r="H519" s="54"/>
      <c r="I519" s="54"/>
      <c r="J519" s="54"/>
      <c r="K519" s="54"/>
      <c r="L519" s="54"/>
      <c r="M519" s="54"/>
      <c r="N519" s="54"/>
    </row>
    <row r="520" spans="1:14" s="55" customFormat="1" ht="11.25">
      <c r="A520" s="70"/>
      <c r="D520" s="54"/>
      <c r="E520" s="71"/>
      <c r="F520" s="72"/>
      <c r="G520" s="72"/>
      <c r="H520" s="54"/>
      <c r="I520" s="54"/>
      <c r="J520" s="54"/>
      <c r="K520" s="54"/>
      <c r="L520" s="54"/>
      <c r="M520" s="54"/>
      <c r="N520" s="54"/>
    </row>
    <row r="521" spans="1:14" s="55" customFormat="1" ht="11.25">
      <c r="A521" s="70"/>
      <c r="D521" s="54"/>
      <c r="E521" s="71"/>
      <c r="F521" s="72"/>
      <c r="G521" s="72"/>
      <c r="H521" s="54"/>
      <c r="I521" s="54"/>
      <c r="J521" s="54"/>
      <c r="K521" s="54"/>
      <c r="L521" s="54"/>
      <c r="M521" s="54"/>
      <c r="N521" s="54"/>
    </row>
    <row r="522" spans="1:14" s="55" customFormat="1" ht="11.25">
      <c r="A522" s="70"/>
      <c r="D522" s="54"/>
      <c r="E522" s="71"/>
      <c r="F522" s="72"/>
      <c r="G522" s="72"/>
      <c r="H522" s="54"/>
      <c r="I522" s="54"/>
      <c r="J522" s="54"/>
      <c r="K522" s="54"/>
      <c r="L522" s="54"/>
      <c r="M522" s="54"/>
      <c r="N522" s="54"/>
    </row>
    <row r="523" spans="1:14" s="55" customFormat="1" ht="11.25">
      <c r="A523" s="70"/>
      <c r="D523" s="54"/>
      <c r="E523" s="71"/>
      <c r="F523" s="72"/>
      <c r="G523" s="72"/>
      <c r="H523" s="54"/>
      <c r="I523" s="54"/>
      <c r="J523" s="54"/>
      <c r="K523" s="54"/>
      <c r="L523" s="54"/>
      <c r="M523" s="54"/>
      <c r="N523" s="54"/>
    </row>
    <row r="524" spans="1:14" s="55" customFormat="1" ht="11.25">
      <c r="A524" s="70"/>
      <c r="D524" s="54"/>
      <c r="E524" s="71"/>
      <c r="F524" s="72"/>
      <c r="G524" s="72"/>
      <c r="H524" s="54"/>
      <c r="I524" s="54"/>
      <c r="J524" s="54"/>
      <c r="K524" s="54"/>
      <c r="L524" s="54"/>
      <c r="M524" s="54"/>
      <c r="N524" s="54"/>
    </row>
    <row r="525" spans="1:14" s="55" customFormat="1" ht="11.25">
      <c r="A525" s="70"/>
      <c r="D525" s="54"/>
      <c r="E525" s="71"/>
      <c r="F525" s="72"/>
      <c r="G525" s="72"/>
      <c r="H525" s="54"/>
      <c r="I525" s="54"/>
      <c r="J525" s="54"/>
      <c r="K525" s="54"/>
      <c r="L525" s="54"/>
      <c r="M525" s="54"/>
      <c r="N525" s="54"/>
    </row>
    <row r="526" spans="1:14" s="55" customFormat="1" ht="11.25">
      <c r="A526" s="70"/>
      <c r="D526" s="54"/>
      <c r="E526" s="71"/>
      <c r="F526" s="72"/>
      <c r="G526" s="72"/>
      <c r="H526" s="54"/>
      <c r="I526" s="54"/>
      <c r="J526" s="54"/>
      <c r="K526" s="54"/>
      <c r="L526" s="54"/>
      <c r="M526" s="54"/>
      <c r="N526" s="54"/>
    </row>
    <row r="527" spans="1:14" s="55" customFormat="1" ht="11.25">
      <c r="A527" s="70"/>
      <c r="D527" s="54"/>
      <c r="E527" s="71"/>
      <c r="F527" s="72"/>
      <c r="G527" s="72"/>
      <c r="H527" s="54"/>
      <c r="I527" s="54"/>
      <c r="J527" s="54"/>
      <c r="K527" s="54"/>
      <c r="L527" s="54"/>
      <c r="M527" s="54"/>
      <c r="N527" s="54"/>
    </row>
    <row r="528" spans="1:14" s="55" customFormat="1" ht="11.25">
      <c r="A528" s="70"/>
      <c r="D528" s="54"/>
      <c r="E528" s="71"/>
      <c r="F528" s="72"/>
      <c r="G528" s="72"/>
      <c r="H528" s="54"/>
      <c r="I528" s="54"/>
      <c r="J528" s="54"/>
      <c r="K528" s="54"/>
      <c r="L528" s="54"/>
      <c r="M528" s="54"/>
      <c r="N528" s="54"/>
    </row>
    <row r="529" spans="1:14" s="55" customFormat="1" ht="11.25">
      <c r="A529" s="70"/>
      <c r="D529" s="54"/>
      <c r="E529" s="71"/>
      <c r="F529" s="72"/>
      <c r="G529" s="72"/>
      <c r="H529" s="54"/>
      <c r="I529" s="54"/>
      <c r="J529" s="54"/>
      <c r="K529" s="54"/>
      <c r="L529" s="54"/>
      <c r="M529" s="54"/>
      <c r="N529" s="54"/>
    </row>
    <row r="530" spans="1:14" s="55" customFormat="1" ht="11.25">
      <c r="A530" s="70"/>
      <c r="D530" s="54"/>
      <c r="E530" s="71"/>
      <c r="F530" s="72"/>
      <c r="G530" s="72"/>
      <c r="H530" s="54"/>
      <c r="I530" s="54"/>
      <c r="J530" s="54"/>
      <c r="K530" s="54"/>
      <c r="L530" s="54"/>
      <c r="M530" s="54"/>
      <c r="N530" s="54"/>
    </row>
    <row r="531" spans="1:14" s="55" customFormat="1" ht="11.25">
      <c r="A531" s="70"/>
      <c r="D531" s="54"/>
      <c r="E531" s="71"/>
      <c r="F531" s="72"/>
      <c r="G531" s="72"/>
      <c r="H531" s="54"/>
      <c r="I531" s="54"/>
      <c r="J531" s="54"/>
      <c r="K531" s="54"/>
      <c r="L531" s="54"/>
      <c r="M531" s="54"/>
      <c r="N531" s="54"/>
    </row>
    <row r="532" spans="1:14" s="55" customFormat="1" ht="11.25">
      <c r="A532" s="70"/>
      <c r="D532" s="54"/>
      <c r="E532" s="71"/>
      <c r="F532" s="72"/>
      <c r="G532" s="72"/>
      <c r="H532" s="54"/>
      <c r="I532" s="54"/>
      <c r="J532" s="54"/>
      <c r="K532" s="54"/>
      <c r="L532" s="54"/>
      <c r="M532" s="54"/>
      <c r="N532" s="54"/>
    </row>
    <row r="533" spans="1:14" s="55" customFormat="1" ht="11.25">
      <c r="A533" s="70"/>
      <c r="D533" s="54"/>
      <c r="E533" s="71"/>
      <c r="F533" s="72"/>
      <c r="G533" s="72"/>
      <c r="H533" s="54"/>
      <c r="I533" s="54"/>
      <c r="J533" s="54"/>
      <c r="K533" s="54"/>
      <c r="L533" s="54"/>
      <c r="M533" s="54"/>
      <c r="N533" s="54"/>
    </row>
    <row r="534" spans="1:14" s="55" customFormat="1" ht="11.25">
      <c r="A534" s="70"/>
      <c r="D534" s="54"/>
      <c r="E534" s="71"/>
      <c r="F534" s="72"/>
      <c r="G534" s="72"/>
      <c r="H534" s="54"/>
      <c r="I534" s="54"/>
      <c r="J534" s="54"/>
      <c r="K534" s="54"/>
      <c r="L534" s="54"/>
      <c r="M534" s="54"/>
      <c r="N534" s="54"/>
    </row>
    <row r="535" spans="1:14" s="55" customFormat="1" ht="11.25">
      <c r="A535" s="70"/>
      <c r="D535" s="54"/>
      <c r="E535" s="71"/>
      <c r="F535" s="72"/>
      <c r="G535" s="72"/>
      <c r="H535" s="54"/>
      <c r="I535" s="54"/>
      <c r="J535" s="54"/>
      <c r="K535" s="54"/>
      <c r="L535" s="54"/>
      <c r="M535" s="54"/>
      <c r="N535" s="54"/>
    </row>
    <row r="536" spans="1:14" s="55" customFormat="1" ht="11.25">
      <c r="A536" s="70"/>
      <c r="D536" s="54"/>
      <c r="E536" s="71"/>
      <c r="F536" s="72"/>
      <c r="G536" s="72"/>
      <c r="H536" s="54"/>
      <c r="I536" s="54"/>
      <c r="J536" s="54"/>
      <c r="K536" s="54"/>
      <c r="L536" s="54"/>
      <c r="M536" s="54"/>
      <c r="N536" s="54"/>
    </row>
    <row r="537" spans="1:14" s="55" customFormat="1" ht="11.25">
      <c r="A537" s="70"/>
      <c r="D537" s="54"/>
      <c r="E537" s="71"/>
      <c r="F537" s="72"/>
      <c r="G537" s="72"/>
      <c r="H537" s="54"/>
      <c r="I537" s="54"/>
      <c r="J537" s="54"/>
      <c r="K537" s="54"/>
      <c r="L537" s="54"/>
      <c r="M537" s="54"/>
      <c r="N537" s="54"/>
    </row>
    <row r="538" spans="1:14" s="55" customFormat="1" ht="11.25">
      <c r="A538" s="70"/>
      <c r="D538" s="54"/>
      <c r="E538" s="71"/>
      <c r="F538" s="72"/>
      <c r="G538" s="72"/>
      <c r="H538" s="54"/>
      <c r="I538" s="54"/>
      <c r="J538" s="54"/>
      <c r="K538" s="54"/>
      <c r="L538" s="54"/>
      <c r="M538" s="54"/>
      <c r="N538" s="54"/>
    </row>
    <row r="539" spans="1:14" s="55" customFormat="1" ht="11.25">
      <c r="A539" s="70"/>
      <c r="D539" s="54"/>
      <c r="E539" s="71"/>
      <c r="F539" s="72"/>
      <c r="G539" s="72"/>
      <c r="H539" s="54"/>
      <c r="I539" s="54"/>
      <c r="J539" s="54"/>
      <c r="K539" s="54"/>
      <c r="L539" s="54"/>
      <c r="M539" s="54"/>
      <c r="N539" s="54"/>
    </row>
    <row r="540" spans="1:14" s="55" customFormat="1" ht="11.25">
      <c r="A540" s="70"/>
      <c r="D540" s="54"/>
      <c r="E540" s="71"/>
      <c r="F540" s="72"/>
      <c r="G540" s="72"/>
      <c r="H540" s="54"/>
      <c r="I540" s="54"/>
      <c r="J540" s="54"/>
      <c r="K540" s="54"/>
      <c r="L540" s="54"/>
      <c r="M540" s="54"/>
      <c r="N540" s="54"/>
    </row>
    <row r="541" spans="1:14" s="55" customFormat="1" ht="11.25">
      <c r="A541" s="70"/>
      <c r="D541" s="54"/>
      <c r="E541" s="71"/>
      <c r="F541" s="72"/>
      <c r="G541" s="72"/>
      <c r="H541" s="54"/>
      <c r="I541" s="54"/>
      <c r="J541" s="54"/>
      <c r="K541" s="54"/>
      <c r="L541" s="54"/>
      <c r="M541" s="54"/>
      <c r="N541" s="54"/>
    </row>
    <row r="542" spans="1:14" s="55" customFormat="1" ht="11.25">
      <c r="A542" s="70"/>
      <c r="D542" s="54"/>
      <c r="E542" s="71"/>
      <c r="F542" s="72"/>
      <c r="G542" s="72"/>
      <c r="H542" s="54"/>
      <c r="I542" s="54"/>
      <c r="J542" s="54"/>
      <c r="K542" s="54"/>
      <c r="L542" s="54"/>
      <c r="M542" s="54"/>
      <c r="N542" s="54"/>
    </row>
    <row r="543" spans="1:14" s="55" customFormat="1" ht="11.25">
      <c r="A543" s="70"/>
      <c r="D543" s="54"/>
      <c r="E543" s="71"/>
      <c r="F543" s="72"/>
      <c r="G543" s="72"/>
      <c r="H543" s="54"/>
      <c r="I543" s="54"/>
      <c r="J543" s="54"/>
      <c r="K543" s="54"/>
      <c r="L543" s="54"/>
      <c r="M543" s="54"/>
      <c r="N543" s="54"/>
    </row>
    <row r="544" spans="1:14" s="55" customFormat="1" ht="11.25">
      <c r="A544" s="70"/>
      <c r="D544" s="54"/>
      <c r="E544" s="71"/>
      <c r="F544" s="72"/>
      <c r="G544" s="72"/>
      <c r="H544" s="54"/>
      <c r="I544" s="54"/>
      <c r="J544" s="54"/>
      <c r="K544" s="54"/>
      <c r="L544" s="54"/>
      <c r="M544" s="54"/>
      <c r="N544" s="54"/>
    </row>
    <row r="545" spans="1:14" s="55" customFormat="1" ht="11.25">
      <c r="A545" s="70"/>
      <c r="D545" s="54"/>
      <c r="E545" s="71"/>
      <c r="F545" s="72"/>
      <c r="G545" s="72"/>
      <c r="H545" s="54"/>
      <c r="I545" s="54"/>
      <c r="J545" s="54"/>
      <c r="K545" s="54"/>
      <c r="L545" s="54"/>
      <c r="M545" s="54"/>
      <c r="N545" s="54"/>
    </row>
    <row r="546" spans="1:14" s="55" customFormat="1" ht="11.25">
      <c r="A546" s="70"/>
      <c r="D546" s="54"/>
      <c r="E546" s="71"/>
      <c r="F546" s="72"/>
      <c r="G546" s="72"/>
      <c r="H546" s="54"/>
      <c r="I546" s="54"/>
      <c r="J546" s="54"/>
      <c r="K546" s="54"/>
      <c r="L546" s="54"/>
      <c r="M546" s="54"/>
      <c r="N546" s="54"/>
    </row>
    <row r="547" spans="1:14" s="55" customFormat="1" ht="11.25">
      <c r="A547" s="70"/>
      <c r="D547" s="54"/>
      <c r="E547" s="71"/>
      <c r="F547" s="72"/>
      <c r="G547" s="72"/>
      <c r="H547" s="54"/>
      <c r="I547" s="54"/>
      <c r="J547" s="54"/>
      <c r="K547" s="54"/>
      <c r="L547" s="54"/>
      <c r="M547" s="54"/>
      <c r="N547" s="54"/>
    </row>
    <row r="548" spans="1:14" s="55" customFormat="1" ht="11.25">
      <c r="A548" s="70"/>
      <c r="D548" s="54"/>
      <c r="E548" s="71"/>
      <c r="F548" s="72"/>
      <c r="G548" s="72"/>
      <c r="H548" s="54"/>
      <c r="I548" s="54"/>
      <c r="J548" s="54"/>
      <c r="K548" s="54"/>
      <c r="L548" s="54"/>
      <c r="M548" s="54"/>
      <c r="N548" s="54"/>
    </row>
    <row r="549" spans="1:14" s="55" customFormat="1" ht="11.25">
      <c r="A549" s="70"/>
      <c r="D549" s="54"/>
      <c r="E549" s="71"/>
      <c r="F549" s="72"/>
      <c r="G549" s="72"/>
      <c r="H549" s="54"/>
      <c r="I549" s="54"/>
      <c r="J549" s="54"/>
      <c r="K549" s="54"/>
      <c r="L549" s="54"/>
      <c r="M549" s="54"/>
      <c r="N549" s="54"/>
    </row>
    <row r="550" spans="1:14" s="55" customFormat="1" ht="11.25">
      <c r="A550" s="70"/>
      <c r="D550" s="54"/>
      <c r="E550" s="71"/>
      <c r="F550" s="72"/>
      <c r="G550" s="72"/>
      <c r="H550" s="54"/>
      <c r="I550" s="54"/>
      <c r="J550" s="54"/>
      <c r="K550" s="54"/>
      <c r="L550" s="54"/>
      <c r="M550" s="54"/>
      <c r="N550" s="54"/>
    </row>
    <row r="551" spans="1:14" s="55" customFormat="1" ht="11.25">
      <c r="A551" s="70"/>
      <c r="D551" s="54"/>
      <c r="E551" s="71"/>
      <c r="F551" s="72"/>
      <c r="G551" s="72"/>
      <c r="H551" s="54"/>
      <c r="I551" s="54"/>
      <c r="J551" s="54"/>
      <c r="K551" s="54"/>
      <c r="L551" s="54"/>
      <c r="M551" s="54"/>
      <c r="N551" s="54"/>
    </row>
    <row r="552" spans="1:14" s="55" customFormat="1" ht="11.25">
      <c r="A552" s="70"/>
      <c r="D552" s="54"/>
      <c r="E552" s="71"/>
      <c r="F552" s="72"/>
      <c r="G552" s="72"/>
      <c r="H552" s="54"/>
      <c r="I552" s="54"/>
      <c r="J552" s="54"/>
      <c r="K552" s="54"/>
      <c r="L552" s="54"/>
      <c r="M552" s="54"/>
      <c r="N552" s="54"/>
    </row>
    <row r="553" spans="1:14" s="55" customFormat="1" ht="11.25">
      <c r="A553" s="70"/>
      <c r="D553" s="54"/>
      <c r="E553" s="71"/>
      <c r="F553" s="72"/>
      <c r="G553" s="72"/>
      <c r="H553" s="54"/>
      <c r="I553" s="54"/>
      <c r="J553" s="54"/>
      <c r="K553" s="54"/>
      <c r="L553" s="54"/>
      <c r="M553" s="54"/>
      <c r="N553" s="54"/>
    </row>
    <row r="554" spans="1:14" s="55" customFormat="1" ht="11.25">
      <c r="A554" s="70"/>
      <c r="D554" s="54"/>
      <c r="E554" s="71"/>
      <c r="F554" s="72"/>
      <c r="G554" s="72"/>
      <c r="H554" s="54"/>
      <c r="I554" s="54"/>
      <c r="J554" s="54"/>
      <c r="K554" s="54"/>
      <c r="L554" s="54"/>
      <c r="M554" s="54"/>
      <c r="N554" s="54"/>
    </row>
    <row r="555" spans="1:14" s="55" customFormat="1" ht="11.25">
      <c r="A555" s="70"/>
      <c r="D555" s="54"/>
      <c r="E555" s="71"/>
      <c r="F555" s="72"/>
      <c r="G555" s="72"/>
      <c r="H555" s="54"/>
      <c r="I555" s="54"/>
      <c r="J555" s="54"/>
      <c r="K555" s="54"/>
      <c r="L555" s="54"/>
      <c r="M555" s="54"/>
      <c r="N555" s="54"/>
    </row>
    <row r="556" spans="1:14" s="55" customFormat="1" ht="11.25">
      <c r="A556" s="70"/>
      <c r="D556" s="54"/>
      <c r="E556" s="71"/>
      <c r="F556" s="72"/>
      <c r="G556" s="72"/>
      <c r="H556" s="54"/>
      <c r="I556" s="54"/>
      <c r="J556" s="54"/>
      <c r="K556" s="54"/>
      <c r="L556" s="54"/>
      <c r="M556" s="54"/>
      <c r="N556" s="54"/>
    </row>
    <row r="557" spans="1:14" s="55" customFormat="1" ht="11.25">
      <c r="A557" s="70"/>
      <c r="D557" s="54"/>
      <c r="E557" s="71"/>
      <c r="F557" s="72"/>
      <c r="G557" s="72"/>
      <c r="H557" s="54"/>
      <c r="I557" s="54"/>
      <c r="J557" s="54"/>
      <c r="K557" s="54"/>
      <c r="L557" s="54"/>
      <c r="M557" s="54"/>
      <c r="N557" s="54"/>
    </row>
    <row r="558" spans="1:14" s="55" customFormat="1" ht="11.25">
      <c r="A558" s="70"/>
      <c r="D558" s="54"/>
      <c r="E558" s="71"/>
      <c r="F558" s="72"/>
      <c r="G558" s="72"/>
      <c r="H558" s="54"/>
      <c r="I558" s="54"/>
      <c r="J558" s="54"/>
      <c r="K558" s="54"/>
      <c r="L558" s="54"/>
      <c r="M558" s="54"/>
      <c r="N558" s="54"/>
    </row>
    <row r="559" spans="1:14" s="55" customFormat="1" ht="11.25">
      <c r="A559" s="70"/>
      <c r="D559" s="54"/>
      <c r="E559" s="71"/>
      <c r="F559" s="72"/>
      <c r="G559" s="72"/>
      <c r="H559" s="54"/>
      <c r="I559" s="54"/>
      <c r="J559" s="54"/>
      <c r="K559" s="54"/>
      <c r="L559" s="54"/>
      <c r="M559" s="54"/>
      <c r="N559" s="54"/>
    </row>
    <row r="560" spans="1:14" s="55" customFormat="1" ht="11.25">
      <c r="A560" s="70"/>
      <c r="D560" s="54"/>
      <c r="E560" s="71"/>
      <c r="F560" s="72"/>
      <c r="G560" s="72"/>
      <c r="H560" s="54"/>
      <c r="I560" s="54"/>
      <c r="J560" s="54"/>
      <c r="K560" s="54"/>
      <c r="L560" s="54"/>
      <c r="M560" s="54"/>
      <c r="N560" s="54"/>
    </row>
    <row r="561" spans="1:14" s="55" customFormat="1" ht="11.25">
      <c r="A561" s="70"/>
      <c r="D561" s="54"/>
      <c r="E561" s="71"/>
      <c r="F561" s="72"/>
      <c r="G561" s="72"/>
      <c r="H561" s="54"/>
      <c r="I561" s="54"/>
      <c r="J561" s="54"/>
      <c r="K561" s="54"/>
      <c r="L561" s="54"/>
      <c r="M561" s="54"/>
      <c r="N561" s="54"/>
    </row>
    <row r="562" spans="1:14" s="55" customFormat="1" ht="11.25">
      <c r="A562" s="70"/>
      <c r="D562" s="54"/>
      <c r="E562" s="71"/>
      <c r="F562" s="72"/>
      <c r="G562" s="72"/>
      <c r="H562" s="54"/>
      <c r="I562" s="54"/>
      <c r="J562" s="54"/>
      <c r="K562" s="54"/>
      <c r="L562" s="54"/>
      <c r="M562" s="54"/>
      <c r="N562" s="54"/>
    </row>
    <row r="563" spans="1:14" s="55" customFormat="1" ht="11.25">
      <c r="A563" s="70"/>
      <c r="D563" s="54"/>
      <c r="E563" s="71"/>
      <c r="F563" s="72"/>
      <c r="G563" s="72"/>
      <c r="H563" s="54"/>
      <c r="I563" s="54"/>
      <c r="J563" s="54"/>
      <c r="K563" s="54"/>
      <c r="L563" s="54"/>
      <c r="M563" s="54"/>
      <c r="N563" s="54"/>
    </row>
    <row r="564" spans="1:14" s="55" customFormat="1" ht="11.25">
      <c r="A564" s="70"/>
      <c r="D564" s="54"/>
      <c r="E564" s="71"/>
      <c r="F564" s="72"/>
      <c r="G564" s="72"/>
      <c r="H564" s="54"/>
      <c r="I564" s="54"/>
      <c r="J564" s="54"/>
      <c r="K564" s="54"/>
      <c r="L564" s="54"/>
      <c r="M564" s="54"/>
      <c r="N564" s="54"/>
    </row>
    <row r="565" spans="1:14" s="55" customFormat="1" ht="11.25">
      <c r="A565" s="70"/>
      <c r="D565" s="54"/>
      <c r="E565" s="71"/>
      <c r="F565" s="72"/>
      <c r="G565" s="72"/>
      <c r="H565" s="54"/>
      <c r="I565" s="54"/>
      <c r="J565" s="54"/>
      <c r="K565" s="54"/>
      <c r="L565" s="54"/>
      <c r="M565" s="54"/>
      <c r="N565" s="54"/>
    </row>
    <row r="566" spans="1:14" s="55" customFormat="1" ht="11.25">
      <c r="A566" s="70"/>
      <c r="D566" s="54"/>
      <c r="E566" s="71"/>
      <c r="F566" s="72"/>
      <c r="G566" s="72"/>
      <c r="H566" s="54"/>
      <c r="I566" s="54"/>
      <c r="J566" s="54"/>
      <c r="K566" s="54"/>
      <c r="L566" s="54"/>
      <c r="M566" s="54"/>
      <c r="N566" s="54"/>
    </row>
    <row r="567" spans="1:14" s="55" customFormat="1" ht="11.25">
      <c r="A567" s="70"/>
      <c r="D567" s="54"/>
      <c r="E567" s="71"/>
      <c r="F567" s="72"/>
      <c r="G567" s="72"/>
      <c r="H567" s="54"/>
      <c r="I567" s="54"/>
      <c r="J567" s="54"/>
      <c r="K567" s="54"/>
      <c r="L567" s="54"/>
      <c r="M567" s="54"/>
      <c r="N567" s="54"/>
    </row>
    <row r="568" spans="1:14" s="55" customFormat="1" ht="11.25">
      <c r="A568" s="70"/>
      <c r="D568" s="54"/>
      <c r="E568" s="71"/>
      <c r="F568" s="72"/>
      <c r="G568" s="72"/>
      <c r="H568" s="54"/>
      <c r="I568" s="54"/>
      <c r="J568" s="54"/>
      <c r="K568" s="54"/>
      <c r="L568" s="54"/>
      <c r="M568" s="54"/>
      <c r="N568" s="54"/>
    </row>
    <row r="569" spans="1:14" s="55" customFormat="1" ht="11.25">
      <c r="A569" s="70"/>
      <c r="D569" s="54"/>
      <c r="E569" s="71"/>
      <c r="F569" s="72"/>
      <c r="G569" s="72"/>
      <c r="H569" s="54"/>
      <c r="I569" s="54"/>
      <c r="J569" s="54"/>
      <c r="K569" s="54"/>
      <c r="L569" s="54"/>
      <c r="M569" s="54"/>
      <c r="N569" s="54"/>
    </row>
    <row r="570" spans="1:14" s="55" customFormat="1" ht="11.25">
      <c r="A570" s="70"/>
      <c r="D570" s="54"/>
      <c r="E570" s="71"/>
      <c r="F570" s="72"/>
      <c r="G570" s="72"/>
      <c r="H570" s="54"/>
      <c r="I570" s="54"/>
      <c r="J570" s="54"/>
      <c r="K570" s="54"/>
      <c r="L570" s="54"/>
      <c r="M570" s="54"/>
      <c r="N570" s="54"/>
    </row>
    <row r="571" spans="1:14" s="55" customFormat="1" ht="11.25">
      <c r="A571" s="70"/>
      <c r="D571" s="54"/>
      <c r="E571" s="71"/>
      <c r="F571" s="72"/>
      <c r="G571" s="72"/>
      <c r="H571" s="54"/>
      <c r="I571" s="54"/>
      <c r="J571" s="54"/>
      <c r="K571" s="54"/>
      <c r="L571" s="54"/>
      <c r="M571" s="54"/>
      <c r="N571" s="54"/>
    </row>
    <row r="572" spans="1:14" s="55" customFormat="1" ht="11.25">
      <c r="A572" s="75"/>
      <c r="D572" s="54"/>
      <c r="E572" s="71"/>
      <c r="F572" s="72"/>
      <c r="G572" s="72"/>
      <c r="H572" s="54"/>
      <c r="I572" s="54"/>
      <c r="J572" s="54"/>
      <c r="K572" s="54"/>
      <c r="L572" s="54"/>
      <c r="M572" s="54"/>
      <c r="N572" s="54"/>
    </row>
    <row r="573" spans="1:14" s="55" customFormat="1" ht="11.25">
      <c r="A573" s="70"/>
      <c r="D573" s="54"/>
      <c r="E573" s="71"/>
      <c r="F573" s="72"/>
      <c r="G573" s="72"/>
      <c r="H573" s="54"/>
      <c r="I573" s="54"/>
      <c r="J573" s="54"/>
      <c r="K573" s="54"/>
      <c r="L573" s="54"/>
      <c r="M573" s="54"/>
      <c r="N573" s="54"/>
    </row>
    <row r="574" spans="1:14" s="55" customFormat="1" ht="11.25">
      <c r="A574" s="70"/>
      <c r="D574" s="54"/>
      <c r="E574" s="71"/>
      <c r="F574" s="72"/>
      <c r="G574" s="72"/>
      <c r="H574" s="54"/>
      <c r="I574" s="54"/>
      <c r="J574" s="54"/>
      <c r="K574" s="54"/>
      <c r="L574" s="54"/>
      <c r="M574" s="54"/>
      <c r="N574" s="54"/>
    </row>
    <row r="575" spans="1:14" s="55" customFormat="1" ht="11.25">
      <c r="A575" s="75"/>
      <c r="D575" s="54"/>
      <c r="E575" s="71"/>
      <c r="F575" s="72"/>
      <c r="G575" s="72"/>
      <c r="H575" s="54"/>
      <c r="I575" s="54"/>
      <c r="J575" s="54"/>
      <c r="K575" s="54"/>
      <c r="L575" s="54"/>
      <c r="M575" s="54"/>
      <c r="N575" s="54"/>
    </row>
    <row r="576" spans="1:14" s="55" customFormat="1" ht="11.25">
      <c r="A576" s="75"/>
      <c r="D576" s="54"/>
      <c r="E576" s="71"/>
      <c r="F576" s="72"/>
      <c r="G576" s="72"/>
      <c r="H576" s="54"/>
      <c r="I576" s="54"/>
      <c r="J576" s="54"/>
      <c r="K576" s="54"/>
      <c r="L576" s="54"/>
      <c r="M576" s="54"/>
      <c r="N576" s="54"/>
    </row>
    <row r="577" spans="1:14" s="55" customFormat="1" ht="11.25">
      <c r="A577" s="70"/>
      <c r="D577" s="54"/>
      <c r="E577" s="71"/>
      <c r="F577" s="72"/>
      <c r="G577" s="72"/>
      <c r="H577" s="54"/>
      <c r="I577" s="54"/>
      <c r="J577" s="54"/>
      <c r="K577" s="54"/>
      <c r="L577" s="54"/>
      <c r="M577" s="54"/>
      <c r="N577" s="54"/>
    </row>
    <row r="578" spans="1:14" s="55" customFormat="1" ht="11.25">
      <c r="A578" s="70"/>
      <c r="D578" s="54"/>
      <c r="E578" s="71"/>
      <c r="F578" s="72"/>
      <c r="G578" s="72"/>
      <c r="H578" s="54"/>
      <c r="I578" s="54"/>
      <c r="J578" s="54"/>
      <c r="K578" s="54"/>
      <c r="L578" s="54"/>
      <c r="M578" s="54"/>
      <c r="N578" s="54"/>
    </row>
    <row r="579" spans="1:14" s="55" customFormat="1" ht="11.25">
      <c r="A579" s="70"/>
      <c r="D579" s="54"/>
      <c r="E579" s="71"/>
      <c r="F579" s="72"/>
      <c r="G579" s="72"/>
      <c r="H579" s="54"/>
      <c r="I579" s="54"/>
      <c r="J579" s="54"/>
      <c r="K579" s="54"/>
      <c r="L579" s="54"/>
      <c r="M579" s="54"/>
      <c r="N579" s="54"/>
    </row>
    <row r="580" spans="1:14" s="55" customFormat="1" ht="11.25">
      <c r="A580" s="70"/>
      <c r="D580" s="54"/>
      <c r="E580" s="71"/>
      <c r="F580" s="72"/>
      <c r="G580" s="72"/>
      <c r="H580" s="54"/>
      <c r="I580" s="54"/>
      <c r="J580" s="54"/>
      <c r="K580" s="54"/>
      <c r="L580" s="54"/>
      <c r="M580" s="54"/>
      <c r="N580" s="54"/>
    </row>
    <row r="581" spans="1:14" s="55" customFormat="1" ht="11.25">
      <c r="A581" s="76"/>
      <c r="D581" s="54"/>
      <c r="E581" s="71"/>
      <c r="F581" s="72"/>
      <c r="G581" s="72"/>
      <c r="H581" s="54"/>
      <c r="I581" s="54"/>
      <c r="J581" s="54"/>
      <c r="K581" s="54"/>
      <c r="L581" s="54"/>
      <c r="M581" s="54"/>
      <c r="N581" s="54"/>
    </row>
    <row r="582" spans="1:14" s="55" customFormat="1" ht="11.25">
      <c r="A582" s="70"/>
      <c r="D582" s="54"/>
      <c r="E582" s="71"/>
      <c r="F582" s="72"/>
      <c r="G582" s="72"/>
      <c r="H582" s="54"/>
      <c r="I582" s="54"/>
      <c r="J582" s="54"/>
      <c r="K582" s="54"/>
      <c r="L582" s="54"/>
      <c r="M582" s="54"/>
      <c r="N582" s="54"/>
    </row>
    <row r="583" spans="1:14" s="55" customFormat="1" ht="11.25">
      <c r="A583" s="73"/>
      <c r="D583" s="54"/>
      <c r="E583" s="71"/>
      <c r="F583" s="72"/>
      <c r="G583" s="72"/>
      <c r="H583" s="54"/>
      <c r="I583" s="54"/>
      <c r="J583" s="54"/>
      <c r="K583" s="54"/>
      <c r="L583" s="54"/>
      <c r="M583" s="54"/>
      <c r="N583" s="54"/>
    </row>
    <row r="584" spans="1:14" s="55" customFormat="1" ht="11.25">
      <c r="A584" s="73"/>
      <c r="D584" s="54"/>
      <c r="E584" s="71"/>
      <c r="F584" s="72"/>
      <c r="G584" s="72"/>
      <c r="H584" s="54"/>
      <c r="I584" s="54"/>
      <c r="J584" s="54"/>
      <c r="K584" s="54"/>
      <c r="L584" s="54"/>
      <c r="M584" s="54"/>
      <c r="N584" s="54"/>
    </row>
    <row r="585" spans="1:14" s="55" customFormat="1" ht="11.25">
      <c r="A585" s="70"/>
      <c r="D585" s="54"/>
      <c r="E585" s="71"/>
      <c r="F585" s="72"/>
      <c r="G585" s="72"/>
      <c r="H585" s="54"/>
      <c r="I585" s="54"/>
      <c r="J585" s="54"/>
      <c r="K585" s="54"/>
      <c r="L585" s="54"/>
      <c r="M585" s="54"/>
      <c r="N585" s="54"/>
    </row>
    <row r="586" spans="1:14" s="55" customFormat="1" ht="11.25">
      <c r="A586" s="73"/>
      <c r="D586" s="54"/>
      <c r="E586" s="71"/>
      <c r="F586" s="72"/>
      <c r="G586" s="72"/>
      <c r="H586" s="54"/>
      <c r="I586" s="54"/>
      <c r="J586" s="54"/>
      <c r="K586" s="54"/>
      <c r="L586" s="54"/>
      <c r="M586" s="54"/>
      <c r="N586" s="54"/>
    </row>
    <row r="587" spans="1:14" s="55" customFormat="1" ht="11.25">
      <c r="A587" s="74"/>
      <c r="D587" s="54"/>
      <c r="E587" s="71"/>
      <c r="F587" s="72"/>
      <c r="G587" s="72"/>
      <c r="H587" s="54"/>
      <c r="I587" s="54"/>
      <c r="J587" s="54"/>
      <c r="K587" s="54"/>
      <c r="L587" s="54"/>
      <c r="M587" s="54"/>
      <c r="N587" s="54"/>
    </row>
    <row r="588" spans="1:14" s="55" customFormat="1" ht="11.25">
      <c r="A588" s="74"/>
      <c r="D588" s="54"/>
      <c r="E588" s="71"/>
      <c r="F588" s="72"/>
      <c r="G588" s="72"/>
      <c r="H588" s="54"/>
      <c r="I588" s="54"/>
      <c r="J588" s="54"/>
      <c r="K588" s="54"/>
      <c r="L588" s="54"/>
      <c r="M588" s="54"/>
      <c r="N588" s="54"/>
    </row>
    <row r="589" spans="1:14" s="55" customFormat="1" ht="11.25">
      <c r="A589" s="70"/>
      <c r="D589" s="54"/>
      <c r="E589" s="71"/>
      <c r="F589" s="72"/>
      <c r="G589" s="72"/>
      <c r="H589" s="54"/>
      <c r="I589" s="54"/>
      <c r="J589" s="54"/>
      <c r="K589" s="54"/>
      <c r="L589" s="54"/>
      <c r="M589" s="54"/>
      <c r="N589" s="54"/>
    </row>
    <row r="590" spans="1:14" s="55" customFormat="1" ht="11.25">
      <c r="A590" s="77"/>
      <c r="D590" s="54"/>
      <c r="E590" s="71"/>
      <c r="F590" s="72"/>
      <c r="G590" s="72"/>
      <c r="H590" s="54"/>
      <c r="I590" s="54"/>
      <c r="J590" s="54"/>
      <c r="K590" s="54"/>
      <c r="L590" s="54"/>
      <c r="M590" s="54"/>
      <c r="N590" s="54"/>
    </row>
    <row r="591" spans="1:14" s="55" customFormat="1" ht="11.25">
      <c r="A591" s="77"/>
      <c r="D591" s="54"/>
      <c r="E591" s="71"/>
      <c r="F591" s="72"/>
      <c r="G591" s="72"/>
      <c r="H591" s="54"/>
      <c r="I591" s="54"/>
      <c r="J591" s="54"/>
      <c r="K591" s="54"/>
      <c r="L591" s="54"/>
      <c r="M591" s="54"/>
      <c r="N591" s="54"/>
    </row>
    <row r="592" spans="1:14" s="55" customFormat="1" ht="11.25">
      <c r="A592" s="75"/>
      <c r="D592" s="54"/>
      <c r="E592" s="71"/>
      <c r="F592" s="72"/>
      <c r="G592" s="72"/>
      <c r="H592" s="54"/>
      <c r="I592" s="54"/>
      <c r="J592" s="54"/>
      <c r="K592" s="54"/>
      <c r="L592" s="54"/>
      <c r="M592" s="54"/>
      <c r="N592" s="54"/>
    </row>
    <row r="593" spans="1:1756" s="55" customFormat="1" ht="11.25">
      <c r="A593" s="76"/>
      <c r="D593" s="54"/>
      <c r="E593" s="71"/>
      <c r="F593" s="72"/>
      <c r="G593" s="72"/>
      <c r="H593" s="54"/>
      <c r="I593" s="54"/>
      <c r="J593" s="54"/>
      <c r="K593" s="54"/>
      <c r="L593" s="54"/>
      <c r="M593" s="54"/>
      <c r="N593" s="54"/>
    </row>
    <row r="594" spans="1:1756" s="55" customFormat="1" ht="11.25">
      <c r="A594" s="70"/>
      <c r="D594" s="54"/>
      <c r="E594" s="71"/>
      <c r="F594" s="72"/>
      <c r="G594" s="72"/>
      <c r="H594" s="54"/>
      <c r="I594" s="54"/>
      <c r="J594" s="54"/>
      <c r="K594" s="54"/>
      <c r="L594" s="54"/>
      <c r="M594" s="54"/>
      <c r="N594" s="54"/>
    </row>
    <row r="595" spans="1:1756" s="55" customFormat="1" ht="11.25">
      <c r="A595" s="73"/>
      <c r="D595" s="54"/>
      <c r="E595" s="71"/>
      <c r="F595" s="72"/>
      <c r="G595" s="72"/>
      <c r="H595" s="54"/>
      <c r="I595" s="54"/>
      <c r="J595" s="54"/>
      <c r="K595" s="54"/>
      <c r="L595" s="54"/>
      <c r="M595" s="54"/>
      <c r="N595" s="54"/>
    </row>
    <row r="596" spans="1:1756" s="55" customFormat="1" ht="11.25">
      <c r="A596" s="73"/>
      <c r="D596" s="54"/>
      <c r="E596" s="71"/>
      <c r="F596" s="72"/>
      <c r="G596" s="72"/>
      <c r="H596" s="54"/>
      <c r="I596" s="54"/>
      <c r="J596" s="54"/>
      <c r="K596" s="54"/>
      <c r="L596" s="54"/>
      <c r="M596" s="54"/>
      <c r="N596" s="54"/>
    </row>
    <row r="597" spans="1:1756" s="55" customFormat="1" ht="11.25">
      <c r="A597" s="70"/>
      <c r="D597" s="54"/>
      <c r="E597" s="71"/>
      <c r="F597" s="72"/>
      <c r="G597" s="72"/>
      <c r="H597" s="54"/>
      <c r="I597" s="54"/>
      <c r="J597" s="54"/>
      <c r="K597" s="54"/>
      <c r="L597" s="54"/>
      <c r="M597" s="54"/>
      <c r="N597" s="54"/>
    </row>
    <row r="598" spans="1:1756" s="55" customFormat="1" ht="11.25">
      <c r="A598" s="70"/>
      <c r="D598" s="54"/>
      <c r="E598" s="71"/>
      <c r="F598" s="72"/>
      <c r="G598" s="72"/>
      <c r="H598" s="54"/>
      <c r="I598" s="54"/>
      <c r="J598" s="54"/>
      <c r="K598" s="54"/>
      <c r="L598" s="54"/>
      <c r="M598" s="54"/>
      <c r="N598" s="54"/>
    </row>
    <row r="599" spans="1:1756" s="55" customFormat="1" ht="11.25">
      <c r="A599" s="70"/>
      <c r="D599" s="54"/>
      <c r="E599" s="71"/>
      <c r="F599" s="72"/>
      <c r="G599" s="72"/>
      <c r="H599" s="54"/>
      <c r="I599" s="54"/>
      <c r="J599" s="54"/>
      <c r="K599" s="54"/>
      <c r="L599" s="54"/>
      <c r="M599" s="54"/>
      <c r="N599" s="54"/>
    </row>
    <row r="600" spans="1:1756" s="55" customFormat="1" ht="11.25">
      <c r="A600" s="77"/>
      <c r="D600" s="54"/>
      <c r="E600" s="71"/>
      <c r="F600" s="72"/>
      <c r="G600" s="72"/>
      <c r="H600" s="54"/>
      <c r="I600" s="54"/>
      <c r="J600" s="54"/>
      <c r="K600" s="54"/>
      <c r="L600" s="54"/>
      <c r="M600" s="54"/>
      <c r="N600" s="54"/>
    </row>
    <row r="601" spans="1:1756" s="55" customFormat="1" ht="11.25">
      <c r="A601" s="78"/>
      <c r="D601" s="54"/>
      <c r="E601" s="71"/>
      <c r="F601" s="72"/>
      <c r="G601" s="72"/>
      <c r="H601" s="54"/>
      <c r="I601" s="54"/>
      <c r="J601" s="54"/>
      <c r="K601" s="54"/>
      <c r="L601" s="54"/>
      <c r="M601" s="54"/>
      <c r="N601" s="54"/>
    </row>
    <row r="602" spans="1:1756" s="55" customFormat="1" ht="11.25">
      <c r="A602" s="78"/>
      <c r="D602" s="54"/>
      <c r="E602" s="71"/>
      <c r="F602" s="72"/>
      <c r="G602" s="72"/>
      <c r="H602" s="54"/>
      <c r="I602" s="54"/>
      <c r="J602" s="54"/>
      <c r="K602" s="54"/>
      <c r="L602" s="54"/>
      <c r="M602" s="54"/>
      <c r="N602" s="54"/>
    </row>
    <row r="603" spans="1:1756" s="55" customFormat="1" ht="11.25">
      <c r="A603" s="77"/>
      <c r="D603" s="54"/>
      <c r="E603" s="71"/>
      <c r="F603" s="72"/>
      <c r="G603" s="72"/>
      <c r="H603" s="54"/>
      <c r="I603" s="54"/>
      <c r="J603" s="54"/>
      <c r="K603" s="54"/>
      <c r="L603" s="54"/>
      <c r="M603" s="54"/>
      <c r="N603" s="54"/>
    </row>
    <row r="604" spans="1:1756" ht="11.25">
      <c r="A604" s="78"/>
    </row>
    <row r="605" spans="1:1756" s="55" customFormat="1" ht="11.25">
      <c r="A605" s="78"/>
      <c r="D605" s="54"/>
      <c r="E605" s="71"/>
      <c r="F605" s="72"/>
      <c r="G605" s="72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4"/>
      <c r="EL605" s="54"/>
      <c r="EM605" s="54"/>
      <c r="EN605" s="54"/>
      <c r="EO605" s="54"/>
      <c r="EP605" s="54"/>
      <c r="EQ605" s="54"/>
      <c r="ER605" s="54"/>
      <c r="ES605" s="54"/>
      <c r="ET605" s="54"/>
      <c r="EU605" s="54"/>
      <c r="EV605" s="54"/>
      <c r="EW605" s="54"/>
      <c r="EX605" s="54"/>
      <c r="EY605" s="54"/>
      <c r="EZ605" s="54"/>
      <c r="FA605" s="54"/>
      <c r="FB605" s="54"/>
      <c r="FC605" s="54"/>
      <c r="FD605" s="54"/>
      <c r="FE605" s="54"/>
      <c r="FF605" s="54"/>
      <c r="FG605" s="54"/>
      <c r="FH605" s="54"/>
      <c r="FI605" s="54"/>
      <c r="FJ605" s="54"/>
      <c r="FK605" s="54"/>
      <c r="FL605" s="54"/>
      <c r="FM605" s="54"/>
      <c r="FN605" s="54"/>
      <c r="FO605" s="54"/>
      <c r="FP605" s="54"/>
      <c r="FQ605" s="54"/>
      <c r="FR605" s="54"/>
      <c r="FS605" s="54"/>
      <c r="FT605" s="54"/>
      <c r="FU605" s="54"/>
      <c r="FV605" s="54"/>
      <c r="FW605" s="54"/>
      <c r="FX605" s="54"/>
      <c r="FY605" s="54"/>
      <c r="FZ605" s="54"/>
      <c r="GA605" s="54"/>
      <c r="GB605" s="54"/>
      <c r="GC605" s="54"/>
      <c r="GD605" s="54"/>
      <c r="GE605" s="54"/>
      <c r="GF605" s="54"/>
      <c r="GG605" s="54"/>
      <c r="GH605" s="54"/>
      <c r="GI605" s="54"/>
      <c r="GJ605" s="54"/>
      <c r="GK605" s="54"/>
      <c r="GL605" s="54"/>
      <c r="GM605" s="54"/>
      <c r="GN605" s="54"/>
      <c r="GO605" s="54"/>
      <c r="GP605" s="54"/>
      <c r="GQ605" s="54"/>
      <c r="GR605" s="54"/>
      <c r="GS605" s="54"/>
      <c r="GT605" s="54"/>
      <c r="GU605" s="54"/>
      <c r="GV605" s="54"/>
      <c r="GW605" s="54"/>
      <c r="GX605" s="54"/>
      <c r="GY605" s="54"/>
      <c r="GZ605" s="54"/>
      <c r="HA605" s="54"/>
      <c r="HB605" s="54"/>
      <c r="HC605" s="54"/>
      <c r="HD605" s="54"/>
      <c r="HE605" s="54"/>
      <c r="HF605" s="54"/>
      <c r="HG605" s="54"/>
      <c r="HH605" s="54"/>
      <c r="HI605" s="54"/>
      <c r="HJ605" s="54"/>
      <c r="HK605" s="54"/>
      <c r="HL605" s="54"/>
      <c r="HM605" s="54"/>
      <c r="HN605" s="54"/>
      <c r="HO605" s="54"/>
      <c r="HP605" s="54"/>
      <c r="HQ605" s="54"/>
      <c r="HR605" s="54"/>
      <c r="HS605" s="54"/>
      <c r="HT605" s="54"/>
      <c r="HU605" s="54"/>
      <c r="HV605" s="54"/>
      <c r="HW605" s="54"/>
      <c r="HX605" s="54"/>
      <c r="HY605" s="54"/>
      <c r="HZ605" s="54"/>
      <c r="IA605" s="54"/>
      <c r="IB605" s="54"/>
      <c r="IC605" s="54"/>
      <c r="ID605" s="54"/>
      <c r="IE605" s="54"/>
      <c r="IF605" s="54"/>
      <c r="IG605" s="54"/>
      <c r="IH605" s="54"/>
      <c r="II605" s="54"/>
      <c r="IJ605" s="54"/>
      <c r="IK605" s="54"/>
      <c r="IL605" s="54"/>
      <c r="IM605" s="54"/>
      <c r="IN605" s="54"/>
      <c r="IO605" s="54"/>
      <c r="IP605" s="54"/>
      <c r="IQ605" s="54"/>
      <c r="IR605" s="54"/>
      <c r="IS605" s="54"/>
      <c r="IT605" s="54"/>
      <c r="IU605" s="54"/>
      <c r="IV605" s="54"/>
      <c r="IW605" s="54"/>
      <c r="IX605" s="54"/>
      <c r="IY605" s="54"/>
      <c r="IZ605" s="54"/>
      <c r="JA605" s="54"/>
      <c r="JB605" s="54"/>
      <c r="JC605" s="54"/>
      <c r="JD605" s="54"/>
      <c r="JE605" s="54"/>
      <c r="JF605" s="54"/>
      <c r="JG605" s="54"/>
      <c r="JH605" s="54"/>
      <c r="JI605" s="54"/>
      <c r="JJ605" s="54"/>
      <c r="JK605" s="54"/>
      <c r="JL605" s="54"/>
      <c r="JM605" s="54"/>
      <c r="JN605" s="54"/>
      <c r="JO605" s="54"/>
      <c r="JP605" s="54"/>
      <c r="JQ605" s="54"/>
      <c r="JR605" s="54"/>
      <c r="JS605" s="54"/>
      <c r="JT605" s="54"/>
      <c r="JU605" s="54"/>
      <c r="JV605" s="54"/>
      <c r="JW605" s="54"/>
      <c r="JX605" s="54"/>
      <c r="JY605" s="54"/>
      <c r="JZ605" s="54"/>
      <c r="KA605" s="54"/>
      <c r="KB605" s="54"/>
      <c r="KC605" s="54"/>
      <c r="KD605" s="54"/>
      <c r="KE605" s="54"/>
      <c r="KF605" s="54"/>
      <c r="KG605" s="54"/>
      <c r="KH605" s="54"/>
      <c r="KI605" s="54"/>
      <c r="KJ605" s="54"/>
      <c r="KK605" s="54"/>
      <c r="KL605" s="54"/>
      <c r="KM605" s="54"/>
      <c r="KN605" s="54"/>
      <c r="KO605" s="54"/>
      <c r="KP605" s="54"/>
      <c r="KQ605" s="54"/>
      <c r="KR605" s="54"/>
      <c r="KS605" s="54"/>
      <c r="KT605" s="54"/>
      <c r="KU605" s="54"/>
      <c r="KV605" s="54"/>
      <c r="KW605" s="54"/>
      <c r="KX605" s="54"/>
      <c r="KY605" s="54"/>
      <c r="KZ605" s="54"/>
      <c r="LA605" s="54"/>
      <c r="LB605" s="54"/>
      <c r="LC605" s="54"/>
      <c r="LD605" s="54"/>
      <c r="LE605" s="54"/>
      <c r="LF605" s="54"/>
      <c r="LG605" s="54"/>
      <c r="LH605" s="54"/>
      <c r="LI605" s="54"/>
      <c r="LJ605" s="54"/>
      <c r="LK605" s="54"/>
      <c r="LL605" s="54"/>
      <c r="LM605" s="54"/>
      <c r="LN605" s="54"/>
      <c r="LO605" s="54"/>
      <c r="LP605" s="54"/>
      <c r="LQ605" s="54"/>
      <c r="LR605" s="54"/>
      <c r="LS605" s="54"/>
      <c r="LT605" s="54"/>
      <c r="LU605" s="54"/>
      <c r="LV605" s="54"/>
      <c r="LW605" s="54"/>
      <c r="LX605" s="54"/>
      <c r="LY605" s="54"/>
      <c r="LZ605" s="54"/>
      <c r="MA605" s="54"/>
      <c r="MB605" s="54"/>
      <c r="MC605" s="54"/>
      <c r="MD605" s="54"/>
      <c r="ME605" s="54"/>
      <c r="MF605" s="54"/>
      <c r="MG605" s="54"/>
      <c r="MH605" s="54"/>
      <c r="MI605" s="54"/>
      <c r="MJ605" s="54"/>
      <c r="MK605" s="54"/>
      <c r="ML605" s="54"/>
      <c r="MM605" s="54"/>
      <c r="MN605" s="54"/>
      <c r="MO605" s="54"/>
      <c r="MP605" s="54"/>
      <c r="MQ605" s="54"/>
      <c r="MR605" s="54"/>
      <c r="MS605" s="54"/>
      <c r="MT605" s="54"/>
      <c r="MU605" s="54"/>
      <c r="MV605" s="54"/>
      <c r="MW605" s="54"/>
      <c r="MX605" s="54"/>
      <c r="MY605" s="54"/>
      <c r="MZ605" s="54"/>
      <c r="NA605" s="54"/>
      <c r="NB605" s="54"/>
      <c r="NC605" s="54"/>
      <c r="ND605" s="54"/>
      <c r="NE605" s="54"/>
      <c r="NF605" s="54"/>
      <c r="NG605" s="54"/>
      <c r="NH605" s="54"/>
      <c r="NI605" s="54"/>
      <c r="NJ605" s="54"/>
      <c r="NK605" s="54"/>
      <c r="NL605" s="54"/>
      <c r="NM605" s="54"/>
      <c r="NN605" s="54"/>
      <c r="NO605" s="54"/>
      <c r="NP605" s="54"/>
      <c r="NQ605" s="54"/>
      <c r="NR605" s="54"/>
      <c r="NS605" s="54"/>
      <c r="NT605" s="54"/>
      <c r="NU605" s="54"/>
      <c r="NV605" s="54"/>
      <c r="NW605" s="54"/>
      <c r="NX605" s="54"/>
      <c r="NY605" s="54"/>
      <c r="NZ605" s="54"/>
      <c r="OA605" s="54"/>
      <c r="OB605" s="54"/>
      <c r="OC605" s="54"/>
      <c r="OD605" s="54"/>
      <c r="OE605" s="54"/>
      <c r="OF605" s="54"/>
      <c r="OG605" s="54"/>
      <c r="OH605" s="54"/>
      <c r="OI605" s="54"/>
      <c r="OJ605" s="54"/>
      <c r="OK605" s="54"/>
      <c r="OL605" s="54"/>
      <c r="OM605" s="54"/>
      <c r="ON605" s="54"/>
      <c r="OO605" s="54"/>
      <c r="OP605" s="54"/>
      <c r="OQ605" s="54"/>
      <c r="OR605" s="54"/>
      <c r="OS605" s="54"/>
      <c r="OT605" s="54"/>
      <c r="OU605" s="54"/>
      <c r="OV605" s="54"/>
      <c r="OW605" s="54"/>
      <c r="OX605" s="54"/>
      <c r="OY605" s="54"/>
      <c r="OZ605" s="54"/>
      <c r="PA605" s="54"/>
      <c r="PB605" s="54"/>
      <c r="PC605" s="54"/>
      <c r="PD605" s="54"/>
      <c r="PE605" s="54"/>
      <c r="PF605" s="54"/>
      <c r="PG605" s="54"/>
      <c r="PH605" s="54"/>
      <c r="PI605" s="54"/>
      <c r="PJ605" s="54"/>
      <c r="PK605" s="54"/>
      <c r="PL605" s="54"/>
      <c r="PM605" s="54"/>
      <c r="PN605" s="54"/>
      <c r="PO605" s="54"/>
      <c r="PP605" s="54"/>
      <c r="PQ605" s="54"/>
      <c r="PR605" s="54"/>
      <c r="PS605" s="54"/>
      <c r="PT605" s="54"/>
      <c r="PU605" s="54"/>
      <c r="PV605" s="54"/>
      <c r="PW605" s="54"/>
      <c r="PX605" s="54"/>
      <c r="PY605" s="54"/>
      <c r="PZ605" s="54"/>
      <c r="QA605" s="54"/>
      <c r="QB605" s="54"/>
      <c r="QC605" s="54"/>
      <c r="QD605" s="54"/>
      <c r="QE605" s="54"/>
      <c r="QF605" s="54"/>
      <c r="QG605" s="54"/>
      <c r="QH605" s="54"/>
      <c r="QI605" s="54"/>
      <c r="QJ605" s="54"/>
      <c r="QK605" s="54"/>
      <c r="QL605" s="54"/>
      <c r="QM605" s="54"/>
      <c r="QN605" s="54"/>
      <c r="QO605" s="54"/>
      <c r="QP605" s="54"/>
      <c r="QQ605" s="54"/>
      <c r="QR605" s="54"/>
      <c r="QS605" s="54"/>
      <c r="QT605" s="54"/>
      <c r="QU605" s="54"/>
      <c r="QV605" s="54"/>
      <c r="QW605" s="54"/>
      <c r="QX605" s="54"/>
      <c r="QY605" s="54"/>
      <c r="QZ605" s="54"/>
      <c r="RA605" s="54"/>
      <c r="RB605" s="54"/>
      <c r="RC605" s="54"/>
      <c r="RD605" s="54"/>
      <c r="RE605" s="54"/>
      <c r="RF605" s="54"/>
      <c r="RG605" s="54"/>
      <c r="RH605" s="54"/>
      <c r="RI605" s="54"/>
      <c r="RJ605" s="54"/>
      <c r="RK605" s="54"/>
      <c r="RL605" s="54"/>
      <c r="RM605" s="54"/>
      <c r="RN605" s="54"/>
      <c r="RO605" s="54"/>
      <c r="RP605" s="54"/>
      <c r="RQ605" s="54"/>
      <c r="RR605" s="54"/>
      <c r="RS605" s="54"/>
      <c r="RT605" s="54"/>
      <c r="RU605" s="54"/>
      <c r="RV605" s="54"/>
      <c r="RW605" s="54"/>
      <c r="RX605" s="54"/>
      <c r="RY605" s="54"/>
      <c r="RZ605" s="54"/>
      <c r="SA605" s="54"/>
      <c r="SB605" s="54"/>
      <c r="SC605" s="54"/>
      <c r="SD605" s="54"/>
      <c r="SE605" s="54"/>
      <c r="SF605" s="54"/>
      <c r="SG605" s="54"/>
      <c r="SH605" s="54"/>
      <c r="SI605" s="54"/>
      <c r="SJ605" s="54"/>
      <c r="SK605" s="54"/>
      <c r="SL605" s="54"/>
      <c r="SM605" s="54"/>
      <c r="SN605" s="54"/>
      <c r="SO605" s="54"/>
      <c r="SP605" s="54"/>
      <c r="SQ605" s="54"/>
      <c r="SR605" s="54"/>
      <c r="SS605" s="54"/>
      <c r="ST605" s="54"/>
      <c r="SU605" s="54"/>
      <c r="SV605" s="54"/>
      <c r="SW605" s="54"/>
      <c r="SX605" s="54"/>
      <c r="SY605" s="54"/>
      <c r="SZ605" s="54"/>
      <c r="TA605" s="54"/>
      <c r="TB605" s="54"/>
      <c r="TC605" s="54"/>
      <c r="TD605" s="54"/>
      <c r="TE605" s="54"/>
      <c r="TF605" s="54"/>
      <c r="TG605" s="54"/>
      <c r="TH605" s="54"/>
      <c r="TI605" s="54"/>
      <c r="TJ605" s="54"/>
      <c r="TK605" s="54"/>
      <c r="TL605" s="54"/>
      <c r="TM605" s="54"/>
      <c r="TN605" s="54"/>
      <c r="TO605" s="54"/>
      <c r="TP605" s="54"/>
      <c r="TQ605" s="54"/>
      <c r="TR605" s="54"/>
      <c r="TS605" s="54"/>
      <c r="TT605" s="54"/>
      <c r="TU605" s="54"/>
      <c r="TV605" s="54"/>
      <c r="TW605" s="54"/>
      <c r="TX605" s="54"/>
      <c r="TY605" s="54"/>
      <c r="TZ605" s="54"/>
      <c r="UA605" s="54"/>
      <c r="UB605" s="54"/>
      <c r="UC605" s="54"/>
      <c r="UD605" s="54"/>
      <c r="UE605" s="54"/>
      <c r="UF605" s="54"/>
      <c r="UG605" s="54"/>
      <c r="UH605" s="54"/>
      <c r="UI605" s="54"/>
      <c r="UJ605" s="54"/>
      <c r="UK605" s="54"/>
      <c r="UL605" s="54"/>
      <c r="UM605" s="54"/>
      <c r="UN605" s="54"/>
      <c r="UO605" s="54"/>
      <c r="UP605" s="54"/>
      <c r="UQ605" s="54"/>
      <c r="UR605" s="54"/>
      <c r="US605" s="54"/>
      <c r="UT605" s="54"/>
      <c r="UU605" s="54"/>
      <c r="UV605" s="54"/>
      <c r="UW605" s="54"/>
      <c r="UX605" s="54"/>
      <c r="UY605" s="54"/>
      <c r="UZ605" s="54"/>
      <c r="VA605" s="54"/>
      <c r="VB605" s="54"/>
      <c r="VC605" s="54"/>
      <c r="VD605" s="54"/>
      <c r="VE605" s="54"/>
      <c r="VF605" s="54"/>
      <c r="VG605" s="54"/>
      <c r="VH605" s="54"/>
      <c r="VI605" s="54"/>
      <c r="VJ605" s="54"/>
      <c r="VK605" s="54"/>
      <c r="VL605" s="54"/>
      <c r="VM605" s="54"/>
      <c r="VN605" s="54"/>
      <c r="VO605" s="54"/>
      <c r="VP605" s="54"/>
      <c r="VQ605" s="54"/>
      <c r="VR605" s="54"/>
      <c r="VS605" s="54"/>
      <c r="VT605" s="54"/>
      <c r="VU605" s="54"/>
      <c r="VV605" s="54"/>
      <c r="VW605" s="54"/>
      <c r="VX605" s="54"/>
      <c r="VY605" s="54"/>
      <c r="VZ605" s="54"/>
      <c r="WA605" s="54"/>
      <c r="WB605" s="54"/>
      <c r="WC605" s="54"/>
      <c r="WD605" s="54"/>
      <c r="WE605" s="54"/>
      <c r="WF605" s="54"/>
      <c r="WG605" s="54"/>
      <c r="WH605" s="54"/>
      <c r="WI605" s="54"/>
      <c r="WJ605" s="54"/>
      <c r="WK605" s="54"/>
      <c r="WL605" s="54"/>
      <c r="WM605" s="54"/>
      <c r="WN605" s="54"/>
      <c r="WO605" s="54"/>
      <c r="WP605" s="54"/>
      <c r="WQ605" s="54"/>
      <c r="WR605" s="54"/>
      <c r="WS605" s="54"/>
      <c r="WT605" s="54"/>
      <c r="WU605" s="54"/>
      <c r="WV605" s="54"/>
      <c r="WW605" s="54"/>
      <c r="WX605" s="54"/>
      <c r="WY605" s="54"/>
      <c r="WZ605" s="54"/>
      <c r="XA605" s="54"/>
      <c r="XB605" s="54"/>
      <c r="XC605" s="54"/>
      <c r="XD605" s="54"/>
      <c r="XE605" s="54"/>
      <c r="XF605" s="54"/>
      <c r="XG605" s="54"/>
      <c r="XH605" s="54"/>
      <c r="XI605" s="54"/>
      <c r="XJ605" s="54"/>
      <c r="XK605" s="54"/>
      <c r="XL605" s="54"/>
      <c r="XM605" s="54"/>
      <c r="XN605" s="54"/>
      <c r="XO605" s="54"/>
      <c r="XP605" s="54"/>
      <c r="XQ605" s="54"/>
      <c r="XR605" s="54"/>
      <c r="XS605" s="54"/>
      <c r="XT605" s="54"/>
      <c r="XU605" s="54"/>
      <c r="XV605" s="54"/>
      <c r="XW605" s="54"/>
      <c r="XX605" s="54"/>
      <c r="XY605" s="54"/>
      <c r="XZ605" s="54"/>
      <c r="YA605" s="54"/>
      <c r="YB605" s="54"/>
      <c r="YC605" s="54"/>
      <c r="YD605" s="54"/>
      <c r="YE605" s="54"/>
      <c r="YF605" s="54"/>
      <c r="YG605" s="54"/>
      <c r="YH605" s="54"/>
      <c r="YI605" s="54"/>
      <c r="YJ605" s="54"/>
      <c r="YK605" s="54"/>
      <c r="YL605" s="54"/>
      <c r="YM605" s="54"/>
      <c r="YN605" s="54"/>
      <c r="YO605" s="54"/>
      <c r="YP605" s="54"/>
      <c r="YQ605" s="54"/>
      <c r="YR605" s="54"/>
      <c r="YS605" s="54"/>
      <c r="YT605" s="54"/>
      <c r="YU605" s="54"/>
      <c r="YV605" s="54"/>
      <c r="YW605" s="54"/>
      <c r="YX605" s="54"/>
      <c r="YY605" s="54"/>
      <c r="YZ605" s="54"/>
      <c r="ZA605" s="54"/>
      <c r="ZB605" s="54"/>
      <c r="ZC605" s="54"/>
      <c r="ZD605" s="54"/>
      <c r="ZE605" s="54"/>
      <c r="ZF605" s="54"/>
      <c r="ZG605" s="54"/>
      <c r="ZH605" s="54"/>
      <c r="ZI605" s="54"/>
      <c r="ZJ605" s="54"/>
      <c r="ZK605" s="54"/>
      <c r="ZL605" s="54"/>
      <c r="ZM605" s="54"/>
      <c r="ZN605" s="54"/>
      <c r="ZO605" s="54"/>
      <c r="ZP605" s="54"/>
      <c r="ZQ605" s="54"/>
      <c r="ZR605" s="54"/>
      <c r="ZS605" s="54"/>
      <c r="ZT605" s="54"/>
      <c r="ZU605" s="54"/>
      <c r="ZV605" s="54"/>
      <c r="ZW605" s="54"/>
      <c r="ZX605" s="54"/>
      <c r="ZY605" s="54"/>
      <c r="ZZ605" s="54"/>
      <c r="AAA605" s="54"/>
      <c r="AAB605" s="54"/>
      <c r="AAC605" s="54"/>
      <c r="AAD605" s="54"/>
      <c r="AAE605" s="54"/>
      <c r="AAF605" s="54"/>
      <c r="AAG605" s="54"/>
      <c r="AAH605" s="54"/>
      <c r="AAI605" s="54"/>
      <c r="AAJ605" s="54"/>
      <c r="AAK605" s="54"/>
      <c r="AAL605" s="54"/>
      <c r="AAM605" s="54"/>
      <c r="AAN605" s="54"/>
      <c r="AAO605" s="54"/>
      <c r="AAP605" s="54"/>
      <c r="AAQ605" s="54"/>
      <c r="AAR605" s="54"/>
      <c r="AAS605" s="54"/>
      <c r="AAT605" s="54"/>
      <c r="AAU605" s="54"/>
      <c r="AAV605" s="54"/>
      <c r="AAW605" s="54"/>
      <c r="AAX605" s="54"/>
      <c r="AAY605" s="54"/>
      <c r="AAZ605" s="54"/>
      <c r="ABA605" s="54"/>
      <c r="ABB605" s="54"/>
      <c r="ABC605" s="54"/>
      <c r="ABD605" s="54"/>
      <c r="ABE605" s="54"/>
      <c r="ABF605" s="54"/>
      <c r="ABG605" s="54"/>
      <c r="ABH605" s="54"/>
      <c r="ABI605" s="54"/>
      <c r="ABJ605" s="54"/>
      <c r="ABK605" s="54"/>
      <c r="ABL605" s="54"/>
      <c r="ABM605" s="54"/>
      <c r="ABN605" s="54"/>
      <c r="ABO605" s="54"/>
      <c r="ABP605" s="54"/>
      <c r="ABQ605" s="54"/>
      <c r="ABR605" s="54"/>
      <c r="ABS605" s="54"/>
      <c r="ABT605" s="54"/>
      <c r="ABU605" s="54"/>
      <c r="ABV605" s="54"/>
      <c r="ABW605" s="54"/>
      <c r="ABX605" s="54"/>
      <c r="ABY605" s="54"/>
      <c r="ABZ605" s="54"/>
      <c r="ACA605" s="54"/>
      <c r="ACB605" s="54"/>
      <c r="ACC605" s="54"/>
      <c r="ACD605" s="54"/>
      <c r="ACE605" s="54"/>
      <c r="ACF605" s="54"/>
      <c r="ACG605" s="54"/>
      <c r="ACH605" s="54"/>
      <c r="ACI605" s="54"/>
      <c r="ACJ605" s="54"/>
      <c r="ACK605" s="54"/>
      <c r="ACL605" s="54"/>
      <c r="ACM605" s="54"/>
      <c r="ACN605" s="54"/>
      <c r="ACO605" s="54"/>
      <c r="ACP605" s="54"/>
      <c r="ACQ605" s="54"/>
      <c r="ACR605" s="54"/>
      <c r="ACS605" s="54"/>
      <c r="ACT605" s="54"/>
      <c r="ACU605" s="54"/>
      <c r="ACV605" s="54"/>
      <c r="ACW605" s="54"/>
      <c r="ACX605" s="54"/>
      <c r="ACY605" s="54"/>
      <c r="ACZ605" s="54"/>
      <c r="ADA605" s="54"/>
      <c r="ADB605" s="54"/>
      <c r="ADC605" s="54"/>
      <c r="ADD605" s="54"/>
      <c r="ADE605" s="54"/>
      <c r="ADF605" s="54"/>
      <c r="ADG605" s="54"/>
      <c r="ADH605" s="54"/>
      <c r="ADI605" s="54"/>
      <c r="ADJ605" s="54"/>
      <c r="ADK605" s="54"/>
      <c r="ADL605" s="54"/>
      <c r="ADM605" s="54"/>
      <c r="ADN605" s="54"/>
      <c r="ADO605" s="54"/>
      <c r="ADP605" s="54"/>
      <c r="ADQ605" s="54"/>
      <c r="ADR605" s="54"/>
      <c r="ADS605" s="54"/>
      <c r="ADT605" s="54"/>
      <c r="ADU605" s="54"/>
      <c r="ADV605" s="54"/>
      <c r="ADW605" s="54"/>
      <c r="ADX605" s="54"/>
      <c r="ADY605" s="54"/>
      <c r="ADZ605" s="54"/>
      <c r="AEA605" s="54"/>
      <c r="AEB605" s="54"/>
      <c r="AEC605" s="54"/>
      <c r="AED605" s="54"/>
      <c r="AEE605" s="54"/>
      <c r="AEF605" s="54"/>
      <c r="AEG605" s="54"/>
      <c r="AEH605" s="54"/>
      <c r="AEI605" s="54"/>
      <c r="AEJ605" s="54"/>
      <c r="AEK605" s="54"/>
      <c r="AEL605" s="54"/>
      <c r="AEM605" s="54"/>
      <c r="AEN605" s="54"/>
      <c r="AEO605" s="54"/>
      <c r="AEP605" s="54"/>
      <c r="AEQ605" s="54"/>
      <c r="AER605" s="54"/>
      <c r="AES605" s="54"/>
      <c r="AET605" s="54"/>
      <c r="AEU605" s="54"/>
      <c r="AEV605" s="54"/>
      <c r="AEW605" s="54"/>
      <c r="AEX605" s="54"/>
      <c r="AEY605" s="54"/>
      <c r="AEZ605" s="54"/>
      <c r="AFA605" s="54"/>
      <c r="AFB605" s="54"/>
      <c r="AFC605" s="54"/>
      <c r="AFD605" s="54"/>
      <c r="AFE605" s="54"/>
      <c r="AFF605" s="54"/>
      <c r="AFG605" s="54"/>
      <c r="AFH605" s="54"/>
      <c r="AFI605" s="54"/>
      <c r="AFJ605" s="54"/>
      <c r="AFK605" s="54"/>
      <c r="AFL605" s="54"/>
      <c r="AFM605" s="54"/>
      <c r="AFN605" s="54"/>
      <c r="AFO605" s="54"/>
      <c r="AFP605" s="54"/>
      <c r="AFQ605" s="54"/>
      <c r="AFR605" s="54"/>
      <c r="AFS605" s="54"/>
      <c r="AFT605" s="54"/>
      <c r="AFU605" s="54"/>
      <c r="AFV605" s="54"/>
      <c r="AFW605" s="54"/>
      <c r="AFX605" s="54"/>
      <c r="AFY605" s="54"/>
      <c r="AFZ605" s="54"/>
      <c r="AGA605" s="54"/>
      <c r="AGB605" s="54"/>
      <c r="AGC605" s="54"/>
      <c r="AGD605" s="54"/>
      <c r="AGE605" s="54"/>
      <c r="AGF605" s="54"/>
      <c r="AGG605" s="54"/>
      <c r="AGH605" s="54"/>
      <c r="AGI605" s="54"/>
      <c r="AGJ605" s="54"/>
      <c r="AGK605" s="54"/>
      <c r="AGL605" s="54"/>
      <c r="AGM605" s="54"/>
      <c r="AGN605" s="54"/>
      <c r="AGO605" s="54"/>
      <c r="AGP605" s="54"/>
      <c r="AGQ605" s="54"/>
      <c r="AGR605" s="54"/>
      <c r="AGS605" s="54"/>
      <c r="AGT605" s="54"/>
      <c r="AGU605" s="54"/>
      <c r="AGV605" s="54"/>
      <c r="AGW605" s="54"/>
      <c r="AGX605" s="54"/>
      <c r="AGY605" s="54"/>
      <c r="AGZ605" s="54"/>
      <c r="AHA605" s="54"/>
      <c r="AHB605" s="54"/>
      <c r="AHC605" s="54"/>
      <c r="AHD605" s="54"/>
      <c r="AHE605" s="54"/>
      <c r="AHF605" s="54"/>
      <c r="AHG605" s="54"/>
      <c r="AHH605" s="54"/>
      <c r="AHI605" s="54"/>
      <c r="AHJ605" s="54"/>
      <c r="AHK605" s="54"/>
      <c r="AHL605" s="54"/>
      <c r="AHM605" s="54"/>
      <c r="AHN605" s="54"/>
      <c r="AHO605" s="54"/>
      <c r="AHP605" s="54"/>
      <c r="AHQ605" s="54"/>
      <c r="AHR605" s="54"/>
      <c r="AHS605" s="54"/>
      <c r="AHT605" s="54"/>
      <c r="AHU605" s="54"/>
      <c r="AHV605" s="54"/>
      <c r="AHW605" s="54"/>
      <c r="AHX605" s="54"/>
      <c r="AHY605" s="54"/>
      <c r="AHZ605" s="54"/>
      <c r="AIA605" s="54"/>
      <c r="AIB605" s="54"/>
      <c r="AIC605" s="54"/>
      <c r="AID605" s="54"/>
      <c r="AIE605" s="54"/>
      <c r="AIF605" s="54"/>
      <c r="AIG605" s="54"/>
      <c r="AIH605" s="54"/>
      <c r="AII605" s="54"/>
      <c r="AIJ605" s="54"/>
      <c r="AIK605" s="54"/>
      <c r="AIL605" s="54"/>
      <c r="AIM605" s="54"/>
      <c r="AIN605" s="54"/>
      <c r="AIO605" s="54"/>
      <c r="AIP605" s="54"/>
      <c r="AIQ605" s="54"/>
      <c r="AIR605" s="54"/>
      <c r="AIS605" s="54"/>
      <c r="AIT605" s="54"/>
      <c r="AIU605" s="54"/>
      <c r="AIV605" s="54"/>
      <c r="AIW605" s="54"/>
      <c r="AIX605" s="54"/>
      <c r="AIY605" s="54"/>
      <c r="AIZ605" s="54"/>
      <c r="AJA605" s="54"/>
      <c r="AJB605" s="54"/>
      <c r="AJC605" s="54"/>
      <c r="AJD605" s="54"/>
      <c r="AJE605" s="54"/>
      <c r="AJF605" s="54"/>
      <c r="AJG605" s="54"/>
      <c r="AJH605" s="54"/>
      <c r="AJI605" s="54"/>
      <c r="AJJ605" s="54"/>
      <c r="AJK605" s="54"/>
      <c r="AJL605" s="54"/>
      <c r="AJM605" s="54"/>
      <c r="AJN605" s="54"/>
      <c r="AJO605" s="54"/>
      <c r="AJP605" s="54"/>
      <c r="AJQ605" s="54"/>
      <c r="AJR605" s="54"/>
      <c r="AJS605" s="54"/>
      <c r="AJT605" s="54"/>
      <c r="AJU605" s="54"/>
      <c r="AJV605" s="54"/>
      <c r="AJW605" s="54"/>
      <c r="AJX605" s="54"/>
      <c r="AJY605" s="54"/>
      <c r="AJZ605" s="54"/>
      <c r="AKA605" s="54"/>
      <c r="AKB605" s="54"/>
      <c r="AKC605" s="54"/>
      <c r="AKD605" s="54"/>
      <c r="AKE605" s="54"/>
      <c r="AKF605" s="54"/>
      <c r="AKG605" s="54"/>
      <c r="AKH605" s="54"/>
      <c r="AKI605" s="54"/>
      <c r="AKJ605" s="54"/>
      <c r="AKK605" s="54"/>
      <c r="AKL605" s="54"/>
      <c r="AKM605" s="54"/>
      <c r="AKN605" s="54"/>
      <c r="AKO605" s="54"/>
      <c r="AKP605" s="54"/>
      <c r="AKQ605" s="54"/>
      <c r="AKR605" s="54"/>
      <c r="AKS605" s="54"/>
      <c r="AKT605" s="54"/>
      <c r="AKU605" s="54"/>
      <c r="AKV605" s="54"/>
      <c r="AKW605" s="54"/>
      <c r="AKX605" s="54"/>
      <c r="AKY605" s="54"/>
      <c r="AKZ605" s="54"/>
      <c r="ALA605" s="54"/>
      <c r="ALB605" s="54"/>
      <c r="ALC605" s="54"/>
      <c r="ALD605" s="54"/>
      <c r="ALE605" s="54"/>
      <c r="ALF605" s="54"/>
      <c r="ALG605" s="54"/>
      <c r="ALH605" s="54"/>
      <c r="ALI605" s="54"/>
      <c r="ALJ605" s="54"/>
      <c r="ALK605" s="54"/>
      <c r="ALL605" s="54"/>
      <c r="ALM605" s="54"/>
      <c r="ALN605" s="54"/>
      <c r="ALO605" s="54"/>
      <c r="ALP605" s="54"/>
      <c r="ALQ605" s="54"/>
      <c r="ALR605" s="54"/>
      <c r="ALS605" s="54"/>
      <c r="ALT605" s="54"/>
      <c r="ALU605" s="54"/>
      <c r="ALV605" s="54"/>
      <c r="ALW605" s="54"/>
      <c r="ALX605" s="54"/>
      <c r="ALY605" s="54"/>
      <c r="ALZ605" s="54"/>
      <c r="AMA605" s="54"/>
      <c r="AMB605" s="54"/>
      <c r="AMC605" s="54"/>
      <c r="AMD605" s="54"/>
      <c r="AME605" s="54"/>
      <c r="AMF605" s="54"/>
      <c r="AMG605" s="54"/>
      <c r="AMH605" s="54"/>
      <c r="AMI605" s="54"/>
      <c r="AMJ605" s="54"/>
      <c r="AMK605" s="54"/>
      <c r="AML605" s="54"/>
      <c r="AMM605" s="54"/>
      <c r="AMN605" s="54"/>
      <c r="AMO605" s="54"/>
      <c r="AMP605" s="54"/>
      <c r="AMQ605" s="54"/>
      <c r="AMR605" s="54"/>
      <c r="AMS605" s="54"/>
      <c r="AMT605" s="54"/>
      <c r="AMU605" s="54"/>
      <c r="AMV605" s="54"/>
      <c r="AMW605" s="54"/>
      <c r="AMX605" s="54"/>
      <c r="AMY605" s="54"/>
      <c r="AMZ605" s="54"/>
      <c r="ANA605" s="54"/>
      <c r="ANB605" s="54"/>
      <c r="ANC605" s="54"/>
      <c r="AND605" s="54"/>
      <c r="ANE605" s="54"/>
      <c r="ANF605" s="54"/>
      <c r="ANG605" s="54"/>
      <c r="ANH605" s="54"/>
      <c r="ANI605" s="54"/>
      <c r="ANJ605" s="54"/>
      <c r="ANK605" s="54"/>
      <c r="ANL605" s="54"/>
      <c r="ANM605" s="54"/>
      <c r="ANN605" s="54"/>
      <c r="ANO605" s="54"/>
      <c r="ANP605" s="54"/>
      <c r="ANQ605" s="54"/>
      <c r="ANR605" s="54"/>
      <c r="ANS605" s="54"/>
      <c r="ANT605" s="54"/>
      <c r="ANU605" s="54"/>
      <c r="ANV605" s="54"/>
      <c r="ANW605" s="54"/>
      <c r="ANX605" s="54"/>
      <c r="ANY605" s="54"/>
      <c r="ANZ605" s="54"/>
      <c r="AOA605" s="54"/>
      <c r="AOB605" s="54"/>
      <c r="AOC605" s="54"/>
      <c r="AOD605" s="54"/>
      <c r="AOE605" s="54"/>
      <c r="AOF605" s="54"/>
      <c r="AOG605" s="54"/>
      <c r="AOH605" s="54"/>
      <c r="AOI605" s="54"/>
      <c r="AOJ605" s="54"/>
      <c r="AOK605" s="54"/>
      <c r="AOL605" s="54"/>
      <c r="AOM605" s="54"/>
      <c r="AON605" s="54"/>
      <c r="AOO605" s="54"/>
      <c r="AOP605" s="54"/>
      <c r="AOQ605" s="54"/>
      <c r="AOR605" s="54"/>
      <c r="AOS605" s="54"/>
      <c r="AOT605" s="54"/>
      <c r="AOU605" s="54"/>
      <c r="AOV605" s="54"/>
      <c r="AOW605" s="54"/>
      <c r="AOX605" s="54"/>
      <c r="AOY605" s="54"/>
      <c r="AOZ605" s="54"/>
      <c r="APA605" s="54"/>
      <c r="APB605" s="54"/>
      <c r="APC605" s="54"/>
      <c r="APD605" s="54"/>
      <c r="APE605" s="54"/>
      <c r="APF605" s="54"/>
      <c r="APG605" s="54"/>
      <c r="APH605" s="54"/>
      <c r="API605" s="54"/>
      <c r="APJ605" s="54"/>
      <c r="APK605" s="54"/>
      <c r="APL605" s="54"/>
      <c r="APM605" s="54"/>
      <c r="APN605" s="54"/>
      <c r="APO605" s="54"/>
      <c r="APP605" s="54"/>
      <c r="APQ605" s="54"/>
      <c r="APR605" s="54"/>
      <c r="APS605" s="54"/>
      <c r="APT605" s="54"/>
      <c r="APU605" s="54"/>
      <c r="APV605" s="54"/>
      <c r="APW605" s="54"/>
      <c r="APX605" s="54"/>
      <c r="APY605" s="54"/>
      <c r="APZ605" s="54"/>
      <c r="AQA605" s="54"/>
      <c r="AQB605" s="54"/>
      <c r="AQC605" s="54"/>
      <c r="AQD605" s="54"/>
      <c r="AQE605" s="54"/>
      <c r="AQF605" s="54"/>
      <c r="AQG605" s="54"/>
      <c r="AQH605" s="54"/>
      <c r="AQI605" s="54"/>
      <c r="AQJ605" s="54"/>
      <c r="AQK605" s="54"/>
      <c r="AQL605" s="54"/>
      <c r="AQM605" s="54"/>
      <c r="AQN605" s="54"/>
      <c r="AQO605" s="54"/>
      <c r="AQP605" s="54"/>
      <c r="AQQ605" s="54"/>
      <c r="AQR605" s="54"/>
      <c r="AQS605" s="54"/>
      <c r="AQT605" s="54"/>
      <c r="AQU605" s="54"/>
      <c r="AQV605" s="54"/>
      <c r="AQW605" s="54"/>
      <c r="AQX605" s="54"/>
      <c r="AQY605" s="54"/>
      <c r="AQZ605" s="54"/>
      <c r="ARA605" s="54"/>
      <c r="ARB605" s="54"/>
      <c r="ARC605" s="54"/>
      <c r="ARD605" s="54"/>
      <c r="ARE605" s="54"/>
      <c r="ARF605" s="54"/>
      <c r="ARG605" s="54"/>
      <c r="ARH605" s="54"/>
      <c r="ARI605" s="54"/>
      <c r="ARJ605" s="54"/>
      <c r="ARK605" s="54"/>
      <c r="ARL605" s="54"/>
      <c r="ARM605" s="54"/>
      <c r="ARN605" s="54"/>
      <c r="ARO605" s="54"/>
      <c r="ARP605" s="54"/>
      <c r="ARQ605" s="54"/>
      <c r="ARR605" s="54"/>
      <c r="ARS605" s="54"/>
      <c r="ART605" s="54"/>
      <c r="ARU605" s="54"/>
      <c r="ARV605" s="54"/>
      <c r="ARW605" s="54"/>
      <c r="ARX605" s="54"/>
      <c r="ARY605" s="54"/>
      <c r="ARZ605" s="54"/>
      <c r="ASA605" s="54"/>
      <c r="ASB605" s="54"/>
      <c r="ASC605" s="54"/>
      <c r="ASD605" s="54"/>
      <c r="ASE605" s="54"/>
      <c r="ASF605" s="54"/>
      <c r="ASG605" s="54"/>
      <c r="ASH605" s="54"/>
      <c r="ASI605" s="54"/>
      <c r="ASJ605" s="54"/>
      <c r="ASK605" s="54"/>
      <c r="ASL605" s="54"/>
      <c r="ASM605" s="54"/>
      <c r="ASN605" s="54"/>
      <c r="ASO605" s="54"/>
      <c r="ASP605" s="54"/>
      <c r="ASQ605" s="54"/>
      <c r="ASR605" s="54"/>
      <c r="ASS605" s="54"/>
      <c r="AST605" s="54"/>
      <c r="ASU605" s="54"/>
      <c r="ASV605" s="54"/>
      <c r="ASW605" s="54"/>
      <c r="ASX605" s="54"/>
      <c r="ASY605" s="54"/>
      <c r="ASZ605" s="54"/>
      <c r="ATA605" s="54"/>
      <c r="ATB605" s="54"/>
      <c r="ATC605" s="54"/>
      <c r="ATD605" s="54"/>
      <c r="ATE605" s="54"/>
      <c r="ATF605" s="54"/>
      <c r="ATG605" s="54"/>
      <c r="ATH605" s="54"/>
      <c r="ATI605" s="54"/>
      <c r="ATJ605" s="54"/>
      <c r="ATK605" s="54"/>
      <c r="ATL605" s="54"/>
      <c r="ATM605" s="54"/>
      <c r="ATN605" s="54"/>
      <c r="ATO605" s="54"/>
      <c r="ATP605" s="54"/>
      <c r="ATQ605" s="54"/>
      <c r="ATR605" s="54"/>
      <c r="ATS605" s="54"/>
      <c r="ATT605" s="54"/>
      <c r="ATU605" s="54"/>
      <c r="ATV605" s="54"/>
      <c r="ATW605" s="54"/>
      <c r="ATX605" s="54"/>
      <c r="ATY605" s="54"/>
      <c r="ATZ605" s="54"/>
      <c r="AUA605" s="54"/>
      <c r="AUB605" s="54"/>
      <c r="AUC605" s="54"/>
      <c r="AUD605" s="54"/>
      <c r="AUE605" s="54"/>
      <c r="AUF605" s="54"/>
      <c r="AUG605" s="54"/>
      <c r="AUH605" s="54"/>
      <c r="AUI605" s="54"/>
      <c r="AUJ605" s="54"/>
      <c r="AUK605" s="54"/>
      <c r="AUL605" s="54"/>
      <c r="AUM605" s="54"/>
      <c r="AUN605" s="54"/>
      <c r="AUO605" s="54"/>
      <c r="AUP605" s="54"/>
      <c r="AUQ605" s="54"/>
      <c r="AUR605" s="54"/>
      <c r="AUS605" s="54"/>
      <c r="AUT605" s="54"/>
      <c r="AUU605" s="54"/>
      <c r="AUV605" s="54"/>
      <c r="AUW605" s="54"/>
      <c r="AUX605" s="54"/>
      <c r="AUY605" s="54"/>
      <c r="AUZ605" s="54"/>
      <c r="AVA605" s="54"/>
      <c r="AVB605" s="54"/>
      <c r="AVC605" s="54"/>
      <c r="AVD605" s="54"/>
      <c r="AVE605" s="54"/>
      <c r="AVF605" s="54"/>
      <c r="AVG605" s="54"/>
      <c r="AVH605" s="54"/>
      <c r="AVI605" s="54"/>
      <c r="AVJ605" s="54"/>
      <c r="AVK605" s="54"/>
      <c r="AVL605" s="54"/>
      <c r="AVM605" s="54"/>
      <c r="AVN605" s="54"/>
      <c r="AVO605" s="54"/>
      <c r="AVP605" s="54"/>
      <c r="AVQ605" s="54"/>
      <c r="AVR605" s="54"/>
      <c r="AVS605" s="54"/>
      <c r="AVT605" s="54"/>
      <c r="AVU605" s="54"/>
      <c r="AVV605" s="54"/>
      <c r="AVW605" s="54"/>
      <c r="AVX605" s="54"/>
      <c r="AVY605" s="54"/>
      <c r="AVZ605" s="54"/>
      <c r="AWA605" s="54"/>
      <c r="AWB605" s="54"/>
      <c r="AWC605" s="54"/>
      <c r="AWD605" s="54"/>
      <c r="AWE605" s="54"/>
      <c r="AWF605" s="54"/>
      <c r="AWG605" s="54"/>
      <c r="AWH605" s="54"/>
      <c r="AWI605" s="54"/>
      <c r="AWJ605" s="54"/>
      <c r="AWK605" s="54"/>
      <c r="AWL605" s="54"/>
      <c r="AWM605" s="54"/>
      <c r="AWN605" s="54"/>
      <c r="AWO605" s="54"/>
      <c r="AWP605" s="54"/>
      <c r="AWQ605" s="54"/>
      <c r="AWR605" s="54"/>
      <c r="AWS605" s="54"/>
      <c r="AWT605" s="54"/>
      <c r="AWU605" s="54"/>
      <c r="AWV605" s="54"/>
      <c r="AWW605" s="54"/>
      <c r="AWX605" s="54"/>
      <c r="AWY605" s="54"/>
      <c r="AWZ605" s="54"/>
      <c r="AXA605" s="54"/>
      <c r="AXB605" s="54"/>
      <c r="AXC605" s="54"/>
      <c r="AXD605" s="54"/>
      <c r="AXE605" s="54"/>
      <c r="AXF605" s="54"/>
      <c r="AXG605" s="54"/>
      <c r="AXH605" s="54"/>
      <c r="AXI605" s="54"/>
      <c r="AXJ605" s="54"/>
      <c r="AXK605" s="54"/>
      <c r="AXL605" s="54"/>
      <c r="AXM605" s="54"/>
      <c r="AXN605" s="54"/>
      <c r="AXO605" s="54"/>
      <c r="AXP605" s="54"/>
      <c r="AXQ605" s="54"/>
      <c r="AXR605" s="54"/>
      <c r="AXS605" s="54"/>
      <c r="AXT605" s="54"/>
      <c r="AXU605" s="54"/>
      <c r="AXV605" s="54"/>
      <c r="AXW605" s="54"/>
      <c r="AXX605" s="54"/>
      <c r="AXY605" s="54"/>
      <c r="AXZ605" s="54"/>
      <c r="AYA605" s="54"/>
      <c r="AYB605" s="54"/>
      <c r="AYC605" s="54"/>
      <c r="AYD605" s="54"/>
      <c r="AYE605" s="54"/>
      <c r="AYF605" s="54"/>
      <c r="AYG605" s="54"/>
      <c r="AYH605" s="54"/>
      <c r="AYI605" s="54"/>
      <c r="AYJ605" s="54"/>
      <c r="AYK605" s="54"/>
      <c r="AYL605" s="54"/>
      <c r="AYM605" s="54"/>
      <c r="AYN605" s="54"/>
      <c r="AYO605" s="54"/>
      <c r="AYP605" s="54"/>
      <c r="AYQ605" s="54"/>
      <c r="AYR605" s="54"/>
      <c r="AYS605" s="54"/>
      <c r="AYT605" s="54"/>
      <c r="AYU605" s="54"/>
      <c r="AYV605" s="54"/>
      <c r="AYW605" s="54"/>
      <c r="AYX605" s="54"/>
      <c r="AYY605" s="54"/>
      <c r="AYZ605" s="54"/>
      <c r="AZA605" s="54"/>
      <c r="AZB605" s="54"/>
      <c r="AZC605" s="54"/>
      <c r="AZD605" s="54"/>
      <c r="AZE605" s="54"/>
      <c r="AZF605" s="54"/>
      <c r="AZG605" s="54"/>
      <c r="AZH605" s="54"/>
      <c r="AZI605" s="54"/>
      <c r="AZJ605" s="54"/>
      <c r="AZK605" s="54"/>
      <c r="AZL605" s="54"/>
      <c r="AZM605" s="54"/>
      <c r="AZN605" s="54"/>
      <c r="AZO605" s="54"/>
      <c r="AZP605" s="54"/>
      <c r="AZQ605" s="54"/>
      <c r="AZR605" s="54"/>
      <c r="AZS605" s="54"/>
      <c r="AZT605" s="54"/>
      <c r="AZU605" s="54"/>
      <c r="AZV605" s="54"/>
      <c r="AZW605" s="54"/>
      <c r="AZX605" s="54"/>
      <c r="AZY605" s="54"/>
      <c r="AZZ605" s="54"/>
      <c r="BAA605" s="54"/>
      <c r="BAB605" s="54"/>
      <c r="BAC605" s="54"/>
      <c r="BAD605" s="54"/>
      <c r="BAE605" s="54"/>
      <c r="BAF605" s="54"/>
      <c r="BAG605" s="54"/>
      <c r="BAH605" s="54"/>
      <c r="BAI605" s="54"/>
      <c r="BAJ605" s="54"/>
      <c r="BAK605" s="54"/>
      <c r="BAL605" s="54"/>
      <c r="BAM605" s="54"/>
      <c r="BAN605" s="54"/>
      <c r="BAO605" s="54"/>
      <c r="BAP605" s="54"/>
      <c r="BAQ605" s="54"/>
      <c r="BAR605" s="54"/>
      <c r="BAS605" s="54"/>
      <c r="BAT605" s="54"/>
      <c r="BAU605" s="54"/>
      <c r="BAV605" s="54"/>
      <c r="BAW605" s="54"/>
      <c r="BAX605" s="54"/>
      <c r="BAY605" s="54"/>
      <c r="BAZ605" s="54"/>
      <c r="BBA605" s="54"/>
      <c r="BBB605" s="54"/>
      <c r="BBC605" s="54"/>
      <c r="BBD605" s="54"/>
      <c r="BBE605" s="54"/>
      <c r="BBF605" s="54"/>
      <c r="BBG605" s="54"/>
      <c r="BBH605" s="54"/>
      <c r="BBI605" s="54"/>
      <c r="BBJ605" s="54"/>
      <c r="BBK605" s="54"/>
      <c r="BBL605" s="54"/>
      <c r="BBM605" s="54"/>
      <c r="BBN605" s="54"/>
      <c r="BBO605" s="54"/>
      <c r="BBP605" s="54"/>
      <c r="BBQ605" s="54"/>
      <c r="BBR605" s="54"/>
      <c r="BBS605" s="54"/>
      <c r="BBT605" s="54"/>
      <c r="BBU605" s="54"/>
      <c r="BBV605" s="54"/>
      <c r="BBW605" s="54"/>
      <c r="BBX605" s="54"/>
      <c r="BBY605" s="54"/>
      <c r="BBZ605" s="54"/>
      <c r="BCA605" s="54"/>
      <c r="BCB605" s="54"/>
      <c r="BCC605" s="54"/>
      <c r="BCD605" s="54"/>
      <c r="BCE605" s="54"/>
      <c r="BCF605" s="54"/>
      <c r="BCG605" s="54"/>
      <c r="BCH605" s="54"/>
      <c r="BCI605" s="54"/>
      <c r="BCJ605" s="54"/>
      <c r="BCK605" s="54"/>
      <c r="BCL605" s="54"/>
      <c r="BCM605" s="54"/>
      <c r="BCN605" s="54"/>
      <c r="BCO605" s="54"/>
      <c r="BCP605" s="54"/>
      <c r="BCQ605" s="54"/>
      <c r="BCR605" s="54"/>
      <c r="BCS605" s="54"/>
      <c r="BCT605" s="54"/>
      <c r="BCU605" s="54"/>
      <c r="BCV605" s="54"/>
      <c r="BCW605" s="54"/>
      <c r="BCX605" s="54"/>
      <c r="BCY605" s="54"/>
      <c r="BCZ605" s="54"/>
      <c r="BDA605" s="54"/>
      <c r="BDB605" s="54"/>
      <c r="BDC605" s="54"/>
      <c r="BDD605" s="54"/>
      <c r="BDE605" s="54"/>
      <c r="BDF605" s="54"/>
      <c r="BDG605" s="54"/>
      <c r="BDH605" s="54"/>
      <c r="BDI605" s="54"/>
      <c r="BDJ605" s="54"/>
      <c r="BDK605" s="54"/>
      <c r="BDL605" s="54"/>
      <c r="BDM605" s="54"/>
      <c r="BDN605" s="54"/>
      <c r="BDO605" s="54"/>
      <c r="BDP605" s="54"/>
      <c r="BDQ605" s="54"/>
      <c r="BDR605" s="54"/>
      <c r="BDS605" s="54"/>
      <c r="BDT605" s="54"/>
      <c r="BDU605" s="54"/>
      <c r="BDV605" s="54"/>
      <c r="BDW605" s="54"/>
      <c r="BDX605" s="54"/>
      <c r="BDY605" s="54"/>
      <c r="BDZ605" s="54"/>
      <c r="BEA605" s="54"/>
      <c r="BEB605" s="54"/>
      <c r="BEC605" s="54"/>
      <c r="BED605" s="54"/>
      <c r="BEE605" s="54"/>
      <c r="BEF605" s="54"/>
      <c r="BEG605" s="54"/>
      <c r="BEH605" s="54"/>
      <c r="BEI605" s="54"/>
      <c r="BEJ605" s="54"/>
      <c r="BEK605" s="54"/>
      <c r="BEL605" s="54"/>
      <c r="BEM605" s="54"/>
      <c r="BEN605" s="54"/>
      <c r="BEO605" s="54"/>
      <c r="BEP605" s="54"/>
      <c r="BEQ605" s="54"/>
      <c r="BER605" s="54"/>
      <c r="BES605" s="54"/>
      <c r="BET605" s="54"/>
      <c r="BEU605" s="54"/>
      <c r="BEV605" s="54"/>
      <c r="BEW605" s="54"/>
      <c r="BEX605" s="54"/>
      <c r="BEY605" s="54"/>
      <c r="BEZ605" s="54"/>
      <c r="BFA605" s="54"/>
      <c r="BFB605" s="54"/>
      <c r="BFC605" s="54"/>
      <c r="BFD605" s="54"/>
      <c r="BFE605" s="54"/>
      <c r="BFF605" s="54"/>
      <c r="BFG605" s="54"/>
      <c r="BFH605" s="54"/>
      <c r="BFI605" s="54"/>
      <c r="BFJ605" s="54"/>
      <c r="BFK605" s="54"/>
      <c r="BFL605" s="54"/>
      <c r="BFM605" s="54"/>
      <c r="BFN605" s="54"/>
      <c r="BFO605" s="54"/>
      <c r="BFP605" s="54"/>
      <c r="BFQ605" s="54"/>
      <c r="BFR605" s="54"/>
      <c r="BFS605" s="54"/>
      <c r="BFT605" s="54"/>
      <c r="BFU605" s="54"/>
      <c r="BFV605" s="54"/>
      <c r="BFW605" s="54"/>
      <c r="BFX605" s="54"/>
      <c r="BFY605" s="54"/>
      <c r="BFZ605" s="54"/>
      <c r="BGA605" s="54"/>
      <c r="BGB605" s="54"/>
      <c r="BGC605" s="54"/>
      <c r="BGD605" s="54"/>
      <c r="BGE605" s="54"/>
      <c r="BGF605" s="54"/>
      <c r="BGG605" s="54"/>
      <c r="BGH605" s="54"/>
      <c r="BGI605" s="54"/>
      <c r="BGJ605" s="54"/>
      <c r="BGK605" s="54"/>
      <c r="BGL605" s="54"/>
      <c r="BGM605" s="54"/>
      <c r="BGN605" s="54"/>
      <c r="BGO605" s="54"/>
      <c r="BGP605" s="54"/>
      <c r="BGQ605" s="54"/>
      <c r="BGR605" s="54"/>
      <c r="BGS605" s="54"/>
      <c r="BGT605" s="54"/>
      <c r="BGU605" s="54"/>
      <c r="BGV605" s="54"/>
      <c r="BGW605" s="54"/>
      <c r="BGX605" s="54"/>
      <c r="BGY605" s="54"/>
      <c r="BGZ605" s="54"/>
      <c r="BHA605" s="54"/>
      <c r="BHB605" s="54"/>
      <c r="BHC605" s="54"/>
      <c r="BHD605" s="54"/>
      <c r="BHE605" s="54"/>
      <c r="BHF605" s="54"/>
      <c r="BHG605" s="54"/>
      <c r="BHH605" s="54"/>
      <c r="BHI605" s="54"/>
      <c r="BHJ605" s="54"/>
      <c r="BHK605" s="54"/>
      <c r="BHL605" s="54"/>
      <c r="BHM605" s="54"/>
      <c r="BHN605" s="54"/>
      <c r="BHO605" s="54"/>
      <c r="BHP605" s="54"/>
      <c r="BHQ605" s="54"/>
      <c r="BHR605" s="54"/>
      <c r="BHS605" s="54"/>
      <c r="BHT605" s="54"/>
      <c r="BHU605" s="54"/>
      <c r="BHV605" s="54"/>
      <c r="BHW605" s="54"/>
      <c r="BHX605" s="54"/>
      <c r="BHY605" s="54"/>
      <c r="BHZ605" s="54"/>
      <c r="BIA605" s="54"/>
      <c r="BIB605" s="54"/>
      <c r="BIC605" s="54"/>
      <c r="BID605" s="54"/>
      <c r="BIE605" s="54"/>
      <c r="BIF605" s="54"/>
      <c r="BIG605" s="54"/>
      <c r="BIH605" s="54"/>
      <c r="BII605" s="54"/>
      <c r="BIJ605" s="54"/>
      <c r="BIK605" s="54"/>
      <c r="BIL605" s="54"/>
      <c r="BIM605" s="54"/>
      <c r="BIN605" s="54"/>
      <c r="BIO605" s="54"/>
      <c r="BIP605" s="54"/>
      <c r="BIQ605" s="54"/>
      <c r="BIR605" s="54"/>
      <c r="BIS605" s="54"/>
      <c r="BIT605" s="54"/>
      <c r="BIU605" s="54"/>
      <c r="BIV605" s="54"/>
      <c r="BIW605" s="54"/>
      <c r="BIX605" s="54"/>
      <c r="BIY605" s="54"/>
      <c r="BIZ605" s="54"/>
      <c r="BJA605" s="54"/>
      <c r="BJB605" s="54"/>
      <c r="BJC605" s="54"/>
      <c r="BJD605" s="54"/>
      <c r="BJE605" s="54"/>
      <c r="BJF605" s="54"/>
      <c r="BJG605" s="54"/>
      <c r="BJH605" s="54"/>
      <c r="BJI605" s="54"/>
      <c r="BJJ605" s="54"/>
      <c r="BJK605" s="54"/>
      <c r="BJL605" s="54"/>
      <c r="BJM605" s="54"/>
      <c r="BJN605" s="54"/>
      <c r="BJO605" s="54"/>
      <c r="BJP605" s="54"/>
      <c r="BJQ605" s="54"/>
      <c r="BJR605" s="54"/>
      <c r="BJS605" s="54"/>
      <c r="BJT605" s="54"/>
      <c r="BJU605" s="54"/>
      <c r="BJV605" s="54"/>
      <c r="BJW605" s="54"/>
      <c r="BJX605" s="54"/>
      <c r="BJY605" s="54"/>
      <c r="BJZ605" s="54"/>
      <c r="BKA605" s="54"/>
      <c r="BKB605" s="54"/>
      <c r="BKC605" s="54"/>
      <c r="BKD605" s="54"/>
      <c r="BKE605" s="54"/>
      <c r="BKF605" s="54"/>
      <c r="BKG605" s="54"/>
      <c r="BKH605" s="54"/>
      <c r="BKI605" s="54"/>
      <c r="BKJ605" s="54"/>
      <c r="BKK605" s="54"/>
      <c r="BKL605" s="54"/>
      <c r="BKM605" s="54"/>
      <c r="BKN605" s="54"/>
      <c r="BKO605" s="54"/>
      <c r="BKP605" s="54"/>
      <c r="BKQ605" s="54"/>
      <c r="BKR605" s="54"/>
      <c r="BKS605" s="54"/>
      <c r="BKT605" s="54"/>
      <c r="BKU605" s="54"/>
      <c r="BKV605" s="54"/>
      <c r="BKW605" s="54"/>
      <c r="BKX605" s="54"/>
      <c r="BKY605" s="54"/>
      <c r="BKZ605" s="54"/>
      <c r="BLA605" s="54"/>
      <c r="BLB605" s="54"/>
      <c r="BLC605" s="54"/>
      <c r="BLD605" s="54"/>
      <c r="BLE605" s="54"/>
      <c r="BLF605" s="54"/>
      <c r="BLG605" s="54"/>
      <c r="BLH605" s="54"/>
      <c r="BLI605" s="54"/>
      <c r="BLJ605" s="54"/>
      <c r="BLK605" s="54"/>
      <c r="BLL605" s="54"/>
      <c r="BLM605" s="54"/>
      <c r="BLN605" s="54"/>
      <c r="BLO605" s="54"/>
      <c r="BLP605" s="54"/>
      <c r="BLQ605" s="54"/>
      <c r="BLR605" s="54"/>
      <c r="BLS605" s="54"/>
      <c r="BLT605" s="54"/>
      <c r="BLU605" s="54"/>
      <c r="BLV605" s="54"/>
      <c r="BLW605" s="54"/>
      <c r="BLX605" s="54"/>
      <c r="BLY605" s="54"/>
      <c r="BLZ605" s="54"/>
      <c r="BMA605" s="54"/>
      <c r="BMB605" s="54"/>
      <c r="BMC605" s="54"/>
      <c r="BMD605" s="54"/>
      <c r="BME605" s="54"/>
      <c r="BMF605" s="54"/>
      <c r="BMG605" s="54"/>
      <c r="BMH605" s="54"/>
      <c r="BMI605" s="54"/>
      <c r="BMJ605" s="54"/>
      <c r="BMK605" s="54"/>
      <c r="BML605" s="54"/>
      <c r="BMM605" s="54"/>
      <c r="BMN605" s="54"/>
      <c r="BMO605" s="54"/>
      <c r="BMP605" s="54"/>
      <c r="BMQ605" s="54"/>
      <c r="BMR605" s="54"/>
      <c r="BMS605" s="54"/>
      <c r="BMT605" s="54"/>
      <c r="BMU605" s="54"/>
      <c r="BMV605" s="54"/>
      <c r="BMW605" s="54"/>
      <c r="BMX605" s="54"/>
      <c r="BMY605" s="54"/>
      <c r="BMZ605" s="54"/>
      <c r="BNA605" s="54"/>
      <c r="BNB605" s="54"/>
      <c r="BNC605" s="54"/>
      <c r="BND605" s="54"/>
      <c r="BNE605" s="54"/>
      <c r="BNF605" s="54"/>
      <c r="BNG605" s="54"/>
      <c r="BNH605" s="54"/>
      <c r="BNI605" s="54"/>
      <c r="BNJ605" s="54"/>
      <c r="BNK605" s="54"/>
      <c r="BNL605" s="54"/>
      <c r="BNM605" s="54"/>
      <c r="BNN605" s="54"/>
      <c r="BNO605" s="54"/>
      <c r="BNP605" s="54"/>
      <c r="BNQ605" s="54"/>
      <c r="BNR605" s="54"/>
      <c r="BNS605" s="54"/>
      <c r="BNT605" s="54"/>
      <c r="BNU605" s="54"/>
      <c r="BNV605" s="54"/>
      <c r="BNW605" s="54"/>
      <c r="BNX605" s="54"/>
      <c r="BNY605" s="54"/>
      <c r="BNZ605" s="54"/>
      <c r="BOA605" s="54"/>
      <c r="BOB605" s="54"/>
      <c r="BOC605" s="54"/>
      <c r="BOD605" s="54"/>
      <c r="BOE605" s="54"/>
      <c r="BOF605" s="54"/>
      <c r="BOG605" s="54"/>
      <c r="BOH605" s="54"/>
      <c r="BOI605" s="54"/>
      <c r="BOJ605" s="54"/>
      <c r="BOK605" s="54"/>
      <c r="BOL605" s="54"/>
      <c r="BOM605" s="54"/>
      <c r="BON605" s="54"/>
    </row>
  </sheetData>
  <pageMargins left="0.75" right="0.75" top="1" bottom="1" header="0.5" footer="0.5"/>
  <pageSetup scale="67" fitToHeight="7" orientation="portrait" r:id="rId1"/>
  <headerFooter alignWithMargins="0">
    <oddFooter xml:space="preserve">&amp;L&amp;F - &amp;A
&amp;RPage &amp;P of &amp;N
</oddFooter>
  </headerFooter>
  <rowBreaks count="7" manualBreakCount="7">
    <brk id="74" max="10" man="1"/>
    <brk id="135" max="10" man="1"/>
    <brk id="197" max="10" man="1"/>
    <brk id="261" max="10" man="1"/>
    <brk id="325" max="10" man="1"/>
    <brk id="389" max="10" man="1"/>
    <brk id="445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AO243"/>
  <sheetViews>
    <sheetView view="pageBreakPreview" zoomScaleNormal="90" zoomScaleSheetLayoutView="100" workbookViewId="0">
      <pane xSplit="5" ySplit="9" topLeftCell="F186" activePane="bottomRight" state="frozen"/>
      <selection activeCell="Q434" sqref="Q434:R434"/>
      <selection pane="topRight" activeCell="Q434" sqref="Q434:R434"/>
      <selection pane="bottomLeft" activeCell="Q434" sqref="Q434:R434"/>
      <selection pane="bottomRight" activeCell="Q434" sqref="Q434:R434"/>
    </sheetView>
  </sheetViews>
  <sheetFormatPr defaultColWidth="10.28515625" defaultRowHeight="15" outlineLevelCol="1"/>
  <cols>
    <col min="1" max="1" width="32.85546875" style="94" hidden="1" customWidth="1"/>
    <col min="2" max="2" width="14.42578125" style="94" hidden="1" customWidth="1"/>
    <col min="3" max="3" width="17.28515625" style="92" customWidth="1"/>
    <col min="4" max="4" width="27.42578125" style="92" bestFit="1" customWidth="1"/>
    <col min="5" max="5" width="12.7109375" style="93" customWidth="1"/>
    <col min="6" max="6" width="1.28515625" style="92" customWidth="1"/>
    <col min="7" max="8" width="12.7109375" style="92" hidden="1" customWidth="1" outlineLevel="1"/>
    <col min="9" max="9" width="13.140625" style="92" hidden="1" customWidth="1" outlineLevel="1"/>
    <col min="10" max="10" width="12.7109375" style="94" hidden="1" customWidth="1" outlineLevel="1"/>
    <col min="11" max="11" width="12.42578125" style="94" hidden="1" customWidth="1" outlineLevel="1"/>
    <col min="12" max="12" width="12.7109375" style="94" hidden="1" customWidth="1" outlineLevel="1"/>
    <col min="13" max="18" width="11.5703125" style="94" hidden="1" customWidth="1" outlineLevel="1"/>
    <col min="19" max="19" width="11.85546875" style="94" customWidth="1" collapsed="1"/>
    <col min="20" max="20" width="1.5703125" style="94" customWidth="1"/>
    <col min="21" max="21" width="10.5703125" style="94" hidden="1" customWidth="1" outlineLevel="1"/>
    <col min="22" max="30" width="9.7109375" style="94" hidden="1" customWidth="1" outlineLevel="1"/>
    <col min="31" max="32" width="10.5703125" style="94" hidden="1" customWidth="1" outlineLevel="1"/>
    <col min="33" max="33" width="10.7109375" style="94" customWidth="1" collapsed="1"/>
    <col min="34" max="34" width="1.42578125" customWidth="1"/>
    <col min="35" max="38" width="11.7109375" style="94" customWidth="1"/>
    <col min="39" max="16384" width="10.28515625" style="94"/>
  </cols>
  <sheetData>
    <row r="1" spans="1:40">
      <c r="A1" s="90" t="s">
        <v>172</v>
      </c>
      <c r="B1" s="90"/>
      <c r="C1" s="91" t="s">
        <v>173</v>
      </c>
    </row>
    <row r="2" spans="1:40">
      <c r="C2" s="91" t="s">
        <v>174</v>
      </c>
    </row>
    <row r="3" spans="1:40">
      <c r="C3" s="91" t="s">
        <v>175</v>
      </c>
      <c r="J3" s="95"/>
    </row>
    <row r="4" spans="1:40">
      <c r="D4" s="96"/>
      <c r="E4" s="97" t="s">
        <v>176</v>
      </c>
      <c r="G4" s="98">
        <v>43466</v>
      </c>
      <c r="H4" s="98">
        <f t="shared" ref="H4:R4" si="0">EDATE(G4,1)</f>
        <v>43497</v>
      </c>
      <c r="I4" s="98">
        <f t="shared" si="0"/>
        <v>43525</v>
      </c>
      <c r="J4" s="98">
        <f t="shared" si="0"/>
        <v>43556</v>
      </c>
      <c r="K4" s="98">
        <f t="shared" si="0"/>
        <v>43586</v>
      </c>
      <c r="L4" s="98">
        <f t="shared" si="0"/>
        <v>43617</v>
      </c>
      <c r="M4" s="98">
        <f t="shared" si="0"/>
        <v>43647</v>
      </c>
      <c r="N4" s="98">
        <f t="shared" si="0"/>
        <v>43678</v>
      </c>
      <c r="O4" s="98">
        <f t="shared" si="0"/>
        <v>43709</v>
      </c>
      <c r="P4" s="98">
        <f t="shared" si="0"/>
        <v>43739</v>
      </c>
      <c r="Q4" s="98">
        <f t="shared" si="0"/>
        <v>43770</v>
      </c>
      <c r="R4" s="98">
        <f t="shared" si="0"/>
        <v>43800</v>
      </c>
      <c r="S4" s="96" t="s">
        <v>177</v>
      </c>
      <c r="U4" s="99">
        <f t="shared" ref="U4:AF4" si="1">G4</f>
        <v>43466</v>
      </c>
      <c r="V4" s="99">
        <f t="shared" si="1"/>
        <v>43497</v>
      </c>
      <c r="W4" s="99">
        <f t="shared" si="1"/>
        <v>43525</v>
      </c>
      <c r="X4" s="99">
        <f t="shared" si="1"/>
        <v>43556</v>
      </c>
      <c r="Y4" s="99">
        <f t="shared" si="1"/>
        <v>43586</v>
      </c>
      <c r="Z4" s="99">
        <f t="shared" si="1"/>
        <v>43617</v>
      </c>
      <c r="AA4" s="99">
        <f t="shared" si="1"/>
        <v>43647</v>
      </c>
      <c r="AB4" s="99">
        <f t="shared" si="1"/>
        <v>43678</v>
      </c>
      <c r="AC4" s="99">
        <f t="shared" si="1"/>
        <v>43709</v>
      </c>
      <c r="AD4" s="99">
        <f t="shared" si="1"/>
        <v>43739</v>
      </c>
      <c r="AE4" s="99">
        <f t="shared" si="1"/>
        <v>43770</v>
      </c>
      <c r="AF4" s="99">
        <f t="shared" si="1"/>
        <v>43800</v>
      </c>
    </row>
    <row r="5" spans="1:40">
      <c r="C5" s="100" t="s">
        <v>178</v>
      </c>
      <c r="D5" s="96" t="s">
        <v>179</v>
      </c>
      <c r="E5" s="101">
        <v>43466</v>
      </c>
      <c r="F5" s="96"/>
      <c r="G5" s="102" t="s">
        <v>180</v>
      </c>
      <c r="H5" s="102" t="s">
        <v>180</v>
      </c>
      <c r="I5" s="102" t="s">
        <v>180</v>
      </c>
      <c r="J5" s="102" t="s">
        <v>180</v>
      </c>
      <c r="K5" s="102" t="s">
        <v>180</v>
      </c>
      <c r="L5" s="102" t="s">
        <v>180</v>
      </c>
      <c r="M5" s="102" t="s">
        <v>180</v>
      </c>
      <c r="N5" s="102" t="s">
        <v>180</v>
      </c>
      <c r="O5" s="102" t="s">
        <v>180</v>
      </c>
      <c r="P5" s="102" t="s">
        <v>180</v>
      </c>
      <c r="Q5" s="102" t="s">
        <v>180</v>
      </c>
      <c r="R5" s="102" t="s">
        <v>180</v>
      </c>
      <c r="S5" s="96" t="s">
        <v>180</v>
      </c>
      <c r="U5" s="103" t="s">
        <v>181</v>
      </c>
      <c r="V5" s="103" t="s">
        <v>181</v>
      </c>
      <c r="W5" s="103" t="s">
        <v>181</v>
      </c>
      <c r="X5" s="103" t="s">
        <v>181</v>
      </c>
      <c r="Y5" s="103" t="s">
        <v>181</v>
      </c>
      <c r="Z5" s="103" t="s">
        <v>181</v>
      </c>
      <c r="AA5" s="103" t="s">
        <v>181</v>
      </c>
      <c r="AB5" s="103" t="s">
        <v>181</v>
      </c>
      <c r="AC5" s="103" t="s">
        <v>181</v>
      </c>
      <c r="AD5" s="103" t="s">
        <v>181</v>
      </c>
      <c r="AE5" s="103" t="s">
        <v>181</v>
      </c>
      <c r="AF5" s="103" t="s">
        <v>181</v>
      </c>
      <c r="AG5" s="103" t="s">
        <v>182</v>
      </c>
      <c r="AI5" s="155"/>
      <c r="AJ5" s="156" t="s">
        <v>384</v>
      </c>
      <c r="AK5" s="158">
        <f>+'Rate Sheet'!J5</f>
        <v>2.7247941554255279E-3</v>
      </c>
      <c r="AL5" s="161">
        <f>+AK202+'Kitsap Regulated - Price Out'!AL183+'Shelton Regulated - Price Out'!AK109</f>
        <v>16150.836070038913</v>
      </c>
    </row>
    <row r="6" spans="1:40">
      <c r="AI6" s="155"/>
      <c r="AJ6" s="155"/>
      <c r="AK6" s="155"/>
      <c r="AL6" s="155"/>
    </row>
    <row r="7" spans="1:40" ht="24.75">
      <c r="B7" s="94">
        <f>COUNTIF(C:C,C7)</f>
        <v>1</v>
      </c>
      <c r="C7" s="104" t="s">
        <v>183</v>
      </c>
      <c r="D7" s="104" t="s">
        <v>183</v>
      </c>
      <c r="F7" s="105"/>
      <c r="G7" s="105"/>
      <c r="AI7" s="157" t="s">
        <v>380</v>
      </c>
      <c r="AJ7" s="157" t="s">
        <v>381</v>
      </c>
      <c r="AK7" s="157" t="s">
        <v>382</v>
      </c>
      <c r="AL7" s="157" t="s">
        <v>383</v>
      </c>
    </row>
    <row r="8" spans="1:40" ht="5.25" customHeight="1">
      <c r="C8" s="104"/>
      <c r="D8" s="106"/>
      <c r="F8" s="105"/>
      <c r="G8" s="105"/>
      <c r="AI8" s="155"/>
      <c r="AJ8" s="155"/>
      <c r="AK8" s="155"/>
      <c r="AL8" s="155"/>
    </row>
    <row r="9" spans="1:40">
      <c r="A9" s="107" t="s">
        <v>184</v>
      </c>
      <c r="B9" s="107" t="s">
        <v>185</v>
      </c>
      <c r="C9" s="108" t="s">
        <v>186</v>
      </c>
      <c r="D9" s="108" t="s">
        <v>186</v>
      </c>
      <c r="F9" s="105"/>
      <c r="G9" s="105"/>
      <c r="AI9" s="155"/>
      <c r="AJ9" s="155"/>
      <c r="AK9" s="155"/>
      <c r="AL9" s="155"/>
    </row>
    <row r="10" spans="1:40" s="92" customFormat="1">
      <c r="A10" s="92" t="str">
        <f t="shared" ref="A10:A60" si="2">$A$1&amp;"Residential"&amp;C10</f>
        <v>MASON CO-REGULATEDResidential32RE1</v>
      </c>
      <c r="B10" s="92">
        <f t="shared" ref="B10:B73" si="3">COUNTIF(C:C,C10)</f>
        <v>1</v>
      </c>
      <c r="C10" s="110" t="s">
        <v>187</v>
      </c>
      <c r="D10" s="110" t="str">
        <f>VLOOKUP(C10,'[29]RM Revenue'!J:K,2,FALSE)</f>
        <v>1-32 GAL CAN-EOW SVC</v>
      </c>
      <c r="E10" s="111">
        <f>VLOOKUP(A10,'[29]Service Codes'!$A$2:$H$803,8,FALSE)</f>
        <v>9.1199999999999992</v>
      </c>
      <c r="F10" s="112"/>
      <c r="G10" s="113">
        <f>SUMIF('[29]RM Revenue'!$B:$B,'Mason Co. Regulated - Price Out'!$A10,'[29]RM Revenue'!S:S)</f>
        <v>0</v>
      </c>
      <c r="H10" s="113">
        <f>SUMIF('[29]RM Revenue'!$B:$B,'Mason Co. Regulated - Price Out'!$A10,'[29]RM Revenue'!T:T)</f>
        <v>0</v>
      </c>
      <c r="I10" s="113">
        <f>SUMIF('[29]RM Revenue'!$B:$B,'Mason Co. Regulated - Price Out'!$A10,'[29]RM Revenue'!U:U)</f>
        <v>0</v>
      </c>
      <c r="J10" s="113">
        <f>SUMIF('[29]RM Revenue'!$B:$B,'Mason Co. Regulated - Price Out'!$A10,'[29]RM Revenue'!V:V)</f>
        <v>0</v>
      </c>
      <c r="K10" s="113">
        <f>SUMIF('[29]RM Revenue'!$B:$B,'Mason Co. Regulated - Price Out'!$A10,'[29]RM Revenue'!W:W)</f>
        <v>0</v>
      </c>
      <c r="L10" s="113">
        <f>SUMIF('[29]RM Revenue'!$B:$B,'Mason Co. Regulated - Price Out'!$A10,'[29]RM Revenue'!X:X)</f>
        <v>0</v>
      </c>
      <c r="M10" s="113">
        <f>SUMIF('[29]RM Revenue'!$B:$B,'Mason Co. Regulated - Price Out'!$A10,'[29]RM Revenue'!Y:Y)</f>
        <v>0</v>
      </c>
      <c r="N10" s="113">
        <f>SUMIF('[29]RM Revenue'!$B:$B,'Mason Co. Regulated - Price Out'!$A10,'[29]RM Revenue'!Z:Z)</f>
        <v>0</v>
      </c>
      <c r="O10" s="113">
        <f>SUMIF('[29]RM Revenue'!$B:$B,'Mason Co. Regulated - Price Out'!$A10,'[29]RM Revenue'!AA:AA)</f>
        <v>0</v>
      </c>
      <c r="P10" s="113">
        <f>SUMIF('[29]RM Revenue'!$B:$B,'Mason Co. Regulated - Price Out'!$A10,'[29]RM Revenue'!AB:AB)</f>
        <v>0</v>
      </c>
      <c r="Q10" s="113">
        <f>SUMIF('[29]RM Revenue'!$B:$B,'Mason Co. Regulated - Price Out'!$A10,'[29]RM Revenue'!AC:AC)</f>
        <v>0</v>
      </c>
      <c r="R10" s="113">
        <f>SUMIF('[29]RM Revenue'!$B:$B,'Mason Co. Regulated - Price Out'!$A10,'[29]RM Revenue'!AD:AD)</f>
        <v>0</v>
      </c>
      <c r="S10" s="113">
        <f t="shared" ref="S10:S60" si="4">SUM(G10:R10)</f>
        <v>0</v>
      </c>
      <c r="T10" s="113"/>
      <c r="U10" s="113">
        <f t="shared" ref="U10:AF31" si="5">IFERROR(G10/$E10,0)</f>
        <v>0</v>
      </c>
      <c r="V10" s="113">
        <f t="shared" si="5"/>
        <v>0</v>
      </c>
      <c r="W10" s="113">
        <f t="shared" si="5"/>
        <v>0</v>
      </c>
      <c r="X10" s="113">
        <f t="shared" si="5"/>
        <v>0</v>
      </c>
      <c r="Y10" s="113">
        <f t="shared" si="5"/>
        <v>0</v>
      </c>
      <c r="Z10" s="113">
        <f t="shared" si="5"/>
        <v>0</v>
      </c>
      <c r="AA10" s="113">
        <f t="shared" si="5"/>
        <v>0</v>
      </c>
      <c r="AB10" s="113">
        <f t="shared" si="5"/>
        <v>0</v>
      </c>
      <c r="AC10" s="113">
        <f t="shared" si="5"/>
        <v>0</v>
      </c>
      <c r="AD10" s="113">
        <f t="shared" si="5"/>
        <v>0</v>
      </c>
      <c r="AE10" s="113">
        <f t="shared" si="5"/>
        <v>0</v>
      </c>
      <c r="AF10" s="113">
        <f t="shared" si="5"/>
        <v>0</v>
      </c>
      <c r="AG10" s="133">
        <f t="shared" ref="AG10:AG60" si="6">AVERAGE(U10:AF10)</f>
        <v>0</v>
      </c>
      <c r="AH10" s="109"/>
      <c r="AI10" s="159">
        <f>+IFERROR(E10*(1+$AK$5),0)</f>
        <v>9.1448501226974805</v>
      </c>
      <c r="AJ10" s="159">
        <f>+IFERROR(AI10-E10,0)</f>
        <v>2.4850122697481325E-2</v>
      </c>
      <c r="AK10" s="159">
        <f>+AJ10*12*AG10</f>
        <v>0</v>
      </c>
      <c r="AL10" s="159">
        <f>+AK10+S10</f>
        <v>0</v>
      </c>
      <c r="AM10" s="160">
        <f>+AJ10/E10</f>
        <v>2.7247941554255843E-3</v>
      </c>
      <c r="AN10" s="160" t="e">
        <f>+AK10/S10</f>
        <v>#DIV/0!</v>
      </c>
    </row>
    <row r="11" spans="1:40" s="92" customFormat="1">
      <c r="A11" s="92" t="str">
        <f t="shared" si="2"/>
        <v>MASON CO-REGULATEDResidential32RE2</v>
      </c>
      <c r="B11" s="92">
        <f t="shared" si="3"/>
        <v>1</v>
      </c>
      <c r="C11" s="110" t="s">
        <v>188</v>
      </c>
      <c r="D11" s="110" t="str">
        <f>VLOOKUP(C11,'[29]RM Revenue'!J:K,2,FALSE)</f>
        <v>2-32 GAL CAN-EOW SVC</v>
      </c>
      <c r="E11" s="111">
        <f>VLOOKUP(A11,'[29]Service Codes'!$A$2:$H$803,8,FALSE)</f>
        <v>14.63</v>
      </c>
      <c r="F11" s="112"/>
      <c r="G11" s="113">
        <f>SUMIF('[29]RM Revenue'!$B:$B,'Mason Co. Regulated - Price Out'!$A11,'[29]RM Revenue'!S:S)</f>
        <v>14.63</v>
      </c>
      <c r="H11" s="113">
        <f>SUMIF('[29]RM Revenue'!$B:$B,'Mason Co. Regulated - Price Out'!$A11,'[29]RM Revenue'!T:T)</f>
        <v>14.63</v>
      </c>
      <c r="I11" s="113">
        <f>SUMIF('[29]RM Revenue'!$B:$B,'Mason Co. Regulated - Price Out'!$A11,'[29]RM Revenue'!U:U)</f>
        <v>14.63</v>
      </c>
      <c r="J11" s="113">
        <f>SUMIF('[29]RM Revenue'!$B:$B,'Mason Co. Regulated - Price Out'!$A11,'[29]RM Revenue'!V:V)</f>
        <v>14.63</v>
      </c>
      <c r="K11" s="113">
        <f>SUMIF('[29]RM Revenue'!$B:$B,'Mason Co. Regulated - Price Out'!$A11,'[29]RM Revenue'!W:W)</f>
        <v>0</v>
      </c>
      <c r="L11" s="113">
        <f>SUMIF('[29]RM Revenue'!$B:$B,'Mason Co. Regulated - Price Out'!$A11,'[29]RM Revenue'!X:X)</f>
        <v>0</v>
      </c>
      <c r="M11" s="113">
        <f>SUMIF('[29]RM Revenue'!$B:$B,'Mason Co. Regulated - Price Out'!$A11,'[29]RM Revenue'!Y:Y)</f>
        <v>0</v>
      </c>
      <c r="N11" s="113">
        <f>SUMIF('[29]RM Revenue'!$B:$B,'Mason Co. Regulated - Price Out'!$A11,'[29]RM Revenue'!Z:Z)</f>
        <v>0</v>
      </c>
      <c r="O11" s="113">
        <f>SUMIF('[29]RM Revenue'!$B:$B,'Mason Co. Regulated - Price Out'!$A11,'[29]RM Revenue'!AA:AA)</f>
        <v>0</v>
      </c>
      <c r="P11" s="113">
        <f>SUMIF('[29]RM Revenue'!$B:$B,'Mason Co. Regulated - Price Out'!$A11,'[29]RM Revenue'!AB:AB)</f>
        <v>0</v>
      </c>
      <c r="Q11" s="113">
        <f>SUMIF('[29]RM Revenue'!$B:$B,'Mason Co. Regulated - Price Out'!$A11,'[29]RM Revenue'!AC:AC)</f>
        <v>0</v>
      </c>
      <c r="R11" s="113">
        <f>SUMIF('[29]RM Revenue'!$B:$B,'Mason Co. Regulated - Price Out'!$A11,'[29]RM Revenue'!AD:AD)</f>
        <v>0</v>
      </c>
      <c r="S11" s="113">
        <f t="shared" si="4"/>
        <v>58.52</v>
      </c>
      <c r="T11" s="113"/>
      <c r="U11" s="113">
        <f t="shared" si="5"/>
        <v>1</v>
      </c>
      <c r="V11" s="113">
        <f t="shared" si="5"/>
        <v>1</v>
      </c>
      <c r="W11" s="113">
        <f t="shared" si="5"/>
        <v>1</v>
      </c>
      <c r="X11" s="113">
        <f t="shared" si="5"/>
        <v>1</v>
      </c>
      <c r="Y11" s="113">
        <f t="shared" si="5"/>
        <v>0</v>
      </c>
      <c r="Z11" s="113">
        <f t="shared" si="5"/>
        <v>0</v>
      </c>
      <c r="AA11" s="113">
        <f t="shared" si="5"/>
        <v>0</v>
      </c>
      <c r="AB11" s="113">
        <f t="shared" si="5"/>
        <v>0</v>
      </c>
      <c r="AC11" s="113">
        <f t="shared" si="5"/>
        <v>0</v>
      </c>
      <c r="AD11" s="113">
        <f t="shared" si="5"/>
        <v>0</v>
      </c>
      <c r="AE11" s="113">
        <f t="shared" si="5"/>
        <v>0</v>
      </c>
      <c r="AF11" s="113">
        <f t="shared" si="5"/>
        <v>0</v>
      </c>
      <c r="AG11" s="133">
        <f t="shared" si="6"/>
        <v>0.33333333333333331</v>
      </c>
      <c r="AH11" s="109"/>
      <c r="AI11" s="159">
        <f t="shared" ref="AI11:AI60" si="7">+IFERROR(E11*(1+$AK$5),0)</f>
        <v>14.669863738493877</v>
      </c>
      <c r="AJ11" s="159">
        <f t="shared" ref="AJ11:AJ60" si="8">+IFERROR(AI11-E11,0)</f>
        <v>3.9863738493876255E-2</v>
      </c>
      <c r="AK11" s="159">
        <f t="shared" ref="AK11:AK60" si="9">+AJ11*12*AG11</f>
        <v>0.15945495397550502</v>
      </c>
      <c r="AL11" s="159">
        <f t="shared" ref="AL11:AL60" si="10">+AK11+S11</f>
        <v>58.679454953975508</v>
      </c>
      <c r="AM11" s="160">
        <f t="shared" ref="AM11:AM60" si="11">+AJ11/E11</f>
        <v>2.7247941554255813E-3</v>
      </c>
      <c r="AN11" s="160">
        <f t="shared" ref="AN11:AN60" si="12">+AK11/S11</f>
        <v>2.7247941554255813E-3</v>
      </c>
    </row>
    <row r="12" spans="1:40" s="92" customFormat="1" ht="12">
      <c r="A12" s="92" t="str">
        <f t="shared" si="2"/>
        <v>MASON CO-REGULATEDResidential35RE1</v>
      </c>
      <c r="B12" s="92">
        <f t="shared" si="3"/>
        <v>1</v>
      </c>
      <c r="C12" s="110" t="s">
        <v>189</v>
      </c>
      <c r="D12" s="110" t="str">
        <f>VLOOKUP(C12,'[29]RM Revenue'!J:K,2,FALSE)</f>
        <v>1-35 GAL CART EOW SVC</v>
      </c>
      <c r="E12" s="111">
        <f>VLOOKUP(A12,'[29]Service Codes'!$A$2:$H$803,8,FALSE)</f>
        <v>10.87</v>
      </c>
      <c r="F12" s="112"/>
      <c r="G12" s="113">
        <f>SUMIF('[29]RM Revenue'!$B:$B,'Mason Co. Regulated - Price Out'!$A12,'[29]RM Revenue'!S:S)</f>
        <v>22416.145</v>
      </c>
      <c r="H12" s="113">
        <f>SUMIF('[29]RM Revenue'!$B:$B,'Mason Co. Regulated - Price Out'!$A12,'[29]RM Revenue'!T:T)</f>
        <v>22445.725000000002</v>
      </c>
      <c r="I12" s="113">
        <f>SUMIF('[29]RM Revenue'!$B:$B,'Mason Co. Regulated - Price Out'!$A12,'[29]RM Revenue'!U:U)</f>
        <v>22447.679999999997</v>
      </c>
      <c r="J12" s="113">
        <f>SUMIF('[29]RM Revenue'!$B:$B,'Mason Co. Regulated - Price Out'!$A12,'[29]RM Revenue'!V:V)</f>
        <v>22556.42</v>
      </c>
      <c r="K12" s="113">
        <f>SUMIF('[29]RM Revenue'!$B:$B,'Mason Co. Regulated - Price Out'!$A12,'[29]RM Revenue'!W:W)</f>
        <v>23025.745000000003</v>
      </c>
      <c r="L12" s="113">
        <f>SUMIF('[29]RM Revenue'!$B:$B,'Mason Co. Regulated - Price Out'!$A12,'[29]RM Revenue'!X:X)</f>
        <v>23187.535</v>
      </c>
      <c r="M12" s="113">
        <f>SUMIF('[29]RM Revenue'!$B:$B,'Mason Co. Regulated - Price Out'!$A12,'[29]RM Revenue'!Y:Y)</f>
        <v>22855.65</v>
      </c>
      <c r="N12" s="113">
        <f>SUMIF('[29]RM Revenue'!$B:$B,'Mason Co. Regulated - Price Out'!$A12,'[29]RM Revenue'!Z:Z)</f>
        <v>22982.799999999999</v>
      </c>
      <c r="O12" s="113">
        <f>SUMIF('[29]RM Revenue'!$B:$B,'Mason Co. Regulated - Price Out'!$A12,'[29]RM Revenue'!AA:AA)</f>
        <v>22690.724999999999</v>
      </c>
      <c r="P12" s="113">
        <f>SUMIF('[29]RM Revenue'!$B:$B,'Mason Co. Regulated - Price Out'!$A12,'[29]RM Revenue'!AB:AB)</f>
        <v>22482.164999999997</v>
      </c>
      <c r="Q12" s="113">
        <f>SUMIF('[29]RM Revenue'!$B:$B,'Mason Co. Regulated - Price Out'!$A12,'[29]RM Revenue'!AC:AC)</f>
        <v>21681.34</v>
      </c>
      <c r="R12" s="113">
        <f>SUMIF('[29]RM Revenue'!$B:$B,'Mason Co. Regulated - Price Out'!$A12,'[29]RM Revenue'!AD:AD)</f>
        <v>21592.370000000003</v>
      </c>
      <c r="S12" s="113">
        <f t="shared" si="4"/>
        <v>270364.3</v>
      </c>
      <c r="T12" s="113"/>
      <c r="U12" s="113">
        <f t="shared" si="5"/>
        <v>2062.2028518859247</v>
      </c>
      <c r="V12" s="113">
        <f t="shared" si="5"/>
        <v>2064.9241030358789</v>
      </c>
      <c r="W12" s="113">
        <f t="shared" si="5"/>
        <v>2065.103955841766</v>
      </c>
      <c r="X12" s="113">
        <f t="shared" si="5"/>
        <v>2075.1076356945723</v>
      </c>
      <c r="Y12" s="113">
        <f t="shared" si="5"/>
        <v>2118.2838086476545</v>
      </c>
      <c r="Z12" s="113">
        <f t="shared" si="5"/>
        <v>2133.1678932842688</v>
      </c>
      <c r="AA12" s="113">
        <f t="shared" si="5"/>
        <v>2102.6356945722173</v>
      </c>
      <c r="AB12" s="113">
        <f t="shared" si="5"/>
        <v>2114.333026678933</v>
      </c>
      <c r="AC12" s="113">
        <f t="shared" si="5"/>
        <v>2087.4632014719409</v>
      </c>
      <c r="AD12" s="113">
        <f t="shared" si="5"/>
        <v>2068.2764489420424</v>
      </c>
      <c r="AE12" s="113">
        <f t="shared" si="5"/>
        <v>1994.6034958601658</v>
      </c>
      <c r="AF12" s="113">
        <f t="shared" si="5"/>
        <v>1986.4185832566702</v>
      </c>
      <c r="AG12" s="133">
        <f t="shared" si="6"/>
        <v>2072.7100582643366</v>
      </c>
      <c r="AI12" s="159">
        <f t="shared" si="7"/>
        <v>10.899618512469475</v>
      </c>
      <c r="AJ12" s="159">
        <f t="shared" si="8"/>
        <v>2.9618512469475888E-2</v>
      </c>
      <c r="AK12" s="159">
        <f t="shared" si="9"/>
        <v>736.68706447572413</v>
      </c>
      <c r="AL12" s="159">
        <f t="shared" si="10"/>
        <v>271100.98706447572</v>
      </c>
      <c r="AM12" s="160">
        <f t="shared" si="11"/>
        <v>2.7247941554255648E-3</v>
      </c>
      <c r="AN12" s="160">
        <f t="shared" si="12"/>
        <v>2.7247941554255652E-3</v>
      </c>
    </row>
    <row r="13" spans="1:40" s="92" customFormat="1">
      <c r="A13" s="92" t="str">
        <f t="shared" si="2"/>
        <v>MASON CO-REGULATEDResidential48RE1</v>
      </c>
      <c r="B13" s="92">
        <f t="shared" si="3"/>
        <v>1</v>
      </c>
      <c r="C13" s="110" t="s">
        <v>190</v>
      </c>
      <c r="D13" s="110" t="str">
        <f>VLOOKUP(C13,'[29]RM Revenue'!J:K,2,FALSE)</f>
        <v>1-48 GAL EOW</v>
      </c>
      <c r="E13" s="111">
        <f>VLOOKUP(A13,'[29]Service Codes'!$A$2:$H$803,8,FALSE)</f>
        <v>14.37</v>
      </c>
      <c r="F13" s="112"/>
      <c r="G13" s="113">
        <f>SUMIF('[29]RM Revenue'!$B:$B,'Mason Co. Regulated - Price Out'!$A13,'[29]RM Revenue'!S:S)</f>
        <v>7687.86</v>
      </c>
      <c r="H13" s="113">
        <f>SUMIF('[29]RM Revenue'!$B:$B,'Mason Co. Regulated - Price Out'!$A13,'[29]RM Revenue'!T:T)</f>
        <v>7695.05</v>
      </c>
      <c r="I13" s="113">
        <f>SUMIF('[29]RM Revenue'!$B:$B,'Mason Co. Regulated - Price Out'!$A13,'[29]RM Revenue'!U:U)</f>
        <v>7943.7400000000007</v>
      </c>
      <c r="J13" s="113">
        <f>SUMIF('[29]RM Revenue'!$B:$B,'Mason Co. Regulated - Price Out'!$A13,'[29]RM Revenue'!V:V)</f>
        <v>8163.41</v>
      </c>
      <c r="K13" s="113">
        <f>SUMIF('[29]RM Revenue'!$B:$B,'Mason Co. Regulated - Price Out'!$A13,'[29]RM Revenue'!W:W)</f>
        <v>8469.2549999999992</v>
      </c>
      <c r="L13" s="113">
        <f>SUMIF('[29]RM Revenue'!$B:$B,'Mason Co. Regulated - Price Out'!$A13,'[29]RM Revenue'!X:X)</f>
        <v>8603.364999999998</v>
      </c>
      <c r="M13" s="113">
        <f>SUMIF('[29]RM Revenue'!$B:$B,'Mason Co. Regulated - Price Out'!$A13,'[29]RM Revenue'!Y:Y)</f>
        <v>8865.5850000000009</v>
      </c>
      <c r="N13" s="113">
        <f>SUMIF('[29]RM Revenue'!$B:$B,'Mason Co. Regulated - Price Out'!$A13,'[29]RM Revenue'!Z:Z)</f>
        <v>8894.2150000000001</v>
      </c>
      <c r="O13" s="113">
        <f>SUMIF('[29]RM Revenue'!$B:$B,'Mason Co. Regulated - Price Out'!$A13,'[29]RM Revenue'!AA:AA)</f>
        <v>8953.2749999999996</v>
      </c>
      <c r="P13" s="113">
        <f>SUMIF('[29]RM Revenue'!$B:$B,'Mason Co. Regulated - Price Out'!$A13,'[29]RM Revenue'!AB:AB)</f>
        <v>8907.2749999999996</v>
      </c>
      <c r="Q13" s="113">
        <f>SUMIF('[29]RM Revenue'!$B:$B,'Mason Co. Regulated - Price Out'!$A13,'[29]RM Revenue'!AC:AC)</f>
        <v>8741.2950000000001</v>
      </c>
      <c r="R13" s="113">
        <f>SUMIF('[29]RM Revenue'!$B:$B,'Mason Co. Regulated - Price Out'!$A13,'[29]RM Revenue'!AD:AD)</f>
        <v>8723.885000000002</v>
      </c>
      <c r="S13" s="113">
        <f t="shared" si="4"/>
        <v>101648.20999999999</v>
      </c>
      <c r="T13" s="113"/>
      <c r="U13" s="113">
        <f t="shared" si="5"/>
        <v>534.99373695198335</v>
      </c>
      <c r="V13" s="113">
        <f t="shared" si="5"/>
        <v>535.49408489909536</v>
      </c>
      <c r="W13" s="113">
        <f t="shared" si="5"/>
        <v>552.80027835768976</v>
      </c>
      <c r="X13" s="113">
        <f t="shared" si="5"/>
        <v>568.08698677800976</v>
      </c>
      <c r="Y13" s="113">
        <f t="shared" si="5"/>
        <v>589.37056367432149</v>
      </c>
      <c r="Z13" s="113">
        <f t="shared" si="5"/>
        <v>598.70320111343062</v>
      </c>
      <c r="AA13" s="113">
        <f t="shared" si="5"/>
        <v>616.95093945720259</v>
      </c>
      <c r="AB13" s="113">
        <f t="shared" si="5"/>
        <v>618.9432846207377</v>
      </c>
      <c r="AC13" s="113">
        <f t="shared" si="5"/>
        <v>623.05323590814191</v>
      </c>
      <c r="AD13" s="113">
        <f t="shared" si="5"/>
        <v>619.85212247738343</v>
      </c>
      <c r="AE13" s="113">
        <f t="shared" si="5"/>
        <v>608.30167014613778</v>
      </c>
      <c r="AF13" s="113">
        <f t="shared" si="5"/>
        <v>607.09011830201825</v>
      </c>
      <c r="AG13" s="133">
        <f t="shared" si="6"/>
        <v>589.47001855717917</v>
      </c>
      <c r="AH13" s="109"/>
      <c r="AI13" s="159">
        <f t="shared" si="7"/>
        <v>14.409155292013464</v>
      </c>
      <c r="AJ13" s="159">
        <f t="shared" si="8"/>
        <v>3.9155292013465015E-2</v>
      </c>
      <c r="AK13" s="159">
        <f t="shared" si="9"/>
        <v>276.9704485174679</v>
      </c>
      <c r="AL13" s="159">
        <f t="shared" si="10"/>
        <v>101925.18044851747</v>
      </c>
      <c r="AM13" s="160">
        <f t="shared" si="11"/>
        <v>2.7247941554255405E-3</v>
      </c>
      <c r="AN13" s="160">
        <f t="shared" si="12"/>
        <v>2.7247941554255401E-3</v>
      </c>
    </row>
    <row r="14" spans="1:40" s="92" customFormat="1" ht="12.75" customHeight="1">
      <c r="A14" s="92" t="str">
        <f t="shared" si="2"/>
        <v>MASON CO-REGULATEDResidential64RE1</v>
      </c>
      <c r="B14" s="92">
        <f t="shared" si="3"/>
        <v>1</v>
      </c>
      <c r="C14" s="109" t="s">
        <v>191</v>
      </c>
      <c r="D14" s="110" t="str">
        <f>VLOOKUP(C14,'[29]RM Revenue'!J:K,2,FALSE)</f>
        <v>1-64 GAL EOW</v>
      </c>
      <c r="E14" s="111">
        <f>VLOOKUP(A14,'[29]Service Codes'!$A$2:$H$803,8,FALSE)</f>
        <v>17.14</v>
      </c>
      <c r="F14" s="112"/>
      <c r="G14" s="113">
        <f>SUMIF('[29]RM Revenue'!$B:$B,'Mason Co. Regulated - Price Out'!$A14,'[29]RM Revenue'!S:S)</f>
        <v>10541.1</v>
      </c>
      <c r="H14" s="113">
        <f>SUMIF('[29]RM Revenue'!$B:$B,'Mason Co. Regulated - Price Out'!$A14,'[29]RM Revenue'!T:T)</f>
        <v>10552.24</v>
      </c>
      <c r="I14" s="113">
        <f>SUMIF('[29]RM Revenue'!$B:$B,'Mason Co. Regulated - Price Out'!$A14,'[29]RM Revenue'!U:U)</f>
        <v>10746.78</v>
      </c>
      <c r="J14" s="113">
        <f>SUMIF('[29]RM Revenue'!$B:$B,'Mason Co. Regulated - Price Out'!$A14,'[29]RM Revenue'!V:V)</f>
        <v>10899.31</v>
      </c>
      <c r="K14" s="113">
        <f>SUMIF('[29]RM Revenue'!$B:$B,'Mason Co. Regulated - Price Out'!$A14,'[29]RM Revenue'!W:W)</f>
        <v>11266.014999999999</v>
      </c>
      <c r="L14" s="113">
        <f>SUMIF('[29]RM Revenue'!$B:$B,'Mason Co. Regulated - Price Out'!$A14,'[29]RM Revenue'!X:X)</f>
        <v>11428.555</v>
      </c>
      <c r="M14" s="113">
        <f>SUMIF('[29]RM Revenue'!$B:$B,'Mason Co. Regulated - Price Out'!$A14,'[29]RM Revenue'!Y:Y)</f>
        <v>11749.465</v>
      </c>
      <c r="N14" s="113">
        <f>SUMIF('[29]RM Revenue'!$B:$B,'Mason Co. Regulated - Price Out'!$A14,'[29]RM Revenue'!Z:Z)</f>
        <v>11842.025</v>
      </c>
      <c r="O14" s="113">
        <f>SUMIF('[29]RM Revenue'!$B:$B,'Mason Co. Regulated - Price Out'!$A14,'[29]RM Revenue'!AA:AA)</f>
        <v>11962</v>
      </c>
      <c r="P14" s="113">
        <f>SUMIF('[29]RM Revenue'!$B:$B,'Mason Co. Regulated - Price Out'!$A14,'[29]RM Revenue'!AB:AB)</f>
        <v>12052.820000000002</v>
      </c>
      <c r="Q14" s="113">
        <f>SUMIF('[29]RM Revenue'!$B:$B,'Mason Co. Regulated - Price Out'!$A14,'[29]RM Revenue'!AC:AC)</f>
        <v>12116.264999999999</v>
      </c>
      <c r="R14" s="113">
        <f>SUMIF('[29]RM Revenue'!$B:$B,'Mason Co. Regulated - Price Out'!$A14,'[29]RM Revenue'!AD:AD)</f>
        <v>12069.115</v>
      </c>
      <c r="S14" s="113">
        <f t="shared" si="4"/>
        <v>137225.69</v>
      </c>
      <c r="T14" s="113"/>
      <c r="U14" s="113">
        <f t="shared" si="5"/>
        <v>615</v>
      </c>
      <c r="V14" s="113">
        <f t="shared" si="5"/>
        <v>615.64994165694281</v>
      </c>
      <c r="W14" s="113">
        <f t="shared" si="5"/>
        <v>627</v>
      </c>
      <c r="X14" s="113">
        <f t="shared" si="5"/>
        <v>635.89906651108515</v>
      </c>
      <c r="Y14" s="113">
        <f t="shared" si="5"/>
        <v>657.29375729288211</v>
      </c>
      <c r="Z14" s="113">
        <f t="shared" si="5"/>
        <v>666.77683780630105</v>
      </c>
      <c r="AA14" s="113">
        <f t="shared" si="5"/>
        <v>685.49970828471407</v>
      </c>
      <c r="AB14" s="113">
        <f t="shared" si="5"/>
        <v>690.89994165694281</v>
      </c>
      <c r="AC14" s="113">
        <f t="shared" si="5"/>
        <v>697.89964994165689</v>
      </c>
      <c r="AD14" s="113">
        <f t="shared" si="5"/>
        <v>703.19836639439916</v>
      </c>
      <c r="AE14" s="113">
        <f t="shared" si="5"/>
        <v>706.89994165694281</v>
      </c>
      <c r="AF14" s="113">
        <f t="shared" si="5"/>
        <v>704.14906651108515</v>
      </c>
      <c r="AG14" s="133">
        <f t="shared" si="6"/>
        <v>667.1805231427461</v>
      </c>
      <c r="AH14" s="109"/>
      <c r="AI14" s="159">
        <f t="shared" si="7"/>
        <v>17.186702971823994</v>
      </c>
      <c r="AJ14" s="159">
        <f t="shared" si="8"/>
        <v>4.6702971823993522E-2</v>
      </c>
      <c r="AK14" s="159">
        <f t="shared" si="9"/>
        <v>373.91175808623512</v>
      </c>
      <c r="AL14" s="159">
        <f t="shared" si="10"/>
        <v>137599.60175808624</v>
      </c>
      <c r="AM14" s="160">
        <f t="shared" si="11"/>
        <v>2.7247941554255262E-3</v>
      </c>
      <c r="AN14" s="160">
        <f t="shared" si="12"/>
        <v>2.7247941554255266E-3</v>
      </c>
    </row>
    <row r="15" spans="1:40" s="92" customFormat="1">
      <c r="A15" s="92" t="str">
        <f t="shared" si="2"/>
        <v>MASON CO-REGULATEDResidential96RE1</v>
      </c>
      <c r="B15" s="92">
        <f t="shared" si="3"/>
        <v>1</v>
      </c>
      <c r="C15" s="109" t="s">
        <v>192</v>
      </c>
      <c r="D15" s="110" t="str">
        <f>VLOOKUP(C15,'[29]RM Revenue'!J:K,2,FALSE)</f>
        <v>1-96 GAL EOW</v>
      </c>
      <c r="E15" s="111">
        <f>VLOOKUP(A15,'[29]Service Codes'!$A$2:$H$803,8,FALSE)</f>
        <v>21.48</v>
      </c>
      <c r="F15" s="112"/>
      <c r="G15" s="113">
        <f>SUMIF('[29]RM Revenue'!$B:$B,'Mason Co. Regulated - Price Out'!$A15,'[29]RM Revenue'!S:S)</f>
        <v>5947.81</v>
      </c>
      <c r="H15" s="113">
        <f>SUMIF('[29]RM Revenue'!$B:$B,'Mason Co. Regulated - Price Out'!$A15,'[29]RM Revenue'!T:T)</f>
        <v>6056.63</v>
      </c>
      <c r="I15" s="113">
        <f>SUMIF('[29]RM Revenue'!$B:$B,'Mason Co. Regulated - Price Out'!$A15,'[29]RM Revenue'!U:U)</f>
        <v>6232.9</v>
      </c>
      <c r="J15" s="113">
        <f>SUMIF('[29]RM Revenue'!$B:$B,'Mason Co. Regulated - Price Out'!$A15,'[29]RM Revenue'!V:V)</f>
        <v>6301.63</v>
      </c>
      <c r="K15" s="113">
        <f>SUMIF('[29]RM Revenue'!$B:$B,'Mason Co. Regulated - Price Out'!$A15,'[29]RM Revenue'!W:W)</f>
        <v>6479.4449999999997</v>
      </c>
      <c r="L15" s="113">
        <f>SUMIF('[29]RM Revenue'!$B:$B,'Mason Co. Regulated - Price Out'!$A15,'[29]RM Revenue'!X:X)</f>
        <v>6591.1449999999995</v>
      </c>
      <c r="M15" s="113">
        <f>SUMIF('[29]RM Revenue'!$B:$B,'Mason Co. Regulated - Price Out'!$A15,'[29]RM Revenue'!Y:Y)</f>
        <v>6856.42</v>
      </c>
      <c r="N15" s="113">
        <f>SUMIF('[29]RM Revenue'!$B:$B,'Mason Co. Regulated - Price Out'!$A15,'[29]RM Revenue'!Z:Z)</f>
        <v>6907.9800000000005</v>
      </c>
      <c r="O15" s="113">
        <f>SUMIF('[29]RM Revenue'!$B:$B,'Mason Co. Regulated - Price Out'!$A15,'[29]RM Revenue'!AA:AA)</f>
        <v>7096.9849999999997</v>
      </c>
      <c r="P15" s="113">
        <f>SUMIF('[29]RM Revenue'!$B:$B,'Mason Co. Regulated - Price Out'!$A15,'[29]RM Revenue'!AB:AB)</f>
        <v>7064.7749999999996</v>
      </c>
      <c r="Q15" s="113">
        <f>SUMIF('[29]RM Revenue'!$B:$B,'Mason Co. Regulated - Price Out'!$A15,'[29]RM Revenue'!AC:AC)</f>
        <v>7220.625</v>
      </c>
      <c r="R15" s="113">
        <f>SUMIF('[29]RM Revenue'!$B:$B,'Mason Co. Regulated - Price Out'!$A15,'[29]RM Revenue'!AD:AD)</f>
        <v>7212.0150000000003</v>
      </c>
      <c r="S15" s="113">
        <f t="shared" si="4"/>
        <v>79968.36</v>
      </c>
      <c r="T15" s="113"/>
      <c r="U15" s="113">
        <f t="shared" si="5"/>
        <v>276.89990689013035</v>
      </c>
      <c r="V15" s="113">
        <f t="shared" si="5"/>
        <v>281.96601489757916</v>
      </c>
      <c r="W15" s="113">
        <f t="shared" si="5"/>
        <v>290.17225325884539</v>
      </c>
      <c r="X15" s="113">
        <f t="shared" si="5"/>
        <v>293.3719739292365</v>
      </c>
      <c r="Y15" s="113">
        <f t="shared" si="5"/>
        <v>301.65013966480444</v>
      </c>
      <c r="Z15" s="113">
        <f t="shared" si="5"/>
        <v>306.85032588454374</v>
      </c>
      <c r="AA15" s="113">
        <f t="shared" si="5"/>
        <v>319.20018621973929</v>
      </c>
      <c r="AB15" s="113">
        <f t="shared" si="5"/>
        <v>321.60055865921788</v>
      </c>
      <c r="AC15" s="113">
        <f t="shared" si="5"/>
        <v>330.39967411545621</v>
      </c>
      <c r="AD15" s="113">
        <f t="shared" si="5"/>
        <v>328.90013966480444</v>
      </c>
      <c r="AE15" s="113">
        <f t="shared" si="5"/>
        <v>336.15572625698326</v>
      </c>
      <c r="AF15" s="113">
        <f t="shared" si="5"/>
        <v>335.75488826815644</v>
      </c>
      <c r="AG15" s="133">
        <f t="shared" si="6"/>
        <v>310.24348230912472</v>
      </c>
      <c r="AH15" s="109"/>
      <c r="AI15" s="159">
        <f t="shared" si="7"/>
        <v>21.538528578458543</v>
      </c>
      <c r="AJ15" s="159">
        <f t="shared" si="8"/>
        <v>5.8528578458542313E-2</v>
      </c>
      <c r="AK15" s="159">
        <f t="shared" si="9"/>
        <v>217.89731994697189</v>
      </c>
      <c r="AL15" s="159">
        <f t="shared" si="10"/>
        <v>80186.257319946977</v>
      </c>
      <c r="AM15" s="160">
        <f t="shared" si="11"/>
        <v>2.7247941554256199E-3</v>
      </c>
      <c r="AN15" s="160">
        <f t="shared" si="12"/>
        <v>2.7247941554256194E-3</v>
      </c>
    </row>
    <row r="16" spans="1:40" s="92" customFormat="1">
      <c r="A16" s="92" t="str">
        <f t="shared" si="2"/>
        <v>MASON CO-REGULATEDResidential20RW1</v>
      </c>
      <c r="B16" s="92">
        <f t="shared" si="3"/>
        <v>1</v>
      </c>
      <c r="C16" s="109" t="s">
        <v>193</v>
      </c>
      <c r="D16" s="110" t="str">
        <f>VLOOKUP(C16,'[29]RM Revenue'!J:K,2,FALSE)</f>
        <v>1-20 GAL CAN WEEKLY SVC</v>
      </c>
      <c r="E16" s="111">
        <f>VLOOKUP(A16,'[29]Service Codes'!$A$2:$H$803,8,FALSE)</f>
        <v>13.36</v>
      </c>
      <c r="F16" s="112"/>
      <c r="G16" s="113">
        <f>SUMIF('[29]RM Revenue'!$B:$B,'Mason Co. Regulated - Price Out'!$A16,'[29]RM Revenue'!S:S)</f>
        <v>106.88</v>
      </c>
      <c r="H16" s="113">
        <f>SUMIF('[29]RM Revenue'!$B:$B,'Mason Co. Regulated - Price Out'!$A16,'[29]RM Revenue'!T:T)</f>
        <v>103.91</v>
      </c>
      <c r="I16" s="113">
        <f>SUMIF('[29]RM Revenue'!$B:$B,'Mason Co. Regulated - Price Out'!$A16,'[29]RM Revenue'!U:U)</f>
        <v>93.52</v>
      </c>
      <c r="J16" s="113">
        <f>SUMIF('[29]RM Revenue'!$B:$B,'Mason Co. Regulated - Price Out'!$A16,'[29]RM Revenue'!V:V)</f>
        <v>103.53999999999999</v>
      </c>
      <c r="K16" s="113">
        <f>SUMIF('[29]RM Revenue'!$B:$B,'Mason Co. Regulated - Price Out'!$A16,'[29]RM Revenue'!W:W)</f>
        <v>120.24</v>
      </c>
      <c r="L16" s="113">
        <f>SUMIF('[29]RM Revenue'!$B:$B,'Mason Co. Regulated - Price Out'!$A16,'[29]RM Revenue'!X:X)</f>
        <v>120.24</v>
      </c>
      <c r="M16" s="113">
        <f>SUMIF('[29]RM Revenue'!$B:$B,'Mason Co. Regulated - Price Out'!$A16,'[29]RM Revenue'!Y:Y)</f>
        <v>111.33499999999999</v>
      </c>
      <c r="N16" s="113">
        <f>SUMIF('[29]RM Revenue'!$B:$B,'Mason Co. Regulated - Price Out'!$A16,'[29]RM Revenue'!Z:Z)</f>
        <v>111.33499999999999</v>
      </c>
      <c r="O16" s="113">
        <f>SUMIF('[29]RM Revenue'!$B:$B,'Mason Co. Regulated - Price Out'!$A16,'[29]RM Revenue'!AA:AA)</f>
        <v>106.88</v>
      </c>
      <c r="P16" s="113">
        <f>SUMIF('[29]RM Revenue'!$B:$B,'Mason Co. Regulated - Price Out'!$A16,'[29]RM Revenue'!AB:AB)</f>
        <v>95</v>
      </c>
      <c r="Q16" s="113">
        <f>SUMIF('[29]RM Revenue'!$B:$B,'Mason Co. Regulated - Price Out'!$A16,'[29]RM Revenue'!AC:AC)</f>
        <v>94.635000000000005</v>
      </c>
      <c r="R16" s="113">
        <f>SUMIF('[29]RM Revenue'!$B:$B,'Mason Co. Regulated - Price Out'!$A16,'[29]RM Revenue'!AD:AD)</f>
        <v>94.635000000000005</v>
      </c>
      <c r="S16" s="113">
        <f t="shared" si="4"/>
        <v>1262.1500000000001</v>
      </c>
      <c r="T16" s="113"/>
      <c r="U16" s="113">
        <f t="shared" si="5"/>
        <v>8</v>
      </c>
      <c r="V16" s="113">
        <f t="shared" si="5"/>
        <v>7.7776946107784433</v>
      </c>
      <c r="W16" s="113">
        <f t="shared" si="5"/>
        <v>7</v>
      </c>
      <c r="X16" s="113">
        <f t="shared" si="5"/>
        <v>7.75</v>
      </c>
      <c r="Y16" s="113">
        <f t="shared" si="5"/>
        <v>9</v>
      </c>
      <c r="Z16" s="113">
        <f t="shared" si="5"/>
        <v>9</v>
      </c>
      <c r="AA16" s="113">
        <f t="shared" si="5"/>
        <v>8.3334580838323351</v>
      </c>
      <c r="AB16" s="113">
        <f t="shared" si="5"/>
        <v>8.3334580838323351</v>
      </c>
      <c r="AC16" s="113">
        <f t="shared" si="5"/>
        <v>8</v>
      </c>
      <c r="AD16" s="113">
        <f t="shared" si="5"/>
        <v>7.1107784431137731</v>
      </c>
      <c r="AE16" s="113">
        <f t="shared" si="5"/>
        <v>7.083458083832336</v>
      </c>
      <c r="AF16" s="113">
        <f t="shared" si="5"/>
        <v>7.083458083832336</v>
      </c>
      <c r="AG16" s="133">
        <f t="shared" si="6"/>
        <v>7.8726921157684631</v>
      </c>
      <c r="AH16" s="109"/>
      <c r="AI16" s="159">
        <f t="shared" si="7"/>
        <v>13.396403249916485</v>
      </c>
      <c r="AJ16" s="159">
        <f t="shared" si="8"/>
        <v>3.6403249916485692E-2</v>
      </c>
      <c r="AK16" s="159">
        <f t="shared" si="9"/>
        <v>3.4390989432703902</v>
      </c>
      <c r="AL16" s="159">
        <f t="shared" si="10"/>
        <v>1265.5890989432705</v>
      </c>
      <c r="AM16" s="160">
        <f t="shared" si="11"/>
        <v>2.7247941554255756E-3</v>
      </c>
      <c r="AN16" s="160">
        <f t="shared" si="12"/>
        <v>2.7247941554255752E-3</v>
      </c>
    </row>
    <row r="17" spans="1:40" s="92" customFormat="1">
      <c r="A17" s="92" t="str">
        <f t="shared" si="2"/>
        <v>MASON CO-REGULATEDResidential32RW1</v>
      </c>
      <c r="B17" s="92">
        <f t="shared" si="3"/>
        <v>1</v>
      </c>
      <c r="C17" s="110" t="s">
        <v>194</v>
      </c>
      <c r="D17" s="110" t="str">
        <f>VLOOKUP(C17,'[29]RM Revenue'!J:K,2,FALSE)</f>
        <v>1-32 GAL CAN-WEEKLY SVC</v>
      </c>
      <c r="E17" s="111">
        <f>VLOOKUP(A17,'[29]Service Codes'!$A$2:$H$803,8,FALSE)</f>
        <v>15.97</v>
      </c>
      <c r="F17" s="112"/>
      <c r="G17" s="113">
        <f>SUMIF('[29]RM Revenue'!$B:$B,'Mason Co. Regulated - Price Out'!$A17,'[29]RM Revenue'!S:S)</f>
        <v>0</v>
      </c>
      <c r="H17" s="113">
        <f>SUMIF('[29]RM Revenue'!$B:$B,'Mason Co. Regulated - Price Out'!$A17,'[29]RM Revenue'!T:T)</f>
        <v>0</v>
      </c>
      <c r="I17" s="113">
        <f>SUMIF('[29]RM Revenue'!$B:$B,'Mason Co. Regulated - Price Out'!$A17,'[29]RM Revenue'!U:U)</f>
        <v>0</v>
      </c>
      <c r="J17" s="113">
        <f>SUMIF('[29]RM Revenue'!$B:$B,'Mason Co. Regulated - Price Out'!$A17,'[29]RM Revenue'!V:V)</f>
        <v>0</v>
      </c>
      <c r="K17" s="113">
        <f>SUMIF('[29]RM Revenue'!$B:$B,'Mason Co. Regulated - Price Out'!$A17,'[29]RM Revenue'!W:W)</f>
        <v>0</v>
      </c>
      <c r="L17" s="113">
        <f>SUMIF('[29]RM Revenue'!$B:$B,'Mason Co. Regulated - Price Out'!$A17,'[29]RM Revenue'!X:X)</f>
        <v>0</v>
      </c>
      <c r="M17" s="113">
        <f>SUMIF('[29]RM Revenue'!$B:$B,'Mason Co. Regulated - Price Out'!$A17,'[29]RM Revenue'!Y:Y)</f>
        <v>5.2549999999999999</v>
      </c>
      <c r="N17" s="113">
        <f>SUMIF('[29]RM Revenue'!$B:$B,'Mason Co. Regulated - Price Out'!$A17,'[29]RM Revenue'!Z:Z)</f>
        <v>5.2549999999999999</v>
      </c>
      <c r="O17" s="113">
        <f>SUMIF('[29]RM Revenue'!$B:$B,'Mason Co. Regulated - Price Out'!$A17,'[29]RM Revenue'!AA:AA)</f>
        <v>0</v>
      </c>
      <c r="P17" s="113">
        <f>SUMIF('[29]RM Revenue'!$B:$B,'Mason Co. Regulated - Price Out'!$A17,'[29]RM Revenue'!AB:AB)</f>
        <v>0</v>
      </c>
      <c r="Q17" s="113">
        <f>SUMIF('[29]RM Revenue'!$B:$B,'Mason Co. Regulated - Price Out'!$A17,'[29]RM Revenue'!AC:AC)</f>
        <v>0</v>
      </c>
      <c r="R17" s="113">
        <f>SUMIF('[29]RM Revenue'!$B:$B,'Mason Co. Regulated - Price Out'!$A17,'[29]RM Revenue'!AD:AD)</f>
        <v>0</v>
      </c>
      <c r="S17" s="113">
        <f t="shared" si="4"/>
        <v>10.51</v>
      </c>
      <c r="T17" s="113"/>
      <c r="U17" s="113">
        <f t="shared" si="5"/>
        <v>0</v>
      </c>
      <c r="V17" s="113">
        <f t="shared" si="5"/>
        <v>0</v>
      </c>
      <c r="W17" s="113">
        <f t="shared" si="5"/>
        <v>0</v>
      </c>
      <c r="X17" s="113">
        <f t="shared" si="5"/>
        <v>0</v>
      </c>
      <c r="Y17" s="113">
        <f t="shared" si="5"/>
        <v>0</v>
      </c>
      <c r="Z17" s="113">
        <f t="shared" si="5"/>
        <v>0</v>
      </c>
      <c r="AA17" s="113">
        <f t="shared" si="5"/>
        <v>0.3290544771446462</v>
      </c>
      <c r="AB17" s="113">
        <f t="shared" si="5"/>
        <v>0.3290544771446462</v>
      </c>
      <c r="AC17" s="113">
        <f t="shared" si="5"/>
        <v>0</v>
      </c>
      <c r="AD17" s="113">
        <f t="shared" si="5"/>
        <v>0</v>
      </c>
      <c r="AE17" s="113">
        <f t="shared" si="5"/>
        <v>0</v>
      </c>
      <c r="AF17" s="113">
        <f t="shared" si="5"/>
        <v>0</v>
      </c>
      <c r="AG17" s="133">
        <f t="shared" si="6"/>
        <v>5.4842412857441035E-2</v>
      </c>
      <c r="AH17" s="109"/>
      <c r="AI17" s="159">
        <f t="shared" si="7"/>
        <v>16.013514962662146</v>
      </c>
      <c r="AJ17" s="159">
        <f t="shared" si="8"/>
        <v>4.3514962662145606E-2</v>
      </c>
      <c r="AK17" s="159">
        <f t="shared" si="9"/>
        <v>2.863758657352225E-2</v>
      </c>
      <c r="AL17" s="159">
        <f t="shared" si="10"/>
        <v>10.538637586573522</v>
      </c>
      <c r="AM17" s="160">
        <f t="shared" si="11"/>
        <v>2.7247941554255231E-3</v>
      </c>
      <c r="AN17" s="160">
        <f t="shared" si="12"/>
        <v>2.7247941554255236E-3</v>
      </c>
    </row>
    <row r="18" spans="1:40" s="92" customFormat="1">
      <c r="A18" s="92" t="str">
        <f t="shared" si="2"/>
        <v>MASON CO-REGULATEDResidential32RW2</v>
      </c>
      <c r="B18" s="92">
        <f t="shared" si="3"/>
        <v>1</v>
      </c>
      <c r="C18" s="110" t="s">
        <v>195</v>
      </c>
      <c r="D18" s="183">
        <f>IFERROR((VLOOKUP(C18,'[29]RM Revenue'!J:K,2,FALSE)),0)</f>
        <v>0</v>
      </c>
      <c r="E18" s="111">
        <f>VLOOKUP(A18,'[29]Service Codes'!$A$2:$H$803,8,FALSE)</f>
        <v>23.86</v>
      </c>
      <c r="F18" s="112"/>
      <c r="G18" s="113">
        <f>SUMIF('[29]RM Revenue'!$B:$B,'Mason Co. Regulated - Price Out'!$A18,'[29]RM Revenue'!S:S)</f>
        <v>0</v>
      </c>
      <c r="H18" s="113">
        <f>SUMIF('[29]RM Revenue'!$B:$B,'Mason Co. Regulated - Price Out'!$A18,'[29]RM Revenue'!T:T)</f>
        <v>0</v>
      </c>
      <c r="I18" s="113">
        <f>SUMIF('[29]RM Revenue'!$B:$B,'Mason Co. Regulated - Price Out'!$A18,'[29]RM Revenue'!U:U)</f>
        <v>0</v>
      </c>
      <c r="J18" s="113">
        <f>SUMIF('[29]RM Revenue'!$B:$B,'Mason Co. Regulated - Price Out'!$A18,'[29]RM Revenue'!V:V)</f>
        <v>0</v>
      </c>
      <c r="K18" s="113">
        <f>SUMIF('[29]RM Revenue'!$B:$B,'Mason Co. Regulated - Price Out'!$A18,'[29]RM Revenue'!W:W)</f>
        <v>0</v>
      </c>
      <c r="L18" s="113">
        <f>SUMIF('[29]RM Revenue'!$B:$B,'Mason Co. Regulated - Price Out'!$A18,'[29]RM Revenue'!X:X)</f>
        <v>0</v>
      </c>
      <c r="M18" s="113">
        <f>SUMIF('[29]RM Revenue'!$B:$B,'Mason Co. Regulated - Price Out'!$A18,'[29]RM Revenue'!Y:Y)</f>
        <v>0</v>
      </c>
      <c r="N18" s="113">
        <f>SUMIF('[29]RM Revenue'!$B:$B,'Mason Co. Regulated - Price Out'!$A18,'[29]RM Revenue'!Z:Z)</f>
        <v>0</v>
      </c>
      <c r="O18" s="113">
        <f>SUMIF('[29]RM Revenue'!$B:$B,'Mason Co. Regulated - Price Out'!$A18,'[29]RM Revenue'!AA:AA)</f>
        <v>0</v>
      </c>
      <c r="P18" s="113">
        <f>SUMIF('[29]RM Revenue'!$B:$B,'Mason Co. Regulated - Price Out'!$A18,'[29]RM Revenue'!AB:AB)</f>
        <v>0</v>
      </c>
      <c r="Q18" s="113">
        <f>SUMIF('[29]RM Revenue'!$B:$B,'Mason Co. Regulated - Price Out'!$A18,'[29]RM Revenue'!AC:AC)</f>
        <v>0</v>
      </c>
      <c r="R18" s="113">
        <f>SUMIF('[29]RM Revenue'!$B:$B,'Mason Co. Regulated - Price Out'!$A18,'[29]RM Revenue'!AD:AD)</f>
        <v>0</v>
      </c>
      <c r="S18" s="113">
        <f t="shared" si="4"/>
        <v>0</v>
      </c>
      <c r="T18" s="113"/>
      <c r="U18" s="113">
        <f t="shared" si="5"/>
        <v>0</v>
      </c>
      <c r="V18" s="113">
        <f t="shared" si="5"/>
        <v>0</v>
      </c>
      <c r="W18" s="113">
        <f t="shared" si="5"/>
        <v>0</v>
      </c>
      <c r="X18" s="113">
        <f t="shared" si="5"/>
        <v>0</v>
      </c>
      <c r="Y18" s="113">
        <f t="shared" si="5"/>
        <v>0</v>
      </c>
      <c r="Z18" s="113">
        <f t="shared" si="5"/>
        <v>0</v>
      </c>
      <c r="AA18" s="113">
        <f t="shared" si="5"/>
        <v>0</v>
      </c>
      <c r="AB18" s="113">
        <f t="shared" si="5"/>
        <v>0</v>
      </c>
      <c r="AC18" s="113">
        <f t="shared" si="5"/>
        <v>0</v>
      </c>
      <c r="AD18" s="113">
        <f t="shared" si="5"/>
        <v>0</v>
      </c>
      <c r="AE18" s="113">
        <f t="shared" si="5"/>
        <v>0</v>
      </c>
      <c r="AF18" s="113">
        <f t="shared" si="5"/>
        <v>0</v>
      </c>
      <c r="AG18" s="133">
        <f t="shared" si="6"/>
        <v>0</v>
      </c>
      <c r="AH18" s="109"/>
      <c r="AI18" s="159">
        <f t="shared" si="7"/>
        <v>23.925013588548453</v>
      </c>
      <c r="AJ18" s="159">
        <f t="shared" si="8"/>
        <v>6.5013588548453072E-2</v>
      </c>
      <c r="AK18" s="159">
        <f t="shared" si="9"/>
        <v>0</v>
      </c>
      <c r="AL18" s="159">
        <f t="shared" si="10"/>
        <v>0</v>
      </c>
      <c r="AM18" s="160">
        <f t="shared" si="11"/>
        <v>2.7247941554255271E-3</v>
      </c>
      <c r="AN18" s="160" t="e">
        <f t="shared" si="12"/>
        <v>#DIV/0!</v>
      </c>
    </row>
    <row r="19" spans="1:40" s="92" customFormat="1">
      <c r="A19" s="92" t="str">
        <f t="shared" si="2"/>
        <v>MASON CO-REGULATEDResidential32RW3</v>
      </c>
      <c r="B19" s="92">
        <f t="shared" si="3"/>
        <v>1</v>
      </c>
      <c r="C19" s="110" t="s">
        <v>196</v>
      </c>
      <c r="D19" s="183">
        <f>IFERROR((VLOOKUP(C19,'[29]RM Revenue'!J:K,2,FALSE)),0)</f>
        <v>0</v>
      </c>
      <c r="E19" s="111">
        <f>VLOOKUP(A19,'[29]Service Codes'!$A$2:$H$803,8,FALSE)</f>
        <v>32.270000000000003</v>
      </c>
      <c r="F19" s="112"/>
      <c r="G19" s="113">
        <f>SUMIF('[29]RM Revenue'!$B:$B,'Mason Co. Regulated - Price Out'!$A19,'[29]RM Revenue'!S:S)</f>
        <v>0</v>
      </c>
      <c r="H19" s="113">
        <f>SUMIF('[29]RM Revenue'!$B:$B,'Mason Co. Regulated - Price Out'!$A19,'[29]RM Revenue'!T:T)</f>
        <v>0</v>
      </c>
      <c r="I19" s="113">
        <f>SUMIF('[29]RM Revenue'!$B:$B,'Mason Co. Regulated - Price Out'!$A19,'[29]RM Revenue'!U:U)</f>
        <v>0</v>
      </c>
      <c r="J19" s="113">
        <f>SUMIF('[29]RM Revenue'!$B:$B,'Mason Co. Regulated - Price Out'!$A19,'[29]RM Revenue'!V:V)</f>
        <v>0</v>
      </c>
      <c r="K19" s="113">
        <f>SUMIF('[29]RM Revenue'!$B:$B,'Mason Co. Regulated - Price Out'!$A19,'[29]RM Revenue'!W:W)</f>
        <v>0</v>
      </c>
      <c r="L19" s="113">
        <f>SUMIF('[29]RM Revenue'!$B:$B,'Mason Co. Regulated - Price Out'!$A19,'[29]RM Revenue'!X:X)</f>
        <v>0</v>
      </c>
      <c r="M19" s="113">
        <f>SUMIF('[29]RM Revenue'!$B:$B,'Mason Co. Regulated - Price Out'!$A19,'[29]RM Revenue'!Y:Y)</f>
        <v>0</v>
      </c>
      <c r="N19" s="113">
        <f>SUMIF('[29]RM Revenue'!$B:$B,'Mason Co. Regulated - Price Out'!$A19,'[29]RM Revenue'!Z:Z)</f>
        <v>0</v>
      </c>
      <c r="O19" s="113">
        <f>SUMIF('[29]RM Revenue'!$B:$B,'Mason Co. Regulated - Price Out'!$A19,'[29]RM Revenue'!AA:AA)</f>
        <v>0</v>
      </c>
      <c r="P19" s="113">
        <f>SUMIF('[29]RM Revenue'!$B:$B,'Mason Co. Regulated - Price Out'!$A19,'[29]RM Revenue'!AB:AB)</f>
        <v>0</v>
      </c>
      <c r="Q19" s="113">
        <f>SUMIF('[29]RM Revenue'!$B:$B,'Mason Co. Regulated - Price Out'!$A19,'[29]RM Revenue'!AC:AC)</f>
        <v>0</v>
      </c>
      <c r="R19" s="113">
        <f>SUMIF('[29]RM Revenue'!$B:$B,'Mason Co. Regulated - Price Out'!$A19,'[29]RM Revenue'!AD:AD)</f>
        <v>0</v>
      </c>
      <c r="S19" s="113">
        <f t="shared" si="4"/>
        <v>0</v>
      </c>
      <c r="T19" s="113"/>
      <c r="U19" s="113">
        <f t="shared" si="5"/>
        <v>0</v>
      </c>
      <c r="V19" s="113">
        <f t="shared" si="5"/>
        <v>0</v>
      </c>
      <c r="W19" s="113">
        <f t="shared" si="5"/>
        <v>0</v>
      </c>
      <c r="X19" s="113">
        <f t="shared" si="5"/>
        <v>0</v>
      </c>
      <c r="Y19" s="113">
        <f t="shared" si="5"/>
        <v>0</v>
      </c>
      <c r="Z19" s="113">
        <f t="shared" si="5"/>
        <v>0</v>
      </c>
      <c r="AA19" s="113">
        <f t="shared" si="5"/>
        <v>0</v>
      </c>
      <c r="AB19" s="113">
        <f t="shared" si="5"/>
        <v>0</v>
      </c>
      <c r="AC19" s="113">
        <f t="shared" si="5"/>
        <v>0</v>
      </c>
      <c r="AD19" s="113">
        <f t="shared" si="5"/>
        <v>0</v>
      </c>
      <c r="AE19" s="113">
        <f t="shared" si="5"/>
        <v>0</v>
      </c>
      <c r="AF19" s="113">
        <f t="shared" si="5"/>
        <v>0</v>
      </c>
      <c r="AG19" s="133">
        <f t="shared" si="6"/>
        <v>0</v>
      </c>
      <c r="AH19" s="109"/>
      <c r="AI19" s="159">
        <f t="shared" si="7"/>
        <v>32.357929107395584</v>
      </c>
      <c r="AJ19" s="159">
        <f t="shared" si="8"/>
        <v>8.7929107395581241E-2</v>
      </c>
      <c r="AK19" s="159">
        <f t="shared" si="9"/>
        <v>0</v>
      </c>
      <c r="AL19" s="159">
        <f t="shared" si="10"/>
        <v>0</v>
      </c>
      <c r="AM19" s="160">
        <f t="shared" si="11"/>
        <v>2.7247941554255106E-3</v>
      </c>
      <c r="AN19" s="160" t="e">
        <f t="shared" si="12"/>
        <v>#DIV/0!</v>
      </c>
    </row>
    <row r="20" spans="1:40" s="92" customFormat="1">
      <c r="A20" s="92" t="str">
        <f t="shared" si="2"/>
        <v>MASON CO-REGULATEDResidential32RW4</v>
      </c>
      <c r="B20" s="92">
        <f t="shared" si="3"/>
        <v>1</v>
      </c>
      <c r="C20" s="109" t="s">
        <v>197</v>
      </c>
      <c r="D20" s="183">
        <f>IFERROR((VLOOKUP(C20,'[29]RM Revenue'!J:K,2,FALSE)),0)</f>
        <v>0</v>
      </c>
      <c r="E20" s="111">
        <f>VLOOKUP(A20,'[29]Service Codes'!$A$2:$H$803,8,FALSE)</f>
        <v>41.37</v>
      </c>
      <c r="F20" s="112"/>
      <c r="G20" s="113">
        <f>SUMIF('[29]RM Revenue'!$B:$B,'Mason Co. Regulated - Price Out'!$A20,'[29]RM Revenue'!S:S)</f>
        <v>0</v>
      </c>
      <c r="H20" s="113">
        <f>SUMIF('[29]RM Revenue'!$B:$B,'Mason Co. Regulated - Price Out'!$A20,'[29]RM Revenue'!T:T)</f>
        <v>0</v>
      </c>
      <c r="I20" s="113">
        <f>SUMIF('[29]RM Revenue'!$B:$B,'Mason Co. Regulated - Price Out'!$A20,'[29]RM Revenue'!U:U)</f>
        <v>0</v>
      </c>
      <c r="J20" s="113">
        <f>SUMIF('[29]RM Revenue'!$B:$B,'Mason Co. Regulated - Price Out'!$A20,'[29]RM Revenue'!V:V)</f>
        <v>0</v>
      </c>
      <c r="K20" s="113">
        <f>SUMIF('[29]RM Revenue'!$B:$B,'Mason Co. Regulated - Price Out'!$A20,'[29]RM Revenue'!W:W)</f>
        <v>0</v>
      </c>
      <c r="L20" s="113">
        <f>SUMIF('[29]RM Revenue'!$B:$B,'Mason Co. Regulated - Price Out'!$A20,'[29]RM Revenue'!X:X)</f>
        <v>0</v>
      </c>
      <c r="M20" s="113">
        <f>SUMIF('[29]RM Revenue'!$B:$B,'Mason Co. Regulated - Price Out'!$A20,'[29]RM Revenue'!Y:Y)</f>
        <v>0</v>
      </c>
      <c r="N20" s="113">
        <f>SUMIF('[29]RM Revenue'!$B:$B,'Mason Co. Regulated - Price Out'!$A20,'[29]RM Revenue'!Z:Z)</f>
        <v>0</v>
      </c>
      <c r="O20" s="113">
        <f>SUMIF('[29]RM Revenue'!$B:$B,'Mason Co. Regulated - Price Out'!$A20,'[29]RM Revenue'!AA:AA)</f>
        <v>0</v>
      </c>
      <c r="P20" s="113">
        <f>SUMIF('[29]RM Revenue'!$B:$B,'Mason Co. Regulated - Price Out'!$A20,'[29]RM Revenue'!AB:AB)</f>
        <v>0</v>
      </c>
      <c r="Q20" s="113">
        <f>SUMIF('[29]RM Revenue'!$B:$B,'Mason Co. Regulated - Price Out'!$A20,'[29]RM Revenue'!AC:AC)</f>
        <v>0</v>
      </c>
      <c r="R20" s="113">
        <f>SUMIF('[29]RM Revenue'!$B:$B,'Mason Co. Regulated - Price Out'!$A20,'[29]RM Revenue'!AD:AD)</f>
        <v>0</v>
      </c>
      <c r="S20" s="113">
        <f t="shared" si="4"/>
        <v>0</v>
      </c>
      <c r="T20" s="113"/>
      <c r="U20" s="113">
        <f t="shared" si="5"/>
        <v>0</v>
      </c>
      <c r="V20" s="113">
        <f t="shared" si="5"/>
        <v>0</v>
      </c>
      <c r="W20" s="113">
        <f t="shared" si="5"/>
        <v>0</v>
      </c>
      <c r="X20" s="113">
        <f t="shared" si="5"/>
        <v>0</v>
      </c>
      <c r="Y20" s="113">
        <f t="shared" si="5"/>
        <v>0</v>
      </c>
      <c r="Z20" s="113">
        <f t="shared" si="5"/>
        <v>0</v>
      </c>
      <c r="AA20" s="113">
        <f t="shared" si="5"/>
        <v>0</v>
      </c>
      <c r="AB20" s="113">
        <f t="shared" si="5"/>
        <v>0</v>
      </c>
      <c r="AC20" s="113">
        <f t="shared" si="5"/>
        <v>0</v>
      </c>
      <c r="AD20" s="113">
        <f t="shared" si="5"/>
        <v>0</v>
      </c>
      <c r="AE20" s="113">
        <f t="shared" si="5"/>
        <v>0</v>
      </c>
      <c r="AF20" s="113">
        <f t="shared" si="5"/>
        <v>0</v>
      </c>
      <c r="AG20" s="133">
        <f t="shared" si="6"/>
        <v>0</v>
      </c>
      <c r="AH20" s="109"/>
      <c r="AI20" s="159">
        <f t="shared" si="7"/>
        <v>41.482724734209953</v>
      </c>
      <c r="AJ20" s="159">
        <f t="shared" si="8"/>
        <v>0.1127247342099551</v>
      </c>
      <c r="AK20" s="159">
        <f t="shared" si="9"/>
        <v>0</v>
      </c>
      <c r="AL20" s="159">
        <f t="shared" si="10"/>
        <v>0</v>
      </c>
      <c r="AM20" s="160">
        <f t="shared" si="11"/>
        <v>2.7247941554255526E-3</v>
      </c>
      <c r="AN20" s="160" t="e">
        <f t="shared" si="12"/>
        <v>#DIV/0!</v>
      </c>
    </row>
    <row r="21" spans="1:40" s="92" customFormat="1">
      <c r="A21" s="92" t="str">
        <f t="shared" si="2"/>
        <v>MASON CO-REGULATEDResidential32RW5</v>
      </c>
      <c r="B21" s="92">
        <f t="shared" si="3"/>
        <v>1</v>
      </c>
      <c r="C21" s="109" t="s">
        <v>198</v>
      </c>
      <c r="D21" s="183">
        <f>IFERROR((VLOOKUP(C21,'[29]RM Revenue'!J:K,2,FALSE)),0)</f>
        <v>0</v>
      </c>
      <c r="E21" s="111">
        <f>VLOOKUP(A21,'[29]Service Codes'!$A$2:$H$803,8,FALSE)</f>
        <v>49.49</v>
      </c>
      <c r="F21" s="112"/>
      <c r="G21" s="113">
        <f>SUMIF('[29]RM Revenue'!$B:$B,'Mason Co. Regulated - Price Out'!$A21,'[29]RM Revenue'!S:S)</f>
        <v>0</v>
      </c>
      <c r="H21" s="113">
        <f>SUMIF('[29]RM Revenue'!$B:$B,'Mason Co. Regulated - Price Out'!$A21,'[29]RM Revenue'!T:T)</f>
        <v>0</v>
      </c>
      <c r="I21" s="113">
        <f>SUMIF('[29]RM Revenue'!$B:$B,'Mason Co. Regulated - Price Out'!$A21,'[29]RM Revenue'!U:U)</f>
        <v>0</v>
      </c>
      <c r="J21" s="113">
        <f>SUMIF('[29]RM Revenue'!$B:$B,'Mason Co. Regulated - Price Out'!$A21,'[29]RM Revenue'!V:V)</f>
        <v>0</v>
      </c>
      <c r="K21" s="113">
        <f>SUMIF('[29]RM Revenue'!$B:$B,'Mason Co. Regulated - Price Out'!$A21,'[29]RM Revenue'!W:W)</f>
        <v>0</v>
      </c>
      <c r="L21" s="113">
        <f>SUMIF('[29]RM Revenue'!$B:$B,'Mason Co. Regulated - Price Out'!$A21,'[29]RM Revenue'!X:X)</f>
        <v>0</v>
      </c>
      <c r="M21" s="113">
        <f>SUMIF('[29]RM Revenue'!$B:$B,'Mason Co. Regulated - Price Out'!$A21,'[29]RM Revenue'!Y:Y)</f>
        <v>0</v>
      </c>
      <c r="N21" s="113">
        <f>SUMIF('[29]RM Revenue'!$B:$B,'Mason Co. Regulated - Price Out'!$A21,'[29]RM Revenue'!Z:Z)</f>
        <v>0</v>
      </c>
      <c r="O21" s="113">
        <f>SUMIF('[29]RM Revenue'!$B:$B,'Mason Co. Regulated - Price Out'!$A21,'[29]RM Revenue'!AA:AA)</f>
        <v>0</v>
      </c>
      <c r="P21" s="113">
        <f>SUMIF('[29]RM Revenue'!$B:$B,'Mason Co. Regulated - Price Out'!$A21,'[29]RM Revenue'!AB:AB)</f>
        <v>0</v>
      </c>
      <c r="Q21" s="113">
        <f>SUMIF('[29]RM Revenue'!$B:$B,'Mason Co. Regulated - Price Out'!$A21,'[29]RM Revenue'!AC:AC)</f>
        <v>0</v>
      </c>
      <c r="R21" s="113">
        <f>SUMIF('[29]RM Revenue'!$B:$B,'Mason Co. Regulated - Price Out'!$A21,'[29]RM Revenue'!AD:AD)</f>
        <v>0</v>
      </c>
      <c r="S21" s="113">
        <f t="shared" si="4"/>
        <v>0</v>
      </c>
      <c r="T21" s="113"/>
      <c r="U21" s="113">
        <f t="shared" si="5"/>
        <v>0</v>
      </c>
      <c r="V21" s="113">
        <f t="shared" si="5"/>
        <v>0</v>
      </c>
      <c r="W21" s="113">
        <f t="shared" si="5"/>
        <v>0</v>
      </c>
      <c r="X21" s="113">
        <f t="shared" si="5"/>
        <v>0</v>
      </c>
      <c r="Y21" s="113">
        <f t="shared" si="5"/>
        <v>0</v>
      </c>
      <c r="Z21" s="113">
        <f t="shared" si="5"/>
        <v>0</v>
      </c>
      <c r="AA21" s="113">
        <f t="shared" si="5"/>
        <v>0</v>
      </c>
      <c r="AB21" s="113">
        <f t="shared" si="5"/>
        <v>0</v>
      </c>
      <c r="AC21" s="113">
        <f t="shared" si="5"/>
        <v>0</v>
      </c>
      <c r="AD21" s="113">
        <f t="shared" si="5"/>
        <v>0</v>
      </c>
      <c r="AE21" s="113">
        <f t="shared" si="5"/>
        <v>0</v>
      </c>
      <c r="AF21" s="113">
        <f t="shared" si="5"/>
        <v>0</v>
      </c>
      <c r="AG21" s="133">
        <f t="shared" si="6"/>
        <v>0</v>
      </c>
      <c r="AH21" s="109"/>
      <c r="AI21" s="159">
        <f t="shared" si="7"/>
        <v>49.624850062752017</v>
      </c>
      <c r="AJ21" s="159">
        <f t="shared" si="8"/>
        <v>0.13485006275201528</v>
      </c>
      <c r="AK21" s="159">
        <f t="shared" si="9"/>
        <v>0</v>
      </c>
      <c r="AL21" s="159">
        <f t="shared" si="10"/>
        <v>0</v>
      </c>
      <c r="AM21" s="160">
        <f t="shared" si="11"/>
        <v>2.7247941554256472E-3</v>
      </c>
      <c r="AN21" s="160" t="e">
        <f t="shared" si="12"/>
        <v>#DIV/0!</v>
      </c>
    </row>
    <row r="22" spans="1:40" s="92" customFormat="1">
      <c r="A22" s="92" t="str">
        <f t="shared" si="2"/>
        <v>MASON CO-REGULATEDResidential32RW6</v>
      </c>
      <c r="B22" s="92">
        <f t="shared" si="3"/>
        <v>1</v>
      </c>
      <c r="C22" s="109" t="s">
        <v>199</v>
      </c>
      <c r="D22" s="183">
        <f>IFERROR((VLOOKUP(C22,'[29]RM Revenue'!J:K,2,FALSE)),0)</f>
        <v>0</v>
      </c>
      <c r="E22" s="111">
        <f>VLOOKUP(A22,'[29]Service Codes'!$A$2:$H$803,8,FALSE)</f>
        <v>57.7</v>
      </c>
      <c r="F22" s="111"/>
      <c r="G22" s="113">
        <f>SUMIF('[29]RM Revenue'!$B:$B,'Mason Co. Regulated - Price Out'!$A22,'[29]RM Revenue'!S:S)</f>
        <v>0</v>
      </c>
      <c r="H22" s="113">
        <f>SUMIF('[29]RM Revenue'!$B:$B,'Mason Co. Regulated - Price Out'!$A22,'[29]RM Revenue'!T:T)</f>
        <v>0</v>
      </c>
      <c r="I22" s="113">
        <f>SUMIF('[29]RM Revenue'!$B:$B,'Mason Co. Regulated - Price Out'!$A22,'[29]RM Revenue'!U:U)</f>
        <v>0</v>
      </c>
      <c r="J22" s="113">
        <f>SUMIF('[29]RM Revenue'!$B:$B,'Mason Co. Regulated - Price Out'!$A22,'[29]RM Revenue'!V:V)</f>
        <v>0</v>
      </c>
      <c r="K22" s="113">
        <f>SUMIF('[29]RM Revenue'!$B:$B,'Mason Co. Regulated - Price Out'!$A22,'[29]RM Revenue'!W:W)</f>
        <v>0</v>
      </c>
      <c r="L22" s="113">
        <f>SUMIF('[29]RM Revenue'!$B:$B,'Mason Co. Regulated - Price Out'!$A22,'[29]RM Revenue'!X:X)</f>
        <v>0</v>
      </c>
      <c r="M22" s="113">
        <f>SUMIF('[29]RM Revenue'!$B:$B,'Mason Co. Regulated - Price Out'!$A22,'[29]RM Revenue'!Y:Y)</f>
        <v>0</v>
      </c>
      <c r="N22" s="113">
        <f>SUMIF('[29]RM Revenue'!$B:$B,'Mason Co. Regulated - Price Out'!$A22,'[29]RM Revenue'!Z:Z)</f>
        <v>0</v>
      </c>
      <c r="O22" s="113">
        <f>SUMIF('[29]RM Revenue'!$B:$B,'Mason Co. Regulated - Price Out'!$A22,'[29]RM Revenue'!AA:AA)</f>
        <v>0</v>
      </c>
      <c r="P22" s="113">
        <f>SUMIF('[29]RM Revenue'!$B:$B,'Mason Co. Regulated - Price Out'!$A22,'[29]RM Revenue'!AB:AB)</f>
        <v>0</v>
      </c>
      <c r="Q22" s="113">
        <f>SUMIF('[29]RM Revenue'!$B:$B,'Mason Co. Regulated - Price Out'!$A22,'[29]RM Revenue'!AC:AC)</f>
        <v>0</v>
      </c>
      <c r="R22" s="113">
        <f>SUMIF('[29]RM Revenue'!$B:$B,'Mason Co. Regulated - Price Out'!$A22,'[29]RM Revenue'!AD:AD)</f>
        <v>0</v>
      </c>
      <c r="S22" s="113">
        <f t="shared" si="4"/>
        <v>0</v>
      </c>
      <c r="T22" s="113"/>
      <c r="U22" s="113">
        <f t="shared" si="5"/>
        <v>0</v>
      </c>
      <c r="V22" s="113">
        <f t="shared" si="5"/>
        <v>0</v>
      </c>
      <c r="W22" s="113">
        <f t="shared" si="5"/>
        <v>0</v>
      </c>
      <c r="X22" s="113">
        <f t="shared" si="5"/>
        <v>0</v>
      </c>
      <c r="Y22" s="113">
        <f t="shared" si="5"/>
        <v>0</v>
      </c>
      <c r="Z22" s="113">
        <f t="shared" si="5"/>
        <v>0</v>
      </c>
      <c r="AA22" s="113">
        <f t="shared" si="5"/>
        <v>0</v>
      </c>
      <c r="AB22" s="113">
        <f t="shared" si="5"/>
        <v>0</v>
      </c>
      <c r="AC22" s="113">
        <f t="shared" si="5"/>
        <v>0</v>
      </c>
      <c r="AD22" s="113">
        <f t="shared" si="5"/>
        <v>0</v>
      </c>
      <c r="AE22" s="113">
        <f t="shared" si="5"/>
        <v>0</v>
      </c>
      <c r="AF22" s="113">
        <f t="shared" si="5"/>
        <v>0</v>
      </c>
      <c r="AG22" s="133">
        <f t="shared" si="6"/>
        <v>0</v>
      </c>
      <c r="AH22" s="109"/>
      <c r="AI22" s="159">
        <f t="shared" si="7"/>
        <v>57.857220622768061</v>
      </c>
      <c r="AJ22" s="159">
        <f t="shared" si="8"/>
        <v>0.15722062276805815</v>
      </c>
      <c r="AK22" s="159">
        <f t="shared" si="9"/>
        <v>0</v>
      </c>
      <c r="AL22" s="159">
        <f t="shared" si="10"/>
        <v>0</v>
      </c>
      <c r="AM22" s="160">
        <f t="shared" si="11"/>
        <v>2.7247941554256177E-3</v>
      </c>
      <c r="AN22" s="160" t="e">
        <f t="shared" si="12"/>
        <v>#DIV/0!</v>
      </c>
    </row>
    <row r="23" spans="1:40" s="92" customFormat="1" ht="12">
      <c r="A23" s="92" t="str">
        <f t="shared" si="2"/>
        <v>MASON CO-REGULATEDResidential35RW1</v>
      </c>
      <c r="B23" s="92">
        <f t="shared" si="3"/>
        <v>1</v>
      </c>
      <c r="C23" s="110" t="s">
        <v>200</v>
      </c>
      <c r="D23" s="110" t="str">
        <f>VLOOKUP(C23,'[29]RM Revenue'!J:K,2,FALSE)</f>
        <v>1-35 GAL CART WEEKLY SVC</v>
      </c>
      <c r="E23" s="111">
        <f>VLOOKUP(A23,'[29]Service Codes'!$A$2:$H$803,8,FALSE)</f>
        <v>18.3</v>
      </c>
      <c r="F23" s="112"/>
      <c r="G23" s="113">
        <f>SUMIF('[29]RM Revenue'!$B:$B,'Mason Co. Regulated - Price Out'!$A23,'[29]RM Revenue'!S:S)</f>
        <v>50300.885000000002</v>
      </c>
      <c r="H23" s="113">
        <f>SUMIF('[29]RM Revenue'!$B:$B,'Mason Co. Regulated - Price Out'!$A23,'[29]RM Revenue'!T:T)</f>
        <v>50098.574999999997</v>
      </c>
      <c r="I23" s="113">
        <f>SUMIF('[29]RM Revenue'!$B:$B,'Mason Co. Regulated - Price Out'!$A23,'[29]RM Revenue'!U:U)</f>
        <v>49489.100000000006</v>
      </c>
      <c r="J23" s="113">
        <f>SUMIF('[29]RM Revenue'!$B:$B,'Mason Co. Regulated - Price Out'!$A23,'[29]RM Revenue'!V:V)</f>
        <v>49993.18</v>
      </c>
      <c r="K23" s="113">
        <f>SUMIF('[29]RM Revenue'!$B:$B,'Mason Co. Regulated - Price Out'!$A23,'[29]RM Revenue'!W:W)</f>
        <v>51837.605000000003</v>
      </c>
      <c r="L23" s="113">
        <f>SUMIF('[29]RM Revenue'!$B:$B,'Mason Co. Regulated - Price Out'!$A23,'[29]RM Revenue'!X:X)</f>
        <v>52217.294999999998</v>
      </c>
      <c r="M23" s="113">
        <f>SUMIF('[29]RM Revenue'!$B:$B,'Mason Co. Regulated - Price Out'!$A23,'[29]RM Revenue'!Y:Y)</f>
        <v>53464.225000000006</v>
      </c>
      <c r="N23" s="113">
        <f>SUMIF('[29]RM Revenue'!$B:$B,'Mason Co. Regulated - Price Out'!$A23,'[29]RM Revenue'!Z:Z)</f>
        <v>53430.615000000005</v>
      </c>
      <c r="O23" s="113">
        <f>SUMIF('[29]RM Revenue'!$B:$B,'Mason Co. Regulated - Price Out'!$A23,'[29]RM Revenue'!AA:AA)</f>
        <v>51964.175000000003</v>
      </c>
      <c r="P23" s="113">
        <f>SUMIF('[29]RM Revenue'!$B:$B,'Mason Co. Regulated - Price Out'!$A23,'[29]RM Revenue'!AB:AB)</f>
        <v>51155.534999999996</v>
      </c>
      <c r="Q23" s="113">
        <f>SUMIF('[29]RM Revenue'!$B:$B,'Mason Co. Regulated - Price Out'!$A23,'[29]RM Revenue'!AC:AC)</f>
        <v>49475.405000000006</v>
      </c>
      <c r="R23" s="113">
        <f>SUMIF('[29]RM Revenue'!$B:$B,'Mason Co. Regulated - Price Out'!$A23,'[29]RM Revenue'!AD:AD)</f>
        <v>49373.985000000001</v>
      </c>
      <c r="S23" s="113">
        <f t="shared" si="4"/>
        <v>612800.57999999996</v>
      </c>
      <c r="T23" s="113"/>
      <c r="U23" s="113">
        <f t="shared" si="5"/>
        <v>2748.6822404371583</v>
      </c>
      <c r="V23" s="113">
        <f t="shared" si="5"/>
        <v>2737.6270491803275</v>
      </c>
      <c r="W23" s="113">
        <f t="shared" si="5"/>
        <v>2704.322404371585</v>
      </c>
      <c r="X23" s="113">
        <f t="shared" si="5"/>
        <v>2731.8677595628415</v>
      </c>
      <c r="Y23" s="113">
        <f t="shared" si="5"/>
        <v>2832.6560109289617</v>
      </c>
      <c r="Z23" s="113">
        <f t="shared" si="5"/>
        <v>2853.4040983606556</v>
      </c>
      <c r="AA23" s="113">
        <f t="shared" si="5"/>
        <v>2921.5423497267761</v>
      </c>
      <c r="AB23" s="113">
        <f t="shared" si="5"/>
        <v>2919.7057377049182</v>
      </c>
      <c r="AC23" s="113">
        <f t="shared" si="5"/>
        <v>2839.5724043715845</v>
      </c>
      <c r="AD23" s="113">
        <f t="shared" si="5"/>
        <v>2795.3844262295079</v>
      </c>
      <c r="AE23" s="113">
        <f t="shared" si="5"/>
        <v>2703.5740437158474</v>
      </c>
      <c r="AF23" s="113">
        <f t="shared" si="5"/>
        <v>2698.0319672131145</v>
      </c>
      <c r="AG23" s="133">
        <f t="shared" si="6"/>
        <v>2790.5308743169403</v>
      </c>
      <c r="AI23" s="159">
        <f t="shared" si="7"/>
        <v>18.349863733044288</v>
      </c>
      <c r="AJ23" s="159">
        <f t="shared" si="8"/>
        <v>4.9863733044286818E-2</v>
      </c>
      <c r="AK23" s="159">
        <f t="shared" si="9"/>
        <v>1669.7554388253625</v>
      </c>
      <c r="AL23" s="159">
        <f t="shared" si="10"/>
        <v>614470.33543882531</v>
      </c>
      <c r="AM23" s="160">
        <f t="shared" si="11"/>
        <v>2.7247941554255093E-3</v>
      </c>
      <c r="AN23" s="160">
        <f t="shared" si="12"/>
        <v>2.7247941554255097E-3</v>
      </c>
    </row>
    <row r="24" spans="1:40" s="92" customFormat="1">
      <c r="A24" s="92" t="str">
        <f t="shared" si="2"/>
        <v>MASON CO-REGULATEDResidential45RW1</v>
      </c>
      <c r="B24" s="92">
        <f t="shared" si="3"/>
        <v>1</v>
      </c>
      <c r="C24" s="110" t="s">
        <v>201</v>
      </c>
      <c r="D24" s="110" t="str">
        <f>VLOOKUP(C24,'[29]RM Revenue'!J:K,2,FALSE)</f>
        <v>1-45 GAL CAN-WEEKLY SVC</v>
      </c>
      <c r="E24" s="111">
        <f>VLOOKUP(A24,'[29]Service Codes'!$A$2:$H$803,8,FALSE)</f>
        <v>21.49</v>
      </c>
      <c r="F24" s="112"/>
      <c r="G24" s="113">
        <f>SUMIF('[29]RM Revenue'!$B:$B,'Mason Co. Regulated - Price Out'!$A24,'[29]RM Revenue'!S:S)</f>
        <v>-127.25000000000001</v>
      </c>
      <c r="H24" s="113">
        <f>SUMIF('[29]RM Revenue'!$B:$B,'Mason Co. Regulated - Price Out'!$A24,'[29]RM Revenue'!T:T)</f>
        <v>21.49</v>
      </c>
      <c r="I24" s="113">
        <f>SUMIF('[29]RM Revenue'!$B:$B,'Mason Co. Regulated - Price Out'!$A24,'[29]RM Revenue'!U:U)</f>
        <v>21.49</v>
      </c>
      <c r="J24" s="113">
        <f>SUMIF('[29]RM Revenue'!$B:$B,'Mason Co. Regulated - Price Out'!$A24,'[29]RM Revenue'!V:V)</f>
        <v>21.49</v>
      </c>
      <c r="K24" s="113">
        <f>SUMIF('[29]RM Revenue'!$B:$B,'Mason Co. Regulated - Price Out'!$A24,'[29]RM Revenue'!W:W)</f>
        <v>0</v>
      </c>
      <c r="L24" s="113">
        <f>SUMIF('[29]RM Revenue'!$B:$B,'Mason Co. Regulated - Price Out'!$A24,'[29]RM Revenue'!X:X)</f>
        <v>0</v>
      </c>
      <c r="M24" s="113">
        <f>SUMIF('[29]RM Revenue'!$B:$B,'Mason Co. Regulated - Price Out'!$A24,'[29]RM Revenue'!Y:Y)</f>
        <v>0</v>
      </c>
      <c r="N24" s="113">
        <f>SUMIF('[29]RM Revenue'!$B:$B,'Mason Co. Regulated - Price Out'!$A24,'[29]RM Revenue'!Z:Z)</f>
        <v>0</v>
      </c>
      <c r="O24" s="113">
        <f>SUMIF('[29]RM Revenue'!$B:$B,'Mason Co. Regulated - Price Out'!$A24,'[29]RM Revenue'!AA:AA)</f>
        <v>0</v>
      </c>
      <c r="P24" s="113">
        <f>SUMIF('[29]RM Revenue'!$B:$B,'Mason Co. Regulated - Price Out'!$A24,'[29]RM Revenue'!AB:AB)</f>
        <v>0</v>
      </c>
      <c r="Q24" s="113">
        <f>SUMIF('[29]RM Revenue'!$B:$B,'Mason Co. Regulated - Price Out'!$A24,'[29]RM Revenue'!AC:AC)</f>
        <v>0</v>
      </c>
      <c r="R24" s="113">
        <f>SUMIF('[29]RM Revenue'!$B:$B,'Mason Co. Regulated - Price Out'!$A24,'[29]RM Revenue'!AD:AD)</f>
        <v>0</v>
      </c>
      <c r="S24" s="113">
        <f t="shared" si="4"/>
        <v>-62.78000000000003</v>
      </c>
      <c r="T24" s="113"/>
      <c r="U24" s="113">
        <f t="shared" si="5"/>
        <v>-5.9213587715216391</v>
      </c>
      <c r="V24" s="113">
        <f t="shared" si="5"/>
        <v>1</v>
      </c>
      <c r="W24" s="113">
        <f t="shared" si="5"/>
        <v>1</v>
      </c>
      <c r="X24" s="113">
        <f t="shared" si="5"/>
        <v>1</v>
      </c>
      <c r="Y24" s="113">
        <f t="shared" si="5"/>
        <v>0</v>
      </c>
      <c r="Z24" s="113">
        <f t="shared" si="5"/>
        <v>0</v>
      </c>
      <c r="AA24" s="113">
        <f t="shared" si="5"/>
        <v>0</v>
      </c>
      <c r="AB24" s="113">
        <f t="shared" si="5"/>
        <v>0</v>
      </c>
      <c r="AC24" s="113">
        <f t="shared" si="5"/>
        <v>0</v>
      </c>
      <c r="AD24" s="113">
        <f t="shared" si="5"/>
        <v>0</v>
      </c>
      <c r="AE24" s="113">
        <f t="shared" si="5"/>
        <v>0</v>
      </c>
      <c r="AF24" s="113">
        <f t="shared" si="5"/>
        <v>0</v>
      </c>
      <c r="AG24" s="133">
        <f t="shared" si="6"/>
        <v>-0.24344656429346992</v>
      </c>
      <c r="AH24" s="109"/>
      <c r="AI24" s="159">
        <f t="shared" si="7"/>
        <v>21.548555826400094</v>
      </c>
      <c r="AJ24" s="159">
        <f t="shared" si="8"/>
        <v>5.8555826400095157E-2</v>
      </c>
      <c r="AK24" s="159">
        <f t="shared" si="9"/>
        <v>-0.17106257707761635</v>
      </c>
      <c r="AL24" s="159">
        <f t="shared" si="10"/>
        <v>-62.951062577077643</v>
      </c>
      <c r="AM24" s="160">
        <f t="shared" si="11"/>
        <v>2.7247941554255544E-3</v>
      </c>
      <c r="AN24" s="160">
        <f t="shared" si="12"/>
        <v>2.7247941554255539E-3</v>
      </c>
    </row>
    <row r="25" spans="1:40" s="92" customFormat="1">
      <c r="A25" s="92" t="str">
        <f t="shared" si="2"/>
        <v>MASON CO-REGULATEDResidential48RW1</v>
      </c>
      <c r="B25" s="92">
        <f t="shared" si="3"/>
        <v>1</v>
      </c>
      <c r="C25" s="110" t="s">
        <v>202</v>
      </c>
      <c r="D25" s="110" t="str">
        <f>VLOOKUP(C25,'[29]RM Revenue'!J:K,2,FALSE)</f>
        <v>1-48 GAL WEEKLY</v>
      </c>
      <c r="E25" s="111">
        <f>VLOOKUP(A25,'[29]Service Codes'!$A$2:$H$803,8,FALSE)</f>
        <v>23.25</v>
      </c>
      <c r="F25" s="112"/>
      <c r="G25" s="113">
        <f>SUMIF('[29]RM Revenue'!$B:$B,'Mason Co. Regulated - Price Out'!$A25,'[29]RM Revenue'!S:S)</f>
        <v>30847.355</v>
      </c>
      <c r="H25" s="113">
        <f>SUMIF('[29]RM Revenue'!$B:$B,'Mason Co. Regulated - Price Out'!$A25,'[29]RM Revenue'!T:T)</f>
        <v>30661.885000000002</v>
      </c>
      <c r="I25" s="113">
        <f>SUMIF('[29]RM Revenue'!$B:$B,'Mason Co. Regulated - Price Out'!$A25,'[29]RM Revenue'!U:U)</f>
        <v>30739.82</v>
      </c>
      <c r="J25" s="113">
        <f>SUMIF('[29]RM Revenue'!$B:$B,'Mason Co. Regulated - Price Out'!$A25,'[29]RM Revenue'!V:V)</f>
        <v>30983.329999999998</v>
      </c>
      <c r="K25" s="113">
        <f>SUMIF('[29]RM Revenue'!$B:$B,'Mason Co. Regulated - Price Out'!$A25,'[29]RM Revenue'!W:W)</f>
        <v>32726.635000000002</v>
      </c>
      <c r="L25" s="113">
        <f>SUMIF('[29]RM Revenue'!$B:$B,'Mason Co. Regulated - Price Out'!$A25,'[29]RM Revenue'!X:X)</f>
        <v>33020.334999999999</v>
      </c>
      <c r="M25" s="113">
        <f>SUMIF('[29]RM Revenue'!$B:$B,'Mason Co. Regulated - Price Out'!$A25,'[29]RM Revenue'!Y:Y)</f>
        <v>33882.974999999999</v>
      </c>
      <c r="N25" s="113">
        <f>SUMIF('[29]RM Revenue'!$B:$B,'Mason Co. Regulated - Price Out'!$A25,'[29]RM Revenue'!Z:Z)</f>
        <v>33959.964999999997</v>
      </c>
      <c r="O25" s="113">
        <f>SUMIF('[29]RM Revenue'!$B:$B,'Mason Co. Regulated - Price Out'!$A25,'[29]RM Revenue'!AA:AA)</f>
        <v>34018.294999999998</v>
      </c>
      <c r="P25" s="113">
        <f>SUMIF('[29]RM Revenue'!$B:$B,'Mason Co. Regulated - Price Out'!$A25,'[29]RM Revenue'!AB:AB)</f>
        <v>33417.985000000001</v>
      </c>
      <c r="Q25" s="113">
        <f>SUMIF('[29]RM Revenue'!$B:$B,'Mason Co. Regulated - Price Out'!$A25,'[29]RM Revenue'!AC:AC)</f>
        <v>33464.525000000001</v>
      </c>
      <c r="R25" s="113">
        <f>SUMIF('[29]RM Revenue'!$B:$B,'Mason Co. Regulated - Price Out'!$A25,'[29]RM Revenue'!AD:AD)</f>
        <v>33082.985000000001</v>
      </c>
      <c r="S25" s="113">
        <f t="shared" si="4"/>
        <v>390806.08999999997</v>
      </c>
      <c r="T25" s="113"/>
      <c r="U25" s="113">
        <f t="shared" si="5"/>
        <v>1326.7679569892473</v>
      </c>
      <c r="V25" s="113">
        <f t="shared" si="5"/>
        <v>1318.7907526881722</v>
      </c>
      <c r="W25" s="113">
        <f t="shared" si="5"/>
        <v>1322.1427956989248</v>
      </c>
      <c r="X25" s="113">
        <f t="shared" si="5"/>
        <v>1332.6163440860214</v>
      </c>
      <c r="Y25" s="113">
        <f t="shared" si="5"/>
        <v>1407.5972043010754</v>
      </c>
      <c r="Z25" s="113">
        <f t="shared" si="5"/>
        <v>1420.2294623655914</v>
      </c>
      <c r="AA25" s="113">
        <f t="shared" si="5"/>
        <v>1457.3322580645161</v>
      </c>
      <c r="AB25" s="113">
        <f t="shared" si="5"/>
        <v>1460.6436559139784</v>
      </c>
      <c r="AC25" s="113">
        <f t="shared" si="5"/>
        <v>1463.1524731182794</v>
      </c>
      <c r="AD25" s="113">
        <f t="shared" si="5"/>
        <v>1437.3326881720429</v>
      </c>
      <c r="AE25" s="113">
        <f t="shared" si="5"/>
        <v>1439.3344086021507</v>
      </c>
      <c r="AF25" s="113">
        <f t="shared" si="5"/>
        <v>1422.9240860215054</v>
      </c>
      <c r="AG25" s="133">
        <f t="shared" si="6"/>
        <v>1400.7386738351254</v>
      </c>
      <c r="AH25" s="109"/>
      <c r="AI25" s="159">
        <f t="shared" si="7"/>
        <v>23.313351464113644</v>
      </c>
      <c r="AJ25" s="159">
        <f t="shared" si="8"/>
        <v>6.335146411364434E-2</v>
      </c>
      <c r="AK25" s="159">
        <f t="shared" si="9"/>
        <v>1064.8661499367165</v>
      </c>
      <c r="AL25" s="159">
        <f t="shared" si="10"/>
        <v>391870.95614993671</v>
      </c>
      <c r="AM25" s="160">
        <f t="shared" si="11"/>
        <v>2.724794155425563E-3</v>
      </c>
      <c r="AN25" s="160">
        <f t="shared" si="12"/>
        <v>2.724794155425563E-3</v>
      </c>
    </row>
    <row r="26" spans="1:40" s="92" customFormat="1">
      <c r="A26" s="92" t="str">
        <f t="shared" si="2"/>
        <v>MASON CO-REGULATEDResidential64RW1</v>
      </c>
      <c r="B26" s="92">
        <f t="shared" si="3"/>
        <v>1</v>
      </c>
      <c r="C26" s="110" t="s">
        <v>203</v>
      </c>
      <c r="D26" s="110" t="str">
        <f>VLOOKUP(C26,'[29]RM Revenue'!J:K,2,FALSE)</f>
        <v>1-64 GAL CART WEEKLY SVC</v>
      </c>
      <c r="E26" s="111">
        <f>VLOOKUP(A26,'[29]Service Codes'!$A$2:$H$803,8,FALSE)</f>
        <v>28.38</v>
      </c>
      <c r="F26" s="112"/>
      <c r="G26" s="113">
        <f>SUMIF('[29]RM Revenue'!$B:$B,'Mason Co. Regulated - Price Out'!$A26,'[29]RM Revenue'!S:S)</f>
        <v>31291.764999999999</v>
      </c>
      <c r="H26" s="113">
        <f>SUMIF('[29]RM Revenue'!$B:$B,'Mason Co. Regulated - Price Out'!$A26,'[29]RM Revenue'!T:T)</f>
        <v>31004.155000000002</v>
      </c>
      <c r="I26" s="113">
        <f>SUMIF('[29]RM Revenue'!$B:$B,'Mason Co. Regulated - Price Out'!$A26,'[29]RM Revenue'!U:U)</f>
        <v>31881.52</v>
      </c>
      <c r="J26" s="113">
        <f>SUMIF('[29]RM Revenue'!$B:$B,'Mason Co. Regulated - Price Out'!$A26,'[29]RM Revenue'!V:V)</f>
        <v>31938.190000000002</v>
      </c>
      <c r="K26" s="113">
        <f>SUMIF('[29]RM Revenue'!$B:$B,'Mason Co. Regulated - Price Out'!$A26,'[29]RM Revenue'!W:W)</f>
        <v>33746.974999999999</v>
      </c>
      <c r="L26" s="113">
        <f>SUMIF('[29]RM Revenue'!$B:$B,'Mason Co. Regulated - Price Out'!$A26,'[29]RM Revenue'!X:X)</f>
        <v>33636.735000000001</v>
      </c>
      <c r="M26" s="113">
        <f>SUMIF('[29]RM Revenue'!$B:$B,'Mason Co. Regulated - Price Out'!$A26,'[29]RM Revenue'!Y:Y)</f>
        <v>35746.560000000005</v>
      </c>
      <c r="N26" s="113">
        <f>SUMIF('[29]RM Revenue'!$B:$B,'Mason Co. Regulated - Price Out'!$A26,'[29]RM Revenue'!Z:Z)</f>
        <v>35796.86</v>
      </c>
      <c r="O26" s="113">
        <f>SUMIF('[29]RM Revenue'!$B:$B,'Mason Co. Regulated - Price Out'!$A26,'[29]RM Revenue'!AA:AA)</f>
        <v>36024.07</v>
      </c>
      <c r="P26" s="113">
        <f>SUMIF('[29]RM Revenue'!$B:$B,'Mason Co. Regulated - Price Out'!$A26,'[29]RM Revenue'!AB:AB)</f>
        <v>35585.560000000005</v>
      </c>
      <c r="Q26" s="113">
        <f>SUMIF('[29]RM Revenue'!$B:$B,'Mason Co. Regulated - Price Out'!$A26,'[29]RM Revenue'!AC:AC)</f>
        <v>35668.54</v>
      </c>
      <c r="R26" s="113">
        <f>SUMIF('[29]RM Revenue'!$B:$B,'Mason Co. Regulated - Price Out'!$A26,'[29]RM Revenue'!AD:AD)</f>
        <v>35195.360000000001</v>
      </c>
      <c r="S26" s="113">
        <f t="shared" si="4"/>
        <v>407516.29</v>
      </c>
      <c r="T26" s="113"/>
      <c r="U26" s="113">
        <f t="shared" si="5"/>
        <v>1102.5991895701197</v>
      </c>
      <c r="V26" s="113">
        <f t="shared" si="5"/>
        <v>1092.4649400986611</v>
      </c>
      <c r="W26" s="113">
        <f t="shared" si="5"/>
        <v>1123.3798449612405</v>
      </c>
      <c r="X26" s="113">
        <f t="shared" si="5"/>
        <v>1125.3766737138831</v>
      </c>
      <c r="Y26" s="113">
        <f t="shared" si="5"/>
        <v>1189.1111698379141</v>
      </c>
      <c r="Z26" s="113">
        <f t="shared" si="5"/>
        <v>1185.2267441860465</v>
      </c>
      <c r="AA26" s="113">
        <f t="shared" si="5"/>
        <v>1259.5687103594082</v>
      </c>
      <c r="AB26" s="113">
        <f t="shared" si="5"/>
        <v>1261.341085271318</v>
      </c>
      <c r="AC26" s="113">
        <f t="shared" si="5"/>
        <v>1269.347075405215</v>
      </c>
      <c r="AD26" s="113">
        <f t="shared" si="5"/>
        <v>1253.8957011980269</v>
      </c>
      <c r="AE26" s="113">
        <f t="shared" si="5"/>
        <v>1256.8195912614517</v>
      </c>
      <c r="AF26" s="113">
        <f t="shared" si="5"/>
        <v>1240.1465821000706</v>
      </c>
      <c r="AG26" s="133">
        <f t="shared" si="6"/>
        <v>1196.6064423302798</v>
      </c>
      <c r="AH26" s="109"/>
      <c r="AI26" s="159">
        <f t="shared" si="7"/>
        <v>28.457329658130977</v>
      </c>
      <c r="AJ26" s="159">
        <f t="shared" si="8"/>
        <v>7.7329658130977919E-2</v>
      </c>
      <c r="AK26" s="159">
        <f t="shared" si="9"/>
        <v>1110.3980052327154</v>
      </c>
      <c r="AL26" s="159">
        <f t="shared" si="10"/>
        <v>408626.68800523272</v>
      </c>
      <c r="AM26" s="160">
        <f t="shared" si="11"/>
        <v>2.7247941554255787E-3</v>
      </c>
      <c r="AN26" s="160">
        <f t="shared" si="12"/>
        <v>2.7247941554255791E-3</v>
      </c>
    </row>
    <row r="27" spans="1:40" s="92" customFormat="1">
      <c r="A27" s="92" t="str">
        <f t="shared" si="2"/>
        <v>MASON CO-REGULATEDResidential96RW1</v>
      </c>
      <c r="B27" s="92">
        <f t="shared" si="3"/>
        <v>1</v>
      </c>
      <c r="C27" s="109" t="s">
        <v>204</v>
      </c>
      <c r="D27" s="110" t="str">
        <f>VLOOKUP(C27,'[29]RM Revenue'!J:K,2,FALSE)</f>
        <v>1-96 GAL CART WEEKLY SVC</v>
      </c>
      <c r="E27" s="111">
        <f>VLOOKUP(A27,'[29]Service Codes'!$A$2:$H$803,8,FALSE)</f>
        <v>35.42</v>
      </c>
      <c r="F27" s="112"/>
      <c r="G27" s="113">
        <f>SUMIF('[29]RM Revenue'!$B:$B,'Mason Co. Regulated - Price Out'!$A27,'[29]RM Revenue'!S:S)</f>
        <v>19561.984999999997</v>
      </c>
      <c r="H27" s="113">
        <f>SUMIF('[29]RM Revenue'!$B:$B,'Mason Co. Regulated - Price Out'!$A27,'[29]RM Revenue'!T:T)</f>
        <v>19191.134999999998</v>
      </c>
      <c r="I27" s="113">
        <f>SUMIF('[29]RM Revenue'!$B:$B,'Mason Co. Regulated - Price Out'!$A27,'[29]RM Revenue'!U:U)</f>
        <v>19814.25</v>
      </c>
      <c r="J27" s="113">
        <f>SUMIF('[29]RM Revenue'!$B:$B,'Mason Co. Regulated - Price Out'!$A27,'[29]RM Revenue'!V:V)</f>
        <v>19334.390000000003</v>
      </c>
      <c r="K27" s="113">
        <f>SUMIF('[29]RM Revenue'!$B:$B,'Mason Co. Regulated - Price Out'!$A27,'[29]RM Revenue'!W:W)</f>
        <v>20803.559999999998</v>
      </c>
      <c r="L27" s="113">
        <f>SUMIF('[29]RM Revenue'!$B:$B,'Mason Co. Regulated - Price Out'!$A27,'[29]RM Revenue'!X:X)</f>
        <v>20707.57</v>
      </c>
      <c r="M27" s="113">
        <f>SUMIF('[29]RM Revenue'!$B:$B,'Mason Co. Regulated - Price Out'!$A27,'[29]RM Revenue'!Y:Y)</f>
        <v>22063.394999999997</v>
      </c>
      <c r="N27" s="113">
        <f>SUMIF('[29]RM Revenue'!$B:$B,'Mason Co. Regulated - Price Out'!$A27,'[29]RM Revenue'!Z:Z)</f>
        <v>22290.934999999998</v>
      </c>
      <c r="O27" s="113">
        <f>SUMIF('[29]RM Revenue'!$B:$B,'Mason Co. Regulated - Price Out'!$A27,'[29]RM Revenue'!AA:AA)</f>
        <v>23087.16</v>
      </c>
      <c r="P27" s="113">
        <f>SUMIF('[29]RM Revenue'!$B:$B,'Mason Co. Regulated - Price Out'!$A27,'[29]RM Revenue'!AB:AB)</f>
        <v>22234.38</v>
      </c>
      <c r="Q27" s="113">
        <f>SUMIF('[29]RM Revenue'!$B:$B,'Mason Co. Regulated - Price Out'!$A27,'[29]RM Revenue'!AC:AC)</f>
        <v>23151.1</v>
      </c>
      <c r="R27" s="113">
        <f>SUMIF('[29]RM Revenue'!$B:$B,'Mason Co. Regulated - Price Out'!$A27,'[29]RM Revenue'!AD:AD)</f>
        <v>22774.03</v>
      </c>
      <c r="S27" s="113">
        <f t="shared" si="4"/>
        <v>255013.88999999998</v>
      </c>
      <c r="T27" s="113"/>
      <c r="U27" s="113">
        <f t="shared" si="5"/>
        <v>552.28642010163742</v>
      </c>
      <c r="V27" s="113">
        <f t="shared" si="5"/>
        <v>541.81634669678135</v>
      </c>
      <c r="W27" s="113">
        <f t="shared" si="5"/>
        <v>559.40852625635227</v>
      </c>
      <c r="X27" s="113">
        <f t="shared" si="5"/>
        <v>545.86081309994358</v>
      </c>
      <c r="Y27" s="113">
        <f t="shared" si="5"/>
        <v>587.33935629587791</v>
      </c>
      <c r="Z27" s="113">
        <f t="shared" si="5"/>
        <v>584.62930547713154</v>
      </c>
      <c r="AA27" s="113">
        <f t="shared" si="5"/>
        <v>622.90782044042896</v>
      </c>
      <c r="AB27" s="113">
        <f t="shared" si="5"/>
        <v>629.33187464709192</v>
      </c>
      <c r="AC27" s="113">
        <f t="shared" si="5"/>
        <v>651.81140598531897</v>
      </c>
      <c r="AD27" s="113">
        <f t="shared" si="5"/>
        <v>627.73517786561263</v>
      </c>
      <c r="AE27" s="113">
        <f t="shared" si="5"/>
        <v>653.61660079051376</v>
      </c>
      <c r="AF27" s="113">
        <f t="shared" si="5"/>
        <v>642.97092038396374</v>
      </c>
      <c r="AG27" s="133">
        <f t="shared" si="6"/>
        <v>599.97621400338789</v>
      </c>
      <c r="AH27" s="109"/>
      <c r="AI27" s="159">
        <f t="shared" si="7"/>
        <v>35.516512208985176</v>
      </c>
      <c r="AJ27" s="159">
        <f t="shared" si="8"/>
        <v>9.6512208985174652E-2</v>
      </c>
      <c r="AK27" s="159">
        <f t="shared" si="9"/>
        <v>694.86035702434617</v>
      </c>
      <c r="AL27" s="159">
        <f t="shared" si="10"/>
        <v>255708.75035702434</v>
      </c>
      <c r="AM27" s="160">
        <f t="shared" si="11"/>
        <v>2.7247941554255969E-3</v>
      </c>
      <c r="AN27" s="160">
        <f t="shared" si="12"/>
        <v>2.7247941554255973E-3</v>
      </c>
    </row>
    <row r="28" spans="1:40" s="92" customFormat="1">
      <c r="A28" s="92" t="str">
        <f t="shared" si="2"/>
        <v>MASON CO-REGULATEDResidential32RM1</v>
      </c>
      <c r="B28" s="92">
        <f t="shared" si="3"/>
        <v>1</v>
      </c>
      <c r="C28" s="110" t="s">
        <v>205</v>
      </c>
      <c r="D28" s="183">
        <f>IFERROR((VLOOKUP(C28,'[29]RM Revenue'!J:K,2,FALSE)),0)</f>
        <v>0</v>
      </c>
      <c r="E28" s="111">
        <f>VLOOKUP(A28,'[29]Service Codes'!$A$2:$H$803,8,FALSE)</f>
        <v>5.03</v>
      </c>
      <c r="F28" s="112"/>
      <c r="G28" s="113">
        <f>SUMIF('[29]RM Revenue'!$B:$B,'Mason Co. Regulated - Price Out'!$A28,'[29]RM Revenue'!S:S)</f>
        <v>0</v>
      </c>
      <c r="H28" s="113">
        <f>SUMIF('[29]RM Revenue'!$B:$B,'Mason Co. Regulated - Price Out'!$A28,'[29]RM Revenue'!T:T)</f>
        <v>0</v>
      </c>
      <c r="I28" s="113">
        <f>SUMIF('[29]RM Revenue'!$B:$B,'Mason Co. Regulated - Price Out'!$A28,'[29]RM Revenue'!U:U)</f>
        <v>0</v>
      </c>
      <c r="J28" s="113">
        <f>SUMIF('[29]RM Revenue'!$B:$B,'Mason Co. Regulated - Price Out'!$A28,'[29]RM Revenue'!V:V)</f>
        <v>0</v>
      </c>
      <c r="K28" s="113">
        <f>SUMIF('[29]RM Revenue'!$B:$B,'Mason Co. Regulated - Price Out'!$A28,'[29]RM Revenue'!W:W)</f>
        <v>0</v>
      </c>
      <c r="L28" s="113">
        <f>SUMIF('[29]RM Revenue'!$B:$B,'Mason Co. Regulated - Price Out'!$A28,'[29]RM Revenue'!X:X)</f>
        <v>0</v>
      </c>
      <c r="M28" s="113">
        <f>SUMIF('[29]RM Revenue'!$B:$B,'Mason Co. Regulated - Price Out'!$A28,'[29]RM Revenue'!Y:Y)</f>
        <v>0</v>
      </c>
      <c r="N28" s="113">
        <f>SUMIF('[29]RM Revenue'!$B:$B,'Mason Co. Regulated - Price Out'!$A28,'[29]RM Revenue'!Z:Z)</f>
        <v>0</v>
      </c>
      <c r="O28" s="113">
        <f>SUMIF('[29]RM Revenue'!$B:$B,'Mason Co. Regulated - Price Out'!$A28,'[29]RM Revenue'!AA:AA)</f>
        <v>0</v>
      </c>
      <c r="P28" s="113">
        <f>SUMIF('[29]RM Revenue'!$B:$B,'Mason Co. Regulated - Price Out'!$A28,'[29]RM Revenue'!AB:AB)</f>
        <v>0</v>
      </c>
      <c r="Q28" s="113">
        <f>SUMIF('[29]RM Revenue'!$B:$B,'Mason Co. Regulated - Price Out'!$A28,'[29]RM Revenue'!AC:AC)</f>
        <v>0</v>
      </c>
      <c r="R28" s="113">
        <f>SUMIF('[29]RM Revenue'!$B:$B,'Mason Co. Regulated - Price Out'!$A28,'[29]RM Revenue'!AD:AD)</f>
        <v>0</v>
      </c>
      <c r="S28" s="113">
        <f t="shared" si="4"/>
        <v>0</v>
      </c>
      <c r="T28" s="113"/>
      <c r="U28" s="113">
        <f t="shared" si="5"/>
        <v>0</v>
      </c>
      <c r="V28" s="113">
        <f t="shared" si="5"/>
        <v>0</v>
      </c>
      <c r="W28" s="113">
        <f t="shared" si="5"/>
        <v>0</v>
      </c>
      <c r="X28" s="113">
        <f t="shared" si="5"/>
        <v>0</v>
      </c>
      <c r="Y28" s="113">
        <f t="shared" si="5"/>
        <v>0</v>
      </c>
      <c r="Z28" s="113">
        <f t="shared" si="5"/>
        <v>0</v>
      </c>
      <c r="AA28" s="113">
        <f t="shared" si="5"/>
        <v>0</v>
      </c>
      <c r="AB28" s="113">
        <f t="shared" si="5"/>
        <v>0</v>
      </c>
      <c r="AC28" s="113">
        <f t="shared" si="5"/>
        <v>0</v>
      </c>
      <c r="AD28" s="113">
        <f t="shared" si="5"/>
        <v>0</v>
      </c>
      <c r="AE28" s="113">
        <f t="shared" si="5"/>
        <v>0</v>
      </c>
      <c r="AF28" s="113">
        <f t="shared" si="5"/>
        <v>0</v>
      </c>
      <c r="AG28" s="133">
        <f t="shared" si="6"/>
        <v>0</v>
      </c>
      <c r="AH28" s="109"/>
      <c r="AI28" s="159">
        <f t="shared" si="7"/>
        <v>5.0437057146017912</v>
      </c>
      <c r="AJ28" s="159">
        <f t="shared" si="8"/>
        <v>1.370571460179093E-2</v>
      </c>
      <c r="AK28" s="159">
        <f t="shared" si="9"/>
        <v>0</v>
      </c>
      <c r="AL28" s="159">
        <f t="shared" si="10"/>
        <v>0</v>
      </c>
      <c r="AM28" s="160">
        <f t="shared" si="11"/>
        <v>2.724794155425632E-3</v>
      </c>
      <c r="AN28" s="160" t="e">
        <f t="shared" si="12"/>
        <v>#DIV/0!</v>
      </c>
    </row>
    <row r="29" spans="1:40" s="92" customFormat="1">
      <c r="A29" s="92" t="str">
        <f t="shared" si="2"/>
        <v>MASON CO-REGULATEDResidential35RM1</v>
      </c>
      <c r="B29" s="92">
        <f t="shared" si="3"/>
        <v>1</v>
      </c>
      <c r="C29" s="109" t="s">
        <v>206</v>
      </c>
      <c r="D29" s="110" t="str">
        <f>VLOOKUP(C29,'[29]RM Revenue'!J:K,2,FALSE)</f>
        <v>1-35 GAL CART MONTHLY SVC</v>
      </c>
      <c r="E29" s="111">
        <f>VLOOKUP(A29,'[29]Service Codes'!$A$2:$H$803,8,FALSE)</f>
        <v>6.45</v>
      </c>
      <c r="F29" s="112"/>
      <c r="G29" s="113">
        <f>SUMIF('[29]RM Revenue'!$B:$B,'Mason Co. Regulated - Price Out'!$A29,'[29]RM Revenue'!S:S)</f>
        <v>1706.0250000000001</v>
      </c>
      <c r="H29" s="113">
        <f>SUMIF('[29]RM Revenue'!$B:$B,'Mason Co. Regulated - Price Out'!$A29,'[29]RM Revenue'!T:T)</f>
        <v>1706.0249999999999</v>
      </c>
      <c r="I29" s="113">
        <f>SUMIF('[29]RM Revenue'!$B:$B,'Mason Co. Regulated - Price Out'!$A29,'[29]RM Revenue'!U:U)</f>
        <v>1689.9</v>
      </c>
      <c r="J29" s="113">
        <f>SUMIF('[29]RM Revenue'!$B:$B,'Mason Co. Regulated - Price Out'!$A29,'[29]RM Revenue'!V:V)</f>
        <v>1683.3600000000001</v>
      </c>
      <c r="K29" s="113">
        <f>SUMIF('[29]RM Revenue'!$B:$B,'Mason Co. Regulated - Price Out'!$A29,'[29]RM Revenue'!W:W)</f>
        <v>1660.875</v>
      </c>
      <c r="L29" s="113">
        <f>SUMIF('[29]RM Revenue'!$B:$B,'Mason Co. Regulated - Price Out'!$A29,'[29]RM Revenue'!X:X)</f>
        <v>1667.3249999999998</v>
      </c>
      <c r="M29" s="113">
        <f>SUMIF('[29]RM Revenue'!$B:$B,'Mason Co. Regulated - Price Out'!$A29,'[29]RM Revenue'!Y:Y)</f>
        <v>1612.5</v>
      </c>
      <c r="N29" s="113">
        <f>SUMIF('[29]RM Revenue'!$B:$B,'Mason Co. Regulated - Price Out'!$A29,'[29]RM Revenue'!Z:Z)</f>
        <v>1612.5</v>
      </c>
      <c r="O29" s="113">
        <f>SUMIF('[29]RM Revenue'!$B:$B,'Mason Co. Regulated - Price Out'!$A29,'[29]RM Revenue'!AA:AA)</f>
        <v>1564.125</v>
      </c>
      <c r="P29" s="113">
        <f>SUMIF('[29]RM Revenue'!$B:$B,'Mason Co. Regulated - Price Out'!$A29,'[29]RM Revenue'!AB:AB)</f>
        <v>1570.575</v>
      </c>
      <c r="Q29" s="113">
        <f>SUMIF('[29]RM Revenue'!$B:$B,'Mason Co. Regulated - Price Out'!$A29,'[29]RM Revenue'!AC:AC)</f>
        <v>1541.55</v>
      </c>
      <c r="R29" s="113">
        <f>SUMIF('[29]RM Revenue'!$B:$B,'Mason Co. Regulated - Price Out'!$A29,'[29]RM Revenue'!AD:AD)</f>
        <v>1522.2</v>
      </c>
      <c r="S29" s="113">
        <f t="shared" si="4"/>
        <v>19536.960000000003</v>
      </c>
      <c r="T29" s="113"/>
      <c r="U29" s="113">
        <f t="shared" si="5"/>
        <v>264.5</v>
      </c>
      <c r="V29" s="113">
        <f t="shared" si="5"/>
        <v>264.5</v>
      </c>
      <c r="W29" s="113">
        <f t="shared" si="5"/>
        <v>262</v>
      </c>
      <c r="X29" s="113">
        <f t="shared" si="5"/>
        <v>260.98604651162793</v>
      </c>
      <c r="Y29" s="113">
        <f t="shared" si="5"/>
        <v>257.5</v>
      </c>
      <c r="Z29" s="113">
        <f t="shared" si="5"/>
        <v>258.49999999999994</v>
      </c>
      <c r="AA29" s="113">
        <f t="shared" si="5"/>
        <v>250</v>
      </c>
      <c r="AB29" s="113">
        <f t="shared" si="5"/>
        <v>250</v>
      </c>
      <c r="AC29" s="113">
        <f t="shared" si="5"/>
        <v>242.5</v>
      </c>
      <c r="AD29" s="113">
        <f t="shared" si="5"/>
        <v>243.5</v>
      </c>
      <c r="AE29" s="113">
        <f t="shared" si="5"/>
        <v>239</v>
      </c>
      <c r="AF29" s="113">
        <f t="shared" si="5"/>
        <v>236</v>
      </c>
      <c r="AG29" s="133">
        <f t="shared" si="6"/>
        <v>252.41550387596899</v>
      </c>
      <c r="AH29" s="109"/>
      <c r="AI29" s="159">
        <f t="shared" si="7"/>
        <v>6.4675749223024956</v>
      </c>
      <c r="AJ29" s="159">
        <f t="shared" si="8"/>
        <v>1.7574922302495466E-2</v>
      </c>
      <c r="AK29" s="159">
        <f t="shared" si="9"/>
        <v>53.234194422784782</v>
      </c>
      <c r="AL29" s="159">
        <f t="shared" si="10"/>
        <v>19590.194194422787</v>
      </c>
      <c r="AM29" s="160">
        <f t="shared" si="11"/>
        <v>2.7247941554256537E-3</v>
      </c>
      <c r="AN29" s="160">
        <f t="shared" si="12"/>
        <v>2.7247941554256533E-3</v>
      </c>
    </row>
    <row r="30" spans="1:40" s="92" customFormat="1">
      <c r="A30" s="92" t="str">
        <f t="shared" si="2"/>
        <v>MASON CO-REGULATEDResidential48RM1</v>
      </c>
      <c r="B30" s="92">
        <f t="shared" si="3"/>
        <v>1</v>
      </c>
      <c r="C30" s="109" t="s">
        <v>207</v>
      </c>
      <c r="D30" s="110" t="str">
        <f>VLOOKUP(C30,'[29]RM Revenue'!J:K,2,FALSE)</f>
        <v>1-48 GAL MONTHLY</v>
      </c>
      <c r="E30" s="111">
        <f>VLOOKUP(A30,'[29]Service Codes'!$A$2:$H$803,8,FALSE)</f>
        <v>8.08</v>
      </c>
      <c r="F30" s="112"/>
      <c r="G30" s="113">
        <f>SUMIF('[29]RM Revenue'!$B:$B,'Mason Co. Regulated - Price Out'!$A30,'[29]RM Revenue'!S:S)</f>
        <v>327.24</v>
      </c>
      <c r="H30" s="113">
        <f>SUMIF('[29]RM Revenue'!$B:$B,'Mason Co. Regulated - Price Out'!$A30,'[29]RM Revenue'!T:T)</f>
        <v>327.24</v>
      </c>
      <c r="I30" s="113">
        <f>SUMIF('[29]RM Revenue'!$B:$B,'Mason Co. Regulated - Price Out'!$A30,'[29]RM Revenue'!U:U)</f>
        <v>339.36</v>
      </c>
      <c r="J30" s="113">
        <f>SUMIF('[29]RM Revenue'!$B:$B,'Mason Co. Regulated - Price Out'!$A30,'[29]RM Revenue'!V:V)</f>
        <v>347.44</v>
      </c>
      <c r="K30" s="113">
        <f>SUMIF('[29]RM Revenue'!$B:$B,'Mason Co. Regulated - Price Out'!$A30,'[29]RM Revenue'!W:W)</f>
        <v>371.68</v>
      </c>
      <c r="L30" s="113">
        <f>SUMIF('[29]RM Revenue'!$B:$B,'Mason Co. Regulated - Price Out'!$A30,'[29]RM Revenue'!X:X)</f>
        <v>363.6</v>
      </c>
      <c r="M30" s="113">
        <f>SUMIF('[29]RM Revenue'!$B:$B,'Mason Co. Regulated - Price Out'!$A30,'[29]RM Revenue'!Y:Y)</f>
        <v>383.8</v>
      </c>
      <c r="N30" s="113">
        <f>SUMIF('[29]RM Revenue'!$B:$B,'Mason Co. Regulated - Price Out'!$A30,'[29]RM Revenue'!Z:Z)</f>
        <v>367.64</v>
      </c>
      <c r="O30" s="113">
        <f>SUMIF('[29]RM Revenue'!$B:$B,'Mason Co. Regulated - Price Out'!$A30,'[29]RM Revenue'!AA:AA)</f>
        <v>371.68</v>
      </c>
      <c r="P30" s="113">
        <f>SUMIF('[29]RM Revenue'!$B:$B,'Mason Co. Regulated - Price Out'!$A30,'[29]RM Revenue'!AB:AB)</f>
        <v>387.84000000000003</v>
      </c>
      <c r="Q30" s="113">
        <f>SUMIF('[29]RM Revenue'!$B:$B,'Mason Co. Regulated - Price Out'!$A30,'[29]RM Revenue'!AC:AC)</f>
        <v>367.64</v>
      </c>
      <c r="R30" s="113">
        <f>SUMIF('[29]RM Revenue'!$B:$B,'Mason Co. Regulated - Price Out'!$A30,'[29]RM Revenue'!AD:AD)</f>
        <v>367.64</v>
      </c>
      <c r="S30" s="113">
        <f t="shared" si="4"/>
        <v>4322.8</v>
      </c>
      <c r="T30" s="113"/>
      <c r="U30" s="113">
        <f t="shared" si="5"/>
        <v>40.5</v>
      </c>
      <c r="V30" s="113">
        <f t="shared" si="5"/>
        <v>40.5</v>
      </c>
      <c r="W30" s="113">
        <f t="shared" si="5"/>
        <v>42</v>
      </c>
      <c r="X30" s="113">
        <f t="shared" si="5"/>
        <v>43</v>
      </c>
      <c r="Y30" s="113">
        <f t="shared" si="5"/>
        <v>46</v>
      </c>
      <c r="Z30" s="113">
        <f t="shared" si="5"/>
        <v>45</v>
      </c>
      <c r="AA30" s="113">
        <f t="shared" si="5"/>
        <v>47.5</v>
      </c>
      <c r="AB30" s="113">
        <f t="shared" si="5"/>
        <v>45.5</v>
      </c>
      <c r="AC30" s="113">
        <f t="shared" si="5"/>
        <v>46</v>
      </c>
      <c r="AD30" s="113">
        <f t="shared" si="5"/>
        <v>48</v>
      </c>
      <c r="AE30" s="113">
        <f t="shared" si="5"/>
        <v>45.5</v>
      </c>
      <c r="AF30" s="113">
        <f t="shared" si="5"/>
        <v>45.5</v>
      </c>
      <c r="AG30" s="133">
        <f t="shared" si="6"/>
        <v>44.583333333333336</v>
      </c>
      <c r="AH30" s="109"/>
      <c r="AI30" s="159">
        <f t="shared" si="7"/>
        <v>8.1020163367758382</v>
      </c>
      <c r="AJ30" s="159">
        <f t="shared" si="8"/>
        <v>2.2016336775838141E-2</v>
      </c>
      <c r="AK30" s="159">
        <f t="shared" si="9"/>
        <v>11.778740175073406</v>
      </c>
      <c r="AL30" s="159">
        <f t="shared" si="10"/>
        <v>4334.578740175074</v>
      </c>
      <c r="AM30" s="160">
        <f t="shared" si="11"/>
        <v>2.7247941554255123E-3</v>
      </c>
      <c r="AN30" s="160">
        <f t="shared" si="12"/>
        <v>2.7247941554255123E-3</v>
      </c>
    </row>
    <row r="31" spans="1:40" s="92" customFormat="1">
      <c r="A31" s="92" t="str">
        <f t="shared" si="2"/>
        <v>MASON CO-REGULATEDResidential64RM1</v>
      </c>
      <c r="B31" s="92">
        <f t="shared" si="3"/>
        <v>1</v>
      </c>
      <c r="C31" s="109" t="s">
        <v>208</v>
      </c>
      <c r="D31" s="110" t="str">
        <f>VLOOKUP(C31,'[29]RM Revenue'!J:K,2,FALSE)</f>
        <v>1-64 GAL MONTHLY</v>
      </c>
      <c r="E31" s="111">
        <f>VLOOKUP(A31,'[29]Service Codes'!$A$2:$H$803,8,FALSE)</f>
        <v>9.5399999999999991</v>
      </c>
      <c r="F31" s="112"/>
      <c r="G31" s="113">
        <f>SUMIF('[29]RM Revenue'!$B:$B,'Mason Co. Regulated - Price Out'!$A31,'[29]RM Revenue'!S:S)</f>
        <v>329.13</v>
      </c>
      <c r="H31" s="113">
        <f>SUMIF('[29]RM Revenue'!$B:$B,'Mason Co. Regulated - Price Out'!$A31,'[29]RM Revenue'!T:T)</f>
        <v>348.21</v>
      </c>
      <c r="I31" s="113">
        <f>SUMIF('[29]RM Revenue'!$B:$B,'Mason Co. Regulated - Price Out'!$A31,'[29]RM Revenue'!U:U)</f>
        <v>352.98</v>
      </c>
      <c r="J31" s="113">
        <f>SUMIF('[29]RM Revenue'!$B:$B,'Mason Co. Regulated - Price Out'!$A31,'[29]RM Revenue'!V:V)</f>
        <v>362.52000000000004</v>
      </c>
      <c r="K31" s="113">
        <f>SUMIF('[29]RM Revenue'!$B:$B,'Mason Co. Regulated - Price Out'!$A31,'[29]RM Revenue'!W:W)</f>
        <v>329.13</v>
      </c>
      <c r="L31" s="113">
        <f>SUMIF('[29]RM Revenue'!$B:$B,'Mason Co. Regulated - Price Out'!$A31,'[29]RM Revenue'!X:X)</f>
        <v>319.58999999999997</v>
      </c>
      <c r="M31" s="113">
        <f>SUMIF('[29]RM Revenue'!$B:$B,'Mason Co. Regulated - Price Out'!$A31,'[29]RM Revenue'!Y:Y)</f>
        <v>295.74</v>
      </c>
      <c r="N31" s="113">
        <f>SUMIF('[29]RM Revenue'!$B:$B,'Mason Co. Regulated - Price Out'!$A31,'[29]RM Revenue'!Z:Z)</f>
        <v>286.2</v>
      </c>
      <c r="O31" s="113">
        <f>SUMIF('[29]RM Revenue'!$B:$B,'Mason Co. Regulated - Price Out'!$A31,'[29]RM Revenue'!AA:AA)</f>
        <v>319.58999999999997</v>
      </c>
      <c r="P31" s="113">
        <f>SUMIF('[29]RM Revenue'!$B:$B,'Mason Co. Regulated - Price Out'!$A31,'[29]RM Revenue'!AB:AB)</f>
        <v>348.21</v>
      </c>
      <c r="Q31" s="113">
        <f>SUMIF('[29]RM Revenue'!$B:$B,'Mason Co. Regulated - Price Out'!$A31,'[29]RM Revenue'!AC:AC)</f>
        <v>357.75</v>
      </c>
      <c r="R31" s="113">
        <f>SUMIF('[29]RM Revenue'!$B:$B,'Mason Co. Regulated - Price Out'!$A31,'[29]RM Revenue'!AD:AD)</f>
        <v>357.75</v>
      </c>
      <c r="S31" s="113">
        <f t="shared" si="4"/>
        <v>4006.7999999999997</v>
      </c>
      <c r="T31" s="113"/>
      <c r="U31" s="113">
        <f t="shared" si="5"/>
        <v>34.5</v>
      </c>
      <c r="V31" s="113">
        <f t="shared" si="5"/>
        <v>36.5</v>
      </c>
      <c r="W31" s="113">
        <f t="shared" si="5"/>
        <v>37.000000000000007</v>
      </c>
      <c r="X31" s="113">
        <f t="shared" ref="X31:AF59" si="13">IFERROR(J31/$E31,0)</f>
        <v>38.000000000000007</v>
      </c>
      <c r="Y31" s="113">
        <f t="shared" si="13"/>
        <v>34.5</v>
      </c>
      <c r="Z31" s="113">
        <f t="shared" si="13"/>
        <v>33.5</v>
      </c>
      <c r="AA31" s="113">
        <f t="shared" si="13"/>
        <v>31.000000000000004</v>
      </c>
      <c r="AB31" s="113">
        <f t="shared" si="13"/>
        <v>30</v>
      </c>
      <c r="AC31" s="113">
        <f t="shared" si="13"/>
        <v>33.5</v>
      </c>
      <c r="AD31" s="113">
        <f t="shared" si="13"/>
        <v>36.5</v>
      </c>
      <c r="AE31" s="113">
        <f t="shared" si="13"/>
        <v>37.5</v>
      </c>
      <c r="AF31" s="113">
        <f t="shared" si="13"/>
        <v>37.5</v>
      </c>
      <c r="AG31" s="133">
        <f t="shared" si="6"/>
        <v>35</v>
      </c>
      <c r="AH31" s="109"/>
      <c r="AI31" s="159">
        <f t="shared" si="7"/>
        <v>9.5659945362427585</v>
      </c>
      <c r="AJ31" s="159">
        <f t="shared" si="8"/>
        <v>2.5994536242759381E-2</v>
      </c>
      <c r="AK31" s="159">
        <f t="shared" si="9"/>
        <v>10.91770522195894</v>
      </c>
      <c r="AL31" s="159">
        <f t="shared" si="10"/>
        <v>4017.7177052219586</v>
      </c>
      <c r="AM31" s="160">
        <f t="shared" si="11"/>
        <v>2.7247941554255119E-3</v>
      </c>
      <c r="AN31" s="160">
        <f t="shared" si="12"/>
        <v>2.7247941554255119E-3</v>
      </c>
    </row>
    <row r="32" spans="1:40" s="92" customFormat="1">
      <c r="A32" s="92" t="str">
        <f t="shared" si="2"/>
        <v>MASON CO-REGULATEDResidential96RM1</v>
      </c>
      <c r="B32" s="92">
        <f t="shared" si="3"/>
        <v>1</v>
      </c>
      <c r="C32" s="109" t="s">
        <v>209</v>
      </c>
      <c r="D32" s="110" t="str">
        <f>VLOOKUP(C32,'[29]RM Revenue'!J:K,2,FALSE)</f>
        <v>1-96 GAL MONTHLY</v>
      </c>
      <c r="E32" s="111">
        <f>VLOOKUP(A32,'[29]Service Codes'!$A$2:$H$803,8,FALSE)</f>
        <v>11.77</v>
      </c>
      <c r="F32" s="112"/>
      <c r="G32" s="113">
        <f>SUMIF('[29]RM Revenue'!$B:$B,'Mason Co. Regulated - Price Out'!$A32,'[29]RM Revenue'!S:S)</f>
        <v>306.02</v>
      </c>
      <c r="H32" s="113">
        <f>SUMIF('[29]RM Revenue'!$B:$B,'Mason Co. Regulated - Price Out'!$A32,'[29]RM Revenue'!T:T)</f>
        <v>329.56</v>
      </c>
      <c r="I32" s="113">
        <f>SUMIF('[29]RM Revenue'!$B:$B,'Mason Co. Regulated - Price Out'!$A32,'[29]RM Revenue'!U:U)</f>
        <v>370.755</v>
      </c>
      <c r="J32" s="113">
        <f>SUMIF('[29]RM Revenue'!$B:$B,'Mason Co. Regulated - Price Out'!$A32,'[29]RM Revenue'!V:V)</f>
        <v>358.98500000000001</v>
      </c>
      <c r="K32" s="113">
        <f>SUMIF('[29]RM Revenue'!$B:$B,'Mason Co. Regulated - Price Out'!$A32,'[29]RM Revenue'!W:W)</f>
        <v>376.64</v>
      </c>
      <c r="L32" s="113">
        <f>SUMIF('[29]RM Revenue'!$B:$B,'Mason Co. Regulated - Price Out'!$A32,'[29]RM Revenue'!X:X)</f>
        <v>353.09999999999997</v>
      </c>
      <c r="M32" s="113">
        <f>SUMIF('[29]RM Revenue'!$B:$B,'Mason Co. Regulated - Price Out'!$A32,'[29]RM Revenue'!Y:Y)</f>
        <v>376.64</v>
      </c>
      <c r="N32" s="113">
        <f>SUMIF('[29]RM Revenue'!$B:$B,'Mason Co. Regulated - Price Out'!$A32,'[29]RM Revenue'!Z:Z)</f>
        <v>388.40999999999997</v>
      </c>
      <c r="O32" s="113">
        <f>SUMIF('[29]RM Revenue'!$B:$B,'Mason Co. Regulated - Price Out'!$A32,'[29]RM Revenue'!AA:AA)</f>
        <v>370.755</v>
      </c>
      <c r="P32" s="113">
        <f>SUMIF('[29]RM Revenue'!$B:$B,'Mason Co. Regulated - Price Out'!$A32,'[29]RM Revenue'!AB:AB)</f>
        <v>406.065</v>
      </c>
      <c r="Q32" s="113">
        <f>SUMIF('[29]RM Revenue'!$B:$B,'Mason Co. Regulated - Price Out'!$A32,'[29]RM Revenue'!AC:AC)</f>
        <v>447.26</v>
      </c>
      <c r="R32" s="113">
        <f>SUMIF('[29]RM Revenue'!$B:$B,'Mason Co. Regulated - Price Out'!$A32,'[29]RM Revenue'!AD:AD)</f>
        <v>435.48999999999995</v>
      </c>
      <c r="S32" s="113">
        <f t="shared" si="4"/>
        <v>4519.6799999999994</v>
      </c>
      <c r="T32" s="113"/>
      <c r="U32" s="113">
        <f t="shared" ref="U32:Z63" si="14">IFERROR(G32/$E32,0)</f>
        <v>26</v>
      </c>
      <c r="V32" s="113">
        <f t="shared" si="14"/>
        <v>28</v>
      </c>
      <c r="W32" s="113">
        <f t="shared" si="14"/>
        <v>31.5</v>
      </c>
      <c r="X32" s="113">
        <f t="shared" si="13"/>
        <v>30.500000000000004</v>
      </c>
      <c r="Y32" s="113">
        <f t="shared" si="13"/>
        <v>32</v>
      </c>
      <c r="Z32" s="113">
        <f t="shared" si="13"/>
        <v>29.999999999999996</v>
      </c>
      <c r="AA32" s="113">
        <f t="shared" si="13"/>
        <v>32</v>
      </c>
      <c r="AB32" s="113">
        <f t="shared" si="13"/>
        <v>33</v>
      </c>
      <c r="AC32" s="113">
        <f t="shared" si="13"/>
        <v>31.5</v>
      </c>
      <c r="AD32" s="113">
        <f t="shared" si="13"/>
        <v>34.5</v>
      </c>
      <c r="AE32" s="113">
        <f t="shared" si="13"/>
        <v>38</v>
      </c>
      <c r="AF32" s="113">
        <f t="shared" si="13"/>
        <v>37</v>
      </c>
      <c r="AG32" s="133">
        <f t="shared" si="6"/>
        <v>32</v>
      </c>
      <c r="AH32" s="109"/>
      <c r="AI32" s="159">
        <f t="shared" si="7"/>
        <v>11.802070827209359</v>
      </c>
      <c r="AJ32" s="159">
        <f t="shared" si="8"/>
        <v>3.207082720935972E-2</v>
      </c>
      <c r="AK32" s="159">
        <f t="shared" si="9"/>
        <v>12.315197648394133</v>
      </c>
      <c r="AL32" s="159">
        <f t="shared" si="10"/>
        <v>4531.9951976483935</v>
      </c>
      <c r="AM32" s="160">
        <f t="shared" si="11"/>
        <v>2.7247941554256346E-3</v>
      </c>
      <c r="AN32" s="160">
        <f t="shared" si="12"/>
        <v>2.724794155425635E-3</v>
      </c>
    </row>
    <row r="33" spans="1:40" s="92" customFormat="1">
      <c r="A33" s="92" t="str">
        <f t="shared" si="2"/>
        <v>MASON CO-REGULATEDResidentialEXPUR</v>
      </c>
      <c r="B33" s="92">
        <f t="shared" si="3"/>
        <v>1</v>
      </c>
      <c r="C33" s="109" t="s">
        <v>210</v>
      </c>
      <c r="D33" s="110" t="str">
        <f>VLOOKUP(C33,'[29]RM Revenue'!J:K,2,FALSE)</f>
        <v>EXTRA PICKUP</v>
      </c>
      <c r="E33" s="111">
        <f>VLOOKUP(A33,'[29]Service Codes'!$A$2:$H$803,8,FALSE)</f>
        <v>4.51</v>
      </c>
      <c r="F33" s="112"/>
      <c r="G33" s="113">
        <f>SUMIF('[29]RM Revenue'!$B:$B,'Mason Co. Regulated - Price Out'!$A33,'[29]RM Revenue'!S:S)</f>
        <v>827.79</v>
      </c>
      <c r="H33" s="113">
        <f>SUMIF('[29]RM Revenue'!$B:$B,'Mason Co. Regulated - Price Out'!$A33,'[29]RM Revenue'!T:T)</f>
        <v>277.39999999999998</v>
      </c>
      <c r="I33" s="113">
        <f>SUMIF('[29]RM Revenue'!$B:$B,'Mason Co. Regulated - Price Out'!$A33,'[29]RM Revenue'!U:U)</f>
        <v>595.42999999999995</v>
      </c>
      <c r="J33" s="113">
        <f>SUMIF('[29]RM Revenue'!$B:$B,'Mason Co. Regulated - Price Out'!$A33,'[29]RM Revenue'!V:V)</f>
        <v>721.8</v>
      </c>
      <c r="K33" s="113">
        <f>SUMIF('[29]RM Revenue'!$B:$B,'Mason Co. Regulated - Price Out'!$A33,'[29]RM Revenue'!W:W)</f>
        <v>793.87</v>
      </c>
      <c r="L33" s="113">
        <f>SUMIF('[29]RM Revenue'!$B:$B,'Mason Co. Regulated - Price Out'!$A33,'[29]RM Revenue'!X:X)</f>
        <v>922.38</v>
      </c>
      <c r="M33" s="113">
        <f>SUMIF('[29]RM Revenue'!$B:$B,'Mason Co. Regulated - Price Out'!$A33,'[29]RM Revenue'!Y:Y)</f>
        <v>1105.1199999999999</v>
      </c>
      <c r="N33" s="113">
        <f>SUMIF('[29]RM Revenue'!$B:$B,'Mason Co. Regulated - Price Out'!$A33,'[29]RM Revenue'!Z:Z)</f>
        <v>661.3</v>
      </c>
      <c r="O33" s="113">
        <f>SUMIF('[29]RM Revenue'!$B:$B,'Mason Co. Regulated - Price Out'!$A33,'[29]RM Revenue'!AA:AA)</f>
        <v>940.46</v>
      </c>
      <c r="P33" s="113">
        <f>SUMIF('[29]RM Revenue'!$B:$B,'Mason Co. Regulated - Price Out'!$A33,'[29]RM Revenue'!AB:AB)</f>
        <v>690.1</v>
      </c>
      <c r="Q33" s="113">
        <f>SUMIF('[29]RM Revenue'!$B:$B,'Mason Co. Regulated - Price Out'!$A33,'[29]RM Revenue'!AC:AC)</f>
        <v>545.51</v>
      </c>
      <c r="R33" s="113">
        <f>SUMIF('[29]RM Revenue'!$B:$B,'Mason Co. Regulated - Price Out'!$A33,'[29]RM Revenue'!AD:AD)</f>
        <v>687.88</v>
      </c>
      <c r="S33" s="113">
        <f t="shared" si="4"/>
        <v>8769.0400000000009</v>
      </c>
      <c r="T33" s="113"/>
      <c r="U33" s="113">
        <f t="shared" si="14"/>
        <v>183.54545454545453</v>
      </c>
      <c r="V33" s="113">
        <f t="shared" si="14"/>
        <v>61.507760532150776</v>
      </c>
      <c r="W33" s="113">
        <f t="shared" si="14"/>
        <v>132.02439024390245</v>
      </c>
      <c r="X33" s="113">
        <f t="shared" si="13"/>
        <v>160.04434589800442</v>
      </c>
      <c r="Y33" s="113">
        <f t="shared" si="13"/>
        <v>176.02439024390245</v>
      </c>
      <c r="Z33" s="113">
        <f t="shared" si="13"/>
        <v>204.5188470066519</v>
      </c>
      <c r="AA33" s="113">
        <f t="shared" si="13"/>
        <v>245.03769401330376</v>
      </c>
      <c r="AB33" s="113">
        <f t="shared" si="13"/>
        <v>146.62971175166297</v>
      </c>
      <c r="AC33" s="113">
        <f t="shared" si="13"/>
        <v>208.5277161862528</v>
      </c>
      <c r="AD33" s="113">
        <f t="shared" si="13"/>
        <v>153.01552106430157</v>
      </c>
      <c r="AE33" s="113">
        <f t="shared" si="13"/>
        <v>120.95565410199556</v>
      </c>
      <c r="AF33" s="113">
        <f t="shared" si="13"/>
        <v>152.52328159645234</v>
      </c>
      <c r="AG33" s="133">
        <f t="shared" si="6"/>
        <v>162.02956393200296</v>
      </c>
      <c r="AH33" s="109"/>
      <c r="AI33" s="159">
        <f t="shared" si="7"/>
        <v>4.5222888216409691</v>
      </c>
      <c r="AJ33" s="159">
        <f t="shared" si="8"/>
        <v>1.2288821640969338E-2</v>
      </c>
      <c r="AK33" s="159">
        <f t="shared" si="9"/>
        <v>23.893828940693076</v>
      </c>
      <c r="AL33" s="159">
        <f t="shared" si="10"/>
        <v>8792.9338289406933</v>
      </c>
      <c r="AM33" s="160">
        <f t="shared" si="11"/>
        <v>2.7247941554255739E-3</v>
      </c>
      <c r="AN33" s="160">
        <f t="shared" si="12"/>
        <v>2.7247941554255739E-3</v>
      </c>
    </row>
    <row r="34" spans="1:40" s="92" customFormat="1">
      <c r="A34" s="92" t="str">
        <f t="shared" si="2"/>
        <v>MASON CO-REGULATEDResidentialEXTRAR</v>
      </c>
      <c r="B34" s="92">
        <f t="shared" si="3"/>
        <v>1</v>
      </c>
      <c r="C34" s="109" t="s">
        <v>211</v>
      </c>
      <c r="D34" s="110" t="str">
        <f>VLOOKUP(C34,'[29]RM Revenue'!J:K,2,FALSE)</f>
        <v>EXTRA CAN/BAGS</v>
      </c>
      <c r="E34" s="111">
        <f>VLOOKUP(A34,'[29]Service Codes'!$A$2:$H$803,8,FALSE)</f>
        <v>4.51</v>
      </c>
      <c r="F34" s="112"/>
      <c r="G34" s="113">
        <f>SUMIF('[29]RM Revenue'!$B:$B,'Mason Co. Regulated - Price Out'!$A34,'[29]RM Revenue'!S:S)</f>
        <v>2462.6099999999997</v>
      </c>
      <c r="H34" s="113">
        <f>SUMIF('[29]RM Revenue'!$B:$B,'Mason Co. Regulated - Price Out'!$A34,'[29]RM Revenue'!T:T)</f>
        <v>1326.3400000000001</v>
      </c>
      <c r="I34" s="113">
        <f>SUMIF('[29]RM Revenue'!$B:$B,'Mason Co. Regulated - Price Out'!$A34,'[29]RM Revenue'!U:U)</f>
        <v>1853.71</v>
      </c>
      <c r="J34" s="113">
        <f>SUMIF('[29]RM Revenue'!$B:$B,'Mason Co. Regulated - Price Out'!$A34,'[29]RM Revenue'!V:V)</f>
        <v>2209.9</v>
      </c>
      <c r="K34" s="113">
        <f>SUMIF('[29]RM Revenue'!$B:$B,'Mason Co. Regulated - Price Out'!$A34,'[29]RM Revenue'!W:W)</f>
        <v>3093.86</v>
      </c>
      <c r="L34" s="113">
        <f>SUMIF('[29]RM Revenue'!$B:$B,'Mason Co. Regulated - Price Out'!$A34,'[29]RM Revenue'!X:X)</f>
        <v>3093.86</v>
      </c>
      <c r="M34" s="113">
        <f>SUMIF('[29]RM Revenue'!$B:$B,'Mason Co. Regulated - Price Out'!$A34,'[29]RM Revenue'!Y:Y)</f>
        <v>3817.7200000000003</v>
      </c>
      <c r="N34" s="113">
        <f>SUMIF('[29]RM Revenue'!$B:$B,'Mason Co. Regulated - Price Out'!$A34,'[29]RM Revenue'!Z:Z)</f>
        <v>3608.42</v>
      </c>
      <c r="O34" s="113">
        <f>SUMIF('[29]RM Revenue'!$B:$B,'Mason Co. Regulated - Price Out'!$A34,'[29]RM Revenue'!AA:AA)</f>
        <v>2511.8200000000002</v>
      </c>
      <c r="P34" s="113">
        <f>SUMIF('[29]RM Revenue'!$B:$B,'Mason Co. Regulated - Price Out'!$A34,'[29]RM Revenue'!AB:AB)</f>
        <v>2155.7800000000002</v>
      </c>
      <c r="Q34" s="113">
        <f>SUMIF('[29]RM Revenue'!$B:$B,'Mason Co. Regulated - Price Out'!$A34,'[29]RM Revenue'!AC:AC)</f>
        <v>1761.16</v>
      </c>
      <c r="R34" s="113">
        <f>SUMIF('[29]RM Revenue'!$B:$B,'Mason Co. Regulated - Price Out'!$A34,'[29]RM Revenue'!AD:AD)</f>
        <v>2462.46</v>
      </c>
      <c r="S34" s="113">
        <f t="shared" si="4"/>
        <v>30357.639999999996</v>
      </c>
      <c r="T34" s="113"/>
      <c r="U34" s="113">
        <f t="shared" si="14"/>
        <v>546.0332594235033</v>
      </c>
      <c r="V34" s="113">
        <f t="shared" si="14"/>
        <v>294.0886917960089</v>
      </c>
      <c r="W34" s="113">
        <f t="shared" si="14"/>
        <v>411.02217294900225</v>
      </c>
      <c r="X34" s="113">
        <f t="shared" si="13"/>
        <v>490.00000000000006</v>
      </c>
      <c r="Y34" s="113">
        <f t="shared" si="13"/>
        <v>686.00000000000011</v>
      </c>
      <c r="Z34" s="113">
        <f t="shared" si="13"/>
        <v>686.00000000000011</v>
      </c>
      <c r="AA34" s="113">
        <f t="shared" si="13"/>
        <v>846.50110864745022</v>
      </c>
      <c r="AB34" s="113">
        <f t="shared" si="13"/>
        <v>800.09312638580934</v>
      </c>
      <c r="AC34" s="113">
        <f t="shared" si="13"/>
        <v>556.94456762749451</v>
      </c>
      <c r="AD34" s="113">
        <f t="shared" si="13"/>
        <v>478.00000000000006</v>
      </c>
      <c r="AE34" s="113">
        <f t="shared" si="13"/>
        <v>390.50110864745017</v>
      </c>
      <c r="AF34" s="113">
        <f t="shared" si="13"/>
        <v>546</v>
      </c>
      <c r="AG34" s="133">
        <f t="shared" si="6"/>
        <v>560.93200295639326</v>
      </c>
      <c r="AH34" s="109"/>
      <c r="AI34" s="159">
        <f t="shared" si="7"/>
        <v>4.5222888216409691</v>
      </c>
      <c r="AJ34" s="159">
        <f t="shared" si="8"/>
        <v>1.2288821640969338E-2</v>
      </c>
      <c r="AK34" s="159">
        <f t="shared" si="9"/>
        <v>82.718320044513632</v>
      </c>
      <c r="AL34" s="159">
        <f t="shared" si="10"/>
        <v>30440.35832004451</v>
      </c>
      <c r="AM34" s="160">
        <f t="shared" si="11"/>
        <v>2.7247941554255739E-3</v>
      </c>
      <c r="AN34" s="160">
        <f t="shared" si="12"/>
        <v>2.7247941554255748E-3</v>
      </c>
    </row>
    <row r="35" spans="1:40" s="92" customFormat="1">
      <c r="A35" s="92" t="str">
        <f t="shared" si="2"/>
        <v>MASON CO-REGULATEDResidential32ROCPU</v>
      </c>
      <c r="B35" s="92">
        <f t="shared" si="3"/>
        <v>1</v>
      </c>
      <c r="C35" s="109" t="s">
        <v>212</v>
      </c>
      <c r="D35" s="183">
        <f>IFERROR((VLOOKUP(C35,'[29]RM Revenue'!J:K,2,FALSE)),0)</f>
        <v>0</v>
      </c>
      <c r="E35" s="111">
        <f>VLOOKUP(A35,'[29]Service Codes'!$A$2:$H$803,8,FALSE)</f>
        <v>5.03</v>
      </c>
      <c r="F35" s="112"/>
      <c r="G35" s="113">
        <f>SUMIF('[29]RM Revenue'!$B:$B,'Mason Co. Regulated - Price Out'!$A35,'[29]RM Revenue'!S:S)</f>
        <v>0</v>
      </c>
      <c r="H35" s="113">
        <f>SUMIF('[29]RM Revenue'!$B:$B,'Mason Co. Regulated - Price Out'!$A35,'[29]RM Revenue'!T:T)</f>
        <v>0</v>
      </c>
      <c r="I35" s="113">
        <f>SUMIF('[29]RM Revenue'!$B:$B,'Mason Co. Regulated - Price Out'!$A35,'[29]RM Revenue'!U:U)</f>
        <v>0</v>
      </c>
      <c r="J35" s="113">
        <f>SUMIF('[29]RM Revenue'!$B:$B,'Mason Co. Regulated - Price Out'!$A35,'[29]RM Revenue'!V:V)</f>
        <v>0</v>
      </c>
      <c r="K35" s="113">
        <f>SUMIF('[29]RM Revenue'!$B:$B,'Mason Co. Regulated - Price Out'!$A35,'[29]RM Revenue'!W:W)</f>
        <v>0</v>
      </c>
      <c r="L35" s="113">
        <f>SUMIF('[29]RM Revenue'!$B:$B,'Mason Co. Regulated - Price Out'!$A35,'[29]RM Revenue'!X:X)</f>
        <v>0</v>
      </c>
      <c r="M35" s="113">
        <f>SUMIF('[29]RM Revenue'!$B:$B,'Mason Co. Regulated - Price Out'!$A35,'[29]RM Revenue'!Y:Y)</f>
        <v>0</v>
      </c>
      <c r="N35" s="113">
        <f>SUMIF('[29]RM Revenue'!$B:$B,'Mason Co. Regulated - Price Out'!$A35,'[29]RM Revenue'!Z:Z)</f>
        <v>0</v>
      </c>
      <c r="O35" s="113">
        <f>SUMIF('[29]RM Revenue'!$B:$B,'Mason Co. Regulated - Price Out'!$A35,'[29]RM Revenue'!AA:AA)</f>
        <v>0</v>
      </c>
      <c r="P35" s="113">
        <f>SUMIF('[29]RM Revenue'!$B:$B,'Mason Co. Regulated - Price Out'!$A35,'[29]RM Revenue'!AB:AB)</f>
        <v>0</v>
      </c>
      <c r="Q35" s="113">
        <f>SUMIF('[29]RM Revenue'!$B:$B,'Mason Co. Regulated - Price Out'!$A35,'[29]RM Revenue'!AC:AC)</f>
        <v>0</v>
      </c>
      <c r="R35" s="113">
        <f>SUMIF('[29]RM Revenue'!$B:$B,'Mason Co. Regulated - Price Out'!$A35,'[29]RM Revenue'!AD:AD)</f>
        <v>0</v>
      </c>
      <c r="S35" s="113">
        <f t="shared" si="4"/>
        <v>0</v>
      </c>
      <c r="T35" s="113"/>
      <c r="U35" s="113">
        <f t="shared" si="14"/>
        <v>0</v>
      </c>
      <c r="V35" s="113">
        <f t="shared" si="14"/>
        <v>0</v>
      </c>
      <c r="W35" s="113">
        <f t="shared" si="14"/>
        <v>0</v>
      </c>
      <c r="X35" s="113">
        <f t="shared" si="13"/>
        <v>0</v>
      </c>
      <c r="Y35" s="113">
        <f t="shared" si="13"/>
        <v>0</v>
      </c>
      <c r="Z35" s="113">
        <f t="shared" si="13"/>
        <v>0</v>
      </c>
      <c r="AA35" s="113">
        <f t="shared" si="13"/>
        <v>0</v>
      </c>
      <c r="AB35" s="113">
        <f t="shared" si="13"/>
        <v>0</v>
      </c>
      <c r="AC35" s="113">
        <f t="shared" si="13"/>
        <v>0</v>
      </c>
      <c r="AD35" s="113">
        <f t="shared" si="13"/>
        <v>0</v>
      </c>
      <c r="AE35" s="113">
        <f t="shared" si="13"/>
        <v>0</v>
      </c>
      <c r="AF35" s="113">
        <f t="shared" si="13"/>
        <v>0</v>
      </c>
      <c r="AG35" s="133">
        <f t="shared" si="6"/>
        <v>0</v>
      </c>
      <c r="AH35" s="109"/>
      <c r="AI35" s="159">
        <f t="shared" si="7"/>
        <v>5.0437057146017912</v>
      </c>
      <c r="AJ35" s="159">
        <f t="shared" si="8"/>
        <v>1.370571460179093E-2</v>
      </c>
      <c r="AK35" s="159">
        <f t="shared" si="9"/>
        <v>0</v>
      </c>
      <c r="AL35" s="159">
        <f t="shared" si="10"/>
        <v>0</v>
      </c>
      <c r="AM35" s="160">
        <f t="shared" si="11"/>
        <v>2.724794155425632E-3</v>
      </c>
      <c r="AN35" s="160" t="e">
        <f t="shared" si="12"/>
        <v>#DIV/0!</v>
      </c>
    </row>
    <row r="36" spans="1:40" s="92" customFormat="1">
      <c r="A36" s="92" t="str">
        <f t="shared" si="2"/>
        <v>MASON CO-REGULATEDResidential35ROCC1</v>
      </c>
      <c r="B36" s="92">
        <f t="shared" si="3"/>
        <v>1</v>
      </c>
      <c r="C36" s="109" t="s">
        <v>213</v>
      </c>
      <c r="D36" s="110" t="str">
        <f>VLOOKUP(C36,'[29]RM Revenue'!J:K,2,FALSE)</f>
        <v>1-35 GAL ON CALL PICKUP</v>
      </c>
      <c r="E36" s="111">
        <f>VLOOKUP(A36,'[29]Service Codes'!$A$2:$H$803,8,FALSE)</f>
        <v>6.45</v>
      </c>
      <c r="F36" s="112"/>
      <c r="G36" s="113">
        <f>SUMIF('[29]RM Revenue'!$B:$B,'Mason Co. Regulated - Price Out'!$A36,'[29]RM Revenue'!S:S)</f>
        <v>1812.15</v>
      </c>
      <c r="H36" s="113">
        <f>SUMIF('[29]RM Revenue'!$B:$B,'Mason Co. Regulated - Price Out'!$A36,'[29]RM Revenue'!T:T)</f>
        <v>1328.7</v>
      </c>
      <c r="I36" s="113">
        <f>SUMIF('[29]RM Revenue'!$B:$B,'Mason Co. Regulated - Price Out'!$A36,'[29]RM Revenue'!U:U)</f>
        <v>1699.575</v>
      </c>
      <c r="J36" s="113">
        <f>SUMIF('[29]RM Revenue'!$B:$B,'Mason Co. Regulated - Price Out'!$A36,'[29]RM Revenue'!V:V)</f>
        <v>2034.9749999999999</v>
      </c>
      <c r="K36" s="113">
        <f>SUMIF('[29]RM Revenue'!$B:$B,'Mason Co. Regulated - Price Out'!$A36,'[29]RM Revenue'!W:W)</f>
        <v>2754.1499999999996</v>
      </c>
      <c r="L36" s="113">
        <f>SUMIF('[29]RM Revenue'!$B:$B,'Mason Co. Regulated - Price Out'!$A36,'[29]RM Revenue'!X:X)</f>
        <v>2567.1</v>
      </c>
      <c r="M36" s="113">
        <f>SUMIF('[29]RM Revenue'!$B:$B,'Mason Co. Regulated - Price Out'!$A36,'[29]RM Revenue'!Y:Y)</f>
        <v>3450.75</v>
      </c>
      <c r="N36" s="113">
        <f>SUMIF('[29]RM Revenue'!$B:$B,'Mason Co. Regulated - Price Out'!$A36,'[29]RM Revenue'!Z:Z)</f>
        <v>3824.85</v>
      </c>
      <c r="O36" s="113">
        <f>SUMIF('[29]RM Revenue'!$B:$B,'Mason Co. Regulated - Price Out'!$A36,'[29]RM Revenue'!AA:AA)</f>
        <v>2689.6499999999996</v>
      </c>
      <c r="P36" s="113">
        <f>SUMIF('[29]RM Revenue'!$B:$B,'Mason Co. Regulated - Price Out'!$A36,'[29]RM Revenue'!AB:AB)</f>
        <v>2392.9500000000003</v>
      </c>
      <c r="Q36" s="113">
        <f>SUMIF('[29]RM Revenue'!$B:$B,'Mason Co. Regulated - Price Out'!$A36,'[29]RM Revenue'!AC:AC)</f>
        <v>1760.85</v>
      </c>
      <c r="R36" s="113">
        <f>SUMIF('[29]RM Revenue'!$B:$B,'Mason Co. Regulated - Price Out'!$A36,'[29]RM Revenue'!AD:AD)</f>
        <v>1915.65</v>
      </c>
      <c r="S36" s="113">
        <f t="shared" si="4"/>
        <v>28231.350000000002</v>
      </c>
      <c r="T36" s="113"/>
      <c r="U36" s="113">
        <f t="shared" si="14"/>
        <v>280.95348837209303</v>
      </c>
      <c r="V36" s="113">
        <f t="shared" si="14"/>
        <v>206</v>
      </c>
      <c r="W36" s="113">
        <f t="shared" si="14"/>
        <v>263.5</v>
      </c>
      <c r="X36" s="113">
        <f t="shared" si="13"/>
        <v>315.5</v>
      </c>
      <c r="Y36" s="113">
        <f t="shared" si="13"/>
        <v>426.99999999999994</v>
      </c>
      <c r="Z36" s="113">
        <f t="shared" si="13"/>
        <v>398</v>
      </c>
      <c r="AA36" s="113">
        <f t="shared" si="13"/>
        <v>535</v>
      </c>
      <c r="AB36" s="113">
        <f t="shared" si="13"/>
        <v>593</v>
      </c>
      <c r="AC36" s="113">
        <f t="shared" si="13"/>
        <v>416.99999999999994</v>
      </c>
      <c r="AD36" s="113">
        <f t="shared" si="13"/>
        <v>371.00000000000006</v>
      </c>
      <c r="AE36" s="113">
        <f t="shared" si="13"/>
        <v>273</v>
      </c>
      <c r="AF36" s="113">
        <f t="shared" si="13"/>
        <v>297</v>
      </c>
      <c r="AG36" s="133">
        <f t="shared" si="6"/>
        <v>364.74612403100781</v>
      </c>
      <c r="AH36" s="109"/>
      <c r="AI36" s="159">
        <f t="shared" si="7"/>
        <v>6.4675749223024956</v>
      </c>
      <c r="AJ36" s="159">
        <f t="shared" si="8"/>
        <v>1.7574922302495466E-2</v>
      </c>
      <c r="AK36" s="159">
        <f t="shared" si="9"/>
        <v>76.924617479776032</v>
      </c>
      <c r="AL36" s="159">
        <f t="shared" si="10"/>
        <v>28308.274617479779</v>
      </c>
      <c r="AM36" s="160">
        <f t="shared" si="11"/>
        <v>2.7247941554256537E-3</v>
      </c>
      <c r="AN36" s="160">
        <f t="shared" si="12"/>
        <v>2.7247941554256537E-3</v>
      </c>
    </row>
    <row r="37" spans="1:40" s="92" customFormat="1">
      <c r="A37" s="92" t="str">
        <f t="shared" si="2"/>
        <v>MASON CO-REGULATEDResidential48ROCC1</v>
      </c>
      <c r="B37" s="92">
        <f t="shared" si="3"/>
        <v>1</v>
      </c>
      <c r="C37" s="109" t="s">
        <v>214</v>
      </c>
      <c r="D37" s="110" t="str">
        <f>VLOOKUP(C37,'[29]RM Revenue'!J:K,2,FALSE)</f>
        <v>1-48 GAL ON CALL PICKUP</v>
      </c>
      <c r="E37" s="111">
        <f>VLOOKUP(A37,'[29]Service Codes'!$A$2:$H$803,8,FALSE)</f>
        <v>8.08</v>
      </c>
      <c r="F37" s="112"/>
      <c r="G37" s="113">
        <f>SUMIF('[29]RM Revenue'!$B:$B,'Mason Co. Regulated - Price Out'!$A37,'[29]RM Revenue'!S:S)</f>
        <v>105.03999999999999</v>
      </c>
      <c r="H37" s="113">
        <f>SUMIF('[29]RM Revenue'!$B:$B,'Mason Co. Regulated - Price Out'!$A37,'[29]RM Revenue'!T:T)</f>
        <v>56.56</v>
      </c>
      <c r="I37" s="113">
        <f>SUMIF('[29]RM Revenue'!$B:$B,'Mason Co. Regulated - Price Out'!$A37,'[29]RM Revenue'!U:U)</f>
        <v>105.03999999999999</v>
      </c>
      <c r="J37" s="113">
        <f>SUMIF('[29]RM Revenue'!$B:$B,'Mason Co. Regulated - Price Out'!$A37,'[29]RM Revenue'!V:V)</f>
        <v>169.68</v>
      </c>
      <c r="K37" s="113">
        <f>SUMIF('[29]RM Revenue'!$B:$B,'Mason Co. Regulated - Price Out'!$A37,'[29]RM Revenue'!W:W)</f>
        <v>258.56</v>
      </c>
      <c r="L37" s="113">
        <f>SUMIF('[29]RM Revenue'!$B:$B,'Mason Co. Regulated - Price Out'!$A37,'[29]RM Revenue'!X:X)</f>
        <v>298.95999999999998</v>
      </c>
      <c r="M37" s="113">
        <f>SUMIF('[29]RM Revenue'!$B:$B,'Mason Co. Regulated - Price Out'!$A37,'[29]RM Revenue'!Y:Y)</f>
        <v>412.08</v>
      </c>
      <c r="N37" s="113">
        <f>SUMIF('[29]RM Revenue'!$B:$B,'Mason Co. Regulated - Price Out'!$A37,'[29]RM Revenue'!Z:Z)</f>
        <v>424.2</v>
      </c>
      <c r="O37" s="113">
        <f>SUMIF('[29]RM Revenue'!$B:$B,'Mason Co. Regulated - Price Out'!$A37,'[29]RM Revenue'!AA:AA)</f>
        <v>266.64</v>
      </c>
      <c r="P37" s="113">
        <f>SUMIF('[29]RM Revenue'!$B:$B,'Mason Co. Regulated - Price Out'!$A37,'[29]RM Revenue'!AB:AB)</f>
        <v>235.26</v>
      </c>
      <c r="Q37" s="113">
        <f>SUMIF('[29]RM Revenue'!$B:$B,'Mason Co. Regulated - Price Out'!$A37,'[29]RM Revenue'!AC:AC)</f>
        <v>145.44</v>
      </c>
      <c r="R37" s="113">
        <f>SUMIF('[29]RM Revenue'!$B:$B,'Mason Co. Regulated - Price Out'!$A37,'[29]RM Revenue'!AD:AD)</f>
        <v>168.96</v>
      </c>
      <c r="S37" s="113">
        <f t="shared" si="4"/>
        <v>2646.4199999999996</v>
      </c>
      <c r="T37" s="113"/>
      <c r="U37" s="113">
        <f t="shared" si="14"/>
        <v>12.999999999999998</v>
      </c>
      <c r="V37" s="113">
        <f t="shared" si="14"/>
        <v>7</v>
      </c>
      <c r="W37" s="113">
        <f t="shared" si="14"/>
        <v>12.999999999999998</v>
      </c>
      <c r="X37" s="113">
        <f t="shared" si="13"/>
        <v>21</v>
      </c>
      <c r="Y37" s="113">
        <f t="shared" si="13"/>
        <v>32</v>
      </c>
      <c r="Z37" s="113">
        <f t="shared" si="13"/>
        <v>37</v>
      </c>
      <c r="AA37" s="113">
        <f t="shared" si="13"/>
        <v>51</v>
      </c>
      <c r="AB37" s="113">
        <f t="shared" si="13"/>
        <v>52.5</v>
      </c>
      <c r="AC37" s="113">
        <f t="shared" si="13"/>
        <v>33</v>
      </c>
      <c r="AD37" s="113">
        <f t="shared" si="13"/>
        <v>29.116336633663366</v>
      </c>
      <c r="AE37" s="113">
        <f t="shared" si="13"/>
        <v>18</v>
      </c>
      <c r="AF37" s="113">
        <f t="shared" si="13"/>
        <v>20.910891089108912</v>
      </c>
      <c r="AG37" s="133">
        <f t="shared" si="6"/>
        <v>27.293935643564357</v>
      </c>
      <c r="AH37" s="109"/>
      <c r="AI37" s="159">
        <f t="shared" si="7"/>
        <v>8.1020163367758382</v>
      </c>
      <c r="AJ37" s="159">
        <f t="shared" si="8"/>
        <v>2.2016336775838141E-2</v>
      </c>
      <c r="AK37" s="159">
        <f t="shared" si="9"/>
        <v>7.2109497488011849</v>
      </c>
      <c r="AL37" s="159">
        <f t="shared" si="10"/>
        <v>2653.630949748801</v>
      </c>
      <c r="AM37" s="160">
        <f t="shared" si="11"/>
        <v>2.7247941554255123E-3</v>
      </c>
      <c r="AN37" s="160">
        <f t="shared" si="12"/>
        <v>2.7247941554255127E-3</v>
      </c>
    </row>
    <row r="38" spans="1:40" s="92" customFormat="1">
      <c r="A38" s="92" t="str">
        <f t="shared" si="2"/>
        <v>MASON CO-REGULATEDResidential64ROCC1</v>
      </c>
      <c r="B38" s="92">
        <f t="shared" si="3"/>
        <v>1</v>
      </c>
      <c r="C38" s="109" t="s">
        <v>215</v>
      </c>
      <c r="D38" s="110" t="str">
        <f>VLOOKUP(C38,'[29]RM Revenue'!J:K,2,FALSE)</f>
        <v>1-64 GAL ON CALL PICKUP</v>
      </c>
      <c r="E38" s="111">
        <f>VLOOKUP(A38,'[29]Service Codes'!$A$2:$H$803,8,FALSE)</f>
        <v>9.5399999999999991</v>
      </c>
      <c r="F38" s="112"/>
      <c r="G38" s="113">
        <f>SUMIF('[29]RM Revenue'!$B:$B,'Mason Co. Regulated - Price Out'!$A38,'[29]RM Revenue'!S:S)</f>
        <v>162.18</v>
      </c>
      <c r="H38" s="113">
        <f>SUMIF('[29]RM Revenue'!$B:$B,'Mason Co. Regulated - Price Out'!$A38,'[29]RM Revenue'!T:T)</f>
        <v>190.79999999999998</v>
      </c>
      <c r="I38" s="113">
        <f>SUMIF('[29]RM Revenue'!$B:$B,'Mason Co. Regulated - Price Out'!$A38,'[29]RM Revenue'!U:U)</f>
        <v>248.04</v>
      </c>
      <c r="J38" s="113">
        <f>SUMIF('[29]RM Revenue'!$B:$B,'Mason Co. Regulated - Price Out'!$A38,'[29]RM Revenue'!V:V)</f>
        <v>324.35999999999996</v>
      </c>
      <c r="K38" s="113">
        <f>SUMIF('[29]RM Revenue'!$B:$B,'Mason Co. Regulated - Price Out'!$A38,'[29]RM Revenue'!W:W)</f>
        <v>362.52</v>
      </c>
      <c r="L38" s="113">
        <f>SUMIF('[29]RM Revenue'!$B:$B,'Mason Co. Regulated - Price Out'!$A38,'[29]RM Revenue'!X:X)</f>
        <v>324.36</v>
      </c>
      <c r="M38" s="113">
        <f>SUMIF('[29]RM Revenue'!$B:$B,'Mason Co. Regulated - Price Out'!$A38,'[29]RM Revenue'!Y:Y)</f>
        <v>639.17999999999995</v>
      </c>
      <c r="N38" s="113">
        <f>SUMIF('[29]RM Revenue'!$B:$B,'Mason Co. Regulated - Price Out'!$A38,'[29]RM Revenue'!Z:Z)</f>
        <v>496.08</v>
      </c>
      <c r="O38" s="113">
        <f>SUMIF('[29]RM Revenue'!$B:$B,'Mason Co. Regulated - Price Out'!$A38,'[29]RM Revenue'!AA:AA)</f>
        <v>324.35999999999996</v>
      </c>
      <c r="P38" s="113">
        <f>SUMIF('[29]RM Revenue'!$B:$B,'Mason Co. Regulated - Price Out'!$A38,'[29]RM Revenue'!AB:AB)</f>
        <v>419.76</v>
      </c>
      <c r="Q38" s="113">
        <f>SUMIF('[29]RM Revenue'!$B:$B,'Mason Co. Regulated - Price Out'!$A38,'[29]RM Revenue'!AC:AC)</f>
        <v>238.5</v>
      </c>
      <c r="R38" s="113">
        <f>SUMIF('[29]RM Revenue'!$B:$B,'Mason Co. Regulated - Price Out'!$A38,'[29]RM Revenue'!AD:AD)</f>
        <v>238.5</v>
      </c>
      <c r="S38" s="113">
        <f t="shared" si="4"/>
        <v>3968.6399999999994</v>
      </c>
      <c r="T38" s="113"/>
      <c r="U38" s="113">
        <f t="shared" si="14"/>
        <v>17.000000000000004</v>
      </c>
      <c r="V38" s="113">
        <f t="shared" si="14"/>
        <v>20</v>
      </c>
      <c r="W38" s="113">
        <f t="shared" si="14"/>
        <v>26</v>
      </c>
      <c r="X38" s="113">
        <f t="shared" si="13"/>
        <v>34</v>
      </c>
      <c r="Y38" s="113">
        <f t="shared" si="13"/>
        <v>38</v>
      </c>
      <c r="Z38" s="113">
        <f t="shared" si="13"/>
        <v>34.000000000000007</v>
      </c>
      <c r="AA38" s="113">
        <f t="shared" si="13"/>
        <v>67</v>
      </c>
      <c r="AB38" s="113">
        <f t="shared" si="13"/>
        <v>52</v>
      </c>
      <c r="AC38" s="113">
        <f t="shared" si="13"/>
        <v>34</v>
      </c>
      <c r="AD38" s="113">
        <f t="shared" si="13"/>
        <v>44</v>
      </c>
      <c r="AE38" s="113">
        <f t="shared" si="13"/>
        <v>25.000000000000004</v>
      </c>
      <c r="AF38" s="113">
        <f t="shared" si="13"/>
        <v>25.000000000000004</v>
      </c>
      <c r="AG38" s="133">
        <f t="shared" si="6"/>
        <v>34.666666666666664</v>
      </c>
      <c r="AH38" s="109"/>
      <c r="AI38" s="159">
        <f t="shared" si="7"/>
        <v>9.5659945362427585</v>
      </c>
      <c r="AJ38" s="159">
        <f t="shared" si="8"/>
        <v>2.5994536242759381E-2</v>
      </c>
      <c r="AK38" s="159">
        <f t="shared" si="9"/>
        <v>10.813727076987902</v>
      </c>
      <c r="AL38" s="159">
        <f t="shared" si="10"/>
        <v>3979.4537270769874</v>
      </c>
      <c r="AM38" s="160">
        <f t="shared" si="11"/>
        <v>2.7247941554255119E-3</v>
      </c>
      <c r="AN38" s="160">
        <f t="shared" si="12"/>
        <v>2.7247941554255119E-3</v>
      </c>
    </row>
    <row r="39" spans="1:40" s="92" customFormat="1">
      <c r="A39" s="92" t="str">
        <f t="shared" si="2"/>
        <v>MASON CO-REGULATEDResidential96ROCC1</v>
      </c>
      <c r="B39" s="92">
        <f t="shared" si="3"/>
        <v>1</v>
      </c>
      <c r="C39" s="109" t="s">
        <v>216</v>
      </c>
      <c r="D39" s="110" t="str">
        <f>VLOOKUP(C39,'[29]RM Revenue'!J:K,2,FALSE)</f>
        <v>1-96 GAL ON CALL PICKUP</v>
      </c>
      <c r="E39" s="111">
        <f>VLOOKUP(A39,'[29]Service Codes'!$A$2:$H$803,8,FALSE)</f>
        <v>11.77</v>
      </c>
      <c r="F39" s="112"/>
      <c r="G39" s="113">
        <f>SUMIF('[29]RM Revenue'!$B:$B,'Mason Co. Regulated - Price Out'!$A39,'[29]RM Revenue'!S:S)</f>
        <v>400.18</v>
      </c>
      <c r="H39" s="113">
        <f>SUMIF('[29]RM Revenue'!$B:$B,'Mason Co. Regulated - Price Out'!$A39,'[29]RM Revenue'!T:T)</f>
        <v>388.40999999999997</v>
      </c>
      <c r="I39" s="113">
        <f>SUMIF('[29]RM Revenue'!$B:$B,'Mason Co. Regulated - Price Out'!$A39,'[29]RM Revenue'!U:U)</f>
        <v>459.03</v>
      </c>
      <c r="J39" s="113">
        <f>SUMIF('[29]RM Revenue'!$B:$B,'Mason Co. Regulated - Price Out'!$A39,'[29]RM Revenue'!V:V)</f>
        <v>623.81000000000006</v>
      </c>
      <c r="K39" s="113">
        <f>SUMIF('[29]RM Revenue'!$B:$B,'Mason Co. Regulated - Price Out'!$A39,'[29]RM Revenue'!W:W)</f>
        <v>835.67</v>
      </c>
      <c r="L39" s="113">
        <f>SUMIF('[29]RM Revenue'!$B:$B,'Mason Co. Regulated - Price Out'!$A39,'[29]RM Revenue'!X:X)</f>
        <v>800.36</v>
      </c>
      <c r="M39" s="113">
        <f>SUMIF('[29]RM Revenue'!$B:$B,'Mason Co. Regulated - Price Out'!$A39,'[29]RM Revenue'!Y:Y)</f>
        <v>1212.31</v>
      </c>
      <c r="N39" s="113">
        <f>SUMIF('[29]RM Revenue'!$B:$B,'Mason Co. Regulated - Price Out'!$A39,'[29]RM Revenue'!Z:Z)</f>
        <v>1065.75</v>
      </c>
      <c r="O39" s="113">
        <f>SUMIF('[29]RM Revenue'!$B:$B,'Mason Co. Regulated - Price Out'!$A39,'[29]RM Revenue'!AA:AA)</f>
        <v>859.21</v>
      </c>
      <c r="P39" s="113">
        <f>SUMIF('[29]RM Revenue'!$B:$B,'Mason Co. Regulated - Price Out'!$A39,'[29]RM Revenue'!AB:AB)</f>
        <v>670.89</v>
      </c>
      <c r="Q39" s="113">
        <f>SUMIF('[29]RM Revenue'!$B:$B,'Mason Co. Regulated - Price Out'!$A39,'[29]RM Revenue'!AC:AC)</f>
        <v>411.95</v>
      </c>
      <c r="R39" s="113">
        <f>SUMIF('[29]RM Revenue'!$B:$B,'Mason Co. Regulated - Price Out'!$A39,'[29]RM Revenue'!AD:AD)</f>
        <v>717.97</v>
      </c>
      <c r="S39" s="113">
        <f t="shared" si="4"/>
        <v>8445.5400000000009</v>
      </c>
      <c r="T39" s="113"/>
      <c r="U39" s="113">
        <f t="shared" si="14"/>
        <v>34</v>
      </c>
      <c r="V39" s="113">
        <f t="shared" si="14"/>
        <v>33</v>
      </c>
      <c r="W39" s="113">
        <f t="shared" si="14"/>
        <v>39</v>
      </c>
      <c r="X39" s="113">
        <f t="shared" si="13"/>
        <v>53.000000000000007</v>
      </c>
      <c r="Y39" s="113">
        <f t="shared" si="13"/>
        <v>71</v>
      </c>
      <c r="Z39" s="113">
        <f t="shared" si="13"/>
        <v>68</v>
      </c>
      <c r="AA39" s="113">
        <f t="shared" si="13"/>
        <v>103</v>
      </c>
      <c r="AB39" s="113">
        <f t="shared" si="13"/>
        <v>90.548003398470698</v>
      </c>
      <c r="AC39" s="113">
        <f t="shared" si="13"/>
        <v>73</v>
      </c>
      <c r="AD39" s="113">
        <f t="shared" si="13"/>
        <v>57</v>
      </c>
      <c r="AE39" s="113">
        <f t="shared" si="13"/>
        <v>35</v>
      </c>
      <c r="AF39" s="113">
        <f t="shared" si="13"/>
        <v>61.000000000000007</v>
      </c>
      <c r="AG39" s="133">
        <f t="shared" si="6"/>
        <v>59.795666949872555</v>
      </c>
      <c r="AH39" s="109"/>
      <c r="AI39" s="159">
        <f t="shared" si="7"/>
        <v>11.802070827209359</v>
      </c>
      <c r="AJ39" s="159">
        <f t="shared" si="8"/>
        <v>3.207082720935972E-2</v>
      </c>
      <c r="AK39" s="159">
        <f t="shared" si="9"/>
        <v>23.012358031413413</v>
      </c>
      <c r="AL39" s="159">
        <f t="shared" si="10"/>
        <v>8468.5523580314148</v>
      </c>
      <c r="AM39" s="160">
        <f t="shared" si="11"/>
        <v>2.7247941554256346E-3</v>
      </c>
      <c r="AN39" s="160">
        <f t="shared" si="12"/>
        <v>2.7247941554256342E-3</v>
      </c>
    </row>
    <row r="40" spans="1:40" s="92" customFormat="1">
      <c r="A40" s="92" t="str">
        <f t="shared" si="2"/>
        <v>MASON CO-REGULATEDResidentialDRVNRE1</v>
      </c>
      <c r="B40" s="92">
        <f t="shared" si="3"/>
        <v>1</v>
      </c>
      <c r="C40" s="109" t="s">
        <v>217</v>
      </c>
      <c r="D40" s="110" t="str">
        <f>VLOOKUP(C40,'[29]RM Revenue'!J:K,2,FALSE)</f>
        <v>DRIVE IN UP TO 250'-EOW</v>
      </c>
      <c r="E40" s="111">
        <f>VLOOKUP(A40,'[29]Service Codes'!$A$2:$H$803,8,FALSE)</f>
        <v>2.41</v>
      </c>
      <c r="F40" s="112"/>
      <c r="G40" s="113">
        <f>SUMIF('[29]RM Revenue'!$B:$B,'Mason Co. Regulated - Price Out'!$A40,'[29]RM Revenue'!S:S)</f>
        <v>217.26499999999999</v>
      </c>
      <c r="H40" s="113">
        <f>SUMIF('[29]RM Revenue'!$B:$B,'Mason Co. Regulated - Price Out'!$A40,'[29]RM Revenue'!T:T)</f>
        <v>219.43499999999997</v>
      </c>
      <c r="I40" s="113">
        <f>SUMIF('[29]RM Revenue'!$B:$B,'Mason Co. Regulated - Price Out'!$A40,'[29]RM Revenue'!U:U)</f>
        <v>210.27500000000001</v>
      </c>
      <c r="J40" s="113">
        <f>SUMIF('[29]RM Revenue'!$B:$B,'Mason Co. Regulated - Price Out'!$A40,'[29]RM Revenue'!V:V)</f>
        <v>212.69499999999999</v>
      </c>
      <c r="K40" s="113">
        <f>SUMIF('[29]RM Revenue'!$B:$B,'Mason Co. Regulated - Price Out'!$A40,'[29]RM Revenue'!W:W)</f>
        <v>207.74</v>
      </c>
      <c r="L40" s="113">
        <f>SUMIF('[29]RM Revenue'!$B:$B,'Mason Co. Regulated - Price Out'!$A40,'[29]RM Revenue'!X:X)</f>
        <v>207.86</v>
      </c>
      <c r="M40" s="113">
        <f>SUMIF('[29]RM Revenue'!$B:$B,'Mason Co. Regulated - Price Out'!$A40,'[29]RM Revenue'!Y:Y)</f>
        <v>213.41</v>
      </c>
      <c r="N40" s="113">
        <f>SUMIF('[29]RM Revenue'!$B:$B,'Mason Co. Regulated - Price Out'!$A40,'[29]RM Revenue'!Z:Z)</f>
        <v>213.9</v>
      </c>
      <c r="O40" s="113">
        <f>SUMIF('[29]RM Revenue'!$B:$B,'Mason Co. Regulated - Price Out'!$A40,'[29]RM Revenue'!AA:AA)</f>
        <v>212.685</v>
      </c>
      <c r="P40" s="113">
        <f>SUMIF('[29]RM Revenue'!$B:$B,'Mason Co. Regulated - Price Out'!$A40,'[29]RM Revenue'!AB:AB)</f>
        <v>211.255</v>
      </c>
      <c r="Q40" s="113">
        <f>SUMIF('[29]RM Revenue'!$B:$B,'Mason Co. Regulated - Price Out'!$A40,'[29]RM Revenue'!AC:AC)</f>
        <v>205.45500000000001</v>
      </c>
      <c r="R40" s="113">
        <f>SUMIF('[29]RM Revenue'!$B:$B,'Mason Co. Regulated - Price Out'!$A40,'[29]RM Revenue'!AD:AD)</f>
        <v>199.43500000000003</v>
      </c>
      <c r="S40" s="113">
        <f t="shared" si="4"/>
        <v>2531.41</v>
      </c>
      <c r="T40" s="113"/>
      <c r="U40" s="113">
        <f t="shared" si="14"/>
        <v>90.151452282157663</v>
      </c>
      <c r="V40" s="113">
        <f t="shared" si="14"/>
        <v>91.051867219917</v>
      </c>
      <c r="W40" s="113">
        <f t="shared" si="14"/>
        <v>87.251037344398341</v>
      </c>
      <c r="X40" s="113">
        <f t="shared" si="13"/>
        <v>88.255186721991691</v>
      </c>
      <c r="Y40" s="113">
        <f t="shared" si="13"/>
        <v>86.199170124481327</v>
      </c>
      <c r="Z40" s="113">
        <f t="shared" si="13"/>
        <v>86.248962655601659</v>
      </c>
      <c r="AA40" s="113">
        <f t="shared" si="13"/>
        <v>88.551867219917</v>
      </c>
      <c r="AB40" s="113">
        <f t="shared" si="13"/>
        <v>88.755186721991691</v>
      </c>
      <c r="AC40" s="113">
        <f t="shared" si="13"/>
        <v>88.251037344398341</v>
      </c>
      <c r="AD40" s="113">
        <f t="shared" si="13"/>
        <v>87.65767634854771</v>
      </c>
      <c r="AE40" s="113">
        <f t="shared" si="13"/>
        <v>85.251037344398341</v>
      </c>
      <c r="AF40" s="113">
        <f t="shared" si="13"/>
        <v>82.753112033195023</v>
      </c>
      <c r="AG40" s="133">
        <f t="shared" si="6"/>
        <v>87.531466113416329</v>
      </c>
      <c r="AH40" s="109"/>
      <c r="AI40" s="159">
        <f t="shared" si="7"/>
        <v>2.4165667539145756</v>
      </c>
      <c r="AJ40" s="159">
        <f t="shared" si="8"/>
        <v>6.5667539145755072E-3</v>
      </c>
      <c r="AK40" s="159">
        <f t="shared" si="9"/>
        <v>6.8975711729857201</v>
      </c>
      <c r="AL40" s="159">
        <f t="shared" si="10"/>
        <v>2538.3075711729857</v>
      </c>
      <c r="AM40" s="160">
        <f t="shared" si="11"/>
        <v>2.7247941554255214E-3</v>
      </c>
      <c r="AN40" s="160">
        <f t="shared" si="12"/>
        <v>2.7247941554255218E-3</v>
      </c>
    </row>
    <row r="41" spans="1:40" s="92" customFormat="1">
      <c r="A41" s="92" t="str">
        <f t="shared" si="2"/>
        <v>MASON CO-REGULATEDResidentialDRVNRW1</v>
      </c>
      <c r="B41" s="92">
        <f t="shared" si="3"/>
        <v>1</v>
      </c>
      <c r="C41" s="109" t="s">
        <v>218</v>
      </c>
      <c r="D41" s="110" t="str">
        <f>VLOOKUP(C41,'[29]RM Revenue'!J:K,2,FALSE)</f>
        <v>DRIVE IN UP TO 250'</v>
      </c>
      <c r="E41" s="111">
        <f>VLOOKUP(A41,'[29]Service Codes'!$A$2:$H$803,8,FALSE)</f>
        <v>4.8099999999999996</v>
      </c>
      <c r="F41" s="112"/>
      <c r="G41" s="113">
        <f>SUMIF('[29]RM Revenue'!$B:$B,'Mason Co. Regulated - Price Out'!$A41,'[29]RM Revenue'!S:S)</f>
        <v>380.39499999999998</v>
      </c>
      <c r="H41" s="113">
        <f>SUMIF('[29]RM Revenue'!$B:$B,'Mason Co. Regulated - Price Out'!$A41,'[29]RM Revenue'!T:T)</f>
        <v>376.11500000000001</v>
      </c>
      <c r="I41" s="113">
        <f>SUMIF('[29]RM Revenue'!$B:$B,'Mason Co. Regulated - Price Out'!$A41,'[29]RM Revenue'!U:U)</f>
        <v>375.185</v>
      </c>
      <c r="J41" s="113">
        <f>SUMIF('[29]RM Revenue'!$B:$B,'Mason Co. Regulated - Price Out'!$A41,'[29]RM Revenue'!V:V)</f>
        <v>380.935</v>
      </c>
      <c r="K41" s="113">
        <f>SUMIF('[29]RM Revenue'!$B:$B,'Mason Co. Regulated - Price Out'!$A41,'[29]RM Revenue'!W:W)</f>
        <v>403.90499999999997</v>
      </c>
      <c r="L41" s="113">
        <f>SUMIF('[29]RM Revenue'!$B:$B,'Mason Co. Regulated - Price Out'!$A41,'[29]RM Revenue'!X:X)</f>
        <v>400.83499999999998</v>
      </c>
      <c r="M41" s="113">
        <f>SUMIF('[29]RM Revenue'!$B:$B,'Mason Co. Regulated - Price Out'!$A41,'[29]RM Revenue'!Y:Y)</f>
        <v>414.995</v>
      </c>
      <c r="N41" s="113">
        <f>SUMIF('[29]RM Revenue'!$B:$B,'Mason Co. Regulated - Price Out'!$A41,'[29]RM Revenue'!Z:Z)</f>
        <v>407.10500000000002</v>
      </c>
      <c r="O41" s="113">
        <f>SUMIF('[29]RM Revenue'!$B:$B,'Mason Co. Regulated - Price Out'!$A41,'[29]RM Revenue'!AA:AA)</f>
        <v>391.95499999999998</v>
      </c>
      <c r="P41" s="113">
        <f>SUMIF('[29]RM Revenue'!$B:$B,'Mason Co. Regulated - Price Out'!$A41,'[29]RM Revenue'!AB:AB)</f>
        <v>384.47500000000002</v>
      </c>
      <c r="Q41" s="113">
        <f>SUMIF('[29]RM Revenue'!$B:$B,'Mason Co. Regulated - Price Out'!$A41,'[29]RM Revenue'!AC:AC)</f>
        <v>378.52</v>
      </c>
      <c r="R41" s="113">
        <f>SUMIF('[29]RM Revenue'!$B:$B,'Mason Co. Regulated - Price Out'!$A41,'[29]RM Revenue'!AD:AD)</f>
        <v>359.56</v>
      </c>
      <c r="S41" s="113">
        <f t="shared" si="4"/>
        <v>4653.9800000000005</v>
      </c>
      <c r="T41" s="113"/>
      <c r="U41" s="113">
        <f t="shared" si="14"/>
        <v>79.084199584199581</v>
      </c>
      <c r="V41" s="113">
        <f t="shared" si="14"/>
        <v>78.194386694386708</v>
      </c>
      <c r="W41" s="113">
        <f t="shared" si="14"/>
        <v>78.001039501039514</v>
      </c>
      <c r="X41" s="113">
        <f t="shared" si="13"/>
        <v>79.196465696465708</v>
      </c>
      <c r="Y41" s="113">
        <f t="shared" si="13"/>
        <v>83.971933471933468</v>
      </c>
      <c r="Z41" s="113">
        <f t="shared" si="13"/>
        <v>83.333679833679838</v>
      </c>
      <c r="AA41" s="113">
        <f t="shared" si="13"/>
        <v>86.277546777546789</v>
      </c>
      <c r="AB41" s="113">
        <f t="shared" si="13"/>
        <v>84.637214137214144</v>
      </c>
      <c r="AC41" s="113">
        <f t="shared" si="13"/>
        <v>81.487525987525984</v>
      </c>
      <c r="AD41" s="113">
        <f t="shared" si="13"/>
        <v>79.932432432432449</v>
      </c>
      <c r="AE41" s="113">
        <f t="shared" si="13"/>
        <v>78.694386694386694</v>
      </c>
      <c r="AF41" s="113">
        <f t="shared" si="13"/>
        <v>74.752598752598757</v>
      </c>
      <c r="AG41" s="133">
        <f t="shared" si="6"/>
        <v>80.630284130284139</v>
      </c>
      <c r="AH41" s="109"/>
      <c r="AI41" s="159">
        <f t="shared" si="7"/>
        <v>4.8231062598875969</v>
      </c>
      <c r="AJ41" s="159">
        <f t="shared" si="8"/>
        <v>1.3106259887597282E-2</v>
      </c>
      <c r="AK41" s="159">
        <f t="shared" si="9"/>
        <v>12.681137503467777</v>
      </c>
      <c r="AL41" s="159">
        <f t="shared" si="10"/>
        <v>4666.6611375034681</v>
      </c>
      <c r="AM41" s="160">
        <f t="shared" si="11"/>
        <v>2.7247941554256307E-3</v>
      </c>
      <c r="AN41" s="160">
        <f t="shared" si="12"/>
        <v>2.7247941554256307E-3</v>
      </c>
    </row>
    <row r="42" spans="1:40" s="92" customFormat="1">
      <c r="A42" s="92" t="str">
        <f t="shared" si="2"/>
        <v>MASON CO-REGULATEDResidentialDRVNRM2</v>
      </c>
      <c r="B42" s="92">
        <f t="shared" si="3"/>
        <v>1</v>
      </c>
      <c r="C42" s="109" t="s">
        <v>219</v>
      </c>
      <c r="D42" s="110" t="str">
        <f>VLOOKUP(C42,'[29]RM Revenue'!J:K,2,FALSE)</f>
        <v>DRIVE IN OVER 250'-MTHLY</v>
      </c>
      <c r="E42" s="111">
        <f>VLOOKUP(A42,'[29]Service Codes'!$A$2:$H$803,8,FALSE)</f>
        <v>1.4</v>
      </c>
      <c r="F42" s="112"/>
      <c r="G42" s="113">
        <f>SUMIF('[29]RM Revenue'!$B:$B,'Mason Co. Regulated - Price Out'!$A42,'[29]RM Revenue'!S:S)</f>
        <v>1.4</v>
      </c>
      <c r="H42" s="113">
        <f>SUMIF('[29]RM Revenue'!$B:$B,'Mason Co. Regulated - Price Out'!$A42,'[29]RM Revenue'!T:T)</f>
        <v>1.4</v>
      </c>
      <c r="I42" s="113">
        <f>SUMIF('[29]RM Revenue'!$B:$B,'Mason Co. Regulated - Price Out'!$A42,'[29]RM Revenue'!U:U)</f>
        <v>1.4</v>
      </c>
      <c r="J42" s="113">
        <f>SUMIF('[29]RM Revenue'!$B:$B,'Mason Co. Regulated - Price Out'!$A42,'[29]RM Revenue'!V:V)</f>
        <v>1.4</v>
      </c>
      <c r="K42" s="113">
        <f>SUMIF('[29]RM Revenue'!$B:$B,'Mason Co. Regulated - Price Out'!$A42,'[29]RM Revenue'!W:W)</f>
        <v>1.4</v>
      </c>
      <c r="L42" s="113">
        <f>SUMIF('[29]RM Revenue'!$B:$B,'Mason Co. Regulated - Price Out'!$A42,'[29]RM Revenue'!X:X)</f>
        <v>1.4</v>
      </c>
      <c r="M42" s="113">
        <f>SUMIF('[29]RM Revenue'!$B:$B,'Mason Co. Regulated - Price Out'!$A42,'[29]RM Revenue'!Y:Y)</f>
        <v>1.4</v>
      </c>
      <c r="N42" s="113">
        <f>SUMIF('[29]RM Revenue'!$B:$B,'Mason Co. Regulated - Price Out'!$A42,'[29]RM Revenue'!Z:Z)</f>
        <v>1.4</v>
      </c>
      <c r="O42" s="113">
        <f>SUMIF('[29]RM Revenue'!$B:$B,'Mason Co. Regulated - Price Out'!$A42,'[29]RM Revenue'!AA:AA)</f>
        <v>1.4</v>
      </c>
      <c r="P42" s="113">
        <f>SUMIF('[29]RM Revenue'!$B:$B,'Mason Co. Regulated - Price Out'!$A42,'[29]RM Revenue'!AB:AB)</f>
        <v>1.4</v>
      </c>
      <c r="Q42" s="113">
        <f>SUMIF('[29]RM Revenue'!$B:$B,'Mason Co. Regulated - Price Out'!$A42,'[29]RM Revenue'!AC:AC)</f>
        <v>1.4</v>
      </c>
      <c r="R42" s="113">
        <f>SUMIF('[29]RM Revenue'!$B:$B,'Mason Co. Regulated - Price Out'!$A42,'[29]RM Revenue'!AD:AD)</f>
        <v>1.4</v>
      </c>
      <c r="S42" s="113">
        <f t="shared" si="4"/>
        <v>16.8</v>
      </c>
      <c r="T42" s="113"/>
      <c r="U42" s="113">
        <f t="shared" si="14"/>
        <v>1</v>
      </c>
      <c r="V42" s="113">
        <f t="shared" si="14"/>
        <v>1</v>
      </c>
      <c r="W42" s="113">
        <f t="shared" si="14"/>
        <v>1</v>
      </c>
      <c r="X42" s="113">
        <f t="shared" si="13"/>
        <v>1</v>
      </c>
      <c r="Y42" s="113">
        <f t="shared" si="13"/>
        <v>1</v>
      </c>
      <c r="Z42" s="113">
        <f t="shared" si="13"/>
        <v>1</v>
      </c>
      <c r="AA42" s="113">
        <f t="shared" si="13"/>
        <v>1</v>
      </c>
      <c r="AB42" s="113">
        <f t="shared" si="13"/>
        <v>1</v>
      </c>
      <c r="AC42" s="113">
        <f t="shared" si="13"/>
        <v>1</v>
      </c>
      <c r="AD42" s="113">
        <f t="shared" si="13"/>
        <v>1</v>
      </c>
      <c r="AE42" s="113">
        <f t="shared" si="13"/>
        <v>1</v>
      </c>
      <c r="AF42" s="113">
        <f t="shared" si="13"/>
        <v>1</v>
      </c>
      <c r="AG42" s="133">
        <f t="shared" si="6"/>
        <v>1</v>
      </c>
      <c r="AH42" s="109"/>
      <c r="AI42" s="159">
        <f t="shared" si="7"/>
        <v>1.4038147118175957</v>
      </c>
      <c r="AJ42" s="159">
        <f t="shared" si="8"/>
        <v>3.8147118175957395E-3</v>
      </c>
      <c r="AK42" s="159">
        <f t="shared" si="9"/>
        <v>4.5776541811148874E-2</v>
      </c>
      <c r="AL42" s="159">
        <f t="shared" si="10"/>
        <v>16.845776541811148</v>
      </c>
      <c r="AM42" s="160">
        <f t="shared" si="11"/>
        <v>2.7247941554255284E-3</v>
      </c>
      <c r="AN42" s="160">
        <f t="shared" si="12"/>
        <v>2.7247941554255279E-3</v>
      </c>
    </row>
    <row r="43" spans="1:40" s="92" customFormat="1">
      <c r="A43" s="92" t="str">
        <f t="shared" si="2"/>
        <v>MASON CO-REGULATEDResidentialDRVNRW2</v>
      </c>
      <c r="B43" s="92">
        <f t="shared" si="3"/>
        <v>1</v>
      </c>
      <c r="C43" s="109" t="s">
        <v>220</v>
      </c>
      <c r="D43" s="110" t="str">
        <f>VLOOKUP(C43,'[29]RM Revenue'!J:K,2,FALSE)</f>
        <v>DRIVE IN OVER 250'</v>
      </c>
      <c r="E43" s="111">
        <f>VLOOKUP(A43,'[29]Service Codes'!$A$2:$H$803,8,FALSE)</f>
        <v>6.06</v>
      </c>
      <c r="F43" s="112"/>
      <c r="G43" s="113">
        <f>SUMIF('[29]RM Revenue'!$B:$B,'Mason Co. Regulated - Price Out'!$A43,'[29]RM Revenue'!S:S)</f>
        <v>66.325000000000003</v>
      </c>
      <c r="H43" s="113">
        <f>SUMIF('[29]RM Revenue'!$B:$B,'Mason Co. Regulated - Price Out'!$A43,'[29]RM Revenue'!T:T)</f>
        <v>72.385000000000005</v>
      </c>
      <c r="I43" s="113">
        <f>SUMIF('[29]RM Revenue'!$B:$B,'Mason Co. Regulated - Price Out'!$A43,'[29]RM Revenue'!U:U)</f>
        <v>56.56</v>
      </c>
      <c r="J43" s="113">
        <f>SUMIF('[29]RM Revenue'!$B:$B,'Mason Co. Regulated - Price Out'!$A43,'[29]RM Revenue'!V:V)</f>
        <v>61.11</v>
      </c>
      <c r="K43" s="113">
        <f>SUMIF('[29]RM Revenue'!$B:$B,'Mason Co. Regulated - Price Out'!$A43,'[29]RM Revenue'!W:W)</f>
        <v>54.54</v>
      </c>
      <c r="L43" s="113">
        <f>SUMIF('[29]RM Revenue'!$B:$B,'Mason Co. Regulated - Price Out'!$A43,'[29]RM Revenue'!X:X)</f>
        <v>54.54</v>
      </c>
      <c r="M43" s="113">
        <f>SUMIF('[29]RM Revenue'!$B:$B,'Mason Co. Regulated - Price Out'!$A43,'[29]RM Revenue'!Y:Y)</f>
        <v>59.255000000000003</v>
      </c>
      <c r="N43" s="113">
        <f>SUMIF('[29]RM Revenue'!$B:$B,'Mason Co. Regulated - Price Out'!$A43,'[29]RM Revenue'!Z:Z)</f>
        <v>59.255000000000003</v>
      </c>
      <c r="O43" s="113">
        <f>SUMIF('[29]RM Revenue'!$B:$B,'Mason Co. Regulated - Price Out'!$A43,'[29]RM Revenue'!AA:AA)</f>
        <v>60.6</v>
      </c>
      <c r="P43" s="113">
        <f>SUMIF('[29]RM Revenue'!$B:$B,'Mason Co. Regulated - Price Out'!$A43,'[29]RM Revenue'!AB:AB)</f>
        <v>60.6</v>
      </c>
      <c r="Q43" s="113">
        <f>SUMIF('[29]RM Revenue'!$B:$B,'Mason Co. Regulated - Price Out'!$A43,'[29]RM Revenue'!AC:AC)</f>
        <v>60.6</v>
      </c>
      <c r="R43" s="113">
        <f>SUMIF('[29]RM Revenue'!$B:$B,'Mason Co. Regulated - Price Out'!$A43,'[29]RM Revenue'!AD:AD)</f>
        <v>60.6</v>
      </c>
      <c r="S43" s="113">
        <f t="shared" si="4"/>
        <v>726.37000000000012</v>
      </c>
      <c r="T43" s="113"/>
      <c r="U43" s="113">
        <f t="shared" si="14"/>
        <v>10.944719471947195</v>
      </c>
      <c r="V43" s="113">
        <f t="shared" si="14"/>
        <v>11.944719471947197</v>
      </c>
      <c r="W43" s="113">
        <f t="shared" si="14"/>
        <v>9.3333333333333339</v>
      </c>
      <c r="X43" s="113">
        <f t="shared" si="13"/>
        <v>10.084158415841586</v>
      </c>
      <c r="Y43" s="113">
        <f t="shared" si="13"/>
        <v>9</v>
      </c>
      <c r="Z43" s="113">
        <f t="shared" si="13"/>
        <v>9</v>
      </c>
      <c r="AA43" s="113">
        <f t="shared" si="13"/>
        <v>9.7780528052805291</v>
      </c>
      <c r="AB43" s="113">
        <f t="shared" si="13"/>
        <v>9.7780528052805291</v>
      </c>
      <c r="AC43" s="113">
        <f t="shared" si="13"/>
        <v>10</v>
      </c>
      <c r="AD43" s="113">
        <f t="shared" si="13"/>
        <v>10</v>
      </c>
      <c r="AE43" s="113">
        <f t="shared" si="13"/>
        <v>10</v>
      </c>
      <c r="AF43" s="113">
        <f t="shared" si="13"/>
        <v>10</v>
      </c>
      <c r="AG43" s="133">
        <f t="shared" si="6"/>
        <v>9.9885863586358639</v>
      </c>
      <c r="AH43" s="109"/>
      <c r="AI43" s="159">
        <f t="shared" si="7"/>
        <v>6.0765122525818791</v>
      </c>
      <c r="AJ43" s="159">
        <f t="shared" si="8"/>
        <v>1.6512252581879494E-2</v>
      </c>
      <c r="AK43" s="159">
        <f t="shared" si="9"/>
        <v>1.979208730676536</v>
      </c>
      <c r="AL43" s="159">
        <f t="shared" si="10"/>
        <v>728.34920873067665</v>
      </c>
      <c r="AM43" s="160">
        <f t="shared" si="11"/>
        <v>2.7247941554256593E-3</v>
      </c>
      <c r="AN43" s="160">
        <f t="shared" si="12"/>
        <v>2.7247941554256589E-3</v>
      </c>
    </row>
    <row r="44" spans="1:40" s="92" customFormat="1">
      <c r="A44" s="92" t="str">
        <f t="shared" si="2"/>
        <v>MASON CO-REGULATEDResidentialDRVNRM1</v>
      </c>
      <c r="B44" s="92">
        <f t="shared" si="3"/>
        <v>1</v>
      </c>
      <c r="C44" s="109" t="s">
        <v>221</v>
      </c>
      <c r="D44" s="110" t="str">
        <f>VLOOKUP(C44,'[29]RM Revenue'!J:K,2,FALSE)</f>
        <v>DRIVE IN UP TO 250'-MTHLY</v>
      </c>
      <c r="E44" s="111">
        <f>VLOOKUP(A44,'[29]Service Codes'!$A$2:$H$803,8,FALSE)</f>
        <v>1.1100000000000001</v>
      </c>
      <c r="F44" s="112"/>
      <c r="G44" s="113">
        <f>SUMIF('[29]RM Revenue'!$B:$B,'Mason Co. Regulated - Price Out'!$A44,'[29]RM Revenue'!S:S)</f>
        <v>14.43</v>
      </c>
      <c r="H44" s="113">
        <f>SUMIF('[29]RM Revenue'!$B:$B,'Mason Co. Regulated - Price Out'!$A44,'[29]RM Revenue'!T:T)</f>
        <v>13.32</v>
      </c>
      <c r="I44" s="113">
        <f>SUMIF('[29]RM Revenue'!$B:$B,'Mason Co. Regulated - Price Out'!$A44,'[29]RM Revenue'!U:U)</f>
        <v>13.32</v>
      </c>
      <c r="J44" s="113">
        <f>SUMIF('[29]RM Revenue'!$B:$B,'Mason Co. Regulated - Price Out'!$A44,'[29]RM Revenue'!V:V)</f>
        <v>14.43</v>
      </c>
      <c r="K44" s="113">
        <f>SUMIF('[29]RM Revenue'!$B:$B,'Mason Co. Regulated - Price Out'!$A44,'[29]RM Revenue'!W:W)</f>
        <v>14.43</v>
      </c>
      <c r="L44" s="113">
        <f>SUMIF('[29]RM Revenue'!$B:$B,'Mason Co. Regulated - Price Out'!$A44,'[29]RM Revenue'!X:X)</f>
        <v>11.1</v>
      </c>
      <c r="M44" s="113">
        <f>SUMIF('[29]RM Revenue'!$B:$B,'Mason Co. Regulated - Price Out'!$A44,'[29]RM Revenue'!Y:Y)</f>
        <v>9.99</v>
      </c>
      <c r="N44" s="113">
        <f>SUMIF('[29]RM Revenue'!$B:$B,'Mason Co. Regulated - Price Out'!$A44,'[29]RM Revenue'!Z:Z)</f>
        <v>9.99</v>
      </c>
      <c r="O44" s="113">
        <f>SUMIF('[29]RM Revenue'!$B:$B,'Mason Co. Regulated - Price Out'!$A44,'[29]RM Revenue'!AA:AA)</f>
        <v>8.8800000000000008</v>
      </c>
      <c r="P44" s="113">
        <f>SUMIF('[29]RM Revenue'!$B:$B,'Mason Co. Regulated - Price Out'!$A44,'[29]RM Revenue'!AB:AB)</f>
        <v>8.8800000000000008</v>
      </c>
      <c r="Q44" s="113">
        <f>SUMIF('[29]RM Revenue'!$B:$B,'Mason Co. Regulated - Price Out'!$A44,'[29]RM Revenue'!AC:AC)</f>
        <v>8.8800000000000008</v>
      </c>
      <c r="R44" s="113">
        <f>SUMIF('[29]RM Revenue'!$B:$B,'Mason Co. Regulated - Price Out'!$A44,'[29]RM Revenue'!AD:AD)</f>
        <v>8.8800000000000008</v>
      </c>
      <c r="S44" s="113">
        <f t="shared" si="4"/>
        <v>136.52999999999997</v>
      </c>
      <c r="T44" s="113"/>
      <c r="U44" s="113">
        <f t="shared" si="14"/>
        <v>12.999999999999998</v>
      </c>
      <c r="V44" s="113">
        <f t="shared" si="14"/>
        <v>12</v>
      </c>
      <c r="W44" s="113">
        <f t="shared" si="14"/>
        <v>12</v>
      </c>
      <c r="X44" s="113">
        <f t="shared" si="13"/>
        <v>12.999999999999998</v>
      </c>
      <c r="Y44" s="113">
        <f t="shared" si="13"/>
        <v>12.999999999999998</v>
      </c>
      <c r="Z44" s="113">
        <f t="shared" si="13"/>
        <v>9.9999999999999982</v>
      </c>
      <c r="AA44" s="113">
        <f t="shared" si="13"/>
        <v>9</v>
      </c>
      <c r="AB44" s="113">
        <f t="shared" si="13"/>
        <v>9</v>
      </c>
      <c r="AC44" s="113">
        <f t="shared" si="13"/>
        <v>8</v>
      </c>
      <c r="AD44" s="113">
        <f t="shared" si="13"/>
        <v>8</v>
      </c>
      <c r="AE44" s="113">
        <f t="shared" si="13"/>
        <v>8</v>
      </c>
      <c r="AF44" s="113">
        <f t="shared" si="13"/>
        <v>8</v>
      </c>
      <c r="AG44" s="133">
        <f t="shared" si="6"/>
        <v>10.25</v>
      </c>
      <c r="AH44" s="109"/>
      <c r="AI44" s="159">
        <f t="shared" si="7"/>
        <v>1.1130245215125225</v>
      </c>
      <c r="AJ44" s="159">
        <f t="shared" si="8"/>
        <v>3.0245215125224156E-3</v>
      </c>
      <c r="AK44" s="159">
        <f t="shared" si="9"/>
        <v>0.37201614604025712</v>
      </c>
      <c r="AL44" s="159">
        <f t="shared" si="10"/>
        <v>136.90201614604024</v>
      </c>
      <c r="AM44" s="160">
        <f t="shared" si="11"/>
        <v>2.7247941554255995E-3</v>
      </c>
      <c r="AN44" s="160">
        <f t="shared" si="12"/>
        <v>2.7247941554256003E-3</v>
      </c>
    </row>
    <row r="45" spans="1:40" s="92" customFormat="1">
      <c r="A45" s="92" t="str">
        <f t="shared" si="2"/>
        <v>MASON CO-REGULATEDResidentialDRVNRE2</v>
      </c>
      <c r="B45" s="92">
        <f t="shared" si="3"/>
        <v>1</v>
      </c>
      <c r="C45" s="109" t="s">
        <v>222</v>
      </c>
      <c r="D45" s="110" t="str">
        <f>VLOOKUP(C45,'[29]RM Revenue'!J:K,2,FALSE)</f>
        <v>DRIVE IN OVER 250'-EOW</v>
      </c>
      <c r="E45" s="111">
        <f>VLOOKUP(A45,'[29]Service Codes'!$A$2:$H$803,8,FALSE)</f>
        <v>3.04</v>
      </c>
      <c r="F45" s="112"/>
      <c r="G45" s="113">
        <f>SUMIF('[29]RM Revenue'!$B:$B,'Mason Co. Regulated - Price Out'!$A45,'[29]RM Revenue'!S:S)</f>
        <v>51.68</v>
      </c>
      <c r="H45" s="113">
        <f>SUMIF('[29]RM Revenue'!$B:$B,'Mason Co. Regulated - Price Out'!$A45,'[29]RM Revenue'!T:T)</f>
        <v>51.68</v>
      </c>
      <c r="I45" s="113">
        <f>SUMIF('[29]RM Revenue'!$B:$B,'Mason Co. Regulated - Price Out'!$A45,'[29]RM Revenue'!U:U)</f>
        <v>51.68</v>
      </c>
      <c r="J45" s="113">
        <f>SUMIF('[29]RM Revenue'!$B:$B,'Mason Co. Regulated - Price Out'!$A45,'[29]RM Revenue'!V:V)</f>
        <v>51.68</v>
      </c>
      <c r="K45" s="113">
        <f>SUMIF('[29]RM Revenue'!$B:$B,'Mason Co. Regulated - Price Out'!$A45,'[29]RM Revenue'!W:W)</f>
        <v>51.68</v>
      </c>
      <c r="L45" s="113">
        <f>SUMIF('[29]RM Revenue'!$B:$B,'Mason Co. Regulated - Price Out'!$A45,'[29]RM Revenue'!X:X)</f>
        <v>51.68</v>
      </c>
      <c r="M45" s="113">
        <f>SUMIF('[29]RM Revenue'!$B:$B,'Mason Co. Regulated - Price Out'!$A45,'[29]RM Revenue'!Y:Y)</f>
        <v>51.68</v>
      </c>
      <c r="N45" s="113">
        <f>SUMIF('[29]RM Revenue'!$B:$B,'Mason Co. Regulated - Price Out'!$A45,'[29]RM Revenue'!Z:Z)</f>
        <v>51.68</v>
      </c>
      <c r="O45" s="113">
        <f>SUMIF('[29]RM Revenue'!$B:$B,'Mason Co. Regulated - Price Out'!$A45,'[29]RM Revenue'!AA:AA)</f>
        <v>51.68</v>
      </c>
      <c r="P45" s="113">
        <f>SUMIF('[29]RM Revenue'!$B:$B,'Mason Co. Regulated - Price Out'!$A45,'[29]RM Revenue'!AB:AB)</f>
        <v>51.68</v>
      </c>
      <c r="Q45" s="113">
        <f>SUMIF('[29]RM Revenue'!$B:$B,'Mason Co. Regulated - Price Out'!$A45,'[29]RM Revenue'!AC:AC)</f>
        <v>54.11</v>
      </c>
      <c r="R45" s="113">
        <f>SUMIF('[29]RM Revenue'!$B:$B,'Mason Co. Regulated - Price Out'!$A45,'[29]RM Revenue'!AD:AD)</f>
        <v>54.11</v>
      </c>
      <c r="S45" s="113">
        <f t="shared" si="4"/>
        <v>625.02</v>
      </c>
      <c r="T45" s="113"/>
      <c r="U45" s="113">
        <f t="shared" si="14"/>
        <v>17</v>
      </c>
      <c r="V45" s="113">
        <f t="shared" si="14"/>
        <v>17</v>
      </c>
      <c r="W45" s="113">
        <f t="shared" si="14"/>
        <v>17</v>
      </c>
      <c r="X45" s="113">
        <f t="shared" si="13"/>
        <v>17</v>
      </c>
      <c r="Y45" s="113">
        <f t="shared" si="13"/>
        <v>17</v>
      </c>
      <c r="Z45" s="113">
        <f t="shared" si="13"/>
        <v>17</v>
      </c>
      <c r="AA45" s="113">
        <f t="shared" si="13"/>
        <v>17</v>
      </c>
      <c r="AB45" s="113">
        <f t="shared" si="13"/>
        <v>17</v>
      </c>
      <c r="AC45" s="113">
        <f t="shared" si="13"/>
        <v>17</v>
      </c>
      <c r="AD45" s="113">
        <f t="shared" si="13"/>
        <v>17</v>
      </c>
      <c r="AE45" s="113">
        <f t="shared" si="13"/>
        <v>17.799342105263158</v>
      </c>
      <c r="AF45" s="113">
        <f t="shared" si="13"/>
        <v>17.799342105263158</v>
      </c>
      <c r="AG45" s="133">
        <f t="shared" si="6"/>
        <v>17.133223684210524</v>
      </c>
      <c r="AH45" s="109"/>
      <c r="AI45" s="159">
        <f t="shared" si="7"/>
        <v>3.048283374232494</v>
      </c>
      <c r="AJ45" s="159">
        <f t="shared" si="8"/>
        <v>8.283374232493923E-3</v>
      </c>
      <c r="AK45" s="159">
        <f t="shared" si="9"/>
        <v>1.7030508430241287</v>
      </c>
      <c r="AL45" s="159">
        <f t="shared" si="10"/>
        <v>626.72305084302411</v>
      </c>
      <c r="AM45" s="160">
        <f t="shared" si="11"/>
        <v>2.7247941554256324E-3</v>
      </c>
      <c r="AN45" s="160">
        <f t="shared" si="12"/>
        <v>2.7247941554256324E-3</v>
      </c>
    </row>
    <row r="46" spans="1:40" s="92" customFormat="1">
      <c r="A46" s="92" t="str">
        <f t="shared" si="2"/>
        <v>MASON CO-REGULATEDResidentialDRVNROC1</v>
      </c>
      <c r="B46" s="92">
        <f t="shared" si="3"/>
        <v>1</v>
      </c>
      <c r="C46" s="109" t="s">
        <v>223</v>
      </c>
      <c r="D46" s="110" t="str">
        <f>VLOOKUP(C46,'[29]RM Revenue'!J:K,2,FALSE)</f>
        <v>DRIVE IN UP TO 250'-OC</v>
      </c>
      <c r="E46" s="111">
        <f>VLOOKUP(A46,'[29]Service Codes'!$A$2:$H$803,8,FALSE)</f>
        <v>1.1100000000000001</v>
      </c>
      <c r="F46" s="112"/>
      <c r="G46" s="113">
        <f>SUMIF('[29]RM Revenue'!$B:$B,'Mason Co. Regulated - Price Out'!$A46,'[29]RM Revenue'!S:S)</f>
        <v>0</v>
      </c>
      <c r="H46" s="113">
        <f>SUMIF('[29]RM Revenue'!$B:$B,'Mason Co. Regulated - Price Out'!$A46,'[29]RM Revenue'!T:T)</f>
        <v>0</v>
      </c>
      <c r="I46" s="113">
        <f>SUMIF('[29]RM Revenue'!$B:$B,'Mason Co. Regulated - Price Out'!$A46,'[29]RM Revenue'!U:U)</f>
        <v>0</v>
      </c>
      <c r="J46" s="113">
        <f>SUMIF('[29]RM Revenue'!$B:$B,'Mason Co. Regulated - Price Out'!$A46,'[29]RM Revenue'!V:V)</f>
        <v>0</v>
      </c>
      <c r="K46" s="113">
        <f>SUMIF('[29]RM Revenue'!$B:$B,'Mason Co. Regulated - Price Out'!$A46,'[29]RM Revenue'!W:W)</f>
        <v>0</v>
      </c>
      <c r="L46" s="113">
        <f>SUMIF('[29]RM Revenue'!$B:$B,'Mason Co. Regulated - Price Out'!$A46,'[29]RM Revenue'!X:X)</f>
        <v>0</v>
      </c>
      <c r="M46" s="113">
        <f>SUMIF('[29]RM Revenue'!$B:$B,'Mason Co. Regulated - Price Out'!$A46,'[29]RM Revenue'!Y:Y)</f>
        <v>0</v>
      </c>
      <c r="N46" s="113">
        <f>SUMIF('[29]RM Revenue'!$B:$B,'Mason Co. Regulated - Price Out'!$A46,'[29]RM Revenue'!Z:Z)</f>
        <v>0</v>
      </c>
      <c r="O46" s="113">
        <f>SUMIF('[29]RM Revenue'!$B:$B,'Mason Co. Regulated - Price Out'!$A46,'[29]RM Revenue'!AA:AA)</f>
        <v>0</v>
      </c>
      <c r="P46" s="113">
        <f>SUMIF('[29]RM Revenue'!$B:$B,'Mason Co. Regulated - Price Out'!$A46,'[29]RM Revenue'!AB:AB)</f>
        <v>1.1100000000000001</v>
      </c>
      <c r="Q46" s="113">
        <f>SUMIF('[29]RM Revenue'!$B:$B,'Mason Co. Regulated - Price Out'!$A46,'[29]RM Revenue'!AC:AC)</f>
        <v>0</v>
      </c>
      <c r="R46" s="113">
        <f>SUMIF('[29]RM Revenue'!$B:$B,'Mason Co. Regulated - Price Out'!$A46,'[29]RM Revenue'!AD:AD)</f>
        <v>0</v>
      </c>
      <c r="S46" s="113">
        <f t="shared" si="4"/>
        <v>1.1100000000000001</v>
      </c>
      <c r="T46" s="113"/>
      <c r="U46" s="113">
        <f t="shared" si="14"/>
        <v>0</v>
      </c>
      <c r="V46" s="113">
        <f t="shared" si="14"/>
        <v>0</v>
      </c>
      <c r="W46" s="113">
        <f t="shared" si="14"/>
        <v>0</v>
      </c>
      <c r="X46" s="113">
        <f t="shared" si="13"/>
        <v>0</v>
      </c>
      <c r="Y46" s="113">
        <f t="shared" si="13"/>
        <v>0</v>
      </c>
      <c r="Z46" s="113">
        <f t="shared" si="13"/>
        <v>0</v>
      </c>
      <c r="AA46" s="113">
        <f t="shared" si="13"/>
        <v>0</v>
      </c>
      <c r="AB46" s="113">
        <f t="shared" si="13"/>
        <v>0</v>
      </c>
      <c r="AC46" s="113">
        <f t="shared" si="13"/>
        <v>0</v>
      </c>
      <c r="AD46" s="113">
        <f t="shared" si="13"/>
        <v>1</v>
      </c>
      <c r="AE46" s="113">
        <f t="shared" si="13"/>
        <v>0</v>
      </c>
      <c r="AF46" s="113">
        <f t="shared" si="13"/>
        <v>0</v>
      </c>
      <c r="AG46" s="133">
        <f t="shared" si="6"/>
        <v>8.3333333333333329E-2</v>
      </c>
      <c r="AH46" s="109"/>
      <c r="AI46" s="159">
        <f t="shared" si="7"/>
        <v>1.1130245215125225</v>
      </c>
      <c r="AJ46" s="159">
        <f t="shared" si="8"/>
        <v>3.0245215125224156E-3</v>
      </c>
      <c r="AK46" s="159">
        <f t="shared" si="9"/>
        <v>3.0245215125224156E-3</v>
      </c>
      <c r="AL46" s="159">
        <f t="shared" si="10"/>
        <v>1.1130245215125225</v>
      </c>
      <c r="AM46" s="160">
        <f t="shared" si="11"/>
        <v>2.7247941554255995E-3</v>
      </c>
      <c r="AN46" s="160">
        <f t="shared" si="12"/>
        <v>2.7247941554255995E-3</v>
      </c>
    </row>
    <row r="47" spans="1:40" s="92" customFormat="1">
      <c r="A47" s="92" t="str">
        <f t="shared" si="2"/>
        <v>MASON CO-REGULATEDResidentialWLKNRE1</v>
      </c>
      <c r="B47" s="92">
        <f t="shared" si="3"/>
        <v>1</v>
      </c>
      <c r="C47" s="109" t="s">
        <v>224</v>
      </c>
      <c r="D47" s="110" t="str">
        <f>VLOOKUP(C47,'[29]RM Revenue'!J:K,2,FALSE)</f>
        <v>WALK IN 5'-25'-EOW</v>
      </c>
      <c r="E47" s="111">
        <f>VLOOKUP(A47,'[29]Service Codes'!$A$2:$H$803,8,FALSE)</f>
        <v>1.28</v>
      </c>
      <c r="F47" s="112"/>
      <c r="G47" s="113">
        <f>SUMIF('[29]RM Revenue'!$B:$B,'Mason Co. Regulated - Price Out'!$A47,'[29]RM Revenue'!S:S)</f>
        <v>55.424999999999997</v>
      </c>
      <c r="H47" s="113">
        <f>SUMIF('[29]RM Revenue'!$B:$B,'Mason Co. Regulated - Price Out'!$A47,'[29]RM Revenue'!T:T)</f>
        <v>57.085000000000001</v>
      </c>
      <c r="I47" s="113">
        <f>SUMIF('[29]RM Revenue'!$B:$B,'Mason Co. Regulated - Price Out'!$A47,'[29]RM Revenue'!U:U)</f>
        <v>57.6</v>
      </c>
      <c r="J47" s="113">
        <f>SUMIF('[29]RM Revenue'!$B:$B,'Mason Co. Regulated - Price Out'!$A47,'[29]RM Revenue'!V:V)</f>
        <v>56.33</v>
      </c>
      <c r="K47" s="113">
        <f>SUMIF('[29]RM Revenue'!$B:$B,'Mason Co. Regulated - Price Out'!$A47,'[29]RM Revenue'!W:W)</f>
        <v>54.465000000000003</v>
      </c>
      <c r="L47" s="113">
        <f>SUMIF('[29]RM Revenue'!$B:$B,'Mason Co. Regulated - Price Out'!$A47,'[29]RM Revenue'!X:X)</f>
        <v>55.105000000000004</v>
      </c>
      <c r="M47" s="113">
        <f>SUMIF('[29]RM Revenue'!$B:$B,'Mason Co. Regulated - Price Out'!$A47,'[29]RM Revenue'!Y:Y)</f>
        <v>58.494999999999997</v>
      </c>
      <c r="N47" s="113">
        <f>SUMIF('[29]RM Revenue'!$B:$B,'Mason Co. Regulated - Price Out'!$A47,'[29]RM Revenue'!Z:Z)</f>
        <v>58.875</v>
      </c>
      <c r="O47" s="113">
        <f>SUMIF('[29]RM Revenue'!$B:$B,'Mason Co. Regulated - Price Out'!$A47,'[29]RM Revenue'!AA:AA)</f>
        <v>57.664999999999999</v>
      </c>
      <c r="P47" s="113">
        <f>SUMIF('[29]RM Revenue'!$B:$B,'Mason Co. Regulated - Price Out'!$A47,'[29]RM Revenue'!AB:AB)</f>
        <v>54.844999999999999</v>
      </c>
      <c r="Q47" s="113">
        <f>SUMIF('[29]RM Revenue'!$B:$B,'Mason Co. Regulated - Price Out'!$A47,'[29]RM Revenue'!AC:AC)</f>
        <v>56</v>
      </c>
      <c r="R47" s="113">
        <f>SUMIF('[29]RM Revenue'!$B:$B,'Mason Co. Regulated - Price Out'!$A47,'[29]RM Revenue'!AD:AD)</f>
        <v>58.050000000000004</v>
      </c>
      <c r="S47" s="113">
        <f t="shared" si="4"/>
        <v>679.93999999999994</v>
      </c>
      <c r="T47" s="113"/>
      <c r="U47" s="113">
        <f t="shared" si="14"/>
        <v>43.30078125</v>
      </c>
      <c r="V47" s="113">
        <f t="shared" si="14"/>
        <v>44.59765625</v>
      </c>
      <c r="W47" s="113">
        <f t="shared" si="14"/>
        <v>45</v>
      </c>
      <c r="X47" s="113">
        <f t="shared" si="13"/>
        <v>44.0078125</v>
      </c>
      <c r="Y47" s="113">
        <f t="shared" si="13"/>
        <v>42.55078125</v>
      </c>
      <c r="Z47" s="113">
        <f t="shared" si="13"/>
        <v>43.05078125</v>
      </c>
      <c r="AA47" s="113">
        <f t="shared" si="13"/>
        <v>45.69921875</v>
      </c>
      <c r="AB47" s="113">
        <f t="shared" si="13"/>
        <v>45.99609375</v>
      </c>
      <c r="AC47" s="113">
        <f t="shared" si="13"/>
        <v>45.05078125</v>
      </c>
      <c r="AD47" s="113">
        <f t="shared" si="13"/>
        <v>42.84765625</v>
      </c>
      <c r="AE47" s="113">
        <f t="shared" si="13"/>
        <v>43.75</v>
      </c>
      <c r="AF47" s="113">
        <f t="shared" si="13"/>
        <v>45.3515625</v>
      </c>
      <c r="AG47" s="133">
        <f t="shared" si="6"/>
        <v>44.266927083333336</v>
      </c>
      <c r="AH47" s="109"/>
      <c r="AI47" s="159">
        <f t="shared" si="7"/>
        <v>1.2834877365189448</v>
      </c>
      <c r="AJ47" s="159">
        <f t="shared" si="8"/>
        <v>3.4877365189447396E-3</v>
      </c>
      <c r="AK47" s="159">
        <f t="shared" si="9"/>
        <v>1.8526965380400675</v>
      </c>
      <c r="AL47" s="159">
        <f t="shared" si="10"/>
        <v>681.79269653803999</v>
      </c>
      <c r="AM47" s="160">
        <f t="shared" si="11"/>
        <v>2.7247941554255778E-3</v>
      </c>
      <c r="AN47" s="160">
        <f t="shared" si="12"/>
        <v>2.7247941554255782E-3</v>
      </c>
    </row>
    <row r="48" spans="1:40" s="92" customFormat="1">
      <c r="A48" s="92" t="str">
        <f t="shared" si="2"/>
        <v>MASON CO-REGULATEDResidentialWLKNRM1</v>
      </c>
      <c r="B48" s="92">
        <f t="shared" si="3"/>
        <v>1</v>
      </c>
      <c r="C48" s="109" t="s">
        <v>225</v>
      </c>
      <c r="D48" s="110" t="str">
        <f>VLOOKUP(C48,'[29]RM Revenue'!J:K,2,FALSE)</f>
        <v>WALK IN 5'-25'-MTHLY</v>
      </c>
      <c r="E48" s="111">
        <f>VLOOKUP(A48,'[29]Service Codes'!$A$2:$H$803,8,FALSE)</f>
        <v>0.59</v>
      </c>
      <c r="F48" s="112"/>
      <c r="G48" s="113">
        <f>SUMIF('[29]RM Revenue'!$B:$B,'Mason Co. Regulated - Price Out'!$A48,'[29]RM Revenue'!S:S)</f>
        <v>5.9499999999999993</v>
      </c>
      <c r="H48" s="113">
        <f>SUMIF('[29]RM Revenue'!$B:$B,'Mason Co. Regulated - Price Out'!$A48,'[29]RM Revenue'!T:T)</f>
        <v>3.54</v>
      </c>
      <c r="I48" s="113">
        <f>SUMIF('[29]RM Revenue'!$B:$B,'Mason Co. Regulated - Price Out'!$A48,'[29]RM Revenue'!U:U)</f>
        <v>5.9</v>
      </c>
      <c r="J48" s="113">
        <f>SUMIF('[29]RM Revenue'!$B:$B,'Mason Co. Regulated - Price Out'!$A48,'[29]RM Revenue'!V:V)</f>
        <v>5.31</v>
      </c>
      <c r="K48" s="113">
        <f>SUMIF('[29]RM Revenue'!$B:$B,'Mason Co. Regulated - Price Out'!$A48,'[29]RM Revenue'!W:W)</f>
        <v>5.9</v>
      </c>
      <c r="L48" s="113">
        <f>SUMIF('[29]RM Revenue'!$B:$B,'Mason Co. Regulated - Price Out'!$A48,'[29]RM Revenue'!X:X)</f>
        <v>5.3100000000000005</v>
      </c>
      <c r="M48" s="113">
        <f>SUMIF('[29]RM Revenue'!$B:$B,'Mason Co. Regulated - Price Out'!$A48,'[29]RM Revenue'!Y:Y)</f>
        <v>4.13</v>
      </c>
      <c r="N48" s="113">
        <f>SUMIF('[29]RM Revenue'!$B:$B,'Mason Co. Regulated - Price Out'!$A48,'[29]RM Revenue'!Z:Z)</f>
        <v>4.72</v>
      </c>
      <c r="O48" s="113">
        <f>SUMIF('[29]RM Revenue'!$B:$B,'Mason Co. Regulated - Price Out'!$A48,'[29]RM Revenue'!AA:AA)</f>
        <v>4.72</v>
      </c>
      <c r="P48" s="113">
        <f>SUMIF('[29]RM Revenue'!$B:$B,'Mason Co. Regulated - Price Out'!$A48,'[29]RM Revenue'!AB:AB)</f>
        <v>4.72</v>
      </c>
      <c r="Q48" s="113">
        <f>SUMIF('[29]RM Revenue'!$B:$B,'Mason Co. Regulated - Price Out'!$A48,'[29]RM Revenue'!AC:AC)</f>
        <v>4.72</v>
      </c>
      <c r="R48" s="113">
        <f>SUMIF('[29]RM Revenue'!$B:$B,'Mason Co. Regulated - Price Out'!$A48,'[29]RM Revenue'!AD:AD)</f>
        <v>4.13</v>
      </c>
      <c r="S48" s="113">
        <f t="shared" si="4"/>
        <v>59.050000000000004</v>
      </c>
      <c r="T48" s="113"/>
      <c r="U48" s="113">
        <f t="shared" si="14"/>
        <v>10.084745762711863</v>
      </c>
      <c r="V48" s="113">
        <f t="shared" si="14"/>
        <v>6</v>
      </c>
      <c r="W48" s="113">
        <f t="shared" si="14"/>
        <v>10.000000000000002</v>
      </c>
      <c r="X48" s="113">
        <f t="shared" si="13"/>
        <v>9</v>
      </c>
      <c r="Y48" s="113">
        <f t="shared" si="13"/>
        <v>10.000000000000002</v>
      </c>
      <c r="Z48" s="113">
        <f t="shared" si="13"/>
        <v>9.0000000000000018</v>
      </c>
      <c r="AA48" s="113">
        <f t="shared" si="13"/>
        <v>7</v>
      </c>
      <c r="AB48" s="113">
        <f t="shared" si="13"/>
        <v>8</v>
      </c>
      <c r="AC48" s="113">
        <f t="shared" si="13"/>
        <v>8</v>
      </c>
      <c r="AD48" s="113">
        <f t="shared" si="13"/>
        <v>8</v>
      </c>
      <c r="AE48" s="113">
        <f t="shared" si="13"/>
        <v>8</v>
      </c>
      <c r="AF48" s="113">
        <f t="shared" si="13"/>
        <v>7</v>
      </c>
      <c r="AG48" s="133">
        <f t="shared" si="6"/>
        <v>8.3403954802259879</v>
      </c>
      <c r="AH48" s="109"/>
      <c r="AI48" s="159">
        <f t="shared" si="7"/>
        <v>0.59160762855170101</v>
      </c>
      <c r="AJ48" s="159">
        <f t="shared" si="8"/>
        <v>1.6076285517010458E-3</v>
      </c>
      <c r="AK48" s="159">
        <f t="shared" si="9"/>
        <v>0.16089909487787585</v>
      </c>
      <c r="AL48" s="159">
        <f t="shared" si="10"/>
        <v>59.210899094877881</v>
      </c>
      <c r="AM48" s="160">
        <f t="shared" si="11"/>
        <v>2.7247941554255015E-3</v>
      </c>
      <c r="AN48" s="160">
        <f t="shared" si="12"/>
        <v>2.724794155425501E-3</v>
      </c>
    </row>
    <row r="49" spans="1:40" s="92" customFormat="1">
      <c r="A49" s="92" t="str">
        <f t="shared" si="2"/>
        <v>MASON CO-REGULATEDResidentialWLKNRW1</v>
      </c>
      <c r="B49" s="92">
        <f t="shared" si="3"/>
        <v>1</v>
      </c>
      <c r="C49" s="109" t="s">
        <v>226</v>
      </c>
      <c r="D49" s="110" t="str">
        <f>VLOOKUP(C49,'[29]RM Revenue'!J:K,2,FALSE)</f>
        <v>WALK IN 5'-25'</v>
      </c>
      <c r="E49" s="111">
        <f>VLOOKUP(A49,'[29]Service Codes'!$A$2:$H$803,8,FALSE)</f>
        <v>2.5499999999999998</v>
      </c>
      <c r="F49" s="112"/>
      <c r="G49" s="113">
        <f>SUMIF('[29]RM Revenue'!$B:$B,'Mason Co. Regulated - Price Out'!$A49,'[29]RM Revenue'!S:S)</f>
        <v>99.734999999999999</v>
      </c>
      <c r="H49" s="113">
        <f>SUMIF('[29]RM Revenue'!$B:$B,'Mason Co. Regulated - Price Out'!$A49,'[29]RM Revenue'!T:T)</f>
        <v>99.725000000000009</v>
      </c>
      <c r="I49" s="113">
        <f>SUMIF('[29]RM Revenue'!$B:$B,'Mason Co. Regulated - Price Out'!$A49,'[29]RM Revenue'!U:U)</f>
        <v>104.27500000000001</v>
      </c>
      <c r="J49" s="113">
        <f>SUMIF('[29]RM Revenue'!$B:$B,'Mason Co. Regulated - Price Out'!$A49,'[29]RM Revenue'!V:V)</f>
        <v>106.17500000000001</v>
      </c>
      <c r="K49" s="113">
        <f>SUMIF('[29]RM Revenue'!$B:$B,'Mason Co. Regulated - Price Out'!$A49,'[29]RM Revenue'!W:W)</f>
        <v>123.43</v>
      </c>
      <c r="L49" s="113">
        <f>SUMIF('[29]RM Revenue'!$B:$B,'Mason Co. Regulated - Price Out'!$A49,'[29]RM Revenue'!X:X)</f>
        <v>129.72</v>
      </c>
      <c r="M49" s="113">
        <f>SUMIF('[29]RM Revenue'!$B:$B,'Mason Co. Regulated - Price Out'!$A49,'[29]RM Revenue'!Y:Y)</f>
        <v>144.07499999999999</v>
      </c>
      <c r="N49" s="113">
        <f>SUMIF('[29]RM Revenue'!$B:$B,'Mason Co. Regulated - Price Out'!$A49,'[29]RM Revenue'!Z:Z)</f>
        <v>154.27499999999998</v>
      </c>
      <c r="O49" s="113">
        <f>SUMIF('[29]RM Revenue'!$B:$B,'Mason Co. Regulated - Price Out'!$A49,'[29]RM Revenue'!AA:AA)</f>
        <v>143.655</v>
      </c>
      <c r="P49" s="113">
        <f>SUMIF('[29]RM Revenue'!$B:$B,'Mason Co. Regulated - Price Out'!$A49,'[29]RM Revenue'!AB:AB)</f>
        <v>125.01499999999999</v>
      </c>
      <c r="Q49" s="113">
        <f>SUMIF('[29]RM Revenue'!$B:$B,'Mason Co. Regulated - Price Out'!$A49,'[29]RM Revenue'!AC:AC)</f>
        <v>121.105</v>
      </c>
      <c r="R49" s="113">
        <f>SUMIF('[29]RM Revenue'!$B:$B,'Mason Co. Regulated - Price Out'!$A49,'[29]RM Revenue'!AD:AD)</f>
        <v>121.37500000000001</v>
      </c>
      <c r="S49" s="113">
        <f t="shared" si="4"/>
        <v>1472.56</v>
      </c>
      <c r="T49" s="113"/>
      <c r="U49" s="113">
        <f t="shared" si="14"/>
        <v>39.111764705882358</v>
      </c>
      <c r="V49" s="113">
        <f t="shared" si="14"/>
        <v>39.10784313725491</v>
      </c>
      <c r="W49" s="113">
        <f t="shared" si="14"/>
        <v>40.892156862745104</v>
      </c>
      <c r="X49" s="113">
        <f t="shared" si="13"/>
        <v>41.637254901960794</v>
      </c>
      <c r="Y49" s="113">
        <f t="shared" si="13"/>
        <v>48.40392156862746</v>
      </c>
      <c r="Z49" s="113">
        <f t="shared" si="13"/>
        <v>50.870588235294122</v>
      </c>
      <c r="AA49" s="113">
        <f t="shared" si="13"/>
        <v>56.5</v>
      </c>
      <c r="AB49" s="113">
        <f t="shared" si="13"/>
        <v>60.499999999999993</v>
      </c>
      <c r="AC49" s="113">
        <f t="shared" si="13"/>
        <v>56.335294117647067</v>
      </c>
      <c r="AD49" s="113">
        <f t="shared" si="13"/>
        <v>49.02549019607843</v>
      </c>
      <c r="AE49" s="113">
        <f t="shared" si="13"/>
        <v>47.492156862745105</v>
      </c>
      <c r="AF49" s="113">
        <f t="shared" si="13"/>
        <v>47.598039215686285</v>
      </c>
      <c r="AG49" s="133">
        <f t="shared" si="6"/>
        <v>48.122875816993464</v>
      </c>
      <c r="AH49" s="109"/>
      <c r="AI49" s="159">
        <f t="shared" si="7"/>
        <v>2.5569482250963351</v>
      </c>
      <c r="AJ49" s="159">
        <f t="shared" si="8"/>
        <v>6.9482250963353032E-3</v>
      </c>
      <c r="AK49" s="159">
        <f t="shared" si="9"/>
        <v>4.012422881513535</v>
      </c>
      <c r="AL49" s="159">
        <f t="shared" si="10"/>
        <v>1476.5724228815134</v>
      </c>
      <c r="AM49" s="160">
        <f t="shared" si="11"/>
        <v>2.7247941554256094E-3</v>
      </c>
      <c r="AN49" s="160">
        <f t="shared" si="12"/>
        <v>2.7247941554256094E-3</v>
      </c>
    </row>
    <row r="50" spans="1:40" s="92" customFormat="1">
      <c r="A50" s="92" t="str">
        <f t="shared" si="2"/>
        <v>MASON CO-REGULATEDResidentialWLKNRW2</v>
      </c>
      <c r="B50" s="92">
        <f t="shared" si="3"/>
        <v>1</v>
      </c>
      <c r="C50" s="109" t="s">
        <v>227</v>
      </c>
      <c r="D50" s="110" t="str">
        <f>VLOOKUP(C50,'[29]RM Revenue'!J:K,2,FALSE)</f>
        <v>WALK IN OVER 25'</v>
      </c>
      <c r="E50" s="111">
        <f>VLOOKUP(A50,'[29]Service Codes'!$A$2:$H$803,8,FALSE)</f>
        <v>0.17</v>
      </c>
      <c r="F50" s="112"/>
      <c r="G50" s="113">
        <f>SUMIF('[29]RM Revenue'!$B:$B,'Mason Co. Regulated - Price Out'!$A50,'[29]RM Revenue'!S:S)</f>
        <v>23.12</v>
      </c>
      <c r="H50" s="113">
        <f>SUMIF('[29]RM Revenue'!$B:$B,'Mason Co. Regulated - Price Out'!$A50,'[29]RM Revenue'!T:T)</f>
        <v>23.12</v>
      </c>
      <c r="I50" s="113">
        <f>SUMIF('[29]RM Revenue'!$B:$B,'Mason Co. Regulated - Price Out'!$A50,'[29]RM Revenue'!U:U)</f>
        <v>27.029999999999998</v>
      </c>
      <c r="J50" s="113">
        <f>SUMIF('[29]RM Revenue'!$B:$B,'Mason Co. Regulated - Price Out'!$A50,'[29]RM Revenue'!V:V)</f>
        <v>24.31</v>
      </c>
      <c r="K50" s="113">
        <f>SUMIF('[29]RM Revenue'!$B:$B,'Mason Co. Regulated - Price Out'!$A50,'[29]RM Revenue'!W:W)</f>
        <v>25.16</v>
      </c>
      <c r="L50" s="113">
        <f>SUMIF('[29]RM Revenue'!$B:$B,'Mason Co. Regulated - Price Out'!$A50,'[29]RM Revenue'!X:X)</f>
        <v>23.1</v>
      </c>
      <c r="M50" s="113">
        <f>SUMIF('[29]RM Revenue'!$B:$B,'Mason Co. Regulated - Price Out'!$A50,'[29]RM Revenue'!Y:Y)</f>
        <v>23.12</v>
      </c>
      <c r="N50" s="113">
        <f>SUMIF('[29]RM Revenue'!$B:$B,'Mason Co. Regulated - Price Out'!$A50,'[29]RM Revenue'!Z:Z)</f>
        <v>23.8</v>
      </c>
      <c r="O50" s="113">
        <f>SUMIF('[29]RM Revenue'!$B:$B,'Mason Co. Regulated - Price Out'!$A50,'[29]RM Revenue'!AA:AA)</f>
        <v>23.97</v>
      </c>
      <c r="P50" s="113">
        <f>SUMIF('[29]RM Revenue'!$B:$B,'Mason Co. Regulated - Price Out'!$A50,'[29]RM Revenue'!AB:AB)</f>
        <v>21.77</v>
      </c>
      <c r="Q50" s="113">
        <f>SUMIF('[29]RM Revenue'!$B:$B,'Mason Co. Regulated - Price Out'!$A50,'[29]RM Revenue'!AC:AC)</f>
        <v>23.53</v>
      </c>
      <c r="R50" s="113">
        <f>SUMIF('[29]RM Revenue'!$B:$B,'Mason Co. Regulated - Price Out'!$A50,'[29]RM Revenue'!AD:AD)</f>
        <v>24.89</v>
      </c>
      <c r="S50" s="113">
        <f t="shared" si="4"/>
        <v>286.92</v>
      </c>
      <c r="T50" s="113"/>
      <c r="U50" s="113">
        <f t="shared" si="14"/>
        <v>136</v>
      </c>
      <c r="V50" s="113">
        <f t="shared" si="14"/>
        <v>136</v>
      </c>
      <c r="W50" s="113">
        <f t="shared" si="14"/>
        <v>158.99999999999997</v>
      </c>
      <c r="X50" s="113">
        <f t="shared" si="13"/>
        <v>142.99999999999997</v>
      </c>
      <c r="Y50" s="113">
        <f t="shared" si="13"/>
        <v>148</v>
      </c>
      <c r="Z50" s="113">
        <f t="shared" si="13"/>
        <v>135.88235294117646</v>
      </c>
      <c r="AA50" s="113">
        <f t="shared" si="13"/>
        <v>136</v>
      </c>
      <c r="AB50" s="113">
        <f t="shared" si="13"/>
        <v>140</v>
      </c>
      <c r="AC50" s="113">
        <f t="shared" si="13"/>
        <v>140.99999999999997</v>
      </c>
      <c r="AD50" s="113">
        <f t="shared" si="13"/>
        <v>128.05882352941174</v>
      </c>
      <c r="AE50" s="113">
        <f t="shared" si="13"/>
        <v>138.41176470588235</v>
      </c>
      <c r="AF50" s="113">
        <f t="shared" si="13"/>
        <v>146.41176470588235</v>
      </c>
      <c r="AG50" s="133">
        <f t="shared" si="6"/>
        <v>140.64705882352942</v>
      </c>
      <c r="AH50" s="109"/>
      <c r="AI50" s="159">
        <f t="shared" si="7"/>
        <v>0.17046321500642236</v>
      </c>
      <c r="AJ50" s="159">
        <f t="shared" si="8"/>
        <v>4.6321500642235169E-4</v>
      </c>
      <c r="AK50" s="159">
        <f t="shared" si="9"/>
        <v>0.78179793907471273</v>
      </c>
      <c r="AL50" s="159">
        <f t="shared" si="10"/>
        <v>287.70179793907471</v>
      </c>
      <c r="AM50" s="160">
        <f t="shared" si="11"/>
        <v>2.7247941554255982E-3</v>
      </c>
      <c r="AN50" s="160">
        <f t="shared" si="12"/>
        <v>2.7247941554255982E-3</v>
      </c>
    </row>
    <row r="51" spans="1:40" s="92" customFormat="1">
      <c r="A51" s="92" t="str">
        <f t="shared" si="2"/>
        <v>MASON CO-REGULATEDResidentialREDELIVER</v>
      </c>
      <c r="B51" s="92">
        <f t="shared" si="3"/>
        <v>1</v>
      </c>
      <c r="C51" s="109" t="s">
        <v>228</v>
      </c>
      <c r="D51" s="110" t="str">
        <f>VLOOKUP(C51,'[29]RM Revenue'!J:K,2,FALSE)</f>
        <v>DELIVERY CHARGE</v>
      </c>
      <c r="E51" s="111">
        <f>VLOOKUP(A51,'[29]Service Codes'!$A$2:$H$803,8,FALSE)</f>
        <v>16.940000000000001</v>
      </c>
      <c r="F51" s="112"/>
      <c r="G51" s="113">
        <f>SUMIF('[29]RM Revenue'!$B:$B,'Mason Co. Regulated - Price Out'!$A51,'[29]RM Revenue'!S:S)</f>
        <v>195.34</v>
      </c>
      <c r="H51" s="113">
        <f>SUMIF('[29]RM Revenue'!$B:$B,'Mason Co. Regulated - Price Out'!$A51,'[29]RM Revenue'!T:T)</f>
        <v>35.380000000000003</v>
      </c>
      <c r="I51" s="113">
        <f>SUMIF('[29]RM Revenue'!$B:$B,'Mason Co. Regulated - Price Out'!$A51,'[29]RM Revenue'!U:U)</f>
        <v>52.32</v>
      </c>
      <c r="J51" s="113">
        <f>SUMIF('[29]RM Revenue'!$B:$B,'Mason Co. Regulated - Price Out'!$A51,'[29]RM Revenue'!V:V)</f>
        <v>124.58</v>
      </c>
      <c r="K51" s="113">
        <f>SUMIF('[29]RM Revenue'!$B:$B,'Mason Co. Regulated - Price Out'!$A51,'[29]RM Revenue'!W:W)</f>
        <v>140.02000000000001</v>
      </c>
      <c r="L51" s="113">
        <f>SUMIF('[29]RM Revenue'!$B:$B,'Mason Co. Regulated - Price Out'!$A51,'[29]RM Revenue'!X:X)</f>
        <v>141.52000000000001</v>
      </c>
      <c r="M51" s="113">
        <f>SUMIF('[29]RM Revenue'!$B:$B,'Mason Co. Regulated - Price Out'!$A51,'[29]RM Revenue'!Y:Y)</f>
        <v>175.4</v>
      </c>
      <c r="N51" s="113">
        <f>SUMIF('[29]RM Revenue'!$B:$B,'Mason Co. Regulated - Price Out'!$A51,'[29]RM Revenue'!Z:Z)</f>
        <v>195.34</v>
      </c>
      <c r="O51" s="113">
        <f>SUMIF('[29]RM Revenue'!$B:$B,'Mason Co. Regulated - Price Out'!$A51,'[29]RM Revenue'!AA:AA)</f>
        <v>52.32</v>
      </c>
      <c r="P51" s="113">
        <f>SUMIF('[29]RM Revenue'!$B:$B,'Mason Co. Regulated - Price Out'!$A51,'[29]RM Revenue'!AB:AB)</f>
        <v>120.08</v>
      </c>
      <c r="Q51" s="113">
        <f>SUMIF('[29]RM Revenue'!$B:$B,'Mason Co. Regulated - Price Out'!$A51,'[29]RM Revenue'!AC:AC)</f>
        <v>70.760000000000005</v>
      </c>
      <c r="R51" s="113">
        <f>SUMIF('[29]RM Revenue'!$B:$B,'Mason Co. Regulated - Price Out'!$A51,'[29]RM Revenue'!AD:AD)</f>
        <v>158.46</v>
      </c>
      <c r="S51" s="113">
        <f t="shared" si="4"/>
        <v>1461.5199999999998</v>
      </c>
      <c r="T51" s="113"/>
      <c r="U51" s="113">
        <f t="shared" si="14"/>
        <v>11.531286894923259</v>
      </c>
      <c r="V51" s="113">
        <f t="shared" si="14"/>
        <v>2.0885478158205433</v>
      </c>
      <c r="W51" s="113">
        <f t="shared" si="14"/>
        <v>3.0885478158205428</v>
      </c>
      <c r="X51" s="113">
        <f t="shared" si="13"/>
        <v>7.3541912632821713</v>
      </c>
      <c r="Y51" s="113">
        <f t="shared" si="13"/>
        <v>8.2656434474616294</v>
      </c>
      <c r="Z51" s="113">
        <f t="shared" si="13"/>
        <v>8.3541912632821731</v>
      </c>
      <c r="AA51" s="113">
        <f t="shared" si="13"/>
        <v>10.354191263282171</v>
      </c>
      <c r="AB51" s="113">
        <f t="shared" si="13"/>
        <v>11.531286894923259</v>
      </c>
      <c r="AC51" s="113">
        <f t="shared" si="13"/>
        <v>3.0885478158205428</v>
      </c>
      <c r="AD51" s="113">
        <f t="shared" si="13"/>
        <v>7.0885478158205428</v>
      </c>
      <c r="AE51" s="113">
        <f t="shared" si="13"/>
        <v>4.1770956316410865</v>
      </c>
      <c r="AF51" s="113">
        <f t="shared" si="13"/>
        <v>9.3541912632821713</v>
      </c>
      <c r="AG51" s="133">
        <f t="shared" si="6"/>
        <v>7.1896890987800077</v>
      </c>
      <c r="AH51" s="109"/>
      <c r="AI51" s="159">
        <f t="shared" si="7"/>
        <v>16.98615801299291</v>
      </c>
      <c r="AJ51" s="159">
        <f t="shared" si="8"/>
        <v>4.6158012992908226E-2</v>
      </c>
      <c r="AK51" s="159">
        <f t="shared" si="9"/>
        <v>3.9823411540374987</v>
      </c>
      <c r="AL51" s="159">
        <f t="shared" si="10"/>
        <v>1465.5023411540371</v>
      </c>
      <c r="AM51" s="160">
        <f t="shared" si="11"/>
        <v>2.7247941554255149E-3</v>
      </c>
      <c r="AN51" s="160">
        <f t="shared" si="12"/>
        <v>2.7247941554255153E-3</v>
      </c>
    </row>
    <row r="52" spans="1:40" s="92" customFormat="1">
      <c r="A52" s="92" t="str">
        <f t="shared" si="2"/>
        <v>MASON CO-REGULATEDResidentialRESTART</v>
      </c>
      <c r="B52" s="92">
        <f t="shared" si="3"/>
        <v>1</v>
      </c>
      <c r="C52" s="109" t="s">
        <v>229</v>
      </c>
      <c r="D52" s="110" t="str">
        <f>VLOOKUP(C52,'[29]RM Revenue'!J:K,2,FALSE)</f>
        <v>SERVICE RESTART FEE</v>
      </c>
      <c r="E52" s="111">
        <f>VLOOKUP(A52,'[29]Service Codes'!$A$2:$H$803,8,FALSE)</f>
        <v>5.31</v>
      </c>
      <c r="F52" s="112"/>
      <c r="G52" s="113">
        <f>SUMIF('[29]RM Revenue'!$B:$B,'Mason Co. Regulated - Price Out'!$A52,'[29]RM Revenue'!S:S)</f>
        <v>32.799999999999997</v>
      </c>
      <c r="H52" s="113">
        <f>SUMIF('[29]RM Revenue'!$B:$B,'Mason Co. Regulated - Price Out'!$A52,'[29]RM Revenue'!T:T)</f>
        <v>753.79</v>
      </c>
      <c r="I52" s="113">
        <f>SUMIF('[29]RM Revenue'!$B:$B,'Mason Co. Regulated - Price Out'!$A52,'[29]RM Revenue'!U:U)</f>
        <v>27.019999999999996</v>
      </c>
      <c r="J52" s="113">
        <f>SUMIF('[29]RM Revenue'!$B:$B,'Mason Co. Regulated - Price Out'!$A52,'[29]RM Revenue'!V:V)</f>
        <v>616.75</v>
      </c>
      <c r="K52" s="113">
        <f>SUMIF('[29]RM Revenue'!$B:$B,'Mason Co. Regulated - Price Out'!$A52,'[29]RM Revenue'!W:W)</f>
        <v>44.36</v>
      </c>
      <c r="L52" s="113">
        <f>SUMIF('[29]RM Revenue'!$B:$B,'Mason Co. Regulated - Price Out'!$A52,'[29]RM Revenue'!X:X)</f>
        <v>743.64</v>
      </c>
      <c r="M52" s="113">
        <f>SUMIF('[29]RM Revenue'!$B:$B,'Mason Co. Regulated - Price Out'!$A52,'[29]RM Revenue'!Y:Y)</f>
        <v>71.849999999999994</v>
      </c>
      <c r="N52" s="113">
        <f>SUMIF('[29]RM Revenue'!$B:$B,'Mason Co. Regulated - Price Out'!$A52,'[29]RM Revenue'!Z:Z)</f>
        <v>807.75</v>
      </c>
      <c r="O52" s="113">
        <f>SUMIF('[29]RM Revenue'!$B:$B,'Mason Co. Regulated - Price Out'!$A52,'[29]RM Revenue'!AA:AA)</f>
        <v>0</v>
      </c>
      <c r="P52" s="113">
        <f>SUMIF('[29]RM Revenue'!$B:$B,'Mason Co. Regulated - Price Out'!$A52,'[29]RM Revenue'!AB:AB)</f>
        <v>999.32</v>
      </c>
      <c r="Q52" s="113">
        <f>SUMIF('[29]RM Revenue'!$B:$B,'Mason Co. Regulated - Price Out'!$A52,'[29]RM Revenue'!AC:AC)</f>
        <v>0</v>
      </c>
      <c r="R52" s="113">
        <f>SUMIF('[29]RM Revenue'!$B:$B,'Mason Co. Regulated - Price Out'!$A52,'[29]RM Revenue'!AD:AD)</f>
        <v>906.69999999999993</v>
      </c>
      <c r="S52" s="113">
        <f t="shared" si="4"/>
        <v>5003.9799999999996</v>
      </c>
      <c r="T52" s="113"/>
      <c r="U52" s="113">
        <f t="shared" si="14"/>
        <v>6.1770244821092275</v>
      </c>
      <c r="V52" s="113">
        <f t="shared" si="14"/>
        <v>141.95668549905838</v>
      </c>
      <c r="W52" s="113">
        <f t="shared" si="14"/>
        <v>5.0885122410546133</v>
      </c>
      <c r="X52" s="113">
        <f t="shared" si="13"/>
        <v>116.14877589453862</v>
      </c>
      <c r="Y52" s="113">
        <f t="shared" si="13"/>
        <v>8.3540489642184568</v>
      </c>
      <c r="Z52" s="113">
        <f t="shared" si="13"/>
        <v>140.045197740113</v>
      </c>
      <c r="AA52" s="113">
        <f t="shared" si="13"/>
        <v>13.531073446327683</v>
      </c>
      <c r="AB52" s="113">
        <f t="shared" si="13"/>
        <v>152.11864406779662</v>
      </c>
      <c r="AC52" s="113">
        <f t="shared" si="13"/>
        <v>0</v>
      </c>
      <c r="AD52" s="113">
        <f t="shared" si="13"/>
        <v>188.195856873823</v>
      </c>
      <c r="AE52" s="113">
        <f t="shared" si="13"/>
        <v>0</v>
      </c>
      <c r="AF52" s="113">
        <f t="shared" si="13"/>
        <v>170.7532956685499</v>
      </c>
      <c r="AG52" s="133">
        <f t="shared" si="6"/>
        <v>78.530759573132457</v>
      </c>
      <c r="AH52" s="109"/>
      <c r="AI52" s="159">
        <f t="shared" si="7"/>
        <v>5.3244686569653092</v>
      </c>
      <c r="AJ52" s="159">
        <f t="shared" si="8"/>
        <v>1.4468656965309634E-2</v>
      </c>
      <c r="AK52" s="159">
        <f t="shared" si="9"/>
        <v>13.63481545786631</v>
      </c>
      <c r="AL52" s="159">
        <f t="shared" si="10"/>
        <v>5017.6148154578659</v>
      </c>
      <c r="AM52" s="160">
        <f t="shared" si="11"/>
        <v>2.7247941554255435E-3</v>
      </c>
      <c r="AN52" s="160">
        <f t="shared" si="12"/>
        <v>2.7247941554255435E-3</v>
      </c>
    </row>
    <row r="53" spans="1:40" s="92" customFormat="1">
      <c r="A53" s="92" t="str">
        <f t="shared" si="2"/>
        <v>MASON CO-REGULATEDResidentialTRIPRCARTS</v>
      </c>
      <c r="B53" s="92">
        <f t="shared" si="3"/>
        <v>1</v>
      </c>
      <c r="C53" s="109" t="s">
        <v>230</v>
      </c>
      <c r="D53" s="110" t="str">
        <f>VLOOKUP(C53,'[29]RM Revenue'!J:K,2,FALSE)</f>
        <v>RESI TRIP CHARGE - CARTS</v>
      </c>
      <c r="E53" s="111">
        <f>VLOOKUP(A53,'[29]Service Codes'!$A$2:$H$803,8,FALSE)</f>
        <v>9.25</v>
      </c>
      <c r="F53" s="112"/>
      <c r="G53" s="113">
        <f>SUMIF('[29]RM Revenue'!$B:$B,'Mason Co. Regulated - Price Out'!$A53,'[29]RM Revenue'!S:S)</f>
        <v>0</v>
      </c>
      <c r="H53" s="113">
        <f>SUMIF('[29]RM Revenue'!$B:$B,'Mason Co. Regulated - Price Out'!$A53,'[29]RM Revenue'!T:T)</f>
        <v>0</v>
      </c>
      <c r="I53" s="113">
        <f>SUMIF('[29]RM Revenue'!$B:$B,'Mason Co. Regulated - Price Out'!$A53,'[29]RM Revenue'!U:U)</f>
        <v>0</v>
      </c>
      <c r="J53" s="113">
        <f>SUMIF('[29]RM Revenue'!$B:$B,'Mason Co. Regulated - Price Out'!$A53,'[29]RM Revenue'!V:V)</f>
        <v>0</v>
      </c>
      <c r="K53" s="113">
        <f>SUMIF('[29]RM Revenue'!$B:$B,'Mason Co. Regulated - Price Out'!$A53,'[29]RM Revenue'!W:W)</f>
        <v>0</v>
      </c>
      <c r="L53" s="113">
        <f>SUMIF('[29]RM Revenue'!$B:$B,'Mason Co. Regulated - Price Out'!$A53,'[29]RM Revenue'!X:X)</f>
        <v>9.25</v>
      </c>
      <c r="M53" s="113">
        <f>SUMIF('[29]RM Revenue'!$B:$B,'Mason Co. Regulated - Price Out'!$A53,'[29]RM Revenue'!Y:Y)</f>
        <v>9.25</v>
      </c>
      <c r="N53" s="113">
        <f>SUMIF('[29]RM Revenue'!$B:$B,'Mason Co. Regulated - Price Out'!$A53,'[29]RM Revenue'!Z:Z)</f>
        <v>0</v>
      </c>
      <c r="O53" s="113">
        <f>SUMIF('[29]RM Revenue'!$B:$B,'Mason Co. Regulated - Price Out'!$A53,'[29]RM Revenue'!AA:AA)</f>
        <v>9.25</v>
      </c>
      <c r="P53" s="113">
        <f>SUMIF('[29]RM Revenue'!$B:$B,'Mason Co. Regulated - Price Out'!$A53,'[29]RM Revenue'!AB:AB)</f>
        <v>0</v>
      </c>
      <c r="Q53" s="113">
        <f>SUMIF('[29]RM Revenue'!$B:$B,'Mason Co. Regulated - Price Out'!$A53,'[29]RM Revenue'!AC:AC)</f>
        <v>0</v>
      </c>
      <c r="R53" s="113">
        <f>SUMIF('[29]RM Revenue'!$B:$B,'Mason Co. Regulated - Price Out'!$A53,'[29]RM Revenue'!AD:AD)</f>
        <v>0</v>
      </c>
      <c r="S53" s="113">
        <f t="shared" si="4"/>
        <v>27.75</v>
      </c>
      <c r="T53" s="113"/>
      <c r="U53" s="113">
        <f t="shared" si="14"/>
        <v>0</v>
      </c>
      <c r="V53" s="113">
        <f t="shared" si="14"/>
        <v>0</v>
      </c>
      <c r="W53" s="113">
        <f t="shared" si="14"/>
        <v>0</v>
      </c>
      <c r="X53" s="113">
        <f t="shared" si="13"/>
        <v>0</v>
      </c>
      <c r="Y53" s="113">
        <f t="shared" si="13"/>
        <v>0</v>
      </c>
      <c r="Z53" s="113">
        <f t="shared" si="13"/>
        <v>1</v>
      </c>
      <c r="AA53" s="113">
        <f t="shared" si="13"/>
        <v>1</v>
      </c>
      <c r="AB53" s="113">
        <f t="shared" si="13"/>
        <v>0</v>
      </c>
      <c r="AC53" s="113">
        <f t="shared" si="13"/>
        <v>1</v>
      </c>
      <c r="AD53" s="113">
        <f t="shared" si="13"/>
        <v>0</v>
      </c>
      <c r="AE53" s="113">
        <f t="shared" si="13"/>
        <v>0</v>
      </c>
      <c r="AF53" s="113">
        <f t="shared" si="13"/>
        <v>0</v>
      </c>
      <c r="AG53" s="133">
        <f t="shared" si="6"/>
        <v>0.25</v>
      </c>
      <c r="AH53" s="109"/>
      <c r="AI53" s="159">
        <f t="shared" si="7"/>
        <v>9.2752043459376861</v>
      </c>
      <c r="AJ53" s="159">
        <f t="shared" si="8"/>
        <v>2.5204345937686057E-2</v>
      </c>
      <c r="AK53" s="159">
        <f t="shared" si="9"/>
        <v>7.561303781305817E-2</v>
      </c>
      <c r="AL53" s="159">
        <f t="shared" si="10"/>
        <v>27.825613037813056</v>
      </c>
      <c r="AM53" s="160">
        <f t="shared" si="11"/>
        <v>2.7247941554255197E-3</v>
      </c>
      <c r="AN53" s="160">
        <f t="shared" si="12"/>
        <v>2.7247941554255197E-3</v>
      </c>
    </row>
    <row r="54" spans="1:40" s="92" customFormat="1">
      <c r="A54" s="92" t="str">
        <f t="shared" si="2"/>
        <v>MASON CO-REGULATEDResidentialSTAIR-RES</v>
      </c>
      <c r="B54" s="92">
        <f t="shared" si="3"/>
        <v>1</v>
      </c>
      <c r="C54" s="109" t="s">
        <v>231</v>
      </c>
      <c r="D54" s="110" t="str">
        <f>VLOOKUP(C54,'[29]RM Revenue'!J:K,2,FALSE)</f>
        <v>PER STAIR - RES</v>
      </c>
      <c r="E54" s="111">
        <f>VLOOKUP(A54,'[29]Service Codes'!$A$2:$H$803,8,FALSE)</f>
        <v>0.1</v>
      </c>
      <c r="F54" s="112"/>
      <c r="G54" s="113">
        <f>SUMIF('[29]RM Revenue'!$B:$B,'Mason Co. Regulated - Price Out'!$A54,'[29]RM Revenue'!S:S)</f>
        <v>7.2</v>
      </c>
      <c r="H54" s="113">
        <f>SUMIF('[29]RM Revenue'!$B:$B,'Mason Co. Regulated - Price Out'!$A54,'[29]RM Revenue'!T:T)</f>
        <v>7.2</v>
      </c>
      <c r="I54" s="113">
        <f>SUMIF('[29]RM Revenue'!$B:$B,'Mason Co. Regulated - Price Out'!$A54,'[29]RM Revenue'!U:U)</f>
        <v>7.2</v>
      </c>
      <c r="J54" s="113">
        <f>SUMIF('[29]RM Revenue'!$B:$B,'Mason Co. Regulated - Price Out'!$A54,'[29]RM Revenue'!V:V)</f>
        <v>7.2</v>
      </c>
      <c r="K54" s="113">
        <f>SUMIF('[29]RM Revenue'!$B:$B,'Mason Co. Regulated - Price Out'!$A54,'[29]RM Revenue'!W:W)</f>
        <v>7.2</v>
      </c>
      <c r="L54" s="113">
        <f>SUMIF('[29]RM Revenue'!$B:$B,'Mason Co. Regulated - Price Out'!$A54,'[29]RM Revenue'!X:X)</f>
        <v>7.2</v>
      </c>
      <c r="M54" s="113">
        <f>SUMIF('[29]RM Revenue'!$B:$B,'Mason Co. Regulated - Price Out'!$A54,'[29]RM Revenue'!Y:Y)</f>
        <v>7.2</v>
      </c>
      <c r="N54" s="113">
        <f>SUMIF('[29]RM Revenue'!$B:$B,'Mason Co. Regulated - Price Out'!$A54,'[29]RM Revenue'!Z:Z)</f>
        <v>7.2</v>
      </c>
      <c r="O54" s="113">
        <f>SUMIF('[29]RM Revenue'!$B:$B,'Mason Co. Regulated - Price Out'!$A54,'[29]RM Revenue'!AA:AA)</f>
        <v>7.2</v>
      </c>
      <c r="P54" s="113">
        <f>SUMIF('[29]RM Revenue'!$B:$B,'Mason Co. Regulated - Price Out'!$A54,'[29]RM Revenue'!AB:AB)</f>
        <v>7.2</v>
      </c>
      <c r="Q54" s="113">
        <f>SUMIF('[29]RM Revenue'!$B:$B,'Mason Co. Regulated - Price Out'!$A54,'[29]RM Revenue'!AC:AC)</f>
        <v>7.2</v>
      </c>
      <c r="R54" s="113">
        <f>SUMIF('[29]RM Revenue'!$B:$B,'Mason Co. Regulated - Price Out'!$A54,'[29]RM Revenue'!AD:AD)</f>
        <v>7.2</v>
      </c>
      <c r="S54" s="113">
        <f t="shared" si="4"/>
        <v>86.40000000000002</v>
      </c>
      <c r="T54" s="113"/>
      <c r="U54" s="113">
        <f t="shared" si="14"/>
        <v>72</v>
      </c>
      <c r="V54" s="113">
        <f t="shared" si="14"/>
        <v>72</v>
      </c>
      <c r="W54" s="113">
        <f t="shared" si="14"/>
        <v>72</v>
      </c>
      <c r="X54" s="113">
        <f t="shared" si="13"/>
        <v>72</v>
      </c>
      <c r="Y54" s="113">
        <f t="shared" si="13"/>
        <v>72</v>
      </c>
      <c r="Z54" s="113">
        <f t="shared" si="13"/>
        <v>72</v>
      </c>
      <c r="AA54" s="113">
        <f t="shared" si="13"/>
        <v>72</v>
      </c>
      <c r="AB54" s="113">
        <f t="shared" si="13"/>
        <v>72</v>
      </c>
      <c r="AC54" s="113">
        <f t="shared" si="13"/>
        <v>72</v>
      </c>
      <c r="AD54" s="113">
        <f t="shared" si="13"/>
        <v>72</v>
      </c>
      <c r="AE54" s="113">
        <f t="shared" si="13"/>
        <v>72</v>
      </c>
      <c r="AF54" s="113">
        <f t="shared" si="13"/>
        <v>72</v>
      </c>
      <c r="AG54" s="133">
        <f t="shared" si="6"/>
        <v>72</v>
      </c>
      <c r="AH54" s="109"/>
      <c r="AI54" s="159">
        <f t="shared" si="7"/>
        <v>0.10027247941554257</v>
      </c>
      <c r="AJ54" s="159">
        <f t="shared" si="8"/>
        <v>2.7247941554256472E-4</v>
      </c>
      <c r="AK54" s="159">
        <f t="shared" si="9"/>
        <v>0.23542221502877592</v>
      </c>
      <c r="AL54" s="159">
        <f t="shared" si="10"/>
        <v>86.635422215028797</v>
      </c>
      <c r="AM54" s="160">
        <f t="shared" si="11"/>
        <v>2.7247941554256472E-3</v>
      </c>
      <c r="AN54" s="160">
        <f t="shared" si="12"/>
        <v>2.7247941554256467E-3</v>
      </c>
    </row>
    <row r="55" spans="1:40" s="92" customFormat="1">
      <c r="A55" s="92" t="str">
        <f t="shared" si="2"/>
        <v>MASON CO-REGULATEDResidentialOFOWR</v>
      </c>
      <c r="B55" s="92">
        <f t="shared" si="3"/>
        <v>1</v>
      </c>
      <c r="C55" s="109" t="s">
        <v>232</v>
      </c>
      <c r="D55" s="110" t="str">
        <f>VLOOKUP(C55,'[29]RM Revenue'!J:K,2,FALSE)</f>
        <v>OVERFILL/OVERWEIGHT CHG</v>
      </c>
      <c r="E55" s="111">
        <f>VLOOKUP(A55,'[29]Service Codes'!$A$2:$H$803,8,FALSE)</f>
        <v>4.51</v>
      </c>
      <c r="F55" s="112"/>
      <c r="G55" s="113">
        <f>SUMIF('[29]RM Revenue'!$B:$B,'Mason Co. Regulated - Price Out'!$A55,'[29]RM Revenue'!S:S)</f>
        <v>1880.72</v>
      </c>
      <c r="H55" s="113">
        <f>SUMIF('[29]RM Revenue'!$B:$B,'Mason Co. Regulated - Price Out'!$A55,'[29]RM Revenue'!T:T)</f>
        <v>1073.43</v>
      </c>
      <c r="I55" s="113">
        <f>SUMIF('[29]RM Revenue'!$B:$B,'Mason Co. Regulated - Price Out'!$A55,'[29]RM Revenue'!U:U)</f>
        <v>1583.01</v>
      </c>
      <c r="J55" s="113">
        <f>SUMIF('[29]RM Revenue'!$B:$B,'Mason Co. Regulated - Price Out'!$A55,'[29]RM Revenue'!V:V)</f>
        <v>2006.9499999999998</v>
      </c>
      <c r="K55" s="113">
        <f>SUMIF('[29]RM Revenue'!$B:$B,'Mason Co. Regulated - Price Out'!$A55,'[29]RM Revenue'!W:W)</f>
        <v>3229.16</v>
      </c>
      <c r="L55" s="113">
        <f>SUMIF('[29]RM Revenue'!$B:$B,'Mason Co. Regulated - Price Out'!$A55,'[29]RM Revenue'!X:X)</f>
        <v>3238.18</v>
      </c>
      <c r="M55" s="113">
        <f>SUMIF('[29]RM Revenue'!$B:$B,'Mason Co. Regulated - Price Out'!$A55,'[29]RM Revenue'!Y:Y)</f>
        <v>3594.4700000000003</v>
      </c>
      <c r="N55" s="113">
        <f>SUMIF('[29]RM Revenue'!$B:$B,'Mason Co. Regulated - Price Out'!$A55,'[29]RM Revenue'!Z:Z)</f>
        <v>1975.6100000000001</v>
      </c>
      <c r="O55" s="113">
        <f>SUMIF('[29]RM Revenue'!$B:$B,'Mason Co. Regulated - Price Out'!$A55,'[29]RM Revenue'!AA:AA)</f>
        <v>2376.77</v>
      </c>
      <c r="P55" s="113">
        <f>SUMIF('[29]RM Revenue'!$B:$B,'Mason Co. Regulated - Price Out'!$A55,'[29]RM Revenue'!AB:AB)</f>
        <v>1086.9100000000001</v>
      </c>
      <c r="Q55" s="113">
        <f>SUMIF('[29]RM Revenue'!$B:$B,'Mason Co. Regulated - Price Out'!$A55,'[29]RM Revenue'!AC:AC)</f>
        <v>1244.76</v>
      </c>
      <c r="R55" s="113">
        <f>SUMIF('[29]RM Revenue'!$B:$B,'Mason Co. Regulated - Price Out'!$A55,'[29]RM Revenue'!AD:AD)</f>
        <v>2146.7600000000002</v>
      </c>
      <c r="S55" s="113">
        <f t="shared" si="4"/>
        <v>25436.730000000003</v>
      </c>
      <c r="T55" s="113"/>
      <c r="U55" s="113">
        <f t="shared" si="14"/>
        <v>417.01108647450116</v>
      </c>
      <c r="V55" s="113">
        <f t="shared" si="14"/>
        <v>238.01108647450113</v>
      </c>
      <c r="W55" s="113">
        <f t="shared" si="14"/>
        <v>351</v>
      </c>
      <c r="X55" s="113">
        <f t="shared" si="13"/>
        <v>445</v>
      </c>
      <c r="Y55" s="113">
        <f t="shared" si="13"/>
        <v>716</v>
      </c>
      <c r="Z55" s="113">
        <f t="shared" si="13"/>
        <v>718</v>
      </c>
      <c r="AA55" s="113">
        <f t="shared" si="13"/>
        <v>797.00000000000011</v>
      </c>
      <c r="AB55" s="113">
        <f t="shared" si="13"/>
        <v>438.05099778270517</v>
      </c>
      <c r="AC55" s="113">
        <f t="shared" si="13"/>
        <v>527</v>
      </c>
      <c r="AD55" s="113">
        <f t="shared" si="13"/>
        <v>241.00000000000003</v>
      </c>
      <c r="AE55" s="113">
        <f t="shared" si="13"/>
        <v>276</v>
      </c>
      <c r="AF55" s="113">
        <f t="shared" si="13"/>
        <v>476.00000000000006</v>
      </c>
      <c r="AG55" s="133">
        <f t="shared" si="6"/>
        <v>470.0060975609756</v>
      </c>
      <c r="AH55" s="109"/>
      <c r="AI55" s="159">
        <f t="shared" si="7"/>
        <v>4.5222888216409691</v>
      </c>
      <c r="AJ55" s="159">
        <f t="shared" si="8"/>
        <v>1.2288821640969338E-2</v>
      </c>
      <c r="AK55" s="159">
        <f t="shared" si="9"/>
        <v>69.309853237138356</v>
      </c>
      <c r="AL55" s="159">
        <f t="shared" si="10"/>
        <v>25506.03985323714</v>
      </c>
      <c r="AM55" s="160">
        <f t="shared" si="11"/>
        <v>2.7247941554255739E-3</v>
      </c>
      <c r="AN55" s="160">
        <f t="shared" si="12"/>
        <v>2.7247941554255735E-3</v>
      </c>
    </row>
    <row r="56" spans="1:40" s="92" customFormat="1">
      <c r="A56" s="92" t="str">
        <f t="shared" si="2"/>
        <v>MASON CO-REGULATEDResidentialSTMCLNREF</v>
      </c>
      <c r="B56" s="92">
        <f t="shared" si="3"/>
        <v>1</v>
      </c>
      <c r="C56" s="109" t="s">
        <v>233</v>
      </c>
      <c r="D56" s="183">
        <f>IFERROR((VLOOKUP(C56,'[29]RM Revenue'!J:K,2,FALSE)),0)</f>
        <v>0</v>
      </c>
      <c r="E56" s="111">
        <f>VLOOKUP(A56,'[29]Service Codes'!$A$2:$H$803,8,FALSE)</f>
        <v>15</v>
      </c>
      <c r="F56" s="112"/>
      <c r="G56" s="113">
        <f>SUMIF('[29]RM Revenue'!$B:$B,'Mason Co. Regulated - Price Out'!$A56,'[29]RM Revenue'!S:S)</f>
        <v>0</v>
      </c>
      <c r="H56" s="113">
        <f>SUMIF('[29]RM Revenue'!$B:$B,'Mason Co. Regulated - Price Out'!$A56,'[29]RM Revenue'!T:T)</f>
        <v>0</v>
      </c>
      <c r="I56" s="113">
        <f>SUMIF('[29]RM Revenue'!$B:$B,'Mason Co. Regulated - Price Out'!$A56,'[29]RM Revenue'!U:U)</f>
        <v>0</v>
      </c>
      <c r="J56" s="113">
        <f>SUMIF('[29]RM Revenue'!$B:$B,'Mason Co. Regulated - Price Out'!$A56,'[29]RM Revenue'!V:V)</f>
        <v>0</v>
      </c>
      <c r="K56" s="113">
        <f>SUMIF('[29]RM Revenue'!$B:$B,'Mason Co. Regulated - Price Out'!$A56,'[29]RM Revenue'!W:W)</f>
        <v>0</v>
      </c>
      <c r="L56" s="113">
        <f>SUMIF('[29]RM Revenue'!$B:$B,'Mason Co. Regulated - Price Out'!$A56,'[29]RM Revenue'!X:X)</f>
        <v>0</v>
      </c>
      <c r="M56" s="113">
        <f>SUMIF('[29]RM Revenue'!$B:$B,'Mason Co. Regulated - Price Out'!$A56,'[29]RM Revenue'!Y:Y)</f>
        <v>0</v>
      </c>
      <c r="N56" s="113">
        <f>SUMIF('[29]RM Revenue'!$B:$B,'Mason Co. Regulated - Price Out'!$A56,'[29]RM Revenue'!Z:Z)</f>
        <v>0</v>
      </c>
      <c r="O56" s="113">
        <f>SUMIF('[29]RM Revenue'!$B:$B,'Mason Co. Regulated - Price Out'!$A56,'[29]RM Revenue'!AA:AA)</f>
        <v>0</v>
      </c>
      <c r="P56" s="113">
        <f>SUMIF('[29]RM Revenue'!$B:$B,'Mason Co. Regulated - Price Out'!$A56,'[29]RM Revenue'!AB:AB)</f>
        <v>0</v>
      </c>
      <c r="Q56" s="113">
        <f>SUMIF('[29]RM Revenue'!$B:$B,'Mason Co. Regulated - Price Out'!$A56,'[29]RM Revenue'!AC:AC)</f>
        <v>0</v>
      </c>
      <c r="R56" s="113">
        <f>SUMIF('[29]RM Revenue'!$B:$B,'Mason Co. Regulated - Price Out'!$A56,'[29]RM Revenue'!AD:AD)</f>
        <v>0</v>
      </c>
      <c r="S56" s="113">
        <f t="shared" si="4"/>
        <v>0</v>
      </c>
      <c r="T56" s="113"/>
      <c r="U56" s="113">
        <f t="shared" si="14"/>
        <v>0</v>
      </c>
      <c r="V56" s="113">
        <f t="shared" si="14"/>
        <v>0</v>
      </c>
      <c r="W56" s="113">
        <f t="shared" si="14"/>
        <v>0</v>
      </c>
      <c r="X56" s="113">
        <f t="shared" si="13"/>
        <v>0</v>
      </c>
      <c r="Y56" s="113">
        <f t="shared" si="13"/>
        <v>0</v>
      </c>
      <c r="Z56" s="113">
        <f t="shared" si="13"/>
        <v>0</v>
      </c>
      <c r="AA56" s="113">
        <f t="shared" si="13"/>
        <v>0</v>
      </c>
      <c r="AB56" s="113">
        <f t="shared" si="13"/>
        <v>0</v>
      </c>
      <c r="AC56" s="113">
        <f t="shared" si="13"/>
        <v>0</v>
      </c>
      <c r="AD56" s="113">
        <f t="shared" si="13"/>
        <v>0</v>
      </c>
      <c r="AE56" s="113">
        <f t="shared" si="13"/>
        <v>0</v>
      </c>
      <c r="AF56" s="113">
        <f t="shared" si="13"/>
        <v>0</v>
      </c>
      <c r="AG56" s="133">
        <f t="shared" si="6"/>
        <v>0</v>
      </c>
      <c r="AH56" s="109"/>
      <c r="AI56" s="159">
        <f t="shared" si="7"/>
        <v>15.040871912331383</v>
      </c>
      <c r="AJ56" s="159">
        <f t="shared" si="8"/>
        <v>4.0871912331382987E-2</v>
      </c>
      <c r="AK56" s="159">
        <f t="shared" si="9"/>
        <v>0</v>
      </c>
      <c r="AL56" s="159">
        <f t="shared" si="10"/>
        <v>0</v>
      </c>
      <c r="AM56" s="160">
        <f t="shared" si="11"/>
        <v>2.7247941554255323E-3</v>
      </c>
      <c r="AN56" s="160" t="e">
        <f t="shared" si="12"/>
        <v>#DIV/0!</v>
      </c>
    </row>
    <row r="57" spans="1:40" s="92" customFormat="1">
      <c r="A57" s="92" t="str">
        <f t="shared" si="2"/>
        <v>MASON CO-REGULATEDResidentialTRIPRCANS</v>
      </c>
      <c r="B57" s="92">
        <f t="shared" si="3"/>
        <v>1</v>
      </c>
      <c r="C57" s="109" t="s">
        <v>234</v>
      </c>
      <c r="D57" s="183">
        <f>IFERROR((VLOOKUP(C57,'[29]RM Revenue'!J:K,2,FALSE)),0)</f>
        <v>0</v>
      </c>
      <c r="E57" s="111">
        <f>VLOOKUP(A57,'[29]Service Codes'!$A$2:$H$803,8,FALSE)</f>
        <v>8.75</v>
      </c>
      <c r="F57" s="112"/>
      <c r="G57" s="113">
        <f>SUMIF('[29]RM Revenue'!$B:$B,'Mason Co. Regulated - Price Out'!$A57,'[29]RM Revenue'!S:S)</f>
        <v>0</v>
      </c>
      <c r="H57" s="113">
        <f>SUMIF('[29]RM Revenue'!$B:$B,'Mason Co. Regulated - Price Out'!$A57,'[29]RM Revenue'!T:T)</f>
        <v>0</v>
      </c>
      <c r="I57" s="113">
        <f>SUMIF('[29]RM Revenue'!$B:$B,'Mason Co. Regulated - Price Out'!$A57,'[29]RM Revenue'!U:U)</f>
        <v>0</v>
      </c>
      <c r="J57" s="113">
        <f>SUMIF('[29]RM Revenue'!$B:$B,'Mason Co. Regulated - Price Out'!$A57,'[29]RM Revenue'!V:V)</f>
        <v>0</v>
      </c>
      <c r="K57" s="113">
        <f>SUMIF('[29]RM Revenue'!$B:$B,'Mason Co. Regulated - Price Out'!$A57,'[29]RM Revenue'!W:W)</f>
        <v>0</v>
      </c>
      <c r="L57" s="113">
        <f>SUMIF('[29]RM Revenue'!$B:$B,'Mason Co. Regulated - Price Out'!$A57,'[29]RM Revenue'!X:X)</f>
        <v>0</v>
      </c>
      <c r="M57" s="113">
        <f>SUMIF('[29]RM Revenue'!$B:$B,'Mason Co. Regulated - Price Out'!$A57,'[29]RM Revenue'!Y:Y)</f>
        <v>0</v>
      </c>
      <c r="N57" s="113">
        <f>SUMIF('[29]RM Revenue'!$B:$B,'Mason Co. Regulated - Price Out'!$A57,'[29]RM Revenue'!Z:Z)</f>
        <v>0</v>
      </c>
      <c r="O57" s="113">
        <f>SUMIF('[29]RM Revenue'!$B:$B,'Mason Co. Regulated - Price Out'!$A57,'[29]RM Revenue'!AA:AA)</f>
        <v>0</v>
      </c>
      <c r="P57" s="113">
        <f>SUMIF('[29]RM Revenue'!$B:$B,'Mason Co. Regulated - Price Out'!$A57,'[29]RM Revenue'!AB:AB)</f>
        <v>0</v>
      </c>
      <c r="Q57" s="113">
        <f>SUMIF('[29]RM Revenue'!$B:$B,'Mason Co. Regulated - Price Out'!$A57,'[29]RM Revenue'!AC:AC)</f>
        <v>0</v>
      </c>
      <c r="R57" s="113">
        <f>SUMIF('[29]RM Revenue'!$B:$B,'Mason Co. Regulated - Price Out'!$A57,'[29]RM Revenue'!AD:AD)</f>
        <v>0</v>
      </c>
      <c r="S57" s="113">
        <f t="shared" si="4"/>
        <v>0</v>
      </c>
      <c r="T57" s="113"/>
      <c r="U57" s="113">
        <f t="shared" si="14"/>
        <v>0</v>
      </c>
      <c r="V57" s="113">
        <f t="shared" si="14"/>
        <v>0</v>
      </c>
      <c r="W57" s="113">
        <f t="shared" si="14"/>
        <v>0</v>
      </c>
      <c r="X57" s="113">
        <f t="shared" si="13"/>
        <v>0</v>
      </c>
      <c r="Y57" s="113">
        <f t="shared" si="13"/>
        <v>0</v>
      </c>
      <c r="Z57" s="113">
        <f t="shared" si="13"/>
        <v>0</v>
      </c>
      <c r="AA57" s="113">
        <f t="shared" si="13"/>
        <v>0</v>
      </c>
      <c r="AB57" s="113">
        <f t="shared" si="13"/>
        <v>0</v>
      </c>
      <c r="AC57" s="113">
        <f t="shared" si="13"/>
        <v>0</v>
      </c>
      <c r="AD57" s="113">
        <f t="shared" si="13"/>
        <v>0</v>
      </c>
      <c r="AE57" s="113">
        <f t="shared" si="13"/>
        <v>0</v>
      </c>
      <c r="AF57" s="113">
        <f t="shared" si="13"/>
        <v>0</v>
      </c>
      <c r="AG57" s="133">
        <f t="shared" si="6"/>
        <v>0</v>
      </c>
      <c r="AH57" s="109"/>
      <c r="AI57" s="159">
        <f t="shared" si="7"/>
        <v>8.7738419488599746</v>
      </c>
      <c r="AJ57" s="159">
        <f t="shared" si="8"/>
        <v>2.3841948859974593E-2</v>
      </c>
      <c r="AK57" s="159">
        <f t="shared" si="9"/>
        <v>0</v>
      </c>
      <c r="AL57" s="159">
        <f t="shared" si="10"/>
        <v>0</v>
      </c>
      <c r="AM57" s="160">
        <f t="shared" si="11"/>
        <v>2.724794155425668E-3</v>
      </c>
      <c r="AN57" s="160" t="e">
        <f t="shared" si="12"/>
        <v>#DIV/0!</v>
      </c>
    </row>
    <row r="58" spans="1:40" s="92" customFormat="1">
      <c r="A58" s="92" t="str">
        <f t="shared" si="2"/>
        <v>MASON CO-REGULATEDResidentialSUNKENR</v>
      </c>
      <c r="B58" s="92">
        <f t="shared" si="3"/>
        <v>1</v>
      </c>
      <c r="C58" s="109" t="s">
        <v>235</v>
      </c>
      <c r="D58" s="183">
        <f>IFERROR((VLOOKUP(C58,'[29]RM Revenue'!J:K,2,FALSE)),0)</f>
        <v>0</v>
      </c>
      <c r="E58" s="111">
        <f>VLOOKUP(A58,'[29]Service Codes'!$A$2:$H$803,8,FALSE)</f>
        <v>0.16500000000000001</v>
      </c>
      <c r="F58" s="112"/>
      <c r="G58" s="113">
        <f>SUMIF('[29]RM Revenue'!$B:$B,'Mason Co. Regulated - Price Out'!$A58,'[29]RM Revenue'!S:S)</f>
        <v>0</v>
      </c>
      <c r="H58" s="113">
        <f>SUMIF('[29]RM Revenue'!$B:$B,'Mason Co. Regulated - Price Out'!$A58,'[29]RM Revenue'!T:T)</f>
        <v>0</v>
      </c>
      <c r="I58" s="113">
        <f>SUMIF('[29]RM Revenue'!$B:$B,'Mason Co. Regulated - Price Out'!$A58,'[29]RM Revenue'!U:U)</f>
        <v>0</v>
      </c>
      <c r="J58" s="113">
        <f>SUMIF('[29]RM Revenue'!$B:$B,'Mason Co. Regulated - Price Out'!$A58,'[29]RM Revenue'!V:V)</f>
        <v>0</v>
      </c>
      <c r="K58" s="113">
        <f>SUMIF('[29]RM Revenue'!$B:$B,'Mason Co. Regulated - Price Out'!$A58,'[29]RM Revenue'!W:W)</f>
        <v>0</v>
      </c>
      <c r="L58" s="113">
        <f>SUMIF('[29]RM Revenue'!$B:$B,'Mason Co. Regulated - Price Out'!$A58,'[29]RM Revenue'!X:X)</f>
        <v>0</v>
      </c>
      <c r="M58" s="113">
        <f>SUMIF('[29]RM Revenue'!$B:$B,'Mason Co. Regulated - Price Out'!$A58,'[29]RM Revenue'!Y:Y)</f>
        <v>0</v>
      </c>
      <c r="N58" s="113">
        <f>SUMIF('[29]RM Revenue'!$B:$B,'Mason Co. Regulated - Price Out'!$A58,'[29]RM Revenue'!Z:Z)</f>
        <v>0</v>
      </c>
      <c r="O58" s="113">
        <f>SUMIF('[29]RM Revenue'!$B:$B,'Mason Co. Regulated - Price Out'!$A58,'[29]RM Revenue'!AA:AA)</f>
        <v>0</v>
      </c>
      <c r="P58" s="113">
        <f>SUMIF('[29]RM Revenue'!$B:$B,'Mason Co. Regulated - Price Out'!$A58,'[29]RM Revenue'!AB:AB)</f>
        <v>0</v>
      </c>
      <c r="Q58" s="113">
        <f>SUMIF('[29]RM Revenue'!$B:$B,'Mason Co. Regulated - Price Out'!$A58,'[29]RM Revenue'!AC:AC)</f>
        <v>0</v>
      </c>
      <c r="R58" s="113">
        <f>SUMIF('[29]RM Revenue'!$B:$B,'Mason Co. Regulated - Price Out'!$A58,'[29]RM Revenue'!AD:AD)</f>
        <v>0</v>
      </c>
      <c r="S58" s="113">
        <f t="shared" si="4"/>
        <v>0</v>
      </c>
      <c r="T58" s="113"/>
      <c r="U58" s="113">
        <f t="shared" si="14"/>
        <v>0</v>
      </c>
      <c r="V58" s="113">
        <f t="shared" si="14"/>
        <v>0</v>
      </c>
      <c r="W58" s="113">
        <f t="shared" si="14"/>
        <v>0</v>
      </c>
      <c r="X58" s="113">
        <f t="shared" si="13"/>
        <v>0</v>
      </c>
      <c r="Y58" s="113">
        <f t="shared" si="13"/>
        <v>0</v>
      </c>
      <c r="Z58" s="113">
        <f t="shared" si="13"/>
        <v>0</v>
      </c>
      <c r="AA58" s="113">
        <f t="shared" si="13"/>
        <v>0</v>
      </c>
      <c r="AB58" s="113">
        <f t="shared" si="13"/>
        <v>0</v>
      </c>
      <c r="AC58" s="113">
        <f t="shared" si="13"/>
        <v>0</v>
      </c>
      <c r="AD58" s="113">
        <f t="shared" si="13"/>
        <v>0</v>
      </c>
      <c r="AE58" s="113">
        <f t="shared" si="13"/>
        <v>0</v>
      </c>
      <c r="AF58" s="113">
        <f t="shared" si="13"/>
        <v>0</v>
      </c>
      <c r="AG58" s="133">
        <f t="shared" si="6"/>
        <v>0</v>
      </c>
      <c r="AH58" s="109"/>
      <c r="AI58" s="159">
        <f t="shared" si="7"/>
        <v>0.16544959103564524</v>
      </c>
      <c r="AJ58" s="159">
        <f t="shared" si="8"/>
        <v>4.4959103564523595E-4</v>
      </c>
      <c r="AK58" s="159">
        <f t="shared" si="9"/>
        <v>0</v>
      </c>
      <c r="AL58" s="159">
        <f t="shared" si="10"/>
        <v>0</v>
      </c>
      <c r="AM58" s="160">
        <f t="shared" si="11"/>
        <v>2.7247941554256723E-3</v>
      </c>
      <c r="AN58" s="160" t="e">
        <f t="shared" si="12"/>
        <v>#DIV/0!</v>
      </c>
    </row>
    <row r="59" spans="1:40" s="92" customFormat="1">
      <c r="A59" s="92" t="str">
        <f t="shared" si="2"/>
        <v>MASON CO-REGULATEDResidentialADJOTHR</v>
      </c>
      <c r="B59" s="92">
        <f t="shared" si="3"/>
        <v>1</v>
      </c>
      <c r="C59" s="109" t="s">
        <v>236</v>
      </c>
      <c r="D59" s="110" t="str">
        <f>VLOOKUP(C59,'[29]RM Revenue'!J:K,2,FALSE)</f>
        <v>ADJUSTMENT</v>
      </c>
      <c r="E59" s="111" t="e">
        <f>VLOOKUP(A59,'[29]Service Codes'!$A$2:$H$803,8,FALSE)</f>
        <v>#N/A</v>
      </c>
      <c r="F59" s="112"/>
      <c r="G59" s="113">
        <f>SUMIF('[29]RM Revenue'!$B:$B,'Mason Co. Regulated - Price Out'!$A59,'[29]RM Revenue'!S:S)</f>
        <v>-74.66</v>
      </c>
      <c r="H59" s="113">
        <f>SUMIF('[29]RM Revenue'!$B:$B,'Mason Co. Regulated - Price Out'!$A59,'[29]RM Revenue'!T:T)</f>
        <v>-5.55</v>
      </c>
      <c r="I59" s="113">
        <f>SUMIF('[29]RM Revenue'!$B:$B,'Mason Co. Regulated - Price Out'!$A59,'[29]RM Revenue'!U:U)</f>
        <v>0</v>
      </c>
      <c r="J59" s="113">
        <f>SUMIF('[29]RM Revenue'!$B:$B,'Mason Co. Regulated - Price Out'!$A59,'[29]RM Revenue'!V:V)</f>
        <v>5.2</v>
      </c>
      <c r="K59" s="113">
        <f>SUMIF('[29]RM Revenue'!$B:$B,'Mason Co. Regulated - Price Out'!$A59,'[29]RM Revenue'!W:W)</f>
        <v>0.01</v>
      </c>
      <c r="L59" s="113">
        <f>SUMIF('[29]RM Revenue'!$B:$B,'Mason Co. Regulated - Price Out'!$A59,'[29]RM Revenue'!X:X)</f>
        <v>-11.16</v>
      </c>
      <c r="M59" s="113">
        <f>SUMIF('[29]RM Revenue'!$B:$B,'Mason Co. Regulated - Price Out'!$A59,'[29]RM Revenue'!Y:Y)</f>
        <v>0</v>
      </c>
      <c r="N59" s="113">
        <f>SUMIF('[29]RM Revenue'!$B:$B,'Mason Co. Regulated - Price Out'!$A59,'[29]RM Revenue'!Z:Z)</f>
        <v>-4.7</v>
      </c>
      <c r="O59" s="113">
        <f>SUMIF('[29]RM Revenue'!$B:$B,'Mason Co. Regulated - Price Out'!$A59,'[29]RM Revenue'!AA:AA)</f>
        <v>-31.66</v>
      </c>
      <c r="P59" s="113">
        <f>SUMIF('[29]RM Revenue'!$B:$B,'Mason Co. Regulated - Price Out'!$A59,'[29]RM Revenue'!AB:AB)</f>
        <v>0</v>
      </c>
      <c r="Q59" s="113">
        <f>SUMIF('[29]RM Revenue'!$B:$B,'Mason Co. Regulated - Price Out'!$A59,'[29]RM Revenue'!AC:AC)</f>
        <v>-0.02</v>
      </c>
      <c r="R59" s="113">
        <f>SUMIF('[29]RM Revenue'!$B:$B,'Mason Co. Regulated - Price Out'!$A59,'[29]RM Revenue'!AD:AD)</f>
        <v>-4.6199999999999992</v>
      </c>
      <c r="S59" s="113">
        <f t="shared" si="4"/>
        <v>-127.15999999999998</v>
      </c>
      <c r="T59" s="113"/>
      <c r="U59" s="113">
        <f t="shared" si="14"/>
        <v>0</v>
      </c>
      <c r="V59" s="113">
        <f t="shared" si="14"/>
        <v>0</v>
      </c>
      <c r="W59" s="113">
        <f t="shared" si="14"/>
        <v>0</v>
      </c>
      <c r="X59" s="113">
        <f t="shared" si="13"/>
        <v>0</v>
      </c>
      <c r="Y59" s="113">
        <f t="shared" si="13"/>
        <v>0</v>
      </c>
      <c r="Z59" s="113">
        <f t="shared" si="13"/>
        <v>0</v>
      </c>
      <c r="AA59" s="113">
        <f t="shared" ref="AA59:AF77" si="15">IFERROR(M59/$E59,0)</f>
        <v>0</v>
      </c>
      <c r="AB59" s="113">
        <f t="shared" si="15"/>
        <v>0</v>
      </c>
      <c r="AC59" s="113">
        <f t="shared" si="15"/>
        <v>0</v>
      </c>
      <c r="AD59" s="113">
        <f t="shared" si="15"/>
        <v>0</v>
      </c>
      <c r="AE59" s="113">
        <f t="shared" si="15"/>
        <v>0</v>
      </c>
      <c r="AF59" s="113">
        <f t="shared" si="15"/>
        <v>0</v>
      </c>
      <c r="AG59" s="133">
        <f t="shared" si="6"/>
        <v>0</v>
      </c>
      <c r="AH59" s="109"/>
      <c r="AI59" s="159">
        <f t="shared" si="7"/>
        <v>0</v>
      </c>
      <c r="AJ59" s="159">
        <f t="shared" si="8"/>
        <v>0</v>
      </c>
      <c r="AK59" s="159">
        <f t="shared" si="9"/>
        <v>0</v>
      </c>
      <c r="AL59" s="159">
        <f t="shared" si="10"/>
        <v>-127.15999999999998</v>
      </c>
      <c r="AM59" s="160" t="e">
        <f t="shared" si="11"/>
        <v>#N/A</v>
      </c>
      <c r="AN59" s="160">
        <f t="shared" si="12"/>
        <v>0</v>
      </c>
    </row>
    <row r="60" spans="1:40" s="92" customFormat="1">
      <c r="A60" s="92" t="str">
        <f t="shared" si="2"/>
        <v>MASON CO-REGULATEDResidentialADJRES</v>
      </c>
      <c r="B60" s="92">
        <f t="shared" si="3"/>
        <v>1</v>
      </c>
      <c r="C60" s="109" t="s">
        <v>237</v>
      </c>
      <c r="D60" s="183">
        <f>IFERROR((VLOOKUP(C60,'[29]RM Revenue'!J:K,2,FALSE)),0)</f>
        <v>0</v>
      </c>
      <c r="E60" s="111" t="e">
        <f>VLOOKUP(A60,'[29]Service Codes'!$A$2:$H$803,8,FALSE)</f>
        <v>#N/A</v>
      </c>
      <c r="F60" s="112"/>
      <c r="G60" s="113">
        <f>SUMIF('[29]RM Revenue'!$B:$B,'Mason Co. Regulated - Price Out'!$A60,'[29]RM Revenue'!S:S)</f>
        <v>0</v>
      </c>
      <c r="H60" s="113">
        <f>SUMIF('[29]RM Revenue'!$B:$B,'Mason Co. Regulated - Price Out'!$A60,'[29]RM Revenue'!T:T)</f>
        <v>0</v>
      </c>
      <c r="I60" s="113">
        <f>SUMIF('[29]RM Revenue'!$B:$B,'Mason Co. Regulated - Price Out'!$A60,'[29]RM Revenue'!U:U)</f>
        <v>0</v>
      </c>
      <c r="J60" s="113">
        <f>SUMIF('[29]RM Revenue'!$B:$B,'Mason Co. Regulated - Price Out'!$A60,'[29]RM Revenue'!V:V)</f>
        <v>0</v>
      </c>
      <c r="K60" s="113">
        <f>SUMIF('[29]RM Revenue'!$B:$B,'Mason Co. Regulated - Price Out'!$A60,'[29]RM Revenue'!W:W)</f>
        <v>0</v>
      </c>
      <c r="L60" s="113">
        <f>SUMIF('[29]RM Revenue'!$B:$B,'Mason Co. Regulated - Price Out'!$A60,'[29]RM Revenue'!X:X)</f>
        <v>0</v>
      </c>
      <c r="M60" s="113">
        <f>SUMIF('[29]RM Revenue'!$B:$B,'Mason Co. Regulated - Price Out'!$A60,'[29]RM Revenue'!Y:Y)</f>
        <v>0</v>
      </c>
      <c r="N60" s="113">
        <f>SUMIF('[29]RM Revenue'!$B:$B,'Mason Co. Regulated - Price Out'!$A60,'[29]RM Revenue'!Z:Z)</f>
        <v>0</v>
      </c>
      <c r="O60" s="113">
        <f>SUMIF('[29]RM Revenue'!$B:$B,'Mason Co. Regulated - Price Out'!$A60,'[29]RM Revenue'!AA:AA)</f>
        <v>0</v>
      </c>
      <c r="P60" s="113">
        <f>SUMIF('[29]RM Revenue'!$B:$B,'Mason Co. Regulated - Price Out'!$A60,'[29]RM Revenue'!AB:AB)</f>
        <v>0</v>
      </c>
      <c r="Q60" s="113">
        <f>SUMIF('[29]RM Revenue'!$B:$B,'Mason Co. Regulated - Price Out'!$A60,'[29]RM Revenue'!AC:AC)</f>
        <v>0</v>
      </c>
      <c r="R60" s="113">
        <f>SUMIF('[29]RM Revenue'!$B:$B,'Mason Co. Regulated - Price Out'!$A60,'[29]RM Revenue'!AD:AD)</f>
        <v>0</v>
      </c>
      <c r="S60" s="113">
        <f t="shared" si="4"/>
        <v>0</v>
      </c>
      <c r="T60" s="113"/>
      <c r="U60" s="113">
        <f t="shared" si="14"/>
        <v>0</v>
      </c>
      <c r="V60" s="113">
        <f t="shared" si="14"/>
        <v>0</v>
      </c>
      <c r="W60" s="113">
        <f t="shared" si="14"/>
        <v>0</v>
      </c>
      <c r="X60" s="113">
        <f t="shared" si="14"/>
        <v>0</v>
      </c>
      <c r="Y60" s="113">
        <f t="shared" si="14"/>
        <v>0</v>
      </c>
      <c r="Z60" s="113">
        <f t="shared" si="14"/>
        <v>0</v>
      </c>
      <c r="AA60" s="113">
        <f t="shared" si="15"/>
        <v>0</v>
      </c>
      <c r="AB60" s="113">
        <f t="shared" si="15"/>
        <v>0</v>
      </c>
      <c r="AC60" s="113">
        <f t="shared" si="15"/>
        <v>0</v>
      </c>
      <c r="AD60" s="113">
        <f t="shared" si="15"/>
        <v>0</v>
      </c>
      <c r="AE60" s="113">
        <f t="shared" si="15"/>
        <v>0</v>
      </c>
      <c r="AF60" s="113">
        <f t="shared" si="15"/>
        <v>0</v>
      </c>
      <c r="AG60" s="133">
        <f t="shared" si="6"/>
        <v>0</v>
      </c>
      <c r="AH60" s="109"/>
      <c r="AI60" s="159">
        <f t="shared" si="7"/>
        <v>0</v>
      </c>
      <c r="AJ60" s="159">
        <f t="shared" si="8"/>
        <v>0</v>
      </c>
      <c r="AK60" s="159">
        <f t="shared" si="9"/>
        <v>0</v>
      </c>
      <c r="AL60" s="159">
        <f t="shared" si="10"/>
        <v>0</v>
      </c>
      <c r="AM60" s="160" t="e">
        <f t="shared" si="11"/>
        <v>#N/A</v>
      </c>
      <c r="AN60" s="160" t="e">
        <f t="shared" si="12"/>
        <v>#DIV/0!</v>
      </c>
    </row>
    <row r="61" spans="1:40">
      <c r="B61" s="94">
        <f t="shared" si="3"/>
        <v>0</v>
      </c>
      <c r="C61" s="115"/>
      <c r="D61" s="116" t="s">
        <v>238</v>
      </c>
      <c r="E61" s="112"/>
      <c r="F61" s="112"/>
      <c r="G61" s="117">
        <f t="shared" ref="G61:S61" si="16">SUM(G10:G60)</f>
        <v>189984.65499999991</v>
      </c>
      <c r="H61" s="117">
        <f t="shared" si="16"/>
        <v>186906.72500000001</v>
      </c>
      <c r="I61" s="117">
        <f t="shared" si="16"/>
        <v>189712.02499999999</v>
      </c>
      <c r="J61" s="117">
        <f t="shared" si="16"/>
        <v>192821.40499999991</v>
      </c>
      <c r="K61" s="117">
        <f t="shared" si="16"/>
        <v>203675.82999999996</v>
      </c>
      <c r="L61" s="117">
        <f t="shared" si="16"/>
        <v>205292.69</v>
      </c>
      <c r="M61" s="117">
        <f t="shared" si="16"/>
        <v>213745.42499999996</v>
      </c>
      <c r="N61" s="117">
        <f t="shared" si="16"/>
        <v>212923.53499999997</v>
      </c>
      <c r="O61" s="117">
        <f t="shared" si="16"/>
        <v>209492.94500000001</v>
      </c>
      <c r="P61" s="117">
        <f t="shared" si="16"/>
        <v>205412.18500000006</v>
      </c>
      <c r="Q61" s="117">
        <f t="shared" si="16"/>
        <v>201428.36000000007</v>
      </c>
      <c r="R61" s="117">
        <f t="shared" si="16"/>
        <v>203099.81</v>
      </c>
      <c r="S61" s="175">
        <f t="shared" si="16"/>
        <v>2414495.5899999994</v>
      </c>
      <c r="T61" s="178"/>
      <c r="U61" s="179">
        <f>+SUM(U10:U32)</f>
        <v>9588.0109440546803</v>
      </c>
      <c r="V61" s="179">
        <f t="shared" ref="V61:AF61" si="17">+SUM(V10:V32)</f>
        <v>9568.0109277642168</v>
      </c>
      <c r="W61" s="179">
        <f t="shared" si="17"/>
        <v>9625.8300587464037</v>
      </c>
      <c r="X61" s="179">
        <f t="shared" si="17"/>
        <v>9690.4232998872212</v>
      </c>
      <c r="Y61" s="179">
        <f t="shared" si="17"/>
        <v>10062.302010643491</v>
      </c>
      <c r="Z61" s="179">
        <f t="shared" si="17"/>
        <v>10124.987868477971</v>
      </c>
      <c r="AA61" s="179">
        <f t="shared" si="17"/>
        <v>10354.800179685979</v>
      </c>
      <c r="AB61" s="179">
        <f t="shared" si="17"/>
        <v>10383.961677714116</v>
      </c>
      <c r="AC61" s="179">
        <f t="shared" si="17"/>
        <v>10324.199120317595</v>
      </c>
      <c r="AD61" s="179">
        <f t="shared" si="17"/>
        <v>10204.185849386933</v>
      </c>
      <c r="AE61" s="179">
        <f t="shared" si="17"/>
        <v>10066.388936374025</v>
      </c>
      <c r="AF61" s="179">
        <f t="shared" si="17"/>
        <v>10000.569670140416</v>
      </c>
      <c r="AG61" s="180">
        <f t="shared" ref="AG61" si="18">SUM(AG10:AG60)</f>
        <v>12284.907202502442</v>
      </c>
      <c r="AH61" s="181"/>
      <c r="AI61" s="182"/>
      <c r="AJ61" s="182"/>
      <c r="AK61" s="177">
        <f t="shared" ref="AK61:AL61" si="19">SUM(AK10:AK60)</f>
        <v>6579.3499567575864</v>
      </c>
      <c r="AL61" s="177">
        <f t="shared" si="19"/>
        <v>2421074.9399567554</v>
      </c>
    </row>
    <row r="62" spans="1:40">
      <c r="B62" s="94">
        <f t="shared" si="3"/>
        <v>0</v>
      </c>
      <c r="C62" s="115"/>
      <c r="D62" s="116"/>
      <c r="E62" s="112"/>
      <c r="F62" s="112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U62" s="114">
        <f t="shared" si="14"/>
        <v>0</v>
      </c>
      <c r="V62" s="114">
        <f t="shared" si="14"/>
        <v>0</v>
      </c>
      <c r="W62" s="114">
        <f t="shared" si="14"/>
        <v>0</v>
      </c>
      <c r="X62" s="114">
        <f t="shared" si="14"/>
        <v>0</v>
      </c>
      <c r="Y62" s="114">
        <f t="shared" si="14"/>
        <v>0</v>
      </c>
      <c r="Z62" s="114">
        <f t="shared" si="14"/>
        <v>0</v>
      </c>
      <c r="AA62" s="114">
        <f t="shared" si="15"/>
        <v>0</v>
      </c>
      <c r="AB62" s="114">
        <f t="shared" si="15"/>
        <v>0</v>
      </c>
      <c r="AC62" s="114">
        <f t="shared" si="15"/>
        <v>0</v>
      </c>
      <c r="AD62" s="114">
        <f t="shared" si="15"/>
        <v>0</v>
      </c>
      <c r="AE62" s="114">
        <f t="shared" si="15"/>
        <v>0</v>
      </c>
      <c r="AF62" s="114">
        <f t="shared" si="15"/>
        <v>0</v>
      </c>
      <c r="AI62" s="155"/>
      <c r="AJ62" s="155"/>
      <c r="AK62" s="155"/>
      <c r="AL62" s="155"/>
    </row>
    <row r="63" spans="1:40">
      <c r="B63" s="94">
        <f t="shared" si="3"/>
        <v>0</v>
      </c>
      <c r="C63" s="115"/>
      <c r="D63" s="115"/>
      <c r="E63" s="112"/>
      <c r="F63" s="112"/>
      <c r="G63" s="120"/>
      <c r="H63" s="113"/>
      <c r="I63" s="121"/>
      <c r="U63" s="114">
        <f t="shared" si="14"/>
        <v>0</v>
      </c>
      <c r="V63" s="114">
        <f t="shared" si="14"/>
        <v>0</v>
      </c>
      <c r="W63" s="114">
        <f t="shared" si="14"/>
        <v>0</v>
      </c>
      <c r="X63" s="114">
        <f t="shared" si="14"/>
        <v>0</v>
      </c>
      <c r="Y63" s="114">
        <f t="shared" si="14"/>
        <v>0</v>
      </c>
      <c r="Z63" s="114">
        <f t="shared" si="14"/>
        <v>0</v>
      </c>
      <c r="AA63" s="114">
        <f t="shared" si="15"/>
        <v>0</v>
      </c>
      <c r="AB63" s="114">
        <f t="shared" si="15"/>
        <v>0</v>
      </c>
      <c r="AC63" s="114">
        <f t="shared" si="15"/>
        <v>0</v>
      </c>
      <c r="AD63" s="114">
        <f t="shared" si="15"/>
        <v>0</v>
      </c>
      <c r="AE63" s="114">
        <f t="shared" si="15"/>
        <v>0</v>
      </c>
      <c r="AF63" s="114">
        <f t="shared" si="15"/>
        <v>0</v>
      </c>
      <c r="AI63" s="155"/>
      <c r="AJ63" s="155"/>
      <c r="AK63" s="155"/>
      <c r="AL63" s="155"/>
    </row>
    <row r="64" spans="1:40">
      <c r="B64" s="94">
        <f t="shared" si="3"/>
        <v>1</v>
      </c>
      <c r="C64" s="122" t="s">
        <v>239</v>
      </c>
      <c r="D64" s="122" t="s">
        <v>239</v>
      </c>
      <c r="E64" s="112"/>
      <c r="F64" s="112"/>
      <c r="G64" s="120"/>
      <c r="H64" s="113"/>
      <c r="I64" s="113"/>
      <c r="U64" s="114">
        <f t="shared" ref="U64:Z77" si="20">IFERROR(G64/$E64,0)</f>
        <v>0</v>
      </c>
      <c r="V64" s="114">
        <f t="shared" si="20"/>
        <v>0</v>
      </c>
      <c r="W64" s="114">
        <f t="shared" si="20"/>
        <v>0</v>
      </c>
      <c r="X64" s="114">
        <f t="shared" si="20"/>
        <v>0</v>
      </c>
      <c r="Y64" s="114">
        <f t="shared" si="20"/>
        <v>0</v>
      </c>
      <c r="Z64" s="114">
        <f t="shared" si="20"/>
        <v>0</v>
      </c>
      <c r="AA64" s="114">
        <f t="shared" si="15"/>
        <v>0</v>
      </c>
      <c r="AB64" s="114">
        <f t="shared" si="15"/>
        <v>0</v>
      </c>
      <c r="AC64" s="114">
        <f t="shared" si="15"/>
        <v>0</v>
      </c>
      <c r="AD64" s="114">
        <f t="shared" si="15"/>
        <v>0</v>
      </c>
      <c r="AE64" s="114">
        <f t="shared" si="15"/>
        <v>0</v>
      </c>
      <c r="AF64" s="114">
        <f t="shared" si="15"/>
        <v>0</v>
      </c>
      <c r="AI64" s="155"/>
      <c r="AJ64" s="155"/>
      <c r="AK64" s="155"/>
      <c r="AL64" s="155"/>
    </row>
    <row r="65" spans="1:40" s="92" customFormat="1" ht="15.75" customHeight="1">
      <c r="A65" s="92" t="str">
        <f t="shared" ref="A65:A71" si="21">$A$1&amp;"Residential"&amp;C65</f>
        <v>MASON CO-REGULATEDResidentialDRVNRE1RECY</v>
      </c>
      <c r="B65" s="92">
        <f t="shared" si="3"/>
        <v>1</v>
      </c>
      <c r="C65" s="145" t="s">
        <v>240</v>
      </c>
      <c r="D65" s="110" t="str">
        <f>VLOOKUP(C65,'[29]RM Revenue'!J:K,2,FALSE)</f>
        <v>DRIVE IN UP TO 250 EOW-RE</v>
      </c>
      <c r="E65" s="111">
        <f>VLOOKUP(A65,'[29]Service Codes'!$A$2:$H$803,8,FALSE)</f>
        <v>2.63</v>
      </c>
      <c r="F65" s="112"/>
      <c r="G65" s="113">
        <f>SUMIF('[29]RM Revenue'!$B:$B,'Mason Co. Regulated - Price Out'!$A65,'[29]RM Revenue'!S:S)</f>
        <v>282.73</v>
      </c>
      <c r="H65" s="113">
        <f>SUMIF('[29]RM Revenue'!$B:$B,'Mason Co. Regulated - Price Out'!$A65,'[29]RM Revenue'!T:T)</f>
        <v>281.41000000000003</v>
      </c>
      <c r="I65" s="113">
        <f>SUMIF('[29]RM Revenue'!$B:$B,'Mason Co. Regulated - Price Out'!$A65,'[29]RM Revenue'!U:U)</f>
        <v>274.185</v>
      </c>
      <c r="J65" s="113">
        <f>SUMIF('[29]RM Revenue'!$B:$B,'Mason Co. Regulated - Price Out'!$A65,'[29]RM Revenue'!V:V)</f>
        <v>278.14499999999998</v>
      </c>
      <c r="K65" s="113">
        <f>SUMIF('[29]RM Revenue'!$B:$B,'Mason Co. Regulated - Price Out'!$A65,'[29]RM Revenue'!W:W)</f>
        <v>284.7</v>
      </c>
      <c r="L65" s="113">
        <f>SUMIF('[29]RM Revenue'!$B:$B,'Mason Co. Regulated - Price Out'!$A65,'[29]RM Revenue'!X:X)</f>
        <v>283.39999999999998</v>
      </c>
      <c r="M65" s="113">
        <f>SUMIF('[29]RM Revenue'!$B:$B,'Mason Co. Regulated - Price Out'!$A65,'[29]RM Revenue'!Y:Y)</f>
        <v>299.16500000000002</v>
      </c>
      <c r="N65" s="113">
        <f>SUMIF('[29]RM Revenue'!$B:$B,'Mason Co. Regulated - Price Out'!$A65,'[29]RM Revenue'!Z:Z)</f>
        <v>295.22500000000002</v>
      </c>
      <c r="O65" s="113">
        <f>SUMIF('[29]RM Revenue'!$B:$B,'Mason Co. Regulated - Price Out'!$A65,'[29]RM Revenue'!AA:AA)</f>
        <v>285.36500000000001</v>
      </c>
      <c r="P65" s="113">
        <f>SUMIF('[29]RM Revenue'!$B:$B,'Mason Co. Regulated - Price Out'!$A65,'[29]RM Revenue'!AB:AB)</f>
        <v>280.08500000000004</v>
      </c>
      <c r="Q65" s="113">
        <f>SUMIF('[29]RM Revenue'!$B:$B,'Mason Co. Regulated - Price Out'!$A65,'[29]RM Revenue'!AC:AC)</f>
        <v>276.815</v>
      </c>
      <c r="R65" s="113">
        <f>SUMIF('[29]RM Revenue'!$B:$B,'Mason Co. Regulated - Price Out'!$A65,'[29]RM Revenue'!AD:AD)</f>
        <v>262.69499999999999</v>
      </c>
      <c r="S65" s="113">
        <f t="shared" ref="S65:S75" si="22">SUM(G65:R65)</f>
        <v>3383.92</v>
      </c>
      <c r="T65" s="113"/>
      <c r="U65" s="113">
        <f t="shared" si="20"/>
        <v>107.50190114068442</v>
      </c>
      <c r="V65" s="113">
        <f t="shared" si="20"/>
        <v>107.00000000000001</v>
      </c>
      <c r="W65" s="113">
        <f t="shared" si="20"/>
        <v>104.25285171102662</v>
      </c>
      <c r="X65" s="113">
        <f t="shared" si="20"/>
        <v>105.75855513307985</v>
      </c>
      <c r="Y65" s="113">
        <f t="shared" si="20"/>
        <v>108.25095057034221</v>
      </c>
      <c r="Z65" s="113">
        <f t="shared" si="20"/>
        <v>107.75665399239543</v>
      </c>
      <c r="AA65" s="113">
        <f t="shared" si="15"/>
        <v>113.75095057034221</v>
      </c>
      <c r="AB65" s="113">
        <f t="shared" si="15"/>
        <v>112.25285171102662</v>
      </c>
      <c r="AC65" s="113">
        <f t="shared" si="15"/>
        <v>108.50380228136883</v>
      </c>
      <c r="AD65" s="113">
        <f t="shared" si="15"/>
        <v>106.49619771863119</v>
      </c>
      <c r="AE65" s="113">
        <f t="shared" si="15"/>
        <v>105.25285171102662</v>
      </c>
      <c r="AF65" s="113">
        <f t="shared" si="15"/>
        <v>99.884030418250958</v>
      </c>
      <c r="AG65" s="133">
        <f t="shared" ref="AG65:AG69" si="23">AVERAGE(U65:AF65)</f>
        <v>107.22179974651458</v>
      </c>
      <c r="AH65" s="109"/>
      <c r="AI65" s="159">
        <f t="shared" ref="AI65" si="24">+IFERROR(E65*(1+$AK$5),0)</f>
        <v>2.637166208628769</v>
      </c>
      <c r="AJ65" s="159">
        <f t="shared" ref="AJ65" si="25">+IFERROR(AI65-E65,0)</f>
        <v>7.1662086287691551E-3</v>
      </c>
      <c r="AK65" s="159">
        <f t="shared" ref="AK65" si="26">+AJ65*12*AG65</f>
        <v>9.2204854384275734</v>
      </c>
      <c r="AL65" s="159">
        <f t="shared" ref="AL65" si="27">+AK65+S65</f>
        <v>3393.1404854384277</v>
      </c>
      <c r="AM65" s="160">
        <f t="shared" ref="AM65" si="28">+AJ65/E65</f>
        <v>2.7247941554255344E-3</v>
      </c>
      <c r="AN65" s="160">
        <f t="shared" ref="AN65" si="29">+AK65/S65</f>
        <v>2.724794155425534E-3</v>
      </c>
    </row>
    <row r="66" spans="1:40" s="92" customFormat="1" ht="12.75">
      <c r="A66" s="92" t="str">
        <f t="shared" si="21"/>
        <v>MASON CO-REGULATEDResidentialDRVNRE1RECYMA</v>
      </c>
      <c r="B66" s="92">
        <f t="shared" si="3"/>
        <v>1</v>
      </c>
      <c r="C66" s="145" t="s">
        <v>241</v>
      </c>
      <c r="D66" s="110" t="str">
        <f>VLOOKUP(C66,'[29]RM Revenue'!J:K,2,FALSE)</f>
        <v>DRIVE IN UP TO 250 EOW-RE</v>
      </c>
      <c r="E66" s="111">
        <f>VLOOKUP(A66,'[29]Service Codes'!$A$2:$H$803,8,FALSE)</f>
        <v>2.63</v>
      </c>
      <c r="F66" s="112"/>
      <c r="G66" s="113">
        <f>SUMIF('[29]RM Revenue'!$B:$B,'Mason Co. Regulated - Price Out'!$A66,'[29]RM Revenue'!S:S)</f>
        <v>61.81</v>
      </c>
      <c r="H66" s="113">
        <f>SUMIF('[29]RM Revenue'!$B:$B,'Mason Co. Regulated - Price Out'!$A66,'[29]RM Revenue'!T:T)</f>
        <v>63.12</v>
      </c>
      <c r="I66" s="113">
        <f>SUMIF('[29]RM Revenue'!$B:$B,'Mason Co. Regulated - Price Out'!$A66,'[29]RM Revenue'!U:U)</f>
        <v>63.12</v>
      </c>
      <c r="J66" s="113">
        <f>SUMIF('[29]RM Revenue'!$B:$B,'Mason Co. Regulated - Price Out'!$A66,'[29]RM Revenue'!V:V)</f>
        <v>63.12</v>
      </c>
      <c r="K66" s="113">
        <f>SUMIF('[29]RM Revenue'!$B:$B,'Mason Co. Regulated - Price Out'!$A66,'[29]RM Revenue'!W:W)</f>
        <v>64.87</v>
      </c>
      <c r="L66" s="113">
        <f>SUMIF('[29]RM Revenue'!$B:$B,'Mason Co. Regulated - Price Out'!$A66,'[29]RM Revenue'!X:X)</f>
        <v>65.75</v>
      </c>
      <c r="M66" s="113">
        <f>SUMIF('[29]RM Revenue'!$B:$B,'Mason Co. Regulated - Price Out'!$A66,'[29]RM Revenue'!Y:Y)</f>
        <v>65.75</v>
      </c>
      <c r="N66" s="113">
        <f>SUMIF('[29]RM Revenue'!$B:$B,'Mason Co. Regulated - Price Out'!$A66,'[29]RM Revenue'!Z:Z)</f>
        <v>65.75</v>
      </c>
      <c r="O66" s="113">
        <f>SUMIF('[29]RM Revenue'!$B:$B,'Mason Co. Regulated - Price Out'!$A66,'[29]RM Revenue'!AA:AA)</f>
        <v>65.75</v>
      </c>
      <c r="P66" s="113">
        <f>SUMIF('[29]RM Revenue'!$B:$B,'Mason Co. Regulated - Price Out'!$A66,'[29]RM Revenue'!AB:AB)</f>
        <v>65.75</v>
      </c>
      <c r="Q66" s="113">
        <f>SUMIF('[29]RM Revenue'!$B:$B,'Mason Co. Regulated - Price Out'!$A66,'[29]RM Revenue'!AC:AC)</f>
        <v>65.75</v>
      </c>
      <c r="R66" s="113">
        <f>SUMIF('[29]RM Revenue'!$B:$B,'Mason Co. Regulated - Price Out'!$A66,'[29]RM Revenue'!AD:AD)</f>
        <v>65.75</v>
      </c>
      <c r="S66" s="113">
        <f t="shared" si="22"/>
        <v>776.29</v>
      </c>
      <c r="T66" s="113"/>
      <c r="U66" s="113">
        <f t="shared" si="20"/>
        <v>23.501901140684414</v>
      </c>
      <c r="V66" s="113">
        <f t="shared" si="20"/>
        <v>24</v>
      </c>
      <c r="W66" s="113">
        <f t="shared" si="20"/>
        <v>24</v>
      </c>
      <c r="X66" s="113">
        <f t="shared" si="20"/>
        <v>24</v>
      </c>
      <c r="Y66" s="113">
        <f t="shared" si="20"/>
        <v>24.665399239543728</v>
      </c>
      <c r="Z66" s="113">
        <f t="shared" si="20"/>
        <v>25</v>
      </c>
      <c r="AA66" s="113">
        <f t="shared" si="15"/>
        <v>25</v>
      </c>
      <c r="AB66" s="113">
        <f t="shared" si="15"/>
        <v>25</v>
      </c>
      <c r="AC66" s="113">
        <f t="shared" si="15"/>
        <v>25</v>
      </c>
      <c r="AD66" s="113">
        <f t="shared" si="15"/>
        <v>25</v>
      </c>
      <c r="AE66" s="113">
        <f t="shared" si="15"/>
        <v>25</v>
      </c>
      <c r="AF66" s="113">
        <f t="shared" si="15"/>
        <v>25</v>
      </c>
      <c r="AG66" s="133">
        <f t="shared" si="23"/>
        <v>24.59727503168568</v>
      </c>
      <c r="AI66" s="159">
        <f t="shared" ref="AI66:AI76" si="30">+IFERROR(E66*(1+$AK$5),0)</f>
        <v>2.637166208628769</v>
      </c>
      <c r="AJ66" s="159">
        <f t="shared" ref="AJ66:AJ76" si="31">+IFERROR(AI66-E66,0)</f>
        <v>7.1662086287691551E-3</v>
      </c>
      <c r="AK66" s="159">
        <f t="shared" ref="AK66:AK76" si="32">+AJ66*12*AG66</f>
        <v>2.115230454915288</v>
      </c>
      <c r="AL66" s="159">
        <f t="shared" ref="AL66:AL76" si="33">+AK66+S66</f>
        <v>778.40523045491523</v>
      </c>
      <c r="AM66" s="160">
        <f t="shared" ref="AM66:AM76" si="34">+AJ66/E66</f>
        <v>2.7247941554255344E-3</v>
      </c>
      <c r="AN66" s="160">
        <f t="shared" ref="AN66:AN76" si="35">+AK66/S66</f>
        <v>2.7247941554255344E-3</v>
      </c>
    </row>
    <row r="67" spans="1:40" s="92" customFormat="1" ht="15.75" customHeight="1">
      <c r="A67" s="92" t="str">
        <f t="shared" si="21"/>
        <v>MASON CO-REGULATEDResidentialDRVNRE2RECY</v>
      </c>
      <c r="B67" s="92">
        <f t="shared" si="3"/>
        <v>1</v>
      </c>
      <c r="C67" s="145" t="s">
        <v>242</v>
      </c>
      <c r="D67" s="110" t="str">
        <f>VLOOKUP(C67,'[29]RM Revenue'!J:K,2,FALSE)</f>
        <v>DRIVE IN OVER 250 EOW-REC</v>
      </c>
      <c r="E67" s="111">
        <f>VLOOKUP(A67,'[29]Service Codes'!$A$2:$H$803,8,FALSE)</f>
        <v>3.3</v>
      </c>
      <c r="F67" s="112"/>
      <c r="G67" s="113">
        <f>SUMIF('[29]RM Revenue'!$B:$B,'Mason Co. Regulated - Price Out'!$A67,'[29]RM Revenue'!S:S)</f>
        <v>75.900000000000006</v>
      </c>
      <c r="H67" s="113">
        <f>SUMIF('[29]RM Revenue'!$B:$B,'Mason Co. Regulated - Price Out'!$A67,'[29]RM Revenue'!T:T)</f>
        <v>79.2</v>
      </c>
      <c r="I67" s="113">
        <f>SUMIF('[29]RM Revenue'!$B:$B,'Mason Co. Regulated - Price Out'!$A67,'[29]RM Revenue'!U:U)</f>
        <v>72.599999999999994</v>
      </c>
      <c r="J67" s="113">
        <f>SUMIF('[29]RM Revenue'!$B:$B,'Mason Co. Regulated - Price Out'!$A67,'[29]RM Revenue'!V:V)</f>
        <v>72.599999999999994</v>
      </c>
      <c r="K67" s="113">
        <f>SUMIF('[29]RM Revenue'!$B:$B,'Mason Co. Regulated - Price Out'!$A67,'[29]RM Revenue'!W:W)</f>
        <v>72.599999999999994</v>
      </c>
      <c r="L67" s="113">
        <f>SUMIF('[29]RM Revenue'!$B:$B,'Mason Co. Regulated - Price Out'!$A67,'[29]RM Revenue'!X:X)</f>
        <v>72.599999999999994</v>
      </c>
      <c r="M67" s="113">
        <f>SUMIF('[29]RM Revenue'!$B:$B,'Mason Co. Regulated - Price Out'!$A67,'[29]RM Revenue'!Y:Y)</f>
        <v>75.075000000000003</v>
      </c>
      <c r="N67" s="113">
        <f>SUMIF('[29]RM Revenue'!$B:$B,'Mason Co. Regulated - Price Out'!$A67,'[29]RM Revenue'!Z:Z)</f>
        <v>75.075000000000003</v>
      </c>
      <c r="O67" s="113">
        <f>SUMIF('[29]RM Revenue'!$B:$B,'Mason Co. Regulated - Price Out'!$A67,'[29]RM Revenue'!AA:AA)</f>
        <v>72.599999999999994</v>
      </c>
      <c r="P67" s="113">
        <f>SUMIF('[29]RM Revenue'!$B:$B,'Mason Co. Regulated - Price Out'!$A67,'[29]RM Revenue'!AB:AB)</f>
        <v>72.599999999999994</v>
      </c>
      <c r="Q67" s="113">
        <f>SUMIF('[29]RM Revenue'!$B:$B,'Mason Co. Regulated - Price Out'!$A67,'[29]RM Revenue'!AC:AC)</f>
        <v>75.239999999999995</v>
      </c>
      <c r="R67" s="113">
        <f>SUMIF('[29]RM Revenue'!$B:$B,'Mason Co. Regulated - Price Out'!$A67,'[29]RM Revenue'!AD:AD)</f>
        <v>75.239999999999995</v>
      </c>
      <c r="S67" s="113">
        <f t="shared" si="22"/>
        <v>891.33000000000015</v>
      </c>
      <c r="T67" s="113"/>
      <c r="U67" s="113">
        <f t="shared" si="20"/>
        <v>23.000000000000004</v>
      </c>
      <c r="V67" s="113">
        <f t="shared" si="20"/>
        <v>24.000000000000004</v>
      </c>
      <c r="W67" s="113">
        <f t="shared" si="20"/>
        <v>22</v>
      </c>
      <c r="X67" s="113">
        <f t="shared" si="20"/>
        <v>22</v>
      </c>
      <c r="Y67" s="113">
        <f t="shared" si="20"/>
        <v>22</v>
      </c>
      <c r="Z67" s="113">
        <f t="shared" si="20"/>
        <v>22</v>
      </c>
      <c r="AA67" s="113">
        <f t="shared" si="15"/>
        <v>22.750000000000004</v>
      </c>
      <c r="AB67" s="113">
        <f t="shared" si="15"/>
        <v>22.750000000000004</v>
      </c>
      <c r="AC67" s="113">
        <f t="shared" si="15"/>
        <v>22</v>
      </c>
      <c r="AD67" s="113">
        <f t="shared" si="15"/>
        <v>22</v>
      </c>
      <c r="AE67" s="113">
        <f t="shared" si="15"/>
        <v>22.8</v>
      </c>
      <c r="AF67" s="113">
        <f t="shared" si="15"/>
        <v>22.8</v>
      </c>
      <c r="AG67" s="133">
        <f t="shared" si="23"/>
        <v>22.508333333333336</v>
      </c>
      <c r="AH67" s="109"/>
      <c r="AI67" s="159">
        <f t="shared" si="30"/>
        <v>3.3089918207129041</v>
      </c>
      <c r="AJ67" s="159">
        <f t="shared" si="31"/>
        <v>8.9918207129042749E-3</v>
      </c>
      <c r="AK67" s="159">
        <f t="shared" si="32"/>
        <v>2.4286907745554451</v>
      </c>
      <c r="AL67" s="159">
        <f t="shared" si="33"/>
        <v>893.75869077455559</v>
      </c>
      <c r="AM67" s="160">
        <f t="shared" si="34"/>
        <v>2.7247941554255379E-3</v>
      </c>
      <c r="AN67" s="160">
        <f t="shared" si="35"/>
        <v>2.7247941554255379E-3</v>
      </c>
    </row>
    <row r="68" spans="1:40" s="92" customFormat="1" ht="15.75" customHeight="1">
      <c r="A68" s="92" t="str">
        <f t="shared" si="21"/>
        <v>MASON CO-REGULATEDResidentialDRVNRE2RECYMA</v>
      </c>
      <c r="B68" s="92">
        <f t="shared" si="3"/>
        <v>1</v>
      </c>
      <c r="C68" s="145" t="s">
        <v>243</v>
      </c>
      <c r="D68" s="110" t="str">
        <f>VLOOKUP(C68,'[29]RM Revenue'!J:K,2,FALSE)</f>
        <v>DRIVE IN OVER 250 EOW-REC</v>
      </c>
      <c r="E68" s="111">
        <f>VLOOKUP(A68,'[29]Service Codes'!$A$2:$H$803,8,FALSE)</f>
        <v>3.3</v>
      </c>
      <c r="F68" s="112"/>
      <c r="G68" s="113">
        <f>SUMIF('[29]RM Revenue'!$B:$B,'Mason Co. Regulated - Price Out'!$A68,'[29]RM Revenue'!S:S)</f>
        <v>13.2</v>
      </c>
      <c r="H68" s="113">
        <f>SUMIF('[29]RM Revenue'!$B:$B,'Mason Co. Regulated - Price Out'!$A68,'[29]RM Revenue'!T:T)</f>
        <v>13.2</v>
      </c>
      <c r="I68" s="113">
        <f>SUMIF('[29]RM Revenue'!$B:$B,'Mason Co. Regulated - Price Out'!$A68,'[29]RM Revenue'!U:U)</f>
        <v>13.2</v>
      </c>
      <c r="J68" s="113">
        <f>SUMIF('[29]RM Revenue'!$B:$B,'Mason Co. Regulated - Price Out'!$A68,'[29]RM Revenue'!V:V)</f>
        <v>13.2</v>
      </c>
      <c r="K68" s="113">
        <f>SUMIF('[29]RM Revenue'!$B:$B,'Mason Co. Regulated - Price Out'!$A68,'[29]RM Revenue'!W:W)</f>
        <v>13.2</v>
      </c>
      <c r="L68" s="113">
        <f>SUMIF('[29]RM Revenue'!$B:$B,'Mason Co. Regulated - Price Out'!$A68,'[29]RM Revenue'!X:X)</f>
        <v>13.2</v>
      </c>
      <c r="M68" s="113">
        <f>SUMIF('[29]RM Revenue'!$B:$B,'Mason Co. Regulated - Price Out'!$A68,'[29]RM Revenue'!Y:Y)</f>
        <v>13.2</v>
      </c>
      <c r="N68" s="113">
        <f>SUMIF('[29]RM Revenue'!$B:$B,'Mason Co. Regulated - Price Out'!$A68,'[29]RM Revenue'!Z:Z)</f>
        <v>16.5</v>
      </c>
      <c r="O68" s="113">
        <f>SUMIF('[29]RM Revenue'!$B:$B,'Mason Co. Regulated - Price Out'!$A68,'[29]RM Revenue'!AA:AA)</f>
        <v>19.8</v>
      </c>
      <c r="P68" s="113">
        <f>SUMIF('[29]RM Revenue'!$B:$B,'Mason Co. Regulated - Price Out'!$A68,'[29]RM Revenue'!AB:AB)</f>
        <v>19.8</v>
      </c>
      <c r="Q68" s="113">
        <f>SUMIF('[29]RM Revenue'!$B:$B,'Mason Co. Regulated - Price Out'!$A68,'[29]RM Revenue'!AC:AC)</f>
        <v>19.8</v>
      </c>
      <c r="R68" s="113">
        <f>SUMIF('[29]RM Revenue'!$B:$B,'Mason Co. Regulated - Price Out'!$A68,'[29]RM Revenue'!AD:AD)</f>
        <v>19.8</v>
      </c>
      <c r="S68" s="113">
        <f t="shared" si="22"/>
        <v>188.10000000000005</v>
      </c>
      <c r="T68" s="113"/>
      <c r="U68" s="113">
        <f t="shared" si="20"/>
        <v>4</v>
      </c>
      <c r="V68" s="113">
        <f t="shared" si="20"/>
        <v>4</v>
      </c>
      <c r="W68" s="113">
        <f t="shared" si="20"/>
        <v>4</v>
      </c>
      <c r="X68" s="113">
        <f t="shared" si="20"/>
        <v>4</v>
      </c>
      <c r="Y68" s="113">
        <f t="shared" si="20"/>
        <v>4</v>
      </c>
      <c r="Z68" s="113">
        <f t="shared" si="20"/>
        <v>4</v>
      </c>
      <c r="AA68" s="113">
        <f t="shared" si="15"/>
        <v>4</v>
      </c>
      <c r="AB68" s="113">
        <f t="shared" si="15"/>
        <v>5</v>
      </c>
      <c r="AC68" s="113">
        <f t="shared" si="15"/>
        <v>6.0000000000000009</v>
      </c>
      <c r="AD68" s="113">
        <f t="shared" si="15"/>
        <v>6.0000000000000009</v>
      </c>
      <c r="AE68" s="113">
        <f t="shared" si="15"/>
        <v>6.0000000000000009</v>
      </c>
      <c r="AF68" s="113">
        <f t="shared" si="15"/>
        <v>6.0000000000000009</v>
      </c>
      <c r="AG68" s="133">
        <f t="shared" si="23"/>
        <v>4.75</v>
      </c>
      <c r="AH68" s="109"/>
      <c r="AI68" s="159">
        <f t="shared" si="30"/>
        <v>3.3089918207129041</v>
      </c>
      <c r="AJ68" s="159">
        <f t="shared" si="31"/>
        <v>8.9918207129042749E-3</v>
      </c>
      <c r="AK68" s="159">
        <f t="shared" si="32"/>
        <v>0.51253378063554367</v>
      </c>
      <c r="AL68" s="159">
        <f t="shared" si="33"/>
        <v>188.6125337806356</v>
      </c>
      <c r="AM68" s="160">
        <f t="shared" si="34"/>
        <v>2.7247941554255379E-3</v>
      </c>
      <c r="AN68" s="160">
        <f t="shared" si="35"/>
        <v>2.724794155425537E-3</v>
      </c>
    </row>
    <row r="69" spans="1:40" s="92" customFormat="1" ht="15.75" customHeight="1">
      <c r="A69" s="92" t="str">
        <f t="shared" si="21"/>
        <v>MASON CO-REGULATEDResidentialDRVNRM1RECYMA</v>
      </c>
      <c r="B69" s="92">
        <f t="shared" si="3"/>
        <v>1</v>
      </c>
      <c r="C69" s="145" t="s">
        <v>244</v>
      </c>
      <c r="D69" s="110" t="str">
        <f>VLOOKUP(C69,'[29]RM Revenue'!J:K,2,FALSE)</f>
        <v>DRIVE IN UP TO 125 MONTHL</v>
      </c>
      <c r="E69" s="111" t="e">
        <f>VLOOKUP(A69,'[29]Service Codes'!$A$2:$H$803,8,FALSE)</f>
        <v>#N/A</v>
      </c>
      <c r="F69" s="112"/>
      <c r="G69" s="113">
        <f>SUMIF('[29]RM Revenue'!$B:$B,'Mason Co. Regulated - Price Out'!$A69,'[29]RM Revenue'!S:S)</f>
        <v>1.1000000000000001</v>
      </c>
      <c r="H69" s="113">
        <f>SUMIF('[29]RM Revenue'!$B:$B,'Mason Co. Regulated - Price Out'!$A69,'[29]RM Revenue'!T:T)</f>
        <v>1.1000000000000001</v>
      </c>
      <c r="I69" s="113">
        <f>SUMIF('[29]RM Revenue'!$B:$B,'Mason Co. Regulated - Price Out'!$A69,'[29]RM Revenue'!U:U)</f>
        <v>1.1000000000000001</v>
      </c>
      <c r="J69" s="113">
        <f>SUMIF('[29]RM Revenue'!$B:$B,'Mason Co. Regulated - Price Out'!$A69,'[29]RM Revenue'!V:V)</f>
        <v>1.1000000000000001</v>
      </c>
      <c r="K69" s="113">
        <f>SUMIF('[29]RM Revenue'!$B:$B,'Mason Co. Regulated - Price Out'!$A69,'[29]RM Revenue'!W:W)</f>
        <v>1.1000000000000001</v>
      </c>
      <c r="L69" s="113">
        <f>SUMIF('[29]RM Revenue'!$B:$B,'Mason Co. Regulated - Price Out'!$A69,'[29]RM Revenue'!X:X)</f>
        <v>1.1000000000000001</v>
      </c>
      <c r="M69" s="113">
        <f>SUMIF('[29]RM Revenue'!$B:$B,'Mason Co. Regulated - Price Out'!$A69,'[29]RM Revenue'!Y:Y)</f>
        <v>1.1000000000000001</v>
      </c>
      <c r="N69" s="113">
        <f>SUMIF('[29]RM Revenue'!$B:$B,'Mason Co. Regulated - Price Out'!$A69,'[29]RM Revenue'!Z:Z)</f>
        <v>1.1000000000000001</v>
      </c>
      <c r="O69" s="113">
        <f>SUMIF('[29]RM Revenue'!$B:$B,'Mason Co. Regulated - Price Out'!$A69,'[29]RM Revenue'!AA:AA)</f>
        <v>1.1000000000000001</v>
      </c>
      <c r="P69" s="113">
        <f>SUMIF('[29]RM Revenue'!$B:$B,'Mason Co. Regulated - Price Out'!$A69,'[29]RM Revenue'!AB:AB)</f>
        <v>1.1000000000000001</v>
      </c>
      <c r="Q69" s="113">
        <f>SUMIF('[29]RM Revenue'!$B:$B,'Mason Co. Regulated - Price Out'!$A69,'[29]RM Revenue'!AC:AC)</f>
        <v>1.1000000000000001</v>
      </c>
      <c r="R69" s="113">
        <f>SUMIF('[29]RM Revenue'!$B:$B,'Mason Co. Regulated - Price Out'!$A69,'[29]RM Revenue'!AD:AD)</f>
        <v>1.1000000000000001</v>
      </c>
      <c r="S69" s="113">
        <f t="shared" si="22"/>
        <v>13.199999999999998</v>
      </c>
      <c r="T69" s="113"/>
      <c r="U69" s="113">
        <f t="shared" si="20"/>
        <v>0</v>
      </c>
      <c r="V69" s="113">
        <f t="shared" si="20"/>
        <v>0</v>
      </c>
      <c r="W69" s="113">
        <f t="shared" si="20"/>
        <v>0</v>
      </c>
      <c r="X69" s="113">
        <f t="shared" si="20"/>
        <v>0</v>
      </c>
      <c r="Y69" s="113">
        <f t="shared" si="20"/>
        <v>0</v>
      </c>
      <c r="Z69" s="113">
        <f t="shared" si="20"/>
        <v>0</v>
      </c>
      <c r="AA69" s="113">
        <f t="shared" si="15"/>
        <v>0</v>
      </c>
      <c r="AB69" s="113">
        <f t="shared" si="15"/>
        <v>0</v>
      </c>
      <c r="AC69" s="113">
        <f t="shared" si="15"/>
        <v>0</v>
      </c>
      <c r="AD69" s="113">
        <f t="shared" si="15"/>
        <v>0</v>
      </c>
      <c r="AE69" s="113">
        <f t="shared" si="15"/>
        <v>0</v>
      </c>
      <c r="AF69" s="113">
        <f t="shared" si="15"/>
        <v>0</v>
      </c>
      <c r="AG69" s="133">
        <f t="shared" si="23"/>
        <v>0</v>
      </c>
      <c r="AH69" s="109"/>
      <c r="AI69" s="159">
        <f t="shared" si="30"/>
        <v>0</v>
      </c>
      <c r="AJ69" s="159">
        <f t="shared" si="31"/>
        <v>0</v>
      </c>
      <c r="AK69" s="159">
        <f t="shared" si="32"/>
        <v>0</v>
      </c>
      <c r="AL69" s="159">
        <f t="shared" si="33"/>
        <v>13.199999999999998</v>
      </c>
      <c r="AM69" s="160" t="e">
        <f t="shared" si="34"/>
        <v>#N/A</v>
      </c>
      <c r="AN69" s="160">
        <f t="shared" si="35"/>
        <v>0</v>
      </c>
    </row>
    <row r="70" spans="1:40" s="92" customFormat="1" ht="12">
      <c r="A70" s="92" t="str">
        <f t="shared" si="21"/>
        <v>MASON CO-REGULATEDResidentialRECYR</v>
      </c>
      <c r="B70" s="92">
        <f t="shared" si="3"/>
        <v>1</v>
      </c>
      <c r="C70" s="110" t="s">
        <v>245</v>
      </c>
      <c r="D70" s="110" t="str">
        <f>VLOOKUP(C70,'[29]RM Revenue'!J:K,2,FALSE)</f>
        <v>RESIDENTIAL RECYCLE</v>
      </c>
      <c r="E70" s="111">
        <f>VLOOKUP(A70,'[29]Service Codes'!$A$2:$H$803,8,FALSE)</f>
        <v>8.33</v>
      </c>
      <c r="F70" s="112"/>
      <c r="G70" s="113">
        <f>SUMIF('[29]RM Revenue'!$B:$B,'Mason Co. Regulated - Price Out'!$A70,'[29]RM Revenue'!S:S)</f>
        <v>79477.289999999994</v>
      </c>
      <c r="H70" s="113">
        <f>SUMIF('[29]RM Revenue'!$B:$B,'Mason Co. Regulated - Price Out'!$A70,'[29]RM Revenue'!T:T)</f>
        <v>79247.62999999999</v>
      </c>
      <c r="I70" s="113">
        <f>SUMIF('[29]RM Revenue'!$B:$B,'Mason Co. Regulated - Price Out'!$A70,'[29]RM Revenue'!U:U)</f>
        <v>79665.899999999994</v>
      </c>
      <c r="J70" s="113">
        <f>SUMIF('[29]RM Revenue'!$B:$B,'Mason Co. Regulated - Price Out'!$A70,'[29]RM Revenue'!V:V)</f>
        <v>80480.81</v>
      </c>
      <c r="K70" s="113">
        <f>SUMIF('[29]RM Revenue'!$B:$B,'Mason Co. Regulated - Price Out'!$A70,'[29]RM Revenue'!W:W)</f>
        <v>83489.185000000012</v>
      </c>
      <c r="L70" s="113">
        <f>SUMIF('[29]RM Revenue'!$B:$B,'Mason Co. Regulated - Price Out'!$A70,'[29]RM Revenue'!X:X)</f>
        <v>84087.475000000006</v>
      </c>
      <c r="M70" s="113">
        <f>SUMIF('[29]RM Revenue'!$B:$B,'Mason Co. Regulated - Price Out'!$A70,'[29]RM Revenue'!Y:Y)</f>
        <v>85872.23</v>
      </c>
      <c r="N70" s="113">
        <f>SUMIF('[29]RM Revenue'!$B:$B,'Mason Co. Regulated - Price Out'!$A70,'[29]RM Revenue'!Z:Z)</f>
        <v>86094.07</v>
      </c>
      <c r="O70" s="113">
        <f>SUMIF('[29]RM Revenue'!$B:$B,'Mason Co. Regulated - Price Out'!$A70,'[29]RM Revenue'!AA:AA)</f>
        <v>85480.474999999991</v>
      </c>
      <c r="P70" s="113">
        <f>SUMIF('[29]RM Revenue'!$B:$B,'Mason Co. Regulated - Price Out'!$A70,'[29]RM Revenue'!AB:AB)</f>
        <v>84786.214999999997</v>
      </c>
      <c r="Q70" s="113">
        <f>SUMIF('[29]RM Revenue'!$B:$B,'Mason Co. Regulated - Price Out'!$A70,'[29]RM Revenue'!AC:AC)</f>
        <v>83310.720000000001</v>
      </c>
      <c r="R70" s="113">
        <f>SUMIF('[29]RM Revenue'!$B:$B,'Mason Co. Regulated - Price Out'!$A70,'[29]RM Revenue'!AD:AD)</f>
        <v>82845.59</v>
      </c>
      <c r="S70" s="113">
        <f t="shared" si="22"/>
        <v>994837.59</v>
      </c>
      <c r="T70" s="113"/>
      <c r="U70" s="113">
        <f t="shared" si="20"/>
        <v>9541.0912364945962</v>
      </c>
      <c r="V70" s="113">
        <f t="shared" si="20"/>
        <v>9513.5210084033606</v>
      </c>
      <c r="W70" s="113">
        <f t="shared" si="20"/>
        <v>9563.733493397358</v>
      </c>
      <c r="X70" s="113">
        <f t="shared" si="20"/>
        <v>9661.5618247298917</v>
      </c>
      <c r="Y70" s="113">
        <f t="shared" si="20"/>
        <v>10022.711284513807</v>
      </c>
      <c r="Z70" s="113">
        <f t="shared" si="20"/>
        <v>10094.534813925571</v>
      </c>
      <c r="AA70" s="113">
        <f t="shared" si="15"/>
        <v>10308.791116446579</v>
      </c>
      <c r="AB70" s="113">
        <f t="shared" si="15"/>
        <v>10335.422569027613</v>
      </c>
      <c r="AC70" s="113">
        <f t="shared" si="15"/>
        <v>10261.761704681872</v>
      </c>
      <c r="AD70" s="113">
        <f t="shared" si="15"/>
        <v>10178.417166866746</v>
      </c>
      <c r="AE70" s="113">
        <f t="shared" si="15"/>
        <v>10001.286914765906</v>
      </c>
      <c r="AF70" s="113">
        <f t="shared" si="15"/>
        <v>9945.4489795918362</v>
      </c>
      <c r="AG70" s="133">
        <f t="shared" ref="AG70:AG75" si="36">AVERAGE(U70:AF70)</f>
        <v>9952.3568427370938</v>
      </c>
      <c r="AI70" s="159">
        <f t="shared" si="30"/>
        <v>8.3526975353146948</v>
      </c>
      <c r="AJ70" s="159">
        <f t="shared" si="31"/>
        <v>2.2697535314694761E-2</v>
      </c>
      <c r="AK70" s="159">
        <f t="shared" si="32"/>
        <v>2710.7276508296309</v>
      </c>
      <c r="AL70" s="159">
        <f t="shared" si="33"/>
        <v>997548.31765082956</v>
      </c>
      <c r="AM70" s="160">
        <f t="shared" si="34"/>
        <v>2.7247941554255414E-3</v>
      </c>
      <c r="AN70" s="160">
        <f t="shared" si="35"/>
        <v>2.7247941554255414E-3</v>
      </c>
    </row>
    <row r="71" spans="1:40" s="92" customFormat="1" ht="15.75" customHeight="1">
      <c r="A71" s="92" t="str">
        <f t="shared" si="21"/>
        <v>MASON CO-REGULATEDResidentialRECYONLY</v>
      </c>
      <c r="B71" s="92">
        <f t="shared" si="3"/>
        <v>1</v>
      </c>
      <c r="C71" s="109" t="s">
        <v>246</v>
      </c>
      <c r="D71" s="110" t="str">
        <f>VLOOKUP(C71,'[29]RM Revenue'!J:K,2,FALSE)</f>
        <v>RECYCLE SERVICE ONLY</v>
      </c>
      <c r="E71" s="111">
        <f>VLOOKUP(A71,'[29]Service Codes'!$A$2:$H$803,8,FALSE)</f>
        <v>8.83</v>
      </c>
      <c r="F71" s="112"/>
      <c r="G71" s="113">
        <f>SUMIF('[29]RM Revenue'!$B:$B,'Mason Co. Regulated - Price Out'!$A71,'[29]RM Revenue'!S:S)</f>
        <v>472.40499999999997</v>
      </c>
      <c r="H71" s="113">
        <f>SUMIF('[29]RM Revenue'!$B:$B,'Mason Co. Regulated - Price Out'!$A71,'[29]RM Revenue'!T:T)</f>
        <v>472.41499999999996</v>
      </c>
      <c r="I71" s="113">
        <f>SUMIF('[29]RM Revenue'!$B:$B,'Mason Co. Regulated - Price Out'!$A71,'[29]RM Revenue'!U:U)</f>
        <v>485.65499999999997</v>
      </c>
      <c r="J71" s="113">
        <f>SUMIF('[29]RM Revenue'!$B:$B,'Mason Co. Regulated - Price Out'!$A71,'[29]RM Revenue'!V:V)</f>
        <v>485.65499999999997</v>
      </c>
      <c r="K71" s="113">
        <f>SUMIF('[29]RM Revenue'!$B:$B,'Mason Co. Regulated - Price Out'!$A71,'[29]RM Revenue'!W:W)</f>
        <v>461.37</v>
      </c>
      <c r="L71" s="113">
        <f>SUMIF('[29]RM Revenue'!$B:$B,'Mason Co. Regulated - Price Out'!$A71,'[29]RM Revenue'!X:X)</f>
        <v>456.95000000000005</v>
      </c>
      <c r="M71" s="113">
        <f>SUMIF('[29]RM Revenue'!$B:$B,'Mason Co. Regulated - Price Out'!$A71,'[29]RM Revenue'!Y:Y)</f>
        <v>452.54</v>
      </c>
      <c r="N71" s="113">
        <f>SUMIF('[29]RM Revenue'!$B:$B,'Mason Co. Regulated - Price Out'!$A71,'[29]RM Revenue'!Z:Z)</f>
        <v>443.72</v>
      </c>
      <c r="O71" s="113">
        <f>SUMIF('[29]RM Revenue'!$B:$B,'Mason Co. Regulated - Price Out'!$A71,'[29]RM Revenue'!AA:AA)</f>
        <v>452.54500000000002</v>
      </c>
      <c r="P71" s="113">
        <f>SUMIF('[29]RM Revenue'!$B:$B,'Mason Co. Regulated - Price Out'!$A71,'[29]RM Revenue'!AB:AB)</f>
        <v>434.88499999999999</v>
      </c>
      <c r="Q71" s="113">
        <f>SUMIF('[29]RM Revenue'!$B:$B,'Mason Co. Regulated - Price Out'!$A71,'[29]RM Revenue'!AC:AC)</f>
        <v>408.39</v>
      </c>
      <c r="R71" s="113">
        <f>SUMIF('[29]RM Revenue'!$B:$B,'Mason Co. Regulated - Price Out'!$A71,'[29]RM Revenue'!AD:AD)</f>
        <v>409.67999999999995</v>
      </c>
      <c r="S71" s="113">
        <f t="shared" si="22"/>
        <v>5436.2100000000009</v>
      </c>
      <c r="T71" s="113"/>
      <c r="U71" s="113">
        <f t="shared" si="20"/>
        <v>53.5</v>
      </c>
      <c r="V71" s="113">
        <f t="shared" si="20"/>
        <v>53.501132502831254</v>
      </c>
      <c r="W71" s="113">
        <f t="shared" si="20"/>
        <v>55.000566251415627</v>
      </c>
      <c r="X71" s="113">
        <f t="shared" si="20"/>
        <v>55.000566251415627</v>
      </c>
      <c r="Y71" s="113">
        <f t="shared" si="20"/>
        <v>52.250283125707817</v>
      </c>
      <c r="Z71" s="113">
        <f t="shared" si="20"/>
        <v>51.74971687429219</v>
      </c>
      <c r="AA71" s="113">
        <f t="shared" si="15"/>
        <v>51.250283125707817</v>
      </c>
      <c r="AB71" s="113">
        <f t="shared" si="15"/>
        <v>50.251415628539071</v>
      </c>
      <c r="AC71" s="113">
        <f t="shared" si="15"/>
        <v>51.250849377123444</v>
      </c>
      <c r="AD71" s="113">
        <f t="shared" si="15"/>
        <v>49.250849377123444</v>
      </c>
      <c r="AE71" s="113">
        <f t="shared" si="15"/>
        <v>46.25028312570781</v>
      </c>
      <c r="AF71" s="113">
        <f t="shared" si="15"/>
        <v>46.396375990939973</v>
      </c>
      <c r="AG71" s="133">
        <f t="shared" si="36"/>
        <v>51.304360135900339</v>
      </c>
      <c r="AH71" s="109"/>
      <c r="AI71" s="159">
        <f t="shared" si="30"/>
        <v>8.8540599323924081</v>
      </c>
      <c r="AJ71" s="159">
        <f t="shared" si="31"/>
        <v>2.4059932392408001E-2</v>
      </c>
      <c r="AK71" s="159">
        <f t="shared" si="32"/>
        <v>14.812553235666172</v>
      </c>
      <c r="AL71" s="159">
        <f t="shared" si="33"/>
        <v>5451.0225532356671</v>
      </c>
      <c r="AM71" s="160">
        <f t="shared" si="34"/>
        <v>2.7247941554255947E-3</v>
      </c>
      <c r="AN71" s="160">
        <f t="shared" si="35"/>
        <v>2.7247941554255943E-3</v>
      </c>
    </row>
    <row r="72" spans="1:40" s="92" customFormat="1">
      <c r="A72" s="92" t="str">
        <f>$A$1&amp;"COMMERCIAL RECYCLE"&amp;C72</f>
        <v>MASON CO-REGULATEDCOMMERCIAL RECYCLERECYCRMA</v>
      </c>
      <c r="B72" s="92">
        <f t="shared" si="3"/>
        <v>1</v>
      </c>
      <c r="C72" s="110" t="s">
        <v>247</v>
      </c>
      <c r="D72" s="110" t="str">
        <f>VLOOKUP(C72,'[29]RM Revenue'!J:K,2,FALSE)</f>
        <v>RECYCLE MONTHLY ARREARS</v>
      </c>
      <c r="E72" s="111">
        <f>VLOOKUP(A72,'[29]Service Codes'!$A$2:$H$803,8,FALSE)</f>
        <v>8.33</v>
      </c>
      <c r="F72" s="112"/>
      <c r="G72" s="113">
        <f>SUMIF('[29]RM Revenue'!$B:$B,'Mason Co. Regulated - Price Out'!$A72,'[29]RM Revenue'!S:S)</f>
        <v>4149.17</v>
      </c>
      <c r="H72" s="113">
        <f>SUMIF('[29]RM Revenue'!$B:$B,'Mason Co. Regulated - Price Out'!$A72,'[29]RM Revenue'!T:T)</f>
        <v>4115.04</v>
      </c>
      <c r="I72" s="113">
        <f>SUMIF('[29]RM Revenue'!$B:$B,'Mason Co. Regulated - Price Out'!$A72,'[29]RM Revenue'!U:U)</f>
        <v>4081.71</v>
      </c>
      <c r="J72" s="113">
        <f>SUMIF('[29]RM Revenue'!$B:$B,'Mason Co. Regulated - Price Out'!$A72,'[29]RM Revenue'!V:V)</f>
        <v>4125.4799999999996</v>
      </c>
      <c r="K72" s="113">
        <f>SUMIF('[29]RM Revenue'!$B:$B,'Mason Co. Regulated - Price Out'!$A72,'[29]RM Revenue'!W:W)</f>
        <v>4265.01</v>
      </c>
      <c r="L72" s="113">
        <f>SUMIF('[29]RM Revenue'!$B:$B,'Mason Co. Regulated - Price Out'!$A72,'[29]RM Revenue'!X:X)</f>
        <v>4381.6000000000004</v>
      </c>
      <c r="M72" s="113">
        <f>SUMIF('[29]RM Revenue'!$B:$B,'Mason Co. Regulated - Price Out'!$A72,'[29]RM Revenue'!Y:Y)</f>
        <v>4439.8999999999996</v>
      </c>
      <c r="N72" s="113">
        <f>SUMIF('[29]RM Revenue'!$B:$B,'Mason Co. Regulated - Price Out'!$A72,'[29]RM Revenue'!Z:Z)</f>
        <v>4477.38</v>
      </c>
      <c r="O72" s="113">
        <f>SUMIF('[29]RM Revenue'!$B:$B,'Mason Co. Regulated - Price Out'!$A72,'[29]RM Revenue'!AA:AA)</f>
        <v>4452.41</v>
      </c>
      <c r="P72" s="113">
        <f>SUMIF('[29]RM Revenue'!$B:$B,'Mason Co. Regulated - Price Out'!$A72,'[29]RM Revenue'!AB:AB)</f>
        <v>4289.99</v>
      </c>
      <c r="Q72" s="113">
        <f>SUMIF('[29]RM Revenue'!$B:$B,'Mason Co. Regulated - Price Out'!$A72,'[29]RM Revenue'!AC:AC)</f>
        <v>4206.67</v>
      </c>
      <c r="R72" s="113">
        <f>SUMIF('[29]RM Revenue'!$B:$B,'Mason Co. Regulated - Price Out'!$A72,'[29]RM Revenue'!AD:AD)</f>
        <v>4174.74</v>
      </c>
      <c r="S72" s="113">
        <f t="shared" si="22"/>
        <v>51159.099999999991</v>
      </c>
      <c r="T72" s="113"/>
      <c r="U72" s="113">
        <f t="shared" si="20"/>
        <v>498.09963985594237</v>
      </c>
      <c r="V72" s="113">
        <f t="shared" si="20"/>
        <v>494.00240096038414</v>
      </c>
      <c r="W72" s="113">
        <f t="shared" si="20"/>
        <v>490.0012004801921</v>
      </c>
      <c r="X72" s="113">
        <f t="shared" si="20"/>
        <v>495.25570228091232</v>
      </c>
      <c r="Y72" s="113">
        <f t="shared" si="20"/>
        <v>512.00600240096037</v>
      </c>
      <c r="Z72" s="113">
        <f t="shared" si="20"/>
        <v>526.00240096038419</v>
      </c>
      <c r="AA72" s="113">
        <f t="shared" si="15"/>
        <v>533.00120048019198</v>
      </c>
      <c r="AB72" s="113">
        <f t="shared" si="15"/>
        <v>537.50060024009599</v>
      </c>
      <c r="AC72" s="113">
        <f t="shared" si="15"/>
        <v>534.50300120048018</v>
      </c>
      <c r="AD72" s="113">
        <f t="shared" si="15"/>
        <v>515.00480192076827</v>
      </c>
      <c r="AE72" s="113">
        <f t="shared" si="15"/>
        <v>505.00240096038414</v>
      </c>
      <c r="AF72" s="113">
        <f t="shared" si="15"/>
        <v>501.16926770708278</v>
      </c>
      <c r="AG72" s="133">
        <f t="shared" si="36"/>
        <v>511.79571828731486</v>
      </c>
      <c r="AH72" s="109"/>
      <c r="AI72" s="159">
        <f t="shared" si="30"/>
        <v>8.3526975353146948</v>
      </c>
      <c r="AJ72" s="159">
        <f t="shared" si="31"/>
        <v>2.2697535314694761E-2</v>
      </c>
      <c r="AK72" s="159">
        <f t="shared" si="32"/>
        <v>139.39801667683079</v>
      </c>
      <c r="AL72" s="159">
        <f t="shared" si="33"/>
        <v>51298.498016676822</v>
      </c>
      <c r="AM72" s="160">
        <f t="shared" si="34"/>
        <v>2.7247941554255414E-3</v>
      </c>
      <c r="AN72" s="160">
        <f t="shared" si="35"/>
        <v>2.7247941554255414E-3</v>
      </c>
    </row>
    <row r="73" spans="1:40" s="92" customFormat="1">
      <c r="A73" s="92" t="str">
        <f>$A$1&amp;"Residential"&amp;C73</f>
        <v>MASON CO-REGULATEDResidentialRECYRNB</v>
      </c>
      <c r="B73" s="92">
        <f t="shared" si="3"/>
        <v>1</v>
      </c>
      <c r="C73" s="146" t="s">
        <v>248</v>
      </c>
      <c r="D73" s="110" t="str">
        <f>VLOOKUP(C73,'[29]RM Revenue'!J:K,2,FALSE)</f>
        <v>RECYCLE PROGRAM W/O BINS</v>
      </c>
      <c r="E73" s="111">
        <f>VLOOKUP(A73,'[29]Service Codes'!$A$2:$H$803,8,FALSE)</f>
        <v>8.33</v>
      </c>
      <c r="F73" s="112"/>
      <c r="G73" s="113">
        <f>SUMIF('[29]RM Revenue'!$B:$B,'Mason Co. Regulated - Price Out'!$A73,'[29]RM Revenue'!S:S)</f>
        <v>66.64</v>
      </c>
      <c r="H73" s="113">
        <f>SUMIF('[29]RM Revenue'!$B:$B,'Mason Co. Regulated - Price Out'!$A73,'[29]RM Revenue'!T:T)</f>
        <v>66.64</v>
      </c>
      <c r="I73" s="113">
        <f>SUMIF('[29]RM Revenue'!$B:$B,'Mason Co. Regulated - Price Out'!$A73,'[29]RM Revenue'!U:U)</f>
        <v>68.724999999999994</v>
      </c>
      <c r="J73" s="113">
        <f>SUMIF('[29]RM Revenue'!$B:$B,'Mason Co. Regulated - Price Out'!$A73,'[29]RM Revenue'!V:V)</f>
        <v>68.724999999999994</v>
      </c>
      <c r="K73" s="113">
        <f>SUMIF('[29]RM Revenue'!$B:$B,'Mason Co. Regulated - Price Out'!$A73,'[29]RM Revenue'!W:W)</f>
        <v>91.63</v>
      </c>
      <c r="L73" s="113">
        <f>SUMIF('[29]RM Revenue'!$B:$B,'Mason Co. Regulated - Price Out'!$A73,'[29]RM Revenue'!X:X)</f>
        <v>91.63</v>
      </c>
      <c r="M73" s="113">
        <f>SUMIF('[29]RM Revenue'!$B:$B,'Mason Co. Regulated - Price Out'!$A73,'[29]RM Revenue'!Y:Y)</f>
        <v>99.96</v>
      </c>
      <c r="N73" s="113">
        <f>SUMIF('[29]RM Revenue'!$B:$B,'Mason Co. Regulated - Price Out'!$A73,'[29]RM Revenue'!Z:Z)</f>
        <v>99.96</v>
      </c>
      <c r="O73" s="113">
        <f>SUMIF('[29]RM Revenue'!$B:$B,'Mason Co. Regulated - Price Out'!$A73,'[29]RM Revenue'!AA:AA)</f>
        <v>95.795000000000002</v>
      </c>
      <c r="P73" s="113">
        <f>SUMIF('[29]RM Revenue'!$B:$B,'Mason Co. Regulated - Price Out'!$A73,'[29]RM Revenue'!AB:AB)</f>
        <v>95.795000000000002</v>
      </c>
      <c r="Q73" s="113">
        <f>SUMIF('[29]RM Revenue'!$B:$B,'Mason Co. Regulated - Price Out'!$A73,'[29]RM Revenue'!AC:AC)</f>
        <v>91.63</v>
      </c>
      <c r="R73" s="113">
        <f>SUMIF('[29]RM Revenue'!$B:$B,'Mason Co. Regulated - Price Out'!$A73,'[29]RM Revenue'!AD:AD)</f>
        <v>87.46</v>
      </c>
      <c r="S73" s="113">
        <f t="shared" si="22"/>
        <v>1024.5899999999999</v>
      </c>
      <c r="T73" s="113"/>
      <c r="U73" s="113">
        <f t="shared" si="20"/>
        <v>8</v>
      </c>
      <c r="V73" s="113">
        <f t="shared" si="20"/>
        <v>8</v>
      </c>
      <c r="W73" s="113">
        <f t="shared" si="20"/>
        <v>8.2503001200480188</v>
      </c>
      <c r="X73" s="113">
        <f t="shared" si="20"/>
        <v>8.2503001200480188</v>
      </c>
      <c r="Y73" s="113">
        <f t="shared" si="20"/>
        <v>11</v>
      </c>
      <c r="Z73" s="113">
        <f t="shared" si="20"/>
        <v>11</v>
      </c>
      <c r="AA73" s="113">
        <f t="shared" si="15"/>
        <v>12</v>
      </c>
      <c r="AB73" s="113">
        <f t="shared" si="15"/>
        <v>12</v>
      </c>
      <c r="AC73" s="113">
        <f t="shared" si="15"/>
        <v>11.5</v>
      </c>
      <c r="AD73" s="113">
        <f t="shared" si="15"/>
        <v>11.5</v>
      </c>
      <c r="AE73" s="113">
        <f t="shared" si="15"/>
        <v>11</v>
      </c>
      <c r="AF73" s="113">
        <f t="shared" si="15"/>
        <v>10.499399759903961</v>
      </c>
      <c r="AG73" s="133">
        <f t="shared" si="36"/>
        <v>10.25</v>
      </c>
      <c r="AH73" s="109"/>
      <c r="AI73" s="159">
        <f t="shared" si="30"/>
        <v>8.3526975353146948</v>
      </c>
      <c r="AJ73" s="159">
        <f t="shared" si="31"/>
        <v>2.2697535314694761E-2</v>
      </c>
      <c r="AK73" s="159">
        <f t="shared" si="32"/>
        <v>2.7917968437074556</v>
      </c>
      <c r="AL73" s="159">
        <f t="shared" si="33"/>
        <v>1027.3817968437074</v>
      </c>
      <c r="AM73" s="160">
        <f t="shared" si="34"/>
        <v>2.7247941554255414E-3</v>
      </c>
      <c r="AN73" s="160">
        <f t="shared" si="35"/>
        <v>2.7247941554255418E-3</v>
      </c>
    </row>
    <row r="74" spans="1:40" s="92" customFormat="1">
      <c r="A74" s="92" t="str">
        <f>'Mason Co. Regulated - Price Out'!$A$1&amp;"COMMERCIAL RECYCLE"&amp;C74</f>
        <v>MASON CO-REGULATEDCOMMERCIAL RECYCLERECYRNBMA</v>
      </c>
      <c r="B74" s="92">
        <v>1</v>
      </c>
      <c r="C74" s="110" t="s">
        <v>249</v>
      </c>
      <c r="D74" s="110" t="s">
        <v>250</v>
      </c>
      <c r="E74" s="111">
        <f>VLOOKUP(A74,'[29]Service Codes'!$A$2:$H$803,8,FALSE)</f>
        <v>8.33</v>
      </c>
      <c r="F74" s="112"/>
      <c r="G74" s="113">
        <f>SUMIF('[29]RM Revenue'!$B:$B,'Mason Co. Regulated - Price Out'!$A74,'[29]RM Revenue'!S:S)</f>
        <v>16.66</v>
      </c>
      <c r="H74" s="113">
        <f>SUMIF('[29]RM Revenue'!$B:$B,'Mason Co. Regulated - Price Out'!$A74,'[29]RM Revenue'!T:T)</f>
        <v>8.33</v>
      </c>
      <c r="I74" s="113">
        <f>SUMIF('[29]RM Revenue'!$B:$B,'Mason Co. Regulated - Price Out'!$A74,'[29]RM Revenue'!U:U)</f>
        <v>8.33</v>
      </c>
      <c r="J74" s="113">
        <f>SUMIF('[29]RM Revenue'!$B:$B,'Mason Co. Regulated - Price Out'!$A74,'[29]RM Revenue'!V:V)</f>
        <v>16.66</v>
      </c>
      <c r="K74" s="113">
        <f>SUMIF('[29]RM Revenue'!$B:$B,'Mason Co. Regulated - Price Out'!$A74,'[29]RM Revenue'!W:W)</f>
        <v>8.33</v>
      </c>
      <c r="L74" s="113">
        <f>SUMIF('[29]RM Revenue'!$B:$B,'Mason Co. Regulated - Price Out'!$A74,'[29]RM Revenue'!X:X)</f>
        <v>18.739999999999998</v>
      </c>
      <c r="M74" s="113">
        <f>SUMIF('[29]RM Revenue'!$B:$B,'Mason Co. Regulated - Price Out'!$A74,'[29]RM Revenue'!Y:Y)</f>
        <v>16.66</v>
      </c>
      <c r="N74" s="113">
        <f>SUMIF('[29]RM Revenue'!$B:$B,'Mason Co. Regulated - Price Out'!$A74,'[29]RM Revenue'!Z:Z)</f>
        <v>24.99</v>
      </c>
      <c r="O74" s="113">
        <f>SUMIF('[29]RM Revenue'!$B:$B,'Mason Co. Regulated - Price Out'!$A74,'[29]RM Revenue'!AA:AA)</f>
        <v>16.66</v>
      </c>
      <c r="P74" s="113">
        <f>SUMIF('[29]RM Revenue'!$B:$B,'Mason Co. Regulated - Price Out'!$A74,'[29]RM Revenue'!AB:AB)</f>
        <v>24.99</v>
      </c>
      <c r="Q74" s="113">
        <f>SUMIF('[29]RM Revenue'!$B:$B,'Mason Co. Regulated - Price Out'!$A74,'[29]RM Revenue'!AC:AC)</f>
        <v>8.33</v>
      </c>
      <c r="R74" s="113">
        <f>SUMIF('[29]RM Revenue'!$B:$B,'Mason Co. Regulated - Price Out'!$A74,'[29]RM Revenue'!AD:AD)</f>
        <v>20.83</v>
      </c>
      <c r="S74" s="113">
        <f t="shared" si="22"/>
        <v>189.51</v>
      </c>
      <c r="T74" s="113"/>
      <c r="U74" s="113">
        <f t="shared" si="20"/>
        <v>2</v>
      </c>
      <c r="V74" s="113">
        <f t="shared" si="20"/>
        <v>1</v>
      </c>
      <c r="W74" s="113">
        <f t="shared" si="20"/>
        <v>1</v>
      </c>
      <c r="X74" s="113">
        <f t="shared" si="20"/>
        <v>2</v>
      </c>
      <c r="Y74" s="113">
        <f t="shared" si="20"/>
        <v>1</v>
      </c>
      <c r="Z74" s="113">
        <f t="shared" si="20"/>
        <v>2.2496998799519807</v>
      </c>
      <c r="AA74" s="113">
        <f t="shared" si="15"/>
        <v>2</v>
      </c>
      <c r="AB74" s="113">
        <f t="shared" si="15"/>
        <v>3</v>
      </c>
      <c r="AC74" s="113">
        <f t="shared" si="15"/>
        <v>2</v>
      </c>
      <c r="AD74" s="113">
        <f t="shared" si="15"/>
        <v>3</v>
      </c>
      <c r="AE74" s="113">
        <f t="shared" si="15"/>
        <v>1</v>
      </c>
      <c r="AF74" s="113">
        <f t="shared" si="15"/>
        <v>2.5006002400960381</v>
      </c>
      <c r="AG74" s="133">
        <f t="shared" si="36"/>
        <v>1.8958583433373351</v>
      </c>
      <c r="AH74" s="109"/>
      <c r="AI74" s="159">
        <f t="shared" si="30"/>
        <v>8.3526975353146948</v>
      </c>
      <c r="AJ74" s="159">
        <f t="shared" si="31"/>
        <v>2.2697535314694761E-2</v>
      </c>
      <c r="AK74" s="159">
        <f t="shared" si="32"/>
        <v>0.51637574039469436</v>
      </c>
      <c r="AL74" s="159">
        <f t="shared" si="33"/>
        <v>190.02637574039468</v>
      </c>
      <c r="AM74" s="160">
        <f t="shared" si="34"/>
        <v>2.7247941554255414E-3</v>
      </c>
      <c r="AN74" s="160">
        <f t="shared" si="35"/>
        <v>2.7247941554255418E-3</v>
      </c>
    </row>
    <row r="75" spans="1:40" s="92" customFormat="1">
      <c r="A75" s="92" t="str">
        <f>'Mason Co. Regulated - Price Out'!$A$1&amp;"COMMERCIAL RECYCLE"&amp;C75</f>
        <v>MASON CO-REGULATEDCOMMERCIAL RECYCLERECYONLYMA</v>
      </c>
      <c r="B75" s="92">
        <f>COUNTIF(C$74:C$75,C75)</f>
        <v>1</v>
      </c>
      <c r="C75" s="110" t="s">
        <v>251</v>
      </c>
      <c r="D75" s="183">
        <f>IFERROR((VLOOKUP(C75,'[29]RM Revenue'!J:K,2,FALSE)),0)</f>
        <v>0</v>
      </c>
      <c r="E75" s="111">
        <f>VLOOKUP(A75,'[29]Service Codes'!$A$2:$H$803,8,FALSE)</f>
        <v>8.83</v>
      </c>
      <c r="F75" s="112"/>
      <c r="G75" s="113">
        <f>SUMIF('[29]RM Revenue'!$B:$B,'Mason Co. Regulated - Price Out'!$A75,'[29]RM Revenue'!S:S)</f>
        <v>0</v>
      </c>
      <c r="H75" s="113">
        <f>SUMIF('[29]RM Revenue'!$B:$B,'Mason Co. Regulated - Price Out'!$A75,'[29]RM Revenue'!T:T)</f>
        <v>0</v>
      </c>
      <c r="I75" s="113">
        <f>SUMIF('[29]RM Revenue'!$B:$B,'Mason Co. Regulated - Price Out'!$A75,'[29]RM Revenue'!U:U)</f>
        <v>0</v>
      </c>
      <c r="J75" s="113">
        <f>SUMIF('[29]RM Revenue'!$B:$B,'Mason Co. Regulated - Price Out'!$A75,'[29]RM Revenue'!V:V)</f>
        <v>0</v>
      </c>
      <c r="K75" s="113">
        <f>SUMIF('[29]RM Revenue'!$B:$B,'Mason Co. Regulated - Price Out'!$A75,'[29]RM Revenue'!W:W)</f>
        <v>0</v>
      </c>
      <c r="L75" s="113">
        <f>SUMIF('[29]RM Revenue'!$B:$B,'Mason Co. Regulated - Price Out'!$A75,'[29]RM Revenue'!X:X)</f>
        <v>0</v>
      </c>
      <c r="M75" s="113">
        <f>SUMIF('[29]RM Revenue'!$B:$B,'Mason Co. Regulated - Price Out'!$A75,'[29]RM Revenue'!Y:Y)</f>
        <v>0</v>
      </c>
      <c r="N75" s="113">
        <f>SUMIF('[29]RM Revenue'!$B:$B,'Mason Co. Regulated - Price Out'!$A75,'[29]RM Revenue'!Z:Z)</f>
        <v>0</v>
      </c>
      <c r="O75" s="113">
        <f>SUMIF('[29]RM Revenue'!$B:$B,'Mason Co. Regulated - Price Out'!$A75,'[29]RM Revenue'!AA:AA)</f>
        <v>0</v>
      </c>
      <c r="P75" s="113">
        <f>SUMIF('[29]RM Revenue'!$B:$B,'Mason Co. Regulated - Price Out'!$A75,'[29]RM Revenue'!AB:AB)</f>
        <v>0</v>
      </c>
      <c r="Q75" s="113">
        <f>SUMIF('[29]RM Revenue'!$B:$B,'Mason Co. Regulated - Price Out'!$A75,'[29]RM Revenue'!AC:AC)</f>
        <v>0</v>
      </c>
      <c r="R75" s="113">
        <f>SUMIF('[29]RM Revenue'!$B:$B,'Mason Co. Regulated - Price Out'!$A75,'[29]RM Revenue'!AD:AD)</f>
        <v>0</v>
      </c>
      <c r="S75" s="113">
        <f t="shared" si="22"/>
        <v>0</v>
      </c>
      <c r="T75" s="113"/>
      <c r="U75" s="113">
        <f t="shared" si="20"/>
        <v>0</v>
      </c>
      <c r="V75" s="113">
        <f t="shared" si="20"/>
        <v>0</v>
      </c>
      <c r="W75" s="113">
        <f t="shared" si="20"/>
        <v>0</v>
      </c>
      <c r="X75" s="113">
        <f t="shared" si="20"/>
        <v>0</v>
      </c>
      <c r="Y75" s="113">
        <f t="shared" si="20"/>
        <v>0</v>
      </c>
      <c r="Z75" s="113">
        <f t="shared" si="20"/>
        <v>0</v>
      </c>
      <c r="AA75" s="113">
        <f t="shared" si="15"/>
        <v>0</v>
      </c>
      <c r="AB75" s="113">
        <f t="shared" si="15"/>
        <v>0</v>
      </c>
      <c r="AC75" s="113">
        <f t="shared" si="15"/>
        <v>0</v>
      </c>
      <c r="AD75" s="113">
        <f t="shared" si="15"/>
        <v>0</v>
      </c>
      <c r="AE75" s="113">
        <f t="shared" si="15"/>
        <v>0</v>
      </c>
      <c r="AF75" s="113">
        <f t="shared" si="15"/>
        <v>0</v>
      </c>
      <c r="AG75" s="133">
        <f t="shared" si="36"/>
        <v>0</v>
      </c>
      <c r="AH75" s="109"/>
      <c r="AI75" s="159">
        <f t="shared" si="30"/>
        <v>8.8540599323924081</v>
      </c>
      <c r="AJ75" s="159">
        <f t="shared" si="31"/>
        <v>2.4059932392408001E-2</v>
      </c>
      <c r="AK75" s="159">
        <f t="shared" si="32"/>
        <v>0</v>
      </c>
      <c r="AL75" s="159">
        <f t="shared" si="33"/>
        <v>0</v>
      </c>
      <c r="AM75" s="160">
        <f t="shared" si="34"/>
        <v>2.7247941554255947E-3</v>
      </c>
      <c r="AN75" s="160" t="e">
        <f t="shared" si="35"/>
        <v>#DIV/0!</v>
      </c>
    </row>
    <row r="76" spans="1:40" s="92" customFormat="1" ht="15.75" customHeight="1">
      <c r="C76" s="109"/>
      <c r="D76" s="110"/>
      <c r="E76" s="112"/>
      <c r="F76" s="112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>
        <f t="shared" si="20"/>
        <v>0</v>
      </c>
      <c r="V76" s="113">
        <f t="shared" si="20"/>
        <v>0</v>
      </c>
      <c r="W76" s="113">
        <f t="shared" si="20"/>
        <v>0</v>
      </c>
      <c r="X76" s="113">
        <f t="shared" si="20"/>
        <v>0</v>
      </c>
      <c r="Y76" s="113">
        <f t="shared" si="20"/>
        <v>0</v>
      </c>
      <c r="Z76" s="113">
        <f t="shared" si="20"/>
        <v>0</v>
      </c>
      <c r="AA76" s="113">
        <f t="shared" si="15"/>
        <v>0</v>
      </c>
      <c r="AB76" s="113">
        <f t="shared" si="15"/>
        <v>0</v>
      </c>
      <c r="AC76" s="113">
        <f t="shared" si="15"/>
        <v>0</v>
      </c>
      <c r="AD76" s="113">
        <f t="shared" si="15"/>
        <v>0</v>
      </c>
      <c r="AE76" s="113">
        <f t="shared" si="15"/>
        <v>0</v>
      </c>
      <c r="AF76" s="113">
        <f t="shared" si="15"/>
        <v>0</v>
      </c>
      <c r="AH76" s="109"/>
      <c r="AI76" s="159">
        <f t="shared" si="30"/>
        <v>0</v>
      </c>
      <c r="AJ76" s="159">
        <f t="shared" si="31"/>
        <v>0</v>
      </c>
      <c r="AK76" s="159">
        <f t="shared" si="32"/>
        <v>0</v>
      </c>
      <c r="AL76" s="159">
        <f t="shared" si="33"/>
        <v>0</v>
      </c>
      <c r="AM76" s="160" t="e">
        <f t="shared" si="34"/>
        <v>#DIV/0!</v>
      </c>
      <c r="AN76" s="160" t="e">
        <f t="shared" si="35"/>
        <v>#DIV/0!</v>
      </c>
    </row>
    <row r="77" spans="1:40" s="92" customFormat="1" ht="15.75" customHeight="1">
      <c r="B77" s="92">
        <f t="shared" ref="B77:B140" si="37">COUNTIF(C:C,C77)</f>
        <v>0</v>
      </c>
      <c r="C77" s="109"/>
      <c r="D77" s="109"/>
      <c r="E77" s="112"/>
      <c r="F77" s="112"/>
      <c r="G77" s="111"/>
      <c r="H77" s="113"/>
      <c r="I77" s="113"/>
      <c r="U77" s="113">
        <f t="shared" si="20"/>
        <v>0</v>
      </c>
      <c r="V77" s="113">
        <f t="shared" si="20"/>
        <v>0</v>
      </c>
      <c r="W77" s="113">
        <f t="shared" si="20"/>
        <v>0</v>
      </c>
      <c r="X77" s="113">
        <f t="shared" si="20"/>
        <v>0</v>
      </c>
      <c r="Y77" s="113">
        <f t="shared" si="20"/>
        <v>0</v>
      </c>
      <c r="Z77" s="113">
        <f t="shared" si="20"/>
        <v>0</v>
      </c>
      <c r="AA77" s="113">
        <f t="shared" si="15"/>
        <v>0</v>
      </c>
      <c r="AB77" s="113">
        <f t="shared" si="15"/>
        <v>0</v>
      </c>
      <c r="AC77" s="113">
        <f t="shared" si="15"/>
        <v>0</v>
      </c>
      <c r="AD77" s="113">
        <f t="shared" si="15"/>
        <v>0</v>
      </c>
      <c r="AE77" s="113">
        <f t="shared" si="15"/>
        <v>0</v>
      </c>
      <c r="AF77" s="113">
        <f t="shared" si="15"/>
        <v>0</v>
      </c>
      <c r="AH77" s="109"/>
      <c r="AI77" s="155"/>
      <c r="AJ77" s="155"/>
      <c r="AK77" s="155"/>
      <c r="AL77" s="155"/>
    </row>
    <row r="78" spans="1:40" s="92" customFormat="1">
      <c r="B78" s="92">
        <f t="shared" si="37"/>
        <v>0</v>
      </c>
      <c r="C78" s="115"/>
      <c r="D78" s="116" t="s">
        <v>252</v>
      </c>
      <c r="E78" s="112"/>
      <c r="F78" s="112"/>
      <c r="G78" s="117">
        <f>SUM(G65:G75)</f>
        <v>84616.904999999999</v>
      </c>
      <c r="H78" s="117">
        <f t="shared" ref="H78:S78" si="38">SUM(H65:H75)</f>
        <v>84348.084999999977</v>
      </c>
      <c r="I78" s="117">
        <f t="shared" si="38"/>
        <v>84734.525000000009</v>
      </c>
      <c r="J78" s="117">
        <f t="shared" si="38"/>
        <v>85605.494999999995</v>
      </c>
      <c r="K78" s="117">
        <f t="shared" si="38"/>
        <v>88751.99500000001</v>
      </c>
      <c r="L78" s="117">
        <f t="shared" si="38"/>
        <v>89472.445000000022</v>
      </c>
      <c r="M78" s="117">
        <f t="shared" si="38"/>
        <v>91335.579999999987</v>
      </c>
      <c r="N78" s="117">
        <f t="shared" si="38"/>
        <v>91593.770000000019</v>
      </c>
      <c r="O78" s="117">
        <f t="shared" si="38"/>
        <v>90942.5</v>
      </c>
      <c r="P78" s="117">
        <f t="shared" si="38"/>
        <v>90071.21</v>
      </c>
      <c r="Q78" s="117">
        <f t="shared" si="38"/>
        <v>88464.445000000007</v>
      </c>
      <c r="R78" s="117">
        <f t="shared" si="38"/>
        <v>87962.885000000009</v>
      </c>
      <c r="S78" s="175">
        <f t="shared" si="38"/>
        <v>1057899.8400000001</v>
      </c>
      <c r="T78" s="125">
        <f>S78-SUM(G78:R78)</f>
        <v>0</v>
      </c>
      <c r="U78" s="118">
        <f>SUM(U70:U75)</f>
        <v>10102.690876350538</v>
      </c>
      <c r="V78" s="118">
        <f t="shared" ref="V78:AF78" si="39">SUM(V70:V75)</f>
        <v>10070.024541866576</v>
      </c>
      <c r="W78" s="118">
        <f t="shared" si="39"/>
        <v>10117.985560249013</v>
      </c>
      <c r="X78" s="118">
        <f t="shared" si="39"/>
        <v>10222.068393382267</v>
      </c>
      <c r="Y78" s="118">
        <f t="shared" si="39"/>
        <v>10598.967570040475</v>
      </c>
      <c r="Z78" s="118">
        <f t="shared" si="39"/>
        <v>10685.5366316402</v>
      </c>
      <c r="AA78" s="118">
        <f t="shared" si="39"/>
        <v>10907.042600052479</v>
      </c>
      <c r="AB78" s="118">
        <f t="shared" si="39"/>
        <v>10938.174584896249</v>
      </c>
      <c r="AC78" s="118">
        <f t="shared" si="39"/>
        <v>10861.015555259477</v>
      </c>
      <c r="AD78" s="118">
        <f t="shared" si="39"/>
        <v>10757.172818164638</v>
      </c>
      <c r="AE78" s="118">
        <f t="shared" si="39"/>
        <v>10564.539598851998</v>
      </c>
      <c r="AF78" s="118">
        <f t="shared" si="39"/>
        <v>10506.014623289859</v>
      </c>
      <c r="AG78" s="176">
        <f t="shared" ref="AG78" si="40">SUM(AG65:AG75)</f>
        <v>10686.68018761518</v>
      </c>
      <c r="AH78" s="109"/>
      <c r="AI78" s="155"/>
      <c r="AJ78" s="155"/>
      <c r="AK78" s="177">
        <f t="shared" ref="AK78:AL78" si="41">SUM(AK65:AK75)</f>
        <v>2882.5233337747636</v>
      </c>
      <c r="AL78" s="177">
        <f t="shared" si="41"/>
        <v>1060782.3633337745</v>
      </c>
    </row>
    <row r="79" spans="1:40">
      <c r="B79" s="94">
        <f t="shared" si="37"/>
        <v>0</v>
      </c>
      <c r="C79" s="115"/>
      <c r="D79" s="116"/>
      <c r="E79" s="112"/>
      <c r="F79" s="112"/>
      <c r="G79" s="120"/>
      <c r="H79" s="120"/>
      <c r="I79" s="120"/>
      <c r="J79" s="120"/>
      <c r="K79" s="120"/>
      <c r="L79" s="120"/>
      <c r="M79" s="120"/>
      <c r="N79" s="120"/>
      <c r="O79" s="120"/>
      <c r="P79" s="120"/>
      <c r="Q79" s="120"/>
      <c r="R79" s="120"/>
      <c r="U79" s="114">
        <f t="shared" ref="U79:AF100" si="42">IFERROR(G79/$E79,0)</f>
        <v>0</v>
      </c>
      <c r="V79" s="114">
        <f t="shared" si="42"/>
        <v>0</v>
      </c>
      <c r="W79" s="114">
        <f t="shared" si="42"/>
        <v>0</v>
      </c>
      <c r="X79" s="114">
        <f t="shared" si="42"/>
        <v>0</v>
      </c>
      <c r="Y79" s="114">
        <f t="shared" si="42"/>
        <v>0</v>
      </c>
      <c r="Z79" s="114">
        <f t="shared" si="42"/>
        <v>0</v>
      </c>
      <c r="AA79" s="114">
        <f t="shared" si="42"/>
        <v>0</v>
      </c>
      <c r="AB79" s="114">
        <f t="shared" si="42"/>
        <v>0</v>
      </c>
      <c r="AC79" s="114">
        <f t="shared" si="42"/>
        <v>0</v>
      </c>
      <c r="AD79" s="114">
        <f t="shared" si="42"/>
        <v>0</v>
      </c>
      <c r="AE79" s="114">
        <f t="shared" si="42"/>
        <v>0</v>
      </c>
      <c r="AF79" s="114">
        <f t="shared" si="42"/>
        <v>0</v>
      </c>
      <c r="AI79" s="155"/>
      <c r="AJ79" s="155"/>
      <c r="AK79" s="155"/>
      <c r="AL79" s="155"/>
    </row>
    <row r="80" spans="1:40" hidden="1">
      <c r="B80" s="94">
        <f t="shared" si="37"/>
        <v>0</v>
      </c>
      <c r="C80" s="115"/>
      <c r="D80" s="116"/>
      <c r="E80" s="112"/>
      <c r="F80" s="112"/>
      <c r="G80" s="120"/>
      <c r="H80" s="113"/>
      <c r="I80" s="113"/>
      <c r="U80" s="114">
        <f t="shared" si="42"/>
        <v>0</v>
      </c>
      <c r="V80" s="114">
        <f t="shared" si="42"/>
        <v>0</v>
      </c>
      <c r="W80" s="114">
        <f t="shared" si="42"/>
        <v>0</v>
      </c>
      <c r="X80" s="114">
        <f t="shared" si="42"/>
        <v>0</v>
      </c>
      <c r="Y80" s="114">
        <f t="shared" si="42"/>
        <v>0</v>
      </c>
      <c r="Z80" s="114">
        <f t="shared" si="42"/>
        <v>0</v>
      </c>
      <c r="AA80" s="114">
        <f t="shared" si="42"/>
        <v>0</v>
      </c>
      <c r="AB80" s="114">
        <f t="shared" si="42"/>
        <v>0</v>
      </c>
      <c r="AC80" s="114">
        <f t="shared" si="42"/>
        <v>0</v>
      </c>
      <c r="AD80" s="114">
        <f t="shared" si="42"/>
        <v>0</v>
      </c>
      <c r="AE80" s="114">
        <f t="shared" si="42"/>
        <v>0</v>
      </c>
      <c r="AF80" s="114">
        <f t="shared" si="42"/>
        <v>0</v>
      </c>
      <c r="AI80" s="155"/>
      <c r="AJ80" s="155"/>
      <c r="AK80" s="155"/>
      <c r="AL80" s="155"/>
    </row>
    <row r="81" spans="1:41" hidden="1">
      <c r="B81" s="94">
        <f t="shared" si="37"/>
        <v>1</v>
      </c>
      <c r="C81" s="122" t="s">
        <v>253</v>
      </c>
      <c r="D81" s="122" t="s">
        <v>253</v>
      </c>
      <c r="E81" s="112"/>
      <c r="F81" s="112"/>
      <c r="G81" s="120"/>
      <c r="H81" s="113"/>
      <c r="I81" s="113"/>
      <c r="U81" s="114">
        <f t="shared" si="42"/>
        <v>0</v>
      </c>
      <c r="V81" s="114">
        <f t="shared" si="42"/>
        <v>0</v>
      </c>
      <c r="W81" s="114">
        <f t="shared" si="42"/>
        <v>0</v>
      </c>
      <c r="X81" s="114">
        <f t="shared" si="42"/>
        <v>0</v>
      </c>
      <c r="Y81" s="114">
        <f t="shared" si="42"/>
        <v>0</v>
      </c>
      <c r="Z81" s="114">
        <f t="shared" si="42"/>
        <v>0</v>
      </c>
      <c r="AA81" s="114">
        <f t="shared" si="42"/>
        <v>0</v>
      </c>
      <c r="AB81" s="114">
        <f t="shared" si="42"/>
        <v>0</v>
      </c>
      <c r="AC81" s="114">
        <f t="shared" si="42"/>
        <v>0</v>
      </c>
      <c r="AD81" s="114">
        <f t="shared" si="42"/>
        <v>0</v>
      </c>
      <c r="AE81" s="114">
        <f t="shared" si="42"/>
        <v>0</v>
      </c>
      <c r="AF81" s="114">
        <f t="shared" si="42"/>
        <v>0</v>
      </c>
      <c r="AI81" s="155"/>
      <c r="AJ81" s="155"/>
      <c r="AK81" s="155"/>
      <c r="AL81" s="155"/>
    </row>
    <row r="82" spans="1:41" hidden="1">
      <c r="A82" s="94" t="str">
        <f>$A$1&amp;"Residential"&amp;C82</f>
        <v>MASON CO-REGULATEDResidential</v>
      </c>
      <c r="B82" s="94">
        <f t="shared" si="37"/>
        <v>0</v>
      </c>
      <c r="C82" s="110"/>
      <c r="D82" s="110" t="e">
        <f>VLOOKUP(C82,'[29]RM Revenue'!J:K,2,FALSE)</f>
        <v>#N/A</v>
      </c>
      <c r="E82" s="112"/>
      <c r="F82" s="112"/>
      <c r="G82" s="113"/>
      <c r="H82" s="113"/>
      <c r="I82" s="113"/>
      <c r="J82" s="113"/>
      <c r="K82" s="113"/>
      <c r="L82" s="113"/>
      <c r="M82" s="113"/>
      <c r="N82" s="113"/>
      <c r="O82" s="113"/>
      <c r="P82" s="113"/>
      <c r="Q82" s="113"/>
      <c r="R82" s="113"/>
      <c r="S82" s="114">
        <f>SUM(G82:R82)</f>
        <v>0</v>
      </c>
      <c r="T82" s="114"/>
      <c r="U82" s="114">
        <f t="shared" si="42"/>
        <v>0</v>
      </c>
      <c r="V82" s="114">
        <f t="shared" si="42"/>
        <v>0</v>
      </c>
      <c r="W82" s="114">
        <f t="shared" si="42"/>
        <v>0</v>
      </c>
      <c r="X82" s="114">
        <f t="shared" si="42"/>
        <v>0</v>
      </c>
      <c r="Y82" s="114">
        <f t="shared" si="42"/>
        <v>0</v>
      </c>
      <c r="Z82" s="114">
        <f t="shared" si="42"/>
        <v>0</v>
      </c>
      <c r="AA82" s="114">
        <f t="shared" si="42"/>
        <v>0</v>
      </c>
      <c r="AB82" s="114">
        <f t="shared" si="42"/>
        <v>0</v>
      </c>
      <c r="AC82" s="114">
        <f t="shared" si="42"/>
        <v>0</v>
      </c>
      <c r="AD82" s="114">
        <f t="shared" si="42"/>
        <v>0</v>
      </c>
      <c r="AE82" s="114">
        <f t="shared" si="42"/>
        <v>0</v>
      </c>
      <c r="AF82" s="114">
        <f t="shared" si="42"/>
        <v>0</v>
      </c>
      <c r="AI82" s="159">
        <f t="shared" ref="AI82:AI84" si="43">+IFERROR(E82*(1+$AK$5),0)</f>
        <v>0</v>
      </c>
      <c r="AJ82" s="159">
        <f t="shared" ref="AJ82:AJ84" si="44">+IFERROR(AI82-E82,0)</f>
        <v>0</v>
      </c>
      <c r="AK82" s="159">
        <f t="shared" ref="AK82:AK84" si="45">+AJ82*12*AG82</f>
        <v>0</v>
      </c>
      <c r="AL82" s="159">
        <f t="shared" ref="AL82:AL84" si="46">+AK82+S82</f>
        <v>0</v>
      </c>
      <c r="AM82" s="160" t="e">
        <f t="shared" ref="AM82" si="47">+AJ82/E82</f>
        <v>#DIV/0!</v>
      </c>
      <c r="AN82" s="160" t="e">
        <f t="shared" ref="AN82" si="48">+AK82/S82</f>
        <v>#DIV/0!</v>
      </c>
      <c r="AO82" s="92"/>
    </row>
    <row r="83" spans="1:41" hidden="1">
      <c r="A83" s="94" t="str">
        <f>$A$1&amp;"Residential"&amp;C83</f>
        <v>MASON CO-REGULATEDResidential</v>
      </c>
      <c r="B83" s="94">
        <f t="shared" si="37"/>
        <v>0</v>
      </c>
      <c r="C83" s="109"/>
      <c r="D83" s="110" t="e">
        <f>VLOOKUP(C83,'[29]RM Revenue'!J:K,2,FALSE)</f>
        <v>#N/A</v>
      </c>
      <c r="E83" s="112"/>
      <c r="F83" s="111"/>
      <c r="G83" s="113"/>
      <c r="H83" s="113"/>
      <c r="I83" s="113"/>
      <c r="J83" s="113"/>
      <c r="K83" s="113"/>
      <c r="L83" s="113"/>
      <c r="M83" s="113"/>
      <c r="N83" s="113"/>
      <c r="O83" s="113"/>
      <c r="P83" s="113"/>
      <c r="Q83" s="113"/>
      <c r="R83" s="113"/>
      <c r="S83" s="114">
        <f>SUM(G83:R83)</f>
        <v>0</v>
      </c>
      <c r="U83" s="114">
        <f t="shared" si="42"/>
        <v>0</v>
      </c>
      <c r="V83" s="114">
        <f t="shared" si="42"/>
        <v>0</v>
      </c>
      <c r="W83" s="114">
        <f t="shared" si="42"/>
        <v>0</v>
      </c>
      <c r="X83" s="114">
        <f t="shared" si="42"/>
        <v>0</v>
      </c>
      <c r="Y83" s="114">
        <f t="shared" si="42"/>
        <v>0</v>
      </c>
      <c r="Z83" s="114">
        <f t="shared" si="42"/>
        <v>0</v>
      </c>
      <c r="AA83" s="114">
        <f t="shared" si="42"/>
        <v>0</v>
      </c>
      <c r="AB83" s="114">
        <f t="shared" si="42"/>
        <v>0</v>
      </c>
      <c r="AC83" s="114">
        <f t="shared" si="42"/>
        <v>0</v>
      </c>
      <c r="AD83" s="114">
        <f t="shared" si="42"/>
        <v>0</v>
      </c>
      <c r="AE83" s="114">
        <f t="shared" si="42"/>
        <v>0</v>
      </c>
      <c r="AF83" s="114">
        <f t="shared" si="42"/>
        <v>0</v>
      </c>
      <c r="AI83" s="159">
        <f t="shared" si="43"/>
        <v>0</v>
      </c>
      <c r="AJ83" s="159">
        <f t="shared" si="44"/>
        <v>0</v>
      </c>
      <c r="AK83" s="159">
        <f t="shared" si="45"/>
        <v>0</v>
      </c>
      <c r="AL83" s="159">
        <f t="shared" si="46"/>
        <v>0</v>
      </c>
      <c r="AM83" s="160" t="e">
        <f t="shared" ref="AM83:AM84" si="49">+AJ83/E83</f>
        <v>#DIV/0!</v>
      </c>
      <c r="AN83" s="160" t="e">
        <f t="shared" ref="AN83:AN84" si="50">+AK83/S83</f>
        <v>#DIV/0!</v>
      </c>
    </row>
    <row r="84" spans="1:41" hidden="1">
      <c r="B84" s="94">
        <f t="shared" si="37"/>
        <v>0</v>
      </c>
      <c r="C84" s="109"/>
      <c r="D84" s="115"/>
      <c r="E84" s="112"/>
      <c r="F84" s="111"/>
      <c r="G84" s="111"/>
      <c r="H84" s="113"/>
      <c r="I84" s="113"/>
      <c r="U84" s="114">
        <f t="shared" si="42"/>
        <v>0</v>
      </c>
      <c r="V84" s="114">
        <f t="shared" si="42"/>
        <v>0</v>
      </c>
      <c r="W84" s="114">
        <f t="shared" si="42"/>
        <v>0</v>
      </c>
      <c r="X84" s="114">
        <f t="shared" si="42"/>
        <v>0</v>
      </c>
      <c r="Y84" s="114">
        <f t="shared" si="42"/>
        <v>0</v>
      </c>
      <c r="Z84" s="114">
        <f t="shared" si="42"/>
        <v>0</v>
      </c>
      <c r="AA84" s="114">
        <f t="shared" si="42"/>
        <v>0</v>
      </c>
      <c r="AB84" s="114">
        <f t="shared" si="42"/>
        <v>0</v>
      </c>
      <c r="AC84" s="114">
        <f t="shared" si="42"/>
        <v>0</v>
      </c>
      <c r="AD84" s="114">
        <f t="shared" si="42"/>
        <v>0</v>
      </c>
      <c r="AE84" s="114">
        <f t="shared" si="42"/>
        <v>0</v>
      </c>
      <c r="AF84" s="114">
        <f t="shared" si="42"/>
        <v>0</v>
      </c>
      <c r="AI84" s="159">
        <f t="shared" si="43"/>
        <v>0</v>
      </c>
      <c r="AJ84" s="159">
        <f t="shared" si="44"/>
        <v>0</v>
      </c>
      <c r="AK84" s="159">
        <f t="shared" si="45"/>
        <v>0</v>
      </c>
      <c r="AL84" s="159">
        <f t="shared" si="46"/>
        <v>0</v>
      </c>
      <c r="AM84" s="160" t="e">
        <f t="shared" si="49"/>
        <v>#DIV/0!</v>
      </c>
      <c r="AN84" s="160" t="e">
        <f t="shared" si="50"/>
        <v>#DIV/0!</v>
      </c>
    </row>
    <row r="85" spans="1:41" hidden="1">
      <c r="B85" s="94">
        <f t="shared" si="37"/>
        <v>0</v>
      </c>
      <c r="C85" s="115"/>
      <c r="D85" s="116" t="s">
        <v>254</v>
      </c>
      <c r="E85" s="112"/>
      <c r="F85" s="124"/>
      <c r="G85" s="117"/>
      <c r="H85" s="117"/>
      <c r="I85" s="117"/>
      <c r="J85" s="117"/>
      <c r="K85" s="117"/>
      <c r="L85" s="117"/>
      <c r="M85" s="117"/>
      <c r="N85" s="117"/>
      <c r="O85" s="117"/>
      <c r="P85" s="117"/>
      <c r="Q85" s="117"/>
      <c r="R85" s="117"/>
      <c r="S85" s="117">
        <f>SUM(S82:S83)</f>
        <v>0</v>
      </c>
      <c r="T85" s="123">
        <f>S85-SUM(G85:R85)</f>
        <v>0</v>
      </c>
      <c r="U85" s="114">
        <f t="shared" si="42"/>
        <v>0</v>
      </c>
      <c r="V85" s="114">
        <f t="shared" si="42"/>
        <v>0</v>
      </c>
      <c r="W85" s="114">
        <f t="shared" si="42"/>
        <v>0</v>
      </c>
      <c r="X85" s="114">
        <f t="shared" si="42"/>
        <v>0</v>
      </c>
      <c r="Y85" s="114">
        <f t="shared" si="42"/>
        <v>0</v>
      </c>
      <c r="Z85" s="114">
        <f t="shared" si="42"/>
        <v>0</v>
      </c>
      <c r="AA85" s="114">
        <f t="shared" si="42"/>
        <v>0</v>
      </c>
      <c r="AB85" s="114">
        <f t="shared" si="42"/>
        <v>0</v>
      </c>
      <c r="AC85" s="114">
        <f t="shared" si="42"/>
        <v>0</v>
      </c>
      <c r="AD85" s="114">
        <f t="shared" si="42"/>
        <v>0</v>
      </c>
      <c r="AE85" s="114">
        <f t="shared" si="42"/>
        <v>0</v>
      </c>
      <c r="AF85" s="114">
        <f t="shared" si="42"/>
        <v>0</v>
      </c>
      <c r="AI85" s="155"/>
      <c r="AJ85" s="155"/>
      <c r="AK85" s="165">
        <f t="shared" ref="AK85:AL85" si="51">SUM(AK82:AK83)</f>
        <v>0</v>
      </c>
      <c r="AL85" s="165">
        <f t="shared" si="51"/>
        <v>0</v>
      </c>
      <c r="AM85" s="160"/>
      <c r="AN85" s="160"/>
    </row>
    <row r="86" spans="1:41" hidden="1">
      <c r="B86" s="94">
        <f t="shared" si="37"/>
        <v>0</v>
      </c>
      <c r="C86" s="115"/>
      <c r="D86" s="116"/>
      <c r="E86" s="112"/>
      <c r="F86" s="124"/>
      <c r="G86" s="120"/>
      <c r="H86" s="113"/>
      <c r="I86" s="113"/>
      <c r="U86" s="114">
        <f t="shared" si="42"/>
        <v>0</v>
      </c>
      <c r="V86" s="114">
        <f t="shared" si="42"/>
        <v>0</v>
      </c>
      <c r="W86" s="114">
        <f t="shared" si="42"/>
        <v>0</v>
      </c>
      <c r="X86" s="114">
        <f t="shared" si="42"/>
        <v>0</v>
      </c>
      <c r="Y86" s="114">
        <f t="shared" si="42"/>
        <v>0</v>
      </c>
      <c r="Z86" s="114">
        <f t="shared" si="42"/>
        <v>0</v>
      </c>
      <c r="AA86" s="114">
        <f t="shared" si="42"/>
        <v>0</v>
      </c>
      <c r="AB86" s="114">
        <f t="shared" si="42"/>
        <v>0</v>
      </c>
      <c r="AC86" s="114">
        <f t="shared" si="42"/>
        <v>0</v>
      </c>
      <c r="AD86" s="114">
        <f t="shared" si="42"/>
        <v>0</v>
      </c>
      <c r="AE86" s="114">
        <f t="shared" si="42"/>
        <v>0</v>
      </c>
      <c r="AF86" s="114">
        <f t="shared" si="42"/>
        <v>0</v>
      </c>
      <c r="AI86" s="155"/>
      <c r="AJ86" s="155"/>
      <c r="AK86" s="155"/>
      <c r="AL86" s="155"/>
    </row>
    <row r="87" spans="1:41">
      <c r="B87" s="94">
        <f t="shared" si="37"/>
        <v>0</v>
      </c>
      <c r="E87" s="112"/>
      <c r="F87" s="111"/>
      <c r="G87" s="125"/>
      <c r="U87" s="114">
        <f t="shared" si="42"/>
        <v>0</v>
      </c>
      <c r="V87" s="114">
        <f t="shared" si="42"/>
        <v>0</v>
      </c>
      <c r="W87" s="114">
        <f t="shared" si="42"/>
        <v>0</v>
      </c>
      <c r="X87" s="114">
        <f t="shared" si="42"/>
        <v>0</v>
      </c>
      <c r="Y87" s="114">
        <f t="shared" si="42"/>
        <v>0</v>
      </c>
      <c r="Z87" s="114">
        <f t="shared" si="42"/>
        <v>0</v>
      </c>
      <c r="AA87" s="114">
        <f t="shared" si="42"/>
        <v>0</v>
      </c>
      <c r="AB87" s="114">
        <f t="shared" si="42"/>
        <v>0</v>
      </c>
      <c r="AC87" s="114">
        <f t="shared" si="42"/>
        <v>0</v>
      </c>
      <c r="AD87" s="114">
        <f t="shared" si="42"/>
        <v>0</v>
      </c>
      <c r="AE87" s="114">
        <f t="shared" si="42"/>
        <v>0</v>
      </c>
      <c r="AF87" s="114">
        <f t="shared" si="42"/>
        <v>0</v>
      </c>
      <c r="AI87" s="155"/>
      <c r="AJ87" s="155"/>
      <c r="AK87" s="155"/>
      <c r="AL87" s="155"/>
    </row>
    <row r="88" spans="1:41">
      <c r="B88" s="94">
        <f t="shared" si="37"/>
        <v>1</v>
      </c>
      <c r="C88" s="104" t="s">
        <v>255</v>
      </c>
      <c r="D88" s="104" t="s">
        <v>255</v>
      </c>
      <c r="E88" s="112"/>
      <c r="F88" s="126"/>
      <c r="G88" s="105"/>
      <c r="U88" s="114">
        <f t="shared" si="42"/>
        <v>0</v>
      </c>
      <c r="V88" s="114">
        <f t="shared" si="42"/>
        <v>0</v>
      </c>
      <c r="W88" s="114">
        <f t="shared" si="42"/>
        <v>0</v>
      </c>
      <c r="X88" s="114">
        <f t="shared" si="42"/>
        <v>0</v>
      </c>
      <c r="Y88" s="114">
        <f t="shared" si="42"/>
        <v>0</v>
      </c>
      <c r="Z88" s="114">
        <f t="shared" si="42"/>
        <v>0</v>
      </c>
      <c r="AA88" s="114">
        <f t="shared" si="42"/>
        <v>0</v>
      </c>
      <c r="AB88" s="114">
        <f t="shared" si="42"/>
        <v>0</v>
      </c>
      <c r="AC88" s="114">
        <f t="shared" si="42"/>
        <v>0</v>
      </c>
      <c r="AD88" s="114">
        <f t="shared" si="42"/>
        <v>0</v>
      </c>
      <c r="AE88" s="114">
        <f t="shared" si="42"/>
        <v>0</v>
      </c>
      <c r="AF88" s="114">
        <f t="shared" si="42"/>
        <v>0</v>
      </c>
      <c r="AI88" s="155"/>
      <c r="AJ88" s="155"/>
      <c r="AK88" s="155"/>
      <c r="AL88" s="155"/>
    </row>
    <row r="89" spans="1:41">
      <c r="B89" s="94">
        <f t="shared" si="37"/>
        <v>0</v>
      </c>
      <c r="C89" s="104"/>
      <c r="D89" s="104"/>
      <c r="E89" s="112"/>
      <c r="F89" s="126"/>
      <c r="G89" s="127"/>
      <c r="J89" s="128"/>
      <c r="U89" s="114">
        <f t="shared" si="42"/>
        <v>0</v>
      </c>
      <c r="V89" s="114">
        <f t="shared" si="42"/>
        <v>0</v>
      </c>
      <c r="W89" s="114">
        <f t="shared" si="42"/>
        <v>0</v>
      </c>
      <c r="X89" s="114">
        <f t="shared" si="42"/>
        <v>0</v>
      </c>
      <c r="Y89" s="114">
        <f t="shared" si="42"/>
        <v>0</v>
      </c>
      <c r="Z89" s="114">
        <f t="shared" si="42"/>
        <v>0</v>
      </c>
      <c r="AA89" s="114">
        <f t="shared" si="42"/>
        <v>0</v>
      </c>
      <c r="AB89" s="114">
        <f t="shared" si="42"/>
        <v>0</v>
      </c>
      <c r="AC89" s="114">
        <f t="shared" si="42"/>
        <v>0</v>
      </c>
      <c r="AD89" s="114">
        <f t="shared" si="42"/>
        <v>0</v>
      </c>
      <c r="AE89" s="114">
        <f t="shared" si="42"/>
        <v>0</v>
      </c>
      <c r="AF89" s="114">
        <f t="shared" si="42"/>
        <v>0</v>
      </c>
      <c r="AI89" s="155"/>
      <c r="AJ89" s="155"/>
      <c r="AK89" s="155"/>
      <c r="AL89" s="155"/>
    </row>
    <row r="90" spans="1:41">
      <c r="B90" s="94">
        <f t="shared" si="37"/>
        <v>1</v>
      </c>
      <c r="C90" s="108" t="s">
        <v>256</v>
      </c>
      <c r="D90" s="108" t="s">
        <v>256</v>
      </c>
      <c r="E90" s="112"/>
      <c r="F90" s="126"/>
      <c r="G90" s="105"/>
      <c r="U90" s="114">
        <f t="shared" si="42"/>
        <v>0</v>
      </c>
      <c r="V90" s="114">
        <f t="shared" si="42"/>
        <v>0</v>
      </c>
      <c r="W90" s="114">
        <f t="shared" si="42"/>
        <v>0</v>
      </c>
      <c r="X90" s="114">
        <f t="shared" si="42"/>
        <v>0</v>
      </c>
      <c r="Y90" s="114">
        <f t="shared" si="42"/>
        <v>0</v>
      </c>
      <c r="Z90" s="114">
        <f t="shared" si="42"/>
        <v>0</v>
      </c>
      <c r="AA90" s="114">
        <f t="shared" si="42"/>
        <v>0</v>
      </c>
      <c r="AB90" s="114">
        <f t="shared" si="42"/>
        <v>0</v>
      </c>
      <c r="AC90" s="114">
        <f t="shared" si="42"/>
        <v>0</v>
      </c>
      <c r="AD90" s="114">
        <f t="shared" si="42"/>
        <v>0</v>
      </c>
      <c r="AE90" s="114">
        <f t="shared" si="42"/>
        <v>0</v>
      </c>
      <c r="AF90" s="114">
        <f t="shared" si="42"/>
        <v>0</v>
      </c>
      <c r="AI90" s="155"/>
      <c r="AJ90" s="155"/>
      <c r="AK90" s="155"/>
      <c r="AL90" s="155"/>
    </row>
    <row r="91" spans="1:41" s="92" customFormat="1">
      <c r="A91" s="92" t="str">
        <f t="shared" ref="A91:A106" si="52">$A$1&amp;"Commercial - Rearload"&amp;C91</f>
        <v>MASON CO-REGULATEDCommercial - RearloadR1YDEM</v>
      </c>
      <c r="B91" s="92">
        <f t="shared" si="37"/>
        <v>1</v>
      </c>
      <c r="C91" s="110" t="s">
        <v>257</v>
      </c>
      <c r="D91" s="110" t="str">
        <f>VLOOKUP(C91,'[29]RM Revenue'!J:K,2,FALSE)</f>
        <v>1 YD 1X EOW</v>
      </c>
      <c r="E91" s="111">
        <f>VLOOKUP(A91,'[29]Service Codes'!$A$2:$H$803,8,FALSE)</f>
        <v>37.520000000000003</v>
      </c>
      <c r="F91" s="112"/>
      <c r="G91" s="113">
        <f>SUMIF('[29]RM Revenue'!$B:$B,'Mason Co. Regulated - Price Out'!$A91,'[29]RM Revenue'!S:S)</f>
        <v>750.4</v>
      </c>
      <c r="H91" s="113">
        <f>SUMIF('[29]RM Revenue'!$B:$B,'Mason Co. Regulated - Price Out'!$A91,'[29]RM Revenue'!T:T)</f>
        <v>750.4</v>
      </c>
      <c r="I91" s="113">
        <f>SUMIF('[29]RM Revenue'!$B:$B,'Mason Co. Regulated - Price Out'!$A91,'[29]RM Revenue'!U:U)</f>
        <v>750.4</v>
      </c>
      <c r="J91" s="113">
        <f>SUMIF('[29]RM Revenue'!$B:$B,'Mason Co. Regulated - Price Out'!$A91,'[29]RM Revenue'!V:V)</f>
        <v>731.64</v>
      </c>
      <c r="K91" s="113">
        <f>SUMIF('[29]RM Revenue'!$B:$B,'Mason Co. Regulated - Price Out'!$A91,'[29]RM Revenue'!W:W)</f>
        <v>712.88</v>
      </c>
      <c r="L91" s="113">
        <f>SUMIF('[29]RM Revenue'!$B:$B,'Mason Co. Regulated - Price Out'!$A91,'[29]RM Revenue'!X:X)</f>
        <v>712.88</v>
      </c>
      <c r="M91" s="113">
        <f>SUMIF('[29]RM Revenue'!$B:$B,'Mason Co. Regulated - Price Out'!$A91,'[29]RM Revenue'!Y:Y)</f>
        <v>750.4</v>
      </c>
      <c r="N91" s="113">
        <f>SUMIF('[29]RM Revenue'!$B:$B,'Mason Co. Regulated - Price Out'!$A91,'[29]RM Revenue'!Z:Z)</f>
        <v>750.4</v>
      </c>
      <c r="O91" s="113">
        <f>SUMIF('[29]RM Revenue'!$B:$B,'Mason Co. Regulated - Price Out'!$A91,'[29]RM Revenue'!AA:AA)</f>
        <v>731.64</v>
      </c>
      <c r="P91" s="113">
        <f>SUMIF('[29]RM Revenue'!$B:$B,'Mason Co. Regulated - Price Out'!$A91,'[29]RM Revenue'!AB:AB)</f>
        <v>712.88</v>
      </c>
      <c r="Q91" s="113">
        <f>SUMIF('[29]RM Revenue'!$B:$B,'Mason Co. Regulated - Price Out'!$A91,'[29]RM Revenue'!AC:AC)</f>
        <v>750.4</v>
      </c>
      <c r="R91" s="113">
        <f>SUMIF('[29]RM Revenue'!$B:$B,'Mason Co. Regulated - Price Out'!$A91,'[29]RM Revenue'!AD:AD)</f>
        <v>750.4</v>
      </c>
      <c r="S91" s="113">
        <f t="shared" ref="S91:S123" si="53">SUM(G91:R91)</f>
        <v>8854.7199999999993</v>
      </c>
      <c r="T91" s="113"/>
      <c r="U91" s="113">
        <f t="shared" si="42"/>
        <v>19.999999999999996</v>
      </c>
      <c r="V91" s="113">
        <f t="shared" si="42"/>
        <v>19.999999999999996</v>
      </c>
      <c r="W91" s="113">
        <f t="shared" si="42"/>
        <v>19.999999999999996</v>
      </c>
      <c r="X91" s="113">
        <f t="shared" si="42"/>
        <v>19.499999999999996</v>
      </c>
      <c r="Y91" s="113">
        <f t="shared" si="42"/>
        <v>19</v>
      </c>
      <c r="Z91" s="113">
        <f t="shared" si="42"/>
        <v>19</v>
      </c>
      <c r="AA91" s="113">
        <f t="shared" si="42"/>
        <v>19.999999999999996</v>
      </c>
      <c r="AB91" s="113">
        <f t="shared" si="42"/>
        <v>19.999999999999996</v>
      </c>
      <c r="AC91" s="113">
        <f t="shared" si="42"/>
        <v>19.499999999999996</v>
      </c>
      <c r="AD91" s="113">
        <f t="shared" si="42"/>
        <v>19</v>
      </c>
      <c r="AE91" s="113">
        <f t="shared" si="42"/>
        <v>19.999999999999996</v>
      </c>
      <c r="AF91" s="113">
        <f t="shared" si="42"/>
        <v>19.999999999999996</v>
      </c>
      <c r="AG91" s="133">
        <f t="shared" ref="AG91:AG123" si="54">AVERAGE(U91:AF91)</f>
        <v>19.666666666666664</v>
      </c>
      <c r="AH91" s="109"/>
      <c r="AI91" s="159">
        <f t="shared" ref="AI91" si="55">+IFERROR(E91*(1+$AK$5),0)</f>
        <v>37.622234276711573</v>
      </c>
      <c r="AJ91" s="159">
        <f t="shared" ref="AJ91" si="56">+IFERROR(AI91-E91,0)</f>
        <v>0.10223427671157026</v>
      </c>
      <c r="AK91" s="159">
        <f t="shared" ref="AK91" si="57">+AJ91*12*AG91</f>
        <v>24.127289303930578</v>
      </c>
      <c r="AL91" s="159">
        <f t="shared" ref="AL91" si="58">+AK91+S91</f>
        <v>8878.8472893039307</v>
      </c>
      <c r="AM91" s="160">
        <f t="shared" ref="AM91" si="59">+AJ91/E91</f>
        <v>2.7247941554256463E-3</v>
      </c>
      <c r="AN91" s="160">
        <f t="shared" ref="AN91" si="60">+AK91/S91</f>
        <v>2.7247941554256463E-3</v>
      </c>
    </row>
    <row r="92" spans="1:41" s="92" customFormat="1">
      <c r="A92" s="92" t="str">
        <f t="shared" si="52"/>
        <v>MASON CO-REGULATEDCommercial - RearloadR1.5YDEM</v>
      </c>
      <c r="B92" s="92">
        <f t="shared" si="37"/>
        <v>1</v>
      </c>
      <c r="C92" s="110" t="s">
        <v>258</v>
      </c>
      <c r="D92" s="110" t="str">
        <f>VLOOKUP(C92,'[29]RM Revenue'!J:K,2,FALSE)</f>
        <v>1.5 YD 1X EOW</v>
      </c>
      <c r="E92" s="111">
        <f>VLOOKUP(A92,'[29]Service Codes'!$A$2:$H$803,8,FALSE)</f>
        <v>41.6</v>
      </c>
      <c r="F92" s="112"/>
      <c r="G92" s="113">
        <f>SUMIF('[29]RM Revenue'!$B:$B,'Mason Co. Regulated - Price Out'!$A92,'[29]RM Revenue'!S:S)</f>
        <v>8042.66</v>
      </c>
      <c r="H92" s="113">
        <f>SUMIF('[29]RM Revenue'!$B:$B,'Mason Co. Regulated - Price Out'!$A92,'[29]RM Revenue'!T:T)</f>
        <v>8070.4</v>
      </c>
      <c r="I92" s="113">
        <f>SUMIF('[29]RM Revenue'!$B:$B,'Mason Co. Regulated - Price Out'!$A92,'[29]RM Revenue'!U:U)</f>
        <v>7924.8</v>
      </c>
      <c r="J92" s="113">
        <f>SUMIF('[29]RM Revenue'!$B:$B,'Mason Co. Regulated - Price Out'!$A92,'[29]RM Revenue'!V:V)</f>
        <v>8008</v>
      </c>
      <c r="K92" s="113">
        <f>SUMIF('[29]RM Revenue'!$B:$B,'Mason Co. Regulated - Price Out'!$A92,'[29]RM Revenue'!W:W)</f>
        <v>7980.27</v>
      </c>
      <c r="L92" s="113">
        <f>SUMIF('[29]RM Revenue'!$B:$B,'Mason Co. Regulated - Price Out'!$A92,'[29]RM Revenue'!X:X)</f>
        <v>8132.8</v>
      </c>
      <c r="M92" s="113">
        <f>SUMIF('[29]RM Revenue'!$B:$B,'Mason Co. Regulated - Price Out'!$A92,'[29]RM Revenue'!Y:Y)</f>
        <v>7994.13</v>
      </c>
      <c r="N92" s="113">
        <f>SUMIF('[29]RM Revenue'!$B:$B,'Mason Co. Regulated - Price Out'!$A92,'[29]RM Revenue'!Z:Z)</f>
        <v>7938.67</v>
      </c>
      <c r="O92" s="113">
        <f>SUMIF('[29]RM Revenue'!$B:$B,'Mason Co. Regulated - Price Out'!$A92,'[29]RM Revenue'!AA:AA)</f>
        <v>8008</v>
      </c>
      <c r="P92" s="113">
        <f>SUMIF('[29]RM Revenue'!$B:$B,'Mason Co. Regulated - Price Out'!$A92,'[29]RM Revenue'!AB:AB)</f>
        <v>8056.53</v>
      </c>
      <c r="Q92" s="113">
        <f>SUMIF('[29]RM Revenue'!$B:$B,'Mason Co. Regulated - Price Out'!$A92,'[29]RM Revenue'!AC:AC)</f>
        <v>7959.46</v>
      </c>
      <c r="R92" s="113">
        <f>SUMIF('[29]RM Revenue'!$B:$B,'Mason Co. Regulated - Price Out'!$A92,'[29]RM Revenue'!AD:AD)</f>
        <v>8084.27</v>
      </c>
      <c r="S92" s="113">
        <f t="shared" si="53"/>
        <v>96199.99000000002</v>
      </c>
      <c r="T92" s="113"/>
      <c r="U92" s="113">
        <f t="shared" si="42"/>
        <v>193.33317307692306</v>
      </c>
      <c r="V92" s="113">
        <f t="shared" si="42"/>
        <v>193.99999999999997</v>
      </c>
      <c r="W92" s="113">
        <f t="shared" si="42"/>
        <v>190.5</v>
      </c>
      <c r="X92" s="113">
        <f t="shared" si="42"/>
        <v>192.5</v>
      </c>
      <c r="Y92" s="113">
        <f t="shared" si="42"/>
        <v>191.83341346153847</v>
      </c>
      <c r="Z92" s="113">
        <f t="shared" si="42"/>
        <v>195.5</v>
      </c>
      <c r="AA92" s="113">
        <f t="shared" si="42"/>
        <v>192.16658653846153</v>
      </c>
      <c r="AB92" s="113">
        <f t="shared" si="42"/>
        <v>190.83341346153847</v>
      </c>
      <c r="AC92" s="113">
        <f t="shared" si="42"/>
        <v>192.5</v>
      </c>
      <c r="AD92" s="113">
        <f t="shared" si="42"/>
        <v>193.66658653846153</v>
      </c>
      <c r="AE92" s="113">
        <f t="shared" si="42"/>
        <v>191.33317307692306</v>
      </c>
      <c r="AF92" s="113">
        <f t="shared" si="42"/>
        <v>194.33341346153847</v>
      </c>
      <c r="AG92" s="133">
        <f t="shared" si="54"/>
        <v>192.70831330128206</v>
      </c>
      <c r="AH92" s="109"/>
      <c r="AI92" s="159">
        <f t="shared" ref="AI92:AI123" si="61">+IFERROR(E92*(1+$AK$5),0)</f>
        <v>41.713351436865707</v>
      </c>
      <c r="AJ92" s="159">
        <f t="shared" ref="AJ92:AJ123" si="62">+IFERROR(AI92-E92,0)</f>
        <v>0.11335143686570603</v>
      </c>
      <c r="AK92" s="159">
        <f t="shared" ref="AK92:AK123" si="63">+AJ92*12*AG92</f>
        <v>262.12517050400368</v>
      </c>
      <c r="AL92" s="159">
        <f t="shared" ref="AL92:AL123" si="64">+AK92+S92</f>
        <v>96462.115170504025</v>
      </c>
      <c r="AM92" s="160">
        <f t="shared" ref="AM92:AM123" si="65">+AJ92/E92</f>
        <v>2.7247941554256259E-3</v>
      </c>
      <c r="AN92" s="160">
        <f t="shared" ref="AN92:AN123" si="66">+AK92/S92</f>
        <v>2.7247941554256255E-3</v>
      </c>
    </row>
    <row r="93" spans="1:41" s="92" customFormat="1">
      <c r="A93" s="92" t="str">
        <f t="shared" si="52"/>
        <v>MASON CO-REGULATEDCommercial - RearloadR2YDEM</v>
      </c>
      <c r="B93" s="92">
        <f t="shared" si="37"/>
        <v>1</v>
      </c>
      <c r="C93" s="110" t="s">
        <v>259</v>
      </c>
      <c r="D93" s="110" t="str">
        <f>VLOOKUP(C93,'[29]RM Revenue'!J:K,2,FALSE)</f>
        <v>2 YD 1X EOW</v>
      </c>
      <c r="E93" s="111">
        <f>VLOOKUP(A93,'[29]Service Codes'!$A$2:$H$803,8,FALSE)</f>
        <v>54.97</v>
      </c>
      <c r="F93" s="112"/>
      <c r="G93" s="113">
        <f>SUMIF('[29]RM Revenue'!$B:$B,'Mason Co. Regulated - Price Out'!$A93,'[29]RM Revenue'!S:S)</f>
        <v>6229.93</v>
      </c>
      <c r="H93" s="113">
        <f>SUMIF('[29]RM Revenue'!$B:$B,'Mason Co. Regulated - Price Out'!$A93,'[29]RM Revenue'!T:T)</f>
        <v>6184.13</v>
      </c>
      <c r="I93" s="113">
        <f>SUMIF('[29]RM Revenue'!$B:$B,'Mason Co. Regulated - Price Out'!$A93,'[29]RM Revenue'!U:U)</f>
        <v>5991.74</v>
      </c>
      <c r="J93" s="113">
        <f>SUMIF('[29]RM Revenue'!$B:$B,'Mason Co. Regulated - Price Out'!$A93,'[29]RM Revenue'!V:V)</f>
        <v>6486.48</v>
      </c>
      <c r="K93" s="113">
        <f>SUMIF('[29]RM Revenue'!$B:$B,'Mason Co. Regulated - Price Out'!$A93,'[29]RM Revenue'!W:W)</f>
        <v>6523.14</v>
      </c>
      <c r="L93" s="113">
        <f>SUMIF('[29]RM Revenue'!$B:$B,'Mason Co. Regulated - Price Out'!$A93,'[29]RM Revenue'!X:X)</f>
        <v>5936.78</v>
      </c>
      <c r="M93" s="113">
        <f>SUMIF('[29]RM Revenue'!$B:$B,'Mason Co. Regulated - Price Out'!$A93,'[29]RM Revenue'!Y:Y)</f>
        <v>6416.83</v>
      </c>
      <c r="N93" s="113">
        <f>SUMIF('[29]RM Revenue'!$B:$B,'Mason Co. Regulated - Price Out'!$A93,'[29]RM Revenue'!Z:Z)</f>
        <v>6275.75</v>
      </c>
      <c r="O93" s="113">
        <f>SUMIF('[29]RM Revenue'!$B:$B,'Mason Co. Regulated - Price Out'!$A93,'[29]RM Revenue'!AA:AA)</f>
        <v>6596.42</v>
      </c>
      <c r="P93" s="113">
        <f>SUMIF('[29]RM Revenue'!$B:$B,'Mason Co. Regulated - Price Out'!$A93,'[29]RM Revenue'!AB:AB)</f>
        <v>6770.45</v>
      </c>
      <c r="Q93" s="113">
        <f>SUMIF('[29]RM Revenue'!$B:$B,'Mason Co. Regulated - Price Out'!$A93,'[29]RM Revenue'!AC:AC)</f>
        <v>6239.12</v>
      </c>
      <c r="R93" s="113">
        <f>SUMIF('[29]RM Revenue'!$B:$B,'Mason Co. Regulated - Price Out'!$A93,'[29]RM Revenue'!AD:AD)</f>
        <v>6220.77</v>
      </c>
      <c r="S93" s="113">
        <f t="shared" si="53"/>
        <v>75871.540000000008</v>
      </c>
      <c r="T93" s="113"/>
      <c r="U93" s="113">
        <f t="shared" si="42"/>
        <v>113.33327269419684</v>
      </c>
      <c r="V93" s="113">
        <f t="shared" si="42"/>
        <v>112.50009095870475</v>
      </c>
      <c r="W93" s="113">
        <f t="shared" si="42"/>
        <v>109.00018191740949</v>
      </c>
      <c r="X93" s="113">
        <f t="shared" si="42"/>
        <v>118.00036383481898</v>
      </c>
      <c r="Y93" s="113">
        <f t="shared" si="42"/>
        <v>118.66727305803167</v>
      </c>
      <c r="Z93" s="113">
        <f t="shared" si="42"/>
        <v>108.00036383481898</v>
      </c>
      <c r="AA93" s="113">
        <f t="shared" si="42"/>
        <v>116.73330907767874</v>
      </c>
      <c r="AB93" s="113">
        <f t="shared" si="42"/>
        <v>114.16681826450791</v>
      </c>
      <c r="AC93" s="113">
        <f t="shared" si="42"/>
        <v>120.000363834819</v>
      </c>
      <c r="AD93" s="113">
        <f t="shared" si="42"/>
        <v>123.16627251227942</v>
      </c>
      <c r="AE93" s="113">
        <f t="shared" si="42"/>
        <v>113.50045479352374</v>
      </c>
      <c r="AF93" s="113">
        <f t="shared" si="42"/>
        <v>113.16663634709843</v>
      </c>
      <c r="AG93" s="133">
        <f t="shared" si="54"/>
        <v>115.01961676065731</v>
      </c>
      <c r="AH93" s="109"/>
      <c r="AI93" s="159">
        <f t="shared" si="61"/>
        <v>55.119781934723747</v>
      </c>
      <c r="AJ93" s="159">
        <f t="shared" si="62"/>
        <v>0.14978193472374812</v>
      </c>
      <c r="AK93" s="159">
        <f t="shared" si="63"/>
        <v>206.73432875514359</v>
      </c>
      <c r="AL93" s="159">
        <f t="shared" si="64"/>
        <v>76078.274328755157</v>
      </c>
      <c r="AM93" s="160">
        <f t="shared" si="65"/>
        <v>2.7247941554256528E-3</v>
      </c>
      <c r="AN93" s="160">
        <f t="shared" si="66"/>
        <v>2.724794155425652E-3</v>
      </c>
    </row>
    <row r="94" spans="1:41" s="92" customFormat="1">
      <c r="A94" s="92" t="str">
        <f t="shared" si="52"/>
        <v>MASON CO-REGULATEDCommercial - RearloadR2YDWM</v>
      </c>
      <c r="B94" s="92">
        <f t="shared" si="37"/>
        <v>1</v>
      </c>
      <c r="C94" s="110" t="s">
        <v>260</v>
      </c>
      <c r="D94" s="110" t="str">
        <f>VLOOKUP(C94,'[29]RM Revenue'!J:K,2,FALSE)</f>
        <v>2 YD 1X WEEKLY</v>
      </c>
      <c r="E94" s="111">
        <f>VLOOKUP(A94,'[29]Service Codes'!$A$2:$H$803,8,FALSE)</f>
        <v>109.68</v>
      </c>
      <c r="F94" s="112"/>
      <c r="G94" s="113">
        <f>SUMIF('[29]RM Revenue'!$B:$B,'Mason Co. Regulated - Price Out'!$A94,'[29]RM Revenue'!S:S)</f>
        <v>27622.91</v>
      </c>
      <c r="H94" s="113">
        <f>SUMIF('[29]RM Revenue'!$B:$B,'Mason Co. Regulated - Price Out'!$A94,'[29]RM Revenue'!T:T)</f>
        <v>27858.720000000001</v>
      </c>
      <c r="I94" s="113">
        <f>SUMIF('[29]RM Revenue'!$B:$B,'Mason Co. Regulated - Price Out'!$A94,'[29]RM Revenue'!U:U)</f>
        <v>27453</v>
      </c>
      <c r="J94" s="113">
        <f>SUMIF('[29]RM Revenue'!$B:$B,'Mason Co. Regulated - Price Out'!$A94,'[29]RM Revenue'!V:V)</f>
        <v>28719.71</v>
      </c>
      <c r="K94" s="113">
        <f>SUMIF('[29]RM Revenue'!$B:$B,'Mason Co. Regulated - Price Out'!$A94,'[29]RM Revenue'!W:W)</f>
        <v>31461.72</v>
      </c>
      <c r="L94" s="113">
        <f>SUMIF('[29]RM Revenue'!$B:$B,'Mason Co. Regulated - Price Out'!$A94,'[29]RM Revenue'!X:X)</f>
        <v>35596.65</v>
      </c>
      <c r="M94" s="113">
        <f>SUMIF('[29]RM Revenue'!$B:$B,'Mason Co. Regulated - Price Out'!$A94,'[29]RM Revenue'!Y:Y)</f>
        <v>37181.51</v>
      </c>
      <c r="N94" s="113">
        <f>SUMIF('[29]RM Revenue'!$B:$B,'Mason Co. Regulated - Price Out'!$A94,'[29]RM Revenue'!Z:Z)</f>
        <v>37576.370000000003</v>
      </c>
      <c r="O94" s="113">
        <f>SUMIF('[29]RM Revenue'!$B:$B,'Mason Co. Regulated - Price Out'!$A94,'[29]RM Revenue'!AA:AA)</f>
        <v>36276.660000000003</v>
      </c>
      <c r="P94" s="113">
        <f>SUMIF('[29]RM Revenue'!$B:$B,'Mason Co. Regulated - Price Out'!$A94,'[29]RM Revenue'!AB:AB)</f>
        <v>30940.81</v>
      </c>
      <c r="Q94" s="113">
        <f>SUMIF('[29]RM Revenue'!$B:$B,'Mason Co. Regulated - Price Out'!$A94,'[29]RM Revenue'!AC:AC)</f>
        <v>30079.74</v>
      </c>
      <c r="R94" s="113">
        <f>SUMIF('[29]RM Revenue'!$B:$B,'Mason Co. Regulated - Price Out'!$A94,'[29]RM Revenue'!AD:AD)</f>
        <v>29580.7</v>
      </c>
      <c r="S94" s="113">
        <f t="shared" si="53"/>
        <v>380348.5</v>
      </c>
      <c r="T94" s="113"/>
      <c r="U94" s="113">
        <f t="shared" si="42"/>
        <v>251.85001823486505</v>
      </c>
      <c r="V94" s="113">
        <f t="shared" si="42"/>
        <v>254</v>
      </c>
      <c r="W94" s="113">
        <f t="shared" si="42"/>
        <v>250.30087527352296</v>
      </c>
      <c r="X94" s="113">
        <f t="shared" si="42"/>
        <v>261.85001823486505</v>
      </c>
      <c r="Y94" s="113">
        <f t="shared" si="42"/>
        <v>286.85010940919034</v>
      </c>
      <c r="Z94" s="113">
        <f t="shared" si="42"/>
        <v>324.5500547045952</v>
      </c>
      <c r="AA94" s="113">
        <f t="shared" si="42"/>
        <v>338.99990882567471</v>
      </c>
      <c r="AB94" s="113">
        <f t="shared" si="42"/>
        <v>342.60001823486505</v>
      </c>
      <c r="AC94" s="113">
        <f t="shared" si="42"/>
        <v>330.75</v>
      </c>
      <c r="AD94" s="113">
        <f t="shared" si="42"/>
        <v>282.10074762946755</v>
      </c>
      <c r="AE94" s="113">
        <f t="shared" si="42"/>
        <v>274.25</v>
      </c>
      <c r="AF94" s="113">
        <f t="shared" si="42"/>
        <v>269.70003646973009</v>
      </c>
      <c r="AG94" s="133">
        <f t="shared" si="54"/>
        <v>288.98348225139802</v>
      </c>
      <c r="AH94" s="109"/>
      <c r="AI94" s="159">
        <f t="shared" si="61"/>
        <v>109.97885542296709</v>
      </c>
      <c r="AJ94" s="159">
        <f t="shared" si="62"/>
        <v>0.29885542296707968</v>
      </c>
      <c r="AK94" s="159">
        <f t="shared" si="63"/>
        <v>1036.3713698248935</v>
      </c>
      <c r="AL94" s="159">
        <f t="shared" si="64"/>
        <v>381384.87136982492</v>
      </c>
      <c r="AM94" s="160">
        <f t="shared" si="65"/>
        <v>2.7247941554255986E-3</v>
      </c>
      <c r="AN94" s="160">
        <f t="shared" si="66"/>
        <v>2.724794155425599E-3</v>
      </c>
    </row>
    <row r="95" spans="1:41" s="92" customFormat="1">
      <c r="A95" s="92" t="str">
        <f t="shared" si="52"/>
        <v>MASON CO-REGULATEDCommercial - RearloadR1.5YDWM</v>
      </c>
      <c r="B95" s="92">
        <f t="shared" si="37"/>
        <v>1</v>
      </c>
      <c r="C95" s="110" t="s">
        <v>261</v>
      </c>
      <c r="D95" s="110" t="str">
        <f>VLOOKUP(C95,'[29]RM Revenue'!J:K,2,FALSE)</f>
        <v>1.5 YD 1X WEEKLY</v>
      </c>
      <c r="E95" s="111">
        <f>VLOOKUP(A95,'[29]Service Codes'!$A$2:$H$803,8,FALSE)</f>
        <v>83.01</v>
      </c>
      <c r="F95" s="112"/>
      <c r="G95" s="113">
        <f>SUMIF('[29]RM Revenue'!$B:$B,'Mason Co. Regulated - Price Out'!$A95,'[29]RM Revenue'!S:S)</f>
        <v>4947.3999999999996</v>
      </c>
      <c r="H95" s="113">
        <f>SUMIF('[29]RM Revenue'!$B:$B,'Mason Co. Regulated - Price Out'!$A95,'[29]RM Revenue'!T:T)</f>
        <v>4897.59</v>
      </c>
      <c r="I95" s="113">
        <f>SUMIF('[29]RM Revenue'!$B:$B,'Mason Co. Regulated - Price Out'!$A95,'[29]RM Revenue'!U:U)</f>
        <v>5001.3599999999997</v>
      </c>
      <c r="J95" s="113">
        <f>SUMIF('[29]RM Revenue'!$B:$B,'Mason Co. Regulated - Price Out'!$A95,'[29]RM Revenue'!V:V)</f>
        <v>5096.8100000000004</v>
      </c>
      <c r="K95" s="113">
        <f>SUMIF('[29]RM Revenue'!$B:$B,'Mason Co. Regulated - Price Out'!$A95,'[29]RM Revenue'!W:W)</f>
        <v>5337.55</v>
      </c>
      <c r="L95" s="113">
        <f>SUMIF('[29]RM Revenue'!$B:$B,'Mason Co. Regulated - Price Out'!$A95,'[29]RM Revenue'!X:X)</f>
        <v>5478.67</v>
      </c>
      <c r="M95" s="113">
        <f>SUMIF('[29]RM Revenue'!$B:$B,'Mason Co. Regulated - Price Out'!$A95,'[29]RM Revenue'!Y:Y)</f>
        <v>6055.59</v>
      </c>
      <c r="N95" s="113">
        <f>SUMIF('[29]RM Revenue'!$B:$B,'Mason Co. Regulated - Price Out'!$A95,'[29]RM Revenue'!Z:Z)</f>
        <v>6436.05</v>
      </c>
      <c r="O95" s="113">
        <f>SUMIF('[29]RM Revenue'!$B:$B,'Mason Co. Regulated - Price Out'!$A95,'[29]RM Revenue'!AA:AA)</f>
        <v>6018.24</v>
      </c>
      <c r="P95" s="113">
        <f>SUMIF('[29]RM Revenue'!$B:$B,'Mason Co. Regulated - Price Out'!$A95,'[29]RM Revenue'!AB:AB)</f>
        <v>5511.86</v>
      </c>
      <c r="Q95" s="113">
        <f>SUMIF('[29]RM Revenue'!$B:$B,'Mason Co. Regulated - Price Out'!$A95,'[29]RM Revenue'!AC:AC)</f>
        <v>5441.31</v>
      </c>
      <c r="R95" s="113">
        <f>SUMIF('[29]RM Revenue'!$B:$B,'Mason Co. Regulated - Price Out'!$A95,'[29]RM Revenue'!AD:AD)</f>
        <v>5354.15</v>
      </c>
      <c r="S95" s="113">
        <f t="shared" si="53"/>
        <v>65576.58</v>
      </c>
      <c r="T95" s="113"/>
      <c r="U95" s="113">
        <f t="shared" si="42"/>
        <v>59.600048186965417</v>
      </c>
      <c r="V95" s="113">
        <f t="shared" si="42"/>
        <v>59</v>
      </c>
      <c r="W95" s="113">
        <f t="shared" si="42"/>
        <v>60.250090350560164</v>
      </c>
      <c r="X95" s="113">
        <f t="shared" si="42"/>
        <v>61.399951813034576</v>
      </c>
      <c r="Y95" s="113">
        <f t="shared" si="42"/>
        <v>64.300084327189495</v>
      </c>
      <c r="Z95" s="113">
        <f t="shared" si="42"/>
        <v>66.000120467413566</v>
      </c>
      <c r="AA95" s="113">
        <f t="shared" si="42"/>
        <v>72.950126490784243</v>
      </c>
      <c r="AB95" s="113">
        <f t="shared" si="42"/>
        <v>77.533429707264176</v>
      </c>
      <c r="AC95" s="113">
        <f t="shared" si="42"/>
        <v>72.500180701120343</v>
      </c>
      <c r="AD95" s="113">
        <f t="shared" si="42"/>
        <v>66.399951813034562</v>
      </c>
      <c r="AE95" s="113">
        <f t="shared" si="42"/>
        <v>65.5500542103361</v>
      </c>
      <c r="AF95" s="113">
        <f t="shared" si="42"/>
        <v>64.500060233706776</v>
      </c>
      <c r="AG95" s="133">
        <f t="shared" si="54"/>
        <v>65.832008191784112</v>
      </c>
      <c r="AH95" s="109"/>
      <c r="AI95" s="159">
        <f t="shared" si="61"/>
        <v>83.236185162841878</v>
      </c>
      <c r="AJ95" s="159">
        <f t="shared" si="62"/>
        <v>0.22618516284187251</v>
      </c>
      <c r="AK95" s="159">
        <f t="shared" si="63"/>
        <v>178.68268191679408</v>
      </c>
      <c r="AL95" s="159">
        <f t="shared" si="64"/>
        <v>65755.262681916793</v>
      </c>
      <c r="AM95" s="160">
        <f t="shared" si="65"/>
        <v>2.724794155425521E-3</v>
      </c>
      <c r="AN95" s="160">
        <f t="shared" si="66"/>
        <v>2.7247941554255205E-3</v>
      </c>
    </row>
    <row r="96" spans="1:41" s="92" customFormat="1">
      <c r="A96" s="92" t="str">
        <f t="shared" si="52"/>
        <v>MASON CO-REGULATEDCommercial - RearloadR1YDWM</v>
      </c>
      <c r="B96" s="92">
        <f t="shared" si="37"/>
        <v>1</v>
      </c>
      <c r="C96" s="110" t="s">
        <v>262</v>
      </c>
      <c r="D96" s="110" t="str">
        <f>VLOOKUP(C96,'[29]RM Revenue'!J:K,2,FALSE)</f>
        <v>1 YD 1X WEEKLY</v>
      </c>
      <c r="E96" s="111">
        <f>VLOOKUP(A96,'[29]Service Codes'!$A$2:$H$803,8,FALSE)</f>
        <v>74.87</v>
      </c>
      <c r="F96" s="112"/>
      <c r="G96" s="113">
        <f>SUMIF('[29]RM Revenue'!$B:$B,'Mason Co. Regulated - Price Out'!$A96,'[29]RM Revenue'!S:S)</f>
        <v>149.74</v>
      </c>
      <c r="H96" s="113">
        <f>SUMIF('[29]RM Revenue'!$B:$B,'Mason Co. Regulated - Price Out'!$A96,'[29]RM Revenue'!T:T)</f>
        <v>149.74</v>
      </c>
      <c r="I96" s="113">
        <f>SUMIF('[29]RM Revenue'!$B:$B,'Mason Co. Regulated - Price Out'!$A96,'[29]RM Revenue'!U:U)</f>
        <v>149.74</v>
      </c>
      <c r="J96" s="113">
        <f>SUMIF('[29]RM Revenue'!$B:$B,'Mason Co. Regulated - Price Out'!$A96,'[29]RM Revenue'!V:V)</f>
        <v>149.74</v>
      </c>
      <c r="K96" s="113">
        <f>SUMIF('[29]RM Revenue'!$B:$B,'Mason Co. Regulated - Price Out'!$A96,'[29]RM Revenue'!W:W)</f>
        <v>74.87</v>
      </c>
      <c r="L96" s="113">
        <f>SUMIF('[29]RM Revenue'!$B:$B,'Mason Co. Regulated - Price Out'!$A96,'[29]RM Revenue'!X:X)</f>
        <v>74.87</v>
      </c>
      <c r="M96" s="113">
        <f>SUMIF('[29]RM Revenue'!$B:$B,'Mason Co. Regulated - Price Out'!$A96,'[29]RM Revenue'!Y:Y)</f>
        <v>74.87</v>
      </c>
      <c r="N96" s="113">
        <f>SUMIF('[29]RM Revenue'!$B:$B,'Mason Co. Regulated - Price Out'!$A96,'[29]RM Revenue'!Z:Z)</f>
        <v>74.87</v>
      </c>
      <c r="O96" s="113">
        <f>SUMIF('[29]RM Revenue'!$B:$B,'Mason Co. Regulated - Price Out'!$A96,'[29]RM Revenue'!AA:AA)</f>
        <v>112.31</v>
      </c>
      <c r="P96" s="113">
        <f>SUMIF('[29]RM Revenue'!$B:$B,'Mason Co. Regulated - Price Out'!$A96,'[29]RM Revenue'!AB:AB)</f>
        <v>149.74</v>
      </c>
      <c r="Q96" s="113">
        <f>SUMIF('[29]RM Revenue'!$B:$B,'Mason Co. Regulated - Price Out'!$A96,'[29]RM Revenue'!AC:AC)</f>
        <v>149.74</v>
      </c>
      <c r="R96" s="113">
        <f>SUMIF('[29]RM Revenue'!$B:$B,'Mason Co. Regulated - Price Out'!$A96,'[29]RM Revenue'!AD:AD)</f>
        <v>149.74</v>
      </c>
      <c r="S96" s="113">
        <f t="shared" si="53"/>
        <v>1459.97</v>
      </c>
      <c r="T96" s="113"/>
      <c r="U96" s="113">
        <f t="shared" si="42"/>
        <v>2</v>
      </c>
      <c r="V96" s="113">
        <f t="shared" si="42"/>
        <v>2</v>
      </c>
      <c r="W96" s="113">
        <f t="shared" si="42"/>
        <v>2</v>
      </c>
      <c r="X96" s="113">
        <f t="shared" si="42"/>
        <v>2</v>
      </c>
      <c r="Y96" s="113">
        <f t="shared" si="42"/>
        <v>1</v>
      </c>
      <c r="Z96" s="113">
        <f t="shared" si="42"/>
        <v>1</v>
      </c>
      <c r="AA96" s="113">
        <f t="shared" si="42"/>
        <v>1</v>
      </c>
      <c r="AB96" s="113">
        <f t="shared" si="42"/>
        <v>1</v>
      </c>
      <c r="AC96" s="113">
        <f t="shared" si="42"/>
        <v>1.5000667824228662</v>
      </c>
      <c r="AD96" s="113">
        <f t="shared" si="42"/>
        <v>2</v>
      </c>
      <c r="AE96" s="113">
        <f t="shared" si="42"/>
        <v>2</v>
      </c>
      <c r="AF96" s="113">
        <f t="shared" si="42"/>
        <v>2</v>
      </c>
      <c r="AG96" s="133">
        <f t="shared" si="54"/>
        <v>1.6250055652019055</v>
      </c>
      <c r="AH96" s="109"/>
      <c r="AI96" s="159">
        <f t="shared" si="61"/>
        <v>75.074005338416725</v>
      </c>
      <c r="AJ96" s="159">
        <f t="shared" si="62"/>
        <v>0.20400533841672086</v>
      </c>
      <c r="AK96" s="159">
        <f t="shared" si="63"/>
        <v>3.9781177230968341</v>
      </c>
      <c r="AL96" s="159">
        <f t="shared" si="64"/>
        <v>1463.9481177230969</v>
      </c>
      <c r="AM96" s="160">
        <f t="shared" si="65"/>
        <v>2.7247941554256823E-3</v>
      </c>
      <c r="AN96" s="160">
        <f t="shared" si="66"/>
        <v>2.7247941554256827E-3</v>
      </c>
    </row>
    <row r="97" spans="1:40" s="92" customFormat="1">
      <c r="A97" s="92" t="str">
        <f t="shared" si="52"/>
        <v>MASON CO-REGULATEDCommercial - RearloadR2YDEK</v>
      </c>
      <c r="B97" s="92">
        <f t="shared" si="37"/>
        <v>1</v>
      </c>
      <c r="C97" s="110" t="s">
        <v>263</v>
      </c>
      <c r="D97" s="110" t="str">
        <f>VLOOKUP(C97,'[29]RM Revenue'!J:K,2,FALSE)</f>
        <v>2 YD 1X EOW</v>
      </c>
      <c r="E97" s="111">
        <v>48.13</v>
      </c>
      <c r="F97" s="112"/>
      <c r="G97" s="113">
        <f>SUMIF('[29]RM Revenue'!$B:$B,'Mason Co. Regulated - Price Out'!$A97,'[29]RM Revenue'!S:S)</f>
        <v>0</v>
      </c>
      <c r="H97" s="113">
        <f>SUMIF('[29]RM Revenue'!$B:$B,'Mason Co. Regulated - Price Out'!$A97,'[29]RM Revenue'!T:T)</f>
        <v>0</v>
      </c>
      <c r="I97" s="113">
        <f>SUMIF('[29]RM Revenue'!$B:$B,'Mason Co. Regulated - Price Out'!$A97,'[29]RM Revenue'!U:U)</f>
        <v>0</v>
      </c>
      <c r="J97" s="113">
        <f>SUMIF('[29]RM Revenue'!$B:$B,'Mason Co. Regulated - Price Out'!$A97,'[29]RM Revenue'!V:V)</f>
        <v>0</v>
      </c>
      <c r="K97" s="113">
        <f>SUMIF('[29]RM Revenue'!$B:$B,'Mason Co. Regulated - Price Out'!$A97,'[29]RM Revenue'!W:W)</f>
        <v>0</v>
      </c>
      <c r="L97" s="113">
        <f>SUMIF('[29]RM Revenue'!$B:$B,'Mason Co. Regulated - Price Out'!$A97,'[29]RM Revenue'!X:X)</f>
        <v>0</v>
      </c>
      <c r="M97" s="113">
        <f>SUMIF('[29]RM Revenue'!$B:$B,'Mason Co. Regulated - Price Out'!$A97,'[29]RM Revenue'!Y:Y)</f>
        <v>0</v>
      </c>
      <c r="N97" s="113">
        <f>SUMIF('[29]RM Revenue'!$B:$B,'Mason Co. Regulated - Price Out'!$A97,'[29]RM Revenue'!Z:Z)</f>
        <v>0</v>
      </c>
      <c r="O97" s="113">
        <f>SUMIF('[29]RM Revenue'!$B:$B,'Mason Co. Regulated - Price Out'!$A97,'[29]RM Revenue'!AA:AA)</f>
        <v>0</v>
      </c>
      <c r="P97" s="113">
        <f>SUMIF('[29]RM Revenue'!$B:$B,'Mason Co. Regulated - Price Out'!$A97,'[29]RM Revenue'!AB:AB)</f>
        <v>0</v>
      </c>
      <c r="Q97" s="113">
        <f>SUMIF('[29]RM Revenue'!$B:$B,'Mason Co. Regulated - Price Out'!$A97,'[29]RM Revenue'!AC:AC)</f>
        <v>0</v>
      </c>
      <c r="R97" s="113">
        <f>SUMIF('[29]RM Revenue'!$B:$B,'Mason Co. Regulated - Price Out'!$A97,'[29]RM Revenue'!AD:AD)</f>
        <v>0</v>
      </c>
      <c r="S97" s="113">
        <f t="shared" si="53"/>
        <v>0</v>
      </c>
      <c r="T97" s="113"/>
      <c r="U97" s="113">
        <f t="shared" si="42"/>
        <v>0</v>
      </c>
      <c r="V97" s="113">
        <f t="shared" si="42"/>
        <v>0</v>
      </c>
      <c r="W97" s="113">
        <f t="shared" si="42"/>
        <v>0</v>
      </c>
      <c r="X97" s="113">
        <f t="shared" si="42"/>
        <v>0</v>
      </c>
      <c r="Y97" s="113">
        <f t="shared" si="42"/>
        <v>0</v>
      </c>
      <c r="Z97" s="113">
        <f t="shared" si="42"/>
        <v>0</v>
      </c>
      <c r="AA97" s="113">
        <f t="shared" si="42"/>
        <v>0</v>
      </c>
      <c r="AB97" s="113">
        <f t="shared" si="42"/>
        <v>0</v>
      </c>
      <c r="AC97" s="113">
        <f t="shared" si="42"/>
        <v>0</v>
      </c>
      <c r="AD97" s="113">
        <f t="shared" si="42"/>
        <v>0</v>
      </c>
      <c r="AE97" s="113">
        <f t="shared" si="42"/>
        <v>0</v>
      </c>
      <c r="AF97" s="113">
        <f t="shared" si="42"/>
        <v>0</v>
      </c>
      <c r="AG97" s="133">
        <f t="shared" si="54"/>
        <v>0</v>
      </c>
      <c r="AH97" s="109"/>
      <c r="AI97" s="159">
        <f t="shared" si="61"/>
        <v>48.261144342700639</v>
      </c>
      <c r="AJ97" s="159">
        <f t="shared" si="62"/>
        <v>0.13114434270063668</v>
      </c>
      <c r="AK97" s="159">
        <f t="shared" si="63"/>
        <v>0</v>
      </c>
      <c r="AL97" s="159">
        <f t="shared" si="64"/>
        <v>0</v>
      </c>
      <c r="AM97" s="160">
        <f t="shared" si="65"/>
        <v>2.7247941554256528E-3</v>
      </c>
      <c r="AN97" s="160" t="e">
        <f t="shared" si="66"/>
        <v>#DIV/0!</v>
      </c>
    </row>
    <row r="98" spans="1:40" s="92" customFormat="1">
      <c r="A98" s="92" t="str">
        <f t="shared" si="52"/>
        <v>MASON CO-REGULATEDCommercial - RearloadR1YDRENTM</v>
      </c>
      <c r="B98" s="92">
        <f t="shared" si="37"/>
        <v>1</v>
      </c>
      <c r="C98" s="110" t="s">
        <v>264</v>
      </c>
      <c r="D98" s="110" t="str">
        <f>VLOOKUP(C98,'[29]RM Revenue'!J:K,2,FALSE)</f>
        <v>1YD CONTAINER RENT-MTHLY</v>
      </c>
      <c r="E98" s="111">
        <f>VLOOKUP(A98,'[29]Service Codes'!$A$2:$H$803,8,FALSE)</f>
        <v>8.4700000000000006</v>
      </c>
      <c r="F98" s="112"/>
      <c r="G98" s="113">
        <f>SUMIF('[29]RM Revenue'!$B:$B,'Mason Co. Regulated - Price Out'!$A98,'[29]RM Revenue'!S:S)</f>
        <v>185.77</v>
      </c>
      <c r="H98" s="113">
        <f>SUMIF('[29]RM Revenue'!$B:$B,'Mason Co. Regulated - Price Out'!$A98,'[29]RM Revenue'!T:T)</f>
        <v>186.34</v>
      </c>
      <c r="I98" s="113">
        <f>SUMIF('[29]RM Revenue'!$B:$B,'Mason Co. Regulated - Price Out'!$A98,'[29]RM Revenue'!U:U)</f>
        <v>186.34</v>
      </c>
      <c r="J98" s="113">
        <f>SUMIF('[29]RM Revenue'!$B:$B,'Mason Co. Regulated - Price Out'!$A98,'[29]RM Revenue'!V:V)</f>
        <v>180.69</v>
      </c>
      <c r="K98" s="113">
        <f>SUMIF('[29]RM Revenue'!$B:$B,'Mason Co. Regulated - Price Out'!$A98,'[29]RM Revenue'!W:W)</f>
        <v>169.4</v>
      </c>
      <c r="L98" s="113">
        <f>SUMIF('[29]RM Revenue'!$B:$B,'Mason Co. Regulated - Price Out'!$A98,'[29]RM Revenue'!X:X)</f>
        <v>169.4</v>
      </c>
      <c r="M98" s="113">
        <f>SUMIF('[29]RM Revenue'!$B:$B,'Mason Co. Regulated - Price Out'!$A98,'[29]RM Revenue'!Y:Y)</f>
        <v>177.87</v>
      </c>
      <c r="N98" s="113">
        <f>SUMIF('[29]RM Revenue'!$B:$B,'Mason Co. Regulated - Price Out'!$A98,'[29]RM Revenue'!Z:Z)</f>
        <v>177.87</v>
      </c>
      <c r="O98" s="113">
        <f>SUMIF('[29]RM Revenue'!$B:$B,'Mason Co. Regulated - Price Out'!$A98,'[29]RM Revenue'!AA:AA)</f>
        <v>177.87</v>
      </c>
      <c r="P98" s="113">
        <f>SUMIF('[29]RM Revenue'!$B:$B,'Mason Co. Regulated - Price Out'!$A98,'[29]RM Revenue'!AB:AB)</f>
        <v>177.87</v>
      </c>
      <c r="Q98" s="113">
        <f>SUMIF('[29]RM Revenue'!$B:$B,'Mason Co. Regulated - Price Out'!$A98,'[29]RM Revenue'!AC:AC)</f>
        <v>186.34</v>
      </c>
      <c r="R98" s="113">
        <f>SUMIF('[29]RM Revenue'!$B:$B,'Mason Co. Regulated - Price Out'!$A98,'[29]RM Revenue'!AD:AD)</f>
        <v>186.34</v>
      </c>
      <c r="S98" s="113">
        <f t="shared" si="53"/>
        <v>2162.0999999999995</v>
      </c>
      <c r="T98" s="113"/>
      <c r="U98" s="113">
        <f t="shared" si="42"/>
        <v>21.932703659976386</v>
      </c>
      <c r="V98" s="113">
        <f t="shared" si="42"/>
        <v>22</v>
      </c>
      <c r="W98" s="113">
        <f t="shared" si="42"/>
        <v>22</v>
      </c>
      <c r="X98" s="113">
        <f t="shared" si="42"/>
        <v>21.332939787485241</v>
      </c>
      <c r="Y98" s="113">
        <f t="shared" si="42"/>
        <v>20</v>
      </c>
      <c r="Z98" s="113">
        <f t="shared" si="42"/>
        <v>20</v>
      </c>
      <c r="AA98" s="113">
        <f t="shared" si="42"/>
        <v>21</v>
      </c>
      <c r="AB98" s="113">
        <f t="shared" si="42"/>
        <v>21</v>
      </c>
      <c r="AC98" s="113">
        <f t="shared" si="42"/>
        <v>21</v>
      </c>
      <c r="AD98" s="113">
        <f t="shared" si="42"/>
        <v>21</v>
      </c>
      <c r="AE98" s="113">
        <f t="shared" si="42"/>
        <v>22</v>
      </c>
      <c r="AF98" s="113">
        <f t="shared" si="42"/>
        <v>22</v>
      </c>
      <c r="AG98" s="133">
        <f t="shared" si="54"/>
        <v>21.272136953955137</v>
      </c>
      <c r="AH98" s="109"/>
      <c r="AI98" s="159">
        <f t="shared" si="61"/>
        <v>8.4930790064964548</v>
      </c>
      <c r="AJ98" s="159">
        <f t="shared" si="62"/>
        <v>2.3079006496454113E-2</v>
      </c>
      <c r="AK98" s="159">
        <f t="shared" si="63"/>
        <v>5.8912774434455066</v>
      </c>
      <c r="AL98" s="159">
        <f t="shared" si="64"/>
        <v>2167.9912774434451</v>
      </c>
      <c r="AM98" s="160">
        <f t="shared" si="65"/>
        <v>2.7247941554255149E-3</v>
      </c>
      <c r="AN98" s="160">
        <f t="shared" si="66"/>
        <v>2.7247941554255158E-3</v>
      </c>
    </row>
    <row r="99" spans="1:40" s="92" customFormat="1">
      <c r="A99" s="92" t="str">
        <f t="shared" si="52"/>
        <v>MASON CO-REGULATEDCommercial - RearloadR1.5YDRENTM</v>
      </c>
      <c r="B99" s="92">
        <f t="shared" si="37"/>
        <v>1</v>
      </c>
      <c r="C99" s="110" t="s">
        <v>265</v>
      </c>
      <c r="D99" s="110" t="str">
        <f>VLOOKUP(C99,'[29]RM Revenue'!J:K,2,FALSE)</f>
        <v>1.5YD CONTAINER RENT-MTH</v>
      </c>
      <c r="E99" s="111">
        <f>VLOOKUP(A99,'[29]Service Codes'!$A$2:$H$803,8,FALSE)</f>
        <v>9.5399999999999991</v>
      </c>
      <c r="F99" s="112"/>
      <c r="G99" s="113">
        <f>SUMIF('[29]RM Revenue'!$B:$B,'Mason Co. Regulated - Price Out'!$A99,'[29]RM Revenue'!S:S)</f>
        <v>2400.58</v>
      </c>
      <c r="H99" s="113">
        <f>SUMIF('[29]RM Revenue'!$B:$B,'Mason Co. Regulated - Price Out'!$A99,'[29]RM Revenue'!T:T)</f>
        <v>2401.86</v>
      </c>
      <c r="I99" s="113">
        <f>SUMIF('[29]RM Revenue'!$B:$B,'Mason Co. Regulated - Price Out'!$A99,'[29]RM Revenue'!U:U)</f>
        <v>2398.36</v>
      </c>
      <c r="J99" s="113">
        <f>SUMIF('[29]RM Revenue'!$B:$B,'Mason Co. Regulated - Price Out'!$A99,'[29]RM Revenue'!V:V)</f>
        <v>2404.39</v>
      </c>
      <c r="K99" s="113">
        <f>SUMIF('[29]RM Revenue'!$B:$B,'Mason Co. Regulated - Price Out'!$A99,'[29]RM Revenue'!W:W)</f>
        <v>2411.0700000000002</v>
      </c>
      <c r="L99" s="113">
        <f>SUMIF('[29]RM Revenue'!$B:$B,'Mason Co. Regulated - Price Out'!$A99,'[29]RM Revenue'!X:X)</f>
        <v>2439.06</v>
      </c>
      <c r="M99" s="113">
        <f>SUMIF('[29]RM Revenue'!$B:$B,'Mason Co. Regulated - Price Out'!$A99,'[29]RM Revenue'!Y:Y)</f>
        <v>2439.06</v>
      </c>
      <c r="N99" s="113">
        <f>SUMIF('[29]RM Revenue'!$B:$B,'Mason Co. Regulated - Price Out'!$A99,'[29]RM Revenue'!Z:Z)</f>
        <v>2447.33</v>
      </c>
      <c r="O99" s="113">
        <f>SUMIF('[29]RM Revenue'!$B:$B,'Mason Co. Regulated - Price Out'!$A99,'[29]RM Revenue'!AA:AA)</f>
        <v>2436.52</v>
      </c>
      <c r="P99" s="113">
        <f>SUMIF('[29]RM Revenue'!$B:$B,'Mason Co. Regulated - Price Out'!$A99,'[29]RM Revenue'!AB:AB)</f>
        <v>2412.34</v>
      </c>
      <c r="Q99" s="113">
        <f>SUMIF('[29]RM Revenue'!$B:$B,'Mason Co. Regulated - Price Out'!$A99,'[29]RM Revenue'!AC:AC)</f>
        <v>2385</v>
      </c>
      <c r="R99" s="113">
        <f>SUMIF('[29]RM Revenue'!$B:$B,'Mason Co. Regulated - Price Out'!$A99,'[29]RM Revenue'!AD:AD)</f>
        <v>2406.94</v>
      </c>
      <c r="S99" s="113">
        <f t="shared" si="53"/>
        <v>28982.51</v>
      </c>
      <c r="T99" s="113"/>
      <c r="U99" s="113">
        <f t="shared" si="42"/>
        <v>251.63312368972748</v>
      </c>
      <c r="V99" s="113">
        <f t="shared" si="42"/>
        <v>251.76729559748432</v>
      </c>
      <c r="W99" s="113">
        <f t="shared" si="42"/>
        <v>251.40041928721178</v>
      </c>
      <c r="X99" s="113">
        <f t="shared" si="42"/>
        <v>252.03249475890985</v>
      </c>
      <c r="Y99" s="113">
        <f t="shared" si="42"/>
        <v>252.73270440251576</v>
      </c>
      <c r="Z99" s="113">
        <f t="shared" si="42"/>
        <v>255.66666666666669</v>
      </c>
      <c r="AA99" s="113">
        <f t="shared" si="42"/>
        <v>255.66666666666669</v>
      </c>
      <c r="AB99" s="113">
        <f t="shared" si="42"/>
        <v>256.5335429769392</v>
      </c>
      <c r="AC99" s="113">
        <f t="shared" si="42"/>
        <v>255.40041928721175</v>
      </c>
      <c r="AD99" s="113">
        <f t="shared" si="42"/>
        <v>252.86582809224322</v>
      </c>
      <c r="AE99" s="113">
        <f t="shared" si="42"/>
        <v>250.00000000000003</v>
      </c>
      <c r="AF99" s="113">
        <f t="shared" si="42"/>
        <v>252.29979035639417</v>
      </c>
      <c r="AG99" s="133">
        <f t="shared" si="54"/>
        <v>253.16657931516423</v>
      </c>
      <c r="AH99" s="109"/>
      <c r="AI99" s="159">
        <f t="shared" si="61"/>
        <v>9.5659945362427585</v>
      </c>
      <c r="AJ99" s="159">
        <f t="shared" si="62"/>
        <v>2.5994536242759381E-2</v>
      </c>
      <c r="AK99" s="159">
        <f t="shared" si="63"/>
        <v>78.971373857561446</v>
      </c>
      <c r="AL99" s="159">
        <f t="shared" si="64"/>
        <v>29061.481373857561</v>
      </c>
      <c r="AM99" s="160">
        <f t="shared" si="65"/>
        <v>2.7247941554255119E-3</v>
      </c>
      <c r="AN99" s="160">
        <f t="shared" si="66"/>
        <v>2.7247941554255119E-3</v>
      </c>
    </row>
    <row r="100" spans="1:40" s="92" customFormat="1">
      <c r="A100" s="92" t="str">
        <f t="shared" si="52"/>
        <v>MASON CO-REGULATEDCommercial - RearloadR2YDRENTM</v>
      </c>
      <c r="B100" s="92">
        <f t="shared" si="37"/>
        <v>1</v>
      </c>
      <c r="C100" s="110" t="s">
        <v>266</v>
      </c>
      <c r="D100" s="110" t="str">
        <f>VLOOKUP(C100,'[29]RM Revenue'!J:K,2,FALSE)</f>
        <v>2YD CONTAINER RENT-MTHLY</v>
      </c>
      <c r="E100" s="111">
        <f>VLOOKUP(A100,'[29]Service Codes'!$A$2:$H$803,8,FALSE)</f>
        <v>13.77</v>
      </c>
      <c r="F100" s="112"/>
      <c r="G100" s="113">
        <f>SUMIF('[29]RM Revenue'!$B:$B,'Mason Co. Regulated - Price Out'!$A100,'[29]RM Revenue'!S:S)</f>
        <v>4529.42</v>
      </c>
      <c r="H100" s="113">
        <f>SUMIF('[29]RM Revenue'!$B:$B,'Mason Co. Regulated - Price Out'!$A100,'[29]RM Revenue'!T:T)</f>
        <v>4552.37</v>
      </c>
      <c r="I100" s="113">
        <f>SUMIF('[29]RM Revenue'!$B:$B,'Mason Co. Regulated - Price Out'!$A100,'[29]RM Revenue'!U:U)</f>
        <v>4595.96</v>
      </c>
      <c r="J100" s="113">
        <f>SUMIF('[29]RM Revenue'!$B:$B,'Mason Co. Regulated - Price Out'!$A100,'[29]RM Revenue'!V:V)</f>
        <v>4683.18</v>
      </c>
      <c r="K100" s="113">
        <f>SUMIF('[29]RM Revenue'!$B:$B,'Mason Co. Regulated - Price Out'!$A100,'[29]RM Revenue'!W:W)</f>
        <v>4944.37</v>
      </c>
      <c r="L100" s="113">
        <f>SUMIF('[29]RM Revenue'!$B:$B,'Mason Co. Regulated - Price Out'!$A100,'[29]RM Revenue'!X:X)</f>
        <v>5173.3900000000003</v>
      </c>
      <c r="M100" s="113">
        <f>SUMIF('[29]RM Revenue'!$B:$B,'Mason Co. Regulated - Price Out'!$A100,'[29]RM Revenue'!Y:Y)</f>
        <v>5289.06</v>
      </c>
      <c r="N100" s="113">
        <f>SUMIF('[29]RM Revenue'!$B:$B,'Mason Co. Regulated - Price Out'!$A100,'[29]RM Revenue'!Z:Z)</f>
        <v>5301.45</v>
      </c>
      <c r="O100" s="113">
        <f>SUMIF('[29]RM Revenue'!$B:$B,'Mason Co. Regulated - Price Out'!$A100,'[29]RM Revenue'!AA:AA)</f>
        <v>5301.96</v>
      </c>
      <c r="P100" s="113">
        <f>SUMIF('[29]RM Revenue'!$B:$B,'Mason Co. Regulated - Price Out'!$A100,'[29]RM Revenue'!AB:AB)</f>
        <v>4894.33</v>
      </c>
      <c r="Q100" s="113">
        <f>SUMIF('[29]RM Revenue'!$B:$B,'Mason Co. Regulated - Price Out'!$A100,'[29]RM Revenue'!AC:AC)</f>
        <v>4725.8599999999997</v>
      </c>
      <c r="R100" s="113">
        <f>SUMIF('[29]RM Revenue'!$B:$B,'Mason Co. Regulated - Price Out'!$A100,'[29]RM Revenue'!AD:AD)</f>
        <v>4690.97</v>
      </c>
      <c r="S100" s="113">
        <f t="shared" si="53"/>
        <v>58682.32</v>
      </c>
      <c r="T100" s="113"/>
      <c r="U100" s="113">
        <f t="shared" si="42"/>
        <v>328.93391430646335</v>
      </c>
      <c r="V100" s="113">
        <f t="shared" si="42"/>
        <v>330.60058097312998</v>
      </c>
      <c r="W100" s="113">
        <f t="shared" si="42"/>
        <v>333.76615831517796</v>
      </c>
      <c r="X100" s="113">
        <f t="shared" ref="X100:AF129" si="67">IFERROR(J100/$E100,0)</f>
        <v>340.10021786492376</v>
      </c>
      <c r="Y100" s="113">
        <f t="shared" si="67"/>
        <v>359.06826434277417</v>
      </c>
      <c r="Z100" s="113">
        <f t="shared" si="67"/>
        <v>375.70007262164131</v>
      </c>
      <c r="AA100" s="113">
        <f t="shared" si="67"/>
        <v>384.10021786492376</v>
      </c>
      <c r="AB100" s="113">
        <f t="shared" si="67"/>
        <v>385</v>
      </c>
      <c r="AC100" s="113">
        <f t="shared" si="67"/>
        <v>385.03703703703707</v>
      </c>
      <c r="AD100" s="113">
        <f t="shared" si="67"/>
        <v>355.43427741466957</v>
      </c>
      <c r="AE100" s="113">
        <f t="shared" si="67"/>
        <v>343.19970951343498</v>
      </c>
      <c r="AF100" s="113">
        <f t="shared" si="67"/>
        <v>340.6659404502542</v>
      </c>
      <c r="AG100" s="133">
        <f t="shared" si="54"/>
        <v>355.13386589203583</v>
      </c>
      <c r="AH100" s="109"/>
      <c r="AI100" s="159">
        <f t="shared" si="61"/>
        <v>13.80752041552021</v>
      </c>
      <c r="AJ100" s="159">
        <f t="shared" si="62"/>
        <v>3.7520415520210904E-2</v>
      </c>
      <c r="AK100" s="159">
        <f t="shared" si="63"/>
        <v>159.89724256281647</v>
      </c>
      <c r="AL100" s="159">
        <f t="shared" si="64"/>
        <v>58842.217242562816</v>
      </c>
      <c r="AM100" s="160">
        <f t="shared" si="65"/>
        <v>2.7247941554256285E-3</v>
      </c>
      <c r="AN100" s="160">
        <f t="shared" si="66"/>
        <v>2.7247941554256285E-3</v>
      </c>
    </row>
    <row r="101" spans="1:40" s="92" customFormat="1">
      <c r="A101" s="92" t="str">
        <f t="shared" si="52"/>
        <v>MASON CO-REGULATEDCommercial - RearloadR2YDRENTT</v>
      </c>
      <c r="B101" s="92">
        <f t="shared" si="37"/>
        <v>1</v>
      </c>
      <c r="C101" s="110" t="s">
        <v>267</v>
      </c>
      <c r="D101" s="110" t="str">
        <f>VLOOKUP(C101,'[29]RM Revenue'!J:K,2,FALSE)</f>
        <v>2YD TEMP CONTAINER RENT</v>
      </c>
      <c r="E101" s="111">
        <f>VLOOKUP(A101,'[29]Service Codes'!$A$2:$H$803,8,FALSE)</f>
        <v>20.63</v>
      </c>
      <c r="F101" s="112"/>
      <c r="G101" s="113">
        <f>SUMIF('[29]RM Revenue'!$B:$B,'Mason Co. Regulated - Price Out'!$A101,'[29]RM Revenue'!S:S)</f>
        <v>4.8099999999999996</v>
      </c>
      <c r="H101" s="113">
        <f>SUMIF('[29]RM Revenue'!$B:$B,'Mason Co. Regulated - Price Out'!$A101,'[29]RM Revenue'!T:T)</f>
        <v>0</v>
      </c>
      <c r="I101" s="113">
        <f>SUMIF('[29]RM Revenue'!$B:$B,'Mason Co. Regulated - Price Out'!$A101,'[29]RM Revenue'!U:U)</f>
        <v>4.8099999999999996</v>
      </c>
      <c r="J101" s="113">
        <f>SUMIF('[29]RM Revenue'!$B:$B,'Mason Co. Regulated - Price Out'!$A101,'[29]RM Revenue'!V:V)</f>
        <v>22.69</v>
      </c>
      <c r="K101" s="113">
        <f>SUMIF('[29]RM Revenue'!$B:$B,'Mason Co. Regulated - Price Out'!$A101,'[29]RM Revenue'!W:W)</f>
        <v>8.94</v>
      </c>
      <c r="L101" s="113">
        <f>SUMIF('[29]RM Revenue'!$B:$B,'Mason Co. Regulated - Price Out'!$A101,'[29]RM Revenue'!X:X)</f>
        <v>116.23</v>
      </c>
      <c r="M101" s="113">
        <f>SUMIF('[29]RM Revenue'!$B:$B,'Mason Co. Regulated - Price Out'!$A101,'[29]RM Revenue'!Y:Y)</f>
        <v>107.96</v>
      </c>
      <c r="N101" s="113">
        <f>SUMIF('[29]RM Revenue'!$B:$B,'Mason Co. Regulated - Price Out'!$A101,'[29]RM Revenue'!Z:Z)</f>
        <v>33</v>
      </c>
      <c r="O101" s="113">
        <f>SUMIF('[29]RM Revenue'!$B:$B,'Mason Co. Regulated - Price Out'!$A101,'[29]RM Revenue'!AA:AA)</f>
        <v>25.44</v>
      </c>
      <c r="P101" s="113">
        <f>SUMIF('[29]RM Revenue'!$B:$B,'Mason Co. Regulated - Price Out'!$A101,'[29]RM Revenue'!AB:AB)</f>
        <v>28.01</v>
      </c>
      <c r="Q101" s="113">
        <f>SUMIF('[29]RM Revenue'!$B:$B,'Mason Co. Regulated - Price Out'!$A101,'[29]RM Revenue'!AC:AC)</f>
        <v>57.76</v>
      </c>
      <c r="R101" s="113">
        <f>SUMIF('[29]RM Revenue'!$B:$B,'Mason Co. Regulated - Price Out'!$A101,'[29]RM Revenue'!AD:AD)</f>
        <v>48.83</v>
      </c>
      <c r="S101" s="113">
        <f t="shared" si="53"/>
        <v>458.47999999999996</v>
      </c>
      <c r="T101" s="113"/>
      <c r="U101" s="113">
        <f t="shared" ref="U101:Z132" si="68">IFERROR(G101/$E101,0)</f>
        <v>0.23315559864275326</v>
      </c>
      <c r="V101" s="113">
        <f t="shared" si="68"/>
        <v>0</v>
      </c>
      <c r="W101" s="113">
        <f t="shared" si="68"/>
        <v>0.23315559864275326</v>
      </c>
      <c r="X101" s="113">
        <f t="shared" si="67"/>
        <v>1.0998545807077074</v>
      </c>
      <c r="Y101" s="113">
        <f t="shared" si="67"/>
        <v>0.433349491032477</v>
      </c>
      <c r="Z101" s="113">
        <f t="shared" si="67"/>
        <v>5.6340281143965107</v>
      </c>
      <c r="AA101" s="113">
        <f t="shared" si="67"/>
        <v>5.2331555986427531</v>
      </c>
      <c r="AB101" s="113">
        <f t="shared" si="67"/>
        <v>1.5996122152205527</v>
      </c>
      <c r="AC101" s="113">
        <f t="shared" si="67"/>
        <v>1.2331555986427534</v>
      </c>
      <c r="AD101" s="113">
        <f t="shared" si="67"/>
        <v>1.3577314590402327</v>
      </c>
      <c r="AE101" s="113">
        <f t="shared" si="67"/>
        <v>2.7998061076102765</v>
      </c>
      <c r="AF101" s="113">
        <f t="shared" si="67"/>
        <v>2.3669413475521086</v>
      </c>
      <c r="AG101" s="133">
        <f t="shared" si="54"/>
        <v>1.8519954758442398</v>
      </c>
      <c r="AH101" s="109"/>
      <c r="AI101" s="159">
        <f t="shared" si="61"/>
        <v>20.686212503426429</v>
      </c>
      <c r="AJ101" s="159">
        <f t="shared" si="62"/>
        <v>5.6212503426429805E-2</v>
      </c>
      <c r="AK101" s="159">
        <f t="shared" si="63"/>
        <v>1.2492636243795219</v>
      </c>
      <c r="AL101" s="159">
        <f t="shared" si="64"/>
        <v>459.72926362437948</v>
      </c>
      <c r="AM101" s="160">
        <f t="shared" si="65"/>
        <v>2.7247941554255843E-3</v>
      </c>
      <c r="AN101" s="160">
        <f t="shared" si="66"/>
        <v>2.7247941554255843E-3</v>
      </c>
    </row>
    <row r="102" spans="1:40" s="92" customFormat="1" ht="12">
      <c r="A102" s="92" t="str">
        <f t="shared" si="52"/>
        <v>MASON CO-REGULATEDCommercial - RearloadCDELC</v>
      </c>
      <c r="B102" s="92">
        <f t="shared" si="37"/>
        <v>1</v>
      </c>
      <c r="C102" s="110" t="s">
        <v>268</v>
      </c>
      <c r="D102" s="110" t="str">
        <f>VLOOKUP(C102,'[29]RM Revenue'!J:K,2,FALSE)</f>
        <v>CONTAINER DELIVERY CHARGE</v>
      </c>
      <c r="E102" s="111">
        <f>VLOOKUP(A102,'[29]Service Codes'!$A$2:$H$803,8,FALSE)</f>
        <v>27</v>
      </c>
      <c r="F102" s="112"/>
      <c r="G102" s="113">
        <f>SUMIF('[29]RM Revenue'!$B:$B,'Mason Co. Regulated - Price Out'!$A102,'[29]RM Revenue'!S:S)</f>
        <v>270</v>
      </c>
      <c r="H102" s="113">
        <f>SUMIF('[29]RM Revenue'!$B:$B,'Mason Co. Regulated - Price Out'!$A102,'[29]RM Revenue'!T:T)</f>
        <v>81</v>
      </c>
      <c r="I102" s="113">
        <f>SUMIF('[29]RM Revenue'!$B:$B,'Mason Co. Regulated - Price Out'!$A102,'[29]RM Revenue'!U:U)</f>
        <v>324</v>
      </c>
      <c r="J102" s="113">
        <f>SUMIF('[29]RM Revenue'!$B:$B,'Mason Co. Regulated - Price Out'!$A102,'[29]RM Revenue'!V:V)</f>
        <v>243</v>
      </c>
      <c r="K102" s="113">
        <f>SUMIF('[29]RM Revenue'!$B:$B,'Mason Co. Regulated - Price Out'!$A102,'[29]RM Revenue'!W:W)</f>
        <v>1107</v>
      </c>
      <c r="L102" s="113">
        <f>SUMIF('[29]RM Revenue'!$B:$B,'Mason Co. Regulated - Price Out'!$A102,'[29]RM Revenue'!X:X)</f>
        <v>594</v>
      </c>
      <c r="M102" s="113">
        <f>SUMIF('[29]RM Revenue'!$B:$B,'Mason Co. Regulated - Price Out'!$A102,'[29]RM Revenue'!Y:Y)</f>
        <v>540</v>
      </c>
      <c r="N102" s="113">
        <f>SUMIF('[29]RM Revenue'!$B:$B,'Mason Co. Regulated - Price Out'!$A102,'[29]RM Revenue'!Z:Z)</f>
        <v>324</v>
      </c>
      <c r="O102" s="113">
        <f>SUMIF('[29]RM Revenue'!$B:$B,'Mason Co. Regulated - Price Out'!$A102,'[29]RM Revenue'!AA:AA)</f>
        <v>243</v>
      </c>
      <c r="P102" s="113">
        <f>SUMIF('[29]RM Revenue'!$B:$B,'Mason Co. Regulated - Price Out'!$A102,'[29]RM Revenue'!AB:AB)</f>
        <v>135</v>
      </c>
      <c r="Q102" s="113">
        <f>SUMIF('[29]RM Revenue'!$B:$B,'Mason Co. Regulated - Price Out'!$A102,'[29]RM Revenue'!AC:AC)</f>
        <v>108</v>
      </c>
      <c r="R102" s="113">
        <f>SUMIF('[29]RM Revenue'!$B:$B,'Mason Co. Regulated - Price Out'!$A102,'[29]RM Revenue'!AD:AD)</f>
        <v>243</v>
      </c>
      <c r="S102" s="113">
        <f t="shared" si="53"/>
        <v>4212</v>
      </c>
      <c r="T102" s="113"/>
      <c r="U102" s="113">
        <f t="shared" si="68"/>
        <v>10</v>
      </c>
      <c r="V102" s="113">
        <f t="shared" si="68"/>
        <v>3</v>
      </c>
      <c r="W102" s="113">
        <f t="shared" si="68"/>
        <v>12</v>
      </c>
      <c r="X102" s="113">
        <f t="shared" si="67"/>
        <v>9</v>
      </c>
      <c r="Y102" s="113">
        <f t="shared" si="67"/>
        <v>41</v>
      </c>
      <c r="Z102" s="113">
        <f t="shared" si="67"/>
        <v>22</v>
      </c>
      <c r="AA102" s="113">
        <f t="shared" si="67"/>
        <v>20</v>
      </c>
      <c r="AB102" s="113">
        <f t="shared" si="67"/>
        <v>12</v>
      </c>
      <c r="AC102" s="113">
        <f t="shared" si="67"/>
        <v>9</v>
      </c>
      <c r="AD102" s="113">
        <f t="shared" si="67"/>
        <v>5</v>
      </c>
      <c r="AE102" s="113">
        <f t="shared" si="67"/>
        <v>4</v>
      </c>
      <c r="AF102" s="113">
        <f t="shared" si="67"/>
        <v>9</v>
      </c>
      <c r="AG102" s="133">
        <f t="shared" si="54"/>
        <v>13</v>
      </c>
      <c r="AI102" s="159">
        <f t="shared" si="61"/>
        <v>27.07356944219649</v>
      </c>
      <c r="AJ102" s="159">
        <f t="shared" si="62"/>
        <v>7.3569442196490087E-2</v>
      </c>
      <c r="AK102" s="159">
        <f t="shared" si="63"/>
        <v>11.476832982652454</v>
      </c>
      <c r="AL102" s="159">
        <f t="shared" si="64"/>
        <v>4223.476832982652</v>
      </c>
      <c r="AM102" s="160">
        <f t="shared" si="65"/>
        <v>2.7247941554255587E-3</v>
      </c>
      <c r="AN102" s="160">
        <f t="shared" si="66"/>
        <v>2.7247941554255587E-3</v>
      </c>
    </row>
    <row r="103" spans="1:40" s="92" customFormat="1">
      <c r="A103" s="92" t="str">
        <f t="shared" si="52"/>
        <v>MASON CO-REGULATEDCommercial - RearloadCOMCAN</v>
      </c>
      <c r="B103" s="92">
        <f t="shared" si="37"/>
        <v>1</v>
      </c>
      <c r="C103" s="110" t="s">
        <v>269</v>
      </c>
      <c r="D103" s="110" t="str">
        <f>VLOOKUP(C103,'[29]RM Revenue'!J:K,2,FALSE)</f>
        <v>COMMERCIAL CAN EXTRA</v>
      </c>
      <c r="E103" s="111">
        <f>VLOOKUP(A103,'[29]Service Codes'!$A$2:$H$803,8,FALSE)</f>
        <v>4.72</v>
      </c>
      <c r="F103" s="112"/>
      <c r="G103" s="113">
        <f>SUMIF('[29]RM Revenue'!$B:$B,'Mason Co. Regulated - Price Out'!$A103,'[29]RM Revenue'!S:S)</f>
        <v>179.36</v>
      </c>
      <c r="H103" s="113">
        <f>SUMIF('[29]RM Revenue'!$B:$B,'Mason Co. Regulated - Price Out'!$A103,'[29]RM Revenue'!T:T)</f>
        <v>94.4</v>
      </c>
      <c r="I103" s="113">
        <f>SUMIF('[29]RM Revenue'!$B:$B,'Mason Co. Regulated - Price Out'!$A103,'[29]RM Revenue'!U:U)</f>
        <v>127.44</v>
      </c>
      <c r="J103" s="113">
        <f>SUMIF('[29]RM Revenue'!$B:$B,'Mason Co. Regulated - Price Out'!$A103,'[29]RM Revenue'!V:V)</f>
        <v>47.2</v>
      </c>
      <c r="K103" s="113">
        <f>SUMIF('[29]RM Revenue'!$B:$B,'Mason Co. Regulated - Price Out'!$A103,'[29]RM Revenue'!W:W)</f>
        <v>42.48</v>
      </c>
      <c r="L103" s="113">
        <f>SUMIF('[29]RM Revenue'!$B:$B,'Mason Co. Regulated - Price Out'!$A103,'[29]RM Revenue'!X:X)</f>
        <v>14.16</v>
      </c>
      <c r="M103" s="113">
        <f>SUMIF('[29]RM Revenue'!$B:$B,'Mason Co. Regulated - Price Out'!$A103,'[29]RM Revenue'!Y:Y)</f>
        <v>47.2</v>
      </c>
      <c r="N103" s="113">
        <f>SUMIF('[29]RM Revenue'!$B:$B,'Mason Co. Regulated - Price Out'!$A103,'[29]RM Revenue'!Z:Z)</f>
        <v>160.47999999999999</v>
      </c>
      <c r="O103" s="113">
        <f>SUMIF('[29]RM Revenue'!$B:$B,'Mason Co. Regulated - Price Out'!$A103,'[29]RM Revenue'!AA:AA)</f>
        <v>28.32</v>
      </c>
      <c r="P103" s="113">
        <f>SUMIF('[29]RM Revenue'!$B:$B,'Mason Co. Regulated - Price Out'!$A103,'[29]RM Revenue'!AB:AB)</f>
        <v>217.12</v>
      </c>
      <c r="Q103" s="113">
        <f>SUMIF('[29]RM Revenue'!$B:$B,'Mason Co. Regulated - Price Out'!$A103,'[29]RM Revenue'!AC:AC)</f>
        <v>113.28</v>
      </c>
      <c r="R103" s="113">
        <f>SUMIF('[29]RM Revenue'!$B:$B,'Mason Co. Regulated - Price Out'!$A103,'[29]RM Revenue'!AD:AD)</f>
        <v>188.8</v>
      </c>
      <c r="S103" s="113">
        <f t="shared" si="53"/>
        <v>1260.24</v>
      </c>
      <c r="T103" s="113"/>
      <c r="U103" s="113">
        <f t="shared" si="68"/>
        <v>38.000000000000007</v>
      </c>
      <c r="V103" s="113">
        <f t="shared" si="68"/>
        <v>20.000000000000004</v>
      </c>
      <c r="W103" s="113">
        <f t="shared" si="68"/>
        <v>27</v>
      </c>
      <c r="X103" s="113">
        <f t="shared" si="67"/>
        <v>10.000000000000002</v>
      </c>
      <c r="Y103" s="113">
        <f t="shared" si="67"/>
        <v>9</v>
      </c>
      <c r="Z103" s="113">
        <f t="shared" si="67"/>
        <v>3</v>
      </c>
      <c r="AA103" s="113">
        <f t="shared" si="67"/>
        <v>10.000000000000002</v>
      </c>
      <c r="AB103" s="113">
        <f t="shared" si="67"/>
        <v>34</v>
      </c>
      <c r="AC103" s="113">
        <f t="shared" si="67"/>
        <v>6</v>
      </c>
      <c r="AD103" s="113">
        <f t="shared" si="67"/>
        <v>46</v>
      </c>
      <c r="AE103" s="113">
        <f t="shared" si="67"/>
        <v>24</v>
      </c>
      <c r="AF103" s="113">
        <f t="shared" si="67"/>
        <v>40.000000000000007</v>
      </c>
      <c r="AG103" s="133">
        <f t="shared" si="54"/>
        <v>22.25</v>
      </c>
      <c r="AH103" s="109"/>
      <c r="AI103" s="159">
        <f t="shared" si="61"/>
        <v>4.7328610284136081</v>
      </c>
      <c r="AJ103" s="159">
        <f t="shared" si="62"/>
        <v>1.2861028413608366E-2</v>
      </c>
      <c r="AK103" s="159">
        <f t="shared" si="63"/>
        <v>3.4338945864334338</v>
      </c>
      <c r="AL103" s="159">
        <f t="shared" si="64"/>
        <v>1263.6738945864333</v>
      </c>
      <c r="AM103" s="160">
        <f t="shared" si="65"/>
        <v>2.7247941554255015E-3</v>
      </c>
      <c r="AN103" s="160">
        <f t="shared" si="66"/>
        <v>2.7247941554255015E-3</v>
      </c>
    </row>
    <row r="104" spans="1:40" s="92" customFormat="1">
      <c r="A104" s="92" t="str">
        <f t="shared" si="52"/>
        <v>MASON CO-REGULATEDCommercial - RearloadR2YDRENTTM</v>
      </c>
      <c r="B104" s="92">
        <f t="shared" si="37"/>
        <v>1</v>
      </c>
      <c r="C104" s="110" t="s">
        <v>270</v>
      </c>
      <c r="D104" s="110" t="str">
        <f>VLOOKUP(C104,'[29]RM Revenue'!J:K,2,FALSE)</f>
        <v>2 YD TEMP CONT RENT MONTH</v>
      </c>
      <c r="E104" s="111">
        <f>VLOOKUP(A104,'[29]Service Codes'!$A$2:$H$803,8,FALSE)</f>
        <v>20.63</v>
      </c>
      <c r="F104" s="112"/>
      <c r="G104" s="113">
        <f>SUMIF('[29]RM Revenue'!$B:$B,'Mason Co. Regulated - Price Out'!$A104,'[29]RM Revenue'!S:S)</f>
        <v>52.95</v>
      </c>
      <c r="H104" s="113">
        <f>SUMIF('[29]RM Revenue'!$B:$B,'Mason Co. Regulated - Price Out'!$A104,'[29]RM Revenue'!T:T)</f>
        <v>20.63</v>
      </c>
      <c r="I104" s="113">
        <f>SUMIF('[29]RM Revenue'!$B:$B,'Mason Co. Regulated - Price Out'!$A104,'[29]RM Revenue'!U:U)</f>
        <v>20.63</v>
      </c>
      <c r="J104" s="113">
        <f>SUMIF('[29]RM Revenue'!$B:$B,'Mason Co. Regulated - Price Out'!$A104,'[29]RM Revenue'!V:V)</f>
        <v>61.89</v>
      </c>
      <c r="K104" s="113">
        <f>SUMIF('[29]RM Revenue'!$B:$B,'Mason Co. Regulated - Price Out'!$A104,'[29]RM Revenue'!W:W)</f>
        <v>97.65</v>
      </c>
      <c r="L104" s="113">
        <f>SUMIF('[29]RM Revenue'!$B:$B,'Mason Co. Regulated - Price Out'!$A104,'[29]RM Revenue'!X:X)</f>
        <v>87.33</v>
      </c>
      <c r="M104" s="113">
        <f>SUMIF('[29]RM Revenue'!$B:$B,'Mason Co. Regulated - Price Out'!$A104,'[29]RM Revenue'!Y:Y)</f>
        <v>129.28</v>
      </c>
      <c r="N104" s="113">
        <f>SUMIF('[29]RM Revenue'!$B:$B,'Mason Co. Regulated - Price Out'!$A104,'[29]RM Revenue'!Z:Z)</f>
        <v>174.67</v>
      </c>
      <c r="O104" s="113">
        <f>SUMIF('[29]RM Revenue'!$B:$B,'Mason Co. Regulated - Price Out'!$A104,'[29]RM Revenue'!AA:AA)</f>
        <v>154.72</v>
      </c>
      <c r="P104" s="113">
        <f>SUMIF('[29]RM Revenue'!$B:$B,'Mason Co. Regulated - Price Out'!$A104,'[29]RM Revenue'!AB:AB)</f>
        <v>84.58</v>
      </c>
      <c r="Q104" s="113">
        <f>SUMIF('[29]RM Revenue'!$B:$B,'Mason Co. Regulated - Price Out'!$A104,'[29]RM Revenue'!AC:AC)</f>
        <v>61.89</v>
      </c>
      <c r="R104" s="113">
        <f>SUMIF('[29]RM Revenue'!$B:$B,'Mason Co. Regulated - Price Out'!$A104,'[29]RM Revenue'!AD:AD)</f>
        <v>55.01</v>
      </c>
      <c r="S104" s="113">
        <f t="shared" si="53"/>
        <v>1001.23</v>
      </c>
      <c r="T104" s="113"/>
      <c r="U104" s="113">
        <f t="shared" si="68"/>
        <v>2.5666505089675233</v>
      </c>
      <c r="V104" s="113">
        <f t="shared" si="68"/>
        <v>1</v>
      </c>
      <c r="W104" s="113">
        <f t="shared" si="68"/>
        <v>1</v>
      </c>
      <c r="X104" s="113">
        <f t="shared" si="67"/>
        <v>3</v>
      </c>
      <c r="Y104" s="113">
        <f t="shared" si="67"/>
        <v>4.7333979641299084</v>
      </c>
      <c r="Z104" s="113">
        <f t="shared" si="67"/>
        <v>4.2331555986427531</v>
      </c>
      <c r="AA104" s="113">
        <f t="shared" si="67"/>
        <v>6.2666020358700925</v>
      </c>
      <c r="AB104" s="113">
        <f t="shared" si="67"/>
        <v>8.4667959282598151</v>
      </c>
      <c r="AC104" s="113">
        <f t="shared" si="67"/>
        <v>7.4997576345128456</v>
      </c>
      <c r="AD104" s="113">
        <f t="shared" si="67"/>
        <v>4.0998545807077074</v>
      </c>
      <c r="AE104" s="113">
        <f t="shared" si="67"/>
        <v>3</v>
      </c>
      <c r="AF104" s="113">
        <f t="shared" si="67"/>
        <v>2.6665050896752303</v>
      </c>
      <c r="AG104" s="133">
        <f t="shared" si="54"/>
        <v>4.0443932783971563</v>
      </c>
      <c r="AH104" s="109"/>
      <c r="AI104" s="159">
        <f t="shared" si="61"/>
        <v>20.686212503426429</v>
      </c>
      <c r="AJ104" s="159">
        <f t="shared" si="62"/>
        <v>5.6212503426429805E-2</v>
      </c>
      <c r="AK104" s="159">
        <f t="shared" si="63"/>
        <v>2.728145652236758</v>
      </c>
      <c r="AL104" s="159">
        <f t="shared" si="64"/>
        <v>1003.9581456522368</v>
      </c>
      <c r="AM104" s="160">
        <f t="shared" si="65"/>
        <v>2.7247941554255843E-3</v>
      </c>
      <c r="AN104" s="160">
        <f t="shared" si="66"/>
        <v>2.7247941554255843E-3</v>
      </c>
    </row>
    <row r="105" spans="1:40" s="92" customFormat="1">
      <c r="A105" s="92" t="str">
        <f t="shared" si="52"/>
        <v>MASON CO-REGULATEDCommercial - RearloadR1.5YDRENTT</v>
      </c>
      <c r="B105" s="92">
        <f t="shared" si="37"/>
        <v>1</v>
      </c>
      <c r="C105" s="110" t="s">
        <v>271</v>
      </c>
      <c r="D105" s="110" t="str">
        <f>VLOOKUP(C105,'[29]RM Revenue'!J:K,2,FALSE)</f>
        <v>1.5YD TEMP CONTAINER RENT</v>
      </c>
      <c r="E105" s="111">
        <f>VLOOKUP(A105,'[29]Service Codes'!$A$2:$H$803,8,FALSE)</f>
        <v>15.77</v>
      </c>
      <c r="F105" s="112"/>
      <c r="G105" s="113">
        <f>SUMIF('[29]RM Revenue'!$B:$B,'Mason Co. Regulated - Price Out'!$A105,'[29]RM Revenue'!S:S)</f>
        <v>0</v>
      </c>
      <c r="H105" s="113">
        <f>SUMIF('[29]RM Revenue'!$B:$B,'Mason Co. Regulated - Price Out'!$A105,'[29]RM Revenue'!T:T)</f>
        <v>0</v>
      </c>
      <c r="I105" s="113">
        <f>SUMIF('[29]RM Revenue'!$B:$B,'Mason Co. Regulated - Price Out'!$A105,'[29]RM Revenue'!U:U)</f>
        <v>0</v>
      </c>
      <c r="J105" s="113">
        <f>SUMIF('[29]RM Revenue'!$B:$B,'Mason Co. Regulated - Price Out'!$A105,'[29]RM Revenue'!V:V)</f>
        <v>3.68</v>
      </c>
      <c r="K105" s="113">
        <f>SUMIF('[29]RM Revenue'!$B:$B,'Mason Co. Regulated - Price Out'!$A105,'[29]RM Revenue'!W:W)</f>
        <v>41.53</v>
      </c>
      <c r="L105" s="113">
        <f>SUMIF('[29]RM Revenue'!$B:$B,'Mason Co. Regulated - Price Out'!$A105,'[29]RM Revenue'!X:X)</f>
        <v>2.1</v>
      </c>
      <c r="M105" s="113">
        <f>SUMIF('[29]RM Revenue'!$B:$B,'Mason Co. Regulated - Price Out'!$A105,'[29]RM Revenue'!Y:Y)</f>
        <v>17.87</v>
      </c>
      <c r="N105" s="113">
        <f>SUMIF('[29]RM Revenue'!$B:$B,'Mason Co. Regulated - Price Out'!$A105,'[29]RM Revenue'!Z:Z)</f>
        <v>15.77</v>
      </c>
      <c r="O105" s="113">
        <f>SUMIF('[29]RM Revenue'!$B:$B,'Mason Co. Regulated - Price Out'!$A105,'[29]RM Revenue'!AA:AA)</f>
        <v>34.69</v>
      </c>
      <c r="P105" s="113">
        <f>SUMIF('[29]RM Revenue'!$B:$B,'Mason Co. Regulated - Price Out'!$A105,'[29]RM Revenue'!AB:AB)</f>
        <v>19.45</v>
      </c>
      <c r="Q105" s="113">
        <f>SUMIF('[29]RM Revenue'!$B:$B,'Mason Co. Regulated - Price Out'!$A105,'[29]RM Revenue'!AC:AC)</f>
        <v>6.31</v>
      </c>
      <c r="R105" s="113">
        <f>SUMIF('[29]RM Revenue'!$B:$B,'Mason Co. Regulated - Price Out'!$A105,'[29]RM Revenue'!AD:AD)</f>
        <v>13.68</v>
      </c>
      <c r="S105" s="113">
        <f t="shared" si="53"/>
        <v>155.08000000000001</v>
      </c>
      <c r="T105" s="113"/>
      <c r="U105" s="113">
        <f t="shared" si="68"/>
        <v>0</v>
      </c>
      <c r="V105" s="113">
        <f t="shared" si="68"/>
        <v>0</v>
      </c>
      <c r="W105" s="113">
        <f t="shared" si="68"/>
        <v>0</v>
      </c>
      <c r="X105" s="113">
        <f t="shared" si="67"/>
        <v>0.23335447051363351</v>
      </c>
      <c r="Y105" s="113">
        <f t="shared" si="67"/>
        <v>2.6334812935954344</v>
      </c>
      <c r="Z105" s="113">
        <f t="shared" si="67"/>
        <v>0.13316423589093215</v>
      </c>
      <c r="AA105" s="113">
        <f t="shared" si="67"/>
        <v>1.1331642358909322</v>
      </c>
      <c r="AB105" s="113">
        <f t="shared" si="67"/>
        <v>1</v>
      </c>
      <c r="AC105" s="113">
        <f t="shared" si="67"/>
        <v>2.1997463538363982</v>
      </c>
      <c r="AD105" s="113">
        <f t="shared" si="67"/>
        <v>1.2333544705136334</v>
      </c>
      <c r="AE105" s="113">
        <f t="shared" si="67"/>
        <v>0.40012682308180086</v>
      </c>
      <c r="AF105" s="113">
        <f t="shared" si="67"/>
        <v>0.86746987951807231</v>
      </c>
      <c r="AG105" s="133">
        <f t="shared" si="54"/>
        <v>0.81948848023673637</v>
      </c>
      <c r="AH105" s="109"/>
      <c r="AI105" s="159">
        <f t="shared" si="61"/>
        <v>15.812970003831062</v>
      </c>
      <c r="AJ105" s="159">
        <f t="shared" si="62"/>
        <v>4.2970003831062087E-2</v>
      </c>
      <c r="AK105" s="159">
        <f t="shared" si="63"/>
        <v>0.42256107762340572</v>
      </c>
      <c r="AL105" s="159">
        <f t="shared" si="64"/>
        <v>155.50256107762343</v>
      </c>
      <c r="AM105" s="160">
        <f t="shared" si="65"/>
        <v>2.7247941554256238E-3</v>
      </c>
      <c r="AN105" s="160">
        <f t="shared" si="66"/>
        <v>2.7247941554256233E-3</v>
      </c>
    </row>
    <row r="106" spans="1:40" s="92" customFormat="1">
      <c r="A106" s="92" t="str">
        <f t="shared" si="52"/>
        <v>MASON CO-REGULATEDCommercial - RearloadROLLOUTOC</v>
      </c>
      <c r="B106" s="92">
        <f t="shared" si="37"/>
        <v>1</v>
      </c>
      <c r="C106" s="110" t="s">
        <v>272</v>
      </c>
      <c r="D106" s="110" t="str">
        <f>VLOOKUP(C106,'[29]RM Revenue'!J:K,2,FALSE)</f>
        <v>ROLL OUT</v>
      </c>
      <c r="E106" s="111">
        <f>VLOOKUP(A106,'[29]Service Codes'!$A$2:$H$803,8,FALSE)</f>
        <v>3.6</v>
      </c>
      <c r="F106" s="112"/>
      <c r="G106" s="113">
        <f>SUMIF('[29]RM Revenue'!$B:$B,'Mason Co. Regulated - Price Out'!$A106,'[29]RM Revenue'!S:S)</f>
        <v>363.6</v>
      </c>
      <c r="H106" s="113">
        <f>SUMIF('[29]RM Revenue'!$B:$B,'Mason Co. Regulated - Price Out'!$A106,'[29]RM Revenue'!T:T)</f>
        <v>187.2</v>
      </c>
      <c r="I106" s="113">
        <f>SUMIF('[29]RM Revenue'!$B:$B,'Mason Co. Regulated - Price Out'!$A106,'[29]RM Revenue'!U:U)</f>
        <v>230.4</v>
      </c>
      <c r="J106" s="113">
        <f>SUMIF('[29]RM Revenue'!$B:$B,'Mason Co. Regulated - Price Out'!$A106,'[29]RM Revenue'!V:V)</f>
        <v>410.4</v>
      </c>
      <c r="K106" s="113">
        <f>SUMIF('[29]RM Revenue'!$B:$B,'Mason Co. Regulated - Price Out'!$A106,'[29]RM Revenue'!W:W)</f>
        <v>550.79999999999995</v>
      </c>
      <c r="L106" s="113">
        <f>SUMIF('[29]RM Revenue'!$B:$B,'Mason Co. Regulated - Price Out'!$A106,'[29]RM Revenue'!X:X)</f>
        <v>363.6</v>
      </c>
      <c r="M106" s="113">
        <f>SUMIF('[29]RM Revenue'!$B:$B,'Mason Co. Regulated - Price Out'!$A106,'[29]RM Revenue'!Y:Y)</f>
        <v>291.60000000000002</v>
      </c>
      <c r="N106" s="113">
        <f>SUMIF('[29]RM Revenue'!$B:$B,'Mason Co. Regulated - Price Out'!$A106,'[29]RM Revenue'!Z:Z)</f>
        <v>435.6</v>
      </c>
      <c r="O106" s="113">
        <f>SUMIF('[29]RM Revenue'!$B:$B,'Mason Co. Regulated - Price Out'!$A106,'[29]RM Revenue'!AA:AA)</f>
        <v>388.8</v>
      </c>
      <c r="P106" s="113">
        <f>SUMIF('[29]RM Revenue'!$B:$B,'Mason Co. Regulated - Price Out'!$A106,'[29]RM Revenue'!AB:AB)</f>
        <v>432</v>
      </c>
      <c r="Q106" s="113">
        <f>SUMIF('[29]RM Revenue'!$B:$B,'Mason Co. Regulated - Price Out'!$A106,'[29]RM Revenue'!AC:AC)</f>
        <v>421.2</v>
      </c>
      <c r="R106" s="113">
        <f>SUMIF('[29]RM Revenue'!$B:$B,'Mason Co. Regulated - Price Out'!$A106,'[29]RM Revenue'!AD:AD)</f>
        <v>565.20000000000005</v>
      </c>
      <c r="S106" s="113">
        <f t="shared" si="53"/>
        <v>4640.3999999999996</v>
      </c>
      <c r="T106" s="113"/>
      <c r="U106" s="113">
        <f t="shared" si="68"/>
        <v>101</v>
      </c>
      <c r="V106" s="113">
        <f t="shared" si="68"/>
        <v>51.999999999999993</v>
      </c>
      <c r="W106" s="113">
        <f t="shared" si="68"/>
        <v>64</v>
      </c>
      <c r="X106" s="113">
        <f t="shared" si="67"/>
        <v>113.99999999999999</v>
      </c>
      <c r="Y106" s="113">
        <f t="shared" si="67"/>
        <v>152.99999999999997</v>
      </c>
      <c r="Z106" s="113">
        <f t="shared" si="67"/>
        <v>101</v>
      </c>
      <c r="AA106" s="113">
        <f t="shared" si="67"/>
        <v>81</v>
      </c>
      <c r="AB106" s="113">
        <f t="shared" si="67"/>
        <v>121</v>
      </c>
      <c r="AC106" s="113">
        <f t="shared" si="67"/>
        <v>108</v>
      </c>
      <c r="AD106" s="113">
        <f t="shared" si="67"/>
        <v>120</v>
      </c>
      <c r="AE106" s="113">
        <f t="shared" si="67"/>
        <v>117</v>
      </c>
      <c r="AF106" s="113">
        <f t="shared" si="67"/>
        <v>157</v>
      </c>
      <c r="AG106" s="133">
        <f t="shared" si="54"/>
        <v>107.41666666666667</v>
      </c>
      <c r="AH106" s="109"/>
      <c r="AI106" s="159">
        <f t="shared" si="61"/>
        <v>3.6098092589595323</v>
      </c>
      <c r="AJ106" s="159">
        <f t="shared" si="62"/>
        <v>9.8092589595322188E-3</v>
      </c>
      <c r="AK106" s="159">
        <f t="shared" si="63"/>
        <v>12.644134798837031</v>
      </c>
      <c r="AL106" s="159">
        <f t="shared" si="64"/>
        <v>4653.0441347988362</v>
      </c>
      <c r="AM106" s="160">
        <f t="shared" si="65"/>
        <v>2.7247941554256164E-3</v>
      </c>
      <c r="AN106" s="160">
        <f t="shared" si="66"/>
        <v>2.7247941554256168E-3</v>
      </c>
    </row>
    <row r="107" spans="1:40" s="92" customFormat="1">
      <c r="A107" s="92" t="str">
        <f>$A$1&amp;"SURC"&amp;C107</f>
        <v>MASON CO-REGULATEDSURCFUEL-COM MASON</v>
      </c>
      <c r="B107" s="92">
        <f t="shared" si="37"/>
        <v>1</v>
      </c>
      <c r="C107" s="110" t="s">
        <v>273</v>
      </c>
      <c r="D107" s="110" t="str">
        <f>VLOOKUP(C107,'[29]RM Revenue'!J:K,2,FALSE)</f>
        <v>FUEL &amp; MATERIAL SURCHARGE</v>
      </c>
      <c r="E107" s="111" t="e">
        <f>VLOOKUP(A107,'[29]Service Codes'!$A$2:$H$803,8,FALSE)</f>
        <v>#N/A</v>
      </c>
      <c r="F107" s="112"/>
      <c r="G107" s="113">
        <f>SUMIF('[29]RM Revenue'!$B:$B,'Mason Co. Regulated - Price Out'!$A107,'[29]RM Revenue'!S:S)</f>
        <v>0</v>
      </c>
      <c r="H107" s="113">
        <f>SUMIF('[29]RM Revenue'!$B:$B,'Mason Co. Regulated - Price Out'!$A107,'[29]RM Revenue'!T:T)</f>
        <v>0</v>
      </c>
      <c r="I107" s="113">
        <f>SUMIF('[29]RM Revenue'!$B:$B,'Mason Co. Regulated - Price Out'!$A107,'[29]RM Revenue'!U:U)</f>
        <v>0</v>
      </c>
      <c r="J107" s="113">
        <f>SUMIF('[29]RM Revenue'!$B:$B,'Mason Co. Regulated - Price Out'!$A107,'[29]RM Revenue'!V:V)</f>
        <v>0</v>
      </c>
      <c r="K107" s="113">
        <f>SUMIF('[29]RM Revenue'!$B:$B,'Mason Co. Regulated - Price Out'!$A107,'[29]RM Revenue'!W:W)</f>
        <v>0</v>
      </c>
      <c r="L107" s="113">
        <f>SUMIF('[29]RM Revenue'!$B:$B,'Mason Co. Regulated - Price Out'!$A107,'[29]RM Revenue'!X:X)</f>
        <v>0</v>
      </c>
      <c r="M107" s="113">
        <f>SUMIF('[29]RM Revenue'!$B:$B,'Mason Co. Regulated - Price Out'!$A107,'[29]RM Revenue'!Y:Y)</f>
        <v>0</v>
      </c>
      <c r="N107" s="113">
        <f>SUMIF('[29]RM Revenue'!$B:$B,'Mason Co. Regulated - Price Out'!$A107,'[29]RM Revenue'!Z:Z)</f>
        <v>0</v>
      </c>
      <c r="O107" s="113">
        <f>SUMIF('[29]RM Revenue'!$B:$B,'Mason Co. Regulated - Price Out'!$A107,'[29]RM Revenue'!AA:AA)</f>
        <v>0</v>
      </c>
      <c r="P107" s="113">
        <f>SUMIF('[29]RM Revenue'!$B:$B,'Mason Co. Regulated - Price Out'!$A107,'[29]RM Revenue'!AB:AB)</f>
        <v>0</v>
      </c>
      <c r="Q107" s="113">
        <f>SUMIF('[29]RM Revenue'!$B:$B,'Mason Co. Regulated - Price Out'!$A107,'[29]RM Revenue'!AC:AC)</f>
        <v>0</v>
      </c>
      <c r="R107" s="113">
        <f>SUMIF('[29]RM Revenue'!$B:$B,'Mason Co. Regulated - Price Out'!$A107,'[29]RM Revenue'!AD:AD)</f>
        <v>0</v>
      </c>
      <c r="S107" s="113">
        <f t="shared" si="53"/>
        <v>0</v>
      </c>
      <c r="T107" s="113"/>
      <c r="U107" s="113">
        <f t="shared" si="68"/>
        <v>0</v>
      </c>
      <c r="V107" s="113">
        <f t="shared" si="68"/>
        <v>0</v>
      </c>
      <c r="W107" s="113">
        <f t="shared" si="68"/>
        <v>0</v>
      </c>
      <c r="X107" s="113">
        <f t="shared" si="67"/>
        <v>0</v>
      </c>
      <c r="Y107" s="113">
        <f t="shared" si="67"/>
        <v>0</v>
      </c>
      <c r="Z107" s="113">
        <f t="shared" si="67"/>
        <v>0</v>
      </c>
      <c r="AA107" s="113">
        <f t="shared" si="67"/>
        <v>0</v>
      </c>
      <c r="AB107" s="113">
        <f t="shared" si="67"/>
        <v>0</v>
      </c>
      <c r="AC107" s="113">
        <f t="shared" si="67"/>
        <v>0</v>
      </c>
      <c r="AD107" s="113">
        <f t="shared" si="67"/>
        <v>0</v>
      </c>
      <c r="AE107" s="113">
        <f t="shared" si="67"/>
        <v>0</v>
      </c>
      <c r="AF107" s="113">
        <f t="shared" si="67"/>
        <v>0</v>
      </c>
      <c r="AG107" s="133">
        <f t="shared" si="54"/>
        <v>0</v>
      </c>
      <c r="AH107" s="109"/>
      <c r="AI107" s="159">
        <f t="shared" si="61"/>
        <v>0</v>
      </c>
      <c r="AJ107" s="159">
        <f t="shared" si="62"/>
        <v>0</v>
      </c>
      <c r="AK107" s="159">
        <f t="shared" si="63"/>
        <v>0</v>
      </c>
      <c r="AL107" s="159">
        <f t="shared" si="64"/>
        <v>0</v>
      </c>
      <c r="AM107" s="160" t="e">
        <f t="shared" si="65"/>
        <v>#N/A</v>
      </c>
      <c r="AN107" s="160" t="e">
        <f t="shared" si="66"/>
        <v>#DIV/0!</v>
      </c>
    </row>
    <row r="108" spans="1:40" s="92" customFormat="1">
      <c r="A108" s="92" t="str">
        <f>$A$1&amp;"SURC"&amp;C108</f>
        <v>MASON CO-REGULATEDSURCFUEL-RES MASON</v>
      </c>
      <c r="B108" s="92">
        <f t="shared" si="37"/>
        <v>1</v>
      </c>
      <c r="C108" s="110" t="s">
        <v>274</v>
      </c>
      <c r="D108" s="110" t="str">
        <f>VLOOKUP(C108,'[29]RM Revenue'!J:K,2,FALSE)</f>
        <v>FUEL &amp; MATERIAL SURCHARGE</v>
      </c>
      <c r="E108" s="111" t="e">
        <f>VLOOKUP(A108,'[29]Service Codes'!$A$2:$H$803,8,FALSE)</f>
        <v>#N/A</v>
      </c>
      <c r="F108" s="112"/>
      <c r="G108" s="113">
        <f>SUMIF('[29]RM Revenue'!$B:$B,'Mason Co. Regulated - Price Out'!$A108,'[29]RM Revenue'!S:S)</f>
        <v>0</v>
      </c>
      <c r="H108" s="113">
        <f>SUMIF('[29]RM Revenue'!$B:$B,'Mason Co. Regulated - Price Out'!$A108,'[29]RM Revenue'!T:T)</f>
        <v>0</v>
      </c>
      <c r="I108" s="113">
        <f>SUMIF('[29]RM Revenue'!$B:$B,'Mason Co. Regulated - Price Out'!$A108,'[29]RM Revenue'!U:U)</f>
        <v>0</v>
      </c>
      <c r="J108" s="113">
        <f>SUMIF('[29]RM Revenue'!$B:$B,'Mason Co. Regulated - Price Out'!$A108,'[29]RM Revenue'!V:V)</f>
        <v>0</v>
      </c>
      <c r="K108" s="113">
        <f>SUMIF('[29]RM Revenue'!$B:$B,'Mason Co. Regulated - Price Out'!$A108,'[29]RM Revenue'!W:W)</f>
        <v>0</v>
      </c>
      <c r="L108" s="113">
        <f>SUMIF('[29]RM Revenue'!$B:$B,'Mason Co. Regulated - Price Out'!$A108,'[29]RM Revenue'!X:X)</f>
        <v>0</v>
      </c>
      <c r="M108" s="113">
        <f>SUMIF('[29]RM Revenue'!$B:$B,'Mason Co. Regulated - Price Out'!$A108,'[29]RM Revenue'!Y:Y)</f>
        <v>0</v>
      </c>
      <c r="N108" s="113">
        <f>SUMIF('[29]RM Revenue'!$B:$B,'Mason Co. Regulated - Price Out'!$A108,'[29]RM Revenue'!Z:Z)</f>
        <v>0</v>
      </c>
      <c r="O108" s="113">
        <f>SUMIF('[29]RM Revenue'!$B:$B,'Mason Co. Regulated - Price Out'!$A108,'[29]RM Revenue'!AA:AA)</f>
        <v>0</v>
      </c>
      <c r="P108" s="113">
        <f>SUMIF('[29]RM Revenue'!$B:$B,'Mason Co. Regulated - Price Out'!$A108,'[29]RM Revenue'!AB:AB)</f>
        <v>0</v>
      </c>
      <c r="Q108" s="113">
        <f>SUMIF('[29]RM Revenue'!$B:$B,'Mason Co. Regulated - Price Out'!$A108,'[29]RM Revenue'!AC:AC)</f>
        <v>0</v>
      </c>
      <c r="R108" s="113">
        <f>SUMIF('[29]RM Revenue'!$B:$B,'Mason Co. Regulated - Price Out'!$A108,'[29]RM Revenue'!AD:AD)</f>
        <v>0</v>
      </c>
      <c r="S108" s="113">
        <f t="shared" si="53"/>
        <v>0</v>
      </c>
      <c r="T108" s="113"/>
      <c r="U108" s="113">
        <f t="shared" si="68"/>
        <v>0</v>
      </c>
      <c r="V108" s="113">
        <f t="shared" si="68"/>
        <v>0</v>
      </c>
      <c r="W108" s="113">
        <f t="shared" si="68"/>
        <v>0</v>
      </c>
      <c r="X108" s="113">
        <f t="shared" si="67"/>
        <v>0</v>
      </c>
      <c r="Y108" s="113">
        <f t="shared" si="67"/>
        <v>0</v>
      </c>
      <c r="Z108" s="113">
        <f t="shared" si="67"/>
        <v>0</v>
      </c>
      <c r="AA108" s="113">
        <f t="shared" si="67"/>
        <v>0</v>
      </c>
      <c r="AB108" s="113">
        <f t="shared" si="67"/>
        <v>0</v>
      </c>
      <c r="AC108" s="113">
        <f t="shared" si="67"/>
        <v>0</v>
      </c>
      <c r="AD108" s="113">
        <f t="shared" si="67"/>
        <v>0</v>
      </c>
      <c r="AE108" s="113">
        <f t="shared" si="67"/>
        <v>0</v>
      </c>
      <c r="AF108" s="113">
        <f t="shared" si="67"/>
        <v>0</v>
      </c>
      <c r="AG108" s="133">
        <f t="shared" si="54"/>
        <v>0</v>
      </c>
      <c r="AH108" s="109"/>
      <c r="AI108" s="159">
        <f t="shared" si="61"/>
        <v>0</v>
      </c>
      <c r="AJ108" s="159">
        <f t="shared" si="62"/>
        <v>0</v>
      </c>
      <c r="AK108" s="159">
        <f t="shared" si="63"/>
        <v>0</v>
      </c>
      <c r="AL108" s="159">
        <f t="shared" si="64"/>
        <v>0</v>
      </c>
      <c r="AM108" s="160" t="e">
        <f t="shared" si="65"/>
        <v>#N/A</v>
      </c>
      <c r="AN108" s="160" t="e">
        <f t="shared" si="66"/>
        <v>#DIV/0!</v>
      </c>
    </row>
    <row r="109" spans="1:40" s="92" customFormat="1">
      <c r="A109" s="92" t="str">
        <f>$A$1&amp;"SURC"&amp;C109</f>
        <v>MASON CO-REGULATEDSURCFUEL-RECY MASON</v>
      </c>
      <c r="B109" s="92">
        <f t="shared" si="37"/>
        <v>1</v>
      </c>
      <c r="C109" s="110" t="s">
        <v>275</v>
      </c>
      <c r="D109" s="110" t="str">
        <f>VLOOKUP(C109,'[29]RM Revenue'!J:K,2,FALSE)</f>
        <v>FUEL &amp; MATERIAL SURCHARGE</v>
      </c>
      <c r="E109" s="111" t="e">
        <f>VLOOKUP(A109,'[29]Service Codes'!$A$2:$H$803,8,FALSE)</f>
        <v>#N/A</v>
      </c>
      <c r="F109" s="112"/>
      <c r="G109" s="113">
        <f>SUMIF('[29]RM Revenue'!$B:$B,'Mason Co. Regulated - Price Out'!$A109,'[29]RM Revenue'!S:S)</f>
        <v>0</v>
      </c>
      <c r="H109" s="113">
        <f>SUMIF('[29]RM Revenue'!$B:$B,'Mason Co. Regulated - Price Out'!$A109,'[29]RM Revenue'!T:T)</f>
        <v>0</v>
      </c>
      <c r="I109" s="113">
        <f>SUMIF('[29]RM Revenue'!$B:$B,'Mason Co. Regulated - Price Out'!$A109,'[29]RM Revenue'!U:U)</f>
        <v>0</v>
      </c>
      <c r="J109" s="113">
        <f>SUMIF('[29]RM Revenue'!$B:$B,'Mason Co. Regulated - Price Out'!$A109,'[29]RM Revenue'!V:V)</f>
        <v>0</v>
      </c>
      <c r="K109" s="113">
        <f>SUMIF('[29]RM Revenue'!$B:$B,'Mason Co. Regulated - Price Out'!$A109,'[29]RM Revenue'!W:W)</f>
        <v>0</v>
      </c>
      <c r="L109" s="113">
        <f>SUMIF('[29]RM Revenue'!$B:$B,'Mason Co. Regulated - Price Out'!$A109,'[29]RM Revenue'!X:X)</f>
        <v>0</v>
      </c>
      <c r="M109" s="113">
        <f>SUMIF('[29]RM Revenue'!$B:$B,'Mason Co. Regulated - Price Out'!$A109,'[29]RM Revenue'!Y:Y)</f>
        <v>0</v>
      </c>
      <c r="N109" s="113">
        <f>SUMIF('[29]RM Revenue'!$B:$B,'Mason Co. Regulated - Price Out'!$A109,'[29]RM Revenue'!Z:Z)</f>
        <v>0</v>
      </c>
      <c r="O109" s="113">
        <f>SUMIF('[29]RM Revenue'!$B:$B,'Mason Co. Regulated - Price Out'!$A109,'[29]RM Revenue'!AA:AA)</f>
        <v>0</v>
      </c>
      <c r="P109" s="113">
        <f>SUMIF('[29]RM Revenue'!$B:$B,'Mason Co. Regulated - Price Out'!$A109,'[29]RM Revenue'!AB:AB)</f>
        <v>0</v>
      </c>
      <c r="Q109" s="113">
        <f>SUMIF('[29]RM Revenue'!$B:$B,'Mason Co. Regulated - Price Out'!$A109,'[29]RM Revenue'!AC:AC)</f>
        <v>0</v>
      </c>
      <c r="R109" s="113">
        <f>SUMIF('[29]RM Revenue'!$B:$B,'Mason Co. Regulated - Price Out'!$A109,'[29]RM Revenue'!AD:AD)</f>
        <v>0</v>
      </c>
      <c r="S109" s="113">
        <f t="shared" si="53"/>
        <v>0</v>
      </c>
      <c r="T109" s="113"/>
      <c r="U109" s="113">
        <f t="shared" si="68"/>
        <v>0</v>
      </c>
      <c r="V109" s="113">
        <f t="shared" si="68"/>
        <v>0</v>
      </c>
      <c r="W109" s="113">
        <f t="shared" si="68"/>
        <v>0</v>
      </c>
      <c r="X109" s="113">
        <f t="shared" si="67"/>
        <v>0</v>
      </c>
      <c r="Y109" s="113">
        <f t="shared" si="67"/>
        <v>0</v>
      </c>
      <c r="Z109" s="113">
        <f t="shared" si="67"/>
        <v>0</v>
      </c>
      <c r="AA109" s="113">
        <f t="shared" si="67"/>
        <v>0</v>
      </c>
      <c r="AB109" s="113">
        <f t="shared" si="67"/>
        <v>0</v>
      </c>
      <c r="AC109" s="113">
        <f t="shared" si="67"/>
        <v>0</v>
      </c>
      <c r="AD109" s="113">
        <f t="shared" si="67"/>
        <v>0</v>
      </c>
      <c r="AE109" s="113">
        <f t="shared" si="67"/>
        <v>0</v>
      </c>
      <c r="AF109" s="113">
        <f t="shared" si="67"/>
        <v>0</v>
      </c>
      <c r="AG109" s="133">
        <f t="shared" si="54"/>
        <v>0</v>
      </c>
      <c r="AH109" s="109"/>
      <c r="AI109" s="159">
        <f t="shared" si="61"/>
        <v>0</v>
      </c>
      <c r="AJ109" s="159">
        <f t="shared" si="62"/>
        <v>0</v>
      </c>
      <c r="AK109" s="159">
        <f t="shared" si="63"/>
        <v>0</v>
      </c>
      <c r="AL109" s="159">
        <f t="shared" si="64"/>
        <v>0</v>
      </c>
      <c r="AM109" s="160" t="e">
        <f t="shared" si="65"/>
        <v>#N/A</v>
      </c>
      <c r="AN109" s="160" t="e">
        <f t="shared" si="66"/>
        <v>#DIV/0!</v>
      </c>
    </row>
    <row r="110" spans="1:40" s="92" customFormat="1">
      <c r="A110" s="92" t="str">
        <f t="shared" ref="A110:A120" si="69">$A$1&amp;"Commercial - Rearload"&amp;C110</f>
        <v>MASON CO-REGULATEDCommercial - RearloadR1YDPU</v>
      </c>
      <c r="B110" s="92">
        <f t="shared" si="37"/>
        <v>1</v>
      </c>
      <c r="C110" s="110" t="s">
        <v>276</v>
      </c>
      <c r="D110" s="110" t="str">
        <f>VLOOKUP(C110,'[29]RM Revenue'!J:K,2,FALSE)</f>
        <v>1YD CONTAINER PICKUP</v>
      </c>
      <c r="E110" s="111">
        <f>VLOOKUP(A110,'[29]Service Codes'!$A$2:$H$803,8,FALSE)</f>
        <v>17.29</v>
      </c>
      <c r="F110" s="112"/>
      <c r="G110" s="113">
        <f>SUMIF('[29]RM Revenue'!$B:$B,'Mason Co. Regulated - Price Out'!$A110,'[29]RM Revenue'!S:S)</f>
        <v>0</v>
      </c>
      <c r="H110" s="113">
        <f>SUMIF('[29]RM Revenue'!$B:$B,'Mason Co. Regulated - Price Out'!$A110,'[29]RM Revenue'!T:T)</f>
        <v>0</v>
      </c>
      <c r="I110" s="113">
        <f>SUMIF('[29]RM Revenue'!$B:$B,'Mason Co. Regulated - Price Out'!$A110,'[29]RM Revenue'!U:U)</f>
        <v>34.58</v>
      </c>
      <c r="J110" s="113">
        <f>SUMIF('[29]RM Revenue'!$B:$B,'Mason Co. Regulated - Price Out'!$A110,'[29]RM Revenue'!V:V)</f>
        <v>0</v>
      </c>
      <c r="K110" s="113">
        <f>SUMIF('[29]RM Revenue'!$B:$B,'Mason Co. Regulated - Price Out'!$A110,'[29]RM Revenue'!W:W)</f>
        <v>0</v>
      </c>
      <c r="L110" s="113">
        <f>SUMIF('[29]RM Revenue'!$B:$B,'Mason Co. Regulated - Price Out'!$A110,'[29]RM Revenue'!X:X)</f>
        <v>0</v>
      </c>
      <c r="M110" s="113">
        <f>SUMIF('[29]RM Revenue'!$B:$B,'Mason Co. Regulated - Price Out'!$A110,'[29]RM Revenue'!Y:Y)</f>
        <v>0</v>
      </c>
      <c r="N110" s="113">
        <f>SUMIF('[29]RM Revenue'!$B:$B,'Mason Co. Regulated - Price Out'!$A110,'[29]RM Revenue'!Z:Z)</f>
        <v>0</v>
      </c>
      <c r="O110" s="113">
        <f>SUMIF('[29]RM Revenue'!$B:$B,'Mason Co. Regulated - Price Out'!$A110,'[29]RM Revenue'!AA:AA)</f>
        <v>0</v>
      </c>
      <c r="P110" s="113">
        <f>SUMIF('[29]RM Revenue'!$B:$B,'Mason Co. Regulated - Price Out'!$A110,'[29]RM Revenue'!AB:AB)</f>
        <v>0</v>
      </c>
      <c r="Q110" s="113">
        <f>SUMIF('[29]RM Revenue'!$B:$B,'Mason Co. Regulated - Price Out'!$A110,'[29]RM Revenue'!AC:AC)</f>
        <v>0</v>
      </c>
      <c r="R110" s="113">
        <f>SUMIF('[29]RM Revenue'!$B:$B,'Mason Co. Regulated - Price Out'!$A110,'[29]RM Revenue'!AD:AD)</f>
        <v>0</v>
      </c>
      <c r="S110" s="113">
        <f t="shared" si="53"/>
        <v>34.58</v>
      </c>
      <c r="T110" s="113"/>
      <c r="U110" s="113">
        <f t="shared" si="68"/>
        <v>0</v>
      </c>
      <c r="V110" s="113">
        <f t="shared" si="68"/>
        <v>0</v>
      </c>
      <c r="W110" s="113">
        <f t="shared" si="68"/>
        <v>2</v>
      </c>
      <c r="X110" s="113">
        <f t="shared" si="67"/>
        <v>0</v>
      </c>
      <c r="Y110" s="113">
        <f t="shared" si="67"/>
        <v>0</v>
      </c>
      <c r="Z110" s="113">
        <f t="shared" si="67"/>
        <v>0</v>
      </c>
      <c r="AA110" s="113">
        <f t="shared" si="67"/>
        <v>0</v>
      </c>
      <c r="AB110" s="113">
        <f t="shared" si="67"/>
        <v>0</v>
      </c>
      <c r="AC110" s="113">
        <f t="shared" si="67"/>
        <v>0</v>
      </c>
      <c r="AD110" s="113">
        <f t="shared" si="67"/>
        <v>0</v>
      </c>
      <c r="AE110" s="113">
        <f t="shared" si="67"/>
        <v>0</v>
      </c>
      <c r="AF110" s="113">
        <f t="shared" si="67"/>
        <v>0</v>
      </c>
      <c r="AG110" s="133">
        <f t="shared" si="54"/>
        <v>0.16666666666666666</v>
      </c>
      <c r="AH110" s="109"/>
      <c r="AI110" s="159">
        <f t="shared" si="61"/>
        <v>17.337111690947307</v>
      </c>
      <c r="AJ110" s="159">
        <f t="shared" si="62"/>
        <v>4.7111690947307494E-2</v>
      </c>
      <c r="AK110" s="159">
        <f t="shared" si="63"/>
        <v>9.4223381894614988E-2</v>
      </c>
      <c r="AL110" s="159">
        <f t="shared" si="64"/>
        <v>34.674223381894613</v>
      </c>
      <c r="AM110" s="160">
        <f t="shared" si="65"/>
        <v>2.7247941554255349E-3</v>
      </c>
      <c r="AN110" s="160">
        <f t="shared" si="66"/>
        <v>2.7247941554255349E-3</v>
      </c>
    </row>
    <row r="111" spans="1:40" s="92" customFormat="1">
      <c r="A111" s="92" t="str">
        <f t="shared" si="69"/>
        <v>MASON CO-REGULATEDCommercial - RearloadR1.5YDPU</v>
      </c>
      <c r="B111" s="92">
        <f t="shared" si="37"/>
        <v>1</v>
      </c>
      <c r="C111" s="110" t="s">
        <v>277</v>
      </c>
      <c r="D111" s="110" t="str">
        <f>VLOOKUP(C111,'[29]RM Revenue'!J:K,2,FALSE)</f>
        <v>1.5YD CONTAINER PICKUP</v>
      </c>
      <c r="E111" s="111">
        <f>VLOOKUP(A111,'[29]Service Codes'!$A$2:$H$803,8,FALSE)</f>
        <v>19.170000000000002</v>
      </c>
      <c r="F111" s="112"/>
      <c r="G111" s="113">
        <f>SUMIF('[29]RM Revenue'!$B:$B,'Mason Co. Regulated - Price Out'!$A111,'[29]RM Revenue'!S:S)</f>
        <v>134.19</v>
      </c>
      <c r="H111" s="113">
        <f>SUMIF('[29]RM Revenue'!$B:$B,'Mason Co. Regulated - Price Out'!$A111,'[29]RM Revenue'!T:T)</f>
        <v>76.680000000000007</v>
      </c>
      <c r="I111" s="113">
        <f>SUMIF('[29]RM Revenue'!$B:$B,'Mason Co. Regulated - Price Out'!$A111,'[29]RM Revenue'!U:U)</f>
        <v>57.51</v>
      </c>
      <c r="J111" s="113">
        <f>SUMIF('[29]RM Revenue'!$B:$B,'Mason Co. Regulated - Price Out'!$A111,'[29]RM Revenue'!V:V)</f>
        <v>95.85</v>
      </c>
      <c r="K111" s="113">
        <f>SUMIF('[29]RM Revenue'!$B:$B,'Mason Co. Regulated - Price Out'!$A111,'[29]RM Revenue'!W:W)</f>
        <v>249.21</v>
      </c>
      <c r="L111" s="113">
        <f>SUMIF('[29]RM Revenue'!$B:$B,'Mason Co. Regulated - Price Out'!$A111,'[29]RM Revenue'!X:X)</f>
        <v>172.53</v>
      </c>
      <c r="M111" s="113">
        <f>SUMIF('[29]RM Revenue'!$B:$B,'Mason Co. Regulated - Price Out'!$A111,'[29]RM Revenue'!Y:Y)</f>
        <v>191.7</v>
      </c>
      <c r="N111" s="113">
        <f>SUMIF('[29]RM Revenue'!$B:$B,'Mason Co. Regulated - Price Out'!$A111,'[29]RM Revenue'!Z:Z)</f>
        <v>153.36000000000001</v>
      </c>
      <c r="O111" s="113">
        <f>SUMIF('[29]RM Revenue'!$B:$B,'Mason Co. Regulated - Price Out'!$A111,'[29]RM Revenue'!AA:AA)</f>
        <v>57.51</v>
      </c>
      <c r="P111" s="113">
        <f>SUMIF('[29]RM Revenue'!$B:$B,'Mason Co. Regulated - Price Out'!$A111,'[29]RM Revenue'!AB:AB)</f>
        <v>38.340000000000003</v>
      </c>
      <c r="Q111" s="113">
        <f>SUMIF('[29]RM Revenue'!$B:$B,'Mason Co. Regulated - Price Out'!$A111,'[29]RM Revenue'!AC:AC)</f>
        <v>38.340000000000003</v>
      </c>
      <c r="R111" s="113">
        <f>SUMIF('[29]RM Revenue'!$B:$B,'Mason Co. Regulated - Price Out'!$A111,'[29]RM Revenue'!AD:AD)</f>
        <v>38.340000000000003</v>
      </c>
      <c r="S111" s="113">
        <f t="shared" si="53"/>
        <v>1303.56</v>
      </c>
      <c r="T111" s="113"/>
      <c r="U111" s="113">
        <f t="shared" si="68"/>
        <v>6.9999999999999991</v>
      </c>
      <c r="V111" s="113">
        <f t="shared" si="68"/>
        <v>4</v>
      </c>
      <c r="W111" s="113">
        <f t="shared" si="68"/>
        <v>2.9999999999999996</v>
      </c>
      <c r="X111" s="113">
        <f t="shared" si="67"/>
        <v>4.9999999999999991</v>
      </c>
      <c r="Y111" s="113">
        <f t="shared" si="67"/>
        <v>13</v>
      </c>
      <c r="Z111" s="113">
        <f t="shared" si="67"/>
        <v>9</v>
      </c>
      <c r="AA111" s="113">
        <f t="shared" si="67"/>
        <v>9.9999999999999982</v>
      </c>
      <c r="AB111" s="113">
        <f t="shared" si="67"/>
        <v>8</v>
      </c>
      <c r="AC111" s="113">
        <f t="shared" si="67"/>
        <v>2.9999999999999996</v>
      </c>
      <c r="AD111" s="113">
        <f t="shared" si="67"/>
        <v>2</v>
      </c>
      <c r="AE111" s="113">
        <f t="shared" si="67"/>
        <v>2</v>
      </c>
      <c r="AF111" s="113">
        <f t="shared" si="67"/>
        <v>2</v>
      </c>
      <c r="AG111" s="133">
        <f t="shared" si="54"/>
        <v>5.666666666666667</v>
      </c>
      <c r="AH111" s="109"/>
      <c r="AI111" s="159">
        <f t="shared" si="61"/>
        <v>19.22223430395951</v>
      </c>
      <c r="AJ111" s="159">
        <f t="shared" si="62"/>
        <v>5.2234303959508566E-2</v>
      </c>
      <c r="AK111" s="159">
        <f t="shared" si="63"/>
        <v>3.5519326692465825</v>
      </c>
      <c r="AL111" s="159">
        <f t="shared" si="64"/>
        <v>1307.1119326692465</v>
      </c>
      <c r="AM111" s="160">
        <f t="shared" si="65"/>
        <v>2.7247941554255899E-3</v>
      </c>
      <c r="AN111" s="160">
        <f t="shared" si="66"/>
        <v>2.7247941554255904E-3</v>
      </c>
    </row>
    <row r="112" spans="1:40" s="92" customFormat="1">
      <c r="A112" s="92" t="str">
        <f t="shared" si="69"/>
        <v>MASON CO-REGULATEDCommercial - RearloadR2YDPU</v>
      </c>
      <c r="B112" s="92">
        <f t="shared" si="37"/>
        <v>1</v>
      </c>
      <c r="C112" s="110" t="s">
        <v>278</v>
      </c>
      <c r="D112" s="110" t="str">
        <f>VLOOKUP(C112,'[29]RM Revenue'!J:K,2,FALSE)</f>
        <v>2YD CONTAINER PICKUP</v>
      </c>
      <c r="E112" s="111">
        <f>VLOOKUP(A112,'[29]Service Codes'!$A$2:$H$803,8,FALSE)</f>
        <v>25.33</v>
      </c>
      <c r="F112" s="112"/>
      <c r="G112" s="113">
        <f>SUMIF('[29]RM Revenue'!$B:$B,'Mason Co. Regulated - Price Out'!$A112,'[29]RM Revenue'!S:S)</f>
        <v>202.64</v>
      </c>
      <c r="H112" s="113">
        <f>SUMIF('[29]RM Revenue'!$B:$B,'Mason Co. Regulated - Price Out'!$A112,'[29]RM Revenue'!T:T)</f>
        <v>75.989999999999995</v>
      </c>
      <c r="I112" s="113">
        <f>SUMIF('[29]RM Revenue'!$B:$B,'Mason Co. Regulated - Price Out'!$A112,'[29]RM Revenue'!U:U)</f>
        <v>126.65</v>
      </c>
      <c r="J112" s="113">
        <f>SUMIF('[29]RM Revenue'!$B:$B,'Mason Co. Regulated - Price Out'!$A112,'[29]RM Revenue'!V:V)</f>
        <v>151.97999999999999</v>
      </c>
      <c r="K112" s="113">
        <f>SUMIF('[29]RM Revenue'!$B:$B,'Mason Co. Regulated - Price Out'!$A112,'[29]RM Revenue'!W:W)</f>
        <v>506.6</v>
      </c>
      <c r="L112" s="113">
        <f>SUMIF('[29]RM Revenue'!$B:$B,'Mason Co. Regulated - Price Out'!$A112,'[29]RM Revenue'!X:X)</f>
        <v>177.31</v>
      </c>
      <c r="M112" s="113">
        <f>SUMIF('[29]RM Revenue'!$B:$B,'Mason Co. Regulated - Price Out'!$A112,'[29]RM Revenue'!Y:Y)</f>
        <v>962.54</v>
      </c>
      <c r="N112" s="113">
        <f>SUMIF('[29]RM Revenue'!$B:$B,'Mason Co. Regulated - Price Out'!$A112,'[29]RM Revenue'!Z:Z)</f>
        <v>709.24</v>
      </c>
      <c r="O112" s="113">
        <f>SUMIF('[29]RM Revenue'!$B:$B,'Mason Co. Regulated - Price Out'!$A112,'[29]RM Revenue'!AA:AA)</f>
        <v>379.95</v>
      </c>
      <c r="P112" s="113">
        <f>SUMIF('[29]RM Revenue'!$B:$B,'Mason Co. Regulated - Price Out'!$A112,'[29]RM Revenue'!AB:AB)</f>
        <v>303.95999999999998</v>
      </c>
      <c r="Q112" s="113">
        <f>SUMIF('[29]RM Revenue'!$B:$B,'Mason Co. Regulated - Price Out'!$A112,'[29]RM Revenue'!AC:AC)</f>
        <v>151.97999999999999</v>
      </c>
      <c r="R112" s="113">
        <f>SUMIF('[29]RM Revenue'!$B:$B,'Mason Co. Regulated - Price Out'!$A112,'[29]RM Revenue'!AD:AD)</f>
        <v>101.32</v>
      </c>
      <c r="S112" s="113">
        <f t="shared" si="53"/>
        <v>3850.16</v>
      </c>
      <c r="T112" s="113"/>
      <c r="U112" s="113">
        <f t="shared" si="68"/>
        <v>8</v>
      </c>
      <c r="V112" s="113">
        <f t="shared" si="68"/>
        <v>3</v>
      </c>
      <c r="W112" s="113">
        <f t="shared" si="68"/>
        <v>5.0000000000000009</v>
      </c>
      <c r="X112" s="113">
        <f t="shared" si="67"/>
        <v>6</v>
      </c>
      <c r="Y112" s="113">
        <f t="shared" si="67"/>
        <v>20.000000000000004</v>
      </c>
      <c r="Z112" s="113">
        <f t="shared" si="67"/>
        <v>7.0000000000000009</v>
      </c>
      <c r="AA112" s="113">
        <f t="shared" si="67"/>
        <v>38</v>
      </c>
      <c r="AB112" s="113">
        <f t="shared" si="67"/>
        <v>28.000000000000004</v>
      </c>
      <c r="AC112" s="113">
        <f t="shared" si="67"/>
        <v>15</v>
      </c>
      <c r="AD112" s="113">
        <f t="shared" si="67"/>
        <v>12</v>
      </c>
      <c r="AE112" s="113">
        <f t="shared" si="67"/>
        <v>6</v>
      </c>
      <c r="AF112" s="113">
        <f t="shared" si="67"/>
        <v>4</v>
      </c>
      <c r="AG112" s="133">
        <f t="shared" si="54"/>
        <v>12.666666666666666</v>
      </c>
      <c r="AH112" s="109"/>
      <c r="AI112" s="159">
        <f t="shared" si="61"/>
        <v>25.399019035956929</v>
      </c>
      <c r="AJ112" s="159">
        <f t="shared" si="62"/>
        <v>6.9019035956930708E-2</v>
      </c>
      <c r="AK112" s="159">
        <f t="shared" si="63"/>
        <v>10.490893465453468</v>
      </c>
      <c r="AL112" s="159">
        <f t="shared" si="64"/>
        <v>3860.6508934654535</v>
      </c>
      <c r="AM112" s="160">
        <f t="shared" si="65"/>
        <v>2.7247941554256103E-3</v>
      </c>
      <c r="AN112" s="160">
        <f t="shared" si="66"/>
        <v>2.7247941554256103E-3</v>
      </c>
    </row>
    <row r="113" spans="1:40" s="92" customFormat="1">
      <c r="A113" s="92" t="str">
        <f t="shared" si="69"/>
        <v>MASON CO-REGULATEDCommercial - RearloadR1.5YDRENTTM</v>
      </c>
      <c r="B113" s="92">
        <f t="shared" si="37"/>
        <v>1</v>
      </c>
      <c r="C113" s="110" t="s">
        <v>279</v>
      </c>
      <c r="D113" s="110" t="str">
        <f>VLOOKUP(C113,'[29]RM Revenue'!J:K,2,FALSE)</f>
        <v>1.5 YD TEMP CONT RENT MON</v>
      </c>
      <c r="E113" s="111">
        <f>VLOOKUP(A113,'[29]Service Codes'!$A$2:$H$803,8,FALSE)</f>
        <v>15.77</v>
      </c>
      <c r="F113" s="112"/>
      <c r="G113" s="113">
        <f>SUMIF('[29]RM Revenue'!$B:$B,'Mason Co. Regulated - Price Out'!$A113,'[29]RM Revenue'!S:S)</f>
        <v>15.77</v>
      </c>
      <c r="H113" s="113">
        <f>SUMIF('[29]RM Revenue'!$B:$B,'Mason Co. Regulated - Price Out'!$A113,'[29]RM Revenue'!T:T)</f>
        <v>15.77</v>
      </c>
      <c r="I113" s="113">
        <f>SUMIF('[29]RM Revenue'!$B:$B,'Mason Co. Regulated - Price Out'!$A113,'[29]RM Revenue'!U:U)</f>
        <v>19.45</v>
      </c>
      <c r="J113" s="113">
        <f>SUMIF('[29]RM Revenue'!$B:$B,'Mason Co. Regulated - Price Out'!$A113,'[29]RM Revenue'!V:V)</f>
        <v>15.77</v>
      </c>
      <c r="K113" s="113">
        <f>SUMIF('[29]RM Revenue'!$B:$B,'Mason Co. Regulated - Price Out'!$A113,'[29]RM Revenue'!W:W)</f>
        <v>31.54</v>
      </c>
      <c r="L113" s="113">
        <f>SUMIF('[29]RM Revenue'!$B:$B,'Mason Co. Regulated - Price Out'!$A113,'[29]RM Revenue'!X:X)</f>
        <v>94.62</v>
      </c>
      <c r="M113" s="113">
        <f>SUMIF('[29]RM Revenue'!$B:$B,'Mason Co. Regulated - Price Out'!$A113,'[29]RM Revenue'!Y:Y)</f>
        <v>110.39</v>
      </c>
      <c r="N113" s="113">
        <f>SUMIF('[29]RM Revenue'!$B:$B,'Mason Co. Regulated - Price Out'!$A113,'[29]RM Revenue'!Z:Z)</f>
        <v>121.96</v>
      </c>
      <c r="O113" s="113">
        <f>SUMIF('[29]RM Revenue'!$B:$B,'Mason Co. Regulated - Price Out'!$A113,'[29]RM Revenue'!AA:AA)</f>
        <v>94.62</v>
      </c>
      <c r="P113" s="113">
        <f>SUMIF('[29]RM Revenue'!$B:$B,'Mason Co. Regulated - Price Out'!$A113,'[29]RM Revenue'!AB:AB)</f>
        <v>86.74</v>
      </c>
      <c r="Q113" s="113">
        <f>SUMIF('[29]RM Revenue'!$B:$B,'Mason Co. Regulated - Price Out'!$A113,'[29]RM Revenue'!AC:AC)</f>
        <v>81.48</v>
      </c>
      <c r="R113" s="113">
        <f>SUMIF('[29]RM Revenue'!$B:$B,'Mason Co. Regulated - Price Out'!$A113,'[29]RM Revenue'!AD:AD)</f>
        <v>78.849999999999994</v>
      </c>
      <c r="S113" s="113">
        <f t="shared" si="53"/>
        <v>766.96</v>
      </c>
      <c r="T113" s="113"/>
      <c r="U113" s="113">
        <f t="shared" si="68"/>
        <v>1</v>
      </c>
      <c r="V113" s="113">
        <f t="shared" si="68"/>
        <v>1</v>
      </c>
      <c r="W113" s="113">
        <f t="shared" si="68"/>
        <v>1.2333544705136334</v>
      </c>
      <c r="X113" s="113">
        <f t="shared" si="67"/>
        <v>1</v>
      </c>
      <c r="Y113" s="113">
        <f t="shared" si="67"/>
        <v>2</v>
      </c>
      <c r="Z113" s="113">
        <f t="shared" si="67"/>
        <v>6.0000000000000009</v>
      </c>
      <c r="AA113" s="113">
        <f t="shared" si="67"/>
        <v>7</v>
      </c>
      <c r="AB113" s="113">
        <f t="shared" si="67"/>
        <v>7.7336715282181352</v>
      </c>
      <c r="AC113" s="113">
        <f t="shared" si="67"/>
        <v>6.0000000000000009</v>
      </c>
      <c r="AD113" s="113">
        <f t="shared" si="67"/>
        <v>5.5003170577045024</v>
      </c>
      <c r="AE113" s="113">
        <f t="shared" si="67"/>
        <v>5.1667723525681675</v>
      </c>
      <c r="AF113" s="113">
        <f t="shared" si="67"/>
        <v>5</v>
      </c>
      <c r="AG113" s="133">
        <f t="shared" si="54"/>
        <v>4.05284295075037</v>
      </c>
      <c r="AH113" s="109"/>
      <c r="AI113" s="159">
        <f t="shared" si="61"/>
        <v>15.812970003831062</v>
      </c>
      <c r="AJ113" s="159">
        <f t="shared" si="62"/>
        <v>4.2970003831062087E-2</v>
      </c>
      <c r="AK113" s="159">
        <f t="shared" si="63"/>
        <v>2.0898081254452365</v>
      </c>
      <c r="AL113" s="159">
        <f t="shared" si="64"/>
        <v>769.04980812544522</v>
      </c>
      <c r="AM113" s="160">
        <f t="shared" si="65"/>
        <v>2.7247941554256238E-3</v>
      </c>
      <c r="AN113" s="160">
        <f t="shared" si="66"/>
        <v>2.7247941554256238E-3</v>
      </c>
    </row>
    <row r="114" spans="1:40" s="147" customFormat="1">
      <c r="A114" s="147" t="str">
        <f t="shared" si="69"/>
        <v>MASON CO-REGULATEDCommercial - RearloadDAMAGE</v>
      </c>
      <c r="B114" s="147">
        <f t="shared" si="37"/>
        <v>1</v>
      </c>
      <c r="C114" s="148" t="s">
        <v>280</v>
      </c>
      <c r="D114" s="148" t="str">
        <f>VLOOKUP(C114,'[29]RM Revenue'!J:K,2,FALSE)</f>
        <v>CHARGE FOR DAMAGE</v>
      </c>
      <c r="E114" s="149" t="e">
        <f>VLOOKUP(A114,'[29]Service Codes'!$A$2:$H$803,8,FALSE)</f>
        <v>#N/A</v>
      </c>
      <c r="F114" s="150"/>
      <c r="G114" s="151">
        <f>SUMIF('[29]RM Revenue'!$B:$B,'Mason Co. Regulated - Price Out'!$A114,'[29]RM Revenue'!S:S)</f>
        <v>0</v>
      </c>
      <c r="H114" s="151">
        <f>SUMIF('[29]RM Revenue'!$B:$B,'Mason Co. Regulated - Price Out'!$A114,'[29]RM Revenue'!T:T)</f>
        <v>0</v>
      </c>
      <c r="I114" s="151">
        <f>SUMIF('[29]RM Revenue'!$B:$B,'Mason Co. Regulated - Price Out'!$A114,'[29]RM Revenue'!U:U)</f>
        <v>0</v>
      </c>
      <c r="J114" s="151">
        <f>SUMIF('[29]RM Revenue'!$B:$B,'Mason Co. Regulated - Price Out'!$A114,'[29]RM Revenue'!V:V)</f>
        <v>0</v>
      </c>
      <c r="K114" s="151">
        <f>SUMIF('[29]RM Revenue'!$B:$B,'Mason Co. Regulated - Price Out'!$A114,'[29]RM Revenue'!W:W)</f>
        <v>0</v>
      </c>
      <c r="L114" s="151">
        <f>SUMIF('[29]RM Revenue'!$B:$B,'Mason Co. Regulated - Price Out'!$A114,'[29]RM Revenue'!X:X)</f>
        <v>0</v>
      </c>
      <c r="M114" s="151">
        <f>SUMIF('[29]RM Revenue'!$B:$B,'Mason Co. Regulated - Price Out'!$A114,'[29]RM Revenue'!Y:Y)</f>
        <v>0</v>
      </c>
      <c r="N114" s="151">
        <f>SUMIF('[29]RM Revenue'!$B:$B,'Mason Co. Regulated - Price Out'!$A114,'[29]RM Revenue'!Z:Z)</f>
        <v>85</v>
      </c>
      <c r="O114" s="151">
        <f>SUMIF('[29]RM Revenue'!$B:$B,'Mason Co. Regulated - Price Out'!$A114,'[29]RM Revenue'!AA:AA)</f>
        <v>0</v>
      </c>
      <c r="P114" s="151">
        <f>SUMIF('[29]RM Revenue'!$B:$B,'Mason Co. Regulated - Price Out'!$A114,'[29]RM Revenue'!AB:AB)</f>
        <v>100</v>
      </c>
      <c r="Q114" s="151">
        <f>SUMIF('[29]RM Revenue'!$B:$B,'Mason Co. Regulated - Price Out'!$A114,'[29]RM Revenue'!AC:AC)</f>
        <v>0</v>
      </c>
      <c r="R114" s="151">
        <f>SUMIF('[29]RM Revenue'!$B:$B,'Mason Co. Regulated - Price Out'!$A114,'[29]RM Revenue'!AD:AD)</f>
        <v>0</v>
      </c>
      <c r="S114" s="151">
        <f t="shared" si="53"/>
        <v>185</v>
      </c>
      <c r="T114" s="151"/>
      <c r="U114" s="151">
        <f t="shared" si="68"/>
        <v>0</v>
      </c>
      <c r="V114" s="151">
        <f t="shared" si="68"/>
        <v>0</v>
      </c>
      <c r="W114" s="151">
        <f t="shared" si="68"/>
        <v>0</v>
      </c>
      <c r="X114" s="151">
        <f t="shared" si="67"/>
        <v>0</v>
      </c>
      <c r="Y114" s="151">
        <f t="shared" si="67"/>
        <v>0</v>
      </c>
      <c r="Z114" s="151">
        <f t="shared" si="67"/>
        <v>0</v>
      </c>
      <c r="AA114" s="151">
        <f t="shared" si="67"/>
        <v>0</v>
      </c>
      <c r="AB114" s="151">
        <f t="shared" si="67"/>
        <v>0</v>
      </c>
      <c r="AC114" s="151">
        <f t="shared" si="67"/>
        <v>0</v>
      </c>
      <c r="AD114" s="151">
        <f t="shared" si="67"/>
        <v>0</v>
      </c>
      <c r="AE114" s="151">
        <f t="shared" si="67"/>
        <v>0</v>
      </c>
      <c r="AF114" s="151">
        <f t="shared" si="67"/>
        <v>0</v>
      </c>
      <c r="AG114" s="133">
        <f t="shared" si="54"/>
        <v>0</v>
      </c>
      <c r="AH114" s="152"/>
      <c r="AI114" s="159">
        <f t="shared" si="61"/>
        <v>0</v>
      </c>
      <c r="AJ114" s="159">
        <f t="shared" si="62"/>
        <v>0</v>
      </c>
      <c r="AK114" s="159">
        <f t="shared" si="63"/>
        <v>0</v>
      </c>
      <c r="AL114" s="159">
        <f t="shared" si="64"/>
        <v>185</v>
      </c>
      <c r="AM114" s="160" t="e">
        <f t="shared" si="65"/>
        <v>#N/A</v>
      </c>
      <c r="AN114" s="160">
        <f t="shared" si="66"/>
        <v>0</v>
      </c>
    </row>
    <row r="115" spans="1:40" s="92" customFormat="1">
      <c r="A115" s="92" t="str">
        <f t="shared" si="69"/>
        <v>MASON CO-REGULATEDCommercial - RearloadCTRIPCAN</v>
      </c>
      <c r="B115" s="92">
        <f t="shared" si="37"/>
        <v>1</v>
      </c>
      <c r="C115" s="110" t="s">
        <v>281</v>
      </c>
      <c r="D115" s="183">
        <f>IFERROR((VLOOKUP(C115,'[29]RM Revenue'!J:K,2,FALSE)),0)</f>
        <v>0</v>
      </c>
      <c r="E115" s="111" t="e">
        <f>VLOOKUP(A115,'[29]Service Codes'!$A$2:$H$803,8,FALSE)</f>
        <v>#N/A</v>
      </c>
      <c r="F115" s="112"/>
      <c r="G115" s="113">
        <f>SUMIF('[29]RM Revenue'!$B:$B,'Mason Co. Regulated - Price Out'!$A115,'[29]RM Revenue'!S:S)</f>
        <v>0</v>
      </c>
      <c r="H115" s="113">
        <f>SUMIF('[29]RM Revenue'!$B:$B,'Mason Co. Regulated - Price Out'!$A115,'[29]RM Revenue'!T:T)</f>
        <v>0</v>
      </c>
      <c r="I115" s="113">
        <f>SUMIF('[29]RM Revenue'!$B:$B,'Mason Co. Regulated - Price Out'!$A115,'[29]RM Revenue'!U:U)</f>
        <v>0</v>
      </c>
      <c r="J115" s="113">
        <f>SUMIF('[29]RM Revenue'!$B:$B,'Mason Co. Regulated - Price Out'!$A115,'[29]RM Revenue'!V:V)</f>
        <v>0</v>
      </c>
      <c r="K115" s="113">
        <f>SUMIF('[29]RM Revenue'!$B:$B,'Mason Co. Regulated - Price Out'!$A115,'[29]RM Revenue'!W:W)</f>
        <v>0</v>
      </c>
      <c r="L115" s="113">
        <f>SUMIF('[29]RM Revenue'!$B:$B,'Mason Co. Regulated - Price Out'!$A115,'[29]RM Revenue'!X:X)</f>
        <v>0</v>
      </c>
      <c r="M115" s="113">
        <f>SUMIF('[29]RM Revenue'!$B:$B,'Mason Co. Regulated - Price Out'!$A115,'[29]RM Revenue'!Y:Y)</f>
        <v>0</v>
      </c>
      <c r="N115" s="113">
        <f>SUMIF('[29]RM Revenue'!$B:$B,'Mason Co. Regulated - Price Out'!$A115,'[29]RM Revenue'!Z:Z)</f>
        <v>0</v>
      </c>
      <c r="O115" s="113">
        <f>SUMIF('[29]RM Revenue'!$B:$B,'Mason Co. Regulated - Price Out'!$A115,'[29]RM Revenue'!AA:AA)</f>
        <v>0</v>
      </c>
      <c r="P115" s="113">
        <f>SUMIF('[29]RM Revenue'!$B:$B,'Mason Co. Regulated - Price Out'!$A115,'[29]RM Revenue'!AB:AB)</f>
        <v>0</v>
      </c>
      <c r="Q115" s="113">
        <f>SUMIF('[29]RM Revenue'!$B:$B,'Mason Co. Regulated - Price Out'!$A115,'[29]RM Revenue'!AC:AC)</f>
        <v>0</v>
      </c>
      <c r="R115" s="113">
        <f>SUMIF('[29]RM Revenue'!$B:$B,'Mason Co. Regulated - Price Out'!$A115,'[29]RM Revenue'!AD:AD)</f>
        <v>0</v>
      </c>
      <c r="S115" s="113">
        <f t="shared" si="53"/>
        <v>0</v>
      </c>
      <c r="T115" s="113"/>
      <c r="U115" s="113">
        <f t="shared" si="68"/>
        <v>0</v>
      </c>
      <c r="V115" s="113">
        <f t="shared" si="68"/>
        <v>0</v>
      </c>
      <c r="W115" s="113">
        <f t="shared" si="68"/>
        <v>0</v>
      </c>
      <c r="X115" s="113">
        <f t="shared" si="67"/>
        <v>0</v>
      </c>
      <c r="Y115" s="113">
        <f t="shared" si="67"/>
        <v>0</v>
      </c>
      <c r="Z115" s="113">
        <f t="shared" si="67"/>
        <v>0</v>
      </c>
      <c r="AA115" s="113">
        <f t="shared" si="67"/>
        <v>0</v>
      </c>
      <c r="AB115" s="113">
        <f t="shared" si="67"/>
        <v>0</v>
      </c>
      <c r="AC115" s="113">
        <f t="shared" si="67"/>
        <v>0</v>
      </c>
      <c r="AD115" s="113">
        <f t="shared" si="67"/>
        <v>0</v>
      </c>
      <c r="AE115" s="113">
        <f t="shared" si="67"/>
        <v>0</v>
      </c>
      <c r="AF115" s="113">
        <f t="shared" si="67"/>
        <v>0</v>
      </c>
      <c r="AG115" s="133">
        <f t="shared" si="54"/>
        <v>0</v>
      </c>
      <c r="AH115" s="109"/>
      <c r="AI115" s="159">
        <f t="shared" si="61"/>
        <v>0</v>
      </c>
      <c r="AJ115" s="159">
        <f t="shared" si="62"/>
        <v>0</v>
      </c>
      <c r="AK115" s="159">
        <f t="shared" si="63"/>
        <v>0</v>
      </c>
      <c r="AL115" s="159">
        <f t="shared" si="64"/>
        <v>0</v>
      </c>
      <c r="AM115" s="160" t="e">
        <f t="shared" si="65"/>
        <v>#N/A</v>
      </c>
      <c r="AN115" s="160" t="e">
        <f t="shared" si="66"/>
        <v>#DIV/0!</v>
      </c>
    </row>
    <row r="116" spans="1:40" s="92" customFormat="1">
      <c r="A116" s="92" t="str">
        <f t="shared" si="69"/>
        <v>MASON CO-REGULATEDCommercial - RearloadCTRIP</v>
      </c>
      <c r="B116" s="92">
        <f t="shared" si="37"/>
        <v>1</v>
      </c>
      <c r="C116" s="110" t="s">
        <v>282</v>
      </c>
      <c r="D116" s="183">
        <f>IFERROR((VLOOKUP(C116,'[29]RM Revenue'!J:K,2,FALSE)),0)</f>
        <v>0</v>
      </c>
      <c r="E116" s="111">
        <f>VLOOKUP(A116,'[29]Service Codes'!$A$2:$H$803,8,FALSE)</f>
        <v>17.39</v>
      </c>
      <c r="F116" s="112"/>
      <c r="G116" s="111">
        <f>SUMIF('[29]RM Revenue'!$B:$B,'Mason Co. Regulated - Price Out'!$A116,'[29]RM Revenue'!S:S)</f>
        <v>0</v>
      </c>
      <c r="H116" s="113">
        <f>SUMIF('[29]RM Revenue'!$B:$B,'Mason Co. Regulated - Price Out'!$A116,'[29]RM Revenue'!T:T)</f>
        <v>0</v>
      </c>
      <c r="I116" s="113">
        <f>SUMIF('[29]RM Revenue'!$B:$B,'Mason Co. Regulated - Price Out'!$A116,'[29]RM Revenue'!U:U)</f>
        <v>0</v>
      </c>
      <c r="J116" s="113">
        <f>SUMIF('[29]RM Revenue'!$B:$B,'Mason Co. Regulated - Price Out'!$A116,'[29]RM Revenue'!V:V)</f>
        <v>0</v>
      </c>
      <c r="K116" s="113">
        <f>SUMIF('[29]RM Revenue'!$B:$B,'Mason Co. Regulated - Price Out'!$A116,'[29]RM Revenue'!W:W)</f>
        <v>0</v>
      </c>
      <c r="L116" s="113">
        <f>SUMIF('[29]RM Revenue'!$B:$B,'Mason Co. Regulated - Price Out'!$A116,'[29]RM Revenue'!X:X)</f>
        <v>0</v>
      </c>
      <c r="M116" s="113">
        <f>SUMIF('[29]RM Revenue'!$B:$B,'Mason Co. Regulated - Price Out'!$A116,'[29]RM Revenue'!Y:Y)</f>
        <v>0</v>
      </c>
      <c r="N116" s="113">
        <f>SUMIF('[29]RM Revenue'!$B:$B,'Mason Co. Regulated - Price Out'!$A116,'[29]RM Revenue'!Z:Z)</f>
        <v>0</v>
      </c>
      <c r="O116" s="113">
        <f>SUMIF('[29]RM Revenue'!$B:$B,'Mason Co. Regulated - Price Out'!$A116,'[29]RM Revenue'!AA:AA)</f>
        <v>0</v>
      </c>
      <c r="P116" s="113">
        <f>SUMIF('[29]RM Revenue'!$B:$B,'Mason Co. Regulated - Price Out'!$A116,'[29]RM Revenue'!AB:AB)</f>
        <v>0</v>
      </c>
      <c r="Q116" s="113">
        <f>SUMIF('[29]RM Revenue'!$B:$B,'Mason Co. Regulated - Price Out'!$A116,'[29]RM Revenue'!AC:AC)</f>
        <v>0</v>
      </c>
      <c r="R116" s="113">
        <f>SUMIF('[29]RM Revenue'!$B:$B,'Mason Co. Regulated - Price Out'!$A116,'[29]RM Revenue'!AD:AD)</f>
        <v>0</v>
      </c>
      <c r="S116" s="113">
        <f t="shared" si="53"/>
        <v>0</v>
      </c>
      <c r="T116" s="113"/>
      <c r="U116" s="113">
        <f t="shared" si="68"/>
        <v>0</v>
      </c>
      <c r="V116" s="113">
        <f t="shared" si="68"/>
        <v>0</v>
      </c>
      <c r="W116" s="113">
        <f t="shared" si="68"/>
        <v>0</v>
      </c>
      <c r="X116" s="113">
        <f t="shared" si="67"/>
        <v>0</v>
      </c>
      <c r="Y116" s="113">
        <f t="shared" si="67"/>
        <v>0</v>
      </c>
      <c r="Z116" s="113">
        <f t="shared" si="67"/>
        <v>0</v>
      </c>
      <c r="AA116" s="113">
        <f t="shared" si="67"/>
        <v>0</v>
      </c>
      <c r="AB116" s="113">
        <f t="shared" si="67"/>
        <v>0</v>
      </c>
      <c r="AC116" s="113">
        <f t="shared" si="67"/>
        <v>0</v>
      </c>
      <c r="AD116" s="113">
        <f t="shared" si="67"/>
        <v>0</v>
      </c>
      <c r="AE116" s="113">
        <f t="shared" si="67"/>
        <v>0</v>
      </c>
      <c r="AF116" s="113">
        <f t="shared" si="67"/>
        <v>0</v>
      </c>
      <c r="AG116" s="133">
        <f t="shared" si="54"/>
        <v>0</v>
      </c>
      <c r="AH116" s="109"/>
      <c r="AI116" s="159">
        <f t="shared" si="61"/>
        <v>17.437384170362851</v>
      </c>
      <c r="AJ116" s="159">
        <f t="shared" si="62"/>
        <v>4.7384170362850142E-2</v>
      </c>
      <c r="AK116" s="159">
        <f t="shared" si="63"/>
        <v>0</v>
      </c>
      <c r="AL116" s="159">
        <f t="shared" si="64"/>
        <v>0</v>
      </c>
      <c r="AM116" s="160">
        <f t="shared" si="65"/>
        <v>2.7247941554255401E-3</v>
      </c>
      <c r="AN116" s="160" t="e">
        <f t="shared" si="66"/>
        <v>#DIV/0!</v>
      </c>
    </row>
    <row r="117" spans="1:40" s="147" customFormat="1">
      <c r="A117" s="147" t="str">
        <f t="shared" si="69"/>
        <v>MASON CO-REGULATEDCommercial - RearloadCEXYD</v>
      </c>
      <c r="B117" s="147">
        <f t="shared" si="37"/>
        <v>1</v>
      </c>
      <c r="C117" s="148" t="s">
        <v>283</v>
      </c>
      <c r="D117" s="148" t="str">
        <f>VLOOKUP(C117,'[29]RM Revenue'!J:K,2,FALSE)</f>
        <v>CMML EXTRA YARDAGE</v>
      </c>
      <c r="E117" s="149">
        <f>VLOOKUP(A117,'[29]Service Codes'!$A$2:$H$803,8,FALSE)</f>
        <v>15.98</v>
      </c>
      <c r="F117" s="150"/>
      <c r="G117" s="151">
        <f>SUMIF('[29]RM Revenue'!$B:$B,'Mason Co. Regulated - Price Out'!$A117,'[29]RM Revenue'!S:S)</f>
        <v>1621.97</v>
      </c>
      <c r="H117" s="151">
        <f>SUMIF('[29]RM Revenue'!$B:$B,'Mason Co. Regulated - Price Out'!$A117,'[29]RM Revenue'!T:T)</f>
        <v>495.38</v>
      </c>
      <c r="I117" s="151">
        <f>SUMIF('[29]RM Revenue'!$B:$B,'Mason Co. Regulated - Price Out'!$A117,'[29]RM Revenue'!U:U)</f>
        <v>862.92</v>
      </c>
      <c r="J117" s="151">
        <f>SUMIF('[29]RM Revenue'!$B:$B,'Mason Co. Regulated - Price Out'!$A117,'[29]RM Revenue'!V:V)</f>
        <v>1214.48</v>
      </c>
      <c r="K117" s="151">
        <f>SUMIF('[29]RM Revenue'!$B:$B,'Mason Co. Regulated - Price Out'!$A117,'[29]RM Revenue'!W:W)</f>
        <v>1326.34</v>
      </c>
      <c r="L117" s="151">
        <f>SUMIF('[29]RM Revenue'!$B:$B,'Mason Co. Regulated - Price Out'!$A117,'[29]RM Revenue'!X:X)</f>
        <v>910.86</v>
      </c>
      <c r="M117" s="151">
        <f>SUMIF('[29]RM Revenue'!$B:$B,'Mason Co. Regulated - Price Out'!$A117,'[29]RM Revenue'!Y:Y)</f>
        <v>671.16</v>
      </c>
      <c r="N117" s="151">
        <f>SUMIF('[29]RM Revenue'!$B:$B,'Mason Co. Regulated - Price Out'!$A117,'[29]RM Revenue'!Z:Z)</f>
        <v>1294.3800000000001</v>
      </c>
      <c r="O117" s="151">
        <f>SUMIF('[29]RM Revenue'!$B:$B,'Mason Co. Regulated - Price Out'!$A117,'[29]RM Revenue'!AA:AA)</f>
        <v>735.08</v>
      </c>
      <c r="P117" s="151">
        <f>SUMIF('[29]RM Revenue'!$B:$B,'Mason Co. Regulated - Price Out'!$A117,'[29]RM Revenue'!AB:AB)</f>
        <v>687.14</v>
      </c>
      <c r="Q117" s="151">
        <f>SUMIF('[29]RM Revenue'!$B:$B,'Mason Co. Regulated - Price Out'!$A117,'[29]RM Revenue'!AC:AC)</f>
        <v>415.48</v>
      </c>
      <c r="R117" s="151">
        <f>SUMIF('[29]RM Revenue'!$B:$B,'Mason Co. Regulated - Price Out'!$A117,'[29]RM Revenue'!AD:AD)</f>
        <v>1165.3699999999999</v>
      </c>
      <c r="S117" s="151">
        <f t="shared" si="53"/>
        <v>11400.559999999998</v>
      </c>
      <c r="T117" s="151"/>
      <c r="U117" s="151">
        <f t="shared" si="68"/>
        <v>101.5</v>
      </c>
      <c r="V117" s="151">
        <f t="shared" si="68"/>
        <v>31</v>
      </c>
      <c r="W117" s="151">
        <f t="shared" si="68"/>
        <v>53.999999999999993</v>
      </c>
      <c r="X117" s="151">
        <f t="shared" si="67"/>
        <v>76</v>
      </c>
      <c r="Y117" s="151">
        <f t="shared" si="67"/>
        <v>82.999999999999986</v>
      </c>
      <c r="Z117" s="151">
        <f t="shared" si="67"/>
        <v>57</v>
      </c>
      <c r="AA117" s="151">
        <f t="shared" si="67"/>
        <v>42</v>
      </c>
      <c r="AB117" s="151">
        <f t="shared" si="67"/>
        <v>81</v>
      </c>
      <c r="AC117" s="151">
        <f t="shared" si="67"/>
        <v>46</v>
      </c>
      <c r="AD117" s="151">
        <f t="shared" si="67"/>
        <v>43</v>
      </c>
      <c r="AE117" s="151">
        <f t="shared" si="67"/>
        <v>26</v>
      </c>
      <c r="AF117" s="151">
        <f t="shared" si="67"/>
        <v>72.926783479349183</v>
      </c>
      <c r="AG117" s="133">
        <f t="shared" si="54"/>
        <v>59.45223195661243</v>
      </c>
      <c r="AH117" s="152"/>
      <c r="AI117" s="159">
        <f t="shared" si="61"/>
        <v>16.023542210603701</v>
      </c>
      <c r="AJ117" s="159">
        <f t="shared" si="62"/>
        <v>4.3542210603700227E-2</v>
      </c>
      <c r="AK117" s="159">
        <f t="shared" si="63"/>
        <v>31.064179256578264</v>
      </c>
      <c r="AL117" s="159">
        <f t="shared" si="64"/>
        <v>11431.624179256576</v>
      </c>
      <c r="AM117" s="160">
        <f t="shared" si="65"/>
        <v>2.7247941554255461E-3</v>
      </c>
      <c r="AN117" s="160">
        <f t="shared" si="66"/>
        <v>2.7247941554255466E-3</v>
      </c>
    </row>
    <row r="118" spans="1:40" s="92" customFormat="1" ht="14.25" customHeight="1">
      <c r="A118" s="92" t="str">
        <f t="shared" si="69"/>
        <v>MASON CO-REGULATEDCommercial - RearloadCLSECOL</v>
      </c>
      <c r="B118" s="92">
        <f t="shared" si="37"/>
        <v>1</v>
      </c>
      <c r="C118" s="110" t="s">
        <v>284</v>
      </c>
      <c r="D118" s="110" t="str">
        <f>VLOOKUP(C118,'[29]RM Revenue'!J:K,2,FALSE)</f>
        <v>LOOSE MATERIAL-COLLECTOR</v>
      </c>
      <c r="E118" s="111">
        <f>VLOOKUP(A118,'[29]Service Codes'!$A$2:$H$803,8,FALSE)</f>
        <v>27.78</v>
      </c>
      <c r="F118" s="112"/>
      <c r="G118" s="111">
        <f>SUMIF('[29]RM Revenue'!$B:$B,'Mason Co. Regulated - Price Out'!$A118,'[29]RM Revenue'!S:S)</f>
        <v>0</v>
      </c>
      <c r="H118" s="113">
        <f>SUMIF('[29]RM Revenue'!$B:$B,'Mason Co. Regulated - Price Out'!$A118,'[29]RM Revenue'!T:T)</f>
        <v>0</v>
      </c>
      <c r="I118" s="113">
        <f>SUMIF('[29]RM Revenue'!$B:$B,'Mason Co. Regulated - Price Out'!$A118,'[29]RM Revenue'!U:U)</f>
        <v>263.91000000000003</v>
      </c>
      <c r="J118" s="113">
        <f>SUMIF('[29]RM Revenue'!$B:$B,'Mason Co. Regulated - Price Out'!$A118,'[29]RM Revenue'!V:V)</f>
        <v>444.48</v>
      </c>
      <c r="K118" s="113">
        <f>SUMIF('[29]RM Revenue'!$B:$B,'Mason Co. Regulated - Price Out'!$A118,'[29]RM Revenue'!W:W)</f>
        <v>333.36</v>
      </c>
      <c r="L118" s="113">
        <f>SUMIF('[29]RM Revenue'!$B:$B,'Mason Co. Regulated - Price Out'!$A118,'[29]RM Revenue'!X:X)</f>
        <v>250.02</v>
      </c>
      <c r="M118" s="113">
        <f>SUMIF('[29]RM Revenue'!$B:$B,'Mason Co. Regulated - Price Out'!$A118,'[29]RM Revenue'!Y:Y)</f>
        <v>0</v>
      </c>
      <c r="N118" s="113">
        <f>SUMIF('[29]RM Revenue'!$B:$B,'Mason Co. Regulated - Price Out'!$A118,'[29]RM Revenue'!Z:Z)</f>
        <v>0</v>
      </c>
      <c r="O118" s="113">
        <f>SUMIF('[29]RM Revenue'!$B:$B,'Mason Co. Regulated - Price Out'!$A118,'[29]RM Revenue'!AA:AA)</f>
        <v>0</v>
      </c>
      <c r="P118" s="113">
        <f>SUMIF('[29]RM Revenue'!$B:$B,'Mason Co. Regulated - Price Out'!$A118,'[29]RM Revenue'!AB:AB)</f>
        <v>0</v>
      </c>
      <c r="Q118" s="113">
        <f>SUMIF('[29]RM Revenue'!$B:$B,'Mason Co. Regulated - Price Out'!$A118,'[29]RM Revenue'!AC:AC)</f>
        <v>31.52</v>
      </c>
      <c r="R118" s="113">
        <f>SUMIF('[29]RM Revenue'!$B:$B,'Mason Co. Regulated - Price Out'!$A118,'[29]RM Revenue'!AD:AD)</f>
        <v>31.52</v>
      </c>
      <c r="S118" s="113">
        <f t="shared" si="53"/>
        <v>1354.81</v>
      </c>
      <c r="T118" s="113"/>
      <c r="U118" s="113">
        <f t="shared" si="68"/>
        <v>0</v>
      </c>
      <c r="V118" s="113">
        <f t="shared" si="68"/>
        <v>0</v>
      </c>
      <c r="W118" s="113">
        <f t="shared" si="68"/>
        <v>9.5</v>
      </c>
      <c r="X118" s="113">
        <f t="shared" si="67"/>
        <v>16</v>
      </c>
      <c r="Y118" s="113">
        <f t="shared" si="67"/>
        <v>12</v>
      </c>
      <c r="Z118" s="113">
        <f t="shared" si="67"/>
        <v>9</v>
      </c>
      <c r="AA118" s="113">
        <f t="shared" si="67"/>
        <v>0</v>
      </c>
      <c r="AB118" s="113">
        <f t="shared" si="67"/>
        <v>0</v>
      </c>
      <c r="AC118" s="113">
        <f t="shared" si="67"/>
        <v>0</v>
      </c>
      <c r="AD118" s="113">
        <f t="shared" si="67"/>
        <v>0</v>
      </c>
      <c r="AE118" s="113">
        <f t="shared" si="67"/>
        <v>1.1346292296616269</v>
      </c>
      <c r="AF118" s="113">
        <f t="shared" si="67"/>
        <v>1.1346292296616269</v>
      </c>
      <c r="AG118" s="133">
        <f t="shared" si="54"/>
        <v>4.0641048716102715</v>
      </c>
      <c r="AH118" s="109"/>
      <c r="AI118" s="159">
        <f t="shared" si="61"/>
        <v>27.855694781637723</v>
      </c>
      <c r="AJ118" s="159">
        <f t="shared" si="62"/>
        <v>7.5694781637722031E-2</v>
      </c>
      <c r="AK118" s="159">
        <f t="shared" si="63"/>
        <v>3.6915783697121021</v>
      </c>
      <c r="AL118" s="159">
        <f t="shared" si="64"/>
        <v>1358.501578369712</v>
      </c>
      <c r="AM118" s="160">
        <f t="shared" si="65"/>
        <v>2.7247941554255591E-3</v>
      </c>
      <c r="AN118" s="160">
        <f t="shared" si="66"/>
        <v>2.7247941554255596E-3</v>
      </c>
    </row>
    <row r="119" spans="1:40" s="92" customFormat="1" ht="14.25" customHeight="1">
      <c r="A119" s="92" t="str">
        <f t="shared" si="69"/>
        <v>MASON CO-REGULATEDCommercial - RearloadCLSE1COL</v>
      </c>
      <c r="B119" s="92">
        <f t="shared" si="37"/>
        <v>1</v>
      </c>
      <c r="C119" s="110" t="s">
        <v>285</v>
      </c>
      <c r="D119" s="110" t="str">
        <f>VLOOKUP(C119,'[29]RM Revenue'!J:K,2,FALSE)</f>
        <v>ADDT'L LOOSE-COLLECTOR</v>
      </c>
      <c r="E119" s="111">
        <f>VLOOKUP(A119,'[29]Service Codes'!$A$2:$H$803,8,FALSE)</f>
        <v>27.78</v>
      </c>
      <c r="F119" s="112"/>
      <c r="G119" s="111">
        <f>SUMIF('[29]RM Revenue'!$B:$B,'Mason Co. Regulated - Price Out'!$A119,'[29]RM Revenue'!S:S)</f>
        <v>0</v>
      </c>
      <c r="H119" s="113">
        <f>SUMIF('[29]RM Revenue'!$B:$B,'Mason Co. Regulated - Price Out'!$A119,'[29]RM Revenue'!T:T)</f>
        <v>0</v>
      </c>
      <c r="I119" s="113">
        <f>SUMIF('[29]RM Revenue'!$B:$B,'Mason Co. Regulated - Price Out'!$A119,'[29]RM Revenue'!U:U)</f>
        <v>0</v>
      </c>
      <c r="J119" s="113">
        <f>SUMIF('[29]RM Revenue'!$B:$B,'Mason Co. Regulated - Price Out'!$A119,'[29]RM Revenue'!V:V)</f>
        <v>0</v>
      </c>
      <c r="K119" s="113">
        <f>SUMIF('[29]RM Revenue'!$B:$B,'Mason Co. Regulated - Price Out'!$A119,'[29]RM Revenue'!W:W)</f>
        <v>0</v>
      </c>
      <c r="L119" s="113">
        <f>SUMIF('[29]RM Revenue'!$B:$B,'Mason Co. Regulated - Price Out'!$A119,'[29]RM Revenue'!X:X)</f>
        <v>0</v>
      </c>
      <c r="M119" s="113">
        <f>SUMIF('[29]RM Revenue'!$B:$B,'Mason Co. Regulated - Price Out'!$A119,'[29]RM Revenue'!Y:Y)</f>
        <v>250.02</v>
      </c>
      <c r="N119" s="113">
        <f>SUMIF('[29]RM Revenue'!$B:$B,'Mason Co. Regulated - Price Out'!$A119,'[29]RM Revenue'!Z:Z)</f>
        <v>0</v>
      </c>
      <c r="O119" s="113">
        <f>SUMIF('[29]RM Revenue'!$B:$B,'Mason Co. Regulated - Price Out'!$A119,'[29]RM Revenue'!AA:AA)</f>
        <v>0</v>
      </c>
      <c r="P119" s="113">
        <f>SUMIF('[29]RM Revenue'!$B:$B,'Mason Co. Regulated - Price Out'!$A119,'[29]RM Revenue'!AB:AB)</f>
        <v>166.68</v>
      </c>
      <c r="Q119" s="113">
        <f>SUMIF('[29]RM Revenue'!$B:$B,'Mason Co. Regulated - Price Out'!$A119,'[29]RM Revenue'!AC:AC)</f>
        <v>55.56</v>
      </c>
      <c r="R119" s="113">
        <f>SUMIF('[29]RM Revenue'!$B:$B,'Mason Co. Regulated - Price Out'!$A119,'[29]RM Revenue'!AD:AD)</f>
        <v>250.02</v>
      </c>
      <c r="S119" s="113">
        <f t="shared" si="53"/>
        <v>722.28000000000009</v>
      </c>
      <c r="T119" s="113"/>
      <c r="U119" s="113">
        <f t="shared" si="68"/>
        <v>0</v>
      </c>
      <c r="V119" s="113">
        <f t="shared" si="68"/>
        <v>0</v>
      </c>
      <c r="W119" s="113">
        <f t="shared" si="68"/>
        <v>0</v>
      </c>
      <c r="X119" s="113">
        <f t="shared" si="67"/>
        <v>0</v>
      </c>
      <c r="Y119" s="113">
        <f t="shared" si="67"/>
        <v>0</v>
      </c>
      <c r="Z119" s="113">
        <f t="shared" si="67"/>
        <v>0</v>
      </c>
      <c r="AA119" s="113">
        <f t="shared" si="67"/>
        <v>9</v>
      </c>
      <c r="AB119" s="113">
        <f t="shared" si="67"/>
        <v>0</v>
      </c>
      <c r="AC119" s="113">
        <f t="shared" si="67"/>
        <v>0</v>
      </c>
      <c r="AD119" s="113">
        <f t="shared" si="67"/>
        <v>6</v>
      </c>
      <c r="AE119" s="113">
        <f t="shared" si="67"/>
        <v>2</v>
      </c>
      <c r="AF119" s="113">
        <f t="shared" si="67"/>
        <v>9</v>
      </c>
      <c r="AG119" s="133">
        <f t="shared" si="54"/>
        <v>2.1666666666666665</v>
      </c>
      <c r="AH119" s="109"/>
      <c r="AI119" s="159">
        <f t="shared" si="61"/>
        <v>27.855694781637723</v>
      </c>
      <c r="AJ119" s="159">
        <f t="shared" si="62"/>
        <v>7.5694781637722031E-2</v>
      </c>
      <c r="AK119" s="159">
        <f t="shared" si="63"/>
        <v>1.9680643225807726</v>
      </c>
      <c r="AL119" s="159">
        <f t="shared" si="64"/>
        <v>724.24806432258083</v>
      </c>
      <c r="AM119" s="160">
        <f t="shared" si="65"/>
        <v>2.7247941554255591E-3</v>
      </c>
      <c r="AN119" s="160">
        <f t="shared" si="66"/>
        <v>2.7247941554255583E-3</v>
      </c>
    </row>
    <row r="120" spans="1:40" s="92" customFormat="1">
      <c r="A120" s="92" t="str">
        <f t="shared" si="69"/>
        <v>MASON CO-REGULATEDCommercial - RearloadUNLOCKREF</v>
      </c>
      <c r="B120" s="92">
        <f t="shared" si="37"/>
        <v>1</v>
      </c>
      <c r="C120" s="110" t="s">
        <v>286</v>
      </c>
      <c r="D120" s="110" t="str">
        <f>VLOOKUP(C120,'[29]RM Revenue'!J:K,2,FALSE)</f>
        <v>UNLOCK / UNLATCH REFUSE</v>
      </c>
      <c r="E120" s="111">
        <f>VLOOKUP(A120,'[29]Service Codes'!$A$2:$H$803,8,FALSE)</f>
        <v>2.5299999999999998</v>
      </c>
      <c r="F120" s="112"/>
      <c r="G120" s="113">
        <f>SUMIF('[29]RM Revenue'!$B:$B,'Mason Co. Regulated - Price Out'!$A120,'[29]RM Revenue'!S:S)</f>
        <v>242.88</v>
      </c>
      <c r="H120" s="113">
        <f>SUMIF('[29]RM Revenue'!$B:$B,'Mason Co. Regulated - Price Out'!$A120,'[29]RM Revenue'!T:T)</f>
        <v>245.41</v>
      </c>
      <c r="I120" s="113">
        <f>SUMIF('[29]RM Revenue'!$B:$B,'Mason Co. Regulated - Price Out'!$A120,'[29]RM Revenue'!U:U)</f>
        <v>242.88</v>
      </c>
      <c r="J120" s="113">
        <f>SUMIF('[29]RM Revenue'!$B:$B,'Mason Co. Regulated - Price Out'!$A120,'[29]RM Revenue'!V:V)</f>
        <v>247.94</v>
      </c>
      <c r="K120" s="113">
        <f>SUMIF('[29]RM Revenue'!$B:$B,'Mason Co. Regulated - Price Out'!$A120,'[29]RM Revenue'!W:W)</f>
        <v>275.74</v>
      </c>
      <c r="L120" s="113">
        <f>SUMIF('[29]RM Revenue'!$B:$B,'Mason Co. Regulated - Price Out'!$A120,'[29]RM Revenue'!X:X)</f>
        <v>250.47</v>
      </c>
      <c r="M120" s="113">
        <f>SUMIF('[29]RM Revenue'!$B:$B,'Mason Co. Regulated - Price Out'!$A120,'[29]RM Revenue'!Y:Y)</f>
        <v>280.83999999999997</v>
      </c>
      <c r="N120" s="113">
        <f>SUMIF('[29]RM Revenue'!$B:$B,'Mason Co. Regulated - Price Out'!$A120,'[29]RM Revenue'!Z:Z)</f>
        <v>258.06</v>
      </c>
      <c r="O120" s="113">
        <f>SUMIF('[29]RM Revenue'!$B:$B,'Mason Co. Regulated - Price Out'!$A120,'[29]RM Revenue'!AA:AA)</f>
        <v>280.83</v>
      </c>
      <c r="P120" s="113">
        <f>SUMIF('[29]RM Revenue'!$B:$B,'Mason Co. Regulated - Price Out'!$A120,'[29]RM Revenue'!AB:AB)</f>
        <v>245.41</v>
      </c>
      <c r="Q120" s="113">
        <f>SUMIF('[29]RM Revenue'!$B:$B,'Mason Co. Regulated - Price Out'!$A120,'[29]RM Revenue'!AC:AC)</f>
        <v>250.47</v>
      </c>
      <c r="R120" s="113">
        <f>SUMIF('[29]RM Revenue'!$B:$B,'Mason Co. Regulated - Price Out'!$A120,'[29]RM Revenue'!AD:AD)</f>
        <v>240.36</v>
      </c>
      <c r="S120" s="113">
        <f t="shared" si="53"/>
        <v>3061.2899999999995</v>
      </c>
      <c r="T120" s="113"/>
      <c r="U120" s="113">
        <f t="shared" si="68"/>
        <v>96</v>
      </c>
      <c r="V120" s="113">
        <f t="shared" si="68"/>
        <v>97</v>
      </c>
      <c r="W120" s="113">
        <f t="shared" si="68"/>
        <v>96</v>
      </c>
      <c r="X120" s="113">
        <f t="shared" si="67"/>
        <v>98</v>
      </c>
      <c r="Y120" s="113">
        <f t="shared" si="67"/>
        <v>108.98814229249012</v>
      </c>
      <c r="Z120" s="113">
        <f t="shared" si="67"/>
        <v>99.000000000000014</v>
      </c>
      <c r="AA120" s="113">
        <f t="shared" si="67"/>
        <v>111.00395256916995</v>
      </c>
      <c r="AB120" s="113">
        <f t="shared" si="67"/>
        <v>102.00000000000001</v>
      </c>
      <c r="AC120" s="113">
        <f t="shared" si="67"/>
        <v>111</v>
      </c>
      <c r="AD120" s="113">
        <f t="shared" si="67"/>
        <v>97</v>
      </c>
      <c r="AE120" s="113">
        <f t="shared" si="67"/>
        <v>99.000000000000014</v>
      </c>
      <c r="AF120" s="113">
        <f t="shared" si="67"/>
        <v>95.003952569169968</v>
      </c>
      <c r="AG120" s="133">
        <f t="shared" si="54"/>
        <v>100.83300395256919</v>
      </c>
      <c r="AH120" s="109"/>
      <c r="AI120" s="159">
        <f t="shared" si="61"/>
        <v>2.5368937292132268</v>
      </c>
      <c r="AJ120" s="159">
        <f t="shared" si="62"/>
        <v>6.8937292132269512E-3</v>
      </c>
      <c r="AK120" s="159">
        <f t="shared" si="63"/>
        <v>8.3413851000630572</v>
      </c>
      <c r="AL120" s="159">
        <f t="shared" si="64"/>
        <v>3069.6313851000627</v>
      </c>
      <c r="AM120" s="160">
        <f t="shared" si="65"/>
        <v>2.7247941554256728E-3</v>
      </c>
      <c r="AN120" s="160">
        <f t="shared" si="66"/>
        <v>2.7247941554256732E-3</v>
      </c>
    </row>
    <row r="121" spans="1:40" s="92" customFormat="1">
      <c r="A121" s="92" t="str">
        <f>$A$1&amp;"COMMERCIAL  FRONTLOAD"&amp;C121</f>
        <v>MASON CO-REGULATEDCOMMERCIAL  FRONTLOADWASHREF</v>
      </c>
      <c r="B121" s="92">
        <f t="shared" si="37"/>
        <v>1</v>
      </c>
      <c r="C121" s="110" t="s">
        <v>287</v>
      </c>
      <c r="D121" s="183">
        <f>IFERROR((VLOOKUP(C121,'[29]RM Revenue'!J:K,2,FALSE)),0)</f>
        <v>0</v>
      </c>
      <c r="E121" s="111" t="e">
        <f>VLOOKUP(A121,'[29]Service Codes'!$A$2:$H$803,8,FALSE)</f>
        <v>#N/A</v>
      </c>
      <c r="F121" s="112"/>
      <c r="G121" s="113">
        <f>SUMIF('[29]RM Revenue'!$B:$B,'Mason Co. Regulated - Price Out'!$A121,'[29]RM Revenue'!S:S)</f>
        <v>0</v>
      </c>
      <c r="H121" s="113">
        <f>SUMIF('[29]RM Revenue'!$B:$B,'Mason Co. Regulated - Price Out'!$A121,'[29]RM Revenue'!T:T)</f>
        <v>0</v>
      </c>
      <c r="I121" s="113">
        <f>SUMIF('[29]RM Revenue'!$B:$B,'Mason Co. Regulated - Price Out'!$A121,'[29]RM Revenue'!U:U)</f>
        <v>0</v>
      </c>
      <c r="J121" s="113">
        <f>SUMIF('[29]RM Revenue'!$B:$B,'Mason Co. Regulated - Price Out'!$A121,'[29]RM Revenue'!V:V)</f>
        <v>0</v>
      </c>
      <c r="K121" s="113">
        <f>SUMIF('[29]RM Revenue'!$B:$B,'Mason Co. Regulated - Price Out'!$A121,'[29]RM Revenue'!W:W)</f>
        <v>0</v>
      </c>
      <c r="L121" s="113">
        <f>SUMIF('[29]RM Revenue'!$B:$B,'Mason Co. Regulated - Price Out'!$A121,'[29]RM Revenue'!X:X)</f>
        <v>0</v>
      </c>
      <c r="M121" s="113">
        <f>SUMIF('[29]RM Revenue'!$B:$B,'Mason Co. Regulated - Price Out'!$A121,'[29]RM Revenue'!Y:Y)</f>
        <v>0</v>
      </c>
      <c r="N121" s="113">
        <f>SUMIF('[29]RM Revenue'!$B:$B,'Mason Co. Regulated - Price Out'!$A121,'[29]RM Revenue'!Z:Z)</f>
        <v>0</v>
      </c>
      <c r="O121" s="113">
        <f>SUMIF('[29]RM Revenue'!$B:$B,'Mason Co. Regulated - Price Out'!$A121,'[29]RM Revenue'!AA:AA)</f>
        <v>0</v>
      </c>
      <c r="P121" s="113">
        <f>SUMIF('[29]RM Revenue'!$B:$B,'Mason Co. Regulated - Price Out'!$A121,'[29]RM Revenue'!AB:AB)</f>
        <v>0</v>
      </c>
      <c r="Q121" s="113">
        <f>SUMIF('[29]RM Revenue'!$B:$B,'Mason Co. Regulated - Price Out'!$A121,'[29]RM Revenue'!AC:AC)</f>
        <v>0</v>
      </c>
      <c r="R121" s="113">
        <f>SUMIF('[29]RM Revenue'!$B:$B,'Mason Co. Regulated - Price Out'!$A121,'[29]RM Revenue'!AD:AD)</f>
        <v>0</v>
      </c>
      <c r="S121" s="113">
        <f t="shared" si="53"/>
        <v>0</v>
      </c>
      <c r="T121" s="113"/>
      <c r="U121" s="113">
        <f t="shared" si="68"/>
        <v>0</v>
      </c>
      <c r="V121" s="113">
        <f t="shared" si="68"/>
        <v>0</v>
      </c>
      <c r="W121" s="113">
        <f t="shared" si="68"/>
        <v>0</v>
      </c>
      <c r="X121" s="113">
        <f t="shared" si="67"/>
        <v>0</v>
      </c>
      <c r="Y121" s="113">
        <f t="shared" si="67"/>
        <v>0</v>
      </c>
      <c r="Z121" s="113">
        <f t="shared" si="67"/>
        <v>0</v>
      </c>
      <c r="AA121" s="113">
        <f t="shared" si="67"/>
        <v>0</v>
      </c>
      <c r="AB121" s="113">
        <f t="shared" si="67"/>
        <v>0</v>
      </c>
      <c r="AC121" s="113">
        <f t="shared" si="67"/>
        <v>0</v>
      </c>
      <c r="AD121" s="113">
        <f t="shared" si="67"/>
        <v>0</v>
      </c>
      <c r="AE121" s="113">
        <f t="shared" si="67"/>
        <v>0</v>
      </c>
      <c r="AF121" s="113">
        <f t="shared" si="67"/>
        <v>0</v>
      </c>
      <c r="AG121" s="133">
        <f t="shared" si="54"/>
        <v>0</v>
      </c>
      <c r="AH121" s="109"/>
      <c r="AI121" s="159">
        <f t="shared" si="61"/>
        <v>0</v>
      </c>
      <c r="AJ121" s="159">
        <f t="shared" si="62"/>
        <v>0</v>
      </c>
      <c r="AK121" s="159">
        <f t="shared" si="63"/>
        <v>0</v>
      </c>
      <c r="AL121" s="159">
        <f t="shared" si="64"/>
        <v>0</v>
      </c>
      <c r="AM121" s="160" t="e">
        <f t="shared" si="65"/>
        <v>#N/A</v>
      </c>
      <c r="AN121" s="160" t="e">
        <f t="shared" si="66"/>
        <v>#DIV/0!</v>
      </c>
    </row>
    <row r="122" spans="1:40" s="92" customFormat="1">
      <c r="A122" s="92" t="str">
        <f>$A$1&amp;"SURC"&amp;C122</f>
        <v>MASON CO-REGULATEDSURCFUEL-ACCTG MASON</v>
      </c>
      <c r="B122" s="92">
        <f t="shared" si="37"/>
        <v>1</v>
      </c>
      <c r="C122" s="110" t="s">
        <v>288</v>
      </c>
      <c r="D122" s="110" t="str">
        <f>VLOOKUP(C122,'[29]RM Revenue'!J:K,2,FALSE)</f>
        <v>FUEL &amp; MATERIAL SURCHARGE</v>
      </c>
      <c r="E122" s="111" t="e">
        <f>VLOOKUP(A122,'[29]Service Codes'!$A$2:$H$803,8,FALSE)</f>
        <v>#N/A</v>
      </c>
      <c r="F122" s="112"/>
      <c r="G122" s="113">
        <f>SUMIF('[29]RM Revenue'!$B:$B,'Mason Co. Regulated - Price Out'!$A122,'[29]RM Revenue'!S:S)</f>
        <v>0</v>
      </c>
      <c r="H122" s="113">
        <f>SUMIF('[29]RM Revenue'!$B:$B,'Mason Co. Regulated - Price Out'!$A122,'[29]RM Revenue'!T:T)</f>
        <v>0</v>
      </c>
      <c r="I122" s="113">
        <f>SUMIF('[29]RM Revenue'!$B:$B,'Mason Co. Regulated - Price Out'!$A122,'[29]RM Revenue'!U:U)</f>
        <v>0</v>
      </c>
      <c r="J122" s="113">
        <f>SUMIF('[29]RM Revenue'!$B:$B,'Mason Co. Regulated - Price Out'!$A122,'[29]RM Revenue'!V:V)</f>
        <v>0</v>
      </c>
      <c r="K122" s="113">
        <f>SUMIF('[29]RM Revenue'!$B:$B,'Mason Co. Regulated - Price Out'!$A122,'[29]RM Revenue'!W:W)</f>
        <v>0</v>
      </c>
      <c r="L122" s="113">
        <f>SUMIF('[29]RM Revenue'!$B:$B,'Mason Co. Regulated - Price Out'!$A122,'[29]RM Revenue'!X:X)</f>
        <v>0</v>
      </c>
      <c r="M122" s="113">
        <f>SUMIF('[29]RM Revenue'!$B:$B,'Mason Co. Regulated - Price Out'!$A122,'[29]RM Revenue'!Y:Y)</f>
        <v>0</v>
      </c>
      <c r="N122" s="113">
        <f>SUMIF('[29]RM Revenue'!$B:$B,'Mason Co. Regulated - Price Out'!$A122,'[29]RM Revenue'!Z:Z)</f>
        <v>0</v>
      </c>
      <c r="O122" s="113">
        <f>SUMIF('[29]RM Revenue'!$B:$B,'Mason Co. Regulated - Price Out'!$A122,'[29]RM Revenue'!AA:AA)</f>
        <v>0</v>
      </c>
      <c r="P122" s="113">
        <f>SUMIF('[29]RM Revenue'!$B:$B,'Mason Co. Regulated - Price Out'!$A122,'[29]RM Revenue'!AB:AB)</f>
        <v>0</v>
      </c>
      <c r="Q122" s="113">
        <f>SUMIF('[29]RM Revenue'!$B:$B,'Mason Co. Regulated - Price Out'!$A122,'[29]RM Revenue'!AC:AC)</f>
        <v>0</v>
      </c>
      <c r="R122" s="113">
        <f>SUMIF('[29]RM Revenue'!$B:$B,'Mason Co. Regulated - Price Out'!$A122,'[29]RM Revenue'!AD:AD)</f>
        <v>0</v>
      </c>
      <c r="S122" s="113">
        <f t="shared" si="53"/>
        <v>0</v>
      </c>
      <c r="T122" s="113"/>
      <c r="U122" s="113">
        <f t="shared" si="68"/>
        <v>0</v>
      </c>
      <c r="V122" s="113">
        <f t="shared" si="68"/>
        <v>0</v>
      </c>
      <c r="W122" s="113">
        <f t="shared" si="68"/>
        <v>0</v>
      </c>
      <c r="X122" s="113">
        <f t="shared" si="67"/>
        <v>0</v>
      </c>
      <c r="Y122" s="113">
        <f t="shared" si="67"/>
        <v>0</v>
      </c>
      <c r="Z122" s="113">
        <f t="shared" si="67"/>
        <v>0</v>
      </c>
      <c r="AA122" s="113">
        <f t="shared" si="67"/>
        <v>0</v>
      </c>
      <c r="AB122" s="113">
        <f t="shared" si="67"/>
        <v>0</v>
      </c>
      <c r="AC122" s="113">
        <f t="shared" si="67"/>
        <v>0</v>
      </c>
      <c r="AD122" s="113">
        <f t="shared" si="67"/>
        <v>0</v>
      </c>
      <c r="AE122" s="113">
        <f t="shared" si="67"/>
        <v>0</v>
      </c>
      <c r="AF122" s="113">
        <f t="shared" si="67"/>
        <v>0</v>
      </c>
      <c r="AG122" s="133">
        <f t="shared" si="54"/>
        <v>0</v>
      </c>
      <c r="AH122" s="109"/>
      <c r="AI122" s="159">
        <f t="shared" si="61"/>
        <v>0</v>
      </c>
      <c r="AJ122" s="159">
        <f t="shared" si="62"/>
        <v>0</v>
      </c>
      <c r="AK122" s="159">
        <f t="shared" si="63"/>
        <v>0</v>
      </c>
      <c r="AL122" s="159">
        <f t="shared" si="64"/>
        <v>0</v>
      </c>
      <c r="AM122" s="160" t="e">
        <f t="shared" si="65"/>
        <v>#N/A</v>
      </c>
      <c r="AN122" s="160" t="e">
        <f t="shared" si="66"/>
        <v>#DIV/0!</v>
      </c>
    </row>
    <row r="123" spans="1:40" s="92" customFormat="1">
      <c r="A123" s="92" t="str">
        <f>$A$1&amp;"COMMERCIAL  FRONTLOAD"&amp;C123</f>
        <v>MASON CO-REGULATEDCOMMERCIAL  FRONTLOADTARPREF</v>
      </c>
      <c r="B123" s="92">
        <f t="shared" si="37"/>
        <v>1</v>
      </c>
      <c r="C123" s="110" t="s">
        <v>289</v>
      </c>
      <c r="D123" s="110" t="str">
        <f>VLOOKUP(C123,'[29]RM Revenue'!J:K,2,FALSE)</f>
        <v>TARPING FEE REFUSE</v>
      </c>
      <c r="E123" s="111">
        <f>VLOOKUP(A123,'[29]Service Codes'!$A$2:$H$803,8,FALSE)</f>
        <v>11.12</v>
      </c>
      <c r="F123" s="112"/>
      <c r="G123" s="113">
        <f>SUMIF('[29]RM Revenue'!$B:$B,'Mason Co. Regulated - Price Out'!$A123,'[29]RM Revenue'!S:S)</f>
        <v>0</v>
      </c>
      <c r="H123" s="113">
        <f>SUMIF('[29]RM Revenue'!$B:$B,'Mason Co. Regulated - Price Out'!$A123,'[29]RM Revenue'!T:T)</f>
        <v>0</v>
      </c>
      <c r="I123" s="113">
        <f>SUMIF('[29]RM Revenue'!$B:$B,'Mason Co. Regulated - Price Out'!$A123,'[29]RM Revenue'!U:U)</f>
        <v>0</v>
      </c>
      <c r="J123" s="113">
        <f>SUMIF('[29]RM Revenue'!$B:$B,'Mason Co. Regulated - Price Out'!$A123,'[29]RM Revenue'!V:V)</f>
        <v>11.12</v>
      </c>
      <c r="K123" s="113">
        <f>SUMIF('[29]RM Revenue'!$B:$B,'Mason Co. Regulated - Price Out'!$A123,'[29]RM Revenue'!W:W)</f>
        <v>0</v>
      </c>
      <c r="L123" s="113">
        <f>SUMIF('[29]RM Revenue'!$B:$B,'Mason Co. Regulated - Price Out'!$A123,'[29]RM Revenue'!X:X)</f>
        <v>0</v>
      </c>
      <c r="M123" s="113">
        <f>SUMIF('[29]RM Revenue'!$B:$B,'Mason Co. Regulated - Price Out'!$A123,'[29]RM Revenue'!Y:Y)</f>
        <v>0</v>
      </c>
      <c r="N123" s="113">
        <f>SUMIF('[29]RM Revenue'!$B:$B,'Mason Co. Regulated - Price Out'!$A123,'[29]RM Revenue'!Z:Z)</f>
        <v>0</v>
      </c>
      <c r="O123" s="113">
        <f>SUMIF('[29]RM Revenue'!$B:$B,'Mason Co. Regulated - Price Out'!$A123,'[29]RM Revenue'!AA:AA)</f>
        <v>0</v>
      </c>
      <c r="P123" s="113">
        <f>SUMIF('[29]RM Revenue'!$B:$B,'Mason Co. Regulated - Price Out'!$A123,'[29]RM Revenue'!AB:AB)</f>
        <v>0</v>
      </c>
      <c r="Q123" s="113">
        <f>SUMIF('[29]RM Revenue'!$B:$B,'Mason Co. Regulated - Price Out'!$A123,'[29]RM Revenue'!AC:AC)</f>
        <v>0</v>
      </c>
      <c r="R123" s="113">
        <f>SUMIF('[29]RM Revenue'!$B:$B,'Mason Co. Regulated - Price Out'!$A123,'[29]RM Revenue'!AD:AD)</f>
        <v>0</v>
      </c>
      <c r="S123" s="113">
        <f t="shared" si="53"/>
        <v>11.12</v>
      </c>
      <c r="T123" s="113"/>
      <c r="U123" s="113">
        <f t="shared" si="68"/>
        <v>0</v>
      </c>
      <c r="V123" s="113">
        <f t="shared" si="68"/>
        <v>0</v>
      </c>
      <c r="W123" s="113">
        <f t="shared" si="68"/>
        <v>0</v>
      </c>
      <c r="X123" s="113">
        <f t="shared" si="67"/>
        <v>1</v>
      </c>
      <c r="Y123" s="113">
        <f t="shared" si="67"/>
        <v>0</v>
      </c>
      <c r="Z123" s="113">
        <f t="shared" si="67"/>
        <v>0</v>
      </c>
      <c r="AA123" s="113">
        <f t="shared" si="67"/>
        <v>0</v>
      </c>
      <c r="AB123" s="113">
        <f t="shared" si="67"/>
        <v>0</v>
      </c>
      <c r="AC123" s="113">
        <f t="shared" si="67"/>
        <v>0</v>
      </c>
      <c r="AD123" s="113">
        <f t="shared" si="67"/>
        <v>0</v>
      </c>
      <c r="AE123" s="113">
        <f t="shared" si="67"/>
        <v>0</v>
      </c>
      <c r="AF123" s="113">
        <f t="shared" si="67"/>
        <v>0</v>
      </c>
      <c r="AG123" s="133">
        <f t="shared" si="54"/>
        <v>8.3333333333333329E-2</v>
      </c>
      <c r="AH123" s="109"/>
      <c r="AI123" s="159">
        <f t="shared" si="61"/>
        <v>11.150299711008332</v>
      </c>
      <c r="AJ123" s="159">
        <f t="shared" si="62"/>
        <v>3.0299711008332508E-2</v>
      </c>
      <c r="AK123" s="159">
        <f t="shared" si="63"/>
        <v>3.0299711008332508E-2</v>
      </c>
      <c r="AL123" s="159">
        <f t="shared" si="64"/>
        <v>11.150299711008332</v>
      </c>
      <c r="AM123" s="160">
        <f t="shared" si="65"/>
        <v>2.7247941554255856E-3</v>
      </c>
      <c r="AN123" s="160">
        <f t="shared" si="66"/>
        <v>2.7247941554255856E-3</v>
      </c>
    </row>
    <row r="124" spans="1:40">
      <c r="B124" s="94">
        <f t="shared" si="37"/>
        <v>0</v>
      </c>
      <c r="C124" s="115"/>
      <c r="D124" s="116" t="s">
        <v>290</v>
      </c>
      <c r="E124" s="112"/>
      <c r="F124" s="112"/>
      <c r="G124" s="117">
        <f t="shared" ref="G124:S124" si="70">SUM(G90:G123)</f>
        <v>57946.979999999989</v>
      </c>
      <c r="H124" s="117">
        <f t="shared" si="70"/>
        <v>56344.009999999995</v>
      </c>
      <c r="I124" s="117">
        <f t="shared" si="70"/>
        <v>56766.879999999997</v>
      </c>
      <c r="J124" s="117">
        <f t="shared" si="70"/>
        <v>59431.12000000001</v>
      </c>
      <c r="K124" s="117">
        <f t="shared" si="70"/>
        <v>64186.460000000014</v>
      </c>
      <c r="L124" s="117">
        <f t="shared" si="70"/>
        <v>66747.73000000001</v>
      </c>
      <c r="M124" s="117">
        <f t="shared" si="70"/>
        <v>69979.88</v>
      </c>
      <c r="N124" s="117">
        <f t="shared" si="70"/>
        <v>70744.280000000028</v>
      </c>
      <c r="O124" s="117">
        <f t="shared" si="70"/>
        <v>68082.58</v>
      </c>
      <c r="P124" s="117">
        <f t="shared" si="70"/>
        <v>62171.24</v>
      </c>
      <c r="Q124" s="117">
        <f t="shared" si="70"/>
        <v>59710.239999999991</v>
      </c>
      <c r="R124" s="117">
        <f t="shared" si="70"/>
        <v>60444.579999999994</v>
      </c>
      <c r="S124" s="175">
        <f t="shared" si="70"/>
        <v>752555.97999999986</v>
      </c>
      <c r="T124" s="178">
        <f>S124-SUM(G124:R124)</f>
        <v>0</v>
      </c>
      <c r="U124" s="179">
        <f>+SUM(U91:U97)</f>
        <v>640.11651219295038</v>
      </c>
      <c r="V124" s="179">
        <f t="shared" ref="V124:AF124" si="71">+SUM(V91:V97)</f>
        <v>641.50009095870473</v>
      </c>
      <c r="W124" s="179">
        <f t="shared" si="71"/>
        <v>632.05114754149258</v>
      </c>
      <c r="X124" s="179">
        <f t="shared" si="71"/>
        <v>655.25033388271856</v>
      </c>
      <c r="Y124" s="179">
        <f t="shared" si="71"/>
        <v>681.65088025594991</v>
      </c>
      <c r="Z124" s="179">
        <f t="shared" si="71"/>
        <v>714.05053900682776</v>
      </c>
      <c r="AA124" s="179">
        <f t="shared" si="71"/>
        <v>741.84993093259914</v>
      </c>
      <c r="AB124" s="179">
        <f t="shared" si="71"/>
        <v>746.13367966817566</v>
      </c>
      <c r="AC124" s="179">
        <f t="shared" si="71"/>
        <v>736.75061131836219</v>
      </c>
      <c r="AD124" s="179">
        <f t="shared" si="71"/>
        <v>686.333558493243</v>
      </c>
      <c r="AE124" s="179">
        <f t="shared" si="71"/>
        <v>666.63368208078282</v>
      </c>
      <c r="AF124" s="179">
        <f t="shared" si="71"/>
        <v>663.70014651207384</v>
      </c>
      <c r="AG124" s="180">
        <f t="shared" ref="AG124" si="72">SUM(AG90:AG123)</f>
        <v>1651.9424025308324</v>
      </c>
      <c r="AH124" s="181"/>
      <c r="AI124" s="182"/>
      <c r="AJ124" s="182"/>
      <c r="AK124" s="177">
        <f t="shared" ref="AK124:AL124" si="73">SUM(AK90:AK123)</f>
        <v>2050.0560490158305</v>
      </c>
      <c r="AL124" s="177">
        <f t="shared" si="73"/>
        <v>754606.03604901617</v>
      </c>
      <c r="AM124" s="160"/>
      <c r="AN124" s="160"/>
    </row>
    <row r="125" spans="1:40">
      <c r="B125" s="94">
        <f t="shared" si="37"/>
        <v>0</v>
      </c>
      <c r="C125" s="115"/>
      <c r="D125" s="115"/>
      <c r="E125" s="112"/>
      <c r="F125" s="112"/>
      <c r="G125" s="120"/>
      <c r="H125" s="129"/>
      <c r="I125" s="129"/>
      <c r="J125" s="130"/>
      <c r="K125" s="130"/>
      <c r="L125" s="130"/>
      <c r="M125" s="130"/>
      <c r="N125" s="130"/>
      <c r="O125" s="130"/>
      <c r="P125" s="130"/>
      <c r="Q125" s="130"/>
      <c r="R125" s="130"/>
      <c r="S125" s="130"/>
      <c r="U125" s="114">
        <f t="shared" si="68"/>
        <v>0</v>
      </c>
      <c r="V125" s="114">
        <f t="shared" si="68"/>
        <v>0</v>
      </c>
      <c r="W125" s="114">
        <f t="shared" si="68"/>
        <v>0</v>
      </c>
      <c r="X125" s="114">
        <f t="shared" si="67"/>
        <v>0</v>
      </c>
      <c r="Y125" s="114">
        <f t="shared" si="67"/>
        <v>0</v>
      </c>
      <c r="Z125" s="114">
        <f t="shared" si="67"/>
        <v>0</v>
      </c>
      <c r="AA125" s="114">
        <f t="shared" si="67"/>
        <v>0</v>
      </c>
      <c r="AB125" s="114">
        <f t="shared" si="67"/>
        <v>0</v>
      </c>
      <c r="AC125" s="114">
        <f t="shared" si="67"/>
        <v>0</v>
      </c>
      <c r="AD125" s="114">
        <f t="shared" si="67"/>
        <v>0</v>
      </c>
      <c r="AE125" s="114">
        <f t="shared" si="67"/>
        <v>0</v>
      </c>
      <c r="AF125" s="114">
        <f t="shared" si="67"/>
        <v>0</v>
      </c>
      <c r="AI125" s="155"/>
      <c r="AJ125" s="155"/>
      <c r="AK125" s="155"/>
      <c r="AL125" s="155"/>
    </row>
    <row r="126" spans="1:40">
      <c r="A126" s="107" t="s">
        <v>379</v>
      </c>
      <c r="B126" s="94">
        <f t="shared" si="37"/>
        <v>0</v>
      </c>
      <c r="C126" s="115"/>
      <c r="D126" s="115"/>
      <c r="E126" s="112"/>
      <c r="F126" s="112"/>
      <c r="G126" s="120"/>
      <c r="H126" s="113"/>
      <c r="I126" s="113"/>
      <c r="U126" s="114">
        <f t="shared" si="68"/>
        <v>0</v>
      </c>
      <c r="V126" s="114">
        <f t="shared" si="68"/>
        <v>0</v>
      </c>
      <c r="W126" s="114">
        <f t="shared" si="68"/>
        <v>0</v>
      </c>
      <c r="X126" s="114">
        <f t="shared" si="67"/>
        <v>0</v>
      </c>
      <c r="Y126" s="114">
        <f t="shared" si="67"/>
        <v>0</v>
      </c>
      <c r="Z126" s="114">
        <f t="shared" si="67"/>
        <v>0</v>
      </c>
      <c r="AA126" s="114">
        <f t="shared" si="67"/>
        <v>0</v>
      </c>
      <c r="AB126" s="114">
        <f t="shared" si="67"/>
        <v>0</v>
      </c>
      <c r="AC126" s="114">
        <f t="shared" si="67"/>
        <v>0</v>
      </c>
      <c r="AD126" s="114">
        <f t="shared" si="67"/>
        <v>0</v>
      </c>
      <c r="AE126" s="114">
        <f t="shared" si="67"/>
        <v>0</v>
      </c>
      <c r="AF126" s="114">
        <f t="shared" si="67"/>
        <v>0</v>
      </c>
      <c r="AI126" s="155"/>
      <c r="AJ126" s="155"/>
      <c r="AK126" s="155"/>
      <c r="AL126" s="155"/>
    </row>
    <row r="127" spans="1:40" s="92" customFormat="1">
      <c r="A127" s="92" t="str">
        <f t="shared" ref="A127:A138" si="74">$A$1&amp;"Commercial rECYCLE"&amp;C127</f>
        <v>MASON CO-REGULATEDCommercial rECYCLERECYLOCK</v>
      </c>
      <c r="B127" s="92">
        <f t="shared" si="37"/>
        <v>1</v>
      </c>
      <c r="C127" s="110" t="s">
        <v>291</v>
      </c>
      <c r="D127" s="110" t="str">
        <f>VLOOKUP(C127,'[29]RM Revenue'!J:K,2,FALSE)</f>
        <v>LOCK/UNLOCK RECYCLING</v>
      </c>
      <c r="E127" s="111">
        <f>VLOOKUP(A127,'[29]Service Codes'!$A$2:$H$803,8,FALSE)</f>
        <v>0</v>
      </c>
      <c r="F127" s="112"/>
      <c r="G127" s="111">
        <f>SUMIF('[29]RM Revenue'!$B:$B,'Mason Co. Regulated - Price Out'!$A127,'[29]RM Revenue'!S:S)</f>
        <v>0</v>
      </c>
      <c r="H127" s="113">
        <f>SUMIF('[29]RM Revenue'!$B:$B,'Mason Co. Regulated - Price Out'!$A127,'[29]RM Revenue'!T:T)</f>
        <v>0</v>
      </c>
      <c r="I127" s="113">
        <f>SUMIF('[29]RM Revenue'!$B:$B,'Mason Co. Regulated - Price Out'!$A127,'[29]RM Revenue'!U:U)</f>
        <v>0</v>
      </c>
      <c r="J127" s="113">
        <f>SUMIF('[29]RM Revenue'!$B:$B,'Mason Co. Regulated - Price Out'!$A127,'[29]RM Revenue'!V:V)</f>
        <v>0</v>
      </c>
      <c r="K127" s="113">
        <f>SUMIF('[29]RM Revenue'!$B:$B,'Mason Co. Regulated - Price Out'!$A127,'[29]RM Revenue'!W:W)</f>
        <v>0</v>
      </c>
      <c r="L127" s="113">
        <f>SUMIF('[29]RM Revenue'!$B:$B,'Mason Co. Regulated - Price Out'!$A127,'[29]RM Revenue'!X:X)</f>
        <v>0</v>
      </c>
      <c r="M127" s="113">
        <f>SUMIF('[29]RM Revenue'!$B:$B,'Mason Co. Regulated - Price Out'!$A127,'[29]RM Revenue'!Y:Y)</f>
        <v>0</v>
      </c>
      <c r="N127" s="113">
        <f>SUMIF('[29]RM Revenue'!$B:$B,'Mason Co. Regulated - Price Out'!$A127,'[29]RM Revenue'!Z:Z)</f>
        <v>0</v>
      </c>
      <c r="O127" s="113">
        <f>SUMIF('[29]RM Revenue'!$B:$B,'Mason Co. Regulated - Price Out'!$A127,'[29]RM Revenue'!AA:AA)</f>
        <v>0</v>
      </c>
      <c r="P127" s="113">
        <f>SUMIF('[29]RM Revenue'!$B:$B,'Mason Co. Regulated - Price Out'!$A127,'[29]RM Revenue'!AB:AB)</f>
        <v>0</v>
      </c>
      <c r="Q127" s="113">
        <f>SUMIF('[29]RM Revenue'!$B:$B,'Mason Co. Regulated - Price Out'!$A127,'[29]RM Revenue'!AC:AC)</f>
        <v>0</v>
      </c>
      <c r="R127" s="113">
        <f>SUMIF('[29]RM Revenue'!$B:$B,'Mason Co. Regulated - Price Out'!$A127,'[29]RM Revenue'!AD:AD)</f>
        <v>0</v>
      </c>
      <c r="S127" s="113">
        <f t="shared" ref="S127:S146" si="75">SUM(G127:R127)</f>
        <v>0</v>
      </c>
      <c r="T127" s="113"/>
      <c r="U127" s="113">
        <f t="shared" si="68"/>
        <v>0</v>
      </c>
      <c r="V127" s="113">
        <f t="shared" si="68"/>
        <v>0</v>
      </c>
      <c r="W127" s="113">
        <f t="shared" si="68"/>
        <v>0</v>
      </c>
      <c r="X127" s="113">
        <f t="shared" si="67"/>
        <v>0</v>
      </c>
      <c r="Y127" s="113">
        <f t="shared" si="67"/>
        <v>0</v>
      </c>
      <c r="Z127" s="113">
        <f t="shared" si="67"/>
        <v>0</v>
      </c>
      <c r="AA127" s="113">
        <f t="shared" si="67"/>
        <v>0</v>
      </c>
      <c r="AB127" s="113">
        <f t="shared" si="67"/>
        <v>0</v>
      </c>
      <c r="AC127" s="113">
        <f t="shared" si="67"/>
        <v>0</v>
      </c>
      <c r="AD127" s="113">
        <f t="shared" si="67"/>
        <v>0</v>
      </c>
      <c r="AE127" s="113">
        <f t="shared" si="67"/>
        <v>0</v>
      </c>
      <c r="AF127" s="113">
        <f t="shared" si="67"/>
        <v>0</v>
      </c>
      <c r="AG127" s="109"/>
      <c r="AH127" s="109"/>
      <c r="AI127" s="159"/>
      <c r="AJ127" s="159"/>
      <c r="AK127" s="159">
        <f t="shared" ref="AK127" si="76">+AJ127*12*AG127</f>
        <v>0</v>
      </c>
      <c r="AL127" s="159">
        <f t="shared" ref="AL127" si="77">+AK127+S127</f>
        <v>0</v>
      </c>
      <c r="AM127" s="160" t="e">
        <f t="shared" ref="AM127" si="78">+AJ127/E127</f>
        <v>#DIV/0!</v>
      </c>
      <c r="AN127" s="160" t="e">
        <f t="shared" ref="AN127" si="79">+AK127/S127</f>
        <v>#DIV/0!</v>
      </c>
    </row>
    <row r="128" spans="1:40" s="92" customFormat="1">
      <c r="A128" s="92" t="str">
        <f t="shared" si="74"/>
        <v>MASON CO-REGULATEDCommercial rECYCLEROLLOUTOCC</v>
      </c>
      <c r="B128" s="92">
        <f t="shared" si="37"/>
        <v>1</v>
      </c>
      <c r="C128" s="110" t="s">
        <v>292</v>
      </c>
      <c r="D128" s="110" t="str">
        <f>VLOOKUP(C128,'[29]RM Revenue'!J:K,2,FALSE)</f>
        <v>ROLL OUT FEE - RECYCLE</v>
      </c>
      <c r="E128" s="111">
        <f>VLOOKUP(A128,'[29]Service Codes'!$A$2:$H$803,8,FALSE)</f>
        <v>0</v>
      </c>
      <c r="F128" s="112"/>
      <c r="G128" s="111">
        <f>SUMIF('[29]RM Revenue'!$B:$B,'Mason Co. Regulated - Price Out'!$A128,'[29]RM Revenue'!S:S)</f>
        <v>0</v>
      </c>
      <c r="H128" s="113">
        <f>SUMIF('[29]RM Revenue'!$B:$B,'Mason Co. Regulated - Price Out'!$A128,'[29]RM Revenue'!T:T)</f>
        <v>0</v>
      </c>
      <c r="I128" s="113">
        <f>SUMIF('[29]RM Revenue'!$B:$B,'Mason Co. Regulated - Price Out'!$A128,'[29]RM Revenue'!U:U)</f>
        <v>0</v>
      </c>
      <c r="J128" s="113">
        <f>SUMIF('[29]RM Revenue'!$B:$B,'Mason Co. Regulated - Price Out'!$A128,'[29]RM Revenue'!V:V)</f>
        <v>0</v>
      </c>
      <c r="K128" s="113">
        <f>SUMIF('[29]RM Revenue'!$B:$B,'Mason Co. Regulated - Price Out'!$A128,'[29]RM Revenue'!W:W)</f>
        <v>0</v>
      </c>
      <c r="L128" s="113">
        <f>SUMIF('[29]RM Revenue'!$B:$B,'Mason Co. Regulated - Price Out'!$A128,'[29]RM Revenue'!X:X)</f>
        <v>0</v>
      </c>
      <c r="M128" s="113">
        <f>SUMIF('[29]RM Revenue'!$B:$B,'Mason Co. Regulated - Price Out'!$A128,'[29]RM Revenue'!Y:Y)</f>
        <v>0</v>
      </c>
      <c r="N128" s="113">
        <f>SUMIF('[29]RM Revenue'!$B:$B,'Mason Co. Regulated - Price Out'!$A128,'[29]RM Revenue'!Z:Z)</f>
        <v>0</v>
      </c>
      <c r="O128" s="113">
        <f>SUMIF('[29]RM Revenue'!$B:$B,'Mason Co. Regulated - Price Out'!$A128,'[29]RM Revenue'!AA:AA)</f>
        <v>0</v>
      </c>
      <c r="P128" s="113">
        <f>SUMIF('[29]RM Revenue'!$B:$B,'Mason Co. Regulated - Price Out'!$A128,'[29]RM Revenue'!AB:AB)</f>
        <v>0</v>
      </c>
      <c r="Q128" s="113">
        <f>SUMIF('[29]RM Revenue'!$B:$B,'Mason Co. Regulated - Price Out'!$A128,'[29]RM Revenue'!AC:AC)</f>
        <v>0</v>
      </c>
      <c r="R128" s="113">
        <f>SUMIF('[29]RM Revenue'!$B:$B,'Mason Co. Regulated - Price Out'!$A128,'[29]RM Revenue'!AD:AD)</f>
        <v>0</v>
      </c>
      <c r="S128" s="113">
        <f t="shared" si="75"/>
        <v>0</v>
      </c>
      <c r="T128" s="113"/>
      <c r="U128" s="113">
        <f t="shared" si="68"/>
        <v>0</v>
      </c>
      <c r="V128" s="113">
        <f t="shared" si="68"/>
        <v>0</v>
      </c>
      <c r="W128" s="113">
        <f t="shared" si="68"/>
        <v>0</v>
      </c>
      <c r="X128" s="113">
        <f t="shared" si="67"/>
        <v>0</v>
      </c>
      <c r="Y128" s="113">
        <f t="shared" si="67"/>
        <v>0</v>
      </c>
      <c r="Z128" s="113">
        <f t="shared" si="67"/>
        <v>0</v>
      </c>
      <c r="AA128" s="113">
        <f t="shared" si="67"/>
        <v>0</v>
      </c>
      <c r="AB128" s="113">
        <f t="shared" si="67"/>
        <v>0</v>
      </c>
      <c r="AC128" s="113">
        <f t="shared" si="67"/>
        <v>0</v>
      </c>
      <c r="AD128" s="113">
        <f t="shared" si="67"/>
        <v>0</v>
      </c>
      <c r="AE128" s="113">
        <f t="shared" si="67"/>
        <v>0</v>
      </c>
      <c r="AF128" s="113">
        <f t="shared" si="67"/>
        <v>0</v>
      </c>
      <c r="AG128" s="109"/>
      <c r="AH128" s="109"/>
      <c r="AI128" s="159"/>
      <c r="AJ128" s="159"/>
      <c r="AK128" s="159">
        <f t="shared" ref="AK128:AK146" si="80">+AJ128*12*AG128</f>
        <v>0</v>
      </c>
      <c r="AL128" s="159">
        <f t="shared" ref="AL128:AL146" si="81">+AK128+S128</f>
        <v>0</v>
      </c>
      <c r="AM128" s="160" t="e">
        <f t="shared" ref="AM128:AM146" si="82">+AJ128/E128</f>
        <v>#DIV/0!</v>
      </c>
      <c r="AN128" s="160" t="e">
        <f t="shared" ref="AN128:AN146" si="83">+AK128/S128</f>
        <v>#DIV/0!</v>
      </c>
    </row>
    <row r="129" spans="1:40" s="92" customFormat="1">
      <c r="A129" s="92" t="str">
        <f t="shared" si="74"/>
        <v>MASON CO-REGULATEDCommercial rECYCLE96CRCOGE1</v>
      </c>
      <c r="B129" s="92">
        <f t="shared" si="37"/>
        <v>1</v>
      </c>
      <c r="C129" s="110" t="s">
        <v>293</v>
      </c>
      <c r="D129" s="110" t="str">
        <f>VLOOKUP(C129,'[29]RM Revenue'!J:K,2,FALSE)</f>
        <v>96 COMMINGLE WG-EOW</v>
      </c>
      <c r="E129" s="111">
        <v>23.82</v>
      </c>
      <c r="F129" s="112"/>
      <c r="G129" s="111">
        <f>SUMIF('[29]RM Revenue'!$B:$B,'Mason Co. Regulated - Price Out'!$A129,'[29]RM Revenue'!S:S)</f>
        <v>0</v>
      </c>
      <c r="H129" s="113">
        <f>SUMIF('[29]RM Revenue'!$B:$B,'Mason Co. Regulated - Price Out'!$A129,'[29]RM Revenue'!T:T)</f>
        <v>0</v>
      </c>
      <c r="I129" s="113">
        <f>SUMIF('[29]RM Revenue'!$B:$B,'Mason Co. Regulated - Price Out'!$A129,'[29]RM Revenue'!U:U)</f>
        <v>0</v>
      </c>
      <c r="J129" s="113">
        <f>SUMIF('[29]RM Revenue'!$B:$B,'Mason Co. Regulated - Price Out'!$A129,'[29]RM Revenue'!V:V)</f>
        <v>0</v>
      </c>
      <c r="K129" s="113">
        <f>SUMIF('[29]RM Revenue'!$B:$B,'Mason Co. Regulated - Price Out'!$A129,'[29]RM Revenue'!W:W)</f>
        <v>0</v>
      </c>
      <c r="L129" s="113">
        <f>SUMIF('[29]RM Revenue'!$B:$B,'Mason Co. Regulated - Price Out'!$A129,'[29]RM Revenue'!X:X)</f>
        <v>0</v>
      </c>
      <c r="M129" s="113">
        <f>SUMIF('[29]RM Revenue'!$B:$B,'Mason Co. Regulated - Price Out'!$A129,'[29]RM Revenue'!Y:Y)</f>
        <v>0</v>
      </c>
      <c r="N129" s="113">
        <f>SUMIF('[29]RM Revenue'!$B:$B,'Mason Co. Regulated - Price Out'!$A129,'[29]RM Revenue'!Z:Z)</f>
        <v>0</v>
      </c>
      <c r="O129" s="113">
        <f>SUMIF('[29]RM Revenue'!$B:$B,'Mason Co. Regulated - Price Out'!$A129,'[29]RM Revenue'!AA:AA)</f>
        <v>0</v>
      </c>
      <c r="P129" s="113">
        <f>SUMIF('[29]RM Revenue'!$B:$B,'Mason Co. Regulated - Price Out'!$A129,'[29]RM Revenue'!AB:AB)</f>
        <v>0</v>
      </c>
      <c r="Q129" s="113">
        <f>SUMIF('[29]RM Revenue'!$B:$B,'Mason Co. Regulated - Price Out'!$A129,'[29]RM Revenue'!AC:AC)</f>
        <v>0</v>
      </c>
      <c r="R129" s="113">
        <f>SUMIF('[29]RM Revenue'!$B:$B,'Mason Co. Regulated - Price Out'!$A129,'[29]RM Revenue'!AD:AD)</f>
        <v>0</v>
      </c>
      <c r="S129" s="113">
        <f t="shared" si="75"/>
        <v>0</v>
      </c>
      <c r="T129" s="113"/>
      <c r="U129" s="113">
        <f t="shared" si="68"/>
        <v>0</v>
      </c>
      <c r="V129" s="113">
        <f t="shared" si="68"/>
        <v>0</v>
      </c>
      <c r="W129" s="113">
        <f t="shared" si="68"/>
        <v>0</v>
      </c>
      <c r="X129" s="113">
        <f t="shared" si="67"/>
        <v>0</v>
      </c>
      <c r="Y129" s="113">
        <f t="shared" si="67"/>
        <v>0</v>
      </c>
      <c r="Z129" s="113">
        <f t="shared" si="67"/>
        <v>0</v>
      </c>
      <c r="AA129" s="113">
        <f t="shared" ref="AA129:AF160" si="84">IFERROR(M129/$E129,0)</f>
        <v>0</v>
      </c>
      <c r="AB129" s="113">
        <f t="shared" si="84"/>
        <v>0</v>
      </c>
      <c r="AC129" s="113">
        <f t="shared" si="84"/>
        <v>0</v>
      </c>
      <c r="AD129" s="113">
        <f t="shared" si="84"/>
        <v>0</v>
      </c>
      <c r="AE129" s="113">
        <f t="shared" si="84"/>
        <v>0</v>
      </c>
      <c r="AF129" s="113">
        <f t="shared" si="84"/>
        <v>0</v>
      </c>
      <c r="AG129" s="109"/>
      <c r="AH129" s="109"/>
      <c r="AI129" s="159"/>
      <c r="AJ129" s="159"/>
      <c r="AK129" s="159">
        <f t="shared" si="80"/>
        <v>0</v>
      </c>
      <c r="AL129" s="159">
        <f t="shared" si="81"/>
        <v>0</v>
      </c>
      <c r="AM129" s="160">
        <f t="shared" si="82"/>
        <v>0</v>
      </c>
      <c r="AN129" s="160" t="e">
        <f t="shared" si="83"/>
        <v>#DIV/0!</v>
      </c>
    </row>
    <row r="130" spans="1:40" s="92" customFormat="1" ht="14.25" customHeight="1">
      <c r="A130" s="92" t="str">
        <f t="shared" si="74"/>
        <v>MASON CO-REGULATEDCommercial rECYCLE96CRCOGW1</v>
      </c>
      <c r="B130" s="92">
        <f t="shared" si="37"/>
        <v>1</v>
      </c>
      <c r="C130" s="110" t="s">
        <v>294</v>
      </c>
      <c r="D130" s="110" t="str">
        <f>VLOOKUP(C130,'[29]RM Revenue'!J:K,2,FALSE)</f>
        <v>96 COMMINGLE WG-WEEKLY</v>
      </c>
      <c r="E130" s="111">
        <v>31.05</v>
      </c>
      <c r="F130" s="112"/>
      <c r="G130" s="111">
        <f>SUMIF('[29]RM Revenue'!$B:$B,'Mason Co. Regulated - Price Out'!$A130,'[29]RM Revenue'!S:S)</f>
        <v>0</v>
      </c>
      <c r="H130" s="113">
        <f>SUMIF('[29]RM Revenue'!$B:$B,'Mason Co. Regulated - Price Out'!$A130,'[29]RM Revenue'!T:T)</f>
        <v>0</v>
      </c>
      <c r="I130" s="113">
        <f>SUMIF('[29]RM Revenue'!$B:$B,'Mason Co. Regulated - Price Out'!$A130,'[29]RM Revenue'!U:U)</f>
        <v>0</v>
      </c>
      <c r="J130" s="113">
        <f>SUMIF('[29]RM Revenue'!$B:$B,'Mason Co. Regulated - Price Out'!$A130,'[29]RM Revenue'!V:V)</f>
        <v>0</v>
      </c>
      <c r="K130" s="113">
        <f>SUMIF('[29]RM Revenue'!$B:$B,'Mason Co. Regulated - Price Out'!$A130,'[29]RM Revenue'!W:W)</f>
        <v>0</v>
      </c>
      <c r="L130" s="113">
        <f>SUMIF('[29]RM Revenue'!$B:$B,'Mason Co. Regulated - Price Out'!$A130,'[29]RM Revenue'!X:X)</f>
        <v>0</v>
      </c>
      <c r="M130" s="113">
        <f>SUMIF('[29]RM Revenue'!$B:$B,'Mason Co. Regulated - Price Out'!$A130,'[29]RM Revenue'!Y:Y)</f>
        <v>0</v>
      </c>
      <c r="N130" s="113">
        <f>SUMIF('[29]RM Revenue'!$B:$B,'Mason Co. Regulated - Price Out'!$A130,'[29]RM Revenue'!Z:Z)</f>
        <v>0</v>
      </c>
      <c r="O130" s="113">
        <f>SUMIF('[29]RM Revenue'!$B:$B,'Mason Co. Regulated - Price Out'!$A130,'[29]RM Revenue'!AA:AA)</f>
        <v>0</v>
      </c>
      <c r="P130" s="113">
        <f>SUMIF('[29]RM Revenue'!$B:$B,'Mason Co. Regulated - Price Out'!$A130,'[29]RM Revenue'!AB:AB)</f>
        <v>0</v>
      </c>
      <c r="Q130" s="113">
        <f>SUMIF('[29]RM Revenue'!$B:$B,'Mason Co. Regulated - Price Out'!$A130,'[29]RM Revenue'!AC:AC)</f>
        <v>0</v>
      </c>
      <c r="R130" s="113">
        <f>SUMIF('[29]RM Revenue'!$B:$B,'Mason Co. Regulated - Price Out'!$A130,'[29]RM Revenue'!AD:AD)</f>
        <v>0</v>
      </c>
      <c r="S130" s="113">
        <f t="shared" si="75"/>
        <v>0</v>
      </c>
      <c r="T130" s="113"/>
      <c r="U130" s="113">
        <f t="shared" si="68"/>
        <v>0</v>
      </c>
      <c r="V130" s="113">
        <f t="shared" si="68"/>
        <v>0</v>
      </c>
      <c r="W130" s="113">
        <f t="shared" si="68"/>
        <v>0</v>
      </c>
      <c r="X130" s="113">
        <f t="shared" si="68"/>
        <v>0</v>
      </c>
      <c r="Y130" s="113">
        <f t="shared" si="68"/>
        <v>0</v>
      </c>
      <c r="Z130" s="113">
        <f t="shared" si="68"/>
        <v>0</v>
      </c>
      <c r="AA130" s="113">
        <f t="shared" si="84"/>
        <v>0</v>
      </c>
      <c r="AB130" s="113">
        <f t="shared" si="84"/>
        <v>0</v>
      </c>
      <c r="AC130" s="113">
        <f t="shared" si="84"/>
        <v>0</v>
      </c>
      <c r="AD130" s="113">
        <f t="shared" si="84"/>
        <v>0</v>
      </c>
      <c r="AE130" s="113">
        <f t="shared" si="84"/>
        <v>0</v>
      </c>
      <c r="AF130" s="113">
        <f t="shared" si="84"/>
        <v>0</v>
      </c>
      <c r="AG130" s="109"/>
      <c r="AH130" s="109"/>
      <c r="AI130" s="159"/>
      <c r="AJ130" s="159"/>
      <c r="AK130" s="159">
        <f t="shared" si="80"/>
        <v>0</v>
      </c>
      <c r="AL130" s="159">
        <f t="shared" si="81"/>
        <v>0</v>
      </c>
      <c r="AM130" s="160">
        <f t="shared" si="82"/>
        <v>0</v>
      </c>
      <c r="AN130" s="160" t="e">
        <f t="shared" si="83"/>
        <v>#DIV/0!</v>
      </c>
    </row>
    <row r="131" spans="1:40" s="92" customFormat="1" ht="14.25" customHeight="1">
      <c r="A131" s="92" t="str">
        <f t="shared" si="74"/>
        <v>MASON CO-REGULATEDCommercial rECYCLE96CRCONGE1</v>
      </c>
      <c r="B131" s="92">
        <f t="shared" si="37"/>
        <v>1</v>
      </c>
      <c r="C131" s="110" t="s">
        <v>295</v>
      </c>
      <c r="D131" s="110" t="str">
        <f>VLOOKUP(C131,'[29]RM Revenue'!J:K,2,FALSE)</f>
        <v>96 COMMINGLE NG-EOW</v>
      </c>
      <c r="E131" s="111">
        <v>23.82</v>
      </c>
      <c r="F131" s="112"/>
      <c r="G131" s="111">
        <f>SUMIF('[29]RM Revenue'!$B:$B,'Mason Co. Regulated - Price Out'!$A131,'[29]RM Revenue'!S:S)</f>
        <v>0</v>
      </c>
      <c r="H131" s="113">
        <f>SUMIF('[29]RM Revenue'!$B:$B,'Mason Co. Regulated - Price Out'!$A131,'[29]RM Revenue'!T:T)</f>
        <v>0</v>
      </c>
      <c r="I131" s="113">
        <f>SUMIF('[29]RM Revenue'!$B:$B,'Mason Co. Regulated - Price Out'!$A131,'[29]RM Revenue'!U:U)</f>
        <v>0</v>
      </c>
      <c r="J131" s="113">
        <f>SUMIF('[29]RM Revenue'!$B:$B,'Mason Co. Regulated - Price Out'!$A131,'[29]RM Revenue'!V:V)</f>
        <v>0</v>
      </c>
      <c r="K131" s="113">
        <f>SUMIF('[29]RM Revenue'!$B:$B,'Mason Co. Regulated - Price Out'!$A131,'[29]RM Revenue'!W:W)</f>
        <v>0</v>
      </c>
      <c r="L131" s="113">
        <f>SUMIF('[29]RM Revenue'!$B:$B,'Mason Co. Regulated - Price Out'!$A131,'[29]RM Revenue'!X:X)</f>
        <v>0</v>
      </c>
      <c r="M131" s="113">
        <f>SUMIF('[29]RM Revenue'!$B:$B,'Mason Co. Regulated - Price Out'!$A131,'[29]RM Revenue'!Y:Y)</f>
        <v>0</v>
      </c>
      <c r="N131" s="113">
        <f>SUMIF('[29]RM Revenue'!$B:$B,'Mason Co. Regulated - Price Out'!$A131,'[29]RM Revenue'!Z:Z)</f>
        <v>0</v>
      </c>
      <c r="O131" s="113">
        <f>SUMIF('[29]RM Revenue'!$B:$B,'Mason Co. Regulated - Price Out'!$A131,'[29]RM Revenue'!AA:AA)</f>
        <v>0</v>
      </c>
      <c r="P131" s="113">
        <f>SUMIF('[29]RM Revenue'!$B:$B,'Mason Co. Regulated - Price Out'!$A131,'[29]RM Revenue'!AB:AB)</f>
        <v>0</v>
      </c>
      <c r="Q131" s="113">
        <f>SUMIF('[29]RM Revenue'!$B:$B,'Mason Co. Regulated - Price Out'!$A131,'[29]RM Revenue'!AC:AC)</f>
        <v>0</v>
      </c>
      <c r="R131" s="113">
        <f>SUMIF('[29]RM Revenue'!$B:$B,'Mason Co. Regulated - Price Out'!$A131,'[29]RM Revenue'!AD:AD)</f>
        <v>0</v>
      </c>
      <c r="S131" s="113">
        <f t="shared" si="75"/>
        <v>0</v>
      </c>
      <c r="T131" s="113"/>
      <c r="U131" s="113">
        <f t="shared" si="68"/>
        <v>0</v>
      </c>
      <c r="V131" s="113">
        <f t="shared" si="68"/>
        <v>0</v>
      </c>
      <c r="W131" s="113">
        <f t="shared" si="68"/>
        <v>0</v>
      </c>
      <c r="X131" s="113">
        <f t="shared" si="68"/>
        <v>0</v>
      </c>
      <c r="Y131" s="113">
        <f t="shared" si="68"/>
        <v>0</v>
      </c>
      <c r="Z131" s="113">
        <f t="shared" si="68"/>
        <v>0</v>
      </c>
      <c r="AA131" s="113">
        <f t="shared" si="84"/>
        <v>0</v>
      </c>
      <c r="AB131" s="113">
        <f t="shared" si="84"/>
        <v>0</v>
      </c>
      <c r="AC131" s="113">
        <f t="shared" si="84"/>
        <v>0</v>
      </c>
      <c r="AD131" s="113">
        <f t="shared" si="84"/>
        <v>0</v>
      </c>
      <c r="AE131" s="113">
        <f t="shared" si="84"/>
        <v>0</v>
      </c>
      <c r="AF131" s="113">
        <f t="shared" si="84"/>
        <v>0</v>
      </c>
      <c r="AG131" s="109"/>
      <c r="AH131" s="109"/>
      <c r="AI131" s="159"/>
      <c r="AJ131" s="159"/>
      <c r="AK131" s="159">
        <f t="shared" si="80"/>
        <v>0</v>
      </c>
      <c r="AL131" s="159">
        <f t="shared" si="81"/>
        <v>0</v>
      </c>
      <c r="AM131" s="160">
        <f t="shared" si="82"/>
        <v>0</v>
      </c>
      <c r="AN131" s="160" t="e">
        <f t="shared" si="83"/>
        <v>#DIV/0!</v>
      </c>
    </row>
    <row r="132" spans="1:40" s="92" customFormat="1">
      <c r="A132" s="92" t="str">
        <f t="shared" si="74"/>
        <v>MASON CO-REGULATEDCommercial rECYCLE96CRCONGM1</v>
      </c>
      <c r="B132" s="92">
        <f t="shared" si="37"/>
        <v>1</v>
      </c>
      <c r="C132" s="110" t="s">
        <v>296</v>
      </c>
      <c r="D132" s="110" t="str">
        <f>VLOOKUP(C132,'[29]RM Revenue'!J:K,2,FALSE)</f>
        <v>96 COMMINGLE NG-MNTHLY</v>
      </c>
      <c r="E132" s="111">
        <v>18.34</v>
      </c>
      <c r="F132" s="112"/>
      <c r="G132" s="111">
        <f>SUMIF('[29]RM Revenue'!$B:$B,'Mason Co. Regulated - Price Out'!$A132,'[29]RM Revenue'!S:S)</f>
        <v>0</v>
      </c>
      <c r="H132" s="113">
        <f>SUMIF('[29]RM Revenue'!$B:$B,'Mason Co. Regulated - Price Out'!$A132,'[29]RM Revenue'!T:T)</f>
        <v>0</v>
      </c>
      <c r="I132" s="113">
        <f>SUMIF('[29]RM Revenue'!$B:$B,'Mason Co. Regulated - Price Out'!$A132,'[29]RM Revenue'!U:U)</f>
        <v>0</v>
      </c>
      <c r="J132" s="113">
        <f>SUMIF('[29]RM Revenue'!$B:$B,'Mason Co. Regulated - Price Out'!$A132,'[29]RM Revenue'!V:V)</f>
        <v>0</v>
      </c>
      <c r="K132" s="113">
        <f>SUMIF('[29]RM Revenue'!$B:$B,'Mason Co. Regulated - Price Out'!$A132,'[29]RM Revenue'!W:W)</f>
        <v>0</v>
      </c>
      <c r="L132" s="113">
        <f>SUMIF('[29]RM Revenue'!$B:$B,'Mason Co. Regulated - Price Out'!$A132,'[29]RM Revenue'!X:X)</f>
        <v>0</v>
      </c>
      <c r="M132" s="113">
        <f>SUMIF('[29]RM Revenue'!$B:$B,'Mason Co. Regulated - Price Out'!$A132,'[29]RM Revenue'!Y:Y)</f>
        <v>0</v>
      </c>
      <c r="N132" s="113">
        <f>SUMIF('[29]RM Revenue'!$B:$B,'Mason Co. Regulated - Price Out'!$A132,'[29]RM Revenue'!Z:Z)</f>
        <v>0</v>
      </c>
      <c r="O132" s="113">
        <f>SUMIF('[29]RM Revenue'!$B:$B,'Mason Co. Regulated - Price Out'!$A132,'[29]RM Revenue'!AA:AA)</f>
        <v>0</v>
      </c>
      <c r="P132" s="113">
        <f>SUMIF('[29]RM Revenue'!$B:$B,'Mason Co. Regulated - Price Out'!$A132,'[29]RM Revenue'!AB:AB)</f>
        <v>0</v>
      </c>
      <c r="Q132" s="113">
        <f>SUMIF('[29]RM Revenue'!$B:$B,'Mason Co. Regulated - Price Out'!$A132,'[29]RM Revenue'!AC:AC)</f>
        <v>0</v>
      </c>
      <c r="R132" s="113">
        <f>SUMIF('[29]RM Revenue'!$B:$B,'Mason Co. Regulated - Price Out'!$A132,'[29]RM Revenue'!AD:AD)</f>
        <v>0</v>
      </c>
      <c r="S132" s="113">
        <f t="shared" si="75"/>
        <v>0</v>
      </c>
      <c r="T132" s="113"/>
      <c r="U132" s="113">
        <f t="shared" si="68"/>
        <v>0</v>
      </c>
      <c r="V132" s="113">
        <f t="shared" si="68"/>
        <v>0</v>
      </c>
      <c r="W132" s="113">
        <f t="shared" si="68"/>
        <v>0</v>
      </c>
      <c r="X132" s="113">
        <f t="shared" si="68"/>
        <v>0</v>
      </c>
      <c r="Y132" s="113">
        <f t="shared" si="68"/>
        <v>0</v>
      </c>
      <c r="Z132" s="113">
        <f t="shared" si="68"/>
        <v>0</v>
      </c>
      <c r="AA132" s="113">
        <f t="shared" si="84"/>
        <v>0</v>
      </c>
      <c r="AB132" s="113">
        <f t="shared" si="84"/>
        <v>0</v>
      </c>
      <c r="AC132" s="113">
        <f t="shared" si="84"/>
        <v>0</v>
      </c>
      <c r="AD132" s="113">
        <f t="shared" si="84"/>
        <v>0</v>
      </c>
      <c r="AE132" s="113">
        <f t="shared" si="84"/>
        <v>0</v>
      </c>
      <c r="AF132" s="113">
        <f t="shared" si="84"/>
        <v>0</v>
      </c>
      <c r="AG132" s="109"/>
      <c r="AH132" s="109"/>
      <c r="AI132" s="159"/>
      <c r="AJ132" s="159"/>
      <c r="AK132" s="159">
        <f t="shared" si="80"/>
        <v>0</v>
      </c>
      <c r="AL132" s="159">
        <f t="shared" si="81"/>
        <v>0</v>
      </c>
      <c r="AM132" s="160">
        <f t="shared" si="82"/>
        <v>0</v>
      </c>
      <c r="AN132" s="160" t="e">
        <f t="shared" si="83"/>
        <v>#DIV/0!</v>
      </c>
    </row>
    <row r="133" spans="1:40" s="92" customFormat="1">
      <c r="A133" s="92" t="str">
        <f t="shared" si="74"/>
        <v>MASON CO-REGULATEDCommercial rECYCLE96CRCONGW1</v>
      </c>
      <c r="B133" s="92">
        <f t="shared" si="37"/>
        <v>1</v>
      </c>
      <c r="C133" s="110" t="s">
        <v>297</v>
      </c>
      <c r="D133" s="110" t="str">
        <f>VLOOKUP(C133,'[29]RM Revenue'!J:K,2,FALSE)</f>
        <v>96 COMMINGLE NG-WEEKLY</v>
      </c>
      <c r="E133" s="111">
        <v>31.05</v>
      </c>
      <c r="F133" s="112"/>
      <c r="G133" s="111">
        <f>SUMIF('[29]RM Revenue'!$B:$B,'Mason Co. Regulated - Price Out'!$A133,'[29]RM Revenue'!S:S)</f>
        <v>0</v>
      </c>
      <c r="H133" s="113">
        <f>SUMIF('[29]RM Revenue'!$B:$B,'Mason Co. Regulated - Price Out'!$A133,'[29]RM Revenue'!T:T)</f>
        <v>0</v>
      </c>
      <c r="I133" s="113">
        <f>SUMIF('[29]RM Revenue'!$B:$B,'Mason Co. Regulated - Price Out'!$A133,'[29]RM Revenue'!U:U)</f>
        <v>0</v>
      </c>
      <c r="J133" s="113">
        <f>SUMIF('[29]RM Revenue'!$B:$B,'Mason Co. Regulated - Price Out'!$A133,'[29]RM Revenue'!V:V)</f>
        <v>0</v>
      </c>
      <c r="K133" s="113">
        <f>SUMIF('[29]RM Revenue'!$B:$B,'Mason Co. Regulated - Price Out'!$A133,'[29]RM Revenue'!W:W)</f>
        <v>0</v>
      </c>
      <c r="L133" s="113">
        <f>SUMIF('[29]RM Revenue'!$B:$B,'Mason Co. Regulated - Price Out'!$A133,'[29]RM Revenue'!X:X)</f>
        <v>0</v>
      </c>
      <c r="M133" s="113">
        <f>SUMIF('[29]RM Revenue'!$B:$B,'Mason Co. Regulated - Price Out'!$A133,'[29]RM Revenue'!Y:Y)</f>
        <v>0</v>
      </c>
      <c r="N133" s="113">
        <f>SUMIF('[29]RM Revenue'!$B:$B,'Mason Co. Regulated - Price Out'!$A133,'[29]RM Revenue'!Z:Z)</f>
        <v>0</v>
      </c>
      <c r="O133" s="113">
        <f>SUMIF('[29]RM Revenue'!$B:$B,'Mason Co. Regulated - Price Out'!$A133,'[29]RM Revenue'!AA:AA)</f>
        <v>0</v>
      </c>
      <c r="P133" s="113">
        <f>SUMIF('[29]RM Revenue'!$B:$B,'Mason Co. Regulated - Price Out'!$A133,'[29]RM Revenue'!AB:AB)</f>
        <v>0</v>
      </c>
      <c r="Q133" s="113">
        <f>SUMIF('[29]RM Revenue'!$B:$B,'Mason Co. Regulated - Price Out'!$A133,'[29]RM Revenue'!AC:AC)</f>
        <v>0</v>
      </c>
      <c r="R133" s="113">
        <f>SUMIF('[29]RM Revenue'!$B:$B,'Mason Co. Regulated - Price Out'!$A133,'[29]RM Revenue'!AD:AD)</f>
        <v>0</v>
      </c>
      <c r="S133" s="113">
        <f t="shared" si="75"/>
        <v>0</v>
      </c>
      <c r="T133" s="113"/>
      <c r="U133" s="113">
        <f t="shared" ref="U133:AF164" si="85">IFERROR(G133/$E133,0)</f>
        <v>0</v>
      </c>
      <c r="V133" s="113">
        <f t="shared" si="85"/>
        <v>0</v>
      </c>
      <c r="W133" s="113">
        <f t="shared" si="85"/>
        <v>0</v>
      </c>
      <c r="X133" s="113">
        <f t="shared" si="85"/>
        <v>0</v>
      </c>
      <c r="Y133" s="113">
        <f t="shared" si="85"/>
        <v>0</v>
      </c>
      <c r="Z133" s="113">
        <f t="shared" si="85"/>
        <v>0</v>
      </c>
      <c r="AA133" s="113">
        <f t="shared" si="84"/>
        <v>0</v>
      </c>
      <c r="AB133" s="113">
        <f t="shared" si="84"/>
        <v>0</v>
      </c>
      <c r="AC133" s="113">
        <f t="shared" si="84"/>
        <v>0</v>
      </c>
      <c r="AD133" s="113">
        <f t="shared" si="84"/>
        <v>0</v>
      </c>
      <c r="AE133" s="113">
        <f t="shared" si="84"/>
        <v>0</v>
      </c>
      <c r="AF133" s="113">
        <f t="shared" si="84"/>
        <v>0</v>
      </c>
      <c r="AG133" s="109"/>
      <c r="AH133" s="109"/>
      <c r="AI133" s="159"/>
      <c r="AJ133" s="159"/>
      <c r="AK133" s="159">
        <f t="shared" si="80"/>
        <v>0</v>
      </c>
      <c r="AL133" s="159">
        <f t="shared" si="81"/>
        <v>0</v>
      </c>
      <c r="AM133" s="160">
        <f t="shared" si="82"/>
        <v>0</v>
      </c>
      <c r="AN133" s="160" t="e">
        <f t="shared" si="83"/>
        <v>#DIV/0!</v>
      </c>
    </row>
    <row r="134" spans="1:40" s="92" customFormat="1">
      <c r="A134" s="92" t="str">
        <f t="shared" si="74"/>
        <v xml:space="preserve">MASON CO-REGULATEDCommercial rECYCLER2YDOCCE </v>
      </c>
      <c r="B134" s="92">
        <f t="shared" si="37"/>
        <v>1</v>
      </c>
      <c r="C134" s="110" t="s">
        <v>298</v>
      </c>
      <c r="D134" s="110" t="str">
        <f>VLOOKUP(C134,'[29]RM Revenue'!J:K,2,FALSE)</f>
        <v>2YD OCC-EOW</v>
      </c>
      <c r="E134" s="111">
        <v>49.29</v>
      </c>
      <c r="F134" s="112"/>
      <c r="G134" s="111">
        <f>SUMIF('[29]RM Revenue'!$B:$B,'Mason Co. Regulated - Price Out'!$A134,'[29]RM Revenue'!S:S)</f>
        <v>0</v>
      </c>
      <c r="H134" s="113">
        <f>SUMIF('[29]RM Revenue'!$B:$B,'Mason Co. Regulated - Price Out'!$A134,'[29]RM Revenue'!T:T)</f>
        <v>0</v>
      </c>
      <c r="I134" s="113">
        <f>SUMIF('[29]RM Revenue'!$B:$B,'Mason Co. Regulated - Price Out'!$A134,'[29]RM Revenue'!U:U)</f>
        <v>0</v>
      </c>
      <c r="J134" s="113">
        <f>SUMIF('[29]RM Revenue'!$B:$B,'Mason Co. Regulated - Price Out'!$A134,'[29]RM Revenue'!V:V)</f>
        <v>0</v>
      </c>
      <c r="K134" s="113">
        <f>SUMIF('[29]RM Revenue'!$B:$B,'Mason Co. Regulated - Price Out'!$A134,'[29]RM Revenue'!W:W)</f>
        <v>0</v>
      </c>
      <c r="L134" s="113">
        <f>SUMIF('[29]RM Revenue'!$B:$B,'Mason Co. Regulated - Price Out'!$A134,'[29]RM Revenue'!X:X)</f>
        <v>0</v>
      </c>
      <c r="M134" s="113">
        <f>SUMIF('[29]RM Revenue'!$B:$B,'Mason Co. Regulated - Price Out'!$A134,'[29]RM Revenue'!Y:Y)</f>
        <v>0</v>
      </c>
      <c r="N134" s="113">
        <f>SUMIF('[29]RM Revenue'!$B:$B,'Mason Co. Regulated - Price Out'!$A134,'[29]RM Revenue'!Z:Z)</f>
        <v>0</v>
      </c>
      <c r="O134" s="113">
        <f>SUMIF('[29]RM Revenue'!$B:$B,'Mason Co. Regulated - Price Out'!$A134,'[29]RM Revenue'!AA:AA)</f>
        <v>0</v>
      </c>
      <c r="P134" s="113">
        <f>SUMIF('[29]RM Revenue'!$B:$B,'Mason Co. Regulated - Price Out'!$A134,'[29]RM Revenue'!AB:AB)</f>
        <v>0</v>
      </c>
      <c r="Q134" s="113">
        <f>SUMIF('[29]RM Revenue'!$B:$B,'Mason Co. Regulated - Price Out'!$A134,'[29]RM Revenue'!AC:AC)</f>
        <v>0</v>
      </c>
      <c r="R134" s="113">
        <f>SUMIF('[29]RM Revenue'!$B:$B,'Mason Co. Regulated - Price Out'!$A134,'[29]RM Revenue'!AD:AD)</f>
        <v>0</v>
      </c>
      <c r="S134" s="113">
        <f t="shared" si="75"/>
        <v>0</v>
      </c>
      <c r="T134" s="113"/>
      <c r="U134" s="113">
        <f t="shared" si="85"/>
        <v>0</v>
      </c>
      <c r="V134" s="113">
        <f t="shared" si="85"/>
        <v>0</v>
      </c>
      <c r="W134" s="113">
        <f t="shared" si="85"/>
        <v>0</v>
      </c>
      <c r="X134" s="113">
        <f t="shared" si="85"/>
        <v>0</v>
      </c>
      <c r="Y134" s="113">
        <f t="shared" si="85"/>
        <v>0</v>
      </c>
      <c r="Z134" s="113">
        <f t="shared" si="85"/>
        <v>0</v>
      </c>
      <c r="AA134" s="113">
        <f t="shared" si="84"/>
        <v>0</v>
      </c>
      <c r="AB134" s="113">
        <f t="shared" si="84"/>
        <v>0</v>
      </c>
      <c r="AC134" s="113">
        <f t="shared" si="84"/>
        <v>0</v>
      </c>
      <c r="AD134" s="113">
        <f t="shared" si="84"/>
        <v>0</v>
      </c>
      <c r="AE134" s="113">
        <f t="shared" si="84"/>
        <v>0</v>
      </c>
      <c r="AF134" s="113">
        <f t="shared" si="84"/>
        <v>0</v>
      </c>
      <c r="AG134" s="109"/>
      <c r="AH134" s="109"/>
      <c r="AI134" s="159"/>
      <c r="AJ134" s="159"/>
      <c r="AK134" s="159">
        <f t="shared" si="80"/>
        <v>0</v>
      </c>
      <c r="AL134" s="159">
        <f t="shared" si="81"/>
        <v>0</v>
      </c>
      <c r="AM134" s="160">
        <f t="shared" si="82"/>
        <v>0</v>
      </c>
      <c r="AN134" s="160" t="e">
        <f t="shared" si="83"/>
        <v>#DIV/0!</v>
      </c>
    </row>
    <row r="135" spans="1:40" s="92" customFormat="1">
      <c r="A135" s="92" t="str">
        <f t="shared" si="74"/>
        <v>MASON CO-REGULATEDCommercial rECYCLER2YDOCCM</v>
      </c>
      <c r="B135" s="92">
        <f t="shared" si="37"/>
        <v>1</v>
      </c>
      <c r="C135" s="110" t="s">
        <v>299</v>
      </c>
      <c r="D135" s="110" t="str">
        <f>VLOOKUP(C135,'[29]RM Revenue'!J:K,2,FALSE)</f>
        <v>2YD OCC-MNTHLY</v>
      </c>
      <c r="E135" s="111">
        <v>37.880000000000003</v>
      </c>
      <c r="F135" s="112"/>
      <c r="G135" s="111">
        <f>SUMIF('[29]RM Revenue'!$B:$B,'Mason Co. Regulated - Price Out'!$A135,'[29]RM Revenue'!S:S)</f>
        <v>0</v>
      </c>
      <c r="H135" s="113">
        <f>SUMIF('[29]RM Revenue'!$B:$B,'Mason Co. Regulated - Price Out'!$A135,'[29]RM Revenue'!T:T)</f>
        <v>0</v>
      </c>
      <c r="I135" s="113">
        <f>SUMIF('[29]RM Revenue'!$B:$B,'Mason Co. Regulated - Price Out'!$A135,'[29]RM Revenue'!U:U)</f>
        <v>0</v>
      </c>
      <c r="J135" s="113">
        <f>SUMIF('[29]RM Revenue'!$B:$B,'Mason Co. Regulated - Price Out'!$A135,'[29]RM Revenue'!V:V)</f>
        <v>0</v>
      </c>
      <c r="K135" s="113">
        <f>SUMIF('[29]RM Revenue'!$B:$B,'Mason Co. Regulated - Price Out'!$A135,'[29]RM Revenue'!W:W)</f>
        <v>0</v>
      </c>
      <c r="L135" s="113">
        <f>SUMIF('[29]RM Revenue'!$B:$B,'Mason Co. Regulated - Price Out'!$A135,'[29]RM Revenue'!X:X)</f>
        <v>0</v>
      </c>
      <c r="M135" s="113">
        <f>SUMIF('[29]RM Revenue'!$B:$B,'Mason Co. Regulated - Price Out'!$A135,'[29]RM Revenue'!Y:Y)</f>
        <v>0</v>
      </c>
      <c r="N135" s="113">
        <f>SUMIF('[29]RM Revenue'!$B:$B,'Mason Co. Regulated - Price Out'!$A135,'[29]RM Revenue'!Z:Z)</f>
        <v>0</v>
      </c>
      <c r="O135" s="113">
        <f>SUMIF('[29]RM Revenue'!$B:$B,'Mason Co. Regulated - Price Out'!$A135,'[29]RM Revenue'!AA:AA)</f>
        <v>0</v>
      </c>
      <c r="P135" s="113">
        <f>SUMIF('[29]RM Revenue'!$B:$B,'Mason Co. Regulated - Price Out'!$A135,'[29]RM Revenue'!AB:AB)</f>
        <v>0</v>
      </c>
      <c r="Q135" s="113">
        <f>SUMIF('[29]RM Revenue'!$B:$B,'Mason Co. Regulated - Price Out'!$A135,'[29]RM Revenue'!AC:AC)</f>
        <v>0</v>
      </c>
      <c r="R135" s="113">
        <f>SUMIF('[29]RM Revenue'!$B:$B,'Mason Co. Regulated - Price Out'!$A135,'[29]RM Revenue'!AD:AD)</f>
        <v>0</v>
      </c>
      <c r="S135" s="113">
        <f t="shared" si="75"/>
        <v>0</v>
      </c>
      <c r="T135" s="113"/>
      <c r="U135" s="113">
        <f t="shared" si="85"/>
        <v>0</v>
      </c>
      <c r="V135" s="113">
        <f t="shared" si="85"/>
        <v>0</v>
      </c>
      <c r="W135" s="113">
        <f t="shared" si="85"/>
        <v>0</v>
      </c>
      <c r="X135" s="113">
        <f t="shared" si="85"/>
        <v>0</v>
      </c>
      <c r="Y135" s="113">
        <f t="shared" si="85"/>
        <v>0</v>
      </c>
      <c r="Z135" s="113">
        <f t="shared" si="85"/>
        <v>0</v>
      </c>
      <c r="AA135" s="113">
        <f t="shared" si="84"/>
        <v>0</v>
      </c>
      <c r="AB135" s="113">
        <f t="shared" si="84"/>
        <v>0</v>
      </c>
      <c r="AC135" s="113">
        <f t="shared" si="84"/>
        <v>0</v>
      </c>
      <c r="AD135" s="113">
        <f t="shared" si="84"/>
        <v>0</v>
      </c>
      <c r="AE135" s="113">
        <f t="shared" si="84"/>
        <v>0</v>
      </c>
      <c r="AF135" s="113">
        <f t="shared" si="84"/>
        <v>0</v>
      </c>
      <c r="AG135" s="109"/>
      <c r="AH135" s="109"/>
      <c r="AI135" s="159"/>
      <c r="AJ135" s="159"/>
      <c r="AK135" s="159">
        <f t="shared" si="80"/>
        <v>0</v>
      </c>
      <c r="AL135" s="159">
        <f t="shared" si="81"/>
        <v>0</v>
      </c>
      <c r="AM135" s="160">
        <f t="shared" si="82"/>
        <v>0</v>
      </c>
      <c r="AN135" s="160" t="e">
        <f t="shared" si="83"/>
        <v>#DIV/0!</v>
      </c>
    </row>
    <row r="136" spans="1:40" s="92" customFormat="1">
      <c r="A136" s="92" t="str">
        <f t="shared" si="74"/>
        <v>MASON CO-REGULATEDCommercial rECYCLER2YDOCCW</v>
      </c>
      <c r="B136" s="92">
        <f t="shared" si="37"/>
        <v>1</v>
      </c>
      <c r="C136" s="110" t="s">
        <v>300</v>
      </c>
      <c r="D136" s="110" t="str">
        <f>VLOOKUP(C136,'[29]RM Revenue'!J:K,2,FALSE)</f>
        <v>2YD OCC-WEEKLY</v>
      </c>
      <c r="E136" s="111">
        <v>71.37</v>
      </c>
      <c r="F136" s="112"/>
      <c r="G136" s="111">
        <f>SUMIF('[29]RM Revenue'!$B:$B,'Mason Co. Regulated - Price Out'!$A136,'[29]RM Revenue'!S:S)</f>
        <v>0</v>
      </c>
      <c r="H136" s="113">
        <f>SUMIF('[29]RM Revenue'!$B:$B,'Mason Co. Regulated - Price Out'!$A136,'[29]RM Revenue'!T:T)</f>
        <v>0</v>
      </c>
      <c r="I136" s="113">
        <f>SUMIF('[29]RM Revenue'!$B:$B,'Mason Co. Regulated - Price Out'!$A136,'[29]RM Revenue'!U:U)</f>
        <v>0</v>
      </c>
      <c r="J136" s="113">
        <f>SUMIF('[29]RM Revenue'!$B:$B,'Mason Co. Regulated - Price Out'!$A136,'[29]RM Revenue'!V:V)</f>
        <v>0</v>
      </c>
      <c r="K136" s="113">
        <f>SUMIF('[29]RM Revenue'!$B:$B,'Mason Co. Regulated - Price Out'!$A136,'[29]RM Revenue'!W:W)</f>
        <v>0</v>
      </c>
      <c r="L136" s="113">
        <f>SUMIF('[29]RM Revenue'!$B:$B,'Mason Co. Regulated - Price Out'!$A136,'[29]RM Revenue'!X:X)</f>
        <v>0</v>
      </c>
      <c r="M136" s="113">
        <f>SUMIF('[29]RM Revenue'!$B:$B,'Mason Co. Regulated - Price Out'!$A136,'[29]RM Revenue'!Y:Y)</f>
        <v>0</v>
      </c>
      <c r="N136" s="113">
        <f>SUMIF('[29]RM Revenue'!$B:$B,'Mason Co. Regulated - Price Out'!$A136,'[29]RM Revenue'!Z:Z)</f>
        <v>0</v>
      </c>
      <c r="O136" s="113">
        <f>SUMIF('[29]RM Revenue'!$B:$B,'Mason Co. Regulated - Price Out'!$A136,'[29]RM Revenue'!AA:AA)</f>
        <v>0</v>
      </c>
      <c r="P136" s="113">
        <f>SUMIF('[29]RM Revenue'!$B:$B,'Mason Co. Regulated - Price Out'!$A136,'[29]RM Revenue'!AB:AB)</f>
        <v>0</v>
      </c>
      <c r="Q136" s="113">
        <f>SUMIF('[29]RM Revenue'!$B:$B,'Mason Co. Regulated - Price Out'!$A136,'[29]RM Revenue'!AC:AC)</f>
        <v>0</v>
      </c>
      <c r="R136" s="113">
        <f>SUMIF('[29]RM Revenue'!$B:$B,'Mason Co. Regulated - Price Out'!$A136,'[29]RM Revenue'!AD:AD)</f>
        <v>0</v>
      </c>
      <c r="S136" s="113">
        <f t="shared" si="75"/>
        <v>0</v>
      </c>
      <c r="T136" s="113"/>
      <c r="U136" s="113">
        <f t="shared" si="85"/>
        <v>0</v>
      </c>
      <c r="V136" s="113">
        <f t="shared" si="85"/>
        <v>0</v>
      </c>
      <c r="W136" s="113">
        <f t="shared" si="85"/>
        <v>0</v>
      </c>
      <c r="X136" s="113">
        <f t="shared" si="85"/>
        <v>0</v>
      </c>
      <c r="Y136" s="113">
        <f t="shared" si="85"/>
        <v>0</v>
      </c>
      <c r="Z136" s="113">
        <f t="shared" si="85"/>
        <v>0</v>
      </c>
      <c r="AA136" s="113">
        <f t="shared" si="84"/>
        <v>0</v>
      </c>
      <c r="AB136" s="113">
        <f t="shared" si="84"/>
        <v>0</v>
      </c>
      <c r="AC136" s="113">
        <f t="shared" si="84"/>
        <v>0</v>
      </c>
      <c r="AD136" s="113">
        <f t="shared" si="84"/>
        <v>0</v>
      </c>
      <c r="AE136" s="113">
        <f t="shared" si="84"/>
        <v>0</v>
      </c>
      <c r="AF136" s="113">
        <f t="shared" si="84"/>
        <v>0</v>
      </c>
      <c r="AG136" s="109"/>
      <c r="AH136" s="109"/>
      <c r="AI136" s="159"/>
      <c r="AJ136" s="159"/>
      <c r="AK136" s="159">
        <f t="shared" si="80"/>
        <v>0</v>
      </c>
      <c r="AL136" s="159">
        <f t="shared" si="81"/>
        <v>0</v>
      </c>
      <c r="AM136" s="160">
        <f t="shared" si="82"/>
        <v>0</v>
      </c>
      <c r="AN136" s="160" t="e">
        <f t="shared" si="83"/>
        <v>#DIV/0!</v>
      </c>
    </row>
    <row r="137" spans="1:40" s="92" customFormat="1">
      <c r="A137" s="92" t="str">
        <f t="shared" si="74"/>
        <v>MASON CO-REGULATEDCommercial rECYCLEDEL-REC</v>
      </c>
      <c r="B137" s="92">
        <f t="shared" si="37"/>
        <v>1</v>
      </c>
      <c r="C137" s="110" t="s">
        <v>301</v>
      </c>
      <c r="D137" s="110" t="str">
        <f>VLOOKUP(C137,'[29]RM Revenue'!J:K,2,FALSE)</f>
        <v>DELIVER RECYCLE BIN</v>
      </c>
      <c r="E137" s="111" t="e">
        <f>VLOOKUP(A137,'[29]Service Codes'!$A$2:$H$803,8,FALSE)</f>
        <v>#N/A</v>
      </c>
      <c r="F137" s="112"/>
      <c r="G137" s="111">
        <f>SUMIF('[29]RM Revenue'!$B:$B,'Mason Co. Regulated - Price Out'!$A137,'[29]RM Revenue'!S:S)</f>
        <v>0</v>
      </c>
      <c r="H137" s="113">
        <f>SUMIF('[29]RM Revenue'!$B:$B,'Mason Co. Regulated - Price Out'!$A137,'[29]RM Revenue'!T:T)</f>
        <v>0</v>
      </c>
      <c r="I137" s="113">
        <f>SUMIF('[29]RM Revenue'!$B:$B,'Mason Co. Regulated - Price Out'!$A137,'[29]RM Revenue'!U:U)</f>
        <v>0</v>
      </c>
      <c r="J137" s="113">
        <f>SUMIF('[29]RM Revenue'!$B:$B,'Mason Co. Regulated - Price Out'!$A137,'[29]RM Revenue'!V:V)</f>
        <v>0</v>
      </c>
      <c r="K137" s="113">
        <f>SUMIF('[29]RM Revenue'!$B:$B,'Mason Co. Regulated - Price Out'!$A137,'[29]RM Revenue'!W:W)</f>
        <v>0</v>
      </c>
      <c r="L137" s="113">
        <f>SUMIF('[29]RM Revenue'!$B:$B,'Mason Co. Regulated - Price Out'!$A137,'[29]RM Revenue'!X:X)</f>
        <v>0</v>
      </c>
      <c r="M137" s="113">
        <f>SUMIF('[29]RM Revenue'!$B:$B,'Mason Co. Regulated - Price Out'!$A137,'[29]RM Revenue'!Y:Y)</f>
        <v>0</v>
      </c>
      <c r="N137" s="113">
        <f>SUMIF('[29]RM Revenue'!$B:$B,'Mason Co. Regulated - Price Out'!$A137,'[29]RM Revenue'!Z:Z)</f>
        <v>0</v>
      </c>
      <c r="O137" s="113">
        <f>SUMIF('[29]RM Revenue'!$B:$B,'Mason Co. Regulated - Price Out'!$A137,'[29]RM Revenue'!AA:AA)</f>
        <v>0</v>
      </c>
      <c r="P137" s="113">
        <f>SUMIF('[29]RM Revenue'!$B:$B,'Mason Co. Regulated - Price Out'!$A137,'[29]RM Revenue'!AB:AB)</f>
        <v>0</v>
      </c>
      <c r="Q137" s="113">
        <f>SUMIF('[29]RM Revenue'!$B:$B,'Mason Co. Regulated - Price Out'!$A137,'[29]RM Revenue'!AC:AC)</f>
        <v>0</v>
      </c>
      <c r="R137" s="113">
        <f>SUMIF('[29]RM Revenue'!$B:$B,'Mason Co. Regulated - Price Out'!$A137,'[29]RM Revenue'!AD:AD)</f>
        <v>0</v>
      </c>
      <c r="S137" s="113">
        <f t="shared" si="75"/>
        <v>0</v>
      </c>
      <c r="T137" s="113"/>
      <c r="U137" s="113">
        <f t="shared" si="85"/>
        <v>0</v>
      </c>
      <c r="V137" s="113">
        <f t="shared" si="85"/>
        <v>0</v>
      </c>
      <c r="W137" s="113">
        <f t="shared" si="85"/>
        <v>0</v>
      </c>
      <c r="X137" s="113">
        <f t="shared" si="85"/>
        <v>0</v>
      </c>
      <c r="Y137" s="113">
        <f t="shared" si="85"/>
        <v>0</v>
      </c>
      <c r="Z137" s="113">
        <f t="shared" si="85"/>
        <v>0</v>
      </c>
      <c r="AA137" s="113">
        <f t="shared" si="84"/>
        <v>0</v>
      </c>
      <c r="AB137" s="113">
        <f t="shared" si="84"/>
        <v>0</v>
      </c>
      <c r="AC137" s="113">
        <f t="shared" si="84"/>
        <v>0</v>
      </c>
      <c r="AD137" s="113">
        <f t="shared" si="84"/>
        <v>0</v>
      </c>
      <c r="AE137" s="113">
        <f t="shared" si="84"/>
        <v>0</v>
      </c>
      <c r="AF137" s="113">
        <f t="shared" si="84"/>
        <v>0</v>
      </c>
      <c r="AG137" s="109"/>
      <c r="AH137" s="109"/>
      <c r="AI137" s="159"/>
      <c r="AJ137" s="159"/>
      <c r="AK137" s="159">
        <f t="shared" si="80"/>
        <v>0</v>
      </c>
      <c r="AL137" s="159">
        <f t="shared" si="81"/>
        <v>0</v>
      </c>
      <c r="AM137" s="160" t="e">
        <f t="shared" si="82"/>
        <v>#N/A</v>
      </c>
      <c r="AN137" s="160" t="e">
        <f t="shared" si="83"/>
        <v>#DIV/0!</v>
      </c>
    </row>
    <row r="138" spans="1:40" s="92" customFormat="1">
      <c r="A138" s="92" t="str">
        <f t="shared" si="74"/>
        <v>MASON CO-REGULATEDCommercial rECYCLECDELOCC</v>
      </c>
      <c r="B138" s="92">
        <f t="shared" si="37"/>
        <v>1</v>
      </c>
      <c r="C138" s="110" t="s">
        <v>302</v>
      </c>
      <c r="D138" s="110" t="str">
        <f>VLOOKUP(C138,'[29]RM Revenue'!J:K,2,FALSE)</f>
        <v>CARDBOARD DELIVERY</v>
      </c>
      <c r="E138" s="111" t="e">
        <f>VLOOKUP(A138,'[29]Service Codes'!$A$2:$H$803,8,FALSE)</f>
        <v>#N/A</v>
      </c>
      <c r="F138" s="112"/>
      <c r="G138" s="111">
        <f>SUMIF('[29]RM Revenue'!$B:$B,'Mason Co. Regulated - Price Out'!$A138,'[29]RM Revenue'!S:S)</f>
        <v>0</v>
      </c>
      <c r="H138" s="113">
        <f>SUMIF('[29]RM Revenue'!$B:$B,'Mason Co. Regulated - Price Out'!$A138,'[29]RM Revenue'!T:T)</f>
        <v>0</v>
      </c>
      <c r="I138" s="113">
        <f>SUMIF('[29]RM Revenue'!$B:$B,'Mason Co. Regulated - Price Out'!$A138,'[29]RM Revenue'!U:U)</f>
        <v>0</v>
      </c>
      <c r="J138" s="113">
        <f>SUMIF('[29]RM Revenue'!$B:$B,'Mason Co. Regulated - Price Out'!$A138,'[29]RM Revenue'!V:V)</f>
        <v>0</v>
      </c>
      <c r="K138" s="113">
        <f>SUMIF('[29]RM Revenue'!$B:$B,'Mason Co. Regulated - Price Out'!$A138,'[29]RM Revenue'!W:W)</f>
        <v>0</v>
      </c>
      <c r="L138" s="113">
        <f>SUMIF('[29]RM Revenue'!$B:$B,'Mason Co. Regulated - Price Out'!$A138,'[29]RM Revenue'!X:X)</f>
        <v>0</v>
      </c>
      <c r="M138" s="113">
        <f>SUMIF('[29]RM Revenue'!$B:$B,'Mason Co. Regulated - Price Out'!$A138,'[29]RM Revenue'!Y:Y)</f>
        <v>0</v>
      </c>
      <c r="N138" s="113">
        <f>SUMIF('[29]RM Revenue'!$B:$B,'Mason Co. Regulated - Price Out'!$A138,'[29]RM Revenue'!Z:Z)</f>
        <v>0</v>
      </c>
      <c r="O138" s="113">
        <f>SUMIF('[29]RM Revenue'!$B:$B,'Mason Co. Regulated - Price Out'!$A138,'[29]RM Revenue'!AA:AA)</f>
        <v>0</v>
      </c>
      <c r="P138" s="113">
        <f>SUMIF('[29]RM Revenue'!$B:$B,'Mason Co. Regulated - Price Out'!$A138,'[29]RM Revenue'!AB:AB)</f>
        <v>0</v>
      </c>
      <c r="Q138" s="113">
        <f>SUMIF('[29]RM Revenue'!$B:$B,'Mason Co. Regulated - Price Out'!$A138,'[29]RM Revenue'!AC:AC)</f>
        <v>0</v>
      </c>
      <c r="R138" s="113">
        <f>SUMIF('[29]RM Revenue'!$B:$B,'Mason Co. Regulated - Price Out'!$A138,'[29]RM Revenue'!AD:AD)</f>
        <v>0</v>
      </c>
      <c r="S138" s="113">
        <f t="shared" si="75"/>
        <v>0</v>
      </c>
      <c r="T138" s="113"/>
      <c r="U138" s="113">
        <f t="shared" si="85"/>
        <v>0</v>
      </c>
      <c r="V138" s="113">
        <f t="shared" si="85"/>
        <v>0</v>
      </c>
      <c r="W138" s="113">
        <f t="shared" si="85"/>
        <v>0</v>
      </c>
      <c r="X138" s="113">
        <f t="shared" si="85"/>
        <v>0</v>
      </c>
      <c r="Y138" s="113">
        <f t="shared" si="85"/>
        <v>0</v>
      </c>
      <c r="Z138" s="113">
        <f t="shared" si="85"/>
        <v>0</v>
      </c>
      <c r="AA138" s="113">
        <f t="shared" si="84"/>
        <v>0</v>
      </c>
      <c r="AB138" s="113">
        <f t="shared" si="84"/>
        <v>0</v>
      </c>
      <c r="AC138" s="113">
        <f t="shared" si="84"/>
        <v>0</v>
      </c>
      <c r="AD138" s="113">
        <f t="shared" si="84"/>
        <v>0</v>
      </c>
      <c r="AE138" s="113">
        <f t="shared" si="84"/>
        <v>0</v>
      </c>
      <c r="AF138" s="113">
        <f t="shared" si="84"/>
        <v>0</v>
      </c>
      <c r="AG138" s="109"/>
      <c r="AH138" s="109"/>
      <c r="AI138" s="159"/>
      <c r="AJ138" s="159"/>
      <c r="AK138" s="159">
        <f t="shared" si="80"/>
        <v>0</v>
      </c>
      <c r="AL138" s="159">
        <f t="shared" si="81"/>
        <v>0</v>
      </c>
      <c r="AM138" s="160" t="e">
        <f t="shared" si="82"/>
        <v>#N/A</v>
      </c>
      <c r="AN138" s="160" t="e">
        <f t="shared" si="83"/>
        <v>#DIV/0!</v>
      </c>
    </row>
    <row r="139" spans="1:40" s="92" customFormat="1">
      <c r="A139" s="92" t="str">
        <f>$A$1&amp;"Commercial - Rearload"&amp;C139</f>
        <v>MASON CO-REGULATEDCommercial - RearloadUNLOCKRECY</v>
      </c>
      <c r="B139" s="92">
        <f t="shared" si="37"/>
        <v>1</v>
      </c>
      <c r="C139" s="110" t="s">
        <v>303</v>
      </c>
      <c r="D139" s="110" t="str">
        <f>VLOOKUP(C139,'[29]RM Revenue'!J:K,2,FALSE)</f>
        <v>UNLOCK / UNLATCH RECY</v>
      </c>
      <c r="E139" s="111">
        <f>VLOOKUP(A139,'[29]Service Codes'!$A$2:$H$803,8,FALSE)</f>
        <v>2.5299999999999998</v>
      </c>
      <c r="F139" s="112"/>
      <c r="G139" s="111">
        <f>SUMIF('[29]RM Revenue'!$B:$B,'Mason Co. Regulated - Price Out'!$A139,'[29]RM Revenue'!S:S)</f>
        <v>0</v>
      </c>
      <c r="H139" s="113">
        <f>SUMIF('[29]RM Revenue'!$B:$B,'Mason Co. Regulated - Price Out'!$A139,'[29]RM Revenue'!T:T)</f>
        <v>0</v>
      </c>
      <c r="I139" s="113">
        <f>SUMIF('[29]RM Revenue'!$B:$B,'Mason Co. Regulated - Price Out'!$A139,'[29]RM Revenue'!U:U)</f>
        <v>0</v>
      </c>
      <c r="J139" s="113">
        <f>SUMIF('[29]RM Revenue'!$B:$B,'Mason Co. Regulated - Price Out'!$A139,'[29]RM Revenue'!V:V)</f>
        <v>0</v>
      </c>
      <c r="K139" s="113">
        <f>SUMIF('[29]RM Revenue'!$B:$B,'Mason Co. Regulated - Price Out'!$A139,'[29]RM Revenue'!W:W)</f>
        <v>10.119999999999999</v>
      </c>
      <c r="L139" s="113">
        <f>SUMIF('[29]RM Revenue'!$B:$B,'Mason Co. Regulated - Price Out'!$A139,'[29]RM Revenue'!X:X)</f>
        <v>0</v>
      </c>
      <c r="M139" s="113">
        <f>SUMIF('[29]RM Revenue'!$B:$B,'Mason Co. Regulated - Price Out'!$A139,'[29]RM Revenue'!Y:Y)</f>
        <v>10.119999999999999</v>
      </c>
      <c r="N139" s="113">
        <f>SUMIF('[29]RM Revenue'!$B:$B,'Mason Co. Regulated - Price Out'!$A139,'[29]RM Revenue'!Z:Z)</f>
        <v>0</v>
      </c>
      <c r="O139" s="113">
        <f>SUMIF('[29]RM Revenue'!$B:$B,'Mason Co. Regulated - Price Out'!$A139,'[29]RM Revenue'!AA:AA)</f>
        <v>10.119999999999999</v>
      </c>
      <c r="P139" s="113">
        <f>SUMIF('[29]RM Revenue'!$B:$B,'Mason Co. Regulated - Price Out'!$A139,'[29]RM Revenue'!AB:AB)</f>
        <v>-2.5299999999999998</v>
      </c>
      <c r="Q139" s="113">
        <f>SUMIF('[29]RM Revenue'!$B:$B,'Mason Co. Regulated - Price Out'!$A139,'[29]RM Revenue'!AC:AC)</f>
        <v>0</v>
      </c>
      <c r="R139" s="113">
        <f>SUMIF('[29]RM Revenue'!$B:$B,'Mason Co. Regulated - Price Out'!$A139,'[29]RM Revenue'!AD:AD)</f>
        <v>0</v>
      </c>
      <c r="S139" s="113">
        <f t="shared" si="75"/>
        <v>27.83</v>
      </c>
      <c r="T139" s="113"/>
      <c r="U139" s="113">
        <f t="shared" si="85"/>
        <v>0</v>
      </c>
      <c r="V139" s="113">
        <f t="shared" si="85"/>
        <v>0</v>
      </c>
      <c r="W139" s="113">
        <f t="shared" si="85"/>
        <v>0</v>
      </c>
      <c r="X139" s="113">
        <f t="shared" si="85"/>
        <v>0</v>
      </c>
      <c r="Y139" s="113">
        <f t="shared" si="85"/>
        <v>4</v>
      </c>
      <c r="Z139" s="113">
        <f t="shared" si="85"/>
        <v>0</v>
      </c>
      <c r="AA139" s="113">
        <f t="shared" si="84"/>
        <v>4</v>
      </c>
      <c r="AB139" s="113">
        <f t="shared" si="84"/>
        <v>0</v>
      </c>
      <c r="AC139" s="113">
        <f t="shared" si="84"/>
        <v>4</v>
      </c>
      <c r="AD139" s="113">
        <f t="shared" si="84"/>
        <v>-1</v>
      </c>
      <c r="AE139" s="113">
        <f t="shared" si="84"/>
        <v>0</v>
      </c>
      <c r="AF139" s="113">
        <f t="shared" si="84"/>
        <v>0</v>
      </c>
      <c r="AG139" s="109"/>
      <c r="AH139" s="109"/>
      <c r="AI139" s="159"/>
      <c r="AJ139" s="159"/>
      <c r="AK139" s="159">
        <f t="shared" si="80"/>
        <v>0</v>
      </c>
      <c r="AL139" s="159">
        <f t="shared" si="81"/>
        <v>27.83</v>
      </c>
      <c r="AM139" s="160">
        <f t="shared" si="82"/>
        <v>0</v>
      </c>
      <c r="AN139" s="160">
        <f t="shared" si="83"/>
        <v>0</v>
      </c>
    </row>
    <row r="140" spans="1:40" s="92" customFormat="1">
      <c r="A140" s="92" t="str">
        <f>$A$1&amp;"COMMERCIAL  RECYCLE"&amp;C140</f>
        <v>MASON CO-REGULATEDCOMMERCIAL  RECYCLEWLKNRECY</v>
      </c>
      <c r="B140" s="92">
        <f t="shared" si="37"/>
        <v>1</v>
      </c>
      <c r="C140" s="110" t="s">
        <v>304</v>
      </c>
      <c r="D140" s="110" t="str">
        <f>VLOOKUP(C140,'[29]RM Revenue'!J:K,2,FALSE)</f>
        <v>WALK IN RECYCLE</v>
      </c>
      <c r="E140" s="111" t="e">
        <f>VLOOKUP(A140,'[29]Service Codes'!$A$2:$H$803,8,FALSE)</f>
        <v>#N/A</v>
      </c>
      <c r="F140" s="112"/>
      <c r="G140" s="111">
        <f>SUMIF('[29]RM Revenue'!$B:$B,'Mason Co. Regulated - Price Out'!$A140,'[29]RM Revenue'!S:S)</f>
        <v>0</v>
      </c>
      <c r="H140" s="113">
        <f>SUMIF('[29]RM Revenue'!$B:$B,'Mason Co. Regulated - Price Out'!$A140,'[29]RM Revenue'!T:T)</f>
        <v>0</v>
      </c>
      <c r="I140" s="113">
        <f>SUMIF('[29]RM Revenue'!$B:$B,'Mason Co. Regulated - Price Out'!$A140,'[29]RM Revenue'!U:U)</f>
        <v>0</v>
      </c>
      <c r="J140" s="113">
        <f>SUMIF('[29]RM Revenue'!$B:$B,'Mason Co. Regulated - Price Out'!$A140,'[29]RM Revenue'!V:V)</f>
        <v>0</v>
      </c>
      <c r="K140" s="113">
        <f>SUMIF('[29]RM Revenue'!$B:$B,'Mason Co. Regulated - Price Out'!$A140,'[29]RM Revenue'!W:W)</f>
        <v>0</v>
      </c>
      <c r="L140" s="113">
        <f>SUMIF('[29]RM Revenue'!$B:$B,'Mason Co. Regulated - Price Out'!$A140,'[29]RM Revenue'!X:X)</f>
        <v>0</v>
      </c>
      <c r="M140" s="113">
        <f>SUMIF('[29]RM Revenue'!$B:$B,'Mason Co. Regulated - Price Out'!$A140,'[29]RM Revenue'!Y:Y)</f>
        <v>0</v>
      </c>
      <c r="N140" s="113">
        <f>SUMIF('[29]RM Revenue'!$B:$B,'Mason Co. Regulated - Price Out'!$A140,'[29]RM Revenue'!Z:Z)</f>
        <v>0</v>
      </c>
      <c r="O140" s="113">
        <f>SUMIF('[29]RM Revenue'!$B:$B,'Mason Co. Regulated - Price Out'!$A140,'[29]RM Revenue'!AA:AA)</f>
        <v>0</v>
      </c>
      <c r="P140" s="113">
        <f>SUMIF('[29]RM Revenue'!$B:$B,'Mason Co. Regulated - Price Out'!$A140,'[29]RM Revenue'!AB:AB)</f>
        <v>0</v>
      </c>
      <c r="Q140" s="113">
        <f>SUMIF('[29]RM Revenue'!$B:$B,'Mason Co. Regulated - Price Out'!$A140,'[29]RM Revenue'!AC:AC)</f>
        <v>0</v>
      </c>
      <c r="R140" s="113">
        <f>SUMIF('[29]RM Revenue'!$B:$B,'Mason Co. Regulated - Price Out'!$A140,'[29]RM Revenue'!AD:AD)</f>
        <v>0</v>
      </c>
      <c r="S140" s="113">
        <f t="shared" si="75"/>
        <v>0</v>
      </c>
      <c r="T140" s="113"/>
      <c r="U140" s="113">
        <f t="shared" si="85"/>
        <v>0</v>
      </c>
      <c r="V140" s="113">
        <f t="shared" si="85"/>
        <v>0</v>
      </c>
      <c r="W140" s="113">
        <f t="shared" si="85"/>
        <v>0</v>
      </c>
      <c r="X140" s="113">
        <f t="shared" si="85"/>
        <v>0</v>
      </c>
      <c r="Y140" s="113">
        <f t="shared" si="85"/>
        <v>0</v>
      </c>
      <c r="Z140" s="113">
        <f t="shared" si="85"/>
        <v>0</v>
      </c>
      <c r="AA140" s="113">
        <f t="shared" si="84"/>
        <v>0</v>
      </c>
      <c r="AB140" s="113">
        <f t="shared" si="84"/>
        <v>0</v>
      </c>
      <c r="AC140" s="113">
        <f t="shared" si="84"/>
        <v>0</v>
      </c>
      <c r="AD140" s="113">
        <f t="shared" si="84"/>
        <v>0</v>
      </c>
      <c r="AE140" s="113">
        <f t="shared" si="84"/>
        <v>0</v>
      </c>
      <c r="AF140" s="113">
        <f t="shared" si="84"/>
        <v>0</v>
      </c>
      <c r="AG140" s="109"/>
      <c r="AH140" s="109"/>
      <c r="AI140" s="159"/>
      <c r="AJ140" s="159"/>
      <c r="AK140" s="159">
        <f t="shared" si="80"/>
        <v>0</v>
      </c>
      <c r="AL140" s="159">
        <f t="shared" si="81"/>
        <v>0</v>
      </c>
      <c r="AM140" s="160" t="e">
        <f t="shared" si="82"/>
        <v>#N/A</v>
      </c>
      <c r="AN140" s="160" t="e">
        <f t="shared" si="83"/>
        <v>#DIV/0!</v>
      </c>
    </row>
    <row r="141" spans="1:40" s="92" customFormat="1">
      <c r="A141" s="92" t="str">
        <f>$A$1&amp;"COMMERCIAL  FRONTLOAD"&amp;C141</f>
        <v>MASON CO-REGULATEDCOMMERCIAL  FRONTLOADWLKNRE1RECYMA</v>
      </c>
      <c r="B141" s="92">
        <f t="shared" ref="B141:B199" si="86">COUNTIF(C:C,C141)</f>
        <v>1</v>
      </c>
      <c r="C141" s="110" t="s">
        <v>305</v>
      </c>
      <c r="D141" s="110" t="str">
        <f>VLOOKUP(C141,'[29]RM Revenue'!J:K,2,FALSE)</f>
        <v>WALK IN 5-25FT EOW-RECYCL</v>
      </c>
      <c r="E141" s="111" t="e">
        <f>VLOOKUP(A141,'[29]Service Codes'!$A$2:$H$803,8,FALSE)</f>
        <v>#N/A</v>
      </c>
      <c r="F141" s="112"/>
      <c r="G141" s="111">
        <f>SUMIF('[29]RM Revenue'!$B:$B,'Mason Co. Regulated - Price Out'!$A141,'[29]RM Revenue'!S:S)</f>
        <v>6.93</v>
      </c>
      <c r="H141" s="113">
        <f>SUMIF('[29]RM Revenue'!$B:$B,'Mason Co. Regulated - Price Out'!$A141,'[29]RM Revenue'!T:T)</f>
        <v>5.04</v>
      </c>
      <c r="I141" s="113">
        <f>SUMIF('[29]RM Revenue'!$B:$B,'Mason Co. Regulated - Price Out'!$A141,'[29]RM Revenue'!U:U)</f>
        <v>5.04</v>
      </c>
      <c r="J141" s="113">
        <f>SUMIF('[29]RM Revenue'!$B:$B,'Mason Co. Regulated - Price Out'!$A141,'[29]RM Revenue'!V:V)</f>
        <v>5.67</v>
      </c>
      <c r="K141" s="113">
        <f>SUMIF('[29]RM Revenue'!$B:$B,'Mason Co. Regulated - Price Out'!$A141,'[29]RM Revenue'!W:W)</f>
        <v>5.04</v>
      </c>
      <c r="L141" s="113">
        <f>SUMIF('[29]RM Revenue'!$B:$B,'Mason Co. Regulated - Price Out'!$A141,'[29]RM Revenue'!X:X)</f>
        <v>5.04</v>
      </c>
      <c r="M141" s="113">
        <f>SUMIF('[29]RM Revenue'!$B:$B,'Mason Co. Regulated - Price Out'!$A141,'[29]RM Revenue'!Y:Y)</f>
        <v>6.93</v>
      </c>
      <c r="N141" s="113">
        <f>SUMIF('[29]RM Revenue'!$B:$B,'Mason Co. Regulated - Price Out'!$A141,'[29]RM Revenue'!Z:Z)</f>
        <v>6.3</v>
      </c>
      <c r="O141" s="113">
        <f>SUMIF('[29]RM Revenue'!$B:$B,'Mason Co. Regulated - Price Out'!$A141,'[29]RM Revenue'!AA:AA)</f>
        <v>7.56</v>
      </c>
      <c r="P141" s="113">
        <f>SUMIF('[29]RM Revenue'!$B:$B,'Mason Co. Regulated - Price Out'!$A141,'[29]RM Revenue'!AB:AB)</f>
        <v>6.3</v>
      </c>
      <c r="Q141" s="113">
        <f>SUMIF('[29]RM Revenue'!$B:$B,'Mason Co. Regulated - Price Out'!$A141,'[29]RM Revenue'!AC:AC)</f>
        <v>6.3</v>
      </c>
      <c r="R141" s="113">
        <f>SUMIF('[29]RM Revenue'!$B:$B,'Mason Co. Regulated - Price Out'!$A141,'[29]RM Revenue'!AD:AD)</f>
        <v>3.5700000000000003</v>
      </c>
      <c r="S141" s="113">
        <f t="shared" si="75"/>
        <v>69.72</v>
      </c>
      <c r="T141" s="113"/>
      <c r="U141" s="113">
        <f t="shared" si="85"/>
        <v>0</v>
      </c>
      <c r="V141" s="113">
        <f t="shared" si="85"/>
        <v>0</v>
      </c>
      <c r="W141" s="113">
        <f t="shared" si="85"/>
        <v>0</v>
      </c>
      <c r="X141" s="113">
        <f t="shared" si="85"/>
        <v>0</v>
      </c>
      <c r="Y141" s="113">
        <f t="shared" si="85"/>
        <v>0</v>
      </c>
      <c r="Z141" s="113">
        <f t="shared" si="85"/>
        <v>0</v>
      </c>
      <c r="AA141" s="113">
        <f t="shared" si="84"/>
        <v>0</v>
      </c>
      <c r="AB141" s="113">
        <f t="shared" si="84"/>
        <v>0</v>
      </c>
      <c r="AC141" s="113">
        <f t="shared" si="84"/>
        <v>0</v>
      </c>
      <c r="AD141" s="113">
        <f t="shared" si="84"/>
        <v>0</v>
      </c>
      <c r="AE141" s="113">
        <f t="shared" si="84"/>
        <v>0</v>
      </c>
      <c r="AF141" s="113">
        <f t="shared" si="84"/>
        <v>0</v>
      </c>
      <c r="AG141" s="109"/>
      <c r="AH141" s="109"/>
      <c r="AI141" s="159"/>
      <c r="AJ141" s="159"/>
      <c r="AK141" s="159">
        <f t="shared" si="80"/>
        <v>0</v>
      </c>
      <c r="AL141" s="159">
        <f t="shared" si="81"/>
        <v>69.72</v>
      </c>
      <c r="AM141" s="160" t="e">
        <f t="shared" si="82"/>
        <v>#N/A</v>
      </c>
      <c r="AN141" s="160">
        <f t="shared" si="83"/>
        <v>0</v>
      </c>
    </row>
    <row r="142" spans="1:40" s="92" customFormat="1">
      <c r="A142" s="92" t="str">
        <f>$A$1&amp;"COMMERCIAL  FRONTLOAD"&amp;C142</f>
        <v>MASON CO-REGULATEDCOMMERCIAL  FRONTLOADWLKNRW2RECYMA</v>
      </c>
      <c r="B142" s="92">
        <f t="shared" si="86"/>
        <v>1</v>
      </c>
      <c r="C142" s="110" t="s">
        <v>306</v>
      </c>
      <c r="D142" s="110" t="str">
        <f>VLOOKUP(C142,'[29]RM Revenue'!J:K,2,FALSE)</f>
        <v>WALK IN OVER 25 ADDITIONA</v>
      </c>
      <c r="E142" s="111">
        <f>VLOOKUP(A142,'[29]Service Codes'!$A$2:$H$803,8,FALSE)</f>
        <v>0.34</v>
      </c>
      <c r="F142" s="112"/>
      <c r="G142" s="111">
        <f>SUMIF('[29]RM Revenue'!$B:$B,'Mason Co. Regulated - Price Out'!$A142,'[29]RM Revenue'!S:S)</f>
        <v>0.34</v>
      </c>
      <c r="H142" s="113">
        <f>SUMIF('[29]RM Revenue'!$B:$B,'Mason Co. Regulated - Price Out'!$A142,'[29]RM Revenue'!T:T)</f>
        <v>0.34</v>
      </c>
      <c r="I142" s="113">
        <f>SUMIF('[29]RM Revenue'!$B:$B,'Mason Co. Regulated - Price Out'!$A142,'[29]RM Revenue'!U:U)</f>
        <v>0.34</v>
      </c>
      <c r="J142" s="113">
        <f>SUMIF('[29]RM Revenue'!$B:$B,'Mason Co. Regulated - Price Out'!$A142,'[29]RM Revenue'!V:V)</f>
        <v>0.34</v>
      </c>
      <c r="K142" s="113">
        <f>SUMIF('[29]RM Revenue'!$B:$B,'Mason Co. Regulated - Price Out'!$A142,'[29]RM Revenue'!W:W)</f>
        <v>0.34</v>
      </c>
      <c r="L142" s="113">
        <f>SUMIF('[29]RM Revenue'!$B:$B,'Mason Co. Regulated - Price Out'!$A142,'[29]RM Revenue'!X:X)</f>
        <v>0.34</v>
      </c>
      <c r="M142" s="113">
        <f>SUMIF('[29]RM Revenue'!$B:$B,'Mason Co. Regulated - Price Out'!$A142,'[29]RM Revenue'!Y:Y)</f>
        <v>0.34</v>
      </c>
      <c r="N142" s="113">
        <f>SUMIF('[29]RM Revenue'!$B:$B,'Mason Co. Regulated - Price Out'!$A142,'[29]RM Revenue'!Z:Z)</f>
        <v>0.34</v>
      </c>
      <c r="O142" s="113">
        <f>SUMIF('[29]RM Revenue'!$B:$B,'Mason Co. Regulated - Price Out'!$A142,'[29]RM Revenue'!AA:AA)</f>
        <v>0.34</v>
      </c>
      <c r="P142" s="113">
        <f>SUMIF('[29]RM Revenue'!$B:$B,'Mason Co. Regulated - Price Out'!$A142,'[29]RM Revenue'!AB:AB)</f>
        <v>0</v>
      </c>
      <c r="Q142" s="113">
        <f>SUMIF('[29]RM Revenue'!$B:$B,'Mason Co. Regulated - Price Out'!$A142,'[29]RM Revenue'!AC:AC)</f>
        <v>0</v>
      </c>
      <c r="R142" s="113">
        <f>SUMIF('[29]RM Revenue'!$B:$B,'Mason Co. Regulated - Price Out'!$A142,'[29]RM Revenue'!AD:AD)</f>
        <v>0.17</v>
      </c>
      <c r="S142" s="113">
        <f t="shared" si="75"/>
        <v>3.2299999999999995</v>
      </c>
      <c r="T142" s="113"/>
      <c r="U142" s="113">
        <f t="shared" si="85"/>
        <v>1</v>
      </c>
      <c r="V142" s="113">
        <f t="shared" si="85"/>
        <v>1</v>
      </c>
      <c r="W142" s="113">
        <f t="shared" si="85"/>
        <v>1</v>
      </c>
      <c r="X142" s="113">
        <f t="shared" si="85"/>
        <v>1</v>
      </c>
      <c r="Y142" s="113">
        <f t="shared" si="85"/>
        <v>1</v>
      </c>
      <c r="Z142" s="113">
        <f t="shared" si="85"/>
        <v>1</v>
      </c>
      <c r="AA142" s="113">
        <f t="shared" si="84"/>
        <v>1</v>
      </c>
      <c r="AB142" s="113">
        <f t="shared" si="84"/>
        <v>1</v>
      </c>
      <c r="AC142" s="113">
        <f t="shared" si="84"/>
        <v>1</v>
      </c>
      <c r="AD142" s="113">
        <f t="shared" si="84"/>
        <v>0</v>
      </c>
      <c r="AE142" s="113">
        <f t="shared" si="84"/>
        <v>0</v>
      </c>
      <c r="AF142" s="113">
        <f t="shared" si="84"/>
        <v>0.5</v>
      </c>
      <c r="AG142" s="109"/>
      <c r="AH142" s="109"/>
      <c r="AI142" s="159"/>
      <c r="AJ142" s="159"/>
      <c r="AK142" s="159">
        <f t="shared" si="80"/>
        <v>0</v>
      </c>
      <c r="AL142" s="159">
        <f t="shared" si="81"/>
        <v>3.2299999999999995</v>
      </c>
      <c r="AM142" s="160">
        <f t="shared" si="82"/>
        <v>0</v>
      </c>
      <c r="AN142" s="160">
        <f t="shared" si="83"/>
        <v>0</v>
      </c>
    </row>
    <row r="143" spans="1:40">
      <c r="A143" s="94" t="str">
        <f>$A$1&amp;"COMMERCIAL  FRONTLOAD"&amp;C143</f>
        <v>MASON CO-REGULATEDCOMMERCIAL  FRONTLOADWLKNRM1RECY</v>
      </c>
      <c r="B143" s="94">
        <f t="shared" si="86"/>
        <v>1</v>
      </c>
      <c r="C143" t="s">
        <v>307</v>
      </c>
      <c r="D143" s="110" t="str">
        <f>VLOOKUP(C143,'[29]RM Revenue'!J:K,2,FALSE)</f>
        <v>WALK IN 5-25FT MONTHLY-RECYCLE</v>
      </c>
      <c r="E143" s="111" t="e">
        <f>VLOOKUP(A143,'[29]Service Codes'!$A$2:$H$803,8,FALSE)</f>
        <v>#N/A</v>
      </c>
      <c r="F143" s="112"/>
      <c r="G143" s="111">
        <f>SUMIF('[29]RM Revenue'!$B:$B,'Mason Co. Regulated - Price Out'!$A143,'[29]RM Revenue'!S:S)</f>
        <v>0</v>
      </c>
      <c r="H143" s="113">
        <f>SUMIF('[29]RM Revenue'!$B:$B,'Mason Co. Regulated - Price Out'!$A143,'[29]RM Revenue'!T:T)</f>
        <v>0</v>
      </c>
      <c r="I143" s="113">
        <f>SUMIF('[29]RM Revenue'!$B:$B,'Mason Co. Regulated - Price Out'!$A143,'[29]RM Revenue'!U:U)</f>
        <v>0.59</v>
      </c>
      <c r="J143" s="113">
        <f>SUMIF('[29]RM Revenue'!$B:$B,'Mason Co. Regulated - Price Out'!$A143,'[29]RM Revenue'!V:V)</f>
        <v>0</v>
      </c>
      <c r="K143" s="113">
        <f>SUMIF('[29]RM Revenue'!$B:$B,'Mason Co. Regulated - Price Out'!$A143,'[29]RM Revenue'!W:W)</f>
        <v>0</v>
      </c>
      <c r="L143" s="113">
        <f>SUMIF('[29]RM Revenue'!$B:$B,'Mason Co. Regulated - Price Out'!$A143,'[29]RM Revenue'!X:X)</f>
        <v>0</v>
      </c>
      <c r="M143" s="113">
        <f>SUMIF('[29]RM Revenue'!$B:$B,'Mason Co. Regulated - Price Out'!$A143,'[29]RM Revenue'!Y:Y)</f>
        <v>0</v>
      </c>
      <c r="N143" s="113">
        <f>SUMIF('[29]RM Revenue'!$B:$B,'Mason Co. Regulated - Price Out'!$A143,'[29]RM Revenue'!Z:Z)</f>
        <v>0</v>
      </c>
      <c r="O143" s="113">
        <f>SUMIF('[29]RM Revenue'!$B:$B,'Mason Co. Regulated - Price Out'!$A143,'[29]RM Revenue'!AA:AA)</f>
        <v>0</v>
      </c>
      <c r="P143" s="113">
        <f>SUMIF('[29]RM Revenue'!$B:$B,'Mason Co. Regulated - Price Out'!$A143,'[29]RM Revenue'!AB:AB)</f>
        <v>0</v>
      </c>
      <c r="Q143" s="113">
        <f>SUMIF('[29]RM Revenue'!$B:$B,'Mason Co. Regulated - Price Out'!$A143,'[29]RM Revenue'!AC:AC)</f>
        <v>0</v>
      </c>
      <c r="R143" s="113">
        <f>SUMIF('[29]RM Revenue'!$B:$B,'Mason Co. Regulated - Price Out'!$A143,'[29]RM Revenue'!AD:AD)</f>
        <v>0</v>
      </c>
      <c r="S143" s="114">
        <f t="shared" si="75"/>
        <v>0.59</v>
      </c>
      <c r="T143" s="114"/>
      <c r="U143" s="114">
        <f t="shared" si="85"/>
        <v>0</v>
      </c>
      <c r="V143" s="114">
        <f t="shared" si="85"/>
        <v>0</v>
      </c>
      <c r="W143" s="114">
        <f t="shared" si="85"/>
        <v>0</v>
      </c>
      <c r="X143" s="114">
        <f t="shared" si="85"/>
        <v>0</v>
      </c>
      <c r="Y143" s="114">
        <f t="shared" si="85"/>
        <v>0</v>
      </c>
      <c r="Z143" s="114">
        <f t="shared" si="85"/>
        <v>0</v>
      </c>
      <c r="AA143" s="114">
        <f t="shared" si="84"/>
        <v>0</v>
      </c>
      <c r="AB143" s="114">
        <f t="shared" si="84"/>
        <v>0</v>
      </c>
      <c r="AC143" s="114">
        <f t="shared" si="84"/>
        <v>0</v>
      </c>
      <c r="AD143" s="114">
        <f t="shared" si="84"/>
        <v>0</v>
      </c>
      <c r="AE143" s="114">
        <f t="shared" si="84"/>
        <v>0</v>
      </c>
      <c r="AF143" s="114">
        <f t="shared" si="84"/>
        <v>0</v>
      </c>
      <c r="AG143"/>
      <c r="AI143" s="159"/>
      <c r="AJ143" s="159"/>
      <c r="AK143" s="159">
        <f t="shared" si="80"/>
        <v>0</v>
      </c>
      <c r="AL143" s="159">
        <f t="shared" si="81"/>
        <v>0.59</v>
      </c>
      <c r="AM143" s="160" t="e">
        <f t="shared" si="82"/>
        <v>#N/A</v>
      </c>
      <c r="AN143" s="160">
        <f t="shared" si="83"/>
        <v>0</v>
      </c>
    </row>
    <row r="144" spans="1:40">
      <c r="A144" s="94" t="str">
        <f>$A$1&amp;"COMMERCIAL  FRONTLOAD"&amp;C144</f>
        <v>MASON CO-REGULATEDCOMMERCIAL  FRONTLOADWLKNRM1RECYMA</v>
      </c>
      <c r="B144" s="94">
        <f t="shared" si="86"/>
        <v>1</v>
      </c>
      <c r="C144" s="110" t="s">
        <v>308</v>
      </c>
      <c r="D144" s="183">
        <f>IFERROR((VLOOKUP(C144,'[29]RM Revenue'!J:K,2,FALSE)),0)</f>
        <v>0</v>
      </c>
      <c r="E144" s="111" t="e">
        <f>VLOOKUP(A144,'[29]Service Codes'!$A$2:$H$803,8,FALSE)</f>
        <v>#N/A</v>
      </c>
      <c r="F144" s="112"/>
      <c r="G144" s="111">
        <f>SUMIF('[29]RM Revenue'!$B:$B,'Mason Co. Regulated - Price Out'!$A144,'[29]RM Revenue'!S:S)</f>
        <v>0</v>
      </c>
      <c r="H144" s="113">
        <f>SUMIF('[29]RM Revenue'!$B:$B,'Mason Co. Regulated - Price Out'!$A144,'[29]RM Revenue'!T:T)</f>
        <v>0</v>
      </c>
      <c r="I144" s="113">
        <f>SUMIF('[29]RM Revenue'!$B:$B,'Mason Co. Regulated - Price Out'!$A144,'[29]RM Revenue'!U:U)</f>
        <v>0</v>
      </c>
      <c r="J144" s="113">
        <f>SUMIF('[29]RM Revenue'!$B:$B,'Mason Co. Regulated - Price Out'!$A144,'[29]RM Revenue'!V:V)</f>
        <v>0</v>
      </c>
      <c r="K144" s="113">
        <f>SUMIF('[29]RM Revenue'!$B:$B,'Mason Co. Regulated - Price Out'!$A144,'[29]RM Revenue'!W:W)</f>
        <v>0</v>
      </c>
      <c r="L144" s="113">
        <f>SUMIF('[29]RM Revenue'!$B:$B,'Mason Co. Regulated - Price Out'!$A144,'[29]RM Revenue'!X:X)</f>
        <v>0</v>
      </c>
      <c r="M144" s="113">
        <f>SUMIF('[29]RM Revenue'!$B:$B,'Mason Co. Regulated - Price Out'!$A144,'[29]RM Revenue'!Y:Y)</f>
        <v>0</v>
      </c>
      <c r="N144" s="113">
        <f>SUMIF('[29]RM Revenue'!$B:$B,'Mason Co. Regulated - Price Out'!$A144,'[29]RM Revenue'!Z:Z)</f>
        <v>0</v>
      </c>
      <c r="O144" s="113">
        <f>SUMIF('[29]RM Revenue'!$B:$B,'Mason Co. Regulated - Price Out'!$A144,'[29]RM Revenue'!AA:AA)</f>
        <v>0</v>
      </c>
      <c r="P144" s="113">
        <f>SUMIF('[29]RM Revenue'!$B:$B,'Mason Co. Regulated - Price Out'!$A144,'[29]RM Revenue'!AB:AB)</f>
        <v>0</v>
      </c>
      <c r="Q144" s="113">
        <f>SUMIF('[29]RM Revenue'!$B:$B,'Mason Co. Regulated - Price Out'!$A144,'[29]RM Revenue'!AC:AC)</f>
        <v>0</v>
      </c>
      <c r="R144" s="113">
        <f>SUMIF('[29]RM Revenue'!$B:$B,'Mason Co. Regulated - Price Out'!$A144,'[29]RM Revenue'!AD:AD)</f>
        <v>0</v>
      </c>
      <c r="S144" s="114">
        <f t="shared" si="75"/>
        <v>0</v>
      </c>
      <c r="T144" s="114"/>
      <c r="U144" s="114">
        <f t="shared" si="85"/>
        <v>0</v>
      </c>
      <c r="V144" s="114">
        <f t="shared" si="85"/>
        <v>0</v>
      </c>
      <c r="W144" s="114">
        <f t="shared" si="85"/>
        <v>0</v>
      </c>
      <c r="X144" s="114">
        <f t="shared" si="85"/>
        <v>0</v>
      </c>
      <c r="Y144" s="114">
        <f t="shared" si="85"/>
        <v>0</v>
      </c>
      <c r="Z144" s="114">
        <f t="shared" si="85"/>
        <v>0</v>
      </c>
      <c r="AA144" s="114">
        <f t="shared" si="84"/>
        <v>0</v>
      </c>
      <c r="AB144" s="114">
        <f t="shared" si="84"/>
        <v>0</v>
      </c>
      <c r="AC144" s="114">
        <f t="shared" si="84"/>
        <v>0</v>
      </c>
      <c r="AD144" s="114">
        <f t="shared" si="84"/>
        <v>0</v>
      </c>
      <c r="AE144" s="114">
        <f t="shared" si="84"/>
        <v>0</v>
      </c>
      <c r="AF144" s="114">
        <f t="shared" si="84"/>
        <v>0</v>
      </c>
      <c r="AG144"/>
      <c r="AI144" s="159"/>
      <c r="AJ144" s="159"/>
      <c r="AK144" s="159">
        <f t="shared" si="80"/>
        <v>0</v>
      </c>
      <c r="AL144" s="159">
        <f t="shared" si="81"/>
        <v>0</v>
      </c>
      <c r="AM144" s="160" t="e">
        <f t="shared" si="82"/>
        <v>#N/A</v>
      </c>
      <c r="AN144" s="160" t="e">
        <f t="shared" si="83"/>
        <v>#DIV/0!</v>
      </c>
    </row>
    <row r="145" spans="1:40">
      <c r="A145" s="94" t="str">
        <f>$A$1&amp;"COMMERCIAL  FRONTLOAD"&amp;C145</f>
        <v>MASON CO-REGULATEDCOMMERCIAL  FRONTLOADWLKNRW2RECY</v>
      </c>
      <c r="B145" s="94">
        <f t="shared" si="86"/>
        <v>1</v>
      </c>
      <c r="C145" s="110" t="s">
        <v>309</v>
      </c>
      <c r="D145" s="110" t="str">
        <f>VLOOKUP(C145,'[29]RM Revenue'!J:K,2,FALSE)</f>
        <v>WALK IN OVER 25 ADDITIONA</v>
      </c>
      <c r="E145" s="111">
        <f>VLOOKUP(A145,'[29]Service Codes'!$A$2:$H$803,8,FALSE)</f>
        <v>0.17</v>
      </c>
      <c r="F145" s="112"/>
      <c r="G145" s="111">
        <f>SUMIF('[29]RM Revenue'!$B:$B,'Mason Co. Regulated - Price Out'!$A145,'[29]RM Revenue'!S:S)</f>
        <v>42.16</v>
      </c>
      <c r="H145" s="113">
        <f>SUMIF('[29]RM Revenue'!$B:$B,'Mason Co. Regulated - Price Out'!$A145,'[29]RM Revenue'!T:T)</f>
        <v>0</v>
      </c>
      <c r="I145" s="113">
        <f>SUMIF('[29]RM Revenue'!$B:$B,'Mason Co. Regulated - Price Out'!$A145,'[29]RM Revenue'!U:U)</f>
        <v>40.18</v>
      </c>
      <c r="J145" s="113">
        <f>SUMIF('[29]RM Revenue'!$B:$B,'Mason Co. Regulated - Price Out'!$A145,'[29]RM Revenue'!V:V)</f>
        <v>0</v>
      </c>
      <c r="K145" s="113">
        <f>SUMIF('[29]RM Revenue'!$B:$B,'Mason Co. Regulated - Price Out'!$A145,'[29]RM Revenue'!W:W)</f>
        <v>43.52</v>
      </c>
      <c r="L145" s="113">
        <f>SUMIF('[29]RM Revenue'!$B:$B,'Mason Co. Regulated - Price Out'!$A145,'[29]RM Revenue'!X:X)</f>
        <v>-1.02</v>
      </c>
      <c r="M145" s="113">
        <f>SUMIF('[29]RM Revenue'!$B:$B,'Mason Co. Regulated - Price Out'!$A145,'[29]RM Revenue'!Y:Y)</f>
        <v>43.52</v>
      </c>
      <c r="N145" s="113">
        <f>SUMIF('[29]RM Revenue'!$B:$B,'Mason Co. Regulated - Price Out'!$A145,'[29]RM Revenue'!Z:Z)</f>
        <v>0.77</v>
      </c>
      <c r="O145" s="113">
        <f>SUMIF('[29]RM Revenue'!$B:$B,'Mason Co. Regulated - Price Out'!$A145,'[29]RM Revenue'!AA:AA)</f>
        <v>44.88</v>
      </c>
      <c r="P145" s="113">
        <f>SUMIF('[29]RM Revenue'!$B:$B,'Mason Co. Regulated - Price Out'!$A145,'[29]RM Revenue'!AB:AB)</f>
        <v>-1.7000000000000002</v>
      </c>
      <c r="Q145" s="113">
        <f>SUMIF('[29]RM Revenue'!$B:$B,'Mason Co. Regulated - Price Out'!$A145,'[29]RM Revenue'!AC:AC)</f>
        <v>40.14</v>
      </c>
      <c r="R145" s="113">
        <f>SUMIF('[29]RM Revenue'!$B:$B,'Mason Co. Regulated - Price Out'!$A145,'[29]RM Revenue'!AD:AD)</f>
        <v>1.63</v>
      </c>
      <c r="S145" s="114">
        <f t="shared" si="75"/>
        <v>254.08000000000004</v>
      </c>
      <c r="T145" s="114"/>
      <c r="U145" s="114">
        <f t="shared" si="85"/>
        <v>247.99999999999997</v>
      </c>
      <c r="V145" s="114">
        <f t="shared" si="85"/>
        <v>0</v>
      </c>
      <c r="W145" s="114">
        <f t="shared" si="85"/>
        <v>236.35294117647058</v>
      </c>
      <c r="X145" s="114">
        <f t="shared" si="85"/>
        <v>0</v>
      </c>
      <c r="Y145" s="114">
        <f t="shared" si="85"/>
        <v>256</v>
      </c>
      <c r="Z145" s="114">
        <f t="shared" si="85"/>
        <v>-6</v>
      </c>
      <c r="AA145" s="114">
        <f t="shared" si="84"/>
        <v>256</v>
      </c>
      <c r="AB145" s="114">
        <f t="shared" si="84"/>
        <v>4.5294117647058822</v>
      </c>
      <c r="AC145" s="114">
        <f t="shared" si="84"/>
        <v>264</v>
      </c>
      <c r="AD145" s="114">
        <f t="shared" si="84"/>
        <v>-10</v>
      </c>
      <c r="AE145" s="114">
        <f t="shared" si="84"/>
        <v>236.11764705882351</v>
      </c>
      <c r="AF145" s="114">
        <f t="shared" si="84"/>
        <v>9.588235294117645</v>
      </c>
      <c r="AG145"/>
      <c r="AI145" s="159"/>
      <c r="AJ145" s="159"/>
      <c r="AK145" s="159">
        <f t="shared" si="80"/>
        <v>0</v>
      </c>
      <c r="AL145" s="159">
        <f t="shared" si="81"/>
        <v>254.08000000000004</v>
      </c>
      <c r="AM145" s="160">
        <f t="shared" si="82"/>
        <v>0</v>
      </c>
      <c r="AN145" s="160">
        <f t="shared" si="83"/>
        <v>0</v>
      </c>
    </row>
    <row r="146" spans="1:40">
      <c r="A146" s="94" t="str">
        <f>$A$1&amp;"COMMERCIAL RECYCLE"&amp;C146</f>
        <v>MASON CO-REGULATEDCOMMERCIAL RECYCLEWLKNRE1RECY</v>
      </c>
      <c r="B146" s="94">
        <f t="shared" si="86"/>
        <v>1</v>
      </c>
      <c r="C146" s="110" t="s">
        <v>310</v>
      </c>
      <c r="D146" s="110" t="str">
        <f>VLOOKUP(C146,'[29]RM Revenue'!J:K,2,FALSE)</f>
        <v>WALK IN 5-25FT EOW-RECYCL</v>
      </c>
      <c r="E146" s="111" t="e">
        <f>VLOOKUP(A146,'[29]Service Codes'!$A$2:$H$803,8,FALSE)</f>
        <v>#N/A</v>
      </c>
      <c r="F146" s="112"/>
      <c r="G146" s="113">
        <f>SUMIF('[29]RM Revenue'!$B:$B,'Mason Co. Regulated - Price Out'!$A146,'[29]RM Revenue'!S:S)</f>
        <v>198.29</v>
      </c>
      <c r="H146" s="113">
        <f>SUMIF('[29]RM Revenue'!$B:$B,'Mason Co. Regulated - Price Out'!$A146,'[29]RM Revenue'!T:T)</f>
        <v>1.8900000000000001</v>
      </c>
      <c r="I146" s="113">
        <f>SUMIF('[29]RM Revenue'!$B:$B,'Mason Co. Regulated - Price Out'!$A146,'[29]RM Revenue'!U:U)</f>
        <v>201.43</v>
      </c>
      <c r="J146" s="113">
        <f>SUMIF('[29]RM Revenue'!$B:$B,'Mason Co. Regulated - Price Out'!$A146,'[29]RM Revenue'!V:V)</f>
        <v>1.2599999999999998</v>
      </c>
      <c r="K146" s="113">
        <f>SUMIF('[29]RM Revenue'!$B:$B,'Mason Co. Regulated - Price Out'!$A146,'[29]RM Revenue'!W:W)</f>
        <v>210.85</v>
      </c>
      <c r="L146" s="113">
        <f>SUMIF('[29]RM Revenue'!$B:$B,'Mason Co. Regulated - Price Out'!$A146,'[29]RM Revenue'!X:X)</f>
        <v>6.93</v>
      </c>
      <c r="M146" s="113">
        <f>SUMIF('[29]RM Revenue'!$B:$B,'Mason Co. Regulated - Price Out'!$A146,'[29]RM Revenue'!Y:Y)</f>
        <v>243.48</v>
      </c>
      <c r="N146" s="113">
        <f>SUMIF('[29]RM Revenue'!$B:$B,'Mason Co. Regulated - Price Out'!$A146,'[29]RM Revenue'!Z:Z)</f>
        <v>1.2599999999999998</v>
      </c>
      <c r="O146" s="113">
        <f>SUMIF('[29]RM Revenue'!$B:$B,'Mason Co. Regulated - Price Out'!$A146,'[29]RM Revenue'!AA:AA)</f>
        <v>235.33</v>
      </c>
      <c r="P146" s="113">
        <f>SUMIF('[29]RM Revenue'!$B:$B,'Mason Co. Regulated - Price Out'!$A146,'[29]RM Revenue'!AB:AB)</f>
        <v>-11.72</v>
      </c>
      <c r="Q146" s="113">
        <f>SUMIF('[29]RM Revenue'!$B:$B,'Mason Co. Regulated - Price Out'!$A146,'[29]RM Revenue'!AC:AC)</f>
        <v>206.45</v>
      </c>
      <c r="R146" s="113">
        <f>SUMIF('[29]RM Revenue'!$B:$B,'Mason Co. Regulated - Price Out'!$A146,'[29]RM Revenue'!AD:AD)</f>
        <v>1.1500000000000004</v>
      </c>
      <c r="S146" s="114">
        <f t="shared" si="75"/>
        <v>1296.6000000000001</v>
      </c>
      <c r="T146" s="114"/>
      <c r="U146" s="114">
        <f t="shared" si="85"/>
        <v>0</v>
      </c>
      <c r="V146" s="114">
        <f t="shared" si="85"/>
        <v>0</v>
      </c>
      <c r="W146" s="114">
        <f t="shared" si="85"/>
        <v>0</v>
      </c>
      <c r="X146" s="114">
        <f t="shared" si="85"/>
        <v>0</v>
      </c>
      <c r="Y146" s="114">
        <f t="shared" si="85"/>
        <v>0</v>
      </c>
      <c r="Z146" s="114">
        <f t="shared" si="85"/>
        <v>0</v>
      </c>
      <c r="AA146" s="114">
        <f t="shared" si="84"/>
        <v>0</v>
      </c>
      <c r="AB146" s="114">
        <f t="shared" si="84"/>
        <v>0</v>
      </c>
      <c r="AC146" s="114">
        <f t="shared" si="84"/>
        <v>0</v>
      </c>
      <c r="AD146" s="114">
        <f t="shared" si="84"/>
        <v>0</v>
      </c>
      <c r="AE146" s="114">
        <f t="shared" si="84"/>
        <v>0</v>
      </c>
      <c r="AF146" s="114">
        <f t="shared" si="84"/>
        <v>0</v>
      </c>
      <c r="AG146"/>
      <c r="AI146" s="159"/>
      <c r="AJ146" s="159"/>
      <c r="AK146" s="159">
        <f t="shared" si="80"/>
        <v>0</v>
      </c>
      <c r="AL146" s="159">
        <f t="shared" si="81"/>
        <v>1296.6000000000001</v>
      </c>
      <c r="AM146" s="160" t="e">
        <f t="shared" si="82"/>
        <v>#N/A</v>
      </c>
      <c r="AN146" s="160">
        <f t="shared" si="83"/>
        <v>0</v>
      </c>
    </row>
    <row r="147" spans="1:40" ht="12">
      <c r="A147" s="92"/>
      <c r="B147" s="94">
        <f t="shared" si="86"/>
        <v>0</v>
      </c>
      <c r="C147" s="115"/>
      <c r="D147" s="115"/>
      <c r="E147" s="112"/>
      <c r="F147" s="111"/>
      <c r="G147" s="120"/>
      <c r="H147" s="113"/>
      <c r="I147" s="113"/>
      <c r="T147" s="92"/>
      <c r="U147" s="114">
        <f t="shared" si="85"/>
        <v>0</v>
      </c>
      <c r="V147" s="114">
        <f t="shared" si="85"/>
        <v>0</v>
      </c>
      <c r="W147" s="114">
        <f t="shared" si="85"/>
        <v>0</v>
      </c>
      <c r="X147" s="114">
        <f t="shared" si="85"/>
        <v>0</v>
      </c>
      <c r="Y147" s="114">
        <f t="shared" si="85"/>
        <v>0</v>
      </c>
      <c r="Z147" s="114">
        <f t="shared" si="85"/>
        <v>0</v>
      </c>
      <c r="AA147" s="114">
        <f t="shared" si="84"/>
        <v>0</v>
      </c>
      <c r="AB147" s="114">
        <f t="shared" si="84"/>
        <v>0</v>
      </c>
      <c r="AC147" s="114">
        <f t="shared" si="84"/>
        <v>0</v>
      </c>
      <c r="AD147" s="114">
        <f t="shared" si="84"/>
        <v>0</v>
      </c>
      <c r="AE147" s="114">
        <f t="shared" si="84"/>
        <v>0</v>
      </c>
      <c r="AF147" s="114">
        <f t="shared" si="84"/>
        <v>0</v>
      </c>
      <c r="AG147" s="92"/>
      <c r="AH147" s="92"/>
      <c r="AI147" s="155"/>
      <c r="AJ147" s="155"/>
      <c r="AK147" s="155"/>
      <c r="AL147" s="155"/>
    </row>
    <row r="148" spans="1:40" s="92" customFormat="1">
      <c r="A148" s="94"/>
      <c r="B148" s="94">
        <f t="shared" si="86"/>
        <v>0</v>
      </c>
      <c r="C148" s="115"/>
      <c r="D148" s="122" t="s">
        <v>311</v>
      </c>
      <c r="E148" s="112"/>
      <c r="F148" s="124"/>
      <c r="G148" s="117">
        <f t="shared" ref="G148:S148" si="87">SUM(G127:G147)</f>
        <v>247.71999999999997</v>
      </c>
      <c r="H148" s="117">
        <f t="shared" si="87"/>
        <v>7.27</v>
      </c>
      <c r="I148" s="117">
        <f t="shared" si="87"/>
        <v>247.58</v>
      </c>
      <c r="J148" s="117">
        <f t="shared" si="87"/>
        <v>7.27</v>
      </c>
      <c r="K148" s="117">
        <f t="shared" si="87"/>
        <v>269.87</v>
      </c>
      <c r="L148" s="117">
        <f t="shared" si="87"/>
        <v>11.29</v>
      </c>
      <c r="M148" s="117">
        <f t="shared" si="87"/>
        <v>304.39</v>
      </c>
      <c r="N148" s="117">
        <f t="shared" si="87"/>
        <v>8.67</v>
      </c>
      <c r="O148" s="117">
        <f t="shared" si="87"/>
        <v>298.23</v>
      </c>
      <c r="P148" s="117">
        <f t="shared" si="87"/>
        <v>-9.65</v>
      </c>
      <c r="Q148" s="117">
        <f t="shared" si="87"/>
        <v>252.89</v>
      </c>
      <c r="R148" s="117">
        <f t="shared" si="87"/>
        <v>6.5200000000000005</v>
      </c>
      <c r="S148" s="175">
        <f t="shared" si="87"/>
        <v>1652.0500000000002</v>
      </c>
      <c r="T148" s="178">
        <f>S148-SUM(G148:R148)</f>
        <v>0</v>
      </c>
      <c r="U148" s="179">
        <f>+SUM(U129:U136)</f>
        <v>0</v>
      </c>
      <c r="V148" s="179">
        <f t="shared" ref="V148:AG148" si="88">+SUM(V129:V136)</f>
        <v>0</v>
      </c>
      <c r="W148" s="179">
        <f t="shared" si="88"/>
        <v>0</v>
      </c>
      <c r="X148" s="179">
        <f t="shared" si="88"/>
        <v>0</v>
      </c>
      <c r="Y148" s="179">
        <f t="shared" si="88"/>
        <v>0</v>
      </c>
      <c r="Z148" s="179">
        <f t="shared" si="88"/>
        <v>0</v>
      </c>
      <c r="AA148" s="179">
        <f t="shared" si="88"/>
        <v>0</v>
      </c>
      <c r="AB148" s="179">
        <f t="shared" si="88"/>
        <v>0</v>
      </c>
      <c r="AC148" s="179">
        <f t="shared" si="88"/>
        <v>0</v>
      </c>
      <c r="AD148" s="179">
        <f t="shared" si="88"/>
        <v>0</v>
      </c>
      <c r="AE148" s="179">
        <f t="shared" si="88"/>
        <v>0</v>
      </c>
      <c r="AF148" s="179">
        <f t="shared" si="88"/>
        <v>0</v>
      </c>
      <c r="AG148" s="179">
        <f t="shared" si="88"/>
        <v>0</v>
      </c>
      <c r="AH148" s="181"/>
      <c r="AI148" s="182"/>
      <c r="AJ148" s="182"/>
      <c r="AK148" s="177">
        <f t="shared" ref="AK148:AL148" si="89">SUM(AK127:AK147)</f>
        <v>0</v>
      </c>
      <c r="AL148" s="177">
        <f t="shared" si="89"/>
        <v>1652.0500000000002</v>
      </c>
    </row>
    <row r="149" spans="1:40">
      <c r="B149" s="94">
        <f t="shared" si="86"/>
        <v>0</v>
      </c>
      <c r="C149" s="115"/>
      <c r="D149" s="116"/>
      <c r="E149" s="112"/>
      <c r="F149" s="124"/>
      <c r="G149" s="120"/>
      <c r="H149" s="129"/>
      <c r="I149" s="129"/>
      <c r="J149" s="130"/>
      <c r="K149" s="130"/>
      <c r="L149" s="130"/>
      <c r="M149" s="131"/>
      <c r="N149" s="130"/>
      <c r="O149" s="130"/>
      <c r="P149" s="130"/>
      <c r="Q149" s="130"/>
      <c r="R149" s="130"/>
      <c r="S149" s="130"/>
      <c r="U149" s="114">
        <f t="shared" si="85"/>
        <v>0</v>
      </c>
      <c r="V149" s="114">
        <f t="shared" si="85"/>
        <v>0</v>
      </c>
      <c r="W149" s="114">
        <f t="shared" si="85"/>
        <v>0</v>
      </c>
      <c r="X149" s="114">
        <f t="shared" si="85"/>
        <v>0</v>
      </c>
      <c r="Y149" s="114">
        <f t="shared" si="85"/>
        <v>0</v>
      </c>
      <c r="Z149" s="114">
        <f t="shared" si="85"/>
        <v>0</v>
      </c>
      <c r="AA149" s="114">
        <f t="shared" si="84"/>
        <v>0</v>
      </c>
      <c r="AB149" s="114">
        <f t="shared" si="84"/>
        <v>0</v>
      </c>
      <c r="AC149" s="114">
        <f t="shared" si="84"/>
        <v>0</v>
      </c>
      <c r="AD149" s="114">
        <f t="shared" si="84"/>
        <v>0</v>
      </c>
      <c r="AE149" s="114">
        <f t="shared" si="84"/>
        <v>0</v>
      </c>
      <c r="AF149" s="114">
        <f t="shared" si="84"/>
        <v>0</v>
      </c>
      <c r="AI149" s="155"/>
      <c r="AJ149" s="155"/>
      <c r="AK149" s="155"/>
      <c r="AL149" s="155"/>
    </row>
    <row r="150" spans="1:40">
      <c r="B150" s="94">
        <f t="shared" si="86"/>
        <v>0</v>
      </c>
      <c r="E150" s="112"/>
      <c r="F150" s="111"/>
      <c r="U150" s="114">
        <f t="shared" si="85"/>
        <v>0</v>
      </c>
      <c r="V150" s="114">
        <f t="shared" si="85"/>
        <v>0</v>
      </c>
      <c r="W150" s="114">
        <f t="shared" si="85"/>
        <v>0</v>
      </c>
      <c r="X150" s="114">
        <f t="shared" si="85"/>
        <v>0</v>
      </c>
      <c r="Y150" s="114">
        <f t="shared" si="85"/>
        <v>0</v>
      </c>
      <c r="Z150" s="114">
        <f t="shared" si="85"/>
        <v>0</v>
      </c>
      <c r="AA150" s="114">
        <f t="shared" si="84"/>
        <v>0</v>
      </c>
      <c r="AB150" s="114">
        <f t="shared" si="84"/>
        <v>0</v>
      </c>
      <c r="AC150" s="114">
        <f t="shared" si="84"/>
        <v>0</v>
      </c>
      <c r="AD150" s="114">
        <f t="shared" si="84"/>
        <v>0</v>
      </c>
      <c r="AE150" s="114">
        <f t="shared" si="84"/>
        <v>0</v>
      </c>
      <c r="AF150" s="114">
        <f t="shared" si="84"/>
        <v>0</v>
      </c>
      <c r="AI150" s="155"/>
      <c r="AJ150" s="155"/>
      <c r="AK150" s="155"/>
      <c r="AL150" s="155"/>
    </row>
    <row r="151" spans="1:40">
      <c r="B151" s="94">
        <f t="shared" si="86"/>
        <v>1</v>
      </c>
      <c r="C151" s="106" t="s">
        <v>312</v>
      </c>
      <c r="D151" s="104" t="s">
        <v>312</v>
      </c>
      <c r="E151" s="112"/>
      <c r="F151" s="126"/>
      <c r="G151" s="105"/>
      <c r="U151" s="114">
        <f t="shared" si="85"/>
        <v>0</v>
      </c>
      <c r="V151" s="114">
        <f t="shared" si="85"/>
        <v>0</v>
      </c>
      <c r="W151" s="114">
        <f t="shared" si="85"/>
        <v>0</v>
      </c>
      <c r="X151" s="114">
        <f t="shared" si="85"/>
        <v>0</v>
      </c>
      <c r="Y151" s="114">
        <f t="shared" si="85"/>
        <v>0</v>
      </c>
      <c r="Z151" s="114">
        <f t="shared" si="85"/>
        <v>0</v>
      </c>
      <c r="AA151" s="114">
        <f t="shared" si="84"/>
        <v>0</v>
      </c>
      <c r="AB151" s="114">
        <f t="shared" si="84"/>
        <v>0</v>
      </c>
      <c r="AC151" s="114">
        <f t="shared" si="84"/>
        <v>0</v>
      </c>
      <c r="AD151" s="114">
        <f t="shared" si="84"/>
        <v>0</v>
      </c>
      <c r="AE151" s="114">
        <f t="shared" si="84"/>
        <v>0</v>
      </c>
      <c r="AF151" s="114">
        <f t="shared" si="84"/>
        <v>0</v>
      </c>
      <c r="AI151" s="155"/>
      <c r="AJ151" s="155"/>
      <c r="AK151" s="155"/>
      <c r="AL151" s="155"/>
    </row>
    <row r="152" spans="1:40">
      <c r="B152" s="94">
        <f t="shared" si="86"/>
        <v>0</v>
      </c>
      <c r="C152" s="106"/>
      <c r="D152" s="106"/>
      <c r="E152" s="112"/>
      <c r="F152" s="126"/>
      <c r="G152" s="105"/>
      <c r="U152" s="114">
        <f t="shared" si="85"/>
        <v>0</v>
      </c>
      <c r="V152" s="114">
        <f t="shared" si="85"/>
        <v>0</v>
      </c>
      <c r="W152" s="114">
        <f t="shared" si="85"/>
        <v>0</v>
      </c>
      <c r="X152" s="114">
        <f t="shared" si="85"/>
        <v>0</v>
      </c>
      <c r="Y152" s="114">
        <f t="shared" si="85"/>
        <v>0</v>
      </c>
      <c r="Z152" s="114">
        <f t="shared" si="85"/>
        <v>0</v>
      </c>
      <c r="AA152" s="114">
        <f t="shared" si="84"/>
        <v>0</v>
      </c>
      <c r="AB152" s="114">
        <f t="shared" si="84"/>
        <v>0</v>
      </c>
      <c r="AC152" s="114">
        <f t="shared" si="84"/>
        <v>0</v>
      </c>
      <c r="AD152" s="114">
        <f t="shared" si="84"/>
        <v>0</v>
      </c>
      <c r="AE152" s="114">
        <f t="shared" si="84"/>
        <v>0</v>
      </c>
      <c r="AF152" s="114">
        <f t="shared" si="84"/>
        <v>0</v>
      </c>
      <c r="AI152" s="155"/>
      <c r="AJ152" s="155"/>
      <c r="AK152" s="155"/>
      <c r="AL152" s="155"/>
    </row>
    <row r="153" spans="1:40">
      <c r="B153" s="94">
        <f t="shared" si="86"/>
        <v>1</v>
      </c>
      <c r="C153" s="122" t="s">
        <v>313</v>
      </c>
      <c r="D153" s="122" t="s">
        <v>313</v>
      </c>
      <c r="E153" s="112"/>
      <c r="F153" s="111"/>
      <c r="G153" s="132"/>
      <c r="H153" s="113"/>
      <c r="I153" s="113"/>
      <c r="U153" s="114">
        <f t="shared" si="85"/>
        <v>0</v>
      </c>
      <c r="V153" s="114">
        <f t="shared" si="85"/>
        <v>0</v>
      </c>
      <c r="W153" s="114">
        <f t="shared" si="85"/>
        <v>0</v>
      </c>
      <c r="X153" s="114">
        <f t="shared" si="85"/>
        <v>0</v>
      </c>
      <c r="Y153" s="114">
        <f t="shared" si="85"/>
        <v>0</v>
      </c>
      <c r="Z153" s="114">
        <f t="shared" si="85"/>
        <v>0</v>
      </c>
      <c r="AA153" s="114">
        <f t="shared" si="84"/>
        <v>0</v>
      </c>
      <c r="AB153" s="114">
        <f t="shared" si="84"/>
        <v>0</v>
      </c>
      <c r="AC153" s="114">
        <f t="shared" si="84"/>
        <v>0</v>
      </c>
      <c r="AD153" s="114">
        <f t="shared" si="84"/>
        <v>0</v>
      </c>
      <c r="AE153" s="114">
        <f t="shared" si="84"/>
        <v>0</v>
      </c>
      <c r="AF153" s="114">
        <f t="shared" si="84"/>
        <v>0</v>
      </c>
      <c r="AI153" s="155"/>
      <c r="AJ153" s="155"/>
      <c r="AK153" s="155"/>
      <c r="AL153" s="155"/>
    </row>
    <row r="154" spans="1:40">
      <c r="A154" s="94" t="str">
        <f t="shared" ref="A154:A177" si="90">$A$1&amp;"Rolloff"&amp;C154</f>
        <v>MASON CO-REGULATEDRolloffROHAUL10</v>
      </c>
      <c r="B154" s="94">
        <f t="shared" si="86"/>
        <v>1</v>
      </c>
      <c r="C154" s="110" t="s">
        <v>314</v>
      </c>
      <c r="D154" s="110" t="str">
        <f>VLOOKUP(C154,'[29]RM Revenue'!J:K,2,FALSE)</f>
        <v>10YD ROLL OFF HAUL</v>
      </c>
      <c r="E154" s="111">
        <f>VLOOKUP(A154,'[29]Service Codes'!$A$2:$H$803,8,FALSE)</f>
        <v>83.93</v>
      </c>
      <c r="F154" s="112"/>
      <c r="G154" s="113">
        <f>SUMIF('[29]RM Revenue'!$B:$B,'Mason Co. Regulated - Price Out'!$A154,'[29]RM Revenue'!S:S)</f>
        <v>83.93</v>
      </c>
      <c r="H154" s="113">
        <f>SUMIF('[29]RM Revenue'!$B:$B,'Mason Co. Regulated - Price Out'!$A154,'[29]RM Revenue'!T:T)</f>
        <v>83.93</v>
      </c>
      <c r="I154" s="113">
        <f>SUMIF('[29]RM Revenue'!$B:$B,'Mason Co. Regulated - Price Out'!$A154,'[29]RM Revenue'!U:U)</f>
        <v>251.79</v>
      </c>
      <c r="J154" s="113">
        <f>SUMIF('[29]RM Revenue'!$B:$B,'Mason Co. Regulated - Price Out'!$A154,'[29]RM Revenue'!V:V)</f>
        <v>83.93</v>
      </c>
      <c r="K154" s="113">
        <f>SUMIF('[29]RM Revenue'!$B:$B,'Mason Co. Regulated - Price Out'!$A154,'[29]RM Revenue'!W:W)</f>
        <v>167.86</v>
      </c>
      <c r="L154" s="113">
        <f>SUMIF('[29]RM Revenue'!$B:$B,'Mason Co. Regulated - Price Out'!$A154,'[29]RM Revenue'!X:X)</f>
        <v>167.86</v>
      </c>
      <c r="M154" s="113">
        <f>SUMIF('[29]RM Revenue'!$B:$B,'Mason Co. Regulated - Price Out'!$A154,'[29]RM Revenue'!Y:Y)</f>
        <v>167.86</v>
      </c>
      <c r="N154" s="113">
        <f>SUMIF('[29]RM Revenue'!$B:$B,'Mason Co. Regulated - Price Out'!$A154,'[29]RM Revenue'!Z:Z)</f>
        <v>0</v>
      </c>
      <c r="O154" s="113">
        <f>SUMIF('[29]RM Revenue'!$B:$B,'Mason Co. Regulated - Price Out'!$A154,'[29]RM Revenue'!AA:AA)</f>
        <v>0</v>
      </c>
      <c r="P154" s="113">
        <f>SUMIF('[29]RM Revenue'!$B:$B,'Mason Co. Regulated - Price Out'!$A154,'[29]RM Revenue'!AB:AB)</f>
        <v>0</v>
      </c>
      <c r="Q154" s="113">
        <f>SUMIF('[29]RM Revenue'!$B:$B,'Mason Co. Regulated - Price Out'!$A154,'[29]RM Revenue'!AC:AC)</f>
        <v>0</v>
      </c>
      <c r="R154" s="113">
        <f>SUMIF('[29]RM Revenue'!$B:$B,'Mason Co. Regulated - Price Out'!$A154,'[29]RM Revenue'!AD:AD)</f>
        <v>0</v>
      </c>
      <c r="S154" s="114">
        <f t="shared" ref="S154:S178" si="91">SUM(G154:R154)</f>
        <v>1007.1600000000001</v>
      </c>
      <c r="T154" s="114"/>
      <c r="U154" s="114">
        <f t="shared" si="85"/>
        <v>1</v>
      </c>
      <c r="V154" s="114">
        <f t="shared" si="85"/>
        <v>1</v>
      </c>
      <c r="W154" s="114">
        <f t="shared" si="85"/>
        <v>2.9999999999999996</v>
      </c>
      <c r="X154" s="114">
        <f t="shared" si="85"/>
        <v>1</v>
      </c>
      <c r="Y154" s="114">
        <f t="shared" si="85"/>
        <v>2</v>
      </c>
      <c r="Z154" s="114">
        <f t="shared" si="85"/>
        <v>2</v>
      </c>
      <c r="AA154" s="114">
        <f t="shared" si="84"/>
        <v>2</v>
      </c>
      <c r="AB154" s="114">
        <f t="shared" si="84"/>
        <v>0</v>
      </c>
      <c r="AC154" s="114">
        <f t="shared" si="84"/>
        <v>0</v>
      </c>
      <c r="AD154" s="114">
        <f t="shared" si="84"/>
        <v>0</v>
      </c>
      <c r="AE154" s="114">
        <f t="shared" si="84"/>
        <v>0</v>
      </c>
      <c r="AF154" s="114">
        <f t="shared" si="84"/>
        <v>0</v>
      </c>
      <c r="AG154" s="133">
        <f t="shared" ref="AG154:AG184" si="92">AVERAGE(U154:AF154)</f>
        <v>1</v>
      </c>
      <c r="AI154" s="159">
        <f t="shared" ref="AI154" si="93">+IFERROR(E154*(1+$AK$5),0)</f>
        <v>84.158691973464883</v>
      </c>
      <c r="AJ154" s="159">
        <f t="shared" ref="AJ154" si="94">+IFERROR(AI154-E154,0)</f>
        <v>0.22869197346487624</v>
      </c>
      <c r="AK154" s="159">
        <f t="shared" ref="AK154" si="95">+AJ154*12*AG154</f>
        <v>2.7443036815785149</v>
      </c>
      <c r="AL154" s="159">
        <f t="shared" ref="AL154" si="96">+AK154+S154</f>
        <v>1009.9043036815785</v>
      </c>
      <c r="AM154" s="160">
        <f t="shared" ref="AM154" si="97">+AJ154/E154</f>
        <v>2.7247941554256667E-3</v>
      </c>
      <c r="AN154" s="160">
        <f t="shared" ref="AN154" si="98">+AK154/S154</f>
        <v>2.7247941554256667E-3</v>
      </c>
    </row>
    <row r="155" spans="1:40">
      <c r="A155" s="94" t="str">
        <f t="shared" si="90"/>
        <v>MASON CO-REGULATEDRolloffROHAUL20</v>
      </c>
      <c r="B155" s="94">
        <f t="shared" si="86"/>
        <v>1</v>
      </c>
      <c r="C155" s="110" t="s">
        <v>315</v>
      </c>
      <c r="D155" s="110" t="str">
        <f>VLOOKUP(C155,'[29]RM Revenue'!J:K,2,FALSE)</f>
        <v>20YD ROLL OFF-HAUL</v>
      </c>
      <c r="E155" s="111">
        <f>VLOOKUP(A155,'[29]Service Codes'!$A$2:$H$803,8,FALSE)</f>
        <v>97.48</v>
      </c>
      <c r="F155" s="112"/>
      <c r="G155" s="113">
        <f>SUMIF('[29]RM Revenue'!$B:$B,'Mason Co. Regulated - Price Out'!$A155,'[29]RM Revenue'!S:S)</f>
        <v>4581.5600000000004</v>
      </c>
      <c r="H155" s="113">
        <f>SUMIF('[29]RM Revenue'!$B:$B,'Mason Co. Regulated - Price Out'!$A155,'[29]RM Revenue'!T:T)</f>
        <v>3021.88</v>
      </c>
      <c r="I155" s="113">
        <f>SUMIF('[29]RM Revenue'!$B:$B,'Mason Co. Regulated - Price Out'!$A155,'[29]RM Revenue'!U:U)</f>
        <v>3606.76</v>
      </c>
      <c r="J155" s="113">
        <f>SUMIF('[29]RM Revenue'!$B:$B,'Mason Co. Regulated - Price Out'!$A155,'[29]RM Revenue'!V:V)</f>
        <v>4776.5200000000004</v>
      </c>
      <c r="K155" s="113">
        <f>SUMIF('[29]RM Revenue'!$B:$B,'Mason Co. Regulated - Price Out'!$A155,'[29]RM Revenue'!W:W)</f>
        <v>4094.16</v>
      </c>
      <c r="L155" s="113">
        <f>SUMIF('[29]RM Revenue'!$B:$B,'Mason Co. Regulated - Price Out'!$A155,'[29]RM Revenue'!X:X)</f>
        <v>4289.12</v>
      </c>
      <c r="M155" s="113">
        <f>SUMIF('[29]RM Revenue'!$B:$B,'Mason Co. Regulated - Price Out'!$A155,'[29]RM Revenue'!Y:Y)</f>
        <v>4484.08</v>
      </c>
      <c r="N155" s="113">
        <f>SUMIF('[29]RM Revenue'!$B:$B,'Mason Co. Regulated - Price Out'!$A155,'[29]RM Revenue'!Z:Z)</f>
        <v>5166.4399999999996</v>
      </c>
      <c r="O155" s="113">
        <f>SUMIF('[29]RM Revenue'!$B:$B,'Mason Co. Regulated - Price Out'!$A155,'[29]RM Revenue'!AA:AA)</f>
        <v>4094.16</v>
      </c>
      <c r="P155" s="113">
        <f>SUMIF('[29]RM Revenue'!$B:$B,'Mason Co. Regulated - Price Out'!$A155,'[29]RM Revenue'!AB:AB)</f>
        <v>4679.04</v>
      </c>
      <c r="Q155" s="113">
        <f>SUMIF('[29]RM Revenue'!$B:$B,'Mason Co. Regulated - Price Out'!$A155,'[29]RM Revenue'!AC:AC)</f>
        <v>3704.24</v>
      </c>
      <c r="R155" s="113">
        <f>SUMIF('[29]RM Revenue'!$B:$B,'Mason Co. Regulated - Price Out'!$A155,'[29]RM Revenue'!AD:AD)</f>
        <v>4191.6400000000003</v>
      </c>
      <c r="S155" s="114">
        <f t="shared" si="91"/>
        <v>50689.600000000006</v>
      </c>
      <c r="T155" s="114"/>
      <c r="U155" s="114">
        <f t="shared" si="85"/>
        <v>47</v>
      </c>
      <c r="V155" s="114">
        <f t="shared" si="85"/>
        <v>31</v>
      </c>
      <c r="W155" s="114">
        <f t="shared" si="85"/>
        <v>37</v>
      </c>
      <c r="X155" s="114">
        <f t="shared" si="85"/>
        <v>49</v>
      </c>
      <c r="Y155" s="114">
        <f t="shared" si="85"/>
        <v>42</v>
      </c>
      <c r="Z155" s="114">
        <f t="shared" si="85"/>
        <v>44</v>
      </c>
      <c r="AA155" s="114">
        <f t="shared" si="84"/>
        <v>46</v>
      </c>
      <c r="AB155" s="114">
        <f t="shared" si="84"/>
        <v>52.999999999999993</v>
      </c>
      <c r="AC155" s="114">
        <f t="shared" si="84"/>
        <v>42</v>
      </c>
      <c r="AD155" s="114">
        <f t="shared" si="84"/>
        <v>48</v>
      </c>
      <c r="AE155" s="114">
        <f t="shared" si="84"/>
        <v>37.999999999999993</v>
      </c>
      <c r="AF155" s="114">
        <f t="shared" si="84"/>
        <v>43</v>
      </c>
      <c r="AG155" s="133">
        <f t="shared" si="92"/>
        <v>43.333333333333336</v>
      </c>
      <c r="AI155" s="159">
        <f t="shared" ref="AI155:AI184" si="99">+IFERROR(E155*(1+$AK$5),0)</f>
        <v>97.745612934270895</v>
      </c>
      <c r="AJ155" s="159">
        <f t="shared" ref="AJ155:AJ184" si="100">+IFERROR(AI155-E155,0)</f>
        <v>0.26561293427089083</v>
      </c>
      <c r="AK155" s="159">
        <f t="shared" ref="AK155:AK184" si="101">+AJ155*12*AG155</f>
        <v>138.11872582086323</v>
      </c>
      <c r="AL155" s="159">
        <f t="shared" ref="AL155:AL184" si="102">+AK155+S155</f>
        <v>50827.718725820872</v>
      </c>
      <c r="AM155" s="160">
        <f t="shared" ref="AM155:AM184" si="103">+AJ155/E155</f>
        <v>2.7247941554256342E-3</v>
      </c>
      <c r="AN155" s="160">
        <f t="shared" ref="AN155:AN184" si="104">+AK155/S155</f>
        <v>2.7247941554256342E-3</v>
      </c>
    </row>
    <row r="156" spans="1:40">
      <c r="A156" s="94" t="str">
        <f t="shared" si="90"/>
        <v>MASON CO-REGULATEDRolloffROHAUL30</v>
      </c>
      <c r="B156" s="94">
        <f t="shared" si="86"/>
        <v>1</v>
      </c>
      <c r="C156" s="110" t="s">
        <v>316</v>
      </c>
      <c r="D156" s="110" t="str">
        <f>VLOOKUP(C156,'[29]RM Revenue'!J:K,2,FALSE)</f>
        <v>30YD ROLL OFF-HAUL</v>
      </c>
      <c r="E156" s="111" t="e">
        <f>VLOOKUP(A156,'[29]Service Codes'!$A$2:$H$803,8,FALSE)</f>
        <v>#N/A</v>
      </c>
      <c r="F156" s="112"/>
      <c r="G156" s="113">
        <f>SUMIF('[29]RM Revenue'!$B:$B,'Mason Co. Regulated - Price Out'!$A156,'[29]RM Revenue'!S:S)</f>
        <v>252.8</v>
      </c>
      <c r="H156" s="113">
        <f>SUMIF('[29]RM Revenue'!$B:$B,'Mason Co. Regulated - Price Out'!$A156,'[29]RM Revenue'!T:T)</f>
        <v>126.4</v>
      </c>
      <c r="I156" s="113">
        <f>SUMIF('[29]RM Revenue'!$B:$B,'Mason Co. Regulated - Price Out'!$A156,'[29]RM Revenue'!U:U)</f>
        <v>252.8</v>
      </c>
      <c r="J156" s="113">
        <f>SUMIF('[29]RM Revenue'!$B:$B,'Mason Co. Regulated - Price Out'!$A156,'[29]RM Revenue'!V:V)</f>
        <v>252.8</v>
      </c>
      <c r="K156" s="113">
        <f>SUMIF('[29]RM Revenue'!$B:$B,'Mason Co. Regulated - Price Out'!$A156,'[29]RM Revenue'!W:W)</f>
        <v>252.8</v>
      </c>
      <c r="L156" s="113">
        <f>SUMIF('[29]RM Revenue'!$B:$B,'Mason Co. Regulated - Price Out'!$A156,'[29]RM Revenue'!X:X)</f>
        <v>126.4</v>
      </c>
      <c r="M156" s="113">
        <f>SUMIF('[29]RM Revenue'!$B:$B,'Mason Co. Regulated - Price Out'!$A156,'[29]RM Revenue'!Y:Y)</f>
        <v>252.8</v>
      </c>
      <c r="N156" s="113">
        <f>SUMIF('[29]RM Revenue'!$B:$B,'Mason Co. Regulated - Price Out'!$A156,'[29]RM Revenue'!Z:Z)</f>
        <v>379.2</v>
      </c>
      <c r="O156" s="113">
        <f>SUMIF('[29]RM Revenue'!$B:$B,'Mason Co. Regulated - Price Out'!$A156,'[29]RM Revenue'!AA:AA)</f>
        <v>126.4</v>
      </c>
      <c r="P156" s="113">
        <f>SUMIF('[29]RM Revenue'!$B:$B,'Mason Co. Regulated - Price Out'!$A156,'[29]RM Revenue'!AB:AB)</f>
        <v>252.8</v>
      </c>
      <c r="Q156" s="113">
        <f>SUMIF('[29]RM Revenue'!$B:$B,'Mason Co. Regulated - Price Out'!$A156,'[29]RM Revenue'!AC:AC)</f>
        <v>252.8</v>
      </c>
      <c r="R156" s="113">
        <f>SUMIF('[29]RM Revenue'!$B:$B,'Mason Co. Regulated - Price Out'!$A156,'[29]RM Revenue'!AD:AD)</f>
        <v>126.4</v>
      </c>
      <c r="S156" s="114">
        <f t="shared" si="91"/>
        <v>2654.4000000000005</v>
      </c>
      <c r="T156" s="114"/>
      <c r="U156" s="114">
        <f t="shared" si="85"/>
        <v>0</v>
      </c>
      <c r="V156" s="114">
        <f t="shared" si="85"/>
        <v>0</v>
      </c>
      <c r="W156" s="114">
        <f t="shared" si="85"/>
        <v>0</v>
      </c>
      <c r="X156" s="114">
        <f t="shared" si="85"/>
        <v>0</v>
      </c>
      <c r="Y156" s="114">
        <f t="shared" si="85"/>
        <v>0</v>
      </c>
      <c r="Z156" s="114">
        <f t="shared" si="85"/>
        <v>0</v>
      </c>
      <c r="AA156" s="114">
        <f t="shared" si="84"/>
        <v>0</v>
      </c>
      <c r="AB156" s="114">
        <f t="shared" si="84"/>
        <v>0</v>
      </c>
      <c r="AC156" s="114">
        <f t="shared" si="84"/>
        <v>0</v>
      </c>
      <c r="AD156" s="114">
        <f t="shared" si="84"/>
        <v>0</v>
      </c>
      <c r="AE156" s="114">
        <f t="shared" si="84"/>
        <v>0</v>
      </c>
      <c r="AF156" s="114">
        <f t="shared" si="84"/>
        <v>0</v>
      </c>
      <c r="AG156" s="133">
        <f t="shared" si="92"/>
        <v>0</v>
      </c>
      <c r="AI156" s="159">
        <f t="shared" si="99"/>
        <v>0</v>
      </c>
      <c r="AJ156" s="159">
        <f t="shared" si="100"/>
        <v>0</v>
      </c>
      <c r="AK156" s="159">
        <f t="shared" si="101"/>
        <v>0</v>
      </c>
      <c r="AL156" s="159">
        <f t="shared" si="102"/>
        <v>2654.4000000000005</v>
      </c>
      <c r="AM156" s="160" t="e">
        <f t="shared" si="103"/>
        <v>#N/A</v>
      </c>
      <c r="AN156" s="160">
        <f t="shared" si="104"/>
        <v>0</v>
      </c>
    </row>
    <row r="157" spans="1:40">
      <c r="A157" s="94" t="str">
        <f t="shared" si="90"/>
        <v>MASON CO-REGULATEDRolloffROHAUL40</v>
      </c>
      <c r="B157" s="94">
        <f t="shared" si="86"/>
        <v>1</v>
      </c>
      <c r="C157" s="110" t="s">
        <v>317</v>
      </c>
      <c r="D157" s="110" t="str">
        <f>VLOOKUP(C157,'[29]RM Revenue'!J:K,2,FALSE)</f>
        <v>40YD ROLL OFF-HAUL</v>
      </c>
      <c r="E157" s="111">
        <f>VLOOKUP(A157,'[29]Service Codes'!$A$2:$H$803,8,FALSE)</f>
        <v>165.74</v>
      </c>
      <c r="F157" s="112"/>
      <c r="G157" s="113">
        <f>SUMIF('[29]RM Revenue'!$B:$B,'Mason Co. Regulated - Price Out'!$A157,'[29]RM Revenue'!S:S)</f>
        <v>1823.14</v>
      </c>
      <c r="H157" s="113">
        <f>SUMIF('[29]RM Revenue'!$B:$B,'Mason Co. Regulated - Price Out'!$A157,'[29]RM Revenue'!T:T)</f>
        <v>1325.92</v>
      </c>
      <c r="I157" s="113">
        <f>SUMIF('[29]RM Revenue'!$B:$B,'Mason Co. Regulated - Price Out'!$A157,'[29]RM Revenue'!U:U)</f>
        <v>1491.66</v>
      </c>
      <c r="J157" s="113">
        <f>SUMIF('[29]RM Revenue'!$B:$B,'Mason Co. Regulated - Price Out'!$A157,'[29]RM Revenue'!V:V)</f>
        <v>1325.92</v>
      </c>
      <c r="K157" s="113">
        <f>SUMIF('[29]RM Revenue'!$B:$B,'Mason Co. Regulated - Price Out'!$A157,'[29]RM Revenue'!W:W)</f>
        <v>1657.4</v>
      </c>
      <c r="L157" s="113">
        <f>SUMIF('[29]RM Revenue'!$B:$B,'Mason Co. Regulated - Price Out'!$A157,'[29]RM Revenue'!X:X)</f>
        <v>1823.14</v>
      </c>
      <c r="M157" s="113">
        <f>SUMIF('[29]RM Revenue'!$B:$B,'Mason Co. Regulated - Price Out'!$A157,'[29]RM Revenue'!Y:Y)</f>
        <v>1325.92</v>
      </c>
      <c r="N157" s="113">
        <f>SUMIF('[29]RM Revenue'!$B:$B,'Mason Co. Regulated - Price Out'!$A157,'[29]RM Revenue'!Z:Z)</f>
        <v>1823.14</v>
      </c>
      <c r="O157" s="113">
        <f>SUMIF('[29]RM Revenue'!$B:$B,'Mason Co. Regulated - Price Out'!$A157,'[29]RM Revenue'!AA:AA)</f>
        <v>1325.92</v>
      </c>
      <c r="P157" s="113">
        <f>SUMIF('[29]RM Revenue'!$B:$B,'Mason Co. Regulated - Price Out'!$A157,'[29]RM Revenue'!AB:AB)</f>
        <v>1325.92</v>
      </c>
      <c r="Q157" s="113">
        <f>SUMIF('[29]RM Revenue'!$B:$B,'Mason Co. Regulated - Price Out'!$A157,'[29]RM Revenue'!AC:AC)</f>
        <v>1491.66</v>
      </c>
      <c r="R157" s="113">
        <f>SUMIF('[29]RM Revenue'!$B:$B,'Mason Co. Regulated - Price Out'!$A157,'[29]RM Revenue'!AD:AD)</f>
        <v>1491.66</v>
      </c>
      <c r="S157" s="114">
        <f t="shared" si="91"/>
        <v>18231.400000000001</v>
      </c>
      <c r="T157" s="114"/>
      <c r="U157" s="114">
        <f t="shared" si="85"/>
        <v>11</v>
      </c>
      <c r="V157" s="114">
        <f t="shared" si="85"/>
        <v>8</v>
      </c>
      <c r="W157" s="114">
        <f t="shared" si="85"/>
        <v>9</v>
      </c>
      <c r="X157" s="114">
        <f t="shared" si="85"/>
        <v>8</v>
      </c>
      <c r="Y157" s="114">
        <f t="shared" si="85"/>
        <v>10</v>
      </c>
      <c r="Z157" s="114">
        <f t="shared" si="85"/>
        <v>11</v>
      </c>
      <c r="AA157" s="114">
        <f t="shared" si="84"/>
        <v>8</v>
      </c>
      <c r="AB157" s="114">
        <f t="shared" si="84"/>
        <v>11</v>
      </c>
      <c r="AC157" s="114">
        <f t="shared" si="84"/>
        <v>8</v>
      </c>
      <c r="AD157" s="114">
        <f t="shared" si="84"/>
        <v>8</v>
      </c>
      <c r="AE157" s="114">
        <f t="shared" si="84"/>
        <v>9</v>
      </c>
      <c r="AF157" s="114">
        <f t="shared" si="84"/>
        <v>9</v>
      </c>
      <c r="AG157" s="133">
        <f t="shared" si="92"/>
        <v>9.1666666666666661</v>
      </c>
      <c r="AI157" s="159">
        <f t="shared" si="99"/>
        <v>166.19160738332025</v>
      </c>
      <c r="AJ157" s="159">
        <f t="shared" si="100"/>
        <v>0.45160738332023698</v>
      </c>
      <c r="AK157" s="159">
        <f t="shared" si="101"/>
        <v>49.676812165226067</v>
      </c>
      <c r="AL157" s="159">
        <f t="shared" si="102"/>
        <v>18281.076812165229</v>
      </c>
      <c r="AM157" s="160">
        <f t="shared" si="103"/>
        <v>2.7247941554255882E-3</v>
      </c>
      <c r="AN157" s="160">
        <f t="shared" si="104"/>
        <v>2.7247941554255878E-3</v>
      </c>
    </row>
    <row r="158" spans="1:40">
      <c r="A158" s="94" t="str">
        <f t="shared" si="90"/>
        <v>MASON CO-REGULATEDRolloffROHAUL10T</v>
      </c>
      <c r="B158" s="94">
        <f t="shared" si="86"/>
        <v>1</v>
      </c>
      <c r="C158" s="110" t="s">
        <v>318</v>
      </c>
      <c r="D158" s="110" t="str">
        <f>VLOOKUP(C158,'[29]RM Revenue'!J:K,2,FALSE)</f>
        <v>ROHAUL10T</v>
      </c>
      <c r="E158" s="111">
        <f>VLOOKUP(A158,'[29]Service Codes'!$A$2:$H$803,8,FALSE)</f>
        <v>83.93</v>
      </c>
      <c r="F158" s="112"/>
      <c r="G158" s="113">
        <f>SUMIF('[29]RM Revenue'!$B:$B,'Mason Co. Regulated - Price Out'!$A158,'[29]RM Revenue'!S:S)</f>
        <v>251.79</v>
      </c>
      <c r="H158" s="113">
        <f>SUMIF('[29]RM Revenue'!$B:$B,'Mason Co. Regulated - Price Out'!$A158,'[29]RM Revenue'!T:T)</f>
        <v>83.93</v>
      </c>
      <c r="I158" s="113">
        <f>SUMIF('[29]RM Revenue'!$B:$B,'Mason Co. Regulated - Price Out'!$A158,'[29]RM Revenue'!U:U)</f>
        <v>167.86</v>
      </c>
      <c r="J158" s="113">
        <f>SUMIF('[29]RM Revenue'!$B:$B,'Mason Co. Regulated - Price Out'!$A158,'[29]RM Revenue'!V:V)</f>
        <v>419.65</v>
      </c>
      <c r="K158" s="113">
        <f>SUMIF('[29]RM Revenue'!$B:$B,'Mason Co. Regulated - Price Out'!$A158,'[29]RM Revenue'!W:W)</f>
        <v>251.79</v>
      </c>
      <c r="L158" s="113">
        <f>SUMIF('[29]RM Revenue'!$B:$B,'Mason Co. Regulated - Price Out'!$A158,'[29]RM Revenue'!X:X)</f>
        <v>251.79</v>
      </c>
      <c r="M158" s="113">
        <f>SUMIF('[29]RM Revenue'!$B:$B,'Mason Co. Regulated - Price Out'!$A158,'[29]RM Revenue'!Y:Y)</f>
        <v>167.86</v>
      </c>
      <c r="N158" s="113">
        <f>SUMIF('[29]RM Revenue'!$B:$B,'Mason Co. Regulated - Price Out'!$A158,'[29]RM Revenue'!Z:Z)</f>
        <v>335.72</v>
      </c>
      <c r="O158" s="113">
        <f>SUMIF('[29]RM Revenue'!$B:$B,'Mason Co. Regulated - Price Out'!$A158,'[29]RM Revenue'!AA:AA)</f>
        <v>251.79</v>
      </c>
      <c r="P158" s="113">
        <f>SUMIF('[29]RM Revenue'!$B:$B,'Mason Co. Regulated - Price Out'!$A158,'[29]RM Revenue'!AB:AB)</f>
        <v>0</v>
      </c>
      <c r="Q158" s="113">
        <f>SUMIF('[29]RM Revenue'!$B:$B,'Mason Co. Regulated - Price Out'!$A158,'[29]RM Revenue'!AC:AC)</f>
        <v>335.72</v>
      </c>
      <c r="R158" s="113">
        <f>SUMIF('[29]RM Revenue'!$B:$B,'Mason Co. Regulated - Price Out'!$A158,'[29]RM Revenue'!AD:AD)</f>
        <v>335.72</v>
      </c>
      <c r="S158" s="114">
        <f t="shared" si="91"/>
        <v>2853.6200000000008</v>
      </c>
      <c r="T158" s="114"/>
      <c r="U158" s="114">
        <f t="shared" si="85"/>
        <v>2.9999999999999996</v>
      </c>
      <c r="V158" s="114">
        <f t="shared" si="85"/>
        <v>1</v>
      </c>
      <c r="W158" s="114">
        <f t="shared" si="85"/>
        <v>2</v>
      </c>
      <c r="X158" s="114">
        <f t="shared" si="85"/>
        <v>4.9999999999999991</v>
      </c>
      <c r="Y158" s="114">
        <f t="shared" si="85"/>
        <v>2.9999999999999996</v>
      </c>
      <c r="Z158" s="114">
        <f t="shared" si="85"/>
        <v>2.9999999999999996</v>
      </c>
      <c r="AA158" s="114">
        <f t="shared" si="84"/>
        <v>2</v>
      </c>
      <c r="AB158" s="114">
        <f t="shared" si="84"/>
        <v>4</v>
      </c>
      <c r="AC158" s="114">
        <f t="shared" si="84"/>
        <v>2.9999999999999996</v>
      </c>
      <c r="AD158" s="114">
        <f t="shared" si="84"/>
        <v>0</v>
      </c>
      <c r="AE158" s="114">
        <f t="shared" si="84"/>
        <v>4</v>
      </c>
      <c r="AF158" s="114">
        <f t="shared" si="84"/>
        <v>4</v>
      </c>
      <c r="AG158" s="133">
        <f t="shared" si="92"/>
        <v>2.8333333333333335</v>
      </c>
      <c r="AI158" s="159">
        <f t="shared" si="99"/>
        <v>84.158691973464883</v>
      </c>
      <c r="AJ158" s="159">
        <f t="shared" si="100"/>
        <v>0.22869197346487624</v>
      </c>
      <c r="AK158" s="159">
        <f t="shared" si="101"/>
        <v>7.7755270978057922</v>
      </c>
      <c r="AL158" s="159">
        <f t="shared" si="102"/>
        <v>2861.3955270978067</v>
      </c>
      <c r="AM158" s="160">
        <f t="shared" si="103"/>
        <v>2.7247941554256667E-3</v>
      </c>
      <c r="AN158" s="160">
        <f t="shared" si="104"/>
        <v>2.7247941554256663E-3</v>
      </c>
    </row>
    <row r="159" spans="1:40">
      <c r="A159" s="94" t="str">
        <f t="shared" si="90"/>
        <v>MASON CO-REGULATEDRolloffROHAUL20T</v>
      </c>
      <c r="B159" s="94">
        <f t="shared" si="86"/>
        <v>1</v>
      </c>
      <c r="C159" s="110" t="s">
        <v>319</v>
      </c>
      <c r="D159" s="110" t="str">
        <f>VLOOKUP(C159,'[29]RM Revenue'!J:K,2,FALSE)</f>
        <v>20YD ROLL OFF TEMP HAUL</v>
      </c>
      <c r="E159" s="111">
        <f>VLOOKUP(A159,'[29]Service Codes'!$A$2:$H$803,8,FALSE)</f>
        <v>97.48</v>
      </c>
      <c r="F159" s="112"/>
      <c r="G159" s="113">
        <f>SUMIF('[29]RM Revenue'!$B:$B,'Mason Co. Regulated - Price Out'!$A159,'[29]RM Revenue'!S:S)</f>
        <v>2047.08</v>
      </c>
      <c r="H159" s="113">
        <f>SUMIF('[29]RM Revenue'!$B:$B,'Mason Co. Regulated - Price Out'!$A159,'[29]RM Revenue'!T:T)</f>
        <v>1267.24</v>
      </c>
      <c r="I159" s="113">
        <f>SUMIF('[29]RM Revenue'!$B:$B,'Mason Co. Regulated - Price Out'!$A159,'[29]RM Revenue'!U:U)</f>
        <v>2924.4</v>
      </c>
      <c r="J159" s="113">
        <f>SUMIF('[29]RM Revenue'!$B:$B,'Mason Co. Regulated - Price Out'!$A159,'[29]RM Revenue'!V:V)</f>
        <v>3509.28</v>
      </c>
      <c r="K159" s="113">
        <f>SUMIF('[29]RM Revenue'!$B:$B,'Mason Co. Regulated - Price Out'!$A159,'[29]RM Revenue'!W:W)</f>
        <v>3899.2</v>
      </c>
      <c r="L159" s="113">
        <f>SUMIF('[29]RM Revenue'!$B:$B,'Mason Co. Regulated - Price Out'!$A159,'[29]RM Revenue'!X:X)</f>
        <v>3801.72</v>
      </c>
      <c r="M159" s="113">
        <f>SUMIF('[29]RM Revenue'!$B:$B,'Mason Co. Regulated - Price Out'!$A159,'[29]RM Revenue'!Y:Y)</f>
        <v>4874</v>
      </c>
      <c r="N159" s="113">
        <f>SUMIF('[29]RM Revenue'!$B:$B,'Mason Co. Regulated - Price Out'!$A159,'[29]RM Revenue'!Z:Z)</f>
        <v>3915.45</v>
      </c>
      <c r="O159" s="113">
        <f>SUMIF('[29]RM Revenue'!$B:$B,'Mason Co. Regulated - Price Out'!$A159,'[29]RM Revenue'!AA:AA)</f>
        <v>3899.2</v>
      </c>
      <c r="P159" s="113">
        <f>SUMIF('[29]RM Revenue'!$B:$B,'Mason Co. Regulated - Price Out'!$A159,'[29]RM Revenue'!AB:AB)</f>
        <v>5458.8799999999992</v>
      </c>
      <c r="Q159" s="113">
        <f>SUMIF('[29]RM Revenue'!$B:$B,'Mason Co. Regulated - Price Out'!$A159,'[29]RM Revenue'!AC:AC)</f>
        <v>3801.72</v>
      </c>
      <c r="R159" s="113">
        <f>SUMIF('[29]RM Revenue'!$B:$B,'Mason Co. Regulated - Price Out'!$A159,'[29]RM Revenue'!AD:AD)</f>
        <v>2534.48</v>
      </c>
      <c r="S159" s="114">
        <f t="shared" si="91"/>
        <v>41932.650000000009</v>
      </c>
      <c r="T159" s="114"/>
      <c r="U159" s="114">
        <f t="shared" si="85"/>
        <v>21</v>
      </c>
      <c r="V159" s="114">
        <f t="shared" si="85"/>
        <v>13</v>
      </c>
      <c r="W159" s="114">
        <f t="shared" si="85"/>
        <v>30</v>
      </c>
      <c r="X159" s="114">
        <f t="shared" si="85"/>
        <v>36</v>
      </c>
      <c r="Y159" s="114">
        <f t="shared" si="85"/>
        <v>40</v>
      </c>
      <c r="Z159" s="114">
        <f t="shared" si="85"/>
        <v>38.999999999999993</v>
      </c>
      <c r="AA159" s="114">
        <f t="shared" si="84"/>
        <v>50</v>
      </c>
      <c r="AB159" s="114">
        <f t="shared" si="84"/>
        <v>40.166700861715221</v>
      </c>
      <c r="AC159" s="114">
        <f t="shared" si="84"/>
        <v>40</v>
      </c>
      <c r="AD159" s="114">
        <f t="shared" si="84"/>
        <v>55.999999999999993</v>
      </c>
      <c r="AE159" s="114">
        <f t="shared" si="84"/>
        <v>38.999999999999993</v>
      </c>
      <c r="AF159" s="114">
        <f t="shared" si="84"/>
        <v>26</v>
      </c>
      <c r="AG159" s="133">
        <f t="shared" si="92"/>
        <v>35.847225071809603</v>
      </c>
      <c r="AI159" s="159">
        <f t="shared" si="99"/>
        <v>97.745612934270895</v>
      </c>
      <c r="AJ159" s="159">
        <f t="shared" si="100"/>
        <v>0.26561293427089083</v>
      </c>
      <c r="AK159" s="159">
        <f t="shared" si="101"/>
        <v>114.25783964150872</v>
      </c>
      <c r="AL159" s="159">
        <f t="shared" si="102"/>
        <v>42046.907839641521</v>
      </c>
      <c r="AM159" s="160">
        <f t="shared" si="103"/>
        <v>2.7247941554256342E-3</v>
      </c>
      <c r="AN159" s="160">
        <f t="shared" si="104"/>
        <v>2.7247941554256337E-3</v>
      </c>
    </row>
    <row r="160" spans="1:40">
      <c r="A160" s="94" t="str">
        <f t="shared" si="90"/>
        <v>MASON CO-REGULATEDRolloffROHAUL40T</v>
      </c>
      <c r="B160" s="94">
        <f t="shared" si="86"/>
        <v>1</v>
      </c>
      <c r="C160" s="110" t="s">
        <v>320</v>
      </c>
      <c r="D160" s="110" t="str">
        <f>VLOOKUP(C160,'[29]RM Revenue'!J:K,2,FALSE)</f>
        <v>40YD ROLL OFF TEMP HAUL</v>
      </c>
      <c r="E160" s="111">
        <f>VLOOKUP(A160,'[29]Service Codes'!$A$2:$H$803,8,FALSE)</f>
        <v>165.74</v>
      </c>
      <c r="F160" s="112"/>
      <c r="G160" s="113">
        <f>SUMIF('[29]RM Revenue'!$B:$B,'Mason Co. Regulated - Price Out'!$A160,'[29]RM Revenue'!S:S)</f>
        <v>2154.62</v>
      </c>
      <c r="H160" s="113">
        <f>SUMIF('[29]RM Revenue'!$B:$B,'Mason Co. Regulated - Price Out'!$A160,'[29]RM Revenue'!T:T)</f>
        <v>331.48</v>
      </c>
      <c r="I160" s="113">
        <f>SUMIF('[29]RM Revenue'!$B:$B,'Mason Co. Regulated - Price Out'!$A160,'[29]RM Revenue'!U:U)</f>
        <v>2486.1</v>
      </c>
      <c r="J160" s="113">
        <f>SUMIF('[29]RM Revenue'!$B:$B,'Mason Co. Regulated - Price Out'!$A160,'[29]RM Revenue'!V:V)</f>
        <v>5635.16</v>
      </c>
      <c r="K160" s="113">
        <f>SUMIF('[29]RM Revenue'!$B:$B,'Mason Co. Regulated - Price Out'!$A160,'[29]RM Revenue'!W:W)</f>
        <v>2486.1</v>
      </c>
      <c r="L160" s="113">
        <f>SUMIF('[29]RM Revenue'!$B:$B,'Mason Co. Regulated - Price Out'!$A160,'[29]RM Revenue'!X:X)</f>
        <v>3646.28</v>
      </c>
      <c r="M160" s="113">
        <f>SUMIF('[29]RM Revenue'!$B:$B,'Mason Co. Regulated - Price Out'!$A160,'[29]RM Revenue'!Y:Y)</f>
        <v>1491.66</v>
      </c>
      <c r="N160" s="113">
        <f>SUMIF('[29]RM Revenue'!$B:$B,'Mason Co. Regulated - Price Out'!$A160,'[29]RM Revenue'!Z:Z)</f>
        <v>2983.32</v>
      </c>
      <c r="O160" s="113">
        <f>SUMIF('[29]RM Revenue'!$B:$B,'Mason Co. Regulated - Price Out'!$A160,'[29]RM Revenue'!AA:AA)</f>
        <v>1823.14</v>
      </c>
      <c r="P160" s="113">
        <f>SUMIF('[29]RM Revenue'!$B:$B,'Mason Co. Regulated - Price Out'!$A160,'[29]RM Revenue'!AB:AB)</f>
        <v>1988.88</v>
      </c>
      <c r="Q160" s="113">
        <f>SUMIF('[29]RM Revenue'!$B:$B,'Mason Co. Regulated - Price Out'!$A160,'[29]RM Revenue'!AC:AC)</f>
        <v>994.44</v>
      </c>
      <c r="R160" s="113">
        <f>SUMIF('[29]RM Revenue'!$B:$B,'Mason Co. Regulated - Price Out'!$A160,'[29]RM Revenue'!AD:AD)</f>
        <v>828.7</v>
      </c>
      <c r="S160" s="114">
        <f t="shared" si="91"/>
        <v>26849.88</v>
      </c>
      <c r="T160" s="114"/>
      <c r="U160" s="114">
        <f t="shared" si="85"/>
        <v>12.999999999999998</v>
      </c>
      <c r="V160" s="114">
        <f t="shared" si="85"/>
        <v>2</v>
      </c>
      <c r="W160" s="114">
        <f t="shared" si="85"/>
        <v>14.999999999999998</v>
      </c>
      <c r="X160" s="114">
        <f t="shared" si="85"/>
        <v>34</v>
      </c>
      <c r="Y160" s="114">
        <f t="shared" si="85"/>
        <v>14.999999999999998</v>
      </c>
      <c r="Z160" s="114">
        <f t="shared" si="85"/>
        <v>22</v>
      </c>
      <c r="AA160" s="114">
        <f t="shared" si="84"/>
        <v>9</v>
      </c>
      <c r="AB160" s="114">
        <f t="shared" si="84"/>
        <v>18</v>
      </c>
      <c r="AC160" s="114">
        <f t="shared" si="84"/>
        <v>11</v>
      </c>
      <c r="AD160" s="114">
        <f t="shared" si="84"/>
        <v>12</v>
      </c>
      <c r="AE160" s="114">
        <f t="shared" si="84"/>
        <v>6</v>
      </c>
      <c r="AF160" s="114">
        <f t="shared" si="84"/>
        <v>5</v>
      </c>
      <c r="AG160" s="133">
        <f t="shared" si="92"/>
        <v>13.5</v>
      </c>
      <c r="AI160" s="159">
        <f t="shared" si="99"/>
        <v>166.19160738332025</v>
      </c>
      <c r="AJ160" s="159">
        <f t="shared" si="100"/>
        <v>0.45160738332023698</v>
      </c>
      <c r="AK160" s="159">
        <f t="shared" si="101"/>
        <v>73.16039609787839</v>
      </c>
      <c r="AL160" s="159">
        <f t="shared" si="102"/>
        <v>26923.04039609788</v>
      </c>
      <c r="AM160" s="160">
        <f t="shared" si="103"/>
        <v>2.7247941554255882E-3</v>
      </c>
      <c r="AN160" s="160">
        <f t="shared" si="104"/>
        <v>2.7247941554255882E-3</v>
      </c>
    </row>
    <row r="161" spans="1:40">
      <c r="A161" s="94" t="str">
        <f t="shared" si="90"/>
        <v>MASON CO-REGULATEDRolloffCPHAUL10</v>
      </c>
      <c r="B161" s="94">
        <f t="shared" si="86"/>
        <v>1</v>
      </c>
      <c r="C161" s="110" t="s">
        <v>321</v>
      </c>
      <c r="D161" s="110" t="str">
        <f>VLOOKUP(C161,'[29]RM Revenue'!J:K,2,FALSE)</f>
        <v>10YD COMPACTOR-HAUL</v>
      </c>
      <c r="E161" s="111">
        <f>VLOOKUP(A161,'[29]Service Codes'!$A$2:$H$803,8,FALSE)</f>
        <v>126.71</v>
      </c>
      <c r="F161" s="112"/>
      <c r="G161" s="113">
        <f>SUMIF('[29]RM Revenue'!$B:$B,'Mason Co. Regulated - Price Out'!$A161,'[29]RM Revenue'!S:S)</f>
        <v>253.42</v>
      </c>
      <c r="H161" s="113">
        <f>SUMIF('[29]RM Revenue'!$B:$B,'Mason Co. Regulated - Price Out'!$A161,'[29]RM Revenue'!T:T)</f>
        <v>126.71</v>
      </c>
      <c r="I161" s="113">
        <f>SUMIF('[29]RM Revenue'!$B:$B,'Mason Co. Regulated - Price Out'!$A161,'[29]RM Revenue'!U:U)</f>
        <v>126.71</v>
      </c>
      <c r="J161" s="113">
        <f>SUMIF('[29]RM Revenue'!$B:$B,'Mason Co. Regulated - Price Out'!$A161,'[29]RM Revenue'!V:V)</f>
        <v>253.42</v>
      </c>
      <c r="K161" s="113">
        <f>SUMIF('[29]RM Revenue'!$B:$B,'Mason Co. Regulated - Price Out'!$A161,'[29]RM Revenue'!W:W)</f>
        <v>126.71</v>
      </c>
      <c r="L161" s="113">
        <f>SUMIF('[29]RM Revenue'!$B:$B,'Mason Co. Regulated - Price Out'!$A161,'[29]RM Revenue'!X:X)</f>
        <v>253.42</v>
      </c>
      <c r="M161" s="113">
        <f>SUMIF('[29]RM Revenue'!$B:$B,'Mason Co. Regulated - Price Out'!$A161,'[29]RM Revenue'!Y:Y)</f>
        <v>126.71</v>
      </c>
      <c r="N161" s="113">
        <f>SUMIF('[29]RM Revenue'!$B:$B,'Mason Co. Regulated - Price Out'!$A161,'[29]RM Revenue'!Z:Z)</f>
        <v>253.42</v>
      </c>
      <c r="O161" s="113">
        <f>SUMIF('[29]RM Revenue'!$B:$B,'Mason Co. Regulated - Price Out'!$A161,'[29]RM Revenue'!AA:AA)</f>
        <v>126.71</v>
      </c>
      <c r="P161" s="113">
        <f>SUMIF('[29]RM Revenue'!$B:$B,'Mason Co. Regulated - Price Out'!$A161,'[29]RM Revenue'!AB:AB)</f>
        <v>253.42</v>
      </c>
      <c r="Q161" s="113">
        <f>SUMIF('[29]RM Revenue'!$B:$B,'Mason Co. Regulated - Price Out'!$A161,'[29]RM Revenue'!AC:AC)</f>
        <v>126.71</v>
      </c>
      <c r="R161" s="113">
        <f>SUMIF('[29]RM Revenue'!$B:$B,'Mason Co. Regulated - Price Out'!$A161,'[29]RM Revenue'!AD:AD)</f>
        <v>126.71</v>
      </c>
      <c r="S161" s="114">
        <f t="shared" si="91"/>
        <v>2154.0700000000002</v>
      </c>
      <c r="T161" s="114"/>
      <c r="U161" s="114">
        <f t="shared" si="85"/>
        <v>2</v>
      </c>
      <c r="V161" s="114">
        <f t="shared" si="85"/>
        <v>1</v>
      </c>
      <c r="W161" s="114">
        <f t="shared" si="85"/>
        <v>1</v>
      </c>
      <c r="X161" s="114">
        <f t="shared" si="85"/>
        <v>2</v>
      </c>
      <c r="Y161" s="114">
        <f t="shared" si="85"/>
        <v>1</v>
      </c>
      <c r="Z161" s="114">
        <f t="shared" si="85"/>
        <v>2</v>
      </c>
      <c r="AA161" s="114">
        <f t="shared" si="85"/>
        <v>1</v>
      </c>
      <c r="AB161" s="114">
        <f t="shared" si="85"/>
        <v>2</v>
      </c>
      <c r="AC161" s="114">
        <f t="shared" si="85"/>
        <v>1</v>
      </c>
      <c r="AD161" s="114">
        <f t="shared" si="85"/>
        <v>2</v>
      </c>
      <c r="AE161" s="114">
        <f t="shared" si="85"/>
        <v>1</v>
      </c>
      <c r="AF161" s="114">
        <f t="shared" si="85"/>
        <v>1</v>
      </c>
      <c r="AG161" s="133">
        <f t="shared" si="92"/>
        <v>1.4166666666666667</v>
      </c>
      <c r="AI161" s="159">
        <f t="shared" si="99"/>
        <v>127.05525866743398</v>
      </c>
      <c r="AJ161" s="159">
        <f t="shared" si="100"/>
        <v>0.34525866743398126</v>
      </c>
      <c r="AK161" s="159">
        <f t="shared" si="101"/>
        <v>5.8693973463776814</v>
      </c>
      <c r="AL161" s="159">
        <f t="shared" si="102"/>
        <v>2159.939397346378</v>
      </c>
      <c r="AM161" s="160">
        <f t="shared" si="103"/>
        <v>2.7247941554256277E-3</v>
      </c>
      <c r="AN161" s="160">
        <f t="shared" si="104"/>
        <v>2.7247941554256272E-3</v>
      </c>
    </row>
    <row r="162" spans="1:40">
      <c r="A162" s="94" t="str">
        <f t="shared" si="90"/>
        <v>MASON CO-REGULATEDRolloffCPHAUL15</v>
      </c>
      <c r="B162" s="94">
        <f t="shared" si="86"/>
        <v>1</v>
      </c>
      <c r="C162" s="110" t="s">
        <v>322</v>
      </c>
      <c r="D162" s="110" t="str">
        <f>VLOOKUP(C162,'[29]RM Revenue'!J:K,2,FALSE)</f>
        <v>15YD COMPACTOR-HAUL</v>
      </c>
      <c r="E162" s="111">
        <f>VLOOKUP(A162,'[29]Service Codes'!$A$2:$H$803,8,FALSE)</f>
        <v>146.16999999999999</v>
      </c>
      <c r="F162" s="112"/>
      <c r="G162" s="113">
        <f>SUMIF('[29]RM Revenue'!$B:$B,'Mason Co. Regulated - Price Out'!$A162,'[29]RM Revenue'!S:S)</f>
        <v>584.67999999999995</v>
      </c>
      <c r="H162" s="113">
        <f>SUMIF('[29]RM Revenue'!$B:$B,'Mason Co. Regulated - Price Out'!$A162,'[29]RM Revenue'!T:T)</f>
        <v>438.51</v>
      </c>
      <c r="I162" s="113">
        <f>SUMIF('[29]RM Revenue'!$B:$B,'Mason Co. Regulated - Price Out'!$A162,'[29]RM Revenue'!U:U)</f>
        <v>584.67999999999995</v>
      </c>
      <c r="J162" s="113">
        <f>SUMIF('[29]RM Revenue'!$B:$B,'Mason Co. Regulated - Price Out'!$A162,'[29]RM Revenue'!V:V)</f>
        <v>584.67999999999995</v>
      </c>
      <c r="K162" s="113">
        <f>SUMIF('[29]RM Revenue'!$B:$B,'Mason Co. Regulated - Price Out'!$A162,'[29]RM Revenue'!W:W)</f>
        <v>877.02</v>
      </c>
      <c r="L162" s="113">
        <f>SUMIF('[29]RM Revenue'!$B:$B,'Mason Co. Regulated - Price Out'!$A162,'[29]RM Revenue'!X:X)</f>
        <v>584.67999999999995</v>
      </c>
      <c r="M162" s="113">
        <f>SUMIF('[29]RM Revenue'!$B:$B,'Mason Co. Regulated - Price Out'!$A162,'[29]RM Revenue'!Y:Y)</f>
        <v>877.02</v>
      </c>
      <c r="N162" s="113">
        <f>SUMIF('[29]RM Revenue'!$B:$B,'Mason Co. Regulated - Price Out'!$A162,'[29]RM Revenue'!Z:Z)</f>
        <v>1023.19</v>
      </c>
      <c r="O162" s="113">
        <f>SUMIF('[29]RM Revenue'!$B:$B,'Mason Co. Regulated - Price Out'!$A162,'[29]RM Revenue'!AA:AA)</f>
        <v>730.85</v>
      </c>
      <c r="P162" s="113">
        <f>SUMIF('[29]RM Revenue'!$B:$B,'Mason Co. Regulated - Price Out'!$A162,'[29]RM Revenue'!AB:AB)</f>
        <v>584.67999999999995</v>
      </c>
      <c r="Q162" s="113">
        <f>SUMIF('[29]RM Revenue'!$B:$B,'Mason Co. Regulated - Price Out'!$A162,'[29]RM Revenue'!AC:AC)</f>
        <v>438.51</v>
      </c>
      <c r="R162" s="113">
        <f>SUMIF('[29]RM Revenue'!$B:$B,'Mason Co. Regulated - Price Out'!$A162,'[29]RM Revenue'!AD:AD)</f>
        <v>730.85</v>
      </c>
      <c r="S162" s="114">
        <f t="shared" si="91"/>
        <v>8039.35</v>
      </c>
      <c r="T162" s="114"/>
      <c r="U162" s="114">
        <f t="shared" si="85"/>
        <v>4</v>
      </c>
      <c r="V162" s="114">
        <f t="shared" si="85"/>
        <v>3</v>
      </c>
      <c r="W162" s="114">
        <f t="shared" si="85"/>
        <v>4</v>
      </c>
      <c r="X162" s="114">
        <f t="shared" si="85"/>
        <v>4</v>
      </c>
      <c r="Y162" s="114">
        <f t="shared" si="85"/>
        <v>6</v>
      </c>
      <c r="Z162" s="114">
        <f t="shared" si="85"/>
        <v>4</v>
      </c>
      <c r="AA162" s="114">
        <f t="shared" si="85"/>
        <v>6</v>
      </c>
      <c r="AB162" s="114">
        <f t="shared" si="85"/>
        <v>7.0000000000000009</v>
      </c>
      <c r="AC162" s="114">
        <f t="shared" si="85"/>
        <v>5.0000000000000009</v>
      </c>
      <c r="AD162" s="114">
        <f t="shared" si="85"/>
        <v>4</v>
      </c>
      <c r="AE162" s="114">
        <f t="shared" si="85"/>
        <v>3</v>
      </c>
      <c r="AF162" s="114">
        <f t="shared" si="85"/>
        <v>5.0000000000000009</v>
      </c>
      <c r="AG162" s="133">
        <f t="shared" si="92"/>
        <v>4.583333333333333</v>
      </c>
      <c r="AI162" s="159">
        <f t="shared" si="99"/>
        <v>146.56828316169856</v>
      </c>
      <c r="AJ162" s="159">
        <f t="shared" si="100"/>
        <v>0.39828316169857203</v>
      </c>
      <c r="AK162" s="159">
        <f t="shared" si="101"/>
        <v>21.905573893421462</v>
      </c>
      <c r="AL162" s="159">
        <f t="shared" si="102"/>
        <v>8061.2555738934216</v>
      </c>
      <c r="AM162" s="160">
        <f t="shared" si="103"/>
        <v>2.7247941554256827E-3</v>
      </c>
      <c r="AN162" s="160">
        <f t="shared" si="104"/>
        <v>2.7247941554256823E-3</v>
      </c>
    </row>
    <row r="163" spans="1:40">
      <c r="A163" s="94" t="str">
        <f t="shared" si="90"/>
        <v>MASON CO-REGULATEDRolloffCPHAUL20</v>
      </c>
      <c r="B163" s="94">
        <f t="shared" si="86"/>
        <v>1</v>
      </c>
      <c r="C163" s="110" t="s">
        <v>323</v>
      </c>
      <c r="D163" s="110" t="str">
        <f>VLOOKUP(C163,'[29]RM Revenue'!J:K,2,FALSE)</f>
        <v>20YD COMPACTOR-HAUL</v>
      </c>
      <c r="E163" s="111">
        <f>VLOOKUP(A163,'[29]Service Codes'!$A$2:$H$803,8,FALSE)</f>
        <v>155.93</v>
      </c>
      <c r="F163" s="112"/>
      <c r="G163" s="113">
        <f>SUMIF('[29]RM Revenue'!$B:$B,'Mason Co. Regulated - Price Out'!$A163,'[29]RM Revenue'!S:S)</f>
        <v>155.93</v>
      </c>
      <c r="H163" s="113">
        <f>SUMIF('[29]RM Revenue'!$B:$B,'Mason Co. Regulated - Price Out'!$A163,'[29]RM Revenue'!T:T)</f>
        <v>0</v>
      </c>
      <c r="I163" s="113">
        <f>SUMIF('[29]RM Revenue'!$B:$B,'Mason Co. Regulated - Price Out'!$A163,'[29]RM Revenue'!U:U)</f>
        <v>155.93</v>
      </c>
      <c r="J163" s="113">
        <f>SUMIF('[29]RM Revenue'!$B:$B,'Mason Co. Regulated - Price Out'!$A163,'[29]RM Revenue'!V:V)</f>
        <v>155.93</v>
      </c>
      <c r="K163" s="113">
        <f>SUMIF('[29]RM Revenue'!$B:$B,'Mason Co. Regulated - Price Out'!$A163,'[29]RM Revenue'!W:W)</f>
        <v>0</v>
      </c>
      <c r="L163" s="113">
        <f>SUMIF('[29]RM Revenue'!$B:$B,'Mason Co. Regulated - Price Out'!$A163,'[29]RM Revenue'!X:X)</f>
        <v>155.93</v>
      </c>
      <c r="M163" s="113">
        <f>SUMIF('[29]RM Revenue'!$B:$B,'Mason Co. Regulated - Price Out'!$A163,'[29]RM Revenue'!Y:Y)</f>
        <v>155.93</v>
      </c>
      <c r="N163" s="113">
        <f>SUMIF('[29]RM Revenue'!$B:$B,'Mason Co. Regulated - Price Out'!$A163,'[29]RM Revenue'!Z:Z)</f>
        <v>0</v>
      </c>
      <c r="O163" s="113">
        <f>SUMIF('[29]RM Revenue'!$B:$B,'Mason Co. Regulated - Price Out'!$A163,'[29]RM Revenue'!AA:AA)</f>
        <v>155.93</v>
      </c>
      <c r="P163" s="113">
        <f>SUMIF('[29]RM Revenue'!$B:$B,'Mason Co. Regulated - Price Out'!$A163,'[29]RM Revenue'!AB:AB)</f>
        <v>0</v>
      </c>
      <c r="Q163" s="113">
        <f>SUMIF('[29]RM Revenue'!$B:$B,'Mason Co. Regulated - Price Out'!$A163,'[29]RM Revenue'!AC:AC)</f>
        <v>155.93</v>
      </c>
      <c r="R163" s="113">
        <f>SUMIF('[29]RM Revenue'!$B:$B,'Mason Co. Regulated - Price Out'!$A163,'[29]RM Revenue'!AD:AD)</f>
        <v>155.93</v>
      </c>
      <c r="S163" s="114">
        <f t="shared" si="91"/>
        <v>1247.4400000000003</v>
      </c>
      <c r="T163" s="114"/>
      <c r="U163" s="114">
        <f t="shared" si="85"/>
        <v>1</v>
      </c>
      <c r="V163" s="114">
        <f t="shared" si="85"/>
        <v>0</v>
      </c>
      <c r="W163" s="114">
        <f t="shared" si="85"/>
        <v>1</v>
      </c>
      <c r="X163" s="114">
        <f t="shared" si="85"/>
        <v>1</v>
      </c>
      <c r="Y163" s="114">
        <f t="shared" si="85"/>
        <v>0</v>
      </c>
      <c r="Z163" s="114">
        <f t="shared" si="85"/>
        <v>1</v>
      </c>
      <c r="AA163" s="114">
        <f t="shared" si="85"/>
        <v>1</v>
      </c>
      <c r="AB163" s="114">
        <f t="shared" si="85"/>
        <v>0</v>
      </c>
      <c r="AC163" s="114">
        <f t="shared" si="85"/>
        <v>1</v>
      </c>
      <c r="AD163" s="114">
        <f t="shared" si="85"/>
        <v>0</v>
      </c>
      <c r="AE163" s="114">
        <f t="shared" si="85"/>
        <v>1</v>
      </c>
      <c r="AF163" s="114">
        <f t="shared" si="85"/>
        <v>1</v>
      </c>
      <c r="AG163" s="133">
        <f t="shared" si="92"/>
        <v>0.66666666666666663</v>
      </c>
      <c r="AI163" s="159">
        <f t="shared" si="99"/>
        <v>156.35487715265552</v>
      </c>
      <c r="AJ163" s="159">
        <f t="shared" si="100"/>
        <v>0.42487715265551174</v>
      </c>
      <c r="AK163" s="159">
        <f t="shared" si="101"/>
        <v>3.3990172212440939</v>
      </c>
      <c r="AL163" s="159">
        <f t="shared" si="102"/>
        <v>1250.8390172212444</v>
      </c>
      <c r="AM163" s="160">
        <f t="shared" si="103"/>
        <v>2.7247941554255865E-3</v>
      </c>
      <c r="AN163" s="160">
        <f t="shared" si="104"/>
        <v>2.724794155425586E-3</v>
      </c>
    </row>
    <row r="164" spans="1:40" s="92" customFormat="1">
      <c r="A164" s="92" t="str">
        <f t="shared" si="90"/>
        <v>MASON CO-REGULATEDRolloffCPHAUL25</v>
      </c>
      <c r="B164" s="92">
        <f t="shared" si="86"/>
        <v>1</v>
      </c>
      <c r="C164" s="110" t="s">
        <v>324</v>
      </c>
      <c r="D164" s="110" t="str">
        <f>VLOOKUP(C164,'[29]RM Revenue'!J:K,2,FALSE)</f>
        <v>25YD COMPACTOR-HAUL</v>
      </c>
      <c r="E164" s="111">
        <f>VLOOKUP(A164,'[29]Service Codes'!$A$2:$H$803,8,FALSE)</f>
        <v>170.69</v>
      </c>
      <c r="F164" s="112"/>
      <c r="G164" s="113">
        <f>SUMIF('[29]RM Revenue'!$B:$B,'Mason Co. Regulated - Price Out'!$A164,'[29]RM Revenue'!S:S)</f>
        <v>2218.9699999999998</v>
      </c>
      <c r="H164" s="113">
        <f>SUMIF('[29]RM Revenue'!$B:$B,'Mason Co. Regulated - Price Out'!$A164,'[29]RM Revenue'!T:T)</f>
        <v>1194.83</v>
      </c>
      <c r="I164" s="113">
        <f>SUMIF('[29]RM Revenue'!$B:$B,'Mason Co. Regulated - Price Out'!$A164,'[29]RM Revenue'!U:U)</f>
        <v>1877.59</v>
      </c>
      <c r="J164" s="113">
        <f>SUMIF('[29]RM Revenue'!$B:$B,'Mason Co. Regulated - Price Out'!$A164,'[29]RM Revenue'!V:V)</f>
        <v>1536.21</v>
      </c>
      <c r="K164" s="113">
        <f>SUMIF('[29]RM Revenue'!$B:$B,'Mason Co. Regulated - Price Out'!$A164,'[29]RM Revenue'!W:W)</f>
        <v>1536.21</v>
      </c>
      <c r="L164" s="113">
        <f>SUMIF('[29]RM Revenue'!$B:$B,'Mason Co. Regulated - Price Out'!$A164,'[29]RM Revenue'!X:X)</f>
        <v>1706.9</v>
      </c>
      <c r="M164" s="113">
        <f>SUMIF('[29]RM Revenue'!$B:$B,'Mason Co. Regulated - Price Out'!$A164,'[29]RM Revenue'!Y:Y)</f>
        <v>1877.59</v>
      </c>
      <c r="N164" s="113">
        <f>SUMIF('[29]RM Revenue'!$B:$B,'Mason Co. Regulated - Price Out'!$A164,'[29]RM Revenue'!Z:Z)</f>
        <v>1706.9</v>
      </c>
      <c r="O164" s="113">
        <f>SUMIF('[29]RM Revenue'!$B:$B,'Mason Co. Regulated - Price Out'!$A164,'[29]RM Revenue'!AA:AA)</f>
        <v>1706.9</v>
      </c>
      <c r="P164" s="113">
        <f>SUMIF('[29]RM Revenue'!$B:$B,'Mason Co. Regulated - Price Out'!$A164,'[29]RM Revenue'!AB:AB)</f>
        <v>1536.21</v>
      </c>
      <c r="Q164" s="113">
        <f>SUMIF('[29]RM Revenue'!$B:$B,'Mason Co. Regulated - Price Out'!$A164,'[29]RM Revenue'!AC:AC)</f>
        <v>1877.59</v>
      </c>
      <c r="R164" s="113">
        <f>SUMIF('[29]RM Revenue'!$B:$B,'Mason Co. Regulated - Price Out'!$A164,'[29]RM Revenue'!AD:AD)</f>
        <v>2048.2800000000002</v>
      </c>
      <c r="S164" s="113">
        <f t="shared" si="91"/>
        <v>20824.179999999997</v>
      </c>
      <c r="T164" s="113"/>
      <c r="U164" s="113">
        <f t="shared" si="85"/>
        <v>12.999999999999998</v>
      </c>
      <c r="V164" s="113">
        <f t="shared" si="85"/>
        <v>7</v>
      </c>
      <c r="W164" s="113">
        <f t="shared" si="85"/>
        <v>11</v>
      </c>
      <c r="X164" s="113">
        <f t="shared" si="85"/>
        <v>9</v>
      </c>
      <c r="Y164" s="113">
        <f t="shared" si="85"/>
        <v>9</v>
      </c>
      <c r="Z164" s="113">
        <f t="shared" si="85"/>
        <v>10</v>
      </c>
      <c r="AA164" s="113">
        <f t="shared" si="85"/>
        <v>11</v>
      </c>
      <c r="AB164" s="113">
        <f t="shared" si="85"/>
        <v>10</v>
      </c>
      <c r="AC164" s="113">
        <f t="shared" si="85"/>
        <v>10</v>
      </c>
      <c r="AD164" s="113">
        <f t="shared" si="85"/>
        <v>9</v>
      </c>
      <c r="AE164" s="113">
        <f t="shared" si="85"/>
        <v>11</v>
      </c>
      <c r="AF164" s="113">
        <f t="shared" si="85"/>
        <v>12.000000000000002</v>
      </c>
      <c r="AG164" s="133">
        <f t="shared" si="92"/>
        <v>10.166666666666666</v>
      </c>
      <c r="AH164" s="109"/>
      <c r="AI164" s="159">
        <f t="shared" si="99"/>
        <v>171.15509511438958</v>
      </c>
      <c r="AJ164" s="159">
        <f t="shared" si="100"/>
        <v>0.46509511438958384</v>
      </c>
      <c r="AK164" s="159">
        <f t="shared" si="101"/>
        <v>56.741603955529229</v>
      </c>
      <c r="AL164" s="159">
        <f t="shared" si="102"/>
        <v>20880.921603955525</v>
      </c>
      <c r="AM164" s="160">
        <f t="shared" si="103"/>
        <v>2.724794155425531E-3</v>
      </c>
      <c r="AN164" s="160">
        <f t="shared" si="104"/>
        <v>2.7247941554255314E-3</v>
      </c>
    </row>
    <row r="165" spans="1:40" s="92" customFormat="1">
      <c r="A165" s="92" t="str">
        <f t="shared" si="90"/>
        <v>MASON CO-REGULATEDRolloffCPHAUL30</v>
      </c>
      <c r="B165" s="92">
        <f t="shared" si="86"/>
        <v>1</v>
      </c>
      <c r="C165" s="110" t="s">
        <v>325</v>
      </c>
      <c r="D165" s="110" t="str">
        <f>VLOOKUP(C165,'[29]RM Revenue'!J:K,2,FALSE)</f>
        <v>30YD COMPACTOR-HAUL</v>
      </c>
      <c r="E165" s="111">
        <f>VLOOKUP(A165,'[29]Service Codes'!$A$2:$H$803,8,FALSE)</f>
        <v>194.6</v>
      </c>
      <c r="F165" s="112"/>
      <c r="G165" s="113">
        <f>SUMIF('[29]RM Revenue'!$B:$B,'Mason Co. Regulated - Price Out'!$A165,'[29]RM Revenue'!S:S)</f>
        <v>0</v>
      </c>
      <c r="H165" s="113">
        <f>SUMIF('[29]RM Revenue'!$B:$B,'Mason Co. Regulated - Price Out'!$A165,'[29]RM Revenue'!T:T)</f>
        <v>0</v>
      </c>
      <c r="I165" s="113">
        <f>SUMIF('[29]RM Revenue'!$B:$B,'Mason Co. Regulated - Price Out'!$A165,'[29]RM Revenue'!U:U)</f>
        <v>0</v>
      </c>
      <c r="J165" s="113">
        <f>SUMIF('[29]RM Revenue'!$B:$B,'Mason Co. Regulated - Price Out'!$A165,'[29]RM Revenue'!V:V)</f>
        <v>0</v>
      </c>
      <c r="K165" s="113">
        <f>SUMIF('[29]RM Revenue'!$B:$B,'Mason Co. Regulated - Price Out'!$A165,'[29]RM Revenue'!W:W)</f>
        <v>0</v>
      </c>
      <c r="L165" s="113">
        <f>SUMIF('[29]RM Revenue'!$B:$B,'Mason Co. Regulated - Price Out'!$A165,'[29]RM Revenue'!X:X)</f>
        <v>0</v>
      </c>
      <c r="M165" s="113">
        <f>SUMIF('[29]RM Revenue'!$B:$B,'Mason Co. Regulated - Price Out'!$A165,'[29]RM Revenue'!Y:Y)</f>
        <v>0</v>
      </c>
      <c r="N165" s="113">
        <f>SUMIF('[29]RM Revenue'!$B:$B,'Mason Co. Regulated - Price Out'!$A165,'[29]RM Revenue'!Z:Z)</f>
        <v>0</v>
      </c>
      <c r="O165" s="113">
        <f>SUMIF('[29]RM Revenue'!$B:$B,'Mason Co. Regulated - Price Out'!$A165,'[29]RM Revenue'!AA:AA)</f>
        <v>0</v>
      </c>
      <c r="P165" s="113">
        <f>SUMIF('[29]RM Revenue'!$B:$B,'Mason Co. Regulated - Price Out'!$A165,'[29]RM Revenue'!AB:AB)</f>
        <v>0</v>
      </c>
      <c r="Q165" s="113">
        <f>SUMIF('[29]RM Revenue'!$B:$B,'Mason Co. Regulated - Price Out'!$A165,'[29]RM Revenue'!AC:AC)</f>
        <v>0</v>
      </c>
      <c r="R165" s="113">
        <f>SUMIF('[29]RM Revenue'!$B:$B,'Mason Co. Regulated - Price Out'!$A165,'[29]RM Revenue'!AD:AD)</f>
        <v>0</v>
      </c>
      <c r="S165" s="113">
        <f t="shared" si="91"/>
        <v>0</v>
      </c>
      <c r="T165" s="113"/>
      <c r="U165" s="113">
        <f t="shared" ref="U165:AF187" si="105">IFERROR(G165/$E165,0)</f>
        <v>0</v>
      </c>
      <c r="V165" s="113">
        <f t="shared" si="105"/>
        <v>0</v>
      </c>
      <c r="W165" s="113">
        <f t="shared" si="105"/>
        <v>0</v>
      </c>
      <c r="X165" s="113">
        <f t="shared" si="105"/>
        <v>0</v>
      </c>
      <c r="Y165" s="113">
        <f t="shared" si="105"/>
        <v>0</v>
      </c>
      <c r="Z165" s="113">
        <f t="shared" si="105"/>
        <v>0</v>
      </c>
      <c r="AA165" s="113">
        <f t="shared" si="105"/>
        <v>0</v>
      </c>
      <c r="AB165" s="113">
        <f t="shared" si="105"/>
        <v>0</v>
      </c>
      <c r="AC165" s="113">
        <f t="shared" si="105"/>
        <v>0</v>
      </c>
      <c r="AD165" s="113">
        <f t="shared" si="105"/>
        <v>0</v>
      </c>
      <c r="AE165" s="113">
        <f t="shared" si="105"/>
        <v>0</v>
      </c>
      <c r="AF165" s="113">
        <f t="shared" si="105"/>
        <v>0</v>
      </c>
      <c r="AG165" s="133">
        <f t="shared" si="92"/>
        <v>0</v>
      </c>
      <c r="AH165" s="109"/>
      <c r="AI165" s="159">
        <f t="shared" si="99"/>
        <v>195.13024494264582</v>
      </c>
      <c r="AJ165" s="159">
        <f t="shared" si="100"/>
        <v>0.53024494264582245</v>
      </c>
      <c r="AK165" s="159">
        <f t="shared" si="101"/>
        <v>0</v>
      </c>
      <c r="AL165" s="159">
        <f t="shared" si="102"/>
        <v>0</v>
      </c>
      <c r="AM165" s="160">
        <f t="shared" si="103"/>
        <v>2.7247941554256038E-3</v>
      </c>
      <c r="AN165" s="160" t="e">
        <f t="shared" si="104"/>
        <v>#DIV/0!</v>
      </c>
    </row>
    <row r="166" spans="1:40" s="92" customFormat="1">
      <c r="A166" s="92" t="str">
        <f t="shared" si="90"/>
        <v>MASON CO-REGULATEDRolloffCPHAUL35</v>
      </c>
      <c r="B166" s="92">
        <f t="shared" si="86"/>
        <v>1</v>
      </c>
      <c r="C166" s="110" t="s">
        <v>326</v>
      </c>
      <c r="D166" s="110" t="str">
        <f>VLOOKUP(C166,'[29]RM Revenue'!J:K,2,FALSE)</f>
        <v>35YD COMPACTOR-HAUL</v>
      </c>
      <c r="E166" s="111">
        <f>VLOOKUP(A166,'[29]Service Codes'!$A$2:$H$803,8,FALSE)</f>
        <v>224.09</v>
      </c>
      <c r="F166" s="112"/>
      <c r="G166" s="113">
        <f>SUMIF('[29]RM Revenue'!$B:$B,'Mason Co. Regulated - Price Out'!$A166,'[29]RM Revenue'!S:S)</f>
        <v>0</v>
      </c>
      <c r="H166" s="113">
        <f>SUMIF('[29]RM Revenue'!$B:$B,'Mason Co. Regulated - Price Out'!$A166,'[29]RM Revenue'!T:T)</f>
        <v>0</v>
      </c>
      <c r="I166" s="113">
        <f>SUMIF('[29]RM Revenue'!$B:$B,'Mason Co. Regulated - Price Out'!$A166,'[29]RM Revenue'!U:U)</f>
        <v>0</v>
      </c>
      <c r="J166" s="113">
        <f>SUMIF('[29]RM Revenue'!$B:$B,'Mason Co. Regulated - Price Out'!$A166,'[29]RM Revenue'!V:V)</f>
        <v>0</v>
      </c>
      <c r="K166" s="113">
        <f>SUMIF('[29]RM Revenue'!$B:$B,'Mason Co. Regulated - Price Out'!$A166,'[29]RM Revenue'!W:W)</f>
        <v>0</v>
      </c>
      <c r="L166" s="113">
        <f>SUMIF('[29]RM Revenue'!$B:$B,'Mason Co. Regulated - Price Out'!$A166,'[29]RM Revenue'!X:X)</f>
        <v>0</v>
      </c>
      <c r="M166" s="113">
        <f>SUMIF('[29]RM Revenue'!$B:$B,'Mason Co. Regulated - Price Out'!$A166,'[29]RM Revenue'!Y:Y)</f>
        <v>0</v>
      </c>
      <c r="N166" s="113">
        <f>SUMIF('[29]RM Revenue'!$B:$B,'Mason Co. Regulated - Price Out'!$A166,'[29]RM Revenue'!Z:Z)</f>
        <v>0</v>
      </c>
      <c r="O166" s="113">
        <f>SUMIF('[29]RM Revenue'!$B:$B,'Mason Co. Regulated - Price Out'!$A166,'[29]RM Revenue'!AA:AA)</f>
        <v>0</v>
      </c>
      <c r="P166" s="113">
        <f>SUMIF('[29]RM Revenue'!$B:$B,'Mason Co. Regulated - Price Out'!$A166,'[29]RM Revenue'!AB:AB)</f>
        <v>0</v>
      </c>
      <c r="Q166" s="113">
        <f>SUMIF('[29]RM Revenue'!$B:$B,'Mason Co. Regulated - Price Out'!$A166,'[29]RM Revenue'!AC:AC)</f>
        <v>0</v>
      </c>
      <c r="R166" s="113">
        <f>SUMIF('[29]RM Revenue'!$B:$B,'Mason Co. Regulated - Price Out'!$A166,'[29]RM Revenue'!AD:AD)</f>
        <v>0</v>
      </c>
      <c r="S166" s="113">
        <f t="shared" si="91"/>
        <v>0</v>
      </c>
      <c r="T166" s="113"/>
      <c r="U166" s="113">
        <f t="shared" si="105"/>
        <v>0</v>
      </c>
      <c r="V166" s="113">
        <f t="shared" si="105"/>
        <v>0</v>
      </c>
      <c r="W166" s="113">
        <f t="shared" si="105"/>
        <v>0</v>
      </c>
      <c r="X166" s="113">
        <f t="shared" si="105"/>
        <v>0</v>
      </c>
      <c r="Y166" s="113">
        <f t="shared" si="105"/>
        <v>0</v>
      </c>
      <c r="Z166" s="113">
        <f t="shared" si="105"/>
        <v>0</v>
      </c>
      <c r="AA166" s="113">
        <f t="shared" si="105"/>
        <v>0</v>
      </c>
      <c r="AB166" s="113">
        <f t="shared" si="105"/>
        <v>0</v>
      </c>
      <c r="AC166" s="113">
        <f t="shared" si="105"/>
        <v>0</v>
      </c>
      <c r="AD166" s="113">
        <f t="shared" si="105"/>
        <v>0</v>
      </c>
      <c r="AE166" s="113">
        <f t="shared" si="105"/>
        <v>0</v>
      </c>
      <c r="AF166" s="113">
        <f t="shared" si="105"/>
        <v>0</v>
      </c>
      <c r="AG166" s="133">
        <f t="shared" si="92"/>
        <v>0</v>
      </c>
      <c r="AH166" s="109"/>
      <c r="AI166" s="159">
        <f t="shared" si="99"/>
        <v>224.70059912228933</v>
      </c>
      <c r="AJ166" s="159">
        <f t="shared" si="100"/>
        <v>0.61059912228932944</v>
      </c>
      <c r="AK166" s="159">
        <f t="shared" si="101"/>
        <v>0</v>
      </c>
      <c r="AL166" s="159">
        <f t="shared" si="102"/>
        <v>0</v>
      </c>
      <c r="AM166" s="160">
        <f t="shared" si="103"/>
        <v>2.7247941554256298E-3</v>
      </c>
      <c r="AN166" s="160" t="e">
        <f t="shared" si="104"/>
        <v>#DIV/0!</v>
      </c>
    </row>
    <row r="167" spans="1:40" s="92" customFormat="1">
      <c r="A167" s="92" t="str">
        <f t="shared" si="90"/>
        <v>MASON CO-REGULATEDRolloffRORENT10D</v>
      </c>
      <c r="B167" s="92">
        <f t="shared" si="86"/>
        <v>1</v>
      </c>
      <c r="C167" s="110" t="s">
        <v>327</v>
      </c>
      <c r="D167" s="110" t="str">
        <f>VLOOKUP(C167,'[29]RM Revenue'!J:K,2,FALSE)</f>
        <v>10YD ROLL OFF DAILY RENT</v>
      </c>
      <c r="E167" s="111">
        <f>VLOOKUP(A167,'[29]Service Codes'!$A$2:$H$803,8,FALSE)</f>
        <v>139.5</v>
      </c>
      <c r="F167" s="112"/>
      <c r="G167" s="113">
        <f>SUMIF('[29]RM Revenue'!$B:$B,'Mason Co. Regulated - Price Out'!$A167,'[29]RM Revenue'!S:S)</f>
        <v>409.2</v>
      </c>
      <c r="H167" s="113">
        <f>SUMIF('[29]RM Revenue'!$B:$B,'Mason Co. Regulated - Price Out'!$A167,'[29]RM Revenue'!T:T)</f>
        <v>279</v>
      </c>
      <c r="I167" s="113">
        <f>SUMIF('[29]RM Revenue'!$B:$B,'Mason Co. Regulated - Price Out'!$A167,'[29]RM Revenue'!U:U)</f>
        <v>423.15</v>
      </c>
      <c r="J167" s="113">
        <f>SUMIF('[29]RM Revenue'!$B:$B,'Mason Co. Regulated - Price Out'!$A167,'[29]RM Revenue'!V:V)</f>
        <v>623.1</v>
      </c>
      <c r="K167" s="113">
        <f>SUMIF('[29]RM Revenue'!$B:$B,'Mason Co. Regulated - Price Out'!$A167,'[29]RM Revenue'!W:W)</f>
        <v>328.5</v>
      </c>
      <c r="L167" s="113">
        <f>SUMIF('[29]RM Revenue'!$B:$B,'Mason Co. Regulated - Price Out'!$A167,'[29]RM Revenue'!X:X)</f>
        <v>158.1</v>
      </c>
      <c r="M167" s="113">
        <f>SUMIF('[29]RM Revenue'!$B:$B,'Mason Co. Regulated - Price Out'!$A167,'[29]RM Revenue'!Y:Y)</f>
        <v>506.85</v>
      </c>
      <c r="N167" s="113">
        <f>SUMIF('[29]RM Revenue'!$B:$B,'Mason Co. Regulated - Price Out'!$A167,'[29]RM Revenue'!Z:Z)</f>
        <v>542.34</v>
      </c>
      <c r="O167" s="113">
        <f>SUMIF('[29]RM Revenue'!$B:$B,'Mason Co. Regulated - Price Out'!$A167,'[29]RM Revenue'!AA:AA)</f>
        <v>381.29999999999995</v>
      </c>
      <c r="P167" s="113">
        <f>SUMIF('[29]RM Revenue'!$B:$B,'Mason Co. Regulated - Price Out'!$A167,'[29]RM Revenue'!AB:AB)</f>
        <v>283.64999999999998</v>
      </c>
      <c r="Q167" s="113">
        <f>SUMIF('[29]RM Revenue'!$B:$B,'Mason Co. Regulated - Price Out'!$A167,'[29]RM Revenue'!AC:AC)</f>
        <v>465</v>
      </c>
      <c r="R167" s="113">
        <f>SUMIF('[29]RM Revenue'!$B:$B,'Mason Co. Regulated - Price Out'!$A167,'[29]RM Revenue'!AD:AD)</f>
        <v>190.65</v>
      </c>
      <c r="S167" s="113">
        <f t="shared" si="91"/>
        <v>4590.84</v>
      </c>
      <c r="T167" s="113"/>
      <c r="U167" s="113">
        <f t="shared" si="105"/>
        <v>2.9333333333333331</v>
      </c>
      <c r="V167" s="113">
        <f t="shared" si="105"/>
        <v>2</v>
      </c>
      <c r="W167" s="113">
        <f t="shared" si="105"/>
        <v>3.0333333333333332</v>
      </c>
      <c r="X167" s="113">
        <f t="shared" si="105"/>
        <v>4.4666666666666668</v>
      </c>
      <c r="Y167" s="113">
        <f t="shared" si="105"/>
        <v>2.3548387096774195</v>
      </c>
      <c r="Z167" s="113">
        <f t="shared" si="105"/>
        <v>1.1333333333333333</v>
      </c>
      <c r="AA167" s="113">
        <f t="shared" si="105"/>
        <v>3.6333333333333333</v>
      </c>
      <c r="AB167" s="113">
        <f t="shared" si="105"/>
        <v>3.8877419354838714</v>
      </c>
      <c r="AC167" s="113">
        <f t="shared" si="105"/>
        <v>2.7333333333333329</v>
      </c>
      <c r="AD167" s="113">
        <f t="shared" si="105"/>
        <v>2.0333333333333332</v>
      </c>
      <c r="AE167" s="113">
        <f t="shared" si="105"/>
        <v>3.3333333333333335</v>
      </c>
      <c r="AF167" s="113">
        <f t="shared" si="105"/>
        <v>1.3666666666666667</v>
      </c>
      <c r="AG167" s="133">
        <f t="shared" ref="AG167" si="106">AVERAGE(U167:AF167)</f>
        <v>2.742437275985663</v>
      </c>
      <c r="AH167" s="109"/>
      <c r="AI167" s="159">
        <f t="shared" si="99"/>
        <v>139.88010878468188</v>
      </c>
      <c r="AJ167" s="159">
        <f t="shared" si="100"/>
        <v>0.38010878468188025</v>
      </c>
      <c r="AK167" s="159">
        <f t="shared" si="101"/>
        <v>12.509094000494359</v>
      </c>
      <c r="AL167" s="159">
        <f t="shared" si="102"/>
        <v>4603.3490940004949</v>
      </c>
      <c r="AM167" s="160">
        <f t="shared" si="103"/>
        <v>2.724794155425665E-3</v>
      </c>
      <c r="AN167" s="160">
        <f t="shared" si="104"/>
        <v>2.724794155425665E-3</v>
      </c>
    </row>
    <row r="168" spans="1:40" s="92" customFormat="1">
      <c r="A168" s="92" t="str">
        <f t="shared" si="90"/>
        <v>MASON CO-REGULATEDRolloffRORENT20D</v>
      </c>
      <c r="B168" s="92">
        <f t="shared" si="86"/>
        <v>1</v>
      </c>
      <c r="C168" s="110" t="s">
        <v>328</v>
      </c>
      <c r="D168" s="110" t="str">
        <f>VLOOKUP(C168,'[29]RM Revenue'!J:K,2,FALSE)</f>
        <v>20YD ROLL OFF-DAILY RENT</v>
      </c>
      <c r="E168" s="111">
        <f>VLOOKUP(A168,'[29]Service Codes'!$A$2:$H$803,8,FALSE)</f>
        <v>180.3</v>
      </c>
      <c r="F168" s="112"/>
      <c r="G168" s="113">
        <f>SUMIF('[29]RM Revenue'!$B:$B,'Mason Co. Regulated - Price Out'!$A168,'[29]RM Revenue'!S:S)</f>
        <v>3509.84</v>
      </c>
      <c r="H168" s="113">
        <f>SUMIF('[29]RM Revenue'!$B:$B,'Mason Co. Regulated - Price Out'!$A168,'[29]RM Revenue'!T:T)</f>
        <v>2986.97</v>
      </c>
      <c r="I168" s="113">
        <f>SUMIF('[29]RM Revenue'!$B:$B,'Mason Co. Regulated - Price Out'!$A168,'[29]RM Revenue'!U:U)</f>
        <v>3852.41</v>
      </c>
      <c r="J168" s="113">
        <f>SUMIF('[29]RM Revenue'!$B:$B,'Mason Co. Regulated - Price Out'!$A168,'[29]RM Revenue'!V:V)</f>
        <v>4771.9400000000005</v>
      </c>
      <c r="K168" s="113">
        <f>SUMIF('[29]RM Revenue'!$B:$B,'Mason Co. Regulated - Price Out'!$A168,'[29]RM Revenue'!W:W)</f>
        <v>5601.32</v>
      </c>
      <c r="L168" s="113">
        <f>SUMIF('[29]RM Revenue'!$B:$B,'Mason Co. Regulated - Price Out'!$A168,'[29]RM Revenue'!X:X)</f>
        <v>5120.5200000000004</v>
      </c>
      <c r="M168" s="113">
        <f>SUMIF('[29]RM Revenue'!$B:$B,'Mason Co. Regulated - Price Out'!$A168,'[29]RM Revenue'!Y:Y)</f>
        <v>4844.0599999999995</v>
      </c>
      <c r="N168" s="113">
        <f>SUMIF('[29]RM Revenue'!$B:$B,'Mason Co. Regulated - Price Out'!$A168,'[29]RM Revenue'!Z:Z)</f>
        <v>4381.29</v>
      </c>
      <c r="O168" s="113">
        <f>SUMIF('[29]RM Revenue'!$B:$B,'Mason Co. Regulated - Price Out'!$A168,'[29]RM Revenue'!AA:AA)</f>
        <v>4062.7599999999998</v>
      </c>
      <c r="P168" s="113">
        <f>SUMIF('[29]RM Revenue'!$B:$B,'Mason Co. Regulated - Price Out'!$A168,'[29]RM Revenue'!AB:AB)</f>
        <v>4104.83</v>
      </c>
      <c r="Q168" s="113">
        <f>SUMIF('[29]RM Revenue'!$B:$B,'Mason Co. Regulated - Price Out'!$A168,'[29]RM Revenue'!AC:AC)</f>
        <v>3593.98</v>
      </c>
      <c r="R168" s="113">
        <f>SUMIF('[29]RM Revenue'!$B:$B,'Mason Co. Regulated - Price Out'!$A168,'[29]RM Revenue'!AD:AD)</f>
        <v>3359.59</v>
      </c>
      <c r="S168" s="113">
        <f t="shared" si="91"/>
        <v>50189.510000000009</v>
      </c>
      <c r="T168" s="113"/>
      <c r="U168" s="113">
        <f t="shared" si="105"/>
        <v>19.466666666666665</v>
      </c>
      <c r="V168" s="113">
        <f t="shared" si="105"/>
        <v>16.566666666666663</v>
      </c>
      <c r="W168" s="113">
        <f t="shared" si="105"/>
        <v>21.366666666666664</v>
      </c>
      <c r="X168" s="113">
        <f t="shared" si="105"/>
        <v>26.466666666666669</v>
      </c>
      <c r="Y168" s="113">
        <f t="shared" si="105"/>
        <v>31.066666666666663</v>
      </c>
      <c r="Z168" s="113">
        <f t="shared" si="105"/>
        <v>28.400000000000002</v>
      </c>
      <c r="AA168" s="113">
        <f t="shared" si="105"/>
        <v>26.866666666666664</v>
      </c>
      <c r="AB168" s="113">
        <f t="shared" si="105"/>
        <v>24.299999999999997</v>
      </c>
      <c r="AC168" s="113">
        <f t="shared" si="105"/>
        <v>22.533333333333331</v>
      </c>
      <c r="AD168" s="113">
        <f t="shared" si="105"/>
        <v>22.766666666666666</v>
      </c>
      <c r="AE168" s="113">
        <f t="shared" si="105"/>
        <v>19.933333333333334</v>
      </c>
      <c r="AF168" s="113">
        <f t="shared" si="105"/>
        <v>18.633333333333333</v>
      </c>
      <c r="AG168" s="133">
        <f t="shared" si="92"/>
        <v>23.197222222222223</v>
      </c>
      <c r="AH168" s="109"/>
      <c r="AI168" s="159">
        <f t="shared" si="99"/>
        <v>180.79128038622324</v>
      </c>
      <c r="AJ168" s="159">
        <f t="shared" si="100"/>
        <v>0.49128038622322379</v>
      </c>
      <c r="AK168" s="159">
        <f t="shared" si="101"/>
        <v>136.75608351167139</v>
      </c>
      <c r="AL168" s="159">
        <f t="shared" si="102"/>
        <v>50326.266083511684</v>
      </c>
      <c r="AM168" s="160">
        <f t="shared" si="103"/>
        <v>2.724794155425534E-3</v>
      </c>
      <c r="AN168" s="160">
        <f t="shared" si="104"/>
        <v>2.7247941554255336E-3</v>
      </c>
    </row>
    <row r="169" spans="1:40" s="92" customFormat="1">
      <c r="A169" s="92" t="str">
        <f t="shared" si="90"/>
        <v>MASON CO-REGULATEDRolloffRORENT40D</v>
      </c>
      <c r="B169" s="92">
        <f t="shared" si="86"/>
        <v>1</v>
      </c>
      <c r="C169" s="110" t="s">
        <v>329</v>
      </c>
      <c r="D169" s="110" t="str">
        <f>VLOOKUP(C169,'[29]RM Revenue'!J:K,2,FALSE)</f>
        <v>40YD ROLL OFF-DAILY RENT</v>
      </c>
      <c r="E169" s="111">
        <f>VLOOKUP(A169,'[29]Service Codes'!$A$2:$H$803,8,FALSE)</f>
        <v>283.8</v>
      </c>
      <c r="F169" s="112"/>
      <c r="G169" s="113">
        <f>SUMIF('[29]RM Revenue'!$B:$B,'Mason Co. Regulated - Price Out'!$A169,'[29]RM Revenue'!S:S)</f>
        <v>-4909.74</v>
      </c>
      <c r="H169" s="113">
        <f>SUMIF('[29]RM Revenue'!$B:$B,'Mason Co. Regulated - Price Out'!$A169,'[29]RM Revenue'!T:T)</f>
        <v>795.42</v>
      </c>
      <c r="I169" s="113">
        <f>SUMIF('[29]RM Revenue'!$B:$B,'Mason Co. Regulated - Price Out'!$A169,'[29]RM Revenue'!U:U)</f>
        <v>1787.94</v>
      </c>
      <c r="J169" s="113">
        <f>SUMIF('[29]RM Revenue'!$B:$B,'Mason Co. Regulated - Price Out'!$A169,'[29]RM Revenue'!V:V)</f>
        <v>2124.16</v>
      </c>
      <c r="K169" s="113">
        <f>SUMIF('[29]RM Revenue'!$B:$B,'Mason Co. Regulated - Price Out'!$A169,'[29]RM Revenue'!W:W)</f>
        <v>1910.92</v>
      </c>
      <c r="L169" s="113">
        <f>SUMIF('[29]RM Revenue'!$B:$B,'Mason Co. Regulated - Price Out'!$A169,'[29]RM Revenue'!X:X)</f>
        <v>1787.94</v>
      </c>
      <c r="M169" s="113">
        <f>SUMIF('[29]RM Revenue'!$B:$B,'Mason Co. Regulated - Price Out'!$A169,'[29]RM Revenue'!Y:Y)</f>
        <v>1475.76</v>
      </c>
      <c r="N169" s="113">
        <f>SUMIF('[29]RM Revenue'!$B:$B,'Mason Co. Regulated - Price Out'!$A169,'[29]RM Revenue'!Z:Z)</f>
        <v>2629.88</v>
      </c>
      <c r="O169" s="113">
        <f>SUMIF('[29]RM Revenue'!$B:$B,'Mason Co. Regulated - Price Out'!$A169,'[29]RM Revenue'!AA:AA)</f>
        <v>2715.0200000000004</v>
      </c>
      <c r="P169" s="113">
        <f>SUMIF('[29]RM Revenue'!$B:$B,'Mason Co. Regulated - Price Out'!$A169,'[29]RM Revenue'!AB:AB)</f>
        <v>2033.9</v>
      </c>
      <c r="Q169" s="113">
        <f>SUMIF('[29]RM Revenue'!$B:$B,'Mason Co. Regulated - Price Out'!$A169,'[29]RM Revenue'!AC:AC)</f>
        <v>1551.44</v>
      </c>
      <c r="R169" s="113">
        <f>SUMIF('[29]RM Revenue'!$B:$B,'Mason Co. Regulated - Price Out'!$A169,'[29]RM Revenue'!AD:AD)</f>
        <v>1485.22</v>
      </c>
      <c r="S169" s="113">
        <f t="shared" si="91"/>
        <v>15387.86</v>
      </c>
      <c r="T169" s="113"/>
      <c r="U169" s="113">
        <f t="shared" si="105"/>
        <v>-17.299999999999997</v>
      </c>
      <c r="V169" s="113">
        <f t="shared" si="105"/>
        <v>2.8027484143763211</v>
      </c>
      <c r="W169" s="113">
        <f t="shared" si="105"/>
        <v>6.3</v>
      </c>
      <c r="X169" s="113">
        <f t="shared" si="105"/>
        <v>7.4847075405214936</v>
      </c>
      <c r="Y169" s="113">
        <f t="shared" si="105"/>
        <v>6.7333333333333334</v>
      </c>
      <c r="Z169" s="113">
        <f t="shared" si="105"/>
        <v>6.3</v>
      </c>
      <c r="AA169" s="113">
        <f t="shared" si="105"/>
        <v>5.2</v>
      </c>
      <c r="AB169" s="113">
        <f t="shared" si="105"/>
        <v>9.2666666666666675</v>
      </c>
      <c r="AC169" s="113">
        <f t="shared" si="105"/>
        <v>9.5666666666666682</v>
      </c>
      <c r="AD169" s="113">
        <f t="shared" si="105"/>
        <v>7.166666666666667</v>
      </c>
      <c r="AE169" s="113">
        <f t="shared" si="105"/>
        <v>5.4666666666666668</v>
      </c>
      <c r="AF169" s="113">
        <f t="shared" si="105"/>
        <v>5.2333333333333334</v>
      </c>
      <c r="AG169" s="133">
        <f t="shared" si="92"/>
        <v>4.5183991073525958</v>
      </c>
      <c r="AH169" s="109"/>
      <c r="AI169" s="159">
        <f t="shared" si="99"/>
        <v>284.57329658130982</v>
      </c>
      <c r="AJ169" s="159">
        <f t="shared" si="100"/>
        <v>0.77329658130980761</v>
      </c>
      <c r="AK169" s="159">
        <f t="shared" si="101"/>
        <v>41.928750992508583</v>
      </c>
      <c r="AL169" s="159">
        <f t="shared" si="102"/>
        <v>15429.788750992509</v>
      </c>
      <c r="AM169" s="160">
        <f t="shared" si="103"/>
        <v>2.7247941554256784E-3</v>
      </c>
      <c r="AN169" s="160">
        <f t="shared" si="104"/>
        <v>2.7247941554256784E-3</v>
      </c>
    </row>
    <row r="170" spans="1:40" s="92" customFormat="1">
      <c r="A170" s="92" t="str">
        <f t="shared" si="90"/>
        <v>MASON CO-REGULATEDRolloffRORENT10M</v>
      </c>
      <c r="B170" s="92">
        <f t="shared" si="86"/>
        <v>1</v>
      </c>
      <c r="C170" s="110" t="s">
        <v>330</v>
      </c>
      <c r="D170" s="110" t="str">
        <f>VLOOKUP(C170,'[29]RM Revenue'!J:K,2,FALSE)</f>
        <v>10YD ROLL OFF MTHLY RENT</v>
      </c>
      <c r="E170" s="111">
        <f>VLOOKUP(A170,'[29]Service Codes'!$A$2:$H$803,8,FALSE)</f>
        <v>83.93</v>
      </c>
      <c r="F170" s="112"/>
      <c r="G170" s="113">
        <f>SUMIF('[29]RM Revenue'!$B:$B,'Mason Co. Regulated - Price Out'!$A170,'[29]RM Revenue'!S:S)</f>
        <v>83.93</v>
      </c>
      <c r="H170" s="113">
        <f>SUMIF('[29]RM Revenue'!$B:$B,'Mason Co. Regulated - Price Out'!$A170,'[29]RM Revenue'!T:T)</f>
        <v>83.93</v>
      </c>
      <c r="I170" s="113">
        <f>SUMIF('[29]RM Revenue'!$B:$B,'Mason Co. Regulated - Price Out'!$A170,'[29]RM Revenue'!U:U)</f>
        <v>83.93</v>
      </c>
      <c r="J170" s="113">
        <f>SUMIF('[29]RM Revenue'!$B:$B,'Mason Co. Regulated - Price Out'!$A170,'[29]RM Revenue'!V:V)</f>
        <v>83.93</v>
      </c>
      <c r="K170" s="113">
        <f>SUMIF('[29]RM Revenue'!$B:$B,'Mason Co. Regulated - Price Out'!$A170,'[29]RM Revenue'!W:W)</f>
        <v>83.93</v>
      </c>
      <c r="L170" s="113">
        <f>SUMIF('[29]RM Revenue'!$B:$B,'Mason Co. Regulated - Price Out'!$A170,'[29]RM Revenue'!X:X)</f>
        <v>83.93</v>
      </c>
      <c r="M170" s="113">
        <f>SUMIF('[29]RM Revenue'!$B:$B,'Mason Co. Regulated - Price Out'!$A170,'[29]RM Revenue'!Y:Y)</f>
        <v>0</v>
      </c>
      <c r="N170" s="113">
        <f>SUMIF('[29]RM Revenue'!$B:$B,'Mason Co. Regulated - Price Out'!$A170,'[29]RM Revenue'!Z:Z)</f>
        <v>0</v>
      </c>
      <c r="O170" s="113">
        <f>SUMIF('[29]RM Revenue'!$B:$B,'Mason Co. Regulated - Price Out'!$A170,'[29]RM Revenue'!AA:AA)</f>
        <v>0</v>
      </c>
      <c r="P170" s="113">
        <f>SUMIF('[29]RM Revenue'!$B:$B,'Mason Co. Regulated - Price Out'!$A170,'[29]RM Revenue'!AB:AB)</f>
        <v>0</v>
      </c>
      <c r="Q170" s="113">
        <f>SUMIF('[29]RM Revenue'!$B:$B,'Mason Co. Regulated - Price Out'!$A170,'[29]RM Revenue'!AC:AC)</f>
        <v>0</v>
      </c>
      <c r="R170" s="113">
        <f>SUMIF('[29]RM Revenue'!$B:$B,'Mason Co. Regulated - Price Out'!$A170,'[29]RM Revenue'!AD:AD)</f>
        <v>0</v>
      </c>
      <c r="S170" s="113">
        <f t="shared" si="91"/>
        <v>503.58000000000004</v>
      </c>
      <c r="T170" s="113"/>
      <c r="U170" s="113">
        <f t="shared" si="105"/>
        <v>1</v>
      </c>
      <c r="V170" s="113">
        <f t="shared" si="105"/>
        <v>1</v>
      </c>
      <c r="W170" s="113">
        <f t="shared" si="105"/>
        <v>1</v>
      </c>
      <c r="X170" s="113">
        <f t="shared" si="105"/>
        <v>1</v>
      </c>
      <c r="Y170" s="113">
        <f t="shared" si="105"/>
        <v>1</v>
      </c>
      <c r="Z170" s="113">
        <f t="shared" si="105"/>
        <v>1</v>
      </c>
      <c r="AA170" s="113">
        <f t="shared" si="105"/>
        <v>0</v>
      </c>
      <c r="AB170" s="113">
        <f t="shared" si="105"/>
        <v>0</v>
      </c>
      <c r="AC170" s="113">
        <f t="shared" si="105"/>
        <v>0</v>
      </c>
      <c r="AD170" s="113">
        <f t="shared" si="105"/>
        <v>0</v>
      </c>
      <c r="AE170" s="113">
        <f t="shared" si="105"/>
        <v>0</v>
      </c>
      <c r="AF170" s="113">
        <f t="shared" si="105"/>
        <v>0</v>
      </c>
      <c r="AG170" s="133">
        <f t="shared" si="92"/>
        <v>0.5</v>
      </c>
      <c r="AH170" s="109"/>
      <c r="AI170" s="159">
        <f t="shared" si="99"/>
        <v>84.158691973464883</v>
      </c>
      <c r="AJ170" s="159">
        <f t="shared" si="100"/>
        <v>0.22869197346487624</v>
      </c>
      <c r="AK170" s="159">
        <f t="shared" si="101"/>
        <v>1.3721518407892574</v>
      </c>
      <c r="AL170" s="159">
        <f t="shared" si="102"/>
        <v>504.95215184078927</v>
      </c>
      <c r="AM170" s="160">
        <f t="shared" si="103"/>
        <v>2.7247941554256667E-3</v>
      </c>
      <c r="AN170" s="160">
        <f t="shared" si="104"/>
        <v>2.7247941554256667E-3</v>
      </c>
    </row>
    <row r="171" spans="1:40" s="92" customFormat="1">
      <c r="A171" s="92" t="str">
        <f t="shared" si="90"/>
        <v>MASON CO-REGULATEDRolloffRORENT20M</v>
      </c>
      <c r="B171" s="92">
        <f t="shared" si="86"/>
        <v>1</v>
      </c>
      <c r="C171" s="110" t="s">
        <v>331</v>
      </c>
      <c r="D171" s="110" t="str">
        <f>VLOOKUP(C171,'[29]RM Revenue'!J:K,2,FALSE)</f>
        <v>20YD ROLL OFF-MNTHLY RENT</v>
      </c>
      <c r="E171" s="111">
        <f>VLOOKUP(A171,'[29]Service Codes'!$A$2:$H$803,8,FALSE)</f>
        <v>97.48</v>
      </c>
      <c r="F171" s="112"/>
      <c r="G171" s="113">
        <f>SUMIF('[29]RM Revenue'!$B:$B,'Mason Co. Regulated - Price Out'!$A171,'[29]RM Revenue'!S:S)</f>
        <v>1949.6</v>
      </c>
      <c r="H171" s="113">
        <f>SUMIF('[29]RM Revenue'!$B:$B,'Mason Co. Regulated - Price Out'!$A171,'[29]RM Revenue'!T:T)</f>
        <v>1949.6</v>
      </c>
      <c r="I171" s="113">
        <f>SUMIF('[29]RM Revenue'!$B:$B,'Mason Co. Regulated - Price Out'!$A171,'[29]RM Revenue'!U:U)</f>
        <v>1949.6</v>
      </c>
      <c r="J171" s="113">
        <f>SUMIF('[29]RM Revenue'!$B:$B,'Mason Co. Regulated - Price Out'!$A171,'[29]RM Revenue'!V:V)</f>
        <v>1949.6</v>
      </c>
      <c r="K171" s="113">
        <f>SUMIF('[29]RM Revenue'!$B:$B,'Mason Co. Regulated - Price Out'!$A171,'[29]RM Revenue'!W:W)</f>
        <v>1949.6</v>
      </c>
      <c r="L171" s="113">
        <f>SUMIF('[29]RM Revenue'!$B:$B,'Mason Co. Regulated - Price Out'!$A171,'[29]RM Revenue'!X:X)</f>
        <v>1949.6</v>
      </c>
      <c r="M171" s="113">
        <f>SUMIF('[29]RM Revenue'!$B:$B,'Mason Co. Regulated - Price Out'!$A171,'[29]RM Revenue'!Y:Y)</f>
        <v>1995.09</v>
      </c>
      <c r="N171" s="113">
        <f>SUMIF('[29]RM Revenue'!$B:$B,'Mason Co. Regulated - Price Out'!$A171,'[29]RM Revenue'!Z:Z)</f>
        <v>2047.08</v>
      </c>
      <c r="O171" s="113">
        <f>SUMIF('[29]RM Revenue'!$B:$B,'Mason Co. Regulated - Price Out'!$A171,'[29]RM Revenue'!AA:AA)</f>
        <v>2047.08</v>
      </c>
      <c r="P171" s="113">
        <f>SUMIF('[29]RM Revenue'!$B:$B,'Mason Co. Regulated - Price Out'!$A171,'[29]RM Revenue'!AB:AB)</f>
        <v>2047.08</v>
      </c>
      <c r="Q171" s="113">
        <f>SUMIF('[29]RM Revenue'!$B:$B,'Mason Co. Regulated - Price Out'!$A171,'[29]RM Revenue'!AC:AC)</f>
        <v>2047.08</v>
      </c>
      <c r="R171" s="113">
        <f>SUMIF('[29]RM Revenue'!$B:$B,'Mason Co. Regulated - Price Out'!$A171,'[29]RM Revenue'!AD:AD)</f>
        <v>2047.08</v>
      </c>
      <c r="S171" s="113">
        <f t="shared" si="91"/>
        <v>23928.090000000004</v>
      </c>
      <c r="T171" s="113"/>
      <c r="U171" s="113">
        <f t="shared" si="105"/>
        <v>20</v>
      </c>
      <c r="V171" s="113">
        <f t="shared" si="105"/>
        <v>20</v>
      </c>
      <c r="W171" s="113">
        <f t="shared" si="105"/>
        <v>20</v>
      </c>
      <c r="X171" s="113">
        <f t="shared" si="105"/>
        <v>20</v>
      </c>
      <c r="Y171" s="113">
        <f t="shared" si="105"/>
        <v>20</v>
      </c>
      <c r="Z171" s="113">
        <f t="shared" si="105"/>
        <v>20</v>
      </c>
      <c r="AA171" s="113">
        <f t="shared" si="105"/>
        <v>20.466659827656954</v>
      </c>
      <c r="AB171" s="113">
        <f t="shared" si="105"/>
        <v>21</v>
      </c>
      <c r="AC171" s="113">
        <f t="shared" si="105"/>
        <v>21</v>
      </c>
      <c r="AD171" s="113">
        <f t="shared" si="105"/>
        <v>21</v>
      </c>
      <c r="AE171" s="113">
        <f t="shared" si="105"/>
        <v>21</v>
      </c>
      <c r="AF171" s="113">
        <f t="shared" si="105"/>
        <v>21</v>
      </c>
      <c r="AG171" s="133">
        <f t="shared" si="92"/>
        <v>20.455554985638077</v>
      </c>
      <c r="AH171" s="109"/>
      <c r="AI171" s="159">
        <f t="shared" si="99"/>
        <v>97.745612934270895</v>
      </c>
      <c r="AJ171" s="159">
        <f t="shared" si="100"/>
        <v>0.26561293427089083</v>
      </c>
      <c r="AK171" s="159">
        <f t="shared" si="101"/>
        <v>65.199119782498556</v>
      </c>
      <c r="AL171" s="159">
        <f t="shared" si="102"/>
        <v>23993.289119782501</v>
      </c>
      <c r="AM171" s="160">
        <f t="shared" si="103"/>
        <v>2.7247941554256342E-3</v>
      </c>
      <c r="AN171" s="160">
        <f t="shared" si="104"/>
        <v>2.7247941554256333E-3</v>
      </c>
    </row>
    <row r="172" spans="1:40" s="92" customFormat="1">
      <c r="A172" s="92" t="str">
        <f t="shared" si="90"/>
        <v>MASON CO-REGULATEDRolloffRORENT40M</v>
      </c>
      <c r="B172" s="92">
        <f t="shared" si="86"/>
        <v>1</v>
      </c>
      <c r="C172" s="110" t="s">
        <v>332</v>
      </c>
      <c r="D172" s="110" t="str">
        <f>VLOOKUP(C172,'[29]RM Revenue'!J:K,2,FALSE)</f>
        <v>40YD ROLL OFF-MNTHLY RENT</v>
      </c>
      <c r="E172" s="111">
        <f>VLOOKUP(A172,'[29]Service Codes'!$A$2:$H$803,8,FALSE)</f>
        <v>165.74</v>
      </c>
      <c r="F172" s="112"/>
      <c r="G172" s="113">
        <f>SUMIF('[29]RM Revenue'!$B:$B,'Mason Co. Regulated - Price Out'!$A172,'[29]RM Revenue'!S:S)</f>
        <v>331.48</v>
      </c>
      <c r="H172" s="113">
        <f>SUMIF('[29]RM Revenue'!$B:$B,'Mason Co. Regulated - Price Out'!$A172,'[29]RM Revenue'!T:T)</f>
        <v>331.48</v>
      </c>
      <c r="I172" s="113">
        <f>SUMIF('[29]RM Revenue'!$B:$B,'Mason Co. Regulated - Price Out'!$A172,'[29]RM Revenue'!U:U)</f>
        <v>331.48</v>
      </c>
      <c r="J172" s="113">
        <f>SUMIF('[29]RM Revenue'!$B:$B,'Mason Co. Regulated - Price Out'!$A172,'[29]RM Revenue'!V:V)</f>
        <v>331.48</v>
      </c>
      <c r="K172" s="113">
        <f>SUMIF('[29]RM Revenue'!$B:$B,'Mason Co. Regulated - Price Out'!$A172,'[29]RM Revenue'!W:W)</f>
        <v>331.48</v>
      </c>
      <c r="L172" s="113">
        <f>SUMIF('[29]RM Revenue'!$B:$B,'Mason Co. Regulated - Price Out'!$A172,'[29]RM Revenue'!X:X)</f>
        <v>331.48</v>
      </c>
      <c r="M172" s="113">
        <f>SUMIF('[29]RM Revenue'!$B:$B,'Mason Co. Regulated - Price Out'!$A172,'[29]RM Revenue'!Y:Y)</f>
        <v>331.48</v>
      </c>
      <c r="N172" s="113">
        <f>SUMIF('[29]RM Revenue'!$B:$B,'Mason Co. Regulated - Price Out'!$A172,'[29]RM Revenue'!Z:Z)</f>
        <v>331.48</v>
      </c>
      <c r="O172" s="113">
        <f>SUMIF('[29]RM Revenue'!$B:$B,'Mason Co. Regulated - Price Out'!$A172,'[29]RM Revenue'!AA:AA)</f>
        <v>331.48</v>
      </c>
      <c r="P172" s="113">
        <f>SUMIF('[29]RM Revenue'!$B:$B,'Mason Co. Regulated - Price Out'!$A172,'[29]RM Revenue'!AB:AB)</f>
        <v>331.48</v>
      </c>
      <c r="Q172" s="113">
        <f>SUMIF('[29]RM Revenue'!$B:$B,'Mason Co. Regulated - Price Out'!$A172,'[29]RM Revenue'!AC:AC)</f>
        <v>331.48</v>
      </c>
      <c r="R172" s="113">
        <f>SUMIF('[29]RM Revenue'!$B:$B,'Mason Co. Regulated - Price Out'!$A172,'[29]RM Revenue'!AD:AD)</f>
        <v>331.48</v>
      </c>
      <c r="S172" s="113">
        <f t="shared" si="91"/>
        <v>3977.76</v>
      </c>
      <c r="T172" s="113"/>
      <c r="U172" s="113">
        <f t="shared" si="105"/>
        <v>2</v>
      </c>
      <c r="V172" s="113">
        <f t="shared" si="105"/>
        <v>2</v>
      </c>
      <c r="W172" s="113">
        <f t="shared" si="105"/>
        <v>2</v>
      </c>
      <c r="X172" s="113">
        <f t="shared" si="105"/>
        <v>2</v>
      </c>
      <c r="Y172" s="113">
        <f t="shared" si="105"/>
        <v>2</v>
      </c>
      <c r="Z172" s="113">
        <f t="shared" si="105"/>
        <v>2</v>
      </c>
      <c r="AA172" s="113">
        <f t="shared" si="105"/>
        <v>2</v>
      </c>
      <c r="AB172" s="113">
        <f t="shared" si="105"/>
        <v>2</v>
      </c>
      <c r="AC172" s="113">
        <f t="shared" si="105"/>
        <v>2</v>
      </c>
      <c r="AD172" s="113">
        <f t="shared" si="105"/>
        <v>2</v>
      </c>
      <c r="AE172" s="113">
        <f t="shared" si="105"/>
        <v>2</v>
      </c>
      <c r="AF172" s="113">
        <f t="shared" si="105"/>
        <v>2</v>
      </c>
      <c r="AG172" s="133">
        <f t="shared" si="92"/>
        <v>2</v>
      </c>
      <c r="AH172" s="109"/>
      <c r="AI172" s="159">
        <f t="shared" si="99"/>
        <v>166.19160738332025</v>
      </c>
      <c r="AJ172" s="159">
        <f t="shared" si="100"/>
        <v>0.45160738332023698</v>
      </c>
      <c r="AK172" s="159">
        <f t="shared" si="101"/>
        <v>10.838577199685687</v>
      </c>
      <c r="AL172" s="159">
        <f t="shared" si="102"/>
        <v>3988.5985771996857</v>
      </c>
      <c r="AM172" s="160">
        <f t="shared" si="103"/>
        <v>2.7247941554255882E-3</v>
      </c>
      <c r="AN172" s="160">
        <f t="shared" si="104"/>
        <v>2.7247941554255882E-3</v>
      </c>
    </row>
    <row r="173" spans="1:40" s="92" customFormat="1">
      <c r="A173" s="92" t="str">
        <f t="shared" si="90"/>
        <v>MASON CO-REGULATEDRolloffROLID</v>
      </c>
      <c r="B173" s="92">
        <f t="shared" si="86"/>
        <v>1</v>
      </c>
      <c r="C173" s="110" t="s">
        <v>333</v>
      </c>
      <c r="D173" s="110" t="str">
        <f>VLOOKUP(C173,'[29]RM Revenue'!J:K,2,FALSE)</f>
        <v>ROLL OFF-LID</v>
      </c>
      <c r="E173" s="111">
        <f>VLOOKUP(A173,'[29]Service Codes'!$A$2:$H$803,8,FALSE)</f>
        <v>14.56</v>
      </c>
      <c r="F173" s="112"/>
      <c r="G173" s="113">
        <f>SUMIF('[29]RM Revenue'!$B:$B,'Mason Co. Regulated - Price Out'!$A173,'[29]RM Revenue'!S:S)</f>
        <v>263.05</v>
      </c>
      <c r="H173" s="113">
        <f>SUMIF('[29]RM Revenue'!$B:$B,'Mason Co. Regulated - Price Out'!$A173,'[29]RM Revenue'!T:T)</f>
        <v>262.08</v>
      </c>
      <c r="I173" s="113">
        <f>SUMIF('[29]RM Revenue'!$B:$B,'Mason Co. Regulated - Price Out'!$A173,'[29]RM Revenue'!U:U)</f>
        <v>262.08</v>
      </c>
      <c r="J173" s="113">
        <f>SUMIF('[29]RM Revenue'!$B:$B,'Mason Co. Regulated - Price Out'!$A173,'[29]RM Revenue'!V:V)</f>
        <v>262.08</v>
      </c>
      <c r="K173" s="113">
        <f>SUMIF('[29]RM Revenue'!$B:$B,'Mason Co. Regulated - Price Out'!$A173,'[29]RM Revenue'!W:W)</f>
        <v>262.08</v>
      </c>
      <c r="L173" s="113">
        <f>SUMIF('[29]RM Revenue'!$B:$B,'Mason Co. Regulated - Price Out'!$A173,'[29]RM Revenue'!X:X)</f>
        <v>262.08</v>
      </c>
      <c r="M173" s="113">
        <f>SUMIF('[29]RM Revenue'!$B:$B,'Mason Co. Regulated - Price Out'!$A173,'[29]RM Revenue'!Y:Y)</f>
        <v>280.14999999999998</v>
      </c>
      <c r="N173" s="113">
        <f>SUMIF('[29]RM Revenue'!$B:$B,'Mason Co. Regulated - Price Out'!$A173,'[29]RM Revenue'!Z:Z)</f>
        <v>276.64</v>
      </c>
      <c r="O173" s="113">
        <f>SUMIF('[29]RM Revenue'!$B:$B,'Mason Co. Regulated - Price Out'!$A173,'[29]RM Revenue'!AA:AA)</f>
        <v>278.59999999999997</v>
      </c>
      <c r="P173" s="113">
        <f>SUMIF('[29]RM Revenue'!$B:$B,'Mason Co. Regulated - Price Out'!$A173,'[29]RM Revenue'!AB:AB)</f>
        <v>262.08</v>
      </c>
      <c r="Q173" s="113">
        <f>SUMIF('[29]RM Revenue'!$B:$B,'Mason Co. Regulated - Price Out'!$A173,'[29]RM Revenue'!AC:AC)</f>
        <v>264.99</v>
      </c>
      <c r="R173" s="113">
        <f>SUMIF('[29]RM Revenue'!$B:$B,'Mason Co. Regulated - Price Out'!$A173,'[29]RM Revenue'!AD:AD)</f>
        <v>270.89999999999998</v>
      </c>
      <c r="S173" s="113">
        <f t="shared" si="91"/>
        <v>3206.81</v>
      </c>
      <c r="T173" s="113"/>
      <c r="U173" s="113">
        <f t="shared" si="105"/>
        <v>18.06662087912088</v>
      </c>
      <c r="V173" s="113">
        <f t="shared" si="105"/>
        <v>18</v>
      </c>
      <c r="W173" s="113">
        <f t="shared" si="105"/>
        <v>18</v>
      </c>
      <c r="X173" s="113">
        <f t="shared" si="105"/>
        <v>18</v>
      </c>
      <c r="Y173" s="113">
        <f t="shared" si="105"/>
        <v>18</v>
      </c>
      <c r="Z173" s="113">
        <f t="shared" si="105"/>
        <v>18</v>
      </c>
      <c r="AA173" s="113">
        <f t="shared" si="105"/>
        <v>19.241071428571427</v>
      </c>
      <c r="AB173" s="113">
        <f t="shared" si="105"/>
        <v>19</v>
      </c>
      <c r="AC173" s="113">
        <f t="shared" si="105"/>
        <v>19.134615384615383</v>
      </c>
      <c r="AD173" s="113">
        <f t="shared" si="105"/>
        <v>18</v>
      </c>
      <c r="AE173" s="113">
        <f t="shared" si="105"/>
        <v>18.199862637362639</v>
      </c>
      <c r="AF173" s="113">
        <f t="shared" si="105"/>
        <v>18.60576923076923</v>
      </c>
      <c r="AG173" s="133">
        <f t="shared" si="92"/>
        <v>18.353994963369964</v>
      </c>
      <c r="AH173" s="109"/>
      <c r="AI173" s="159">
        <f t="shared" si="99"/>
        <v>14.599673002902998</v>
      </c>
      <c r="AJ173" s="159">
        <f t="shared" si="100"/>
        <v>3.9673002902997467E-2</v>
      </c>
      <c r="AK173" s="159">
        <f t="shared" si="101"/>
        <v>8.7378971455605292</v>
      </c>
      <c r="AL173" s="159">
        <f t="shared" si="102"/>
        <v>3215.5478971455605</v>
      </c>
      <c r="AM173" s="160">
        <f t="shared" si="103"/>
        <v>2.7247941554256502E-3</v>
      </c>
      <c r="AN173" s="160">
        <f t="shared" si="104"/>
        <v>2.7247941554256502E-3</v>
      </c>
    </row>
    <row r="174" spans="1:40" s="92" customFormat="1">
      <c r="A174" s="92" t="str">
        <f t="shared" si="90"/>
        <v>MASON CO-REGULATEDRolloffRODEL</v>
      </c>
      <c r="B174" s="92">
        <f t="shared" si="86"/>
        <v>1</v>
      </c>
      <c r="C174" s="110" t="s">
        <v>334</v>
      </c>
      <c r="D174" s="110" t="str">
        <f>VLOOKUP(C174,'[29]RM Revenue'!J:K,2,FALSE)</f>
        <v>ROLL OFF-DELIVERY</v>
      </c>
      <c r="E174" s="111">
        <f>VLOOKUP(A174,'[29]Service Codes'!$A$2:$H$803,8,FALSE)</f>
        <v>77.959999999999994</v>
      </c>
      <c r="F174" s="112"/>
      <c r="G174" s="113">
        <f>SUMIF('[29]RM Revenue'!$B:$B,'Mason Co. Regulated - Price Out'!$A174,'[29]RM Revenue'!S:S)</f>
        <v>2026.96</v>
      </c>
      <c r="H174" s="113">
        <f>SUMIF('[29]RM Revenue'!$B:$B,'Mason Co. Regulated - Price Out'!$A174,'[29]RM Revenue'!T:T)</f>
        <v>779.6</v>
      </c>
      <c r="I174" s="113">
        <f>SUMIF('[29]RM Revenue'!$B:$B,'Mason Co. Regulated - Price Out'!$A174,'[29]RM Revenue'!U:U)</f>
        <v>2884.52</v>
      </c>
      <c r="J174" s="113">
        <f>SUMIF('[29]RM Revenue'!$B:$B,'Mason Co. Regulated - Price Out'!$A174,'[29]RM Revenue'!V:V)</f>
        <v>3898</v>
      </c>
      <c r="K174" s="113">
        <f>SUMIF('[29]RM Revenue'!$B:$B,'Mason Co. Regulated - Price Out'!$A174,'[29]RM Revenue'!W:W)</f>
        <v>3430.2400000000002</v>
      </c>
      <c r="L174" s="113">
        <f>SUMIF('[29]RM Revenue'!$B:$B,'Mason Co. Regulated - Price Out'!$A174,'[29]RM Revenue'!X:X)</f>
        <v>3118.4</v>
      </c>
      <c r="M174" s="113">
        <f>SUMIF('[29]RM Revenue'!$B:$B,'Mason Co. Regulated - Price Out'!$A174,'[29]RM Revenue'!Y:Y)</f>
        <v>3586.16</v>
      </c>
      <c r="N174" s="113">
        <f>SUMIF('[29]RM Revenue'!$B:$B,'Mason Co. Regulated - Price Out'!$A174,'[29]RM Revenue'!Z:Z)</f>
        <v>3196.36</v>
      </c>
      <c r="O174" s="113">
        <f>SUMIF('[29]RM Revenue'!$B:$B,'Mason Co. Regulated - Price Out'!$A174,'[29]RM Revenue'!AA:AA)</f>
        <v>2260.84</v>
      </c>
      <c r="P174" s="113">
        <f>SUMIF('[29]RM Revenue'!$B:$B,'Mason Co. Regulated - Price Out'!$A174,'[29]RM Revenue'!AB:AB)</f>
        <v>2260.84</v>
      </c>
      <c r="Q174" s="113">
        <f>SUMIF('[29]RM Revenue'!$B:$B,'Mason Co. Regulated - Price Out'!$A174,'[29]RM Revenue'!AC:AC)</f>
        <v>1637.16</v>
      </c>
      <c r="R174" s="113">
        <f>SUMIF('[29]RM Revenue'!$B:$B,'Mason Co. Regulated - Price Out'!$A174,'[29]RM Revenue'!AD:AD)</f>
        <v>1559.2</v>
      </c>
      <c r="S174" s="113">
        <f t="shared" si="91"/>
        <v>30638.28</v>
      </c>
      <c r="T174" s="113"/>
      <c r="U174" s="113">
        <f t="shared" si="105"/>
        <v>26.000000000000004</v>
      </c>
      <c r="V174" s="113">
        <f t="shared" si="105"/>
        <v>10.000000000000002</v>
      </c>
      <c r="W174" s="113">
        <f t="shared" si="105"/>
        <v>37</v>
      </c>
      <c r="X174" s="113">
        <f t="shared" si="105"/>
        <v>50.000000000000007</v>
      </c>
      <c r="Y174" s="113">
        <f t="shared" si="105"/>
        <v>44.000000000000007</v>
      </c>
      <c r="Z174" s="113">
        <f t="shared" si="105"/>
        <v>40.000000000000007</v>
      </c>
      <c r="AA174" s="113">
        <f t="shared" si="105"/>
        <v>46</v>
      </c>
      <c r="AB174" s="113">
        <f t="shared" si="105"/>
        <v>41.000000000000007</v>
      </c>
      <c r="AC174" s="113">
        <f t="shared" si="105"/>
        <v>29.000000000000004</v>
      </c>
      <c r="AD174" s="113">
        <f t="shared" si="105"/>
        <v>29.000000000000004</v>
      </c>
      <c r="AE174" s="113">
        <f t="shared" si="105"/>
        <v>21.000000000000004</v>
      </c>
      <c r="AF174" s="113">
        <f t="shared" si="105"/>
        <v>20.000000000000004</v>
      </c>
      <c r="AG174" s="133">
        <f t="shared" si="92"/>
        <v>32.75</v>
      </c>
      <c r="AH174" s="109"/>
      <c r="AI174" s="159">
        <f t="shared" si="99"/>
        <v>78.172424952356977</v>
      </c>
      <c r="AJ174" s="159">
        <f t="shared" si="100"/>
        <v>0.212424952356983</v>
      </c>
      <c r="AK174" s="159">
        <f t="shared" si="101"/>
        <v>83.483006276294319</v>
      </c>
      <c r="AL174" s="159">
        <f t="shared" si="102"/>
        <v>30721.763006276295</v>
      </c>
      <c r="AM174" s="160">
        <f t="shared" si="103"/>
        <v>2.7247941554256415E-3</v>
      </c>
      <c r="AN174" s="160">
        <f t="shared" si="104"/>
        <v>2.7247941554256415E-3</v>
      </c>
    </row>
    <row r="175" spans="1:40" s="92" customFormat="1">
      <c r="A175" s="92" t="str">
        <f t="shared" si="90"/>
        <v>MASON CO-REGULATEDRolloffROMILE</v>
      </c>
      <c r="B175" s="92">
        <f t="shared" si="86"/>
        <v>1</v>
      </c>
      <c r="C175" s="110" t="s">
        <v>335</v>
      </c>
      <c r="D175" s="110" t="str">
        <f>VLOOKUP(C175,'[29]RM Revenue'!J:K,2,FALSE)</f>
        <v>ROLL OFF-MILEAGE</v>
      </c>
      <c r="E175" s="111">
        <f>VLOOKUP(A175,'[29]Service Codes'!$A$2:$H$803,8,FALSE)</f>
        <v>2.4300000000000002</v>
      </c>
      <c r="F175" s="112"/>
      <c r="G175" s="113">
        <f>SUMIF('[29]RM Revenue'!$B:$B,'Mason Co. Regulated - Price Out'!$A175,'[29]RM Revenue'!S:S)</f>
        <v>772.74</v>
      </c>
      <c r="H175" s="113">
        <f>SUMIF('[29]RM Revenue'!$B:$B,'Mason Co. Regulated - Price Out'!$A175,'[29]RM Revenue'!T:T)</f>
        <v>512.73</v>
      </c>
      <c r="I175" s="113">
        <f>SUMIF('[29]RM Revenue'!$B:$B,'Mason Co. Regulated - Price Out'!$A175,'[29]RM Revenue'!U:U)</f>
        <v>1059.48</v>
      </c>
      <c r="J175" s="113">
        <f>SUMIF('[29]RM Revenue'!$B:$B,'Mason Co. Regulated - Price Out'!$A175,'[29]RM Revenue'!V:V)</f>
        <v>1222.29</v>
      </c>
      <c r="K175" s="113">
        <f>SUMIF('[29]RM Revenue'!$B:$B,'Mason Co. Regulated - Price Out'!$A175,'[29]RM Revenue'!W:W)</f>
        <v>1108.08</v>
      </c>
      <c r="L175" s="113">
        <f>SUMIF('[29]RM Revenue'!$B:$B,'Mason Co. Regulated - Price Out'!$A175,'[29]RM Revenue'!X:X)</f>
        <v>1511.46</v>
      </c>
      <c r="M175" s="113">
        <f>SUMIF('[29]RM Revenue'!$B:$B,'Mason Co. Regulated - Price Out'!$A175,'[29]RM Revenue'!Y:Y)</f>
        <v>1314.63</v>
      </c>
      <c r="N175" s="113">
        <f>SUMIF('[29]RM Revenue'!$B:$B,'Mason Co. Regulated - Price Out'!$A175,'[29]RM Revenue'!Z:Z)</f>
        <v>1526.04</v>
      </c>
      <c r="O175" s="113">
        <f>SUMIF('[29]RM Revenue'!$B:$B,'Mason Co. Regulated - Price Out'!$A175,'[29]RM Revenue'!AA:AA)</f>
        <v>1020.6</v>
      </c>
      <c r="P175" s="113">
        <f>SUMIF('[29]RM Revenue'!$B:$B,'Mason Co. Regulated - Price Out'!$A175,'[29]RM Revenue'!AB:AB)</f>
        <v>918.54</v>
      </c>
      <c r="Q175" s="113">
        <f>SUMIF('[29]RM Revenue'!$B:$B,'Mason Co. Regulated - Price Out'!$A175,'[29]RM Revenue'!AC:AC)</f>
        <v>809.19</v>
      </c>
      <c r="R175" s="113">
        <f>SUMIF('[29]RM Revenue'!$B:$B,'Mason Co. Regulated - Price Out'!$A175,'[29]RM Revenue'!AD:AD)</f>
        <v>848.07</v>
      </c>
      <c r="S175" s="113">
        <f t="shared" si="91"/>
        <v>12623.85</v>
      </c>
      <c r="T175" s="113"/>
      <c r="U175" s="113">
        <f t="shared" si="105"/>
        <v>318</v>
      </c>
      <c r="V175" s="113">
        <f t="shared" si="105"/>
        <v>211</v>
      </c>
      <c r="W175" s="113">
        <f t="shared" si="105"/>
        <v>436</v>
      </c>
      <c r="X175" s="113">
        <f t="shared" si="105"/>
        <v>502.99999999999994</v>
      </c>
      <c r="Y175" s="113">
        <f t="shared" si="105"/>
        <v>455.99999999999994</v>
      </c>
      <c r="Z175" s="113">
        <f t="shared" si="105"/>
        <v>622</v>
      </c>
      <c r="AA175" s="113">
        <f t="shared" si="105"/>
        <v>541</v>
      </c>
      <c r="AB175" s="113">
        <f t="shared" si="105"/>
        <v>628</v>
      </c>
      <c r="AC175" s="113">
        <f t="shared" si="105"/>
        <v>420</v>
      </c>
      <c r="AD175" s="113">
        <f t="shared" si="105"/>
        <v>377.99999999999994</v>
      </c>
      <c r="AE175" s="113">
        <f t="shared" si="105"/>
        <v>333</v>
      </c>
      <c r="AF175" s="113">
        <f t="shared" si="105"/>
        <v>349</v>
      </c>
      <c r="AG175" s="133">
        <f t="shared" si="92"/>
        <v>432.91666666666669</v>
      </c>
      <c r="AH175" s="109"/>
      <c r="AI175" s="159">
        <f t="shared" si="99"/>
        <v>2.4366212497976845</v>
      </c>
      <c r="AJ175" s="159">
        <f t="shared" si="100"/>
        <v>6.6212497976843032E-3</v>
      </c>
      <c r="AK175" s="159">
        <f t="shared" si="101"/>
        <v>34.397392698969959</v>
      </c>
      <c r="AL175" s="159">
        <f t="shared" si="102"/>
        <v>12658.24739269897</v>
      </c>
      <c r="AM175" s="160">
        <f t="shared" si="103"/>
        <v>2.7247941554256389E-3</v>
      </c>
      <c r="AN175" s="160">
        <f t="shared" si="104"/>
        <v>2.7247941554256394E-3</v>
      </c>
    </row>
    <row r="176" spans="1:40" s="92" customFormat="1">
      <c r="A176" s="92" t="str">
        <f t="shared" si="90"/>
        <v>MASON CO-REGULATEDRolloffWASHOUT</v>
      </c>
      <c r="B176" s="92">
        <f t="shared" si="86"/>
        <v>1</v>
      </c>
      <c r="C176" s="110" t="s">
        <v>336</v>
      </c>
      <c r="D176" s="110" t="str">
        <f>VLOOKUP(C176,'[29]RM Revenue'!J:K,2,FALSE)</f>
        <v>WASHING FEE</v>
      </c>
      <c r="E176" s="111">
        <f>VLOOKUP(A176,'[29]Service Codes'!$A$2:$H$803,8,FALSE)</f>
        <v>10.11</v>
      </c>
      <c r="F176" s="112"/>
      <c r="G176" s="113">
        <f>SUMIF('[29]RM Revenue'!$B:$B,'Mason Co. Regulated - Price Out'!$A176,'[29]RM Revenue'!S:S)</f>
        <v>0</v>
      </c>
      <c r="H176" s="113">
        <f>SUMIF('[29]RM Revenue'!$B:$B,'Mason Co. Regulated - Price Out'!$A176,'[29]RM Revenue'!T:T)</f>
        <v>0</v>
      </c>
      <c r="I176" s="113">
        <f>SUMIF('[29]RM Revenue'!$B:$B,'Mason Co. Regulated - Price Out'!$A176,'[29]RM Revenue'!U:U)</f>
        <v>0</v>
      </c>
      <c r="J176" s="113">
        <f>SUMIF('[29]RM Revenue'!$B:$B,'Mason Co. Regulated - Price Out'!$A176,'[29]RM Revenue'!V:V)</f>
        <v>0</v>
      </c>
      <c r="K176" s="113">
        <f>SUMIF('[29]RM Revenue'!$B:$B,'Mason Co. Regulated - Price Out'!$A176,'[29]RM Revenue'!W:W)</f>
        <v>0</v>
      </c>
      <c r="L176" s="113">
        <f>SUMIF('[29]RM Revenue'!$B:$B,'Mason Co. Regulated - Price Out'!$A176,'[29]RM Revenue'!X:X)</f>
        <v>40.96</v>
      </c>
      <c r="M176" s="113">
        <f>SUMIF('[29]RM Revenue'!$B:$B,'Mason Co. Regulated - Price Out'!$A176,'[29]RM Revenue'!Y:Y)</f>
        <v>20.73</v>
      </c>
      <c r="N176" s="113">
        <f>SUMIF('[29]RM Revenue'!$B:$B,'Mason Co. Regulated - Price Out'!$A176,'[29]RM Revenue'!Z:Z)</f>
        <v>10.62</v>
      </c>
      <c r="O176" s="113">
        <f>SUMIF('[29]RM Revenue'!$B:$B,'Mason Co. Regulated - Price Out'!$A176,'[29]RM Revenue'!AA:AA)</f>
        <v>10.62</v>
      </c>
      <c r="P176" s="113">
        <f>SUMIF('[29]RM Revenue'!$B:$B,'Mason Co. Regulated - Price Out'!$A176,'[29]RM Revenue'!AB:AB)</f>
        <v>31.86</v>
      </c>
      <c r="Q176" s="113">
        <f>SUMIF('[29]RM Revenue'!$B:$B,'Mason Co. Regulated - Price Out'!$A176,'[29]RM Revenue'!AC:AC)</f>
        <v>10.62</v>
      </c>
      <c r="R176" s="113">
        <f>SUMIF('[29]RM Revenue'!$B:$B,'Mason Co. Regulated - Price Out'!$A176,'[29]RM Revenue'!AD:AD)</f>
        <v>0</v>
      </c>
      <c r="S176" s="113">
        <f t="shared" si="91"/>
        <v>125.41000000000001</v>
      </c>
      <c r="T176" s="113"/>
      <c r="U176" s="113">
        <f t="shared" si="105"/>
        <v>0</v>
      </c>
      <c r="V176" s="113">
        <f t="shared" si="105"/>
        <v>0</v>
      </c>
      <c r="W176" s="113">
        <f t="shared" si="105"/>
        <v>0</v>
      </c>
      <c r="X176" s="113">
        <f t="shared" si="105"/>
        <v>0</v>
      </c>
      <c r="Y176" s="113">
        <f t="shared" si="105"/>
        <v>0</v>
      </c>
      <c r="Z176" s="113">
        <f t="shared" si="105"/>
        <v>4.0514342235410492</v>
      </c>
      <c r="AA176" s="113">
        <f t="shared" si="105"/>
        <v>2.0504451038575668</v>
      </c>
      <c r="AB176" s="113">
        <f t="shared" si="105"/>
        <v>1.0504451038575668</v>
      </c>
      <c r="AC176" s="113">
        <f t="shared" si="105"/>
        <v>1.0504451038575668</v>
      </c>
      <c r="AD176" s="113">
        <f t="shared" si="105"/>
        <v>3.1513353115727005</v>
      </c>
      <c r="AE176" s="113">
        <f t="shared" si="105"/>
        <v>1.0504451038575668</v>
      </c>
      <c r="AF176" s="113">
        <f t="shared" si="105"/>
        <v>0</v>
      </c>
      <c r="AG176" s="133">
        <f t="shared" si="92"/>
        <v>1.0337124958786681</v>
      </c>
      <c r="AH176" s="109"/>
      <c r="AI176" s="159">
        <f t="shared" si="99"/>
        <v>10.137547668911353</v>
      </c>
      <c r="AJ176" s="159">
        <f t="shared" si="100"/>
        <v>2.7547668911353185E-2</v>
      </c>
      <c r="AK176" s="159">
        <f t="shared" si="101"/>
        <v>0.34171643503192911</v>
      </c>
      <c r="AL176" s="159">
        <f t="shared" si="102"/>
        <v>125.75171643503194</v>
      </c>
      <c r="AM176" s="160">
        <f t="shared" si="103"/>
        <v>2.7247941554256368E-3</v>
      </c>
      <c r="AN176" s="160">
        <f t="shared" si="104"/>
        <v>2.7247941554256368E-3</v>
      </c>
    </row>
    <row r="177" spans="1:40" s="92" customFormat="1">
      <c r="A177" s="92" t="str">
        <f t="shared" si="90"/>
        <v>MASON CO-REGULATEDRolloffSP</v>
      </c>
      <c r="B177" s="92">
        <f t="shared" si="86"/>
        <v>1</v>
      </c>
      <c r="C177" s="110" t="s">
        <v>337</v>
      </c>
      <c r="D177" s="110" t="str">
        <f>VLOOKUP(C177,'[29]RM Revenue'!J:K,2,FALSE)</f>
        <v>SPECIAL PICKUP</v>
      </c>
      <c r="E177" s="111" t="e">
        <f>VLOOKUP(A177,'[29]Service Codes'!$A$2:$H$803,8,FALSE)</f>
        <v>#N/A</v>
      </c>
      <c r="F177" s="112"/>
      <c r="G177" s="113">
        <f>SUMIF('[29]RM Revenue'!$B:$B,'Mason Co. Regulated - Price Out'!$A177,'[29]RM Revenue'!S:S)</f>
        <v>151.68</v>
      </c>
      <c r="H177" s="113">
        <f>SUMIF('[29]RM Revenue'!$B:$B,'Mason Co. Regulated - Price Out'!$A177,'[29]RM Revenue'!T:T)</f>
        <v>0</v>
      </c>
      <c r="I177" s="113">
        <f>SUMIF('[29]RM Revenue'!$B:$B,'Mason Co. Regulated - Price Out'!$A177,'[29]RM Revenue'!U:U)</f>
        <v>0</v>
      </c>
      <c r="J177" s="113">
        <f>SUMIF('[29]RM Revenue'!$B:$B,'Mason Co. Regulated - Price Out'!$A177,'[29]RM Revenue'!V:V)</f>
        <v>0</v>
      </c>
      <c r="K177" s="113">
        <f>SUMIF('[29]RM Revenue'!$B:$B,'Mason Co. Regulated - Price Out'!$A177,'[29]RM Revenue'!W:W)</f>
        <v>151.68</v>
      </c>
      <c r="L177" s="113">
        <f>SUMIF('[29]RM Revenue'!$B:$B,'Mason Co. Regulated - Price Out'!$A177,'[29]RM Revenue'!X:X)</f>
        <v>0</v>
      </c>
      <c r="M177" s="113">
        <f>SUMIF('[29]RM Revenue'!$B:$B,'Mason Co. Regulated - Price Out'!$A177,'[29]RM Revenue'!Y:Y)</f>
        <v>606.72</v>
      </c>
      <c r="N177" s="113">
        <f>SUMIF('[29]RM Revenue'!$B:$B,'Mason Co. Regulated - Price Out'!$A177,'[29]RM Revenue'!Z:Z)</f>
        <v>151.68</v>
      </c>
      <c r="O177" s="113">
        <f>SUMIF('[29]RM Revenue'!$B:$B,'Mason Co. Regulated - Price Out'!$A177,'[29]RM Revenue'!AA:AA)</f>
        <v>151.68</v>
      </c>
      <c r="P177" s="113">
        <f>SUMIF('[29]RM Revenue'!$B:$B,'Mason Co. Regulated - Price Out'!$A177,'[29]RM Revenue'!AB:AB)</f>
        <v>606.72</v>
      </c>
      <c r="Q177" s="113">
        <f>SUMIF('[29]RM Revenue'!$B:$B,'Mason Co. Regulated - Price Out'!$A177,'[29]RM Revenue'!AC:AC)</f>
        <v>151.68</v>
      </c>
      <c r="R177" s="113">
        <f>SUMIF('[29]RM Revenue'!$B:$B,'Mason Co. Regulated - Price Out'!$A177,'[29]RM Revenue'!AD:AD)</f>
        <v>303.36</v>
      </c>
      <c r="S177" s="113">
        <f t="shared" si="91"/>
        <v>2275.2000000000003</v>
      </c>
      <c r="T177" s="113"/>
      <c r="U177" s="113">
        <f t="shared" si="105"/>
        <v>0</v>
      </c>
      <c r="V177" s="113">
        <f t="shared" si="105"/>
        <v>0</v>
      </c>
      <c r="W177" s="113">
        <f t="shared" si="105"/>
        <v>0</v>
      </c>
      <c r="X177" s="113">
        <f t="shared" si="105"/>
        <v>0</v>
      </c>
      <c r="Y177" s="113">
        <f t="shared" si="105"/>
        <v>0</v>
      </c>
      <c r="Z177" s="113">
        <f t="shared" si="105"/>
        <v>0</v>
      </c>
      <c r="AA177" s="113">
        <f t="shared" si="105"/>
        <v>0</v>
      </c>
      <c r="AB177" s="113">
        <f t="shared" si="105"/>
        <v>0</v>
      </c>
      <c r="AC177" s="113">
        <f t="shared" si="105"/>
        <v>0</v>
      </c>
      <c r="AD177" s="113">
        <f t="shared" si="105"/>
        <v>0</v>
      </c>
      <c r="AE177" s="113">
        <f t="shared" si="105"/>
        <v>0</v>
      </c>
      <c r="AF177" s="113">
        <f t="shared" si="105"/>
        <v>0</v>
      </c>
      <c r="AG177" s="133">
        <f t="shared" si="92"/>
        <v>0</v>
      </c>
      <c r="AH177" s="109"/>
      <c r="AI177" s="159">
        <f t="shared" si="99"/>
        <v>0</v>
      </c>
      <c r="AJ177" s="159">
        <f t="shared" si="100"/>
        <v>0</v>
      </c>
      <c r="AK177" s="159">
        <f t="shared" si="101"/>
        <v>0</v>
      </c>
      <c r="AL177" s="159">
        <f t="shared" si="102"/>
        <v>2275.2000000000003</v>
      </c>
      <c r="AM177" s="160" t="e">
        <f t="shared" si="103"/>
        <v>#N/A</v>
      </c>
      <c r="AN177" s="160">
        <f t="shared" si="104"/>
        <v>0</v>
      </c>
    </row>
    <row r="178" spans="1:40" s="92" customFormat="1">
      <c r="A178" s="92" t="str">
        <f>$A$1&amp;"SURC"&amp;C178</f>
        <v>MASON CO-REGULATEDSURCFUEL-RO MASON</v>
      </c>
      <c r="B178" s="92">
        <f t="shared" si="86"/>
        <v>1</v>
      </c>
      <c r="C178" s="110" t="s">
        <v>338</v>
      </c>
      <c r="D178" s="110" t="str">
        <f>VLOOKUP(C178,'[29]RM Revenue'!J:K,2,FALSE)</f>
        <v>FUEL &amp; MATERIAL SURCHARGE</v>
      </c>
      <c r="E178" s="111" t="e">
        <f>VLOOKUP(A178,'[29]Service Codes'!$A$2:$H$803,8,FALSE)</f>
        <v>#N/A</v>
      </c>
      <c r="F178" s="112"/>
      <c r="G178" s="113">
        <f>SUMIF('[29]RM Revenue'!$B:$B,'Mason Co. Regulated - Price Out'!$A178,'[29]RM Revenue'!S:S)</f>
        <v>0</v>
      </c>
      <c r="H178" s="113">
        <f>SUMIF('[29]RM Revenue'!$B:$B,'Mason Co. Regulated - Price Out'!$A178,'[29]RM Revenue'!T:T)</f>
        <v>0</v>
      </c>
      <c r="I178" s="113">
        <f>SUMIF('[29]RM Revenue'!$B:$B,'Mason Co. Regulated - Price Out'!$A178,'[29]RM Revenue'!U:U)</f>
        <v>0</v>
      </c>
      <c r="J178" s="113">
        <f>SUMIF('[29]RM Revenue'!$B:$B,'Mason Co. Regulated - Price Out'!$A178,'[29]RM Revenue'!V:V)</f>
        <v>0</v>
      </c>
      <c r="K178" s="113">
        <f>SUMIF('[29]RM Revenue'!$B:$B,'Mason Co. Regulated - Price Out'!$A178,'[29]RM Revenue'!W:W)</f>
        <v>0</v>
      </c>
      <c r="L178" s="113">
        <f>SUMIF('[29]RM Revenue'!$B:$B,'Mason Co. Regulated - Price Out'!$A178,'[29]RM Revenue'!X:X)</f>
        <v>0</v>
      </c>
      <c r="M178" s="113">
        <f>SUMIF('[29]RM Revenue'!$B:$B,'Mason Co. Regulated - Price Out'!$A178,'[29]RM Revenue'!Y:Y)</f>
        <v>0</v>
      </c>
      <c r="N178" s="113">
        <f>SUMIF('[29]RM Revenue'!$B:$B,'Mason Co. Regulated - Price Out'!$A178,'[29]RM Revenue'!Z:Z)</f>
        <v>0</v>
      </c>
      <c r="O178" s="113">
        <f>SUMIF('[29]RM Revenue'!$B:$B,'Mason Co. Regulated - Price Out'!$A178,'[29]RM Revenue'!AA:AA)</f>
        <v>0</v>
      </c>
      <c r="P178" s="113">
        <f>SUMIF('[29]RM Revenue'!$B:$B,'Mason Co. Regulated - Price Out'!$A178,'[29]RM Revenue'!AB:AB)</f>
        <v>0</v>
      </c>
      <c r="Q178" s="113">
        <f>SUMIF('[29]RM Revenue'!$B:$B,'Mason Co. Regulated - Price Out'!$A178,'[29]RM Revenue'!AC:AC)</f>
        <v>0</v>
      </c>
      <c r="R178" s="113">
        <f>SUMIF('[29]RM Revenue'!$B:$B,'Mason Co. Regulated - Price Out'!$A178,'[29]RM Revenue'!AD:AD)</f>
        <v>0</v>
      </c>
      <c r="S178" s="113">
        <f t="shared" si="91"/>
        <v>0</v>
      </c>
      <c r="T178" s="113"/>
      <c r="U178" s="113">
        <f t="shared" si="105"/>
        <v>0</v>
      </c>
      <c r="V178" s="113">
        <f t="shared" si="105"/>
        <v>0</v>
      </c>
      <c r="W178" s="113">
        <f t="shared" si="105"/>
        <v>0</v>
      </c>
      <c r="X178" s="113">
        <f t="shared" si="105"/>
        <v>0</v>
      </c>
      <c r="Y178" s="113">
        <f t="shared" si="105"/>
        <v>0</v>
      </c>
      <c r="Z178" s="113">
        <f t="shared" si="105"/>
        <v>0</v>
      </c>
      <c r="AA178" s="113">
        <f t="shared" si="105"/>
        <v>0</v>
      </c>
      <c r="AB178" s="113">
        <f t="shared" si="105"/>
        <v>0</v>
      </c>
      <c r="AC178" s="113">
        <f t="shared" si="105"/>
        <v>0</v>
      </c>
      <c r="AD178" s="113">
        <f t="shared" si="105"/>
        <v>0</v>
      </c>
      <c r="AE178" s="113">
        <f t="shared" si="105"/>
        <v>0</v>
      </c>
      <c r="AF178" s="113">
        <f t="shared" si="105"/>
        <v>0</v>
      </c>
      <c r="AG178" s="133">
        <f t="shared" si="92"/>
        <v>0</v>
      </c>
      <c r="AH178" s="109"/>
      <c r="AI178" s="159">
        <f t="shared" si="99"/>
        <v>0</v>
      </c>
      <c r="AJ178" s="159">
        <f t="shared" si="100"/>
        <v>0</v>
      </c>
      <c r="AK178" s="159">
        <f t="shared" si="101"/>
        <v>0</v>
      </c>
      <c r="AL178" s="159">
        <f t="shared" si="102"/>
        <v>0</v>
      </c>
      <c r="AM178" s="160" t="e">
        <f t="shared" si="103"/>
        <v>#N/A</v>
      </c>
      <c r="AN178" s="160" t="e">
        <f t="shared" si="104"/>
        <v>#DIV/0!</v>
      </c>
    </row>
    <row r="179" spans="1:40" s="92" customFormat="1">
      <c r="A179" s="92" t="str">
        <f>$A$1&amp;"Rolloff"&amp;C179</f>
        <v>MASON CO-REGULATEDRolloffROWAIT</v>
      </c>
      <c r="B179" s="92">
        <f t="shared" si="86"/>
        <v>1</v>
      </c>
      <c r="C179" s="110" t="s">
        <v>339</v>
      </c>
      <c r="D179" s="110" t="str">
        <f>VLOOKUP(C179,'[29]RM Revenue'!J:K,2,FALSE)</f>
        <v>TIME/STANDBY CHARGE</v>
      </c>
      <c r="E179" s="111">
        <f>VLOOKUP(A179,'[29]Service Codes'!$A$2:$H$803,8,FALSE)</f>
        <v>0</v>
      </c>
      <c r="F179" s="112"/>
      <c r="G179" s="113">
        <f>SUMIF('[29]RM Revenue'!$B:$B,'Mason Co. Regulated - Price Out'!$A179,'[29]RM Revenue'!S:S)</f>
        <v>0</v>
      </c>
      <c r="H179" s="113">
        <f>SUMIF('[29]RM Revenue'!$B:$B,'Mason Co. Regulated - Price Out'!$A179,'[29]RM Revenue'!T:T)</f>
        <v>0</v>
      </c>
      <c r="I179" s="113">
        <f>SUMIF('[29]RM Revenue'!$B:$B,'Mason Co. Regulated - Price Out'!$A179,'[29]RM Revenue'!U:U)</f>
        <v>0</v>
      </c>
      <c r="J179" s="113">
        <f>SUMIF('[29]RM Revenue'!$B:$B,'Mason Co. Regulated - Price Out'!$A179,'[29]RM Revenue'!V:V)</f>
        <v>0</v>
      </c>
      <c r="K179" s="113">
        <f>SUMIF('[29]RM Revenue'!$B:$B,'Mason Co. Regulated - Price Out'!$A179,'[29]RM Revenue'!W:W)</f>
        <v>0</v>
      </c>
      <c r="L179" s="113">
        <f>SUMIF('[29]RM Revenue'!$B:$B,'Mason Co. Regulated - Price Out'!$A179,'[29]RM Revenue'!X:X)</f>
        <v>0</v>
      </c>
      <c r="M179" s="113">
        <f>SUMIF('[29]RM Revenue'!$B:$B,'Mason Co. Regulated - Price Out'!$A179,'[29]RM Revenue'!Y:Y)</f>
        <v>0</v>
      </c>
      <c r="N179" s="113">
        <f>SUMIF('[29]RM Revenue'!$B:$B,'Mason Co. Regulated - Price Out'!$A179,'[29]RM Revenue'!Z:Z)</f>
        <v>0</v>
      </c>
      <c r="O179" s="113">
        <f>SUMIF('[29]RM Revenue'!$B:$B,'Mason Co. Regulated - Price Out'!$A179,'[29]RM Revenue'!AA:AA)</f>
        <v>0</v>
      </c>
      <c r="P179" s="113">
        <f>SUMIF('[29]RM Revenue'!$B:$B,'Mason Co. Regulated - Price Out'!$A179,'[29]RM Revenue'!AB:AB)</f>
        <v>0</v>
      </c>
      <c r="Q179" s="113">
        <f>SUMIF('[29]RM Revenue'!$B:$B,'Mason Co. Regulated - Price Out'!$A179,'[29]RM Revenue'!AC:AC)</f>
        <v>0</v>
      </c>
      <c r="R179" s="113">
        <f>SUMIF('[29]RM Revenue'!$B:$B,'Mason Co. Regulated - Price Out'!$A179,'[29]RM Revenue'!AD:AD)</f>
        <v>0</v>
      </c>
      <c r="S179" s="113">
        <f>SUM(G179:R179)</f>
        <v>0</v>
      </c>
      <c r="T179" s="113"/>
      <c r="U179" s="113">
        <f t="shared" si="105"/>
        <v>0</v>
      </c>
      <c r="V179" s="113">
        <f t="shared" si="105"/>
        <v>0</v>
      </c>
      <c r="W179" s="113">
        <f t="shared" si="105"/>
        <v>0</v>
      </c>
      <c r="X179" s="113">
        <f t="shared" si="105"/>
        <v>0</v>
      </c>
      <c r="Y179" s="113">
        <f t="shared" si="105"/>
        <v>0</v>
      </c>
      <c r="Z179" s="113">
        <f t="shared" si="105"/>
        <v>0</v>
      </c>
      <c r="AA179" s="113">
        <f t="shared" si="105"/>
        <v>0</v>
      </c>
      <c r="AB179" s="113">
        <f t="shared" si="105"/>
        <v>0</v>
      </c>
      <c r="AC179" s="113">
        <f t="shared" si="105"/>
        <v>0</v>
      </c>
      <c r="AD179" s="113">
        <f t="shared" si="105"/>
        <v>0</v>
      </c>
      <c r="AE179" s="113">
        <f t="shared" si="105"/>
        <v>0</v>
      </c>
      <c r="AF179" s="113">
        <f t="shared" si="105"/>
        <v>0</v>
      </c>
      <c r="AG179" s="133">
        <f t="shared" si="92"/>
        <v>0</v>
      </c>
      <c r="AH179" s="109"/>
      <c r="AI179" s="159">
        <f t="shared" si="99"/>
        <v>0</v>
      </c>
      <c r="AJ179" s="159">
        <f t="shared" si="100"/>
        <v>0</v>
      </c>
      <c r="AK179" s="159">
        <f t="shared" si="101"/>
        <v>0</v>
      </c>
      <c r="AL179" s="159">
        <f t="shared" si="102"/>
        <v>0</v>
      </c>
      <c r="AM179" s="160" t="e">
        <f t="shared" si="103"/>
        <v>#DIV/0!</v>
      </c>
      <c r="AN179" s="160" t="e">
        <f t="shared" si="104"/>
        <v>#DIV/0!</v>
      </c>
    </row>
    <row r="180" spans="1:40" s="92" customFormat="1" ht="13.5" customHeight="1">
      <c r="A180" s="92" t="str">
        <f>$A$1&amp;"Rolloff"&amp;C180</f>
        <v>MASON CO-REGULATEDRolloffROHOUR</v>
      </c>
      <c r="B180" s="92">
        <f t="shared" si="86"/>
        <v>1</v>
      </c>
      <c r="C180" s="110" t="s">
        <v>340</v>
      </c>
      <c r="D180" s="110" t="str">
        <f>VLOOKUP(C180,'[29]RM Revenue'!J:K,2,FALSE)</f>
        <v>ROLL OFF PER HOUR</v>
      </c>
      <c r="E180" s="111" t="e">
        <f>VLOOKUP(A180,'[29]Service Codes'!$A$2:$H$803,8,FALSE)</f>
        <v>#N/A</v>
      </c>
      <c r="F180" s="112"/>
      <c r="G180" s="113">
        <f>SUMIF('[29]RM Revenue'!$B:$B,'Mason Co. Regulated - Price Out'!$A180,'[29]RM Revenue'!S:S)</f>
        <v>0</v>
      </c>
      <c r="H180" s="113">
        <f>SUMIF('[29]RM Revenue'!$B:$B,'Mason Co. Regulated - Price Out'!$A180,'[29]RM Revenue'!T:T)</f>
        <v>0</v>
      </c>
      <c r="I180" s="113">
        <f>SUMIF('[29]RM Revenue'!$B:$B,'Mason Co. Regulated - Price Out'!$A180,'[29]RM Revenue'!U:U)</f>
        <v>151.68</v>
      </c>
      <c r="J180" s="113">
        <f>SUMIF('[29]RM Revenue'!$B:$B,'Mason Co. Regulated - Price Out'!$A180,'[29]RM Revenue'!V:V)</f>
        <v>0</v>
      </c>
      <c r="K180" s="113">
        <f>SUMIF('[29]RM Revenue'!$B:$B,'Mason Co. Regulated - Price Out'!$A180,'[29]RM Revenue'!W:W)</f>
        <v>0</v>
      </c>
      <c r="L180" s="113">
        <f>SUMIF('[29]RM Revenue'!$B:$B,'Mason Co. Regulated - Price Out'!$A180,'[29]RM Revenue'!X:X)</f>
        <v>0</v>
      </c>
      <c r="M180" s="113">
        <f>SUMIF('[29]RM Revenue'!$B:$B,'Mason Co. Regulated - Price Out'!$A180,'[29]RM Revenue'!Y:Y)</f>
        <v>0</v>
      </c>
      <c r="N180" s="113">
        <f>SUMIF('[29]RM Revenue'!$B:$B,'Mason Co. Regulated - Price Out'!$A180,'[29]RM Revenue'!Z:Z)</f>
        <v>0</v>
      </c>
      <c r="O180" s="113">
        <f>SUMIF('[29]RM Revenue'!$B:$B,'Mason Co. Regulated - Price Out'!$A180,'[29]RM Revenue'!AA:AA)</f>
        <v>0</v>
      </c>
      <c r="P180" s="113">
        <f>SUMIF('[29]RM Revenue'!$B:$B,'Mason Co. Regulated - Price Out'!$A180,'[29]RM Revenue'!AB:AB)</f>
        <v>0</v>
      </c>
      <c r="Q180" s="113">
        <f>SUMIF('[29]RM Revenue'!$B:$B,'Mason Co. Regulated - Price Out'!$A180,'[29]RM Revenue'!AC:AC)</f>
        <v>0</v>
      </c>
      <c r="R180" s="113">
        <f>SUMIF('[29]RM Revenue'!$B:$B,'Mason Co. Regulated - Price Out'!$A180,'[29]RM Revenue'!AD:AD)</f>
        <v>0</v>
      </c>
      <c r="S180" s="113">
        <f>SUM(G180:R180)</f>
        <v>151.68</v>
      </c>
      <c r="T180" s="113"/>
      <c r="U180" s="113">
        <f t="shared" si="105"/>
        <v>0</v>
      </c>
      <c r="V180" s="113">
        <f t="shared" si="105"/>
        <v>0</v>
      </c>
      <c r="W180" s="113">
        <f t="shared" si="105"/>
        <v>0</v>
      </c>
      <c r="X180" s="113">
        <f t="shared" si="105"/>
        <v>0</v>
      </c>
      <c r="Y180" s="113">
        <f t="shared" si="105"/>
        <v>0</v>
      </c>
      <c r="Z180" s="113">
        <f t="shared" si="105"/>
        <v>0</v>
      </c>
      <c r="AA180" s="113">
        <f t="shared" si="105"/>
        <v>0</v>
      </c>
      <c r="AB180" s="113">
        <f t="shared" si="105"/>
        <v>0</v>
      </c>
      <c r="AC180" s="113">
        <f t="shared" si="105"/>
        <v>0</v>
      </c>
      <c r="AD180" s="113">
        <f t="shared" si="105"/>
        <v>0</v>
      </c>
      <c r="AE180" s="113">
        <f t="shared" si="105"/>
        <v>0</v>
      </c>
      <c r="AF180" s="113">
        <f t="shared" si="105"/>
        <v>0</v>
      </c>
      <c r="AG180" s="133">
        <f t="shared" si="92"/>
        <v>0</v>
      </c>
      <c r="AH180" s="109"/>
      <c r="AI180" s="159">
        <f t="shared" si="99"/>
        <v>0</v>
      </c>
      <c r="AJ180" s="159">
        <f t="shared" si="100"/>
        <v>0</v>
      </c>
      <c r="AK180" s="159">
        <f t="shared" si="101"/>
        <v>0</v>
      </c>
      <c r="AL180" s="159">
        <f t="shared" si="102"/>
        <v>151.68</v>
      </c>
      <c r="AM180" s="160" t="e">
        <f t="shared" si="103"/>
        <v>#N/A</v>
      </c>
      <c r="AN180" s="160">
        <f t="shared" si="104"/>
        <v>0</v>
      </c>
    </row>
    <row r="181" spans="1:40">
      <c r="A181" s="94" t="str">
        <f>$A$1&amp;"Rolloff"&amp;C181</f>
        <v>MASON CO-REGULATEDRolloffRORELOCATE</v>
      </c>
      <c r="B181" s="94">
        <f t="shared" si="86"/>
        <v>1</v>
      </c>
      <c r="C181" s="110" t="s">
        <v>341</v>
      </c>
      <c r="D181" s="110" t="str">
        <f>VLOOKUP(C181,'[29]RM Revenue'!J:K,2,FALSE)</f>
        <v>ROLL OFF RELOCATE</v>
      </c>
      <c r="E181" s="111" t="e">
        <f>VLOOKUP(A181,'[29]Service Codes'!$A$2:$H$803,8,FALSE)</f>
        <v>#N/A</v>
      </c>
      <c r="F181" s="112"/>
      <c r="G181" s="113">
        <f>SUMIF('[29]RM Revenue'!$B:$B,'Mason Co. Regulated - Price Out'!$A181,'[29]RM Revenue'!S:S)</f>
        <v>0</v>
      </c>
      <c r="H181" s="113">
        <f>SUMIF('[29]RM Revenue'!$B:$B,'Mason Co. Regulated - Price Out'!$A181,'[29]RM Revenue'!T:T)</f>
        <v>0</v>
      </c>
      <c r="I181" s="113">
        <f>SUMIF('[29]RM Revenue'!$B:$B,'Mason Co. Regulated - Price Out'!$A181,'[29]RM Revenue'!U:U)</f>
        <v>0</v>
      </c>
      <c r="J181" s="113">
        <f>SUMIF('[29]RM Revenue'!$B:$B,'Mason Co. Regulated - Price Out'!$A181,'[29]RM Revenue'!V:V)</f>
        <v>331.48</v>
      </c>
      <c r="K181" s="113">
        <f>SUMIF('[29]RM Revenue'!$B:$B,'Mason Co. Regulated - Price Out'!$A181,'[29]RM Revenue'!W:W)</f>
        <v>0</v>
      </c>
      <c r="L181" s="113">
        <f>SUMIF('[29]RM Revenue'!$B:$B,'Mason Co. Regulated - Price Out'!$A181,'[29]RM Revenue'!X:X)</f>
        <v>0</v>
      </c>
      <c r="M181" s="113">
        <f>SUMIF('[29]RM Revenue'!$B:$B,'Mason Co. Regulated - Price Out'!$A181,'[29]RM Revenue'!Y:Y)</f>
        <v>0</v>
      </c>
      <c r="N181" s="113">
        <f>SUMIF('[29]RM Revenue'!$B:$B,'Mason Co. Regulated - Price Out'!$A181,'[29]RM Revenue'!Z:Z)</f>
        <v>0</v>
      </c>
      <c r="O181" s="113">
        <f>SUMIF('[29]RM Revenue'!$B:$B,'Mason Co. Regulated - Price Out'!$A181,'[29]RM Revenue'!AA:AA)</f>
        <v>77.959999999999994</v>
      </c>
      <c r="P181" s="113">
        <f>SUMIF('[29]RM Revenue'!$B:$B,'Mason Co. Regulated - Price Out'!$A181,'[29]RM Revenue'!AB:AB)</f>
        <v>97.48</v>
      </c>
      <c r="Q181" s="113">
        <f>SUMIF('[29]RM Revenue'!$B:$B,'Mason Co. Regulated - Price Out'!$A181,'[29]RM Revenue'!AC:AC)</f>
        <v>0</v>
      </c>
      <c r="R181" s="113">
        <f>SUMIF('[29]RM Revenue'!$B:$B,'Mason Co. Regulated - Price Out'!$A181,'[29]RM Revenue'!AD:AD)</f>
        <v>0</v>
      </c>
      <c r="S181" s="114">
        <f>SUM(G181:R181)</f>
        <v>506.92</v>
      </c>
      <c r="T181" s="114"/>
      <c r="U181" s="114">
        <f t="shared" si="105"/>
        <v>0</v>
      </c>
      <c r="V181" s="114">
        <f t="shared" si="105"/>
        <v>0</v>
      </c>
      <c r="W181" s="114">
        <f t="shared" si="105"/>
        <v>0</v>
      </c>
      <c r="X181" s="114">
        <f t="shared" si="105"/>
        <v>0</v>
      </c>
      <c r="Y181" s="114">
        <f t="shared" si="105"/>
        <v>0</v>
      </c>
      <c r="Z181" s="114">
        <f t="shared" si="105"/>
        <v>0</v>
      </c>
      <c r="AA181" s="114">
        <f t="shared" si="105"/>
        <v>0</v>
      </c>
      <c r="AB181" s="114">
        <f t="shared" si="105"/>
        <v>0</v>
      </c>
      <c r="AC181" s="114">
        <f t="shared" si="105"/>
        <v>0</v>
      </c>
      <c r="AD181" s="114">
        <f t="shared" si="105"/>
        <v>0</v>
      </c>
      <c r="AE181" s="114">
        <f t="shared" si="105"/>
        <v>0</v>
      </c>
      <c r="AF181" s="114">
        <f t="shared" si="105"/>
        <v>0</v>
      </c>
      <c r="AG181" s="133">
        <f t="shared" si="92"/>
        <v>0</v>
      </c>
      <c r="AI181" s="159">
        <f t="shared" si="99"/>
        <v>0</v>
      </c>
      <c r="AJ181" s="159">
        <f t="shared" si="100"/>
        <v>0</v>
      </c>
      <c r="AK181" s="159">
        <f t="shared" si="101"/>
        <v>0</v>
      </c>
      <c r="AL181" s="159">
        <f t="shared" si="102"/>
        <v>506.92</v>
      </c>
      <c r="AM181" s="160" t="e">
        <f t="shared" si="103"/>
        <v>#N/A</v>
      </c>
      <c r="AN181" s="160">
        <f t="shared" si="104"/>
        <v>0</v>
      </c>
    </row>
    <row r="182" spans="1:40">
      <c r="A182" s="94" t="str">
        <f>$A$1&amp;"Rolloff"&amp;C182</f>
        <v>MASON CO-REGULATEDRolloffADJOTHRO</v>
      </c>
      <c r="B182" s="94">
        <f t="shared" si="86"/>
        <v>1</v>
      </c>
      <c r="C182" s="110" t="s">
        <v>342</v>
      </c>
      <c r="D182" s="110" t="str">
        <f>VLOOKUP(C182,'[29]RM Revenue'!J:K,2,FALSE)</f>
        <v>ADJUSTMENT</v>
      </c>
      <c r="E182" s="111" t="e">
        <f>VLOOKUP(A182,'[29]Service Codes'!$A$2:$H$803,8,FALSE)</f>
        <v>#N/A</v>
      </c>
      <c r="F182" s="112"/>
      <c r="G182" s="113">
        <f>SUMIF('[29]RM Revenue'!$B:$B,'Mason Co. Regulated - Price Out'!$A182,'[29]RM Revenue'!S:S)</f>
        <v>0</v>
      </c>
      <c r="H182" s="113">
        <f>SUMIF('[29]RM Revenue'!$B:$B,'Mason Co. Regulated - Price Out'!$A182,'[29]RM Revenue'!T:T)</f>
        <v>0</v>
      </c>
      <c r="I182" s="113">
        <f>SUMIF('[29]RM Revenue'!$B:$B,'Mason Co. Regulated - Price Out'!$A182,'[29]RM Revenue'!U:U)</f>
        <v>0</v>
      </c>
      <c r="J182" s="113">
        <f>SUMIF('[29]RM Revenue'!$B:$B,'Mason Co. Regulated - Price Out'!$A182,'[29]RM Revenue'!V:V)</f>
        <v>0</v>
      </c>
      <c r="K182" s="113">
        <f>SUMIF('[29]RM Revenue'!$B:$B,'Mason Co. Regulated - Price Out'!$A182,'[29]RM Revenue'!W:W)</f>
        <v>-20.059999999999999</v>
      </c>
      <c r="L182" s="113">
        <f>SUMIF('[29]RM Revenue'!$B:$B,'Mason Co. Regulated - Price Out'!$A182,'[29]RM Revenue'!X:X)</f>
        <v>0</v>
      </c>
      <c r="M182" s="113">
        <f>SUMIF('[29]RM Revenue'!$B:$B,'Mason Co. Regulated - Price Out'!$A182,'[29]RM Revenue'!Y:Y)</f>
        <v>0</v>
      </c>
      <c r="N182" s="113">
        <f>SUMIF('[29]RM Revenue'!$B:$B,'Mason Co. Regulated - Price Out'!$A182,'[29]RM Revenue'!Z:Z)</f>
        <v>0</v>
      </c>
      <c r="O182" s="113">
        <f>SUMIF('[29]RM Revenue'!$B:$B,'Mason Co. Regulated - Price Out'!$A182,'[29]RM Revenue'!AA:AA)</f>
        <v>0</v>
      </c>
      <c r="P182" s="113">
        <f>SUMIF('[29]RM Revenue'!$B:$B,'Mason Co. Regulated - Price Out'!$A182,'[29]RM Revenue'!AB:AB)</f>
        <v>0</v>
      </c>
      <c r="Q182" s="113">
        <f>SUMIF('[29]RM Revenue'!$B:$B,'Mason Co. Regulated - Price Out'!$A182,'[29]RM Revenue'!AC:AC)</f>
        <v>0</v>
      </c>
      <c r="R182" s="113">
        <f>SUMIF('[29]RM Revenue'!$B:$B,'Mason Co. Regulated - Price Out'!$A182,'[29]RM Revenue'!AD:AD)</f>
        <v>0</v>
      </c>
      <c r="S182" s="114">
        <f t="shared" ref="S182:S183" si="107">SUM(G182:R182)</f>
        <v>-20.059999999999999</v>
      </c>
      <c r="T182" s="114"/>
      <c r="U182" s="114">
        <f t="shared" si="105"/>
        <v>0</v>
      </c>
      <c r="V182" s="114">
        <f t="shared" si="105"/>
        <v>0</v>
      </c>
      <c r="W182" s="114">
        <f t="shared" si="105"/>
        <v>0</v>
      </c>
      <c r="X182" s="114">
        <f t="shared" si="105"/>
        <v>0</v>
      </c>
      <c r="Y182" s="114">
        <f t="shared" si="105"/>
        <v>0</v>
      </c>
      <c r="Z182" s="114">
        <f t="shared" si="105"/>
        <v>0</v>
      </c>
      <c r="AA182" s="114">
        <f t="shared" si="105"/>
        <v>0</v>
      </c>
      <c r="AB182" s="114">
        <f t="shared" si="105"/>
        <v>0</v>
      </c>
      <c r="AC182" s="114">
        <f t="shared" si="105"/>
        <v>0</v>
      </c>
      <c r="AD182" s="114">
        <f t="shared" si="105"/>
        <v>0</v>
      </c>
      <c r="AE182" s="114">
        <f t="shared" si="105"/>
        <v>0</v>
      </c>
      <c r="AF182" s="114">
        <f t="shared" si="105"/>
        <v>0</v>
      </c>
      <c r="AG182" s="133">
        <f t="shared" si="92"/>
        <v>0</v>
      </c>
      <c r="AI182" s="159">
        <f t="shared" si="99"/>
        <v>0</v>
      </c>
      <c r="AJ182" s="159">
        <f t="shared" si="100"/>
        <v>0</v>
      </c>
      <c r="AK182" s="159">
        <f t="shared" si="101"/>
        <v>0</v>
      </c>
      <c r="AL182" s="159">
        <f t="shared" si="102"/>
        <v>-20.059999999999999</v>
      </c>
      <c r="AM182" s="160" t="e">
        <f t="shared" si="103"/>
        <v>#N/A</v>
      </c>
      <c r="AN182" s="160">
        <f t="shared" si="104"/>
        <v>0</v>
      </c>
    </row>
    <row r="183" spans="1:40">
      <c r="A183" s="94" t="str">
        <f>$A$1&amp;"Rolloff"&amp;C183</f>
        <v>MASON CO-REGULATEDRolloffFUEL</v>
      </c>
      <c r="B183" s="94">
        <f t="shared" si="86"/>
        <v>1</v>
      </c>
      <c r="C183" s="110" t="s">
        <v>343</v>
      </c>
      <c r="D183" s="183">
        <f>IFERROR((VLOOKUP(C183,'[29]RM Revenue'!J:K,2,FALSE)),0)</f>
        <v>0</v>
      </c>
      <c r="E183" s="111" t="e">
        <f>VLOOKUP(A183,'[29]Service Codes'!$A$2:$H$803,8,FALSE)</f>
        <v>#N/A</v>
      </c>
      <c r="F183" s="112"/>
      <c r="G183" s="113">
        <f>SUMIF('[29]RM Revenue'!$B:$B,'Mason Co. Regulated - Price Out'!$A183,'[29]RM Revenue'!S:S)</f>
        <v>0</v>
      </c>
      <c r="H183" s="113">
        <f>SUMIF('[29]RM Revenue'!$B:$B,'Mason Co. Regulated - Price Out'!$A183,'[29]RM Revenue'!T:T)</f>
        <v>0</v>
      </c>
      <c r="I183" s="113">
        <f>SUMIF('[29]RM Revenue'!$B:$B,'Mason Co. Regulated - Price Out'!$A183,'[29]RM Revenue'!U:U)</f>
        <v>0</v>
      </c>
      <c r="J183" s="113">
        <f>SUMIF('[29]RM Revenue'!$B:$B,'Mason Co. Regulated - Price Out'!$A183,'[29]RM Revenue'!V:V)</f>
        <v>0</v>
      </c>
      <c r="K183" s="113">
        <f>SUMIF('[29]RM Revenue'!$B:$B,'Mason Co. Regulated - Price Out'!$A183,'[29]RM Revenue'!W:W)</f>
        <v>0</v>
      </c>
      <c r="L183" s="113">
        <f>SUMIF('[29]RM Revenue'!$B:$B,'Mason Co. Regulated - Price Out'!$A183,'[29]RM Revenue'!X:X)</f>
        <v>0</v>
      </c>
      <c r="M183" s="113">
        <f>SUMIF('[29]RM Revenue'!$B:$B,'Mason Co. Regulated - Price Out'!$A183,'[29]RM Revenue'!Y:Y)</f>
        <v>0</v>
      </c>
      <c r="N183" s="113">
        <f>SUMIF('[29]RM Revenue'!$B:$B,'Mason Co. Regulated - Price Out'!$A183,'[29]RM Revenue'!Z:Z)</f>
        <v>0</v>
      </c>
      <c r="O183" s="113">
        <f>SUMIF('[29]RM Revenue'!$B:$B,'Mason Co. Regulated - Price Out'!$A183,'[29]RM Revenue'!AA:AA)</f>
        <v>0</v>
      </c>
      <c r="P183" s="113">
        <f>SUMIF('[29]RM Revenue'!$B:$B,'Mason Co. Regulated - Price Out'!$A183,'[29]RM Revenue'!AB:AB)</f>
        <v>0</v>
      </c>
      <c r="Q183" s="113">
        <f>SUMIF('[29]RM Revenue'!$B:$B,'Mason Co. Regulated - Price Out'!$A183,'[29]RM Revenue'!AC:AC)</f>
        <v>0</v>
      </c>
      <c r="R183" s="113">
        <f>SUMIF('[29]RM Revenue'!$B:$B,'Mason Co. Regulated - Price Out'!$A183,'[29]RM Revenue'!AD:AD)</f>
        <v>0</v>
      </c>
      <c r="S183" s="114">
        <f t="shared" si="107"/>
        <v>0</v>
      </c>
      <c r="T183" s="114"/>
      <c r="U183" s="114">
        <f t="shared" si="105"/>
        <v>0</v>
      </c>
      <c r="V183" s="114">
        <f t="shared" si="105"/>
        <v>0</v>
      </c>
      <c r="W183" s="114">
        <f t="shared" si="105"/>
        <v>0</v>
      </c>
      <c r="X183" s="114">
        <f t="shared" si="105"/>
        <v>0</v>
      </c>
      <c r="Y183" s="114">
        <f t="shared" si="105"/>
        <v>0</v>
      </c>
      <c r="Z183" s="114">
        <f t="shared" si="105"/>
        <v>0</v>
      </c>
      <c r="AA183" s="114">
        <f t="shared" si="105"/>
        <v>0</v>
      </c>
      <c r="AB183" s="114">
        <f t="shared" si="105"/>
        <v>0</v>
      </c>
      <c r="AC183" s="114">
        <f t="shared" si="105"/>
        <v>0</v>
      </c>
      <c r="AD183" s="114">
        <f t="shared" si="105"/>
        <v>0</v>
      </c>
      <c r="AE183" s="114">
        <f t="shared" si="105"/>
        <v>0</v>
      </c>
      <c r="AF183" s="114">
        <f t="shared" si="105"/>
        <v>0</v>
      </c>
      <c r="AG183" s="133">
        <f t="shared" si="92"/>
        <v>0</v>
      </c>
      <c r="AI183" s="159">
        <f t="shared" si="99"/>
        <v>0</v>
      </c>
      <c r="AJ183" s="159">
        <f t="shared" si="100"/>
        <v>0</v>
      </c>
      <c r="AK183" s="159">
        <f t="shared" si="101"/>
        <v>0</v>
      </c>
      <c r="AL183" s="159">
        <f t="shared" si="102"/>
        <v>0</v>
      </c>
      <c r="AM183" s="160" t="e">
        <f t="shared" si="103"/>
        <v>#N/A</v>
      </c>
      <c r="AN183" s="160" t="e">
        <f t="shared" si="104"/>
        <v>#DIV/0!</v>
      </c>
    </row>
    <row r="184" spans="1:40">
      <c r="B184" s="94">
        <f t="shared" si="86"/>
        <v>0</v>
      </c>
      <c r="C184" s="115"/>
      <c r="D184" s="115"/>
      <c r="E184" s="112"/>
      <c r="F184" s="112"/>
      <c r="G184" s="111"/>
      <c r="H184" s="113" t="str">
        <f>IF(F184="","",(#REF!/F184)+(#REF!/#REF!))</f>
        <v/>
      </c>
      <c r="I184" s="113" t="str">
        <f>IF(F184="","",H184/12)</f>
        <v/>
      </c>
      <c r="U184" s="114">
        <f t="shared" si="105"/>
        <v>0</v>
      </c>
      <c r="V184" s="114">
        <f t="shared" si="105"/>
        <v>0</v>
      </c>
      <c r="W184" s="114">
        <f t="shared" si="105"/>
        <v>0</v>
      </c>
      <c r="X184" s="114">
        <f t="shared" si="105"/>
        <v>0</v>
      </c>
      <c r="Y184" s="114">
        <f t="shared" si="105"/>
        <v>0</v>
      </c>
      <c r="Z184" s="114">
        <f t="shared" si="105"/>
        <v>0</v>
      </c>
      <c r="AA184" s="114">
        <f t="shared" si="105"/>
        <v>0</v>
      </c>
      <c r="AB184" s="114">
        <f t="shared" si="105"/>
        <v>0</v>
      </c>
      <c r="AC184" s="114">
        <f t="shared" si="105"/>
        <v>0</v>
      </c>
      <c r="AD184" s="114">
        <f t="shared" si="105"/>
        <v>0</v>
      </c>
      <c r="AE184" s="114">
        <f t="shared" si="105"/>
        <v>0</v>
      </c>
      <c r="AF184" s="114">
        <f t="shared" si="105"/>
        <v>0</v>
      </c>
      <c r="AG184" s="133">
        <f t="shared" si="92"/>
        <v>0</v>
      </c>
      <c r="AI184" s="159">
        <f t="shared" si="99"/>
        <v>0</v>
      </c>
      <c r="AJ184" s="159">
        <f t="shared" si="100"/>
        <v>0</v>
      </c>
      <c r="AK184" s="159">
        <f t="shared" si="101"/>
        <v>0</v>
      </c>
      <c r="AL184" s="159">
        <f t="shared" si="102"/>
        <v>0</v>
      </c>
      <c r="AM184" s="160" t="e">
        <f t="shared" si="103"/>
        <v>#DIV/0!</v>
      </c>
      <c r="AN184" s="160" t="e">
        <f t="shared" si="104"/>
        <v>#DIV/0!</v>
      </c>
    </row>
    <row r="185" spans="1:40">
      <c r="B185" s="94">
        <f t="shared" si="86"/>
        <v>0</v>
      </c>
      <c r="C185" s="115"/>
      <c r="D185" s="116" t="s">
        <v>344</v>
      </c>
      <c r="E185" s="112"/>
      <c r="F185" s="112"/>
      <c r="G185" s="117">
        <f t="shared" ref="G185:S185" si="108">SUM(G154:G184)</f>
        <v>18996.660000000003</v>
      </c>
      <c r="H185" s="117">
        <f t="shared" si="108"/>
        <v>15981.640000000001</v>
      </c>
      <c r="I185" s="117">
        <f t="shared" si="108"/>
        <v>26712.55</v>
      </c>
      <c r="J185" s="117">
        <f t="shared" si="108"/>
        <v>34131.560000000005</v>
      </c>
      <c r="K185" s="117">
        <f t="shared" si="108"/>
        <v>30487.02</v>
      </c>
      <c r="L185" s="117">
        <f t="shared" si="108"/>
        <v>31171.71</v>
      </c>
      <c r="M185" s="117">
        <f t="shared" si="108"/>
        <v>30763.06</v>
      </c>
      <c r="N185" s="117">
        <f t="shared" si="108"/>
        <v>32680.190000000002</v>
      </c>
      <c r="O185" s="117">
        <f t="shared" si="108"/>
        <v>27578.939999999991</v>
      </c>
      <c r="P185" s="117">
        <f t="shared" si="108"/>
        <v>29058.290000000005</v>
      </c>
      <c r="Q185" s="117">
        <f t="shared" si="108"/>
        <v>24041.94</v>
      </c>
      <c r="R185" s="117">
        <f t="shared" si="108"/>
        <v>22965.920000000006</v>
      </c>
      <c r="S185" s="175">
        <f t="shared" si="108"/>
        <v>324569.47999999992</v>
      </c>
      <c r="T185" s="178">
        <f>S185-SUM(G185:R185)</f>
        <v>0</v>
      </c>
      <c r="U185" s="179">
        <f>+SUM(U167:U172)</f>
        <v>28.1</v>
      </c>
      <c r="V185" s="179">
        <f t="shared" ref="V185:AF185" si="109">+SUM(V167:V172)</f>
        <v>44.369415081042987</v>
      </c>
      <c r="W185" s="179">
        <f t="shared" si="109"/>
        <v>53.7</v>
      </c>
      <c r="X185" s="179">
        <f t="shared" si="109"/>
        <v>61.418040873854828</v>
      </c>
      <c r="Y185" s="179">
        <f t="shared" si="109"/>
        <v>63.154838709677414</v>
      </c>
      <c r="Z185" s="179">
        <f t="shared" si="109"/>
        <v>58.833333333333336</v>
      </c>
      <c r="AA185" s="179">
        <f t="shared" si="109"/>
        <v>58.16665982765695</v>
      </c>
      <c r="AB185" s="179">
        <f t="shared" si="109"/>
        <v>60.454408602150536</v>
      </c>
      <c r="AC185" s="179">
        <f t="shared" si="109"/>
        <v>57.833333333333336</v>
      </c>
      <c r="AD185" s="179">
        <f t="shared" si="109"/>
        <v>54.966666666666669</v>
      </c>
      <c r="AE185" s="179">
        <f t="shared" si="109"/>
        <v>51.733333333333334</v>
      </c>
      <c r="AF185" s="179">
        <f t="shared" si="109"/>
        <v>48.233333333333334</v>
      </c>
      <c r="AG185" s="180">
        <f t="shared" ref="AG185" si="110">SUM(AG154:AG184)</f>
        <v>660.98187945559016</v>
      </c>
      <c r="AI185" s="155"/>
      <c r="AJ185" s="155"/>
      <c r="AK185" s="177">
        <f t="shared" ref="AK185:AL185" si="111">SUM(AK154:AK184)</f>
        <v>869.2129868049376</v>
      </c>
      <c r="AL185" s="177">
        <f t="shared" si="111"/>
        <v>325438.69298680493</v>
      </c>
      <c r="AM185" s="160"/>
      <c r="AN185" s="160"/>
    </row>
    <row r="186" spans="1:40">
      <c r="B186" s="94">
        <f t="shared" si="86"/>
        <v>0</v>
      </c>
      <c r="C186" s="115"/>
      <c r="D186" s="115"/>
      <c r="E186" s="112"/>
      <c r="F186" s="112"/>
      <c r="G186" s="111"/>
      <c r="H186" s="113"/>
      <c r="I186" s="113"/>
      <c r="U186" s="114">
        <f t="shared" si="105"/>
        <v>0</v>
      </c>
      <c r="V186" s="114">
        <f t="shared" si="105"/>
        <v>0</v>
      </c>
      <c r="W186" s="114">
        <f t="shared" si="105"/>
        <v>0</v>
      </c>
      <c r="X186" s="114">
        <f t="shared" si="105"/>
        <v>0</v>
      </c>
      <c r="Y186" s="114">
        <f t="shared" si="105"/>
        <v>0</v>
      </c>
      <c r="Z186" s="114">
        <f t="shared" si="105"/>
        <v>0</v>
      </c>
      <c r="AA186" s="114">
        <f t="shared" si="105"/>
        <v>0</v>
      </c>
      <c r="AB186" s="114">
        <f t="shared" si="105"/>
        <v>0</v>
      </c>
      <c r="AC186" s="114">
        <f t="shared" si="105"/>
        <v>0</v>
      </c>
      <c r="AD186" s="114">
        <f t="shared" si="105"/>
        <v>0</v>
      </c>
      <c r="AE186" s="114">
        <f t="shared" si="105"/>
        <v>0</v>
      </c>
      <c r="AF186" s="114">
        <f t="shared" si="105"/>
        <v>0</v>
      </c>
      <c r="AI186" s="155"/>
      <c r="AJ186" s="155"/>
      <c r="AK186" s="155"/>
      <c r="AL186" s="155"/>
    </row>
    <row r="187" spans="1:40">
      <c r="B187" s="94">
        <f t="shared" si="86"/>
        <v>1</v>
      </c>
      <c r="C187" s="122" t="s">
        <v>345</v>
      </c>
      <c r="D187" s="122" t="s">
        <v>345</v>
      </c>
      <c r="E187" s="112"/>
      <c r="F187" s="112"/>
      <c r="G187" s="111"/>
      <c r="H187" s="113"/>
      <c r="I187" s="113"/>
      <c r="U187" s="114">
        <f t="shared" si="105"/>
        <v>0</v>
      </c>
      <c r="V187" s="114">
        <f t="shared" si="105"/>
        <v>0</v>
      </c>
      <c r="W187" s="114">
        <f t="shared" si="105"/>
        <v>0</v>
      </c>
      <c r="X187" s="114">
        <f t="shared" ref="U187:AF202" si="112">IFERROR(J187/$E187,0)</f>
        <v>0</v>
      </c>
      <c r="Y187" s="114">
        <f t="shared" si="112"/>
        <v>0</v>
      </c>
      <c r="Z187" s="114">
        <f t="shared" si="112"/>
        <v>0</v>
      </c>
      <c r="AA187" s="114">
        <f t="shared" si="112"/>
        <v>0</v>
      </c>
      <c r="AB187" s="114">
        <f t="shared" si="112"/>
        <v>0</v>
      </c>
      <c r="AC187" s="114">
        <f t="shared" si="112"/>
        <v>0</v>
      </c>
      <c r="AD187" s="114">
        <f t="shared" si="112"/>
        <v>0</v>
      </c>
      <c r="AE187" s="114">
        <f t="shared" si="112"/>
        <v>0</v>
      </c>
      <c r="AF187" s="114">
        <f t="shared" si="112"/>
        <v>0</v>
      </c>
      <c r="AI187" s="155"/>
      <c r="AJ187" s="155"/>
      <c r="AK187" s="155"/>
      <c r="AL187" s="155"/>
    </row>
    <row r="188" spans="1:40">
      <c r="A188" s="94" t="str">
        <f>$A$1&amp;"Rolloff"&amp;C188</f>
        <v>MASON CO-REGULATEDRolloffDISPMC-TON</v>
      </c>
      <c r="B188" s="94">
        <f t="shared" si="86"/>
        <v>1</v>
      </c>
      <c r="C188" s="110" t="s">
        <v>346</v>
      </c>
      <c r="D188" s="110" t="str">
        <f>VLOOKUP(C188,'[29]RM Revenue'!J:K,2,FALSE)</f>
        <v>MC LANDFILL PER TON</v>
      </c>
      <c r="E188" s="111">
        <f>VLOOKUP(A188,'[29]Service Codes'!$A$2:$H$803,8,FALSE)</f>
        <v>99.52</v>
      </c>
      <c r="F188" s="112"/>
      <c r="G188" s="113">
        <f>SUMIF('[29]RM Revenue'!$B:$B,'Mason Co. Regulated - Price Out'!$A188,'[29]RM Revenue'!S:S)</f>
        <v>38132.120000000003</v>
      </c>
      <c r="H188" s="113">
        <f>SUMIF('[29]RM Revenue'!$B:$B,'Mason Co. Regulated - Price Out'!$A188,'[29]RM Revenue'!T:T)</f>
        <v>20973.9</v>
      </c>
      <c r="I188" s="113">
        <f>SUMIF('[29]RM Revenue'!$B:$B,'Mason Co. Regulated - Price Out'!$A188,'[29]RM Revenue'!U:U)</f>
        <v>34092.65</v>
      </c>
      <c r="J188" s="113">
        <f>SUMIF('[29]RM Revenue'!$B:$B,'Mason Co. Regulated - Price Out'!$A188,'[29]RM Revenue'!V:V)</f>
        <v>46206.46</v>
      </c>
      <c r="K188" s="113">
        <f>SUMIF('[29]RM Revenue'!$B:$B,'Mason Co. Regulated - Price Out'!$A188,'[29]RM Revenue'!W:W)</f>
        <v>39186.019999999997</v>
      </c>
      <c r="L188" s="113">
        <f>SUMIF('[29]RM Revenue'!$B:$B,'Mason Co. Regulated - Price Out'!$A188,'[29]RM Revenue'!X:X)</f>
        <v>40598.26</v>
      </c>
      <c r="M188" s="113">
        <f>SUMIF('[29]RM Revenue'!$B:$B,'Mason Co. Regulated - Price Out'!$A188,'[29]RM Revenue'!Y:Y)</f>
        <v>38350.080000000002</v>
      </c>
      <c r="N188" s="113">
        <f>SUMIF('[29]RM Revenue'!$B:$B,'Mason Co. Regulated - Price Out'!$A188,'[29]RM Revenue'!Z:Z)</f>
        <v>41231.17</v>
      </c>
      <c r="O188" s="113">
        <f>SUMIF('[29]RM Revenue'!$B:$B,'Mason Co. Regulated - Price Out'!$A188,'[29]RM Revenue'!AA:AA)</f>
        <v>36159.629999999997</v>
      </c>
      <c r="P188" s="113">
        <f>SUMIF('[29]RM Revenue'!$B:$B,'Mason Co. Regulated - Price Out'!$A188,'[29]RM Revenue'!AB:AB)</f>
        <v>37802.730000000003</v>
      </c>
      <c r="Q188" s="113">
        <f>SUMIF('[29]RM Revenue'!$B:$B,'Mason Co. Regulated - Price Out'!$A188,'[29]RM Revenue'!AC:AC)</f>
        <v>32394.78</v>
      </c>
      <c r="R188" s="113">
        <f>SUMIF('[29]RM Revenue'!$B:$B,'Mason Co. Regulated - Price Out'!$A188,'[29]RM Revenue'!AD:AD)</f>
        <v>29906.83</v>
      </c>
      <c r="S188" s="114">
        <f t="shared" ref="S188:S190" si="113">SUM(G188:R188)</f>
        <v>435034.62999999995</v>
      </c>
      <c r="T188" s="114"/>
      <c r="U188" s="114">
        <f t="shared" si="112"/>
        <v>383.16036977491967</v>
      </c>
      <c r="V188" s="114">
        <f t="shared" si="112"/>
        <v>210.75060289389069</v>
      </c>
      <c r="W188" s="114">
        <f t="shared" si="112"/>
        <v>342.57084003215436</v>
      </c>
      <c r="X188" s="114">
        <f t="shared" si="112"/>
        <v>464.29320739549843</v>
      </c>
      <c r="Y188" s="114">
        <f t="shared" si="112"/>
        <v>393.75020096463021</v>
      </c>
      <c r="Z188" s="114">
        <f t="shared" si="112"/>
        <v>407.94071543408364</v>
      </c>
      <c r="AA188" s="114">
        <f t="shared" si="112"/>
        <v>385.35048231511257</v>
      </c>
      <c r="AB188" s="114">
        <f t="shared" si="112"/>
        <v>414.30034163987136</v>
      </c>
      <c r="AC188" s="114">
        <f t="shared" si="112"/>
        <v>363.34033360128615</v>
      </c>
      <c r="AD188" s="114">
        <f t="shared" si="112"/>
        <v>379.85058279742771</v>
      </c>
      <c r="AE188" s="114">
        <f t="shared" si="112"/>
        <v>325.5102491961415</v>
      </c>
      <c r="AF188" s="114">
        <f t="shared" si="112"/>
        <v>300.51075160771705</v>
      </c>
      <c r="AI188" s="159"/>
      <c r="AJ188" s="159"/>
      <c r="AK188" s="159">
        <f t="shared" ref="AK188:AK191" si="114">+AJ188*12*AG188</f>
        <v>0</v>
      </c>
      <c r="AL188" s="159">
        <f t="shared" ref="AL188:AL191" si="115">+AK188+S188</f>
        <v>435034.62999999995</v>
      </c>
      <c r="AM188" s="160">
        <f t="shared" ref="AM188:AM191" si="116">+AJ188/E188</f>
        <v>0</v>
      </c>
      <c r="AN188" s="160">
        <f t="shared" ref="AN188:AN191" si="117">+AK188/S188</f>
        <v>0</v>
      </c>
    </row>
    <row r="189" spans="1:40">
      <c r="A189" s="94" t="str">
        <f>$A$1&amp;"Rolloff"&amp;C189</f>
        <v>MASON CO-REGULATEDRolloffDISPOLY-TON</v>
      </c>
      <c r="B189" s="94">
        <f t="shared" si="86"/>
        <v>1</v>
      </c>
      <c r="C189" s="110" t="s">
        <v>347</v>
      </c>
      <c r="D189" s="110" t="str">
        <f>VLOOKUP(C189,'[29]RM Revenue'!J:K,2,FALSE)</f>
        <v>OLYMPIC LANDFILL PER TON</v>
      </c>
      <c r="E189" s="111">
        <f>VLOOKUP(A189,'[29]Service Codes'!$A$2:$H$803,8,FALSE)</f>
        <v>71</v>
      </c>
      <c r="F189" s="112"/>
      <c r="G189" s="113">
        <f>SUMIF('[29]RM Revenue'!$B:$B,'Mason Co. Regulated - Price Out'!$A189,'[29]RM Revenue'!S:S)</f>
        <v>0</v>
      </c>
      <c r="H189" s="113">
        <f>SUMIF('[29]RM Revenue'!$B:$B,'Mason Co. Regulated - Price Out'!$A189,'[29]RM Revenue'!T:T)</f>
        <v>0</v>
      </c>
      <c r="I189" s="113">
        <f>SUMIF('[29]RM Revenue'!$B:$B,'Mason Co. Regulated - Price Out'!$A189,'[29]RM Revenue'!U:U)</f>
        <v>-450.49</v>
      </c>
      <c r="J189" s="113">
        <f>SUMIF('[29]RM Revenue'!$B:$B,'Mason Co. Regulated - Price Out'!$A189,'[29]RM Revenue'!V:V)</f>
        <v>0</v>
      </c>
      <c r="K189" s="113">
        <f>SUMIF('[29]RM Revenue'!$B:$B,'Mason Co. Regulated - Price Out'!$A189,'[29]RM Revenue'!W:W)</f>
        <v>0</v>
      </c>
      <c r="L189" s="113">
        <f>SUMIF('[29]RM Revenue'!$B:$B,'Mason Co. Regulated - Price Out'!$A189,'[29]RM Revenue'!X:X)</f>
        <v>0</v>
      </c>
      <c r="M189" s="113">
        <f>SUMIF('[29]RM Revenue'!$B:$B,'Mason Co. Regulated - Price Out'!$A189,'[29]RM Revenue'!Y:Y)</f>
        <v>0</v>
      </c>
      <c r="N189" s="113">
        <f>SUMIF('[29]RM Revenue'!$B:$B,'Mason Co. Regulated - Price Out'!$A189,'[29]RM Revenue'!Z:Z)</f>
        <v>0</v>
      </c>
      <c r="O189" s="113">
        <f>SUMIF('[29]RM Revenue'!$B:$B,'Mason Co. Regulated - Price Out'!$A189,'[29]RM Revenue'!AA:AA)</f>
        <v>0</v>
      </c>
      <c r="P189" s="113">
        <f>SUMIF('[29]RM Revenue'!$B:$B,'Mason Co. Regulated - Price Out'!$A189,'[29]RM Revenue'!AB:AB)</f>
        <v>0</v>
      </c>
      <c r="Q189" s="113">
        <f>SUMIF('[29]RM Revenue'!$B:$B,'Mason Co. Regulated - Price Out'!$A189,'[29]RM Revenue'!AC:AC)</f>
        <v>0</v>
      </c>
      <c r="R189" s="113">
        <f>SUMIF('[29]RM Revenue'!$B:$B,'Mason Co. Regulated - Price Out'!$A189,'[29]RM Revenue'!AD:AD)</f>
        <v>0</v>
      </c>
      <c r="S189" s="114">
        <f t="shared" si="113"/>
        <v>-450.49</v>
      </c>
      <c r="T189" s="114"/>
      <c r="U189" s="114">
        <f t="shared" si="112"/>
        <v>0</v>
      </c>
      <c r="V189" s="114">
        <f t="shared" si="112"/>
        <v>0</v>
      </c>
      <c r="W189" s="114">
        <f t="shared" si="112"/>
        <v>-6.3449295774647885</v>
      </c>
      <c r="X189" s="114">
        <f t="shared" si="112"/>
        <v>0</v>
      </c>
      <c r="Y189" s="114">
        <f t="shared" si="112"/>
        <v>0</v>
      </c>
      <c r="Z189" s="114">
        <f t="shared" si="112"/>
        <v>0</v>
      </c>
      <c r="AA189" s="114">
        <f t="shared" si="112"/>
        <v>0</v>
      </c>
      <c r="AB189" s="114">
        <f t="shared" si="112"/>
        <v>0</v>
      </c>
      <c r="AC189" s="114">
        <f t="shared" si="112"/>
        <v>0</v>
      </c>
      <c r="AD189" s="114">
        <f t="shared" si="112"/>
        <v>0</v>
      </c>
      <c r="AE189" s="114">
        <f t="shared" si="112"/>
        <v>0</v>
      </c>
      <c r="AF189" s="114">
        <f t="shared" si="112"/>
        <v>0</v>
      </c>
      <c r="AI189" s="159"/>
      <c r="AJ189" s="159"/>
      <c r="AK189" s="159">
        <f t="shared" si="114"/>
        <v>0</v>
      </c>
      <c r="AL189" s="159">
        <f t="shared" si="115"/>
        <v>-450.49</v>
      </c>
      <c r="AM189" s="160">
        <f t="shared" si="116"/>
        <v>0</v>
      </c>
      <c r="AN189" s="160">
        <f t="shared" si="117"/>
        <v>0</v>
      </c>
    </row>
    <row r="190" spans="1:40">
      <c r="A190" s="94" t="str">
        <f>$A$1&amp;"Rolloff"&amp;C190</f>
        <v>MASON CO-REGULATEDRolloffDISPMCMISC</v>
      </c>
      <c r="B190" s="94">
        <f t="shared" si="86"/>
        <v>1</v>
      </c>
      <c r="C190" s="115" t="s">
        <v>348</v>
      </c>
      <c r="D190" s="110" t="str">
        <f>VLOOKUP(C190,'[29]RM Revenue'!J:K,2,FALSE)</f>
        <v>DISPOSAL MISCELLANOUS</v>
      </c>
      <c r="E190" s="111"/>
      <c r="F190" s="112"/>
      <c r="G190" s="113">
        <f>SUMIF('[29]RM Revenue'!$B:$B,'Mason Co. Regulated - Price Out'!$A190,'[29]RM Revenue'!S:S)</f>
        <v>367.41</v>
      </c>
      <c r="H190" s="113">
        <f>SUMIF('[29]RM Revenue'!$B:$B,'Mason Co. Regulated - Price Out'!$A190,'[29]RM Revenue'!T:T)</f>
        <v>162.75</v>
      </c>
      <c r="I190" s="113">
        <f>SUMIF('[29]RM Revenue'!$B:$B,'Mason Co. Regulated - Price Out'!$A190,'[29]RM Revenue'!U:U)</f>
        <v>255.35</v>
      </c>
      <c r="J190" s="113">
        <f>SUMIF('[29]RM Revenue'!$B:$B,'Mason Co. Regulated - Price Out'!$A190,'[29]RM Revenue'!V:V)</f>
        <v>1037.3900000000001</v>
      </c>
      <c r="K190" s="113">
        <f>SUMIF('[29]RM Revenue'!$B:$B,'Mason Co. Regulated - Price Out'!$A190,'[29]RM Revenue'!W:W)</f>
        <v>651.54</v>
      </c>
      <c r="L190" s="113">
        <f>SUMIF('[29]RM Revenue'!$B:$B,'Mason Co. Regulated - Price Out'!$A190,'[29]RM Revenue'!X:X)</f>
        <v>661.3</v>
      </c>
      <c r="M190" s="113">
        <f>SUMIF('[29]RM Revenue'!$B:$B,'Mason Co. Regulated - Price Out'!$A190,'[29]RM Revenue'!Y:Y)</f>
        <v>439.45</v>
      </c>
      <c r="N190" s="113">
        <f>SUMIF('[29]RM Revenue'!$B:$B,'Mason Co. Regulated - Price Out'!$A190,'[29]RM Revenue'!Z:Z)</f>
        <v>559.75</v>
      </c>
      <c r="O190" s="113">
        <f>SUMIF('[29]RM Revenue'!$B:$B,'Mason Co. Regulated - Price Out'!$A190,'[29]RM Revenue'!AA:AA)</f>
        <v>294.94</v>
      </c>
      <c r="P190" s="113">
        <f>SUMIF('[29]RM Revenue'!$B:$B,'Mason Co. Regulated - Price Out'!$A190,'[29]RM Revenue'!AB:AB)</f>
        <v>478.47</v>
      </c>
      <c r="Q190" s="113">
        <f>SUMIF('[29]RM Revenue'!$B:$B,'Mason Co. Regulated - Price Out'!$A190,'[29]RM Revenue'!AC:AC)</f>
        <v>223.01</v>
      </c>
      <c r="R190" s="113">
        <f>SUMIF('[29]RM Revenue'!$B:$B,'Mason Co. Regulated - Price Out'!$A190,'[29]RM Revenue'!AD:AD)</f>
        <v>314.12</v>
      </c>
      <c r="S190" s="114">
        <f t="shared" si="113"/>
        <v>5445.48</v>
      </c>
      <c r="T190" s="114"/>
      <c r="U190" s="114">
        <f t="shared" si="112"/>
        <v>0</v>
      </c>
      <c r="V190" s="114">
        <f t="shared" si="112"/>
        <v>0</v>
      </c>
      <c r="W190" s="114">
        <f t="shared" si="112"/>
        <v>0</v>
      </c>
      <c r="X190" s="114">
        <f t="shared" si="112"/>
        <v>0</v>
      </c>
      <c r="Y190" s="114">
        <f t="shared" si="112"/>
        <v>0</v>
      </c>
      <c r="Z190" s="114">
        <f t="shared" si="112"/>
        <v>0</v>
      </c>
      <c r="AA190" s="114">
        <f t="shared" si="112"/>
        <v>0</v>
      </c>
      <c r="AB190" s="114">
        <f t="shared" si="112"/>
        <v>0</v>
      </c>
      <c r="AC190" s="114">
        <f t="shared" si="112"/>
        <v>0</v>
      </c>
      <c r="AD190" s="114">
        <f t="shared" si="112"/>
        <v>0</v>
      </c>
      <c r="AE190" s="114">
        <f t="shared" si="112"/>
        <v>0</v>
      </c>
      <c r="AF190" s="114">
        <f t="shared" si="112"/>
        <v>0</v>
      </c>
      <c r="AI190" s="159"/>
      <c r="AJ190" s="159"/>
      <c r="AK190" s="159">
        <f t="shared" si="114"/>
        <v>0</v>
      </c>
      <c r="AL190" s="159">
        <f t="shared" si="115"/>
        <v>5445.48</v>
      </c>
      <c r="AM190" s="160" t="e">
        <f t="shared" si="116"/>
        <v>#DIV/0!</v>
      </c>
      <c r="AN190" s="160">
        <f t="shared" si="117"/>
        <v>0</v>
      </c>
    </row>
    <row r="191" spans="1:40">
      <c r="A191" s="94" t="str">
        <f>$A$1&amp;"Rolloff"&amp;C191</f>
        <v>MASON CO-REGULATEDRolloffDISPOLYMISC</v>
      </c>
      <c r="B191" s="94">
        <f t="shared" si="86"/>
        <v>1</v>
      </c>
      <c r="C191" s="110" t="s">
        <v>349</v>
      </c>
      <c r="D191" s="110" t="str">
        <f>VLOOKUP(C191,'[29]RM Revenue'!J:K,2,FALSE)</f>
        <v>DISPOSAL MISCELLANOUS</v>
      </c>
      <c r="E191" s="111" t="e">
        <f>VLOOKUP(A191,'[29]Service Codes'!$A$2:$H$803,8,FALSE)</f>
        <v>#N/A</v>
      </c>
      <c r="F191" s="112"/>
      <c r="G191" s="113">
        <f>SUMIF('[29]RM Revenue'!$B:$B,'Mason Co. Regulated - Price Out'!$A191,'[29]RM Revenue'!S:S)</f>
        <v>0</v>
      </c>
      <c r="H191" s="113">
        <f>SUMIF('[29]RM Revenue'!$B:$B,'Mason Co. Regulated - Price Out'!$A191,'[29]RM Revenue'!T:T)</f>
        <v>0</v>
      </c>
      <c r="I191" s="113">
        <f>SUMIF('[29]RM Revenue'!$B:$B,'Mason Co. Regulated - Price Out'!$A191,'[29]RM Revenue'!U:U)</f>
        <v>0</v>
      </c>
      <c r="J191" s="113">
        <f>SUMIF('[29]RM Revenue'!$B:$B,'Mason Co. Regulated - Price Out'!$A191,'[29]RM Revenue'!V:V)</f>
        <v>0</v>
      </c>
      <c r="K191" s="113">
        <f>SUMIF('[29]RM Revenue'!$B:$B,'Mason Co. Regulated - Price Out'!$A191,'[29]RM Revenue'!W:W)</f>
        <v>0</v>
      </c>
      <c r="L191" s="113">
        <f>SUMIF('[29]RM Revenue'!$B:$B,'Mason Co. Regulated - Price Out'!$A191,'[29]RM Revenue'!X:X)</f>
        <v>0</v>
      </c>
      <c r="M191" s="113">
        <f>SUMIF('[29]RM Revenue'!$B:$B,'Mason Co. Regulated - Price Out'!$A191,'[29]RM Revenue'!Y:Y)</f>
        <v>0</v>
      </c>
      <c r="N191" s="113">
        <f>SUMIF('[29]RM Revenue'!$B:$B,'Mason Co. Regulated - Price Out'!$A191,'[29]RM Revenue'!Z:Z)</f>
        <v>0</v>
      </c>
      <c r="O191" s="113">
        <f>SUMIF('[29]RM Revenue'!$B:$B,'Mason Co. Regulated - Price Out'!$A191,'[29]RM Revenue'!AA:AA)</f>
        <v>0</v>
      </c>
      <c r="P191" s="113">
        <f>SUMIF('[29]RM Revenue'!$B:$B,'Mason Co. Regulated - Price Out'!$A191,'[29]RM Revenue'!AB:AB)</f>
        <v>0</v>
      </c>
      <c r="Q191" s="113">
        <f>SUMIF('[29]RM Revenue'!$B:$B,'Mason Co. Regulated - Price Out'!$A191,'[29]RM Revenue'!AC:AC)</f>
        <v>0</v>
      </c>
      <c r="R191" s="113">
        <f>SUMIF('[29]RM Revenue'!$B:$B,'Mason Co. Regulated - Price Out'!$A191,'[29]RM Revenue'!AD:AD)</f>
        <v>0</v>
      </c>
      <c r="S191" s="114">
        <f>SUM(G191:R191)</f>
        <v>0</v>
      </c>
      <c r="T191" s="114"/>
      <c r="U191" s="114">
        <f t="shared" si="112"/>
        <v>0</v>
      </c>
      <c r="V191" s="114">
        <f t="shared" si="112"/>
        <v>0</v>
      </c>
      <c r="W191" s="114">
        <f t="shared" si="112"/>
        <v>0</v>
      </c>
      <c r="X191" s="114">
        <f t="shared" si="112"/>
        <v>0</v>
      </c>
      <c r="Y191" s="114">
        <f t="shared" si="112"/>
        <v>0</v>
      </c>
      <c r="Z191" s="114">
        <f t="shared" si="112"/>
        <v>0</v>
      </c>
      <c r="AA191" s="114">
        <f t="shared" si="112"/>
        <v>0</v>
      </c>
      <c r="AB191" s="114">
        <f t="shared" si="112"/>
        <v>0</v>
      </c>
      <c r="AC191" s="114">
        <f t="shared" si="112"/>
        <v>0</v>
      </c>
      <c r="AD191" s="114">
        <f t="shared" si="112"/>
        <v>0</v>
      </c>
      <c r="AE191" s="114">
        <f t="shared" si="112"/>
        <v>0</v>
      </c>
      <c r="AF191" s="114">
        <f t="shared" si="112"/>
        <v>0</v>
      </c>
      <c r="AI191" s="159"/>
      <c r="AJ191" s="159"/>
      <c r="AK191" s="159">
        <f t="shared" si="114"/>
        <v>0</v>
      </c>
      <c r="AL191" s="159">
        <f t="shared" si="115"/>
        <v>0</v>
      </c>
      <c r="AM191" s="160" t="e">
        <f t="shared" si="116"/>
        <v>#N/A</v>
      </c>
      <c r="AN191" s="160" t="e">
        <f t="shared" si="117"/>
        <v>#DIV/0!</v>
      </c>
    </row>
    <row r="192" spans="1:40">
      <c r="B192" s="94">
        <f t="shared" si="86"/>
        <v>0</v>
      </c>
      <c r="C192" s="115"/>
      <c r="D192" s="116" t="s">
        <v>350</v>
      </c>
      <c r="E192" s="112"/>
      <c r="F192" s="111"/>
      <c r="G192" s="117">
        <f t="shared" ref="G192:R192" si="118">SUM(G188:G191)</f>
        <v>38499.530000000006</v>
      </c>
      <c r="H192" s="117">
        <f t="shared" si="118"/>
        <v>21136.65</v>
      </c>
      <c r="I192" s="117">
        <f t="shared" si="118"/>
        <v>33897.51</v>
      </c>
      <c r="J192" s="117">
        <f t="shared" si="118"/>
        <v>47243.85</v>
      </c>
      <c r="K192" s="117">
        <f t="shared" si="118"/>
        <v>39837.56</v>
      </c>
      <c r="L192" s="117">
        <f t="shared" si="118"/>
        <v>41259.560000000005</v>
      </c>
      <c r="M192" s="117">
        <f t="shared" si="118"/>
        <v>38789.53</v>
      </c>
      <c r="N192" s="117">
        <f t="shared" si="118"/>
        <v>41790.92</v>
      </c>
      <c r="O192" s="117">
        <f t="shared" si="118"/>
        <v>36454.57</v>
      </c>
      <c r="P192" s="117">
        <f t="shared" si="118"/>
        <v>38281.200000000004</v>
      </c>
      <c r="Q192" s="117">
        <f t="shared" si="118"/>
        <v>32617.789999999997</v>
      </c>
      <c r="R192" s="117">
        <f t="shared" si="118"/>
        <v>30220.95</v>
      </c>
      <c r="S192" s="175">
        <f>SUM(S188:S191)</f>
        <v>440029.61999999994</v>
      </c>
      <c r="T192" s="123">
        <f>S192-SUM(G192:R192)</f>
        <v>0</v>
      </c>
      <c r="U192" s="114">
        <f t="shared" si="112"/>
        <v>0</v>
      </c>
      <c r="V192" s="114">
        <f t="shared" si="112"/>
        <v>0</v>
      </c>
      <c r="W192" s="114">
        <f t="shared" si="112"/>
        <v>0</v>
      </c>
      <c r="X192" s="114">
        <f t="shared" si="112"/>
        <v>0</v>
      </c>
      <c r="Y192" s="114">
        <f t="shared" si="112"/>
        <v>0</v>
      </c>
      <c r="Z192" s="114">
        <f t="shared" si="112"/>
        <v>0</v>
      </c>
      <c r="AA192" s="114">
        <f t="shared" si="112"/>
        <v>0</v>
      </c>
      <c r="AB192" s="114">
        <f t="shared" si="112"/>
        <v>0</v>
      </c>
      <c r="AC192" s="114">
        <f t="shared" si="112"/>
        <v>0</v>
      </c>
      <c r="AD192" s="114">
        <f t="shared" si="112"/>
        <v>0</v>
      </c>
      <c r="AE192" s="114">
        <f t="shared" si="112"/>
        <v>0</v>
      </c>
      <c r="AF192" s="114">
        <f t="shared" si="112"/>
        <v>0</v>
      </c>
      <c r="AI192" s="155"/>
      <c r="AJ192" s="155"/>
      <c r="AK192" s="177">
        <f t="shared" ref="AK192:AL192" si="119">SUM(AK188:AK191)</f>
        <v>0</v>
      </c>
      <c r="AL192" s="177">
        <f t="shared" si="119"/>
        <v>440029.61999999994</v>
      </c>
    </row>
    <row r="193" spans="1:40">
      <c r="B193" s="94">
        <f t="shared" si="86"/>
        <v>0</v>
      </c>
      <c r="C193" s="115"/>
      <c r="E193" s="112"/>
      <c r="F193" s="111"/>
      <c r="H193" s="133"/>
      <c r="U193" s="114">
        <f t="shared" si="112"/>
        <v>0</v>
      </c>
      <c r="V193" s="114">
        <f t="shared" si="112"/>
        <v>0</v>
      </c>
      <c r="W193" s="114">
        <f t="shared" si="112"/>
        <v>0</v>
      </c>
      <c r="X193" s="114">
        <f t="shared" si="112"/>
        <v>0</v>
      </c>
      <c r="Y193" s="114">
        <f t="shared" si="112"/>
        <v>0</v>
      </c>
      <c r="Z193" s="114">
        <f t="shared" si="112"/>
        <v>0</v>
      </c>
      <c r="AA193" s="114">
        <f t="shared" si="112"/>
        <v>0</v>
      </c>
      <c r="AB193" s="114">
        <f t="shared" si="112"/>
        <v>0</v>
      </c>
      <c r="AC193" s="114">
        <f t="shared" si="112"/>
        <v>0</v>
      </c>
      <c r="AD193" s="114">
        <f t="shared" si="112"/>
        <v>0</v>
      </c>
      <c r="AE193" s="114">
        <f t="shared" si="112"/>
        <v>0</v>
      </c>
      <c r="AF193" s="114">
        <f t="shared" si="112"/>
        <v>0</v>
      </c>
      <c r="AI193" s="155"/>
      <c r="AJ193" s="155"/>
      <c r="AK193" s="155"/>
      <c r="AL193" s="155"/>
    </row>
    <row r="194" spans="1:40">
      <c r="B194" s="94">
        <f t="shared" si="86"/>
        <v>0</v>
      </c>
      <c r="E194" s="112"/>
      <c r="F194" s="111"/>
      <c r="U194" s="114">
        <f t="shared" si="112"/>
        <v>0</v>
      </c>
      <c r="V194" s="114">
        <f t="shared" si="112"/>
        <v>0</v>
      </c>
      <c r="W194" s="114">
        <f t="shared" si="112"/>
        <v>0</v>
      </c>
      <c r="X194" s="114">
        <f t="shared" si="112"/>
        <v>0</v>
      </c>
      <c r="Y194" s="114">
        <f t="shared" si="112"/>
        <v>0</v>
      </c>
      <c r="Z194" s="114">
        <f t="shared" si="112"/>
        <v>0</v>
      </c>
      <c r="AA194" s="114">
        <f t="shared" si="112"/>
        <v>0</v>
      </c>
      <c r="AB194" s="114">
        <f t="shared" si="112"/>
        <v>0</v>
      </c>
      <c r="AC194" s="114">
        <f t="shared" si="112"/>
        <v>0</v>
      </c>
      <c r="AD194" s="114">
        <f t="shared" si="112"/>
        <v>0</v>
      </c>
      <c r="AE194" s="114">
        <f t="shared" si="112"/>
        <v>0</v>
      </c>
      <c r="AF194" s="114">
        <f t="shared" si="112"/>
        <v>0</v>
      </c>
      <c r="AI194" s="155"/>
      <c r="AJ194" s="155"/>
      <c r="AK194" s="155"/>
      <c r="AL194" s="155"/>
    </row>
    <row r="195" spans="1:40">
      <c r="B195" s="94">
        <f t="shared" si="86"/>
        <v>1</v>
      </c>
      <c r="C195" s="106" t="s">
        <v>351</v>
      </c>
      <c r="D195" s="106" t="s">
        <v>351</v>
      </c>
      <c r="E195" s="112"/>
      <c r="F195" s="111"/>
      <c r="G195" s="111"/>
      <c r="U195" s="114">
        <f t="shared" si="112"/>
        <v>0</v>
      </c>
      <c r="V195" s="114">
        <f t="shared" si="112"/>
        <v>0</v>
      </c>
      <c r="W195" s="114">
        <f t="shared" si="112"/>
        <v>0</v>
      </c>
      <c r="X195" s="114">
        <f t="shared" si="112"/>
        <v>0</v>
      </c>
      <c r="Y195" s="114">
        <f t="shared" si="112"/>
        <v>0</v>
      </c>
      <c r="Z195" s="114">
        <f t="shared" si="112"/>
        <v>0</v>
      </c>
      <c r="AA195" s="114">
        <f t="shared" si="112"/>
        <v>0</v>
      </c>
      <c r="AB195" s="114">
        <f t="shared" si="112"/>
        <v>0</v>
      </c>
      <c r="AC195" s="114">
        <f t="shared" si="112"/>
        <v>0</v>
      </c>
      <c r="AD195" s="114">
        <f t="shared" si="112"/>
        <v>0</v>
      </c>
      <c r="AE195" s="114">
        <f t="shared" si="112"/>
        <v>0</v>
      </c>
      <c r="AF195" s="114">
        <f t="shared" si="112"/>
        <v>0</v>
      </c>
      <c r="AI195" s="155"/>
      <c r="AJ195" s="155"/>
      <c r="AK195" s="155"/>
      <c r="AL195" s="155"/>
    </row>
    <row r="196" spans="1:40">
      <c r="A196" s="94" t="str">
        <f>$A$1&amp;"ACCOUNTING ADJUSTMENTS"&amp;C196</f>
        <v>MASON CO-REGULATEDACCOUNTING ADJUSTMENTSFINCHG</v>
      </c>
      <c r="B196" s="94">
        <f t="shared" si="86"/>
        <v>1</v>
      </c>
      <c r="C196" s="110" t="s">
        <v>352</v>
      </c>
      <c r="D196" s="110" t="s">
        <v>353</v>
      </c>
      <c r="E196" s="111" t="e">
        <f>VLOOKUP(A196,'[29]Service Codes'!$A$2:$H$803,8,FALSE)</f>
        <v>#N/A</v>
      </c>
      <c r="F196" s="112"/>
      <c r="G196" s="113">
        <f>SUMIF('[29]RM Revenue'!$B:$B,'Mason Co. Regulated - Price Out'!$A196,'[29]RM Revenue'!S:S)</f>
        <v>545.19000000000005</v>
      </c>
      <c r="H196" s="113">
        <f>SUMIF('[29]RM Revenue'!$B:$B,'Mason Co. Regulated - Price Out'!$A196,'[29]RM Revenue'!T:T)</f>
        <v>336.46999999999997</v>
      </c>
      <c r="I196" s="113">
        <f>SUMIF('[29]RM Revenue'!$B:$B,'Mason Co. Regulated - Price Out'!$A196,'[29]RM Revenue'!U:U)</f>
        <v>601.1</v>
      </c>
      <c r="J196" s="113">
        <f>SUMIF('[29]RM Revenue'!$B:$B,'Mason Co. Regulated - Price Out'!$A196,'[29]RM Revenue'!V:V)</f>
        <v>371.52</v>
      </c>
      <c r="K196" s="113">
        <f>SUMIF('[29]RM Revenue'!$B:$B,'Mason Co. Regulated - Price Out'!$A196,'[29]RM Revenue'!W:W)</f>
        <v>636.36</v>
      </c>
      <c r="L196" s="113">
        <f>SUMIF('[29]RM Revenue'!$B:$B,'Mason Co. Regulated - Price Out'!$A196,'[29]RM Revenue'!X:X)</f>
        <v>306.51</v>
      </c>
      <c r="M196" s="113">
        <f>SUMIF('[29]RM Revenue'!$B:$B,'Mason Co. Regulated - Price Out'!$A196,'[29]RM Revenue'!Y:Y)</f>
        <v>609.62</v>
      </c>
      <c r="N196" s="113">
        <f>SUMIF('[29]RM Revenue'!$B:$B,'Mason Co. Regulated - Price Out'!$A196,'[29]RM Revenue'!Z:Z)</f>
        <v>187.08</v>
      </c>
      <c r="O196" s="113">
        <f>SUMIF('[29]RM Revenue'!$B:$B,'Mason Co. Regulated - Price Out'!$A196,'[29]RM Revenue'!AA:AA)</f>
        <v>654.49</v>
      </c>
      <c r="P196" s="113">
        <f>SUMIF('[29]RM Revenue'!$B:$B,'Mason Co. Regulated - Price Out'!$A196,'[29]RM Revenue'!AB:AB)</f>
        <v>291.27</v>
      </c>
      <c r="Q196" s="113">
        <f>SUMIF('[29]RM Revenue'!$B:$B,'Mason Co. Regulated - Price Out'!$A196,'[29]RM Revenue'!AC:AC)</f>
        <v>768.9</v>
      </c>
      <c r="R196" s="113">
        <f>SUMIF('[29]RM Revenue'!$B:$B,'Mason Co. Regulated - Price Out'!$A196,'[29]RM Revenue'!AD:AD)</f>
        <v>198.57</v>
      </c>
      <c r="S196" s="114">
        <f>SUM(G196:R196)</f>
        <v>5507.08</v>
      </c>
      <c r="T196" s="114"/>
      <c r="U196" s="114">
        <f t="shared" si="112"/>
        <v>0</v>
      </c>
      <c r="V196" s="114">
        <f t="shared" si="112"/>
        <v>0</v>
      </c>
      <c r="W196" s="114">
        <f t="shared" si="112"/>
        <v>0</v>
      </c>
      <c r="X196" s="114">
        <f t="shared" si="112"/>
        <v>0</v>
      </c>
      <c r="Y196" s="114">
        <f t="shared" si="112"/>
        <v>0</v>
      </c>
      <c r="Z196" s="114">
        <f t="shared" si="112"/>
        <v>0</v>
      </c>
      <c r="AA196" s="114">
        <f t="shared" si="112"/>
        <v>0</v>
      </c>
      <c r="AB196" s="114">
        <f t="shared" si="112"/>
        <v>0</v>
      </c>
      <c r="AC196" s="114">
        <f t="shared" si="112"/>
        <v>0</v>
      </c>
      <c r="AD196" s="114">
        <f t="shared" si="112"/>
        <v>0</v>
      </c>
      <c r="AE196" s="114">
        <f t="shared" si="112"/>
        <v>0</v>
      </c>
      <c r="AF196" s="114">
        <f t="shared" si="112"/>
        <v>0</v>
      </c>
      <c r="AG196" s="133">
        <f t="shared" ref="AG196:AG198" si="120">AVERAGE(U196:AF196)</f>
        <v>0</v>
      </c>
      <c r="AI196" s="159">
        <f t="shared" ref="AI196:AI199" si="121">+IFERROR(E196*(1+$AK$5),0)</f>
        <v>0</v>
      </c>
      <c r="AJ196" s="159">
        <f t="shared" ref="AJ196:AJ199" si="122">+IFERROR(AI196-E196,0)</f>
        <v>0</v>
      </c>
      <c r="AK196" s="159">
        <f t="shared" ref="AK196:AK199" si="123">+AJ196*12*AG196</f>
        <v>0</v>
      </c>
      <c r="AL196" s="159">
        <f t="shared" ref="AL196:AL199" si="124">+AK196+S196</f>
        <v>5507.08</v>
      </c>
      <c r="AM196" s="160" t="e">
        <f t="shared" ref="AM196:AM199" si="125">+AJ196/E196</f>
        <v>#N/A</v>
      </c>
      <c r="AN196" s="160">
        <f t="shared" ref="AN196:AN199" si="126">+AK196/S196</f>
        <v>0</v>
      </c>
    </row>
    <row r="197" spans="1:40">
      <c r="B197" s="94">
        <f t="shared" si="86"/>
        <v>0</v>
      </c>
      <c r="E197" s="111"/>
      <c r="U197" s="114">
        <f t="shared" si="112"/>
        <v>0</v>
      </c>
      <c r="V197" s="114">
        <f t="shared" si="112"/>
        <v>0</v>
      </c>
      <c r="W197" s="114">
        <f t="shared" si="112"/>
        <v>0</v>
      </c>
      <c r="X197" s="114">
        <f t="shared" si="112"/>
        <v>0</v>
      </c>
      <c r="Y197" s="114">
        <f t="shared" si="112"/>
        <v>0</v>
      </c>
      <c r="Z197" s="114">
        <f t="shared" si="112"/>
        <v>0</v>
      </c>
      <c r="AA197" s="114">
        <f t="shared" si="112"/>
        <v>0</v>
      </c>
      <c r="AB197" s="114">
        <f t="shared" si="112"/>
        <v>0</v>
      </c>
      <c r="AC197" s="114">
        <f t="shared" si="112"/>
        <v>0</v>
      </c>
      <c r="AD197" s="114">
        <f t="shared" si="112"/>
        <v>0</v>
      </c>
      <c r="AE197" s="114">
        <f t="shared" si="112"/>
        <v>0</v>
      </c>
      <c r="AF197" s="114">
        <f t="shared" si="112"/>
        <v>0</v>
      </c>
      <c r="AG197" s="133">
        <f t="shared" si="120"/>
        <v>0</v>
      </c>
      <c r="AI197" s="159">
        <f t="shared" si="121"/>
        <v>0</v>
      </c>
      <c r="AJ197" s="159">
        <f t="shared" si="122"/>
        <v>0</v>
      </c>
      <c r="AK197" s="159">
        <f t="shared" si="123"/>
        <v>0</v>
      </c>
      <c r="AL197" s="159">
        <f t="shared" si="124"/>
        <v>0</v>
      </c>
      <c r="AM197" s="160" t="e">
        <f t="shared" si="125"/>
        <v>#DIV/0!</v>
      </c>
      <c r="AN197" s="160" t="e">
        <f t="shared" si="126"/>
        <v>#DIV/0!</v>
      </c>
    </row>
    <row r="198" spans="1:40">
      <c r="A198" s="94" t="str">
        <f>$A$1&amp;"ACCOUNTING ADJUSTMENTS"&amp;C198</f>
        <v>MASON CO-REGULATEDACCOUNTING ADJUSTMENTSNSF FEES</v>
      </c>
      <c r="B198" s="94">
        <f t="shared" si="86"/>
        <v>1</v>
      </c>
      <c r="C198" s="110" t="s">
        <v>354</v>
      </c>
      <c r="D198" s="109" t="s">
        <v>355</v>
      </c>
      <c r="E198" s="111">
        <f>VLOOKUP(A198,'[29]Service Codes'!$A$2:$H$803,8,FALSE)</f>
        <v>21.55</v>
      </c>
      <c r="F198" s="112"/>
      <c r="G198" s="113">
        <f>SUMIF('[29]RM Revenue'!$B:$B,'Mason Co. Regulated - Price Out'!$A198,'[29]RM Revenue'!S:S)</f>
        <v>43.1</v>
      </c>
      <c r="H198" s="113">
        <f>SUMIF('[29]RM Revenue'!$B:$B,'Mason Co. Regulated - Price Out'!$A198,'[29]RM Revenue'!T:T)</f>
        <v>0</v>
      </c>
      <c r="I198" s="113">
        <f>SUMIF('[29]RM Revenue'!$B:$B,'Mason Co. Regulated - Price Out'!$A198,'[29]RM Revenue'!U:U)</f>
        <v>43.1</v>
      </c>
      <c r="J198" s="113">
        <f>SUMIF('[29]RM Revenue'!$B:$B,'Mason Co. Regulated - Price Out'!$A198,'[29]RM Revenue'!V:V)</f>
        <v>21.55</v>
      </c>
      <c r="K198" s="113">
        <f>SUMIF('[29]RM Revenue'!$B:$B,'Mason Co. Regulated - Price Out'!$A198,'[29]RM Revenue'!W:W)</f>
        <v>43.1</v>
      </c>
      <c r="L198" s="113">
        <f>SUMIF('[29]RM Revenue'!$B:$B,'Mason Co. Regulated - Price Out'!$A198,'[29]RM Revenue'!X:X)</f>
        <v>0</v>
      </c>
      <c r="M198" s="113">
        <f>SUMIF('[29]RM Revenue'!$B:$B,'Mason Co. Regulated - Price Out'!$A198,'[29]RM Revenue'!Y:Y)</f>
        <v>43.1</v>
      </c>
      <c r="N198" s="113">
        <f>SUMIF('[29]RM Revenue'!$B:$B,'Mason Co. Regulated - Price Out'!$A198,'[29]RM Revenue'!Z:Z)</f>
        <v>21.55</v>
      </c>
      <c r="O198" s="113">
        <f>SUMIF('[29]RM Revenue'!$B:$B,'Mason Co. Regulated - Price Out'!$A198,'[29]RM Revenue'!AA:AA)</f>
        <v>0</v>
      </c>
      <c r="P198" s="113">
        <f>SUMIF('[29]RM Revenue'!$B:$B,'Mason Co. Regulated - Price Out'!$A198,'[29]RM Revenue'!AB:AB)</f>
        <v>21.55</v>
      </c>
      <c r="Q198" s="113">
        <f>SUMIF('[29]RM Revenue'!$B:$B,'Mason Co. Regulated - Price Out'!$A198,'[29]RM Revenue'!AC:AC)</f>
        <v>43.1</v>
      </c>
      <c r="R198" s="113">
        <f>SUMIF('[29]RM Revenue'!$B:$B,'Mason Co. Regulated - Price Out'!$A198,'[29]RM Revenue'!AD:AD)</f>
        <v>0</v>
      </c>
      <c r="S198" s="114">
        <f>SUM(G198:R198)</f>
        <v>280.15000000000003</v>
      </c>
      <c r="T198" s="114"/>
      <c r="U198" s="114">
        <f t="shared" si="112"/>
        <v>2</v>
      </c>
      <c r="V198" s="114">
        <f t="shared" si="112"/>
        <v>0</v>
      </c>
      <c r="W198" s="114">
        <f t="shared" si="112"/>
        <v>2</v>
      </c>
      <c r="X198" s="114">
        <f t="shared" si="112"/>
        <v>1</v>
      </c>
      <c r="Y198" s="114">
        <f t="shared" si="112"/>
        <v>2</v>
      </c>
      <c r="Z198" s="114">
        <f t="shared" si="112"/>
        <v>0</v>
      </c>
      <c r="AA198" s="114">
        <f t="shared" si="112"/>
        <v>2</v>
      </c>
      <c r="AB198" s="114">
        <f t="shared" si="112"/>
        <v>1</v>
      </c>
      <c r="AC198" s="114">
        <f t="shared" si="112"/>
        <v>0</v>
      </c>
      <c r="AD198" s="114">
        <f t="shared" si="112"/>
        <v>1</v>
      </c>
      <c r="AE198" s="114">
        <f t="shared" si="112"/>
        <v>2</v>
      </c>
      <c r="AF198" s="114">
        <f t="shared" si="112"/>
        <v>0</v>
      </c>
      <c r="AG198" s="133">
        <f t="shared" si="120"/>
        <v>1.0833333333333333</v>
      </c>
      <c r="AI198" s="159">
        <f t="shared" si="121"/>
        <v>21.608719314049424</v>
      </c>
      <c r="AJ198" s="159">
        <f t="shared" si="122"/>
        <v>5.8719314049422877E-2</v>
      </c>
      <c r="AK198" s="159">
        <f t="shared" si="123"/>
        <v>0.7633510826424974</v>
      </c>
      <c r="AL198" s="159">
        <f t="shared" si="124"/>
        <v>280.91335108264252</v>
      </c>
      <c r="AM198" s="160">
        <f t="shared" si="125"/>
        <v>2.7247941554256554E-3</v>
      </c>
      <c r="AN198" s="160">
        <f t="shared" si="126"/>
        <v>2.7247941554256554E-3</v>
      </c>
    </row>
    <row r="199" spans="1:40">
      <c r="B199" s="94">
        <f t="shared" si="86"/>
        <v>0</v>
      </c>
      <c r="C199" s="115"/>
      <c r="D199" s="115"/>
      <c r="E199" s="134"/>
      <c r="F199" s="111"/>
      <c r="G199" s="111"/>
      <c r="H199" s="113" t="str">
        <f>IF(F199="","",(#REF!/F199)+(#REF!/#REF!))</f>
        <v/>
      </c>
      <c r="I199" s="113"/>
      <c r="U199" s="114">
        <f t="shared" si="112"/>
        <v>0</v>
      </c>
      <c r="V199" s="114">
        <f t="shared" si="112"/>
        <v>0</v>
      </c>
      <c r="W199" s="114">
        <f t="shared" si="112"/>
        <v>0</v>
      </c>
      <c r="X199" s="114">
        <f t="shared" si="112"/>
        <v>0</v>
      </c>
      <c r="Y199" s="114">
        <f t="shared" si="112"/>
        <v>0</v>
      </c>
      <c r="Z199" s="114">
        <f t="shared" si="112"/>
        <v>0</v>
      </c>
      <c r="AA199" s="114">
        <f t="shared" si="112"/>
        <v>0</v>
      </c>
      <c r="AB199" s="114">
        <f t="shared" si="112"/>
        <v>0</v>
      </c>
      <c r="AC199" s="114">
        <f t="shared" si="112"/>
        <v>0</v>
      </c>
      <c r="AD199" s="114">
        <f t="shared" si="112"/>
        <v>0</v>
      </c>
      <c r="AE199" s="114">
        <f t="shared" si="112"/>
        <v>0</v>
      </c>
      <c r="AF199" s="114">
        <f t="shared" si="112"/>
        <v>0</v>
      </c>
      <c r="AI199" s="159">
        <f t="shared" si="121"/>
        <v>0</v>
      </c>
      <c r="AJ199" s="159">
        <f t="shared" si="122"/>
        <v>0</v>
      </c>
      <c r="AK199" s="159">
        <f t="shared" si="123"/>
        <v>0</v>
      </c>
      <c r="AL199" s="159">
        <f t="shared" si="124"/>
        <v>0</v>
      </c>
      <c r="AM199" s="160" t="e">
        <f t="shared" si="125"/>
        <v>#DIV/0!</v>
      </c>
      <c r="AN199" s="160" t="e">
        <f t="shared" si="126"/>
        <v>#DIV/0!</v>
      </c>
    </row>
    <row r="200" spans="1:40">
      <c r="C200" s="115"/>
      <c r="D200" s="135" t="s">
        <v>356</v>
      </c>
      <c r="G200" s="117">
        <f>SUM(G196:G199)</f>
        <v>588.29000000000008</v>
      </c>
      <c r="H200" s="117">
        <f t="shared" ref="H200:S200" si="127">SUM(H196:H199)</f>
        <v>336.46999999999997</v>
      </c>
      <c r="I200" s="117">
        <f t="shared" si="127"/>
        <v>644.20000000000005</v>
      </c>
      <c r="J200" s="117">
        <f t="shared" si="127"/>
        <v>393.07</v>
      </c>
      <c r="K200" s="117">
        <f t="shared" si="127"/>
        <v>679.46</v>
      </c>
      <c r="L200" s="117">
        <f t="shared" si="127"/>
        <v>306.51</v>
      </c>
      <c r="M200" s="117">
        <f t="shared" si="127"/>
        <v>652.72</v>
      </c>
      <c r="N200" s="117">
        <f t="shared" si="127"/>
        <v>208.63000000000002</v>
      </c>
      <c r="O200" s="117">
        <f t="shared" si="127"/>
        <v>654.49</v>
      </c>
      <c r="P200" s="117">
        <f t="shared" si="127"/>
        <v>312.82</v>
      </c>
      <c r="Q200" s="117">
        <f t="shared" si="127"/>
        <v>812</v>
      </c>
      <c r="R200" s="117">
        <f t="shared" si="127"/>
        <v>198.57</v>
      </c>
      <c r="S200" s="175">
        <f t="shared" si="127"/>
        <v>5787.23</v>
      </c>
      <c r="T200" s="178"/>
      <c r="U200" s="184">
        <f t="shared" si="112"/>
        <v>0</v>
      </c>
      <c r="V200" s="184">
        <f t="shared" si="112"/>
        <v>0</v>
      </c>
      <c r="W200" s="184">
        <f t="shared" si="112"/>
        <v>0</v>
      </c>
      <c r="X200" s="184">
        <f t="shared" si="112"/>
        <v>0</v>
      </c>
      <c r="Y200" s="184">
        <f t="shared" si="112"/>
        <v>0</v>
      </c>
      <c r="Z200" s="184">
        <f t="shared" si="112"/>
        <v>0</v>
      </c>
      <c r="AA200" s="184">
        <f t="shared" si="112"/>
        <v>0</v>
      </c>
      <c r="AB200" s="184">
        <f t="shared" si="112"/>
        <v>0</v>
      </c>
      <c r="AC200" s="184">
        <f t="shared" si="112"/>
        <v>0</v>
      </c>
      <c r="AD200" s="184">
        <f t="shared" si="112"/>
        <v>0</v>
      </c>
      <c r="AE200" s="184">
        <f t="shared" si="112"/>
        <v>0</v>
      </c>
      <c r="AF200" s="184">
        <f t="shared" si="112"/>
        <v>0</v>
      </c>
      <c r="AG200" s="180">
        <f t="shared" ref="AG200" si="128">SUM(AG196:AG199)</f>
        <v>1.0833333333333333</v>
      </c>
      <c r="AH200" s="181"/>
      <c r="AI200" s="182"/>
      <c r="AJ200" s="182"/>
      <c r="AK200" s="177">
        <f t="shared" ref="AK200:AL200" si="129">SUM(AK196:AK199)</f>
        <v>0.7633510826424974</v>
      </c>
      <c r="AL200" s="177">
        <f t="shared" si="129"/>
        <v>5787.9933510826422</v>
      </c>
    </row>
    <row r="201" spans="1:40">
      <c r="C201" s="115"/>
      <c r="S201" s="178"/>
      <c r="T201" s="178"/>
      <c r="U201" s="184">
        <f t="shared" si="112"/>
        <v>0</v>
      </c>
      <c r="V201" s="184">
        <f t="shared" si="112"/>
        <v>0</v>
      </c>
      <c r="W201" s="184">
        <f t="shared" si="112"/>
        <v>0</v>
      </c>
      <c r="X201" s="184">
        <f t="shared" si="112"/>
        <v>0</v>
      </c>
      <c r="Y201" s="184">
        <f t="shared" si="112"/>
        <v>0</v>
      </c>
      <c r="Z201" s="184">
        <f t="shared" si="112"/>
        <v>0</v>
      </c>
      <c r="AA201" s="184">
        <f t="shared" si="112"/>
        <v>0</v>
      </c>
      <c r="AB201" s="184">
        <f t="shared" si="112"/>
        <v>0</v>
      </c>
      <c r="AC201" s="184">
        <f t="shared" si="112"/>
        <v>0</v>
      </c>
      <c r="AD201" s="184">
        <f t="shared" si="112"/>
        <v>0</v>
      </c>
      <c r="AE201" s="184">
        <f t="shared" si="112"/>
        <v>0</v>
      </c>
      <c r="AF201" s="184">
        <f t="shared" si="112"/>
        <v>0</v>
      </c>
      <c r="AG201" s="178"/>
      <c r="AH201" s="181"/>
      <c r="AI201" s="182"/>
      <c r="AJ201" s="182"/>
      <c r="AK201" s="182"/>
      <c r="AL201" s="182"/>
    </row>
    <row r="202" spans="1:40" s="107" customFormat="1" ht="12.75" thickBot="1">
      <c r="B202" s="94"/>
      <c r="C202" s="91"/>
      <c r="D202" s="135" t="s">
        <v>357</v>
      </c>
      <c r="E202" s="100"/>
      <c r="F202" s="91"/>
      <c r="G202" s="136">
        <f t="shared" ref="G202:S202" si="130">G200+G192+G185+G148+G124+G85+G78+G61</f>
        <v>390880.73999999987</v>
      </c>
      <c r="H202" s="136">
        <f t="shared" si="130"/>
        <v>365060.85</v>
      </c>
      <c r="I202" s="136">
        <f t="shared" si="130"/>
        <v>392715.27</v>
      </c>
      <c r="J202" s="136">
        <f t="shared" si="130"/>
        <v>419633.7699999999</v>
      </c>
      <c r="K202" s="136">
        <f t="shared" si="130"/>
        <v>427888.19499999995</v>
      </c>
      <c r="L202" s="136">
        <f t="shared" si="130"/>
        <v>434261.935</v>
      </c>
      <c r="M202" s="136">
        <f t="shared" si="130"/>
        <v>445570.58499999996</v>
      </c>
      <c r="N202" s="136">
        <f t="shared" si="130"/>
        <v>449949.995</v>
      </c>
      <c r="O202" s="136">
        <f t="shared" si="130"/>
        <v>433504.255</v>
      </c>
      <c r="P202" s="136">
        <f t="shared" si="130"/>
        <v>425297.2950000001</v>
      </c>
      <c r="Q202" s="136">
        <f t="shared" si="130"/>
        <v>407327.66500000004</v>
      </c>
      <c r="R202" s="136">
        <f t="shared" si="130"/>
        <v>404899.23499999999</v>
      </c>
      <c r="S202" s="185">
        <f t="shared" si="130"/>
        <v>4996989.7899999991</v>
      </c>
      <c r="T202" s="186"/>
      <c r="U202" s="184">
        <f t="shared" si="112"/>
        <v>0</v>
      </c>
      <c r="V202" s="184">
        <f t="shared" si="112"/>
        <v>0</v>
      </c>
      <c r="W202" s="184">
        <f t="shared" si="112"/>
        <v>0</v>
      </c>
      <c r="X202" s="184">
        <f t="shared" si="112"/>
        <v>0</v>
      </c>
      <c r="Y202" s="184">
        <f t="shared" si="112"/>
        <v>0</v>
      </c>
      <c r="Z202" s="184">
        <f t="shared" si="112"/>
        <v>0</v>
      </c>
      <c r="AA202" s="184">
        <f t="shared" si="112"/>
        <v>0</v>
      </c>
      <c r="AB202" s="184">
        <f t="shared" si="112"/>
        <v>0</v>
      </c>
      <c r="AC202" s="184">
        <f t="shared" si="112"/>
        <v>0</v>
      </c>
      <c r="AD202" s="184">
        <f t="shared" si="112"/>
        <v>0</v>
      </c>
      <c r="AE202" s="184">
        <f t="shared" si="112"/>
        <v>0</v>
      </c>
      <c r="AF202" s="184">
        <f t="shared" si="112"/>
        <v>0</v>
      </c>
      <c r="AG202" s="187">
        <f t="shared" ref="AG202" si="131">AG200+AG192+AG185+AG148+AG124+AG85+AG78+AG61</f>
        <v>25285.595005437375</v>
      </c>
      <c r="AH202" s="186"/>
      <c r="AI202" s="188"/>
      <c r="AJ202" s="188"/>
      <c r="AK202" s="189">
        <f t="shared" ref="AK202:AL202" si="132">AK200+AK192+AK185+AK148+AK124+AK85+AK78+AK61</f>
        <v>12381.90567743576</v>
      </c>
      <c r="AL202" s="189">
        <f t="shared" si="132"/>
        <v>5009371.6956774332</v>
      </c>
    </row>
    <row r="203" spans="1:40" s="107" customFormat="1" ht="12.75" thickTop="1">
      <c r="B203" s="94"/>
      <c r="C203" s="91"/>
      <c r="D203" s="91"/>
      <c r="E203" s="100"/>
      <c r="F203" s="135"/>
      <c r="G203" s="135"/>
      <c r="H203" s="91"/>
      <c r="I203" s="91"/>
      <c r="U203" s="114">
        <f t="shared" ref="U203:AF218" si="133">IFERROR(G203/$E$10,0)</f>
        <v>0</v>
      </c>
      <c r="V203" s="114">
        <f t="shared" si="133"/>
        <v>0</v>
      </c>
      <c r="W203" s="114">
        <f t="shared" si="133"/>
        <v>0</v>
      </c>
      <c r="X203" s="114">
        <f t="shared" si="133"/>
        <v>0</v>
      </c>
      <c r="Y203" s="114">
        <f t="shared" si="133"/>
        <v>0</v>
      </c>
      <c r="Z203" s="114">
        <f t="shared" si="133"/>
        <v>0</v>
      </c>
      <c r="AA203" s="114">
        <f t="shared" si="133"/>
        <v>0</v>
      </c>
      <c r="AB203" s="114">
        <f t="shared" si="133"/>
        <v>0</v>
      </c>
      <c r="AC203" s="114">
        <f t="shared" si="133"/>
        <v>0</v>
      </c>
      <c r="AD203" s="114">
        <f t="shared" si="133"/>
        <v>0</v>
      </c>
      <c r="AE203" s="114">
        <f t="shared" si="133"/>
        <v>0</v>
      </c>
      <c r="AF203" s="114">
        <f t="shared" si="133"/>
        <v>0</v>
      </c>
      <c r="AI203" s="166"/>
      <c r="AJ203" s="166"/>
      <c r="AK203" s="166"/>
      <c r="AL203" s="166"/>
    </row>
    <row r="204" spans="1:40" s="107" customFormat="1" ht="12">
      <c r="B204" s="94"/>
      <c r="C204" s="91"/>
      <c r="D204" s="91"/>
      <c r="E204" s="100"/>
      <c r="F204" s="135"/>
      <c r="G204" s="137"/>
      <c r="H204" s="138"/>
      <c r="I204" s="91"/>
      <c r="S204" s="139"/>
      <c r="U204" s="114">
        <f t="shared" si="133"/>
        <v>0</v>
      </c>
      <c r="V204" s="114">
        <f t="shared" si="133"/>
        <v>0</v>
      </c>
      <c r="W204" s="114">
        <f t="shared" si="133"/>
        <v>0</v>
      </c>
      <c r="X204" s="114">
        <f t="shared" si="133"/>
        <v>0</v>
      </c>
      <c r="Y204" s="114">
        <f t="shared" si="133"/>
        <v>0</v>
      </c>
      <c r="Z204" s="114">
        <f t="shared" si="133"/>
        <v>0</v>
      </c>
      <c r="AA204" s="114">
        <f t="shared" si="133"/>
        <v>0</v>
      </c>
      <c r="AB204" s="114">
        <f t="shared" si="133"/>
        <v>0</v>
      </c>
      <c r="AC204" s="114">
        <f t="shared" si="133"/>
        <v>0</v>
      </c>
      <c r="AD204" s="114">
        <f t="shared" si="133"/>
        <v>0</v>
      </c>
      <c r="AE204" s="114">
        <f t="shared" si="133"/>
        <v>0</v>
      </c>
      <c r="AF204" s="114">
        <f t="shared" si="133"/>
        <v>0</v>
      </c>
    </row>
    <row r="205" spans="1:40">
      <c r="C205" s="115"/>
      <c r="G205" s="137"/>
      <c r="H205" s="138"/>
      <c r="I205" s="91"/>
      <c r="J205" s="107"/>
      <c r="S205" s="128">
        <f>SUM(S10:S203)/3</f>
        <v>4996989.7899999991</v>
      </c>
      <c r="U205" s="114">
        <f t="shared" si="133"/>
        <v>0</v>
      </c>
      <c r="V205" s="114">
        <f t="shared" si="133"/>
        <v>0</v>
      </c>
      <c r="W205" s="114">
        <f t="shared" si="133"/>
        <v>0</v>
      </c>
      <c r="X205" s="114">
        <f t="shared" si="133"/>
        <v>0</v>
      </c>
      <c r="Y205" s="114">
        <f t="shared" si="133"/>
        <v>0</v>
      </c>
      <c r="Z205" s="114">
        <f t="shared" si="133"/>
        <v>0</v>
      </c>
      <c r="AA205" s="114">
        <f t="shared" si="133"/>
        <v>0</v>
      </c>
      <c r="AB205" s="114">
        <f t="shared" si="133"/>
        <v>0</v>
      </c>
      <c r="AC205" s="114">
        <f t="shared" si="133"/>
        <v>0</v>
      </c>
      <c r="AD205" s="114">
        <f t="shared" si="133"/>
        <v>0</v>
      </c>
      <c r="AE205" s="114">
        <f t="shared" si="133"/>
        <v>0</v>
      </c>
      <c r="AF205" s="114">
        <f t="shared" si="133"/>
        <v>0</v>
      </c>
    </row>
    <row r="206" spans="1:40">
      <c r="G206" s="137"/>
      <c r="H206" s="138"/>
      <c r="I206" s="91"/>
      <c r="J206" s="107"/>
      <c r="S206" s="128"/>
      <c r="U206" s="114">
        <f t="shared" si="133"/>
        <v>0</v>
      </c>
      <c r="V206" s="114">
        <f t="shared" si="133"/>
        <v>0</v>
      </c>
      <c r="W206" s="114">
        <f t="shared" si="133"/>
        <v>0</v>
      </c>
      <c r="X206" s="114">
        <f t="shared" si="133"/>
        <v>0</v>
      </c>
      <c r="Y206" s="114">
        <f t="shared" si="133"/>
        <v>0</v>
      </c>
      <c r="Z206" s="114">
        <f t="shared" si="133"/>
        <v>0</v>
      </c>
      <c r="AA206" s="114">
        <f t="shared" si="133"/>
        <v>0</v>
      </c>
      <c r="AB206" s="114">
        <f t="shared" si="133"/>
        <v>0</v>
      </c>
      <c r="AC206" s="114">
        <f t="shared" si="133"/>
        <v>0</v>
      </c>
      <c r="AD206" s="114">
        <f t="shared" si="133"/>
        <v>0</v>
      </c>
      <c r="AE206" s="114">
        <f t="shared" si="133"/>
        <v>0</v>
      </c>
      <c r="AF206" s="114">
        <f t="shared" si="133"/>
        <v>0</v>
      </c>
      <c r="AG206" s="128">
        <f>+AG185+AG148+AG124+AG78+AG61</f>
        <v>25284.511672104047</v>
      </c>
    </row>
    <row r="207" spans="1:40" s="107" customFormat="1" ht="12">
      <c r="B207" s="94"/>
      <c r="C207" s="91"/>
      <c r="D207" s="92"/>
      <c r="E207" s="100"/>
      <c r="F207" s="91"/>
      <c r="G207" s="137"/>
      <c r="H207" s="138"/>
      <c r="I207" s="91"/>
      <c r="U207" s="114">
        <f t="shared" si="133"/>
        <v>0</v>
      </c>
      <c r="V207" s="114">
        <f t="shared" si="133"/>
        <v>0</v>
      </c>
      <c r="W207" s="114">
        <f t="shared" si="133"/>
        <v>0</v>
      </c>
      <c r="X207" s="114">
        <f t="shared" si="133"/>
        <v>0</v>
      </c>
      <c r="Y207" s="114">
        <f t="shared" si="133"/>
        <v>0</v>
      </c>
      <c r="Z207" s="114">
        <f t="shared" si="133"/>
        <v>0</v>
      </c>
      <c r="AA207" s="114">
        <f t="shared" si="133"/>
        <v>0</v>
      </c>
      <c r="AB207" s="114">
        <f t="shared" si="133"/>
        <v>0</v>
      </c>
      <c r="AC207" s="114">
        <f t="shared" si="133"/>
        <v>0</v>
      </c>
      <c r="AD207" s="114">
        <f t="shared" si="133"/>
        <v>0</v>
      </c>
      <c r="AE207" s="114">
        <f t="shared" si="133"/>
        <v>0</v>
      </c>
      <c r="AF207" s="114">
        <f t="shared" si="133"/>
        <v>0</v>
      </c>
    </row>
    <row r="208" spans="1:40" s="107" customFormat="1" ht="12">
      <c r="B208" s="94"/>
      <c r="C208" s="91"/>
      <c r="D208" s="92"/>
      <c r="E208" s="100"/>
      <c r="F208" s="135"/>
      <c r="G208" s="137"/>
      <c r="H208" s="138"/>
      <c r="I208" s="91"/>
      <c r="U208" s="114">
        <f t="shared" si="133"/>
        <v>0</v>
      </c>
      <c r="V208" s="114">
        <f t="shared" si="133"/>
        <v>0</v>
      </c>
      <c r="W208" s="114">
        <f t="shared" si="133"/>
        <v>0</v>
      </c>
      <c r="X208" s="114">
        <f t="shared" si="133"/>
        <v>0</v>
      </c>
      <c r="Y208" s="114">
        <f t="shared" si="133"/>
        <v>0</v>
      </c>
      <c r="Z208" s="114">
        <f t="shared" si="133"/>
        <v>0</v>
      </c>
      <c r="AA208" s="114">
        <f t="shared" si="133"/>
        <v>0</v>
      </c>
      <c r="AB208" s="114">
        <f t="shared" si="133"/>
        <v>0</v>
      </c>
      <c r="AC208" s="114">
        <f t="shared" si="133"/>
        <v>0</v>
      </c>
      <c r="AD208" s="114">
        <f t="shared" si="133"/>
        <v>0</v>
      </c>
      <c r="AE208" s="114">
        <f t="shared" si="133"/>
        <v>0</v>
      </c>
      <c r="AF208" s="114">
        <f t="shared" si="133"/>
        <v>0</v>
      </c>
    </row>
    <row r="209" spans="2:32" s="107" customFormat="1" ht="12">
      <c r="B209" s="94"/>
      <c r="C209" s="91"/>
      <c r="D209" s="91"/>
      <c r="E209" s="100"/>
      <c r="F209" s="135"/>
      <c r="G209" s="137"/>
      <c r="H209" s="138"/>
      <c r="I209" s="91"/>
      <c r="U209" s="114">
        <f t="shared" si="133"/>
        <v>0</v>
      </c>
      <c r="V209" s="114">
        <f t="shared" si="133"/>
        <v>0</v>
      </c>
      <c r="W209" s="114">
        <f t="shared" si="133"/>
        <v>0</v>
      </c>
      <c r="X209" s="114">
        <f t="shared" si="133"/>
        <v>0</v>
      </c>
      <c r="Y209" s="114">
        <f t="shared" si="133"/>
        <v>0</v>
      </c>
      <c r="Z209" s="114">
        <f t="shared" si="133"/>
        <v>0</v>
      </c>
      <c r="AA209" s="114">
        <f t="shared" si="133"/>
        <v>0</v>
      </c>
      <c r="AB209" s="114">
        <f t="shared" si="133"/>
        <v>0</v>
      </c>
      <c r="AC209" s="114">
        <f t="shared" si="133"/>
        <v>0</v>
      </c>
      <c r="AD209" s="114">
        <f t="shared" si="133"/>
        <v>0</v>
      </c>
      <c r="AE209" s="114">
        <f t="shared" si="133"/>
        <v>0</v>
      </c>
      <c r="AF209" s="114">
        <f t="shared" si="133"/>
        <v>0</v>
      </c>
    </row>
    <row r="210" spans="2:32">
      <c r="E210" s="140"/>
      <c r="G210" s="137"/>
      <c r="H210" s="138"/>
      <c r="I210" s="91"/>
      <c r="J210" s="107"/>
      <c r="U210" s="114">
        <f t="shared" si="133"/>
        <v>0</v>
      </c>
      <c r="V210" s="114">
        <f t="shared" si="133"/>
        <v>0</v>
      </c>
      <c r="W210" s="114">
        <f t="shared" si="133"/>
        <v>0</v>
      </c>
      <c r="X210" s="114">
        <f t="shared" si="133"/>
        <v>0</v>
      </c>
      <c r="Y210" s="114">
        <f t="shared" si="133"/>
        <v>0</v>
      </c>
      <c r="Z210" s="114">
        <f t="shared" si="133"/>
        <v>0</v>
      </c>
      <c r="AA210" s="114">
        <f t="shared" si="133"/>
        <v>0</v>
      </c>
      <c r="AB210" s="114">
        <f t="shared" si="133"/>
        <v>0</v>
      </c>
      <c r="AC210" s="114">
        <f t="shared" si="133"/>
        <v>0</v>
      </c>
      <c r="AD210" s="114">
        <f t="shared" si="133"/>
        <v>0</v>
      </c>
      <c r="AE210" s="114">
        <f t="shared" si="133"/>
        <v>0</v>
      </c>
      <c r="AF210" s="114">
        <f t="shared" si="133"/>
        <v>0</v>
      </c>
    </row>
    <row r="211" spans="2:32">
      <c r="E211" s="140"/>
      <c r="G211" s="137"/>
      <c r="H211" s="138"/>
      <c r="I211" s="91"/>
      <c r="J211" s="107"/>
      <c r="U211" s="114">
        <f t="shared" si="133"/>
        <v>0</v>
      </c>
      <c r="V211" s="114">
        <f t="shared" si="133"/>
        <v>0</v>
      </c>
      <c r="W211" s="114">
        <f t="shared" si="133"/>
        <v>0</v>
      </c>
      <c r="X211" s="114">
        <f t="shared" si="133"/>
        <v>0</v>
      </c>
      <c r="Y211" s="114">
        <f t="shared" si="133"/>
        <v>0</v>
      </c>
      <c r="Z211" s="114">
        <f t="shared" si="133"/>
        <v>0</v>
      </c>
      <c r="AA211" s="114">
        <f t="shared" si="133"/>
        <v>0</v>
      </c>
      <c r="AB211" s="114">
        <f t="shared" si="133"/>
        <v>0</v>
      </c>
      <c r="AC211" s="114">
        <f t="shared" si="133"/>
        <v>0</v>
      </c>
      <c r="AD211" s="114">
        <f t="shared" si="133"/>
        <v>0</v>
      </c>
      <c r="AE211" s="114">
        <f t="shared" si="133"/>
        <v>0</v>
      </c>
      <c r="AF211" s="114">
        <f t="shared" si="133"/>
        <v>0</v>
      </c>
    </row>
    <row r="212" spans="2:32">
      <c r="E212" s="140"/>
      <c r="G212" s="94"/>
      <c r="H212" s="94"/>
      <c r="I212" s="94"/>
      <c r="U212" s="114">
        <f>IFERROR(#REF!/$E$10,0)</f>
        <v>0</v>
      </c>
      <c r="V212" s="114">
        <f t="shared" si="133"/>
        <v>0</v>
      </c>
      <c r="W212" s="114">
        <f t="shared" si="133"/>
        <v>0</v>
      </c>
      <c r="X212" s="114">
        <f t="shared" si="133"/>
        <v>0</v>
      </c>
      <c r="Y212" s="114">
        <f t="shared" si="133"/>
        <v>0</v>
      </c>
      <c r="Z212" s="114">
        <f t="shared" si="133"/>
        <v>0</v>
      </c>
      <c r="AA212" s="114">
        <f t="shared" si="133"/>
        <v>0</v>
      </c>
      <c r="AB212" s="114">
        <f t="shared" si="133"/>
        <v>0</v>
      </c>
      <c r="AC212" s="114">
        <f t="shared" si="133"/>
        <v>0</v>
      </c>
      <c r="AD212" s="114">
        <f t="shared" si="133"/>
        <v>0</v>
      </c>
      <c r="AE212" s="114">
        <f t="shared" si="133"/>
        <v>0</v>
      </c>
      <c r="AF212" s="114">
        <f t="shared" si="133"/>
        <v>0</v>
      </c>
    </row>
    <row r="213" spans="2:32">
      <c r="G213" s="94"/>
      <c r="H213" s="94"/>
      <c r="I213" s="94"/>
      <c r="U213" s="114">
        <f>IFERROR(G212/$E$10,0)</f>
        <v>0</v>
      </c>
      <c r="V213" s="114">
        <f t="shared" si="133"/>
        <v>0</v>
      </c>
      <c r="W213" s="114">
        <f t="shared" si="133"/>
        <v>0</v>
      </c>
      <c r="X213" s="114">
        <f t="shared" si="133"/>
        <v>0</v>
      </c>
      <c r="Y213" s="114">
        <f t="shared" si="133"/>
        <v>0</v>
      </c>
      <c r="Z213" s="114">
        <f t="shared" si="133"/>
        <v>0</v>
      </c>
      <c r="AA213" s="114">
        <f t="shared" si="133"/>
        <v>0</v>
      </c>
      <c r="AB213" s="114">
        <f t="shared" si="133"/>
        <v>0</v>
      </c>
      <c r="AC213" s="114">
        <f t="shared" si="133"/>
        <v>0</v>
      </c>
      <c r="AD213" s="114">
        <f t="shared" si="133"/>
        <v>0</v>
      </c>
      <c r="AE213" s="114">
        <f t="shared" si="133"/>
        <v>0</v>
      </c>
      <c r="AF213" s="114">
        <f t="shared" si="133"/>
        <v>0</v>
      </c>
    </row>
    <row r="214" spans="2:32">
      <c r="G214" s="94"/>
      <c r="H214" s="94"/>
      <c r="I214" s="94"/>
      <c r="U214" s="114">
        <f>IFERROR(G213/$E$10,0)</f>
        <v>0</v>
      </c>
      <c r="V214" s="114">
        <f t="shared" si="133"/>
        <v>0</v>
      </c>
      <c r="W214" s="114">
        <f t="shared" si="133"/>
        <v>0</v>
      </c>
      <c r="X214" s="114">
        <f t="shared" si="133"/>
        <v>0</v>
      </c>
      <c r="Y214" s="114">
        <f t="shared" si="133"/>
        <v>0</v>
      </c>
      <c r="Z214" s="114">
        <f t="shared" si="133"/>
        <v>0</v>
      </c>
      <c r="AA214" s="114">
        <f t="shared" si="133"/>
        <v>0</v>
      </c>
      <c r="AB214" s="114">
        <f t="shared" si="133"/>
        <v>0</v>
      </c>
      <c r="AC214" s="114">
        <f t="shared" si="133"/>
        <v>0</v>
      </c>
      <c r="AD214" s="114">
        <f t="shared" si="133"/>
        <v>0</v>
      </c>
      <c r="AE214" s="114">
        <f t="shared" si="133"/>
        <v>0</v>
      </c>
      <c r="AF214" s="114">
        <f t="shared" si="133"/>
        <v>0</v>
      </c>
    </row>
    <row r="215" spans="2:32">
      <c r="G215" s="94"/>
      <c r="H215" s="94"/>
      <c r="I215" s="94"/>
      <c r="U215" s="114">
        <f>IFERROR(G214/$E$10,0)</f>
        <v>0</v>
      </c>
      <c r="V215" s="114">
        <f t="shared" si="133"/>
        <v>0</v>
      </c>
      <c r="W215" s="114">
        <f t="shared" si="133"/>
        <v>0</v>
      </c>
      <c r="X215" s="114">
        <f t="shared" si="133"/>
        <v>0</v>
      </c>
      <c r="Y215" s="114">
        <f t="shared" si="133"/>
        <v>0</v>
      </c>
      <c r="Z215" s="114">
        <f t="shared" si="133"/>
        <v>0</v>
      </c>
      <c r="AA215" s="114">
        <f t="shared" si="133"/>
        <v>0</v>
      </c>
      <c r="AB215" s="114">
        <f t="shared" si="133"/>
        <v>0</v>
      </c>
      <c r="AC215" s="114">
        <f t="shared" si="133"/>
        <v>0</v>
      </c>
      <c r="AD215" s="114">
        <f t="shared" si="133"/>
        <v>0</v>
      </c>
      <c r="AE215" s="114">
        <f t="shared" si="133"/>
        <v>0</v>
      </c>
      <c r="AF215" s="114">
        <f t="shared" si="133"/>
        <v>0</v>
      </c>
    </row>
    <row r="216" spans="2:32">
      <c r="G216" s="94"/>
      <c r="H216" s="94"/>
      <c r="I216" s="94"/>
      <c r="U216" s="114">
        <f>IFERROR(G215/$E$10,0)</f>
        <v>0</v>
      </c>
      <c r="V216" s="114">
        <f t="shared" si="133"/>
        <v>0</v>
      </c>
      <c r="W216" s="114">
        <f t="shared" si="133"/>
        <v>0</v>
      </c>
      <c r="X216" s="114">
        <f t="shared" si="133"/>
        <v>0</v>
      </c>
      <c r="Y216" s="114">
        <f t="shared" si="133"/>
        <v>0</v>
      </c>
      <c r="Z216" s="114">
        <f t="shared" si="133"/>
        <v>0</v>
      </c>
      <c r="AA216" s="114">
        <f t="shared" si="133"/>
        <v>0</v>
      </c>
      <c r="AB216" s="114">
        <f t="shared" si="133"/>
        <v>0</v>
      </c>
      <c r="AC216" s="114">
        <f t="shared" si="133"/>
        <v>0</v>
      </c>
      <c r="AD216" s="114">
        <f t="shared" si="133"/>
        <v>0</v>
      </c>
      <c r="AE216" s="114">
        <f t="shared" si="133"/>
        <v>0</v>
      </c>
      <c r="AF216" s="114">
        <f t="shared" si="133"/>
        <v>0</v>
      </c>
    </row>
    <row r="217" spans="2:32">
      <c r="G217" s="94"/>
      <c r="H217" s="94"/>
      <c r="I217" s="94"/>
      <c r="U217" s="114">
        <f t="shared" si="133"/>
        <v>0</v>
      </c>
      <c r="V217" s="114">
        <f t="shared" si="133"/>
        <v>0</v>
      </c>
      <c r="W217" s="114">
        <f t="shared" si="133"/>
        <v>0</v>
      </c>
      <c r="X217" s="114">
        <f t="shared" si="133"/>
        <v>0</v>
      </c>
      <c r="Y217" s="114">
        <f t="shared" si="133"/>
        <v>0</v>
      </c>
      <c r="Z217" s="114">
        <f t="shared" si="133"/>
        <v>0</v>
      </c>
      <c r="AA217" s="114">
        <f t="shared" si="133"/>
        <v>0</v>
      </c>
      <c r="AB217" s="114">
        <f t="shared" si="133"/>
        <v>0</v>
      </c>
      <c r="AC217" s="114">
        <f t="shared" si="133"/>
        <v>0</v>
      </c>
      <c r="AD217" s="114">
        <f t="shared" si="133"/>
        <v>0</v>
      </c>
      <c r="AE217" s="114">
        <f t="shared" si="133"/>
        <v>0</v>
      </c>
      <c r="AF217" s="114">
        <f t="shared" si="133"/>
        <v>0</v>
      </c>
    </row>
    <row r="218" spans="2:32">
      <c r="G218" s="94"/>
      <c r="H218" s="94"/>
      <c r="I218" s="94"/>
      <c r="U218" s="114">
        <f t="shared" si="133"/>
        <v>0</v>
      </c>
      <c r="V218" s="114">
        <f t="shared" si="133"/>
        <v>0</v>
      </c>
      <c r="W218" s="114">
        <f t="shared" si="133"/>
        <v>0</v>
      </c>
      <c r="X218" s="114">
        <f t="shared" si="133"/>
        <v>0</v>
      </c>
      <c r="Y218" s="114">
        <f t="shared" si="133"/>
        <v>0</v>
      </c>
      <c r="Z218" s="114">
        <f t="shared" si="133"/>
        <v>0</v>
      </c>
      <c r="AA218" s="114">
        <f t="shared" si="133"/>
        <v>0</v>
      </c>
      <c r="AB218" s="114">
        <f t="shared" si="133"/>
        <v>0</v>
      </c>
      <c r="AC218" s="114">
        <f t="shared" si="133"/>
        <v>0</v>
      </c>
      <c r="AD218" s="114">
        <f t="shared" si="133"/>
        <v>0</v>
      </c>
      <c r="AE218" s="114">
        <f t="shared" si="133"/>
        <v>0</v>
      </c>
      <c r="AF218" s="114">
        <f t="shared" si="133"/>
        <v>0</v>
      </c>
    </row>
    <row r="219" spans="2:32">
      <c r="G219" s="94"/>
      <c r="H219" s="94"/>
      <c r="I219" s="94"/>
      <c r="U219" s="114">
        <f t="shared" ref="U219:AF220" si="134">IFERROR(G219/$E$10,0)</f>
        <v>0</v>
      </c>
      <c r="V219" s="114">
        <f t="shared" si="134"/>
        <v>0</v>
      </c>
      <c r="W219" s="114">
        <f t="shared" si="134"/>
        <v>0</v>
      </c>
      <c r="X219" s="114">
        <f t="shared" si="134"/>
        <v>0</v>
      </c>
      <c r="Y219" s="114">
        <f t="shared" si="134"/>
        <v>0</v>
      </c>
      <c r="Z219" s="114">
        <f t="shared" si="134"/>
        <v>0</v>
      </c>
      <c r="AA219" s="114">
        <f t="shared" si="134"/>
        <v>0</v>
      </c>
      <c r="AB219" s="114">
        <f t="shared" si="134"/>
        <v>0</v>
      </c>
      <c r="AC219" s="114">
        <f t="shared" si="134"/>
        <v>0</v>
      </c>
      <c r="AD219" s="114">
        <f t="shared" si="134"/>
        <v>0</v>
      </c>
      <c r="AE219" s="114">
        <f t="shared" si="134"/>
        <v>0</v>
      </c>
      <c r="AF219" s="114">
        <f t="shared" si="134"/>
        <v>0</v>
      </c>
    </row>
    <row r="220" spans="2:32">
      <c r="G220" s="94"/>
      <c r="H220" s="94"/>
      <c r="I220" s="94"/>
      <c r="U220" s="114">
        <f t="shared" si="134"/>
        <v>0</v>
      </c>
      <c r="V220" s="114">
        <f t="shared" si="134"/>
        <v>0</v>
      </c>
      <c r="W220" s="114">
        <f t="shared" si="134"/>
        <v>0</v>
      </c>
      <c r="X220" s="114">
        <f t="shared" si="134"/>
        <v>0</v>
      </c>
      <c r="Y220" s="114">
        <f t="shared" si="134"/>
        <v>0</v>
      </c>
      <c r="Z220" s="114">
        <f t="shared" si="134"/>
        <v>0</v>
      </c>
      <c r="AA220" s="114">
        <f t="shared" si="134"/>
        <v>0</v>
      </c>
      <c r="AB220" s="114">
        <f t="shared" si="134"/>
        <v>0</v>
      </c>
      <c r="AC220" s="114">
        <f t="shared" si="134"/>
        <v>0</v>
      </c>
      <c r="AD220" s="114">
        <f t="shared" si="134"/>
        <v>0</v>
      </c>
      <c r="AE220" s="114">
        <f t="shared" si="134"/>
        <v>0</v>
      </c>
      <c r="AF220" s="114">
        <f t="shared" si="134"/>
        <v>0</v>
      </c>
    </row>
    <row r="221" spans="2:32">
      <c r="G221" s="94"/>
      <c r="H221" s="94"/>
      <c r="I221" s="94"/>
    </row>
    <row r="222" spans="2:32">
      <c r="G222" s="94"/>
      <c r="H222" s="94"/>
      <c r="I222" s="94"/>
    </row>
    <row r="223" spans="2:32">
      <c r="G223" s="94"/>
      <c r="H223" s="94"/>
      <c r="I223" s="94"/>
    </row>
    <row r="224" spans="2:32">
      <c r="G224" s="94"/>
      <c r="H224" s="94"/>
      <c r="I224" s="94"/>
    </row>
    <row r="225" spans="2:14">
      <c r="G225" s="94"/>
      <c r="H225" s="94"/>
      <c r="I225" s="94"/>
    </row>
    <row r="226" spans="2:14">
      <c r="G226" s="94"/>
      <c r="H226" s="94"/>
      <c r="I226" s="94"/>
    </row>
    <row r="227" spans="2:14">
      <c r="G227" s="94"/>
      <c r="H227" s="94"/>
      <c r="I227" s="94"/>
    </row>
    <row r="228" spans="2:14">
      <c r="G228" s="94"/>
      <c r="H228" s="94"/>
      <c r="I228" s="94"/>
    </row>
    <row r="229" spans="2:14">
      <c r="G229" s="94"/>
      <c r="H229" s="94"/>
      <c r="I229" s="94"/>
    </row>
    <row r="230" spans="2:14">
      <c r="G230" s="94"/>
      <c r="H230" s="94"/>
      <c r="I230" s="94"/>
    </row>
    <row r="231" spans="2:14">
      <c r="G231" s="94"/>
      <c r="H231" s="94"/>
      <c r="I231" s="94"/>
    </row>
    <row r="232" spans="2:14" s="92" customFormat="1" ht="12">
      <c r="B232" s="94"/>
      <c r="E232" s="93"/>
      <c r="G232" s="94"/>
      <c r="H232" s="94"/>
      <c r="I232" s="94"/>
      <c r="J232" s="94"/>
      <c r="K232" s="94"/>
      <c r="L232" s="94"/>
      <c r="M232" s="94"/>
      <c r="N232" s="94"/>
    </row>
    <row r="233" spans="2:14" s="92" customFormat="1" ht="12">
      <c r="E233" s="93"/>
      <c r="G233" s="94"/>
      <c r="H233" s="94"/>
      <c r="I233" s="94"/>
      <c r="K233" s="94"/>
      <c r="L233" s="94"/>
      <c r="M233" s="94"/>
      <c r="N233" s="94"/>
    </row>
    <row r="234" spans="2:14">
      <c r="G234" s="94"/>
      <c r="H234" s="94"/>
      <c r="I234" s="94"/>
      <c r="J234" s="92"/>
    </row>
    <row r="235" spans="2:14" s="92" customFormat="1" ht="12">
      <c r="E235" s="93"/>
      <c r="J235" s="94"/>
      <c r="K235" s="94"/>
      <c r="L235" s="94"/>
      <c r="M235" s="94"/>
      <c r="N235" s="94"/>
    </row>
    <row r="236" spans="2:14" s="92" customFormat="1" ht="12">
      <c r="E236" s="93"/>
      <c r="J236" s="94"/>
      <c r="K236" s="94"/>
      <c r="L236" s="94"/>
      <c r="M236" s="94"/>
      <c r="N236" s="94"/>
    </row>
    <row r="237" spans="2:14" s="92" customFormat="1" ht="12">
      <c r="E237" s="93"/>
      <c r="J237" s="94"/>
      <c r="K237" s="94"/>
      <c r="L237" s="94"/>
      <c r="M237" s="94"/>
      <c r="N237" s="94"/>
    </row>
    <row r="239" spans="2:14" s="92" customFormat="1" ht="12">
      <c r="E239" s="93"/>
      <c r="J239" s="94"/>
      <c r="K239" s="94"/>
      <c r="L239" s="94"/>
      <c r="M239" s="94"/>
      <c r="N239" s="94"/>
    </row>
    <row r="240" spans="2:14" s="92" customFormat="1" ht="12">
      <c r="E240" s="93"/>
      <c r="J240" s="94"/>
      <c r="K240" s="94"/>
      <c r="L240" s="94"/>
      <c r="M240" s="94"/>
      <c r="N240" s="94"/>
    </row>
    <row r="241" spans="5:14" s="92" customFormat="1" ht="12">
      <c r="E241" s="93"/>
      <c r="J241" s="94"/>
      <c r="K241" s="94"/>
      <c r="L241" s="94"/>
      <c r="M241" s="94"/>
      <c r="N241" s="94"/>
    </row>
    <row r="242" spans="5:14" s="92" customFormat="1" ht="12">
      <c r="E242" s="93"/>
      <c r="J242" s="94"/>
      <c r="K242" s="94"/>
      <c r="L242" s="94"/>
      <c r="M242" s="94"/>
      <c r="N242" s="94"/>
    </row>
    <row r="243" spans="5:14" s="92" customFormat="1" ht="12">
      <c r="E243" s="93"/>
      <c r="J243" s="94"/>
      <c r="K243" s="94"/>
      <c r="L243" s="94"/>
      <c r="M243" s="94"/>
      <c r="N243" s="94"/>
    </row>
  </sheetData>
  <pageMargins left="0.7" right="0.7" top="0.75" bottom="0.75" header="0.3" footer="0.3"/>
  <pageSetup scale="53" fitToHeight="5" orientation="portrait" r:id="rId1"/>
  <headerFooter alignWithMargins="0">
    <oddHeader>&amp;R&amp;F
&amp;A</oddHeader>
    <oddFooter>&amp;L&amp;D&amp;C&amp;P&amp;R&amp;T</oddFooter>
  </headerFooter>
  <rowBreaks count="2" manualBreakCount="2">
    <brk id="87" min="2" max="38" man="1"/>
    <brk id="160" min="2" max="38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AO218"/>
  <sheetViews>
    <sheetView tabSelected="1" view="pageBreakPreview" zoomScaleNormal="90" zoomScaleSheetLayoutView="100" workbookViewId="0">
      <pane xSplit="6" ySplit="5" topLeftCell="G89" activePane="bottomRight" state="frozen"/>
      <selection activeCell="Q434" sqref="Q434:R434"/>
      <selection pane="topRight" activeCell="Q434" sqref="Q434:R434"/>
      <selection pane="bottomLeft" activeCell="Q434" sqref="Q434:R434"/>
      <selection pane="bottomRight" activeCell="AK109" sqref="AK109"/>
    </sheetView>
  </sheetViews>
  <sheetFormatPr defaultColWidth="10.28515625" defaultRowHeight="15" outlineLevelCol="1"/>
  <cols>
    <col min="1" max="1" width="47" style="94" hidden="1" customWidth="1"/>
    <col min="2" max="2" width="4.28515625" style="94" hidden="1" customWidth="1"/>
    <col min="3" max="3" width="17.85546875" style="92" customWidth="1"/>
    <col min="4" max="4" width="26" style="92" customWidth="1"/>
    <col min="5" max="5" width="9.7109375" style="93" customWidth="1"/>
    <col min="7" max="7" width="1.85546875" style="92" customWidth="1"/>
    <col min="8" max="9" width="11.42578125" style="92" hidden="1" customWidth="1" outlineLevel="1"/>
    <col min="10" max="10" width="10.42578125" style="92" hidden="1" customWidth="1" outlineLevel="1"/>
    <col min="11" max="11" width="10.42578125" style="94" hidden="1" customWidth="1" outlineLevel="1"/>
    <col min="12" max="19" width="11.5703125" style="94" hidden="1" customWidth="1" outlineLevel="1"/>
    <col min="20" max="20" width="11.140625" style="94" customWidth="1" collapsed="1"/>
    <col min="21" max="21" width="9.85546875" style="94" hidden="1" customWidth="1"/>
    <col min="22" max="33" width="8.85546875" style="94" hidden="1" customWidth="1" outlineLevel="1"/>
    <col min="34" max="34" width="10.28515625" style="94" collapsed="1"/>
    <col min="35" max="35" width="1.28515625" customWidth="1"/>
    <col min="36" max="36" width="11.42578125" style="94" bestFit="1" customWidth="1"/>
    <col min="37" max="37" width="16.140625" style="94" customWidth="1"/>
    <col min="38" max="38" width="13.28515625" style="94" bestFit="1" customWidth="1"/>
    <col min="39" max="39" width="13" style="94" bestFit="1" customWidth="1"/>
    <col min="40" max="40" width="10.28515625" style="94"/>
    <col min="41" max="41" width="10.28515625" style="162"/>
    <col min="42" max="16384" width="10.28515625" style="94"/>
  </cols>
  <sheetData>
    <row r="1" spans="1:41">
      <c r="A1" s="90" t="s">
        <v>358</v>
      </c>
      <c r="B1" s="90"/>
      <c r="C1" s="91" t="s">
        <v>173</v>
      </c>
    </row>
    <row r="2" spans="1:41">
      <c r="C2" s="91" t="s">
        <v>174</v>
      </c>
    </row>
    <row r="3" spans="1:41">
      <c r="C3" s="91" t="str">
        <f>'Mason Co. Regulated - Price Out'!C3</f>
        <v>January 1, 2019 - December 31, 2019</v>
      </c>
      <c r="K3" s="95"/>
      <c r="AJ3" s="155"/>
      <c r="AK3" s="156" t="s">
        <v>384</v>
      </c>
      <c r="AL3" s="158">
        <f>+'Rate Sheet'!J5</f>
        <v>2.7247941554255279E-3</v>
      </c>
      <c r="AM3" s="161"/>
    </row>
    <row r="4" spans="1:41">
      <c r="D4" s="96"/>
      <c r="E4" s="97" t="s">
        <v>176</v>
      </c>
      <c r="F4" s="97" t="s">
        <v>176</v>
      </c>
      <c r="H4" s="98">
        <f>'Mason Co. Regulated - Price Out'!G4</f>
        <v>43466</v>
      </c>
      <c r="I4" s="98">
        <f>'Mason Co. Regulated - Price Out'!H4</f>
        <v>43497</v>
      </c>
      <c r="J4" s="98">
        <f>'Mason Co. Regulated - Price Out'!I4</f>
        <v>43525</v>
      </c>
      <c r="K4" s="98">
        <f>'Mason Co. Regulated - Price Out'!J4</f>
        <v>43556</v>
      </c>
      <c r="L4" s="98">
        <f>'Mason Co. Regulated - Price Out'!K4</f>
        <v>43586</v>
      </c>
      <c r="M4" s="98">
        <f>'Mason Co. Regulated - Price Out'!L4</f>
        <v>43617</v>
      </c>
      <c r="N4" s="98">
        <f>'Mason Co. Regulated - Price Out'!M4</f>
        <v>43647</v>
      </c>
      <c r="O4" s="98">
        <f>'Mason Co. Regulated - Price Out'!N4</f>
        <v>43678</v>
      </c>
      <c r="P4" s="98">
        <f>'Mason Co. Regulated - Price Out'!O4</f>
        <v>43709</v>
      </c>
      <c r="Q4" s="98">
        <f>'Mason Co. Regulated - Price Out'!P4</f>
        <v>43739</v>
      </c>
      <c r="R4" s="98">
        <f>'Mason Co. Regulated - Price Out'!Q4</f>
        <v>43770</v>
      </c>
      <c r="S4" s="98">
        <f>'Mason Co. Regulated - Price Out'!R4</f>
        <v>43800</v>
      </c>
      <c r="T4" s="96" t="s">
        <v>177</v>
      </c>
      <c r="V4" s="99">
        <f>H4</f>
        <v>43466</v>
      </c>
      <c r="W4" s="99">
        <f t="shared" ref="W4:AG4" si="0">I4</f>
        <v>43497</v>
      </c>
      <c r="X4" s="99">
        <f t="shared" si="0"/>
        <v>43525</v>
      </c>
      <c r="Y4" s="99">
        <f t="shared" si="0"/>
        <v>43556</v>
      </c>
      <c r="Z4" s="99">
        <f t="shared" si="0"/>
        <v>43586</v>
      </c>
      <c r="AA4" s="99">
        <f t="shared" si="0"/>
        <v>43617</v>
      </c>
      <c r="AB4" s="99">
        <f t="shared" si="0"/>
        <v>43647</v>
      </c>
      <c r="AC4" s="99">
        <f t="shared" si="0"/>
        <v>43678</v>
      </c>
      <c r="AD4" s="99">
        <f t="shared" si="0"/>
        <v>43709</v>
      </c>
      <c r="AE4" s="99">
        <f t="shared" si="0"/>
        <v>43739</v>
      </c>
      <c r="AF4" s="99">
        <f t="shared" si="0"/>
        <v>43770</v>
      </c>
      <c r="AG4" s="99">
        <f t="shared" si="0"/>
        <v>43800</v>
      </c>
      <c r="AJ4" s="155"/>
      <c r="AK4" s="155"/>
      <c r="AL4" s="155"/>
      <c r="AM4" s="155"/>
    </row>
    <row r="5" spans="1:41" ht="36.75">
      <c r="C5" s="100" t="s">
        <v>178</v>
      </c>
      <c r="D5" s="96" t="s">
        <v>179</v>
      </c>
      <c r="E5" s="101">
        <f>'Mason Co. Regulated - Price Out'!E5</f>
        <v>43466</v>
      </c>
      <c r="F5" s="101">
        <v>43647</v>
      </c>
      <c r="G5" s="96"/>
      <c r="H5" s="102" t="s">
        <v>180</v>
      </c>
      <c r="I5" s="102" t="s">
        <v>180</v>
      </c>
      <c r="J5" s="102" t="s">
        <v>180</v>
      </c>
      <c r="K5" s="102" t="s">
        <v>180</v>
      </c>
      <c r="L5" s="102" t="s">
        <v>180</v>
      </c>
      <c r="M5" s="102" t="s">
        <v>180</v>
      </c>
      <c r="N5" s="102" t="s">
        <v>180</v>
      </c>
      <c r="O5" s="102" t="s">
        <v>180</v>
      </c>
      <c r="P5" s="102" t="s">
        <v>180</v>
      </c>
      <c r="Q5" s="102" t="s">
        <v>180</v>
      </c>
      <c r="R5" s="102" t="s">
        <v>180</v>
      </c>
      <c r="S5" s="102" t="s">
        <v>180</v>
      </c>
      <c r="T5" s="96" t="s">
        <v>180</v>
      </c>
      <c r="V5" s="103" t="s">
        <v>181</v>
      </c>
      <c r="W5" s="103" t="s">
        <v>181</v>
      </c>
      <c r="X5" s="103" t="s">
        <v>181</v>
      </c>
      <c r="Y5" s="103" t="s">
        <v>181</v>
      </c>
      <c r="Z5" s="103" t="s">
        <v>181</v>
      </c>
      <c r="AA5" s="103" t="s">
        <v>181</v>
      </c>
      <c r="AB5" s="103" t="s">
        <v>181</v>
      </c>
      <c r="AC5" s="103" t="s">
        <v>181</v>
      </c>
      <c r="AD5" s="103" t="s">
        <v>181</v>
      </c>
      <c r="AE5" s="103" t="s">
        <v>181</v>
      </c>
      <c r="AF5" s="103" t="s">
        <v>181</v>
      </c>
      <c r="AG5" s="103" t="s">
        <v>181</v>
      </c>
      <c r="AH5" s="103" t="s">
        <v>182</v>
      </c>
      <c r="AJ5" s="157" t="s">
        <v>380</v>
      </c>
      <c r="AK5" s="157" t="s">
        <v>381</v>
      </c>
      <c r="AL5" s="157" t="s">
        <v>382</v>
      </c>
      <c r="AM5" s="157" t="s">
        <v>383</v>
      </c>
    </row>
    <row r="6" spans="1:41">
      <c r="AJ6" s="155"/>
      <c r="AK6" s="155"/>
      <c r="AL6" s="155"/>
      <c r="AM6" s="155"/>
    </row>
    <row r="7" spans="1:41">
      <c r="B7" s="94">
        <f>COUNTIF(C:C,C7)</f>
        <v>1</v>
      </c>
      <c r="C7" s="104" t="s">
        <v>183</v>
      </c>
      <c r="D7" s="104" t="s">
        <v>183</v>
      </c>
      <c r="G7" s="105"/>
      <c r="H7" s="105"/>
      <c r="AJ7" s="155"/>
      <c r="AK7" s="155"/>
      <c r="AL7" s="155"/>
      <c r="AM7" s="155"/>
    </row>
    <row r="8" spans="1:41">
      <c r="C8" s="104"/>
      <c r="D8" s="106"/>
      <c r="G8" s="105"/>
      <c r="H8" s="105"/>
      <c r="AJ8" s="155"/>
      <c r="AK8" s="155"/>
      <c r="AL8" s="155"/>
      <c r="AM8" s="155"/>
    </row>
    <row r="9" spans="1:41">
      <c r="A9" s="107" t="s">
        <v>184</v>
      </c>
      <c r="B9" s="107" t="s">
        <v>185</v>
      </c>
      <c r="C9" s="108" t="s">
        <v>186</v>
      </c>
      <c r="D9" s="108" t="s">
        <v>186</v>
      </c>
      <c r="G9" s="105"/>
      <c r="H9" s="105"/>
      <c r="AJ9" s="155"/>
      <c r="AK9" s="155"/>
      <c r="AL9" s="155"/>
      <c r="AM9" s="155"/>
    </row>
    <row r="10" spans="1:41" s="92" customFormat="1">
      <c r="A10" s="92" t="str">
        <f t="shared" ref="A10:A57" si="1">$A$1&amp;"Residential"&amp;C10</f>
        <v>KITSAP CO -REGULATEDResidential20RW1</v>
      </c>
      <c r="B10" s="92">
        <f t="shared" ref="B10:B69" si="2">COUNTIF(C:C,C10)</f>
        <v>1</v>
      </c>
      <c r="C10" s="109" t="s">
        <v>193</v>
      </c>
      <c r="D10" s="110" t="str">
        <f>VLOOKUP(C10,'[29]RM Revenue'!J:K,2,FALSE)</f>
        <v>1-20 GAL CAN WEEKLY SVC</v>
      </c>
      <c r="E10" s="112">
        <f>VLOOKUP(A10,'[29]Kits Reg Svc Codes Jan-Jun'!$A$1:$H$809,8,FALSE)</f>
        <v>12.32</v>
      </c>
      <c r="F10" s="112">
        <f>VLOOKUP(A10,'[29]Service Codes'!$A$1:$H$808,8,FALSE)</f>
        <v>12.46</v>
      </c>
      <c r="G10" s="112"/>
      <c r="H10" s="113">
        <f>SUMIF('[29]RM Revenue'!$B:$B,'Kitsap Regulated - Price Out'!$A10,'[29]RM Revenue'!S:S)</f>
        <v>0</v>
      </c>
      <c r="I10" s="113">
        <f>SUMIF('[29]RM Revenue'!$B:$B,'Kitsap Regulated - Price Out'!$A10,'[29]RM Revenue'!T:T)</f>
        <v>0</v>
      </c>
      <c r="J10" s="113">
        <f>SUMIF('[29]RM Revenue'!$B:$B,'Kitsap Regulated - Price Out'!$A10,'[29]RM Revenue'!U:U)</f>
        <v>0</v>
      </c>
      <c r="K10" s="113">
        <f>SUMIF('[29]RM Revenue'!$B:$B,'Kitsap Regulated - Price Out'!$A10,'[29]RM Revenue'!V:V)</f>
        <v>0</v>
      </c>
      <c r="L10" s="113">
        <f>SUMIF('[29]RM Revenue'!$B:$B,'Kitsap Regulated - Price Out'!$A10,'[29]RM Revenue'!W:W)</f>
        <v>0</v>
      </c>
      <c r="M10" s="113">
        <f>SUMIF('[29]RM Revenue'!$B:$B,'Kitsap Regulated - Price Out'!$A10,'[29]RM Revenue'!X:X)</f>
        <v>0</v>
      </c>
      <c r="N10" s="113">
        <f>SUMIF('[29]RM Revenue'!$B:$B,'Kitsap Regulated - Price Out'!$A10,'[29]RM Revenue'!Y:Y)</f>
        <v>0</v>
      </c>
      <c r="O10" s="113">
        <f>SUMIF('[29]RM Revenue'!$B:$B,'Kitsap Regulated - Price Out'!$A10,'[29]RM Revenue'!Z:Z)</f>
        <v>0</v>
      </c>
      <c r="P10" s="113">
        <f>SUMIF('[29]RM Revenue'!$B:$B,'Kitsap Regulated - Price Out'!$A10,'[29]RM Revenue'!AA:AA)</f>
        <v>0</v>
      </c>
      <c r="Q10" s="113">
        <f>SUMIF('[29]RM Revenue'!$B:$B,'Kitsap Regulated - Price Out'!$A10,'[29]RM Revenue'!AB:AB)</f>
        <v>0</v>
      </c>
      <c r="R10" s="113">
        <f>SUMIF('[29]RM Revenue'!$B:$B,'Kitsap Regulated - Price Out'!$A10,'[29]RM Revenue'!AC:AC)</f>
        <v>0</v>
      </c>
      <c r="S10" s="113">
        <f>SUMIF('[29]RM Revenue'!$B:$B,'Kitsap Regulated - Price Out'!$A10,'[29]RM Revenue'!AD:AD)</f>
        <v>0</v>
      </c>
      <c r="T10" s="113">
        <f t="shared" ref="T10:T57" si="3">SUM(H10:S10)</f>
        <v>0</v>
      </c>
      <c r="U10" s="113"/>
      <c r="V10" s="113">
        <f t="shared" ref="V10:AA45" si="4">IFERROR(H10/$E10,0)</f>
        <v>0</v>
      </c>
      <c r="W10" s="113">
        <f t="shared" si="4"/>
        <v>0</v>
      </c>
      <c r="X10" s="113">
        <f t="shared" si="4"/>
        <v>0</v>
      </c>
      <c r="Y10" s="113">
        <f t="shared" si="4"/>
        <v>0</v>
      </c>
      <c r="Z10" s="113">
        <f t="shared" si="4"/>
        <v>0</v>
      </c>
      <c r="AA10" s="113">
        <f t="shared" si="4"/>
        <v>0</v>
      </c>
      <c r="AB10" s="113">
        <f>IFERROR(N10/$F10,0)</f>
        <v>0</v>
      </c>
      <c r="AC10" s="113">
        <f t="shared" ref="AC10:AG25" si="5">IFERROR(O10/$F10,0)</f>
        <v>0</v>
      </c>
      <c r="AD10" s="113">
        <f t="shared" si="5"/>
        <v>0</v>
      </c>
      <c r="AE10" s="113">
        <f t="shared" si="5"/>
        <v>0</v>
      </c>
      <c r="AF10" s="113">
        <f t="shared" si="5"/>
        <v>0</v>
      </c>
      <c r="AG10" s="113">
        <f t="shared" si="5"/>
        <v>0</v>
      </c>
      <c r="AH10" s="133">
        <f>AVERAGE(V10:AG10)</f>
        <v>0</v>
      </c>
      <c r="AI10" s="109"/>
      <c r="AJ10" s="159">
        <f>+IFERROR(F10*(1+$AL$3),0)</f>
        <v>12.493950935176604</v>
      </c>
      <c r="AK10" s="159">
        <f>+IFERROR(AJ10-F10,0)</f>
        <v>3.3950935176603636E-2</v>
      </c>
      <c r="AL10" s="159">
        <f>+AK10*12*AH10</f>
        <v>0</v>
      </c>
      <c r="AM10" s="159">
        <f>+AL10+T10</f>
        <v>0</v>
      </c>
      <c r="AN10" s="160">
        <f>+AK10/F10</f>
        <v>2.7247941554256528E-3</v>
      </c>
      <c r="AO10" s="160" t="e">
        <f>+AL10/T10</f>
        <v>#DIV/0!</v>
      </c>
    </row>
    <row r="11" spans="1:41" s="92" customFormat="1">
      <c r="A11" s="92" t="str">
        <f t="shared" si="1"/>
        <v>KITSAP CO -REGULATEDResidential32RW1</v>
      </c>
      <c r="B11" s="92">
        <f t="shared" si="2"/>
        <v>1</v>
      </c>
      <c r="C11" s="110" t="s">
        <v>194</v>
      </c>
      <c r="D11" s="110" t="str">
        <f>VLOOKUP(C11,'[29]RM Revenue'!J:K,2,FALSE)</f>
        <v>1-32 GAL CAN-WEEKLY SVC</v>
      </c>
      <c r="E11" s="112">
        <f>VLOOKUP(A11,'[29]Kits Reg Svc Codes Jan-Jun'!$A$1:$H$809,8,FALSE)</f>
        <v>14.5</v>
      </c>
      <c r="F11" s="112">
        <f>VLOOKUP(A11,'[29]Service Codes'!$A$1:$H$808,8,FALSE)</f>
        <v>14.73</v>
      </c>
      <c r="G11" s="112"/>
      <c r="H11" s="113">
        <f>SUMIF('[29]RM Revenue'!$B:$B,'Kitsap Regulated - Price Out'!$A11,'[29]RM Revenue'!S:S)</f>
        <v>0</v>
      </c>
      <c r="I11" s="113">
        <f>SUMIF('[29]RM Revenue'!$B:$B,'Kitsap Regulated - Price Out'!$A11,'[29]RM Revenue'!T:T)</f>
        <v>0</v>
      </c>
      <c r="J11" s="113">
        <f>SUMIF('[29]RM Revenue'!$B:$B,'Kitsap Regulated - Price Out'!$A11,'[29]RM Revenue'!U:U)</f>
        <v>0</v>
      </c>
      <c r="K11" s="113">
        <f>SUMIF('[29]RM Revenue'!$B:$B,'Kitsap Regulated - Price Out'!$A11,'[29]RM Revenue'!V:V)</f>
        <v>0</v>
      </c>
      <c r="L11" s="113">
        <f>SUMIF('[29]RM Revenue'!$B:$B,'Kitsap Regulated - Price Out'!$A11,'[29]RM Revenue'!W:W)</f>
        <v>0</v>
      </c>
      <c r="M11" s="113">
        <f>SUMIF('[29]RM Revenue'!$B:$B,'Kitsap Regulated - Price Out'!$A11,'[29]RM Revenue'!X:X)</f>
        <v>0</v>
      </c>
      <c r="N11" s="113">
        <f>SUMIF('[29]RM Revenue'!$B:$B,'Kitsap Regulated - Price Out'!$A11,'[29]RM Revenue'!Y:Y)</f>
        <v>0</v>
      </c>
      <c r="O11" s="113">
        <f>SUMIF('[29]RM Revenue'!$B:$B,'Kitsap Regulated - Price Out'!$A11,'[29]RM Revenue'!Z:Z)</f>
        <v>0</v>
      </c>
      <c r="P11" s="113">
        <f>SUMIF('[29]RM Revenue'!$B:$B,'Kitsap Regulated - Price Out'!$A11,'[29]RM Revenue'!AA:AA)</f>
        <v>0</v>
      </c>
      <c r="Q11" s="113">
        <f>SUMIF('[29]RM Revenue'!$B:$B,'Kitsap Regulated - Price Out'!$A11,'[29]RM Revenue'!AB:AB)</f>
        <v>0</v>
      </c>
      <c r="R11" s="113">
        <f>SUMIF('[29]RM Revenue'!$B:$B,'Kitsap Regulated - Price Out'!$A11,'[29]RM Revenue'!AC:AC)</f>
        <v>0</v>
      </c>
      <c r="S11" s="113">
        <f>SUMIF('[29]RM Revenue'!$B:$B,'Kitsap Regulated - Price Out'!$A11,'[29]RM Revenue'!AD:AD)</f>
        <v>0</v>
      </c>
      <c r="T11" s="113">
        <f t="shared" si="3"/>
        <v>0</v>
      </c>
      <c r="U11" s="113"/>
      <c r="V11" s="113">
        <f t="shared" si="4"/>
        <v>0</v>
      </c>
      <c r="W11" s="113">
        <f t="shared" si="4"/>
        <v>0</v>
      </c>
      <c r="X11" s="113">
        <f t="shared" si="4"/>
        <v>0</v>
      </c>
      <c r="Y11" s="113">
        <f t="shared" si="4"/>
        <v>0</v>
      </c>
      <c r="Z11" s="113">
        <f t="shared" si="4"/>
        <v>0</v>
      </c>
      <c r="AA11" s="113">
        <f t="shared" si="4"/>
        <v>0</v>
      </c>
      <c r="AB11" s="113">
        <f t="shared" ref="AB11:AG32" si="6">IFERROR(N11/$F11,0)</f>
        <v>0</v>
      </c>
      <c r="AC11" s="113">
        <f t="shared" si="5"/>
        <v>0</v>
      </c>
      <c r="AD11" s="113">
        <f t="shared" si="5"/>
        <v>0</v>
      </c>
      <c r="AE11" s="113">
        <f t="shared" si="5"/>
        <v>0</v>
      </c>
      <c r="AF11" s="113">
        <f t="shared" si="5"/>
        <v>0</v>
      </c>
      <c r="AG11" s="113">
        <f t="shared" si="5"/>
        <v>0</v>
      </c>
      <c r="AH11" s="133">
        <f t="shared" ref="AH11:AH57" si="7">AVERAGE(V11:AG11)</f>
        <v>0</v>
      </c>
      <c r="AI11" s="109"/>
      <c r="AJ11" s="159">
        <f t="shared" ref="AJ11:AJ57" si="8">+IFERROR(F11*(1+$AL$3),0)</f>
        <v>14.770136217909419</v>
      </c>
      <c r="AK11" s="159">
        <f t="shared" ref="AK11:AK57" si="9">+IFERROR(AJ11-F11,0)</f>
        <v>4.0136217909418903E-2</v>
      </c>
      <c r="AL11" s="159">
        <f t="shared" ref="AL11:AL57" si="10">+AK11*12*AH11</f>
        <v>0</v>
      </c>
      <c r="AM11" s="159">
        <f t="shared" ref="AM11:AM57" si="11">+AL11+T11</f>
        <v>0</v>
      </c>
      <c r="AN11" s="160">
        <f t="shared" ref="AN11:AN57" si="12">+AK11/F11</f>
        <v>2.7247941554255873E-3</v>
      </c>
      <c r="AO11" s="160" t="e">
        <f t="shared" ref="AO11:AO57" si="13">+AL11/T11</f>
        <v>#DIV/0!</v>
      </c>
    </row>
    <row r="12" spans="1:41" s="92" customFormat="1">
      <c r="A12" s="92" t="str">
        <f t="shared" si="1"/>
        <v>KITSAP CO -REGULATEDResidential32RW2</v>
      </c>
      <c r="B12" s="92">
        <f t="shared" si="2"/>
        <v>1</v>
      </c>
      <c r="C12" s="110" t="s">
        <v>195</v>
      </c>
      <c r="D12" s="183">
        <f>IFERROR((VLOOKUP(C12,'[29]RM Revenue'!J:K,2,FALSE)),0)</f>
        <v>0</v>
      </c>
      <c r="E12" s="112">
        <f>VLOOKUP(A12,'[29]Kits Reg Svc Codes Jan-Jun'!$A$1:$H$809,8,FALSE)</f>
        <v>21.34</v>
      </c>
      <c r="F12" s="112">
        <f>VLOOKUP(A12,'[29]Service Codes'!$A$1:$H$808,8,FALSE)</f>
        <v>21.69</v>
      </c>
      <c r="G12" s="112"/>
      <c r="H12" s="113">
        <f>SUMIF('[29]RM Revenue'!$B:$B,'Kitsap Regulated - Price Out'!$A12,'[29]RM Revenue'!S:S)</f>
        <v>0</v>
      </c>
      <c r="I12" s="113">
        <f>SUMIF('[29]RM Revenue'!$B:$B,'Kitsap Regulated - Price Out'!$A12,'[29]RM Revenue'!T:T)</f>
        <v>0</v>
      </c>
      <c r="J12" s="113">
        <f>SUMIF('[29]RM Revenue'!$B:$B,'Kitsap Regulated - Price Out'!$A12,'[29]RM Revenue'!U:U)</f>
        <v>0</v>
      </c>
      <c r="K12" s="113">
        <f>SUMIF('[29]RM Revenue'!$B:$B,'Kitsap Regulated - Price Out'!$A12,'[29]RM Revenue'!V:V)</f>
        <v>0</v>
      </c>
      <c r="L12" s="113">
        <f>SUMIF('[29]RM Revenue'!$B:$B,'Kitsap Regulated - Price Out'!$A12,'[29]RM Revenue'!W:W)</f>
        <v>0</v>
      </c>
      <c r="M12" s="113">
        <f>SUMIF('[29]RM Revenue'!$B:$B,'Kitsap Regulated - Price Out'!$A12,'[29]RM Revenue'!X:X)</f>
        <v>0</v>
      </c>
      <c r="N12" s="113">
        <f>SUMIF('[29]RM Revenue'!$B:$B,'Kitsap Regulated - Price Out'!$A12,'[29]RM Revenue'!Y:Y)</f>
        <v>0</v>
      </c>
      <c r="O12" s="113">
        <f>SUMIF('[29]RM Revenue'!$B:$B,'Kitsap Regulated - Price Out'!$A12,'[29]RM Revenue'!Z:Z)</f>
        <v>0</v>
      </c>
      <c r="P12" s="113">
        <f>SUMIF('[29]RM Revenue'!$B:$B,'Kitsap Regulated - Price Out'!$A12,'[29]RM Revenue'!AA:AA)</f>
        <v>0</v>
      </c>
      <c r="Q12" s="113">
        <f>SUMIF('[29]RM Revenue'!$B:$B,'Kitsap Regulated - Price Out'!$A12,'[29]RM Revenue'!AB:AB)</f>
        <v>0</v>
      </c>
      <c r="R12" s="113">
        <f>SUMIF('[29]RM Revenue'!$B:$B,'Kitsap Regulated - Price Out'!$A12,'[29]RM Revenue'!AC:AC)</f>
        <v>0</v>
      </c>
      <c r="S12" s="113">
        <f>SUMIF('[29]RM Revenue'!$B:$B,'Kitsap Regulated - Price Out'!$A12,'[29]RM Revenue'!AD:AD)</f>
        <v>0</v>
      </c>
      <c r="T12" s="113">
        <f t="shared" si="3"/>
        <v>0</v>
      </c>
      <c r="U12" s="113"/>
      <c r="V12" s="113">
        <f t="shared" si="4"/>
        <v>0</v>
      </c>
      <c r="W12" s="113">
        <f t="shared" si="4"/>
        <v>0</v>
      </c>
      <c r="X12" s="113">
        <f t="shared" si="4"/>
        <v>0</v>
      </c>
      <c r="Y12" s="113">
        <f t="shared" si="4"/>
        <v>0</v>
      </c>
      <c r="Z12" s="113">
        <f t="shared" si="4"/>
        <v>0</v>
      </c>
      <c r="AA12" s="113">
        <f t="shared" si="4"/>
        <v>0</v>
      </c>
      <c r="AB12" s="113">
        <f t="shared" si="6"/>
        <v>0</v>
      </c>
      <c r="AC12" s="113">
        <f t="shared" si="5"/>
        <v>0</v>
      </c>
      <c r="AD12" s="113">
        <f t="shared" si="5"/>
        <v>0</v>
      </c>
      <c r="AE12" s="113">
        <f t="shared" si="5"/>
        <v>0</v>
      </c>
      <c r="AF12" s="113">
        <f t="shared" si="5"/>
        <v>0</v>
      </c>
      <c r="AG12" s="113">
        <f t="shared" si="5"/>
        <v>0</v>
      </c>
      <c r="AH12" s="133">
        <f t="shared" si="7"/>
        <v>0</v>
      </c>
      <c r="AI12" s="109"/>
      <c r="AJ12" s="159">
        <f t="shared" si="8"/>
        <v>21.749100785231182</v>
      </c>
      <c r="AK12" s="159">
        <f t="shared" si="9"/>
        <v>5.9100785231180453E-2</v>
      </c>
      <c r="AL12" s="159">
        <f t="shared" si="10"/>
        <v>0</v>
      </c>
      <c r="AM12" s="159">
        <f t="shared" si="11"/>
        <v>0</v>
      </c>
      <c r="AN12" s="160">
        <f t="shared" si="12"/>
        <v>2.7247941554255626E-3</v>
      </c>
      <c r="AO12" s="160" t="e">
        <f t="shared" si="13"/>
        <v>#DIV/0!</v>
      </c>
    </row>
    <row r="13" spans="1:41" s="92" customFormat="1">
      <c r="A13" s="92" t="str">
        <f t="shared" si="1"/>
        <v>KITSAP CO -REGULATEDResidential32RW3</v>
      </c>
      <c r="B13" s="92">
        <f t="shared" si="2"/>
        <v>1</v>
      </c>
      <c r="C13" s="110" t="s">
        <v>196</v>
      </c>
      <c r="D13" s="183">
        <f>IFERROR((VLOOKUP(C13,'[29]RM Revenue'!J:K,2,FALSE)),0)</f>
        <v>0</v>
      </c>
      <c r="E13" s="112">
        <f>VLOOKUP(A13,'[29]Kits Reg Svc Codes Jan-Jun'!$A$1:$H$809,8,FALSE)</f>
        <v>28.36</v>
      </c>
      <c r="F13" s="112">
        <f>VLOOKUP(A13,'[29]Service Codes'!$A$1:$H$808,8,FALSE)</f>
        <v>28.89</v>
      </c>
      <c r="G13" s="112"/>
      <c r="H13" s="113">
        <f>SUMIF('[29]RM Revenue'!$B:$B,'Kitsap Regulated - Price Out'!$A13,'[29]RM Revenue'!S:S)</f>
        <v>0</v>
      </c>
      <c r="I13" s="113">
        <f>SUMIF('[29]RM Revenue'!$B:$B,'Kitsap Regulated - Price Out'!$A13,'[29]RM Revenue'!T:T)</f>
        <v>0</v>
      </c>
      <c r="J13" s="113">
        <f>SUMIF('[29]RM Revenue'!$B:$B,'Kitsap Regulated - Price Out'!$A13,'[29]RM Revenue'!U:U)</f>
        <v>0</v>
      </c>
      <c r="K13" s="113">
        <f>SUMIF('[29]RM Revenue'!$B:$B,'Kitsap Regulated - Price Out'!$A13,'[29]RM Revenue'!V:V)</f>
        <v>0</v>
      </c>
      <c r="L13" s="113">
        <f>SUMIF('[29]RM Revenue'!$B:$B,'Kitsap Regulated - Price Out'!$A13,'[29]RM Revenue'!W:W)</f>
        <v>0</v>
      </c>
      <c r="M13" s="113">
        <f>SUMIF('[29]RM Revenue'!$B:$B,'Kitsap Regulated - Price Out'!$A13,'[29]RM Revenue'!X:X)</f>
        <v>0</v>
      </c>
      <c r="N13" s="113">
        <f>SUMIF('[29]RM Revenue'!$B:$B,'Kitsap Regulated - Price Out'!$A13,'[29]RM Revenue'!Y:Y)</f>
        <v>0</v>
      </c>
      <c r="O13" s="113">
        <f>SUMIF('[29]RM Revenue'!$B:$B,'Kitsap Regulated - Price Out'!$A13,'[29]RM Revenue'!Z:Z)</f>
        <v>0</v>
      </c>
      <c r="P13" s="113">
        <f>SUMIF('[29]RM Revenue'!$B:$B,'Kitsap Regulated - Price Out'!$A13,'[29]RM Revenue'!AA:AA)</f>
        <v>0</v>
      </c>
      <c r="Q13" s="113">
        <f>SUMIF('[29]RM Revenue'!$B:$B,'Kitsap Regulated - Price Out'!$A13,'[29]RM Revenue'!AB:AB)</f>
        <v>0</v>
      </c>
      <c r="R13" s="113">
        <f>SUMIF('[29]RM Revenue'!$B:$B,'Kitsap Regulated - Price Out'!$A13,'[29]RM Revenue'!AC:AC)</f>
        <v>0</v>
      </c>
      <c r="S13" s="113">
        <f>SUMIF('[29]RM Revenue'!$B:$B,'Kitsap Regulated - Price Out'!$A13,'[29]RM Revenue'!AD:AD)</f>
        <v>0</v>
      </c>
      <c r="T13" s="113">
        <f t="shared" si="3"/>
        <v>0</v>
      </c>
      <c r="U13" s="113"/>
      <c r="V13" s="113">
        <f t="shared" si="4"/>
        <v>0</v>
      </c>
      <c r="W13" s="113">
        <f t="shared" si="4"/>
        <v>0</v>
      </c>
      <c r="X13" s="113">
        <f t="shared" si="4"/>
        <v>0</v>
      </c>
      <c r="Y13" s="113">
        <f t="shared" si="4"/>
        <v>0</v>
      </c>
      <c r="Z13" s="113">
        <f t="shared" si="4"/>
        <v>0</v>
      </c>
      <c r="AA13" s="113">
        <f t="shared" si="4"/>
        <v>0</v>
      </c>
      <c r="AB13" s="113">
        <f t="shared" si="6"/>
        <v>0</v>
      </c>
      <c r="AC13" s="113">
        <f t="shared" si="5"/>
        <v>0</v>
      </c>
      <c r="AD13" s="113">
        <f t="shared" si="5"/>
        <v>0</v>
      </c>
      <c r="AE13" s="113">
        <f t="shared" si="5"/>
        <v>0</v>
      </c>
      <c r="AF13" s="113">
        <f t="shared" si="5"/>
        <v>0</v>
      </c>
      <c r="AG13" s="113">
        <f t="shared" si="5"/>
        <v>0</v>
      </c>
      <c r="AH13" s="133">
        <f t="shared" si="7"/>
        <v>0</v>
      </c>
      <c r="AI13" s="109"/>
      <c r="AJ13" s="159">
        <f t="shared" si="8"/>
        <v>28.968719303150245</v>
      </c>
      <c r="AK13" s="159">
        <f t="shared" si="9"/>
        <v>7.8719303150244002E-2</v>
      </c>
      <c r="AL13" s="159">
        <f t="shared" si="10"/>
        <v>0</v>
      </c>
      <c r="AM13" s="159">
        <f t="shared" si="11"/>
        <v>0</v>
      </c>
      <c r="AN13" s="160">
        <f t="shared" si="12"/>
        <v>2.7247941554255453E-3</v>
      </c>
      <c r="AO13" s="160" t="e">
        <f t="shared" si="13"/>
        <v>#DIV/0!</v>
      </c>
    </row>
    <row r="14" spans="1:41" s="92" customFormat="1">
      <c r="A14" s="92" t="str">
        <f t="shared" si="1"/>
        <v>KITSAP CO -REGULATEDResidential32RW4</v>
      </c>
      <c r="B14" s="92">
        <f t="shared" si="2"/>
        <v>1</v>
      </c>
      <c r="C14" s="109" t="s">
        <v>197</v>
      </c>
      <c r="D14" s="183">
        <f>IFERROR((VLOOKUP(C14,'[29]RM Revenue'!J:K,2,FALSE)),0)</f>
        <v>0</v>
      </c>
      <c r="E14" s="112">
        <f>VLOOKUP(A14,'[29]Kits Reg Svc Codes Jan-Jun'!$A$1:$H$809,8,FALSE)</f>
        <v>36.130000000000003</v>
      </c>
      <c r="F14" s="112">
        <f>VLOOKUP(A14,'[29]Service Codes'!$A$1:$H$808,8,FALSE)</f>
        <v>36.79</v>
      </c>
      <c r="G14" s="112"/>
      <c r="H14" s="113">
        <f>SUMIF('[29]RM Revenue'!$B:$B,'Kitsap Regulated - Price Out'!$A14,'[29]RM Revenue'!S:S)</f>
        <v>0</v>
      </c>
      <c r="I14" s="113">
        <f>SUMIF('[29]RM Revenue'!$B:$B,'Kitsap Regulated - Price Out'!$A14,'[29]RM Revenue'!T:T)</f>
        <v>0</v>
      </c>
      <c r="J14" s="113">
        <f>SUMIF('[29]RM Revenue'!$B:$B,'Kitsap Regulated - Price Out'!$A14,'[29]RM Revenue'!U:U)</f>
        <v>0</v>
      </c>
      <c r="K14" s="113">
        <f>SUMIF('[29]RM Revenue'!$B:$B,'Kitsap Regulated - Price Out'!$A14,'[29]RM Revenue'!V:V)</f>
        <v>0</v>
      </c>
      <c r="L14" s="113">
        <f>SUMIF('[29]RM Revenue'!$B:$B,'Kitsap Regulated - Price Out'!$A14,'[29]RM Revenue'!W:W)</f>
        <v>0</v>
      </c>
      <c r="M14" s="113">
        <f>SUMIF('[29]RM Revenue'!$B:$B,'Kitsap Regulated - Price Out'!$A14,'[29]RM Revenue'!X:X)</f>
        <v>0</v>
      </c>
      <c r="N14" s="113">
        <f>SUMIF('[29]RM Revenue'!$B:$B,'Kitsap Regulated - Price Out'!$A14,'[29]RM Revenue'!Y:Y)</f>
        <v>0</v>
      </c>
      <c r="O14" s="113">
        <f>SUMIF('[29]RM Revenue'!$B:$B,'Kitsap Regulated - Price Out'!$A14,'[29]RM Revenue'!Z:Z)</f>
        <v>0</v>
      </c>
      <c r="P14" s="113">
        <f>SUMIF('[29]RM Revenue'!$B:$B,'Kitsap Regulated - Price Out'!$A14,'[29]RM Revenue'!AA:AA)</f>
        <v>0</v>
      </c>
      <c r="Q14" s="113">
        <f>SUMIF('[29]RM Revenue'!$B:$B,'Kitsap Regulated - Price Out'!$A14,'[29]RM Revenue'!AB:AB)</f>
        <v>0</v>
      </c>
      <c r="R14" s="113">
        <f>SUMIF('[29]RM Revenue'!$B:$B,'Kitsap Regulated - Price Out'!$A14,'[29]RM Revenue'!AC:AC)</f>
        <v>0</v>
      </c>
      <c r="S14" s="113">
        <f>SUMIF('[29]RM Revenue'!$B:$B,'Kitsap Regulated - Price Out'!$A14,'[29]RM Revenue'!AD:AD)</f>
        <v>0</v>
      </c>
      <c r="T14" s="113">
        <f t="shared" si="3"/>
        <v>0</v>
      </c>
      <c r="U14" s="113"/>
      <c r="V14" s="113">
        <f t="shared" si="4"/>
        <v>0</v>
      </c>
      <c r="W14" s="113">
        <f t="shared" si="4"/>
        <v>0</v>
      </c>
      <c r="X14" s="113">
        <f t="shared" si="4"/>
        <v>0</v>
      </c>
      <c r="Y14" s="113">
        <f t="shared" si="4"/>
        <v>0</v>
      </c>
      <c r="Z14" s="113">
        <f t="shared" si="4"/>
        <v>0</v>
      </c>
      <c r="AA14" s="113">
        <f t="shared" si="4"/>
        <v>0</v>
      </c>
      <c r="AB14" s="113">
        <f t="shared" si="6"/>
        <v>0</v>
      </c>
      <c r="AC14" s="113">
        <f t="shared" si="5"/>
        <v>0</v>
      </c>
      <c r="AD14" s="113">
        <f t="shared" si="5"/>
        <v>0</v>
      </c>
      <c r="AE14" s="113">
        <f t="shared" si="5"/>
        <v>0</v>
      </c>
      <c r="AF14" s="113">
        <f t="shared" si="5"/>
        <v>0</v>
      </c>
      <c r="AG14" s="113">
        <f t="shared" si="5"/>
        <v>0</v>
      </c>
      <c r="AH14" s="133">
        <f t="shared" si="7"/>
        <v>0</v>
      </c>
      <c r="AI14" s="109"/>
      <c r="AJ14" s="159">
        <f t="shared" si="8"/>
        <v>36.890245176978105</v>
      </c>
      <c r="AK14" s="159">
        <f t="shared" si="9"/>
        <v>0.10024517697810609</v>
      </c>
      <c r="AL14" s="159">
        <f t="shared" si="10"/>
        <v>0</v>
      </c>
      <c r="AM14" s="159">
        <f t="shared" si="11"/>
        <v>0</v>
      </c>
      <c r="AN14" s="160">
        <f t="shared" si="12"/>
        <v>2.7247941554255531E-3</v>
      </c>
      <c r="AO14" s="160" t="e">
        <f t="shared" si="13"/>
        <v>#DIV/0!</v>
      </c>
    </row>
    <row r="15" spans="1:41" s="92" customFormat="1" ht="12">
      <c r="A15" s="92" t="str">
        <f t="shared" si="1"/>
        <v>KITSAP CO -REGULATEDResidential35RW1</v>
      </c>
      <c r="B15" s="92">
        <f t="shared" si="2"/>
        <v>1</v>
      </c>
      <c r="C15" s="110" t="s">
        <v>200</v>
      </c>
      <c r="D15" s="110" t="str">
        <f>VLOOKUP(C15,'[29]RM Revenue'!J:K,2,FALSE)</f>
        <v>1-35 GAL CART WEEKLY SVC</v>
      </c>
      <c r="E15" s="112">
        <f>VLOOKUP(A15,'[29]Kits Reg Svc Codes Jan-Jun'!$A$1:$H$809,8,FALSE)</f>
        <v>16.579999999999998</v>
      </c>
      <c r="F15" s="112">
        <f>VLOOKUP(A15,'[29]Service Codes'!$A$1:$H$808,8,FALSE)</f>
        <v>16.829999999999998</v>
      </c>
      <c r="G15" s="112"/>
      <c r="H15" s="113">
        <f>SUMIF('[29]RM Revenue'!$B:$B,'Kitsap Regulated - Price Out'!$A15,'[29]RM Revenue'!S:S)</f>
        <v>11376.62</v>
      </c>
      <c r="I15" s="113">
        <f>SUMIF('[29]RM Revenue'!$B:$B,'Kitsap Regulated - Price Out'!$A15,'[29]RM Revenue'!T:T)</f>
        <v>11239.630000000001</v>
      </c>
      <c r="J15" s="113">
        <f>SUMIF('[29]RM Revenue'!$B:$B,'Kitsap Regulated - Price Out'!$A15,'[29]RM Revenue'!U:U)</f>
        <v>11074.14</v>
      </c>
      <c r="K15" s="113">
        <f>SUMIF('[29]RM Revenue'!$B:$B,'Kitsap Regulated - Price Out'!$A15,'[29]RM Revenue'!V:V)</f>
        <v>11110.61</v>
      </c>
      <c r="L15" s="113">
        <f>SUMIF('[29]RM Revenue'!$B:$B,'Kitsap Regulated - Price Out'!$A15,'[29]RM Revenue'!W:W)</f>
        <v>11244.56</v>
      </c>
      <c r="M15" s="113">
        <f>SUMIF('[29]RM Revenue'!$B:$B,'Kitsap Regulated - Price Out'!$A15,'[29]RM Revenue'!X:X)</f>
        <v>11559.66</v>
      </c>
      <c r="N15" s="113">
        <f>SUMIF('[29]RM Revenue'!$B:$B,'Kitsap Regulated - Price Out'!$A15,'[29]RM Revenue'!Y:Y)</f>
        <v>12022.965</v>
      </c>
      <c r="O15" s="113">
        <f>SUMIF('[29]RM Revenue'!$B:$B,'Kitsap Regulated - Price Out'!$A15,'[29]RM Revenue'!Z:Z)</f>
        <v>12022.895</v>
      </c>
      <c r="P15" s="113">
        <f>SUMIF('[29]RM Revenue'!$B:$B,'Kitsap Regulated - Price Out'!$A15,'[29]RM Revenue'!AA:AA)</f>
        <v>11956.105</v>
      </c>
      <c r="Q15" s="113">
        <f>SUMIF('[29]RM Revenue'!$B:$B,'Kitsap Regulated - Price Out'!$A15,'[29]RM Revenue'!AB:AB)</f>
        <v>11699.654999999999</v>
      </c>
      <c r="R15" s="113">
        <f>SUMIF('[29]RM Revenue'!$B:$B,'Kitsap Regulated - Price Out'!$A15,'[29]RM Revenue'!AC:AC)</f>
        <v>10981.08</v>
      </c>
      <c r="S15" s="113">
        <f>SUMIF('[29]RM Revenue'!$B:$B,'Kitsap Regulated - Price Out'!$A15,'[29]RM Revenue'!AD:AD)</f>
        <v>11133.460000000001</v>
      </c>
      <c r="T15" s="113">
        <f t="shared" si="3"/>
        <v>137421.38</v>
      </c>
      <c r="U15" s="113"/>
      <c r="V15" s="113">
        <f t="shared" si="4"/>
        <v>686.16525934861295</v>
      </c>
      <c r="W15" s="113">
        <f t="shared" si="4"/>
        <v>677.90289505428245</v>
      </c>
      <c r="X15" s="113">
        <f t="shared" si="4"/>
        <v>667.9215922798553</v>
      </c>
      <c r="Y15" s="113">
        <f t="shared" si="4"/>
        <v>670.12123039807011</v>
      </c>
      <c r="Z15" s="113">
        <f t="shared" si="4"/>
        <v>678.20024125452358</v>
      </c>
      <c r="AA15" s="113">
        <f t="shared" si="4"/>
        <v>697.20506634499407</v>
      </c>
      <c r="AB15" s="113">
        <f t="shared" si="6"/>
        <v>714.37700534759369</v>
      </c>
      <c r="AC15" s="113">
        <f t="shared" si="5"/>
        <v>714.37284610814038</v>
      </c>
      <c r="AD15" s="113">
        <f t="shared" si="5"/>
        <v>710.40433749257284</v>
      </c>
      <c r="AE15" s="113">
        <f t="shared" si="5"/>
        <v>695.16666666666663</v>
      </c>
      <c r="AF15" s="113">
        <f t="shared" si="5"/>
        <v>652.47058823529414</v>
      </c>
      <c r="AG15" s="113">
        <f t="shared" si="5"/>
        <v>661.52465834818793</v>
      </c>
      <c r="AH15" s="133">
        <f t="shared" si="7"/>
        <v>685.48603223989949</v>
      </c>
      <c r="AJ15" s="159">
        <f t="shared" si="8"/>
        <v>16.875858285635811</v>
      </c>
      <c r="AK15" s="159">
        <f t="shared" si="9"/>
        <v>4.5858285635812734E-2</v>
      </c>
      <c r="AL15" s="159">
        <f t="shared" si="10"/>
        <v>377.22257118980696</v>
      </c>
      <c r="AM15" s="159">
        <f t="shared" si="11"/>
        <v>137798.60257118981</v>
      </c>
      <c r="AN15" s="160">
        <f t="shared" si="12"/>
        <v>2.7247941554255934E-3</v>
      </c>
      <c r="AO15" s="160">
        <f t="shared" si="13"/>
        <v>2.7450064261456764E-3</v>
      </c>
    </row>
    <row r="16" spans="1:41" s="92" customFormat="1">
      <c r="A16" s="92" t="str">
        <f t="shared" si="1"/>
        <v>KITSAP CO -REGULATEDResidential45RW1</v>
      </c>
      <c r="B16" s="92">
        <f t="shared" si="2"/>
        <v>1</v>
      </c>
      <c r="C16" s="110" t="s">
        <v>201</v>
      </c>
      <c r="D16" s="110" t="str">
        <f>VLOOKUP(C16,'[29]RM Revenue'!J:K,2,FALSE)</f>
        <v>1-45 GAL CAN-WEEKLY SVC</v>
      </c>
      <c r="E16" s="112">
        <f>VLOOKUP(A16,'[29]Kits Reg Svc Codes Jan-Jun'!$A$1:$H$809,8,FALSE)</f>
        <v>19.03</v>
      </c>
      <c r="F16" s="112">
        <f>VLOOKUP(A16,'[29]Service Codes'!$A$1:$H$808,8,FALSE)</f>
        <v>19.36</v>
      </c>
      <c r="G16" s="112"/>
      <c r="H16" s="113">
        <f>SUMIF('[29]RM Revenue'!$B:$B,'Kitsap Regulated - Price Out'!$A16,'[29]RM Revenue'!S:S)</f>
        <v>0</v>
      </c>
      <c r="I16" s="113">
        <f>SUMIF('[29]RM Revenue'!$B:$B,'Kitsap Regulated - Price Out'!$A16,'[29]RM Revenue'!T:T)</f>
        <v>0</v>
      </c>
      <c r="J16" s="113">
        <f>SUMIF('[29]RM Revenue'!$B:$B,'Kitsap Regulated - Price Out'!$A16,'[29]RM Revenue'!U:U)</f>
        <v>0</v>
      </c>
      <c r="K16" s="113">
        <f>SUMIF('[29]RM Revenue'!$B:$B,'Kitsap Regulated - Price Out'!$A16,'[29]RM Revenue'!V:V)</f>
        <v>0</v>
      </c>
      <c r="L16" s="113">
        <f>SUMIF('[29]RM Revenue'!$B:$B,'Kitsap Regulated - Price Out'!$A16,'[29]RM Revenue'!W:W)</f>
        <v>0</v>
      </c>
      <c r="M16" s="113">
        <f>SUMIF('[29]RM Revenue'!$B:$B,'Kitsap Regulated - Price Out'!$A16,'[29]RM Revenue'!X:X)</f>
        <v>0</v>
      </c>
      <c r="N16" s="113">
        <f>SUMIF('[29]RM Revenue'!$B:$B,'Kitsap Regulated - Price Out'!$A16,'[29]RM Revenue'!Y:Y)</f>
        <v>0</v>
      </c>
      <c r="O16" s="113">
        <f>SUMIF('[29]RM Revenue'!$B:$B,'Kitsap Regulated - Price Out'!$A16,'[29]RM Revenue'!Z:Z)</f>
        <v>0</v>
      </c>
      <c r="P16" s="113">
        <f>SUMIF('[29]RM Revenue'!$B:$B,'Kitsap Regulated - Price Out'!$A16,'[29]RM Revenue'!AA:AA)</f>
        <v>0</v>
      </c>
      <c r="Q16" s="113">
        <f>SUMIF('[29]RM Revenue'!$B:$B,'Kitsap Regulated - Price Out'!$A16,'[29]RM Revenue'!AB:AB)</f>
        <v>0</v>
      </c>
      <c r="R16" s="113">
        <f>SUMIF('[29]RM Revenue'!$B:$B,'Kitsap Regulated - Price Out'!$A16,'[29]RM Revenue'!AC:AC)</f>
        <v>0</v>
      </c>
      <c r="S16" s="113">
        <f>SUMIF('[29]RM Revenue'!$B:$B,'Kitsap Regulated - Price Out'!$A16,'[29]RM Revenue'!AD:AD)</f>
        <v>0</v>
      </c>
      <c r="T16" s="113">
        <f t="shared" si="3"/>
        <v>0</v>
      </c>
      <c r="U16" s="113"/>
      <c r="V16" s="113">
        <f t="shared" si="4"/>
        <v>0</v>
      </c>
      <c r="W16" s="113">
        <f t="shared" si="4"/>
        <v>0</v>
      </c>
      <c r="X16" s="113">
        <f t="shared" si="4"/>
        <v>0</v>
      </c>
      <c r="Y16" s="113">
        <f t="shared" si="4"/>
        <v>0</v>
      </c>
      <c r="Z16" s="113">
        <f t="shared" si="4"/>
        <v>0</v>
      </c>
      <c r="AA16" s="113">
        <f t="shared" si="4"/>
        <v>0</v>
      </c>
      <c r="AB16" s="113">
        <f t="shared" si="6"/>
        <v>0</v>
      </c>
      <c r="AC16" s="113">
        <f t="shared" si="5"/>
        <v>0</v>
      </c>
      <c r="AD16" s="113">
        <f t="shared" si="5"/>
        <v>0</v>
      </c>
      <c r="AE16" s="113">
        <f t="shared" si="5"/>
        <v>0</v>
      </c>
      <c r="AF16" s="113">
        <f t="shared" si="5"/>
        <v>0</v>
      </c>
      <c r="AG16" s="113">
        <f t="shared" si="5"/>
        <v>0</v>
      </c>
      <c r="AH16" s="133">
        <f t="shared" si="7"/>
        <v>0</v>
      </c>
      <c r="AI16" s="109"/>
      <c r="AJ16" s="159">
        <f t="shared" si="8"/>
        <v>19.41275201484904</v>
      </c>
      <c r="AK16" s="159">
        <f t="shared" si="9"/>
        <v>5.2752014849041018E-2</v>
      </c>
      <c r="AL16" s="159">
        <f t="shared" si="10"/>
        <v>0</v>
      </c>
      <c r="AM16" s="159">
        <f t="shared" si="11"/>
        <v>0</v>
      </c>
      <c r="AN16" s="160">
        <f t="shared" si="12"/>
        <v>2.7247941554256723E-3</v>
      </c>
      <c r="AO16" s="160" t="e">
        <f t="shared" si="13"/>
        <v>#DIV/0!</v>
      </c>
    </row>
    <row r="17" spans="1:41" s="92" customFormat="1">
      <c r="A17" s="92" t="str">
        <f t="shared" si="1"/>
        <v>KITSAP CO -REGULATEDResidential48RW1</v>
      </c>
      <c r="B17" s="92">
        <f t="shared" si="2"/>
        <v>1</v>
      </c>
      <c r="C17" s="110" t="s">
        <v>202</v>
      </c>
      <c r="D17" s="110" t="str">
        <f>VLOOKUP(C17,'[29]RM Revenue'!J:K,2,FALSE)</f>
        <v>1-48 GAL WEEKLY</v>
      </c>
      <c r="E17" s="112">
        <f>VLOOKUP(A17,'[29]Kits Reg Svc Codes Jan-Jun'!$A$1:$H$809,8,FALSE)</f>
        <v>20.68</v>
      </c>
      <c r="F17" s="112">
        <f>VLOOKUP(A17,'[29]Service Codes'!$A$1:$H$808,8,FALSE)</f>
        <v>21.03</v>
      </c>
      <c r="G17" s="112"/>
      <c r="H17" s="113">
        <f>SUMIF('[29]RM Revenue'!$B:$B,'Kitsap Regulated - Price Out'!$A17,'[29]RM Revenue'!S:S)</f>
        <v>6968.84</v>
      </c>
      <c r="I17" s="113">
        <f>SUMIF('[29]RM Revenue'!$B:$B,'Kitsap Regulated - Price Out'!$A17,'[29]RM Revenue'!T:T)</f>
        <v>6625.38</v>
      </c>
      <c r="J17" s="113">
        <f>SUMIF('[29]RM Revenue'!$B:$B,'Kitsap Regulated - Price Out'!$A17,'[29]RM Revenue'!U:U)</f>
        <v>6724.32</v>
      </c>
      <c r="K17" s="113">
        <f>SUMIF('[29]RM Revenue'!$B:$B,'Kitsap Regulated - Price Out'!$A17,'[29]RM Revenue'!V:V)</f>
        <v>7052</v>
      </c>
      <c r="L17" s="113">
        <f>SUMIF('[29]RM Revenue'!$B:$B,'Kitsap Regulated - Price Out'!$A17,'[29]RM Revenue'!W:W)</f>
        <v>6904</v>
      </c>
      <c r="M17" s="113">
        <f>SUMIF('[29]RM Revenue'!$B:$B,'Kitsap Regulated - Price Out'!$A17,'[29]RM Revenue'!X:X)</f>
        <v>7207.16</v>
      </c>
      <c r="N17" s="113">
        <f>SUMIF('[29]RM Revenue'!$B:$B,'Kitsap Regulated - Price Out'!$A17,'[29]RM Revenue'!Y:Y)</f>
        <v>7479.68</v>
      </c>
      <c r="O17" s="113">
        <f>SUMIF('[29]RM Revenue'!$B:$B,'Kitsap Regulated - Price Out'!$A17,'[29]RM Revenue'!Z:Z)</f>
        <v>7566.63</v>
      </c>
      <c r="P17" s="113">
        <f>SUMIF('[29]RM Revenue'!$B:$B,'Kitsap Regulated - Price Out'!$A17,'[29]RM Revenue'!AA:AA)</f>
        <v>7650.52</v>
      </c>
      <c r="Q17" s="113">
        <f>SUMIF('[29]RM Revenue'!$B:$B,'Kitsap Regulated - Price Out'!$A17,'[29]RM Revenue'!AB:AB)</f>
        <v>7531.5300000000007</v>
      </c>
      <c r="R17" s="113">
        <f>SUMIF('[29]RM Revenue'!$B:$B,'Kitsap Regulated - Price Out'!$A17,'[29]RM Revenue'!AC:AC)</f>
        <v>7312.4</v>
      </c>
      <c r="S17" s="113">
        <f>SUMIF('[29]RM Revenue'!$B:$B,'Kitsap Regulated - Price Out'!$A17,'[29]RM Revenue'!AD:AD)</f>
        <v>7498.1399999999994</v>
      </c>
      <c r="T17" s="113">
        <f t="shared" si="3"/>
        <v>86520.599999999991</v>
      </c>
      <c r="U17" s="113"/>
      <c r="V17" s="113">
        <f t="shared" si="4"/>
        <v>336.98452611218568</v>
      </c>
      <c r="W17" s="113">
        <f t="shared" si="4"/>
        <v>320.37620889748553</v>
      </c>
      <c r="X17" s="113">
        <f t="shared" si="4"/>
        <v>325.16054158607346</v>
      </c>
      <c r="Y17" s="113">
        <f t="shared" si="4"/>
        <v>341.0058027079304</v>
      </c>
      <c r="Z17" s="113">
        <f t="shared" si="4"/>
        <v>333.84912959381046</v>
      </c>
      <c r="AA17" s="113">
        <f t="shared" si="4"/>
        <v>348.50870406189557</v>
      </c>
      <c r="AB17" s="113">
        <f t="shared" si="6"/>
        <v>355.66714217784119</v>
      </c>
      <c r="AC17" s="113">
        <f t="shared" si="5"/>
        <v>359.80171184022822</v>
      </c>
      <c r="AD17" s="113">
        <f t="shared" si="5"/>
        <v>363.79077508321444</v>
      </c>
      <c r="AE17" s="113">
        <f t="shared" si="5"/>
        <v>358.13266761768904</v>
      </c>
      <c r="AF17" s="113">
        <f t="shared" si="5"/>
        <v>347.71279125059436</v>
      </c>
      <c r="AG17" s="113">
        <f t="shared" si="5"/>
        <v>356.54493580599137</v>
      </c>
      <c r="AH17" s="133">
        <f t="shared" si="7"/>
        <v>345.62791139457823</v>
      </c>
      <c r="AI17" s="109"/>
      <c r="AJ17" s="159">
        <f t="shared" si="8"/>
        <v>21.087302421088602</v>
      </c>
      <c r="AK17" s="159">
        <f t="shared" si="9"/>
        <v>5.7302421088600397E-2</v>
      </c>
      <c r="AL17" s="159">
        <f t="shared" si="10"/>
        <v>237.66379342446706</v>
      </c>
      <c r="AM17" s="159">
        <f t="shared" si="11"/>
        <v>86758.263793424456</v>
      </c>
      <c r="AN17" s="160">
        <f t="shared" si="12"/>
        <v>2.7247941554256012E-3</v>
      </c>
      <c r="AO17" s="160">
        <f t="shared" si="13"/>
        <v>2.7469041294728319E-3</v>
      </c>
    </row>
    <row r="18" spans="1:41" s="92" customFormat="1">
      <c r="A18" s="92" t="str">
        <f t="shared" si="1"/>
        <v>KITSAP CO -REGULATEDResidential64RW1</v>
      </c>
      <c r="B18" s="92">
        <f t="shared" si="2"/>
        <v>1</v>
      </c>
      <c r="C18" s="110" t="s">
        <v>203</v>
      </c>
      <c r="D18" s="110" t="str">
        <f>VLOOKUP(C18,'[29]RM Revenue'!J:K,2,FALSE)</f>
        <v>1-64 GAL CART WEEKLY SVC</v>
      </c>
      <c r="E18" s="112">
        <f>VLOOKUP(A18,'[29]Kits Reg Svc Codes Jan-Jun'!$A$1:$H$809,8,FALSE)</f>
        <v>24.76</v>
      </c>
      <c r="F18" s="112">
        <f>VLOOKUP(A18,'[29]Service Codes'!$A$1:$H$808,8,FALSE)</f>
        <v>25.1</v>
      </c>
      <c r="G18" s="112"/>
      <c r="H18" s="113">
        <f>SUMIF('[29]RM Revenue'!$B:$B,'Kitsap Regulated - Price Out'!$A18,'[29]RM Revenue'!S:S)</f>
        <v>8364.5849999999991</v>
      </c>
      <c r="I18" s="113">
        <f>SUMIF('[29]RM Revenue'!$B:$B,'Kitsap Regulated - Price Out'!$A18,'[29]RM Revenue'!T:T)</f>
        <v>8295.5550000000003</v>
      </c>
      <c r="J18" s="113">
        <f>SUMIF('[29]RM Revenue'!$B:$B,'Kitsap Regulated - Price Out'!$A18,'[29]RM Revenue'!U:U)</f>
        <v>8432.8950000000004</v>
      </c>
      <c r="K18" s="113">
        <f>SUMIF('[29]RM Revenue'!$B:$B,'Kitsap Regulated - Price Out'!$A18,'[29]RM Revenue'!V:V)</f>
        <v>8761.9349999999995</v>
      </c>
      <c r="L18" s="113">
        <f>SUMIF('[29]RM Revenue'!$B:$B,'Kitsap Regulated - Price Out'!$A18,'[29]RM Revenue'!W:W)</f>
        <v>9010.9449999999997</v>
      </c>
      <c r="M18" s="113">
        <f>SUMIF('[29]RM Revenue'!$B:$B,'Kitsap Regulated - Price Out'!$A18,'[29]RM Revenue'!X:X)</f>
        <v>9238.9849999999988</v>
      </c>
      <c r="N18" s="113">
        <f>SUMIF('[29]RM Revenue'!$B:$B,'Kitsap Regulated - Price Out'!$A18,'[29]RM Revenue'!Y:Y)</f>
        <v>9814.2099999999991</v>
      </c>
      <c r="O18" s="113">
        <f>SUMIF('[29]RM Revenue'!$B:$B,'Kitsap Regulated - Price Out'!$A18,'[29]RM Revenue'!Z:Z)</f>
        <v>9899.3599999999988</v>
      </c>
      <c r="P18" s="113">
        <f>SUMIF('[29]RM Revenue'!$B:$B,'Kitsap Regulated - Price Out'!$A18,'[29]RM Revenue'!AA:AA)</f>
        <v>10203.5</v>
      </c>
      <c r="Q18" s="113">
        <f>SUMIF('[29]RM Revenue'!$B:$B,'Kitsap Regulated - Price Out'!$A18,'[29]RM Revenue'!AB:AB)</f>
        <v>9846.25</v>
      </c>
      <c r="R18" s="113">
        <f>SUMIF('[29]RM Revenue'!$B:$B,'Kitsap Regulated - Price Out'!$A18,'[29]RM Revenue'!AC:AC)</f>
        <v>9783.6550000000007</v>
      </c>
      <c r="S18" s="113">
        <f>SUMIF('[29]RM Revenue'!$B:$B,'Kitsap Regulated - Price Out'!$A18,'[29]RM Revenue'!AD:AD)</f>
        <v>10004.915000000001</v>
      </c>
      <c r="T18" s="113">
        <f t="shared" si="3"/>
        <v>111656.79000000001</v>
      </c>
      <c r="U18" s="113"/>
      <c r="V18" s="113">
        <f t="shared" si="4"/>
        <v>337.82653473344095</v>
      </c>
      <c r="W18" s="113">
        <f t="shared" si="4"/>
        <v>335.03857027463653</v>
      </c>
      <c r="X18" s="113">
        <f t="shared" si="4"/>
        <v>340.5854200323102</v>
      </c>
      <c r="Y18" s="113">
        <f t="shared" si="4"/>
        <v>353.87459612277866</v>
      </c>
      <c r="Z18" s="113">
        <f t="shared" si="4"/>
        <v>363.93154281098543</v>
      </c>
      <c r="AA18" s="113">
        <f t="shared" si="4"/>
        <v>373.14155896607423</v>
      </c>
      <c r="AB18" s="113">
        <f t="shared" si="6"/>
        <v>391.00438247011948</v>
      </c>
      <c r="AC18" s="113">
        <f t="shared" si="5"/>
        <v>394.39681274900391</v>
      </c>
      <c r="AD18" s="113">
        <f t="shared" si="5"/>
        <v>406.51394422310756</v>
      </c>
      <c r="AE18" s="113">
        <f t="shared" si="5"/>
        <v>392.28087649402386</v>
      </c>
      <c r="AF18" s="113">
        <f t="shared" si="5"/>
        <v>389.78705179282866</v>
      </c>
      <c r="AG18" s="113">
        <f t="shared" si="5"/>
        <v>398.60219123505976</v>
      </c>
      <c r="AH18" s="133">
        <f t="shared" si="7"/>
        <v>373.08195682536399</v>
      </c>
      <c r="AI18" s="109"/>
      <c r="AJ18" s="159">
        <f t="shared" si="8"/>
        <v>25.168392333301185</v>
      </c>
      <c r="AK18" s="159">
        <f t="shared" si="9"/>
        <v>6.8392333301183328E-2</v>
      </c>
      <c r="AL18" s="159">
        <f t="shared" si="10"/>
        <v>306.19134647829577</v>
      </c>
      <c r="AM18" s="159">
        <f t="shared" si="11"/>
        <v>111962.98134647831</v>
      </c>
      <c r="AN18" s="160">
        <f t="shared" si="12"/>
        <v>2.7247941554256303E-3</v>
      </c>
      <c r="AO18" s="160">
        <f t="shared" si="13"/>
        <v>2.7422546042949626E-3</v>
      </c>
    </row>
    <row r="19" spans="1:41" s="92" customFormat="1">
      <c r="A19" s="92" t="str">
        <f t="shared" si="1"/>
        <v>KITSAP CO -REGULATEDResidential96RW1</v>
      </c>
      <c r="B19" s="92">
        <f t="shared" si="2"/>
        <v>1</v>
      </c>
      <c r="C19" s="109" t="s">
        <v>204</v>
      </c>
      <c r="D19" s="110" t="str">
        <f>VLOOKUP(C19,'[29]RM Revenue'!J:K,2,FALSE)</f>
        <v>1-96 GAL CART WEEKLY SVC</v>
      </c>
      <c r="E19" s="112">
        <f>VLOOKUP(A19,'[29]Kits Reg Svc Codes Jan-Jun'!$A$1:$H$809,8,FALSE)</f>
        <v>31.18</v>
      </c>
      <c r="F19" s="112">
        <f>VLOOKUP(A19,'[29]Service Codes'!$A$1:$H$808,8,FALSE)</f>
        <v>31.67</v>
      </c>
      <c r="G19" s="112"/>
      <c r="H19" s="113">
        <f>SUMIF('[29]RM Revenue'!$B:$B,'Kitsap Regulated - Price Out'!$A19,'[29]RM Revenue'!S:S)</f>
        <v>5292.8649999999998</v>
      </c>
      <c r="I19" s="113">
        <f>SUMIF('[29]RM Revenue'!$B:$B,'Kitsap Regulated - Price Out'!$A19,'[29]RM Revenue'!T:T)</f>
        <v>5244.4849999999997</v>
      </c>
      <c r="J19" s="113">
        <f>SUMIF('[29]RM Revenue'!$B:$B,'Kitsap Regulated - Price Out'!$A19,'[29]RM Revenue'!U:U)</f>
        <v>5457.3450000000003</v>
      </c>
      <c r="K19" s="113">
        <f>SUMIF('[29]RM Revenue'!$B:$B,'Kitsap Regulated - Price Out'!$A19,'[29]RM Revenue'!V:V)</f>
        <v>5687.8150000000005</v>
      </c>
      <c r="L19" s="113">
        <f>SUMIF('[29]RM Revenue'!$B:$B,'Kitsap Regulated - Price Out'!$A19,'[29]RM Revenue'!W:W)</f>
        <v>5752.77</v>
      </c>
      <c r="M19" s="113">
        <f>SUMIF('[29]RM Revenue'!$B:$B,'Kitsap Regulated - Price Out'!$A19,'[29]RM Revenue'!X:X)</f>
        <v>5845.14</v>
      </c>
      <c r="N19" s="113">
        <f>SUMIF('[29]RM Revenue'!$B:$B,'Kitsap Regulated - Price Out'!$A19,'[29]RM Revenue'!Y:Y)</f>
        <v>6204.7849999999999</v>
      </c>
      <c r="O19" s="113">
        <f>SUMIF('[29]RM Revenue'!$B:$B,'Kitsap Regulated - Price Out'!$A19,'[29]RM Revenue'!Z:Z)</f>
        <v>6089.9650000000001</v>
      </c>
      <c r="P19" s="113">
        <f>SUMIF('[29]RM Revenue'!$B:$B,'Kitsap Regulated - Price Out'!$A19,'[29]RM Revenue'!AA:AA)</f>
        <v>6206.85</v>
      </c>
      <c r="Q19" s="113">
        <f>SUMIF('[29]RM Revenue'!$B:$B,'Kitsap Regulated - Price Out'!$A19,'[29]RM Revenue'!AB:AB)</f>
        <v>6077.6500000000005</v>
      </c>
      <c r="R19" s="113">
        <f>SUMIF('[29]RM Revenue'!$B:$B,'Kitsap Regulated - Price Out'!$A19,'[29]RM Revenue'!AC:AC)</f>
        <v>6077.6850000000004</v>
      </c>
      <c r="S19" s="113">
        <f>SUMIF('[29]RM Revenue'!$B:$B,'Kitsap Regulated - Price Out'!$A19,'[29]RM Revenue'!AD:AD)</f>
        <v>6303.7049999999999</v>
      </c>
      <c r="T19" s="113">
        <f t="shared" si="3"/>
        <v>70241.06</v>
      </c>
      <c r="U19" s="113"/>
      <c r="V19" s="113">
        <f t="shared" si="4"/>
        <v>169.75192431045542</v>
      </c>
      <c r="W19" s="113">
        <f t="shared" si="4"/>
        <v>168.20028864656831</v>
      </c>
      <c r="X19" s="113">
        <f t="shared" si="4"/>
        <v>175.02710070558052</v>
      </c>
      <c r="Y19" s="113">
        <f t="shared" si="4"/>
        <v>182.41869788325852</v>
      </c>
      <c r="Z19" s="113">
        <f t="shared" si="4"/>
        <v>184.50192431045542</v>
      </c>
      <c r="AA19" s="113">
        <f t="shared" si="4"/>
        <v>187.46440025657475</v>
      </c>
      <c r="AB19" s="113">
        <f t="shared" si="6"/>
        <v>195.91995579412691</v>
      </c>
      <c r="AC19" s="113">
        <f t="shared" si="5"/>
        <v>192.29444269024313</v>
      </c>
      <c r="AD19" s="113">
        <f t="shared" si="5"/>
        <v>195.98515945689928</v>
      </c>
      <c r="AE19" s="113">
        <f t="shared" si="5"/>
        <v>191.9055888853805</v>
      </c>
      <c r="AF19" s="113">
        <f t="shared" si="5"/>
        <v>191.90669403220713</v>
      </c>
      <c r="AG19" s="113">
        <f t="shared" si="5"/>
        <v>199.04341648247552</v>
      </c>
      <c r="AH19" s="133">
        <f t="shared" si="7"/>
        <v>186.20163278785211</v>
      </c>
      <c r="AI19" s="109"/>
      <c r="AJ19" s="159">
        <f t="shared" si="8"/>
        <v>31.756294230902331</v>
      </c>
      <c r="AK19" s="159">
        <f t="shared" si="9"/>
        <v>8.6294230902328906E-2</v>
      </c>
      <c r="AL19" s="159">
        <f t="shared" si="10"/>
        <v>192.81752033022678</v>
      </c>
      <c r="AM19" s="159">
        <f t="shared" si="11"/>
        <v>70433.877520330221</v>
      </c>
      <c r="AN19" s="160">
        <f t="shared" si="12"/>
        <v>2.7247941554256047E-3</v>
      </c>
      <c r="AO19" s="160">
        <f t="shared" si="13"/>
        <v>2.745082724124989E-3</v>
      </c>
    </row>
    <row r="20" spans="1:41" s="92" customFormat="1">
      <c r="A20" s="92" t="str">
        <f t="shared" si="1"/>
        <v>KITSAP CO -REGULATEDResidential32RW5</v>
      </c>
      <c r="B20" s="92">
        <f t="shared" si="2"/>
        <v>1</v>
      </c>
      <c r="C20" s="109" t="s">
        <v>198</v>
      </c>
      <c r="D20" s="183">
        <f>IFERROR((VLOOKUP(C20,'[29]RM Revenue'!J:K,2,FALSE)),0)</f>
        <v>0</v>
      </c>
      <c r="E20" s="112">
        <f>VLOOKUP(A20,'[29]Kits Reg Svc Codes Jan-Jun'!$A$1:$H$809,8,FALSE)</f>
        <v>43.14</v>
      </c>
      <c r="F20" s="112">
        <f>VLOOKUP(A20,'[29]Service Codes'!$A$1:$H$808,8,FALSE)</f>
        <v>43.94</v>
      </c>
      <c r="G20" s="112"/>
      <c r="H20" s="113">
        <f>SUMIF('[29]RM Revenue'!$B:$B,'Kitsap Regulated - Price Out'!$A20,'[29]RM Revenue'!S:S)</f>
        <v>0</v>
      </c>
      <c r="I20" s="113">
        <f>SUMIF('[29]RM Revenue'!$B:$B,'Kitsap Regulated - Price Out'!$A20,'[29]RM Revenue'!T:T)</f>
        <v>0</v>
      </c>
      <c r="J20" s="113">
        <f>SUMIF('[29]RM Revenue'!$B:$B,'Kitsap Regulated - Price Out'!$A20,'[29]RM Revenue'!U:U)</f>
        <v>0</v>
      </c>
      <c r="K20" s="113">
        <f>SUMIF('[29]RM Revenue'!$B:$B,'Kitsap Regulated - Price Out'!$A20,'[29]RM Revenue'!V:V)</f>
        <v>0</v>
      </c>
      <c r="L20" s="113">
        <f>SUMIF('[29]RM Revenue'!$B:$B,'Kitsap Regulated - Price Out'!$A20,'[29]RM Revenue'!W:W)</f>
        <v>0</v>
      </c>
      <c r="M20" s="113">
        <f>SUMIF('[29]RM Revenue'!$B:$B,'Kitsap Regulated - Price Out'!$A20,'[29]RM Revenue'!X:X)</f>
        <v>0</v>
      </c>
      <c r="N20" s="113">
        <f>SUMIF('[29]RM Revenue'!$B:$B,'Kitsap Regulated - Price Out'!$A20,'[29]RM Revenue'!Y:Y)</f>
        <v>0</v>
      </c>
      <c r="O20" s="113">
        <f>SUMIF('[29]RM Revenue'!$B:$B,'Kitsap Regulated - Price Out'!$A20,'[29]RM Revenue'!Z:Z)</f>
        <v>0</v>
      </c>
      <c r="P20" s="113">
        <f>SUMIF('[29]RM Revenue'!$B:$B,'Kitsap Regulated - Price Out'!$A20,'[29]RM Revenue'!AA:AA)</f>
        <v>0</v>
      </c>
      <c r="Q20" s="113">
        <f>SUMIF('[29]RM Revenue'!$B:$B,'Kitsap Regulated - Price Out'!$A20,'[29]RM Revenue'!AB:AB)</f>
        <v>0</v>
      </c>
      <c r="R20" s="113">
        <f>SUMIF('[29]RM Revenue'!$B:$B,'Kitsap Regulated - Price Out'!$A20,'[29]RM Revenue'!AC:AC)</f>
        <v>0</v>
      </c>
      <c r="S20" s="113">
        <f>SUMIF('[29]RM Revenue'!$B:$B,'Kitsap Regulated - Price Out'!$A20,'[29]RM Revenue'!AD:AD)</f>
        <v>0</v>
      </c>
      <c r="T20" s="113">
        <f t="shared" si="3"/>
        <v>0</v>
      </c>
      <c r="U20" s="113"/>
      <c r="V20" s="113">
        <f t="shared" si="4"/>
        <v>0</v>
      </c>
      <c r="W20" s="113">
        <f t="shared" si="4"/>
        <v>0</v>
      </c>
      <c r="X20" s="113">
        <f t="shared" si="4"/>
        <v>0</v>
      </c>
      <c r="Y20" s="113">
        <f t="shared" si="4"/>
        <v>0</v>
      </c>
      <c r="Z20" s="113">
        <f t="shared" si="4"/>
        <v>0</v>
      </c>
      <c r="AA20" s="113">
        <f t="shared" si="4"/>
        <v>0</v>
      </c>
      <c r="AB20" s="113">
        <f t="shared" si="6"/>
        <v>0</v>
      </c>
      <c r="AC20" s="113">
        <f t="shared" si="5"/>
        <v>0</v>
      </c>
      <c r="AD20" s="113">
        <f t="shared" si="5"/>
        <v>0</v>
      </c>
      <c r="AE20" s="113">
        <f t="shared" si="5"/>
        <v>0</v>
      </c>
      <c r="AF20" s="113">
        <f t="shared" si="5"/>
        <v>0</v>
      </c>
      <c r="AG20" s="113">
        <f t="shared" si="5"/>
        <v>0</v>
      </c>
      <c r="AH20" s="133">
        <f t="shared" si="7"/>
        <v>0</v>
      </c>
      <c r="AI20" s="109"/>
      <c r="AJ20" s="159">
        <f t="shared" si="8"/>
        <v>44.059727455189396</v>
      </c>
      <c r="AK20" s="159">
        <f t="shared" si="9"/>
        <v>0.11972745518939831</v>
      </c>
      <c r="AL20" s="159">
        <f t="shared" si="10"/>
        <v>0</v>
      </c>
      <c r="AM20" s="159">
        <f t="shared" si="11"/>
        <v>0</v>
      </c>
      <c r="AN20" s="160">
        <f t="shared" si="12"/>
        <v>2.7247941554255422E-3</v>
      </c>
      <c r="AO20" s="160" t="e">
        <f t="shared" si="13"/>
        <v>#DIV/0!</v>
      </c>
    </row>
    <row r="21" spans="1:41" s="92" customFormat="1">
      <c r="A21" s="92" t="str">
        <f t="shared" si="1"/>
        <v>KITSAP CO -REGULATEDResidential32RW6</v>
      </c>
      <c r="B21" s="92">
        <f t="shared" si="2"/>
        <v>1</v>
      </c>
      <c r="C21" s="109" t="s">
        <v>199</v>
      </c>
      <c r="D21" s="183">
        <f>IFERROR((VLOOKUP(C21,'[29]RM Revenue'!J:K,2,FALSE)),0)</f>
        <v>0</v>
      </c>
      <c r="E21" s="112">
        <f>VLOOKUP(A21,'[29]Kits Reg Svc Codes Jan-Jun'!$A$1:$H$809,8,FALSE)</f>
        <v>49.9</v>
      </c>
      <c r="F21" s="112">
        <f>VLOOKUP(A21,'[29]Service Codes'!$A$1:$H$808,8,FALSE)</f>
        <v>50.97</v>
      </c>
      <c r="G21" s="112"/>
      <c r="H21" s="113">
        <f>SUMIF('[29]RM Revenue'!$B:$B,'Kitsap Regulated - Price Out'!$A21,'[29]RM Revenue'!S:S)</f>
        <v>0</v>
      </c>
      <c r="I21" s="113">
        <f>SUMIF('[29]RM Revenue'!$B:$B,'Kitsap Regulated - Price Out'!$A21,'[29]RM Revenue'!T:T)</f>
        <v>0</v>
      </c>
      <c r="J21" s="113">
        <f>SUMIF('[29]RM Revenue'!$B:$B,'Kitsap Regulated - Price Out'!$A21,'[29]RM Revenue'!U:U)</f>
        <v>0</v>
      </c>
      <c r="K21" s="113">
        <f>SUMIF('[29]RM Revenue'!$B:$B,'Kitsap Regulated - Price Out'!$A21,'[29]RM Revenue'!V:V)</f>
        <v>0</v>
      </c>
      <c r="L21" s="113">
        <f>SUMIF('[29]RM Revenue'!$B:$B,'Kitsap Regulated - Price Out'!$A21,'[29]RM Revenue'!W:W)</f>
        <v>0</v>
      </c>
      <c r="M21" s="113">
        <f>SUMIF('[29]RM Revenue'!$B:$B,'Kitsap Regulated - Price Out'!$A21,'[29]RM Revenue'!X:X)</f>
        <v>0</v>
      </c>
      <c r="N21" s="113">
        <f>SUMIF('[29]RM Revenue'!$B:$B,'Kitsap Regulated - Price Out'!$A21,'[29]RM Revenue'!Y:Y)</f>
        <v>0</v>
      </c>
      <c r="O21" s="113">
        <f>SUMIF('[29]RM Revenue'!$B:$B,'Kitsap Regulated - Price Out'!$A21,'[29]RM Revenue'!Z:Z)</f>
        <v>0</v>
      </c>
      <c r="P21" s="113">
        <f>SUMIF('[29]RM Revenue'!$B:$B,'Kitsap Regulated - Price Out'!$A21,'[29]RM Revenue'!AA:AA)</f>
        <v>0</v>
      </c>
      <c r="Q21" s="113">
        <f>SUMIF('[29]RM Revenue'!$B:$B,'Kitsap Regulated - Price Out'!$A21,'[29]RM Revenue'!AB:AB)</f>
        <v>0</v>
      </c>
      <c r="R21" s="113">
        <f>SUMIF('[29]RM Revenue'!$B:$B,'Kitsap Regulated - Price Out'!$A21,'[29]RM Revenue'!AC:AC)</f>
        <v>0</v>
      </c>
      <c r="S21" s="113">
        <f>SUMIF('[29]RM Revenue'!$B:$B,'Kitsap Regulated - Price Out'!$A21,'[29]RM Revenue'!AD:AD)</f>
        <v>0</v>
      </c>
      <c r="T21" s="113">
        <f t="shared" si="3"/>
        <v>0</v>
      </c>
      <c r="U21" s="113"/>
      <c r="V21" s="113">
        <f t="shared" si="4"/>
        <v>0</v>
      </c>
      <c r="W21" s="113">
        <f t="shared" si="4"/>
        <v>0</v>
      </c>
      <c r="X21" s="113">
        <f t="shared" si="4"/>
        <v>0</v>
      </c>
      <c r="Y21" s="113">
        <f t="shared" si="4"/>
        <v>0</v>
      </c>
      <c r="Z21" s="113">
        <f t="shared" si="4"/>
        <v>0</v>
      </c>
      <c r="AA21" s="113">
        <f t="shared" si="4"/>
        <v>0</v>
      </c>
      <c r="AB21" s="113">
        <f t="shared" si="6"/>
        <v>0</v>
      </c>
      <c r="AC21" s="113">
        <f t="shared" si="5"/>
        <v>0</v>
      </c>
      <c r="AD21" s="113">
        <f t="shared" si="5"/>
        <v>0</v>
      </c>
      <c r="AE21" s="113">
        <f t="shared" si="5"/>
        <v>0</v>
      </c>
      <c r="AF21" s="113">
        <f t="shared" si="5"/>
        <v>0</v>
      </c>
      <c r="AG21" s="113">
        <f t="shared" si="5"/>
        <v>0</v>
      </c>
      <c r="AH21" s="133">
        <f t="shared" si="7"/>
        <v>0</v>
      </c>
      <c r="AI21" s="109"/>
      <c r="AJ21" s="159">
        <f t="shared" si="8"/>
        <v>51.108882758102041</v>
      </c>
      <c r="AK21" s="159">
        <f t="shared" si="9"/>
        <v>0.1388827581020422</v>
      </c>
      <c r="AL21" s="159">
        <f t="shared" si="10"/>
        <v>0</v>
      </c>
      <c r="AM21" s="159">
        <f t="shared" si="11"/>
        <v>0</v>
      </c>
      <c r="AN21" s="160">
        <f t="shared" si="12"/>
        <v>2.7247941554255878E-3</v>
      </c>
      <c r="AO21" s="160" t="e">
        <f t="shared" si="13"/>
        <v>#DIV/0!</v>
      </c>
    </row>
    <row r="22" spans="1:41" s="92" customFormat="1">
      <c r="A22" s="92" t="str">
        <f t="shared" si="1"/>
        <v>KITSAP CO -REGULATEDResidential32RE1</v>
      </c>
      <c r="B22" s="92">
        <f t="shared" si="2"/>
        <v>1</v>
      </c>
      <c r="C22" s="110" t="s">
        <v>187</v>
      </c>
      <c r="D22" s="110" t="str">
        <f>VLOOKUP(C22,'[29]RM Revenue'!J:K,2,FALSE)</f>
        <v>1-32 GAL CAN-EOW SVC</v>
      </c>
      <c r="E22" s="112">
        <f>VLOOKUP(A22,'[29]Kits Reg Svc Codes Jan-Jun'!$A$1:$H$809,8,FALSE)</f>
        <v>8.3800000000000008</v>
      </c>
      <c r="F22" s="112">
        <f>VLOOKUP(A22,'[29]Service Codes'!$A$1:$H$808,8,FALSE)</f>
        <v>8.5</v>
      </c>
      <c r="G22" s="112"/>
      <c r="H22" s="113">
        <f>SUMIF('[29]RM Revenue'!$B:$B,'Kitsap Regulated - Price Out'!$A22,'[29]RM Revenue'!S:S)</f>
        <v>0</v>
      </c>
      <c r="I22" s="113">
        <f>SUMIF('[29]RM Revenue'!$B:$B,'Kitsap Regulated - Price Out'!$A22,'[29]RM Revenue'!T:T)</f>
        <v>0</v>
      </c>
      <c r="J22" s="113">
        <f>SUMIF('[29]RM Revenue'!$B:$B,'Kitsap Regulated - Price Out'!$A22,'[29]RM Revenue'!U:U)</f>
        <v>0</v>
      </c>
      <c r="K22" s="113">
        <f>SUMIF('[29]RM Revenue'!$B:$B,'Kitsap Regulated - Price Out'!$A22,'[29]RM Revenue'!V:V)</f>
        <v>0</v>
      </c>
      <c r="L22" s="113">
        <f>SUMIF('[29]RM Revenue'!$B:$B,'Kitsap Regulated - Price Out'!$A22,'[29]RM Revenue'!W:W)</f>
        <v>0</v>
      </c>
      <c r="M22" s="113">
        <f>SUMIF('[29]RM Revenue'!$B:$B,'Kitsap Regulated - Price Out'!$A22,'[29]RM Revenue'!X:X)</f>
        <v>0</v>
      </c>
      <c r="N22" s="113">
        <f>SUMIF('[29]RM Revenue'!$B:$B,'Kitsap Regulated - Price Out'!$A22,'[29]RM Revenue'!Y:Y)</f>
        <v>0</v>
      </c>
      <c r="O22" s="113">
        <f>SUMIF('[29]RM Revenue'!$B:$B,'Kitsap Regulated - Price Out'!$A22,'[29]RM Revenue'!Z:Z)</f>
        <v>0</v>
      </c>
      <c r="P22" s="113">
        <f>SUMIF('[29]RM Revenue'!$B:$B,'Kitsap Regulated - Price Out'!$A22,'[29]RM Revenue'!AA:AA)</f>
        <v>0</v>
      </c>
      <c r="Q22" s="113">
        <f>SUMIF('[29]RM Revenue'!$B:$B,'Kitsap Regulated - Price Out'!$A22,'[29]RM Revenue'!AB:AB)</f>
        <v>0</v>
      </c>
      <c r="R22" s="113">
        <f>SUMIF('[29]RM Revenue'!$B:$B,'Kitsap Regulated - Price Out'!$A22,'[29]RM Revenue'!AC:AC)</f>
        <v>0</v>
      </c>
      <c r="S22" s="113">
        <f>SUMIF('[29]RM Revenue'!$B:$B,'Kitsap Regulated - Price Out'!$A22,'[29]RM Revenue'!AD:AD)</f>
        <v>0</v>
      </c>
      <c r="T22" s="113">
        <f t="shared" si="3"/>
        <v>0</v>
      </c>
      <c r="U22" s="113"/>
      <c r="V22" s="113">
        <f t="shared" si="4"/>
        <v>0</v>
      </c>
      <c r="W22" s="113">
        <f t="shared" si="4"/>
        <v>0</v>
      </c>
      <c r="X22" s="113">
        <f t="shared" si="4"/>
        <v>0</v>
      </c>
      <c r="Y22" s="113">
        <f t="shared" si="4"/>
        <v>0</v>
      </c>
      <c r="Z22" s="113">
        <f t="shared" si="4"/>
        <v>0</v>
      </c>
      <c r="AA22" s="113">
        <f t="shared" si="4"/>
        <v>0</v>
      </c>
      <c r="AB22" s="113">
        <f t="shared" si="6"/>
        <v>0</v>
      </c>
      <c r="AC22" s="113">
        <f t="shared" si="5"/>
        <v>0</v>
      </c>
      <c r="AD22" s="113">
        <f t="shared" si="5"/>
        <v>0</v>
      </c>
      <c r="AE22" s="113">
        <f t="shared" si="5"/>
        <v>0</v>
      </c>
      <c r="AF22" s="113">
        <f t="shared" si="5"/>
        <v>0</v>
      </c>
      <c r="AG22" s="113">
        <f t="shared" si="5"/>
        <v>0</v>
      </c>
      <c r="AH22" s="133">
        <f t="shared" si="7"/>
        <v>0</v>
      </c>
      <c r="AI22" s="109"/>
      <c r="AJ22" s="159">
        <f t="shared" si="8"/>
        <v>8.523160750321118</v>
      </c>
      <c r="AK22" s="159">
        <f t="shared" si="9"/>
        <v>2.3160750321117973E-2</v>
      </c>
      <c r="AL22" s="159">
        <f t="shared" si="10"/>
        <v>0</v>
      </c>
      <c r="AM22" s="159">
        <f t="shared" si="11"/>
        <v>0</v>
      </c>
      <c r="AN22" s="160">
        <f t="shared" si="12"/>
        <v>2.7247941554256437E-3</v>
      </c>
      <c r="AO22" s="160" t="e">
        <f t="shared" si="13"/>
        <v>#DIV/0!</v>
      </c>
    </row>
    <row r="23" spans="1:41" s="92" customFormat="1">
      <c r="A23" s="92" t="str">
        <f t="shared" si="1"/>
        <v>KITSAP CO -REGULATEDResidential32RE2</v>
      </c>
      <c r="B23" s="92">
        <f t="shared" si="2"/>
        <v>1</v>
      </c>
      <c r="C23" s="110" t="s">
        <v>188</v>
      </c>
      <c r="D23" s="110" t="str">
        <f>VLOOKUP(C23,'[29]RM Revenue'!J:K,2,FALSE)</f>
        <v>2-32 GAL CAN-EOW SVC</v>
      </c>
      <c r="E23" s="112">
        <f>VLOOKUP(A23,'[29]Kits Reg Svc Codes Jan-Jun'!$A$1:$H$809,8,FALSE)</f>
        <v>13.37</v>
      </c>
      <c r="F23" s="112">
        <f>VLOOKUP(A23,'[29]Service Codes'!$A$1:$H$808,8,FALSE)</f>
        <v>13.54</v>
      </c>
      <c r="G23" s="112"/>
      <c r="H23" s="113">
        <f>SUMIF('[29]RM Revenue'!$B:$B,'Kitsap Regulated - Price Out'!$A23,'[29]RM Revenue'!S:S)</f>
        <v>0</v>
      </c>
      <c r="I23" s="113">
        <f>SUMIF('[29]RM Revenue'!$B:$B,'Kitsap Regulated - Price Out'!$A23,'[29]RM Revenue'!T:T)</f>
        <v>0</v>
      </c>
      <c r="J23" s="113">
        <f>SUMIF('[29]RM Revenue'!$B:$B,'Kitsap Regulated - Price Out'!$A23,'[29]RM Revenue'!U:U)</f>
        <v>0</v>
      </c>
      <c r="K23" s="113">
        <f>SUMIF('[29]RM Revenue'!$B:$B,'Kitsap Regulated - Price Out'!$A23,'[29]RM Revenue'!V:V)</f>
        <v>0</v>
      </c>
      <c r="L23" s="113">
        <f>SUMIF('[29]RM Revenue'!$B:$B,'Kitsap Regulated - Price Out'!$A23,'[29]RM Revenue'!W:W)</f>
        <v>0</v>
      </c>
      <c r="M23" s="113">
        <f>SUMIF('[29]RM Revenue'!$B:$B,'Kitsap Regulated - Price Out'!$A23,'[29]RM Revenue'!X:X)</f>
        <v>0</v>
      </c>
      <c r="N23" s="113">
        <f>SUMIF('[29]RM Revenue'!$B:$B,'Kitsap Regulated - Price Out'!$A23,'[29]RM Revenue'!Y:Y)</f>
        <v>0</v>
      </c>
      <c r="O23" s="113">
        <f>SUMIF('[29]RM Revenue'!$B:$B,'Kitsap Regulated - Price Out'!$A23,'[29]RM Revenue'!Z:Z)</f>
        <v>0</v>
      </c>
      <c r="P23" s="113">
        <f>SUMIF('[29]RM Revenue'!$B:$B,'Kitsap Regulated - Price Out'!$A23,'[29]RM Revenue'!AA:AA)</f>
        <v>0</v>
      </c>
      <c r="Q23" s="113">
        <f>SUMIF('[29]RM Revenue'!$B:$B,'Kitsap Regulated - Price Out'!$A23,'[29]RM Revenue'!AB:AB)</f>
        <v>0</v>
      </c>
      <c r="R23" s="113">
        <f>SUMIF('[29]RM Revenue'!$B:$B,'Kitsap Regulated - Price Out'!$A23,'[29]RM Revenue'!AC:AC)</f>
        <v>0</v>
      </c>
      <c r="S23" s="113">
        <f>SUMIF('[29]RM Revenue'!$B:$B,'Kitsap Regulated - Price Out'!$A23,'[29]RM Revenue'!AD:AD)</f>
        <v>0</v>
      </c>
      <c r="T23" s="113">
        <f t="shared" si="3"/>
        <v>0</v>
      </c>
      <c r="U23" s="113"/>
      <c r="V23" s="113">
        <f t="shared" si="4"/>
        <v>0</v>
      </c>
      <c r="W23" s="113">
        <f t="shared" si="4"/>
        <v>0</v>
      </c>
      <c r="X23" s="113">
        <f t="shared" si="4"/>
        <v>0</v>
      </c>
      <c r="Y23" s="113">
        <f t="shared" si="4"/>
        <v>0</v>
      </c>
      <c r="Z23" s="113">
        <f t="shared" si="4"/>
        <v>0</v>
      </c>
      <c r="AA23" s="113">
        <f t="shared" si="4"/>
        <v>0</v>
      </c>
      <c r="AB23" s="113">
        <f t="shared" si="6"/>
        <v>0</v>
      </c>
      <c r="AC23" s="113">
        <f t="shared" si="5"/>
        <v>0</v>
      </c>
      <c r="AD23" s="113">
        <f t="shared" si="5"/>
        <v>0</v>
      </c>
      <c r="AE23" s="113">
        <f t="shared" si="5"/>
        <v>0</v>
      </c>
      <c r="AF23" s="113">
        <f t="shared" si="5"/>
        <v>0</v>
      </c>
      <c r="AG23" s="113">
        <f t="shared" si="5"/>
        <v>0</v>
      </c>
      <c r="AH23" s="133">
        <f t="shared" si="7"/>
        <v>0</v>
      </c>
      <c r="AI23" s="109"/>
      <c r="AJ23" s="159">
        <f t="shared" si="8"/>
        <v>13.576893712864461</v>
      </c>
      <c r="AK23" s="159">
        <f t="shared" si="9"/>
        <v>3.6893712864461747E-2</v>
      </c>
      <c r="AL23" s="159">
        <f t="shared" si="10"/>
        <v>0</v>
      </c>
      <c r="AM23" s="159">
        <f t="shared" si="11"/>
        <v>0</v>
      </c>
      <c r="AN23" s="160">
        <f t="shared" si="12"/>
        <v>2.7247941554255353E-3</v>
      </c>
      <c r="AO23" s="160" t="e">
        <f t="shared" si="13"/>
        <v>#DIV/0!</v>
      </c>
    </row>
    <row r="24" spans="1:41" s="92" customFormat="1" ht="12">
      <c r="A24" s="92" t="str">
        <f t="shared" si="1"/>
        <v>KITSAP CO -REGULATEDResidential35RE1</v>
      </c>
      <c r="B24" s="92">
        <f t="shared" si="2"/>
        <v>1</v>
      </c>
      <c r="C24" s="110" t="s">
        <v>189</v>
      </c>
      <c r="D24" s="110" t="str">
        <f>VLOOKUP(C24,'[29]RM Revenue'!J:K,2,FALSE)</f>
        <v>1-35 GAL CART EOW SVC</v>
      </c>
      <c r="E24" s="112">
        <f>VLOOKUP(A24,'[29]Kits Reg Svc Codes Jan-Jun'!$A$1:$H$809,8,FALSE)</f>
        <v>9.98</v>
      </c>
      <c r="F24" s="112">
        <f>VLOOKUP(A24,'[29]Service Codes'!$A$1:$H$808,8,FALSE)</f>
        <v>10.11</v>
      </c>
      <c r="G24" s="112"/>
      <c r="H24" s="113">
        <f>SUMIF('[29]RM Revenue'!$B:$B,'Kitsap Regulated - Price Out'!$A24,'[29]RM Revenue'!S:S)</f>
        <v>3221.5650000000001</v>
      </c>
      <c r="I24" s="113">
        <f>SUMIF('[29]RM Revenue'!$B:$B,'Kitsap Regulated - Price Out'!$A24,'[29]RM Revenue'!T:T)</f>
        <v>3231.6849999999999</v>
      </c>
      <c r="J24" s="113">
        <f>SUMIF('[29]RM Revenue'!$B:$B,'Kitsap Regulated - Price Out'!$A24,'[29]RM Revenue'!U:U)</f>
        <v>3224.1</v>
      </c>
      <c r="K24" s="113">
        <f>SUMIF('[29]RM Revenue'!$B:$B,'Kitsap Regulated - Price Out'!$A24,'[29]RM Revenue'!V:V)</f>
        <v>3351.5099999999998</v>
      </c>
      <c r="L24" s="113">
        <f>SUMIF('[29]RM Revenue'!$B:$B,'Kitsap Regulated - Price Out'!$A24,'[29]RM Revenue'!W:W)</f>
        <v>3362.86</v>
      </c>
      <c r="M24" s="113">
        <f>SUMIF('[29]RM Revenue'!$B:$B,'Kitsap Regulated - Price Out'!$A24,'[29]RM Revenue'!X:X)</f>
        <v>3416.92</v>
      </c>
      <c r="N24" s="113">
        <f>SUMIF('[29]RM Revenue'!$B:$B,'Kitsap Regulated - Price Out'!$A24,'[29]RM Revenue'!Y:Y)</f>
        <v>3472.28</v>
      </c>
      <c r="O24" s="113">
        <f>SUMIF('[29]RM Revenue'!$B:$B,'Kitsap Regulated - Price Out'!$A24,'[29]RM Revenue'!Z:Z)</f>
        <v>3482.36</v>
      </c>
      <c r="P24" s="113">
        <f>SUMIF('[29]RM Revenue'!$B:$B,'Kitsap Regulated - Price Out'!$A24,'[29]RM Revenue'!AA:AA)</f>
        <v>3424.02</v>
      </c>
      <c r="Q24" s="113">
        <f>SUMIF('[29]RM Revenue'!$B:$B,'Kitsap Regulated - Price Out'!$A24,'[29]RM Revenue'!AB:AB)</f>
        <v>3395.2599999999998</v>
      </c>
      <c r="R24" s="113">
        <f>SUMIF('[29]RM Revenue'!$B:$B,'Kitsap Regulated - Price Out'!$A24,'[29]RM Revenue'!AC:AC)</f>
        <v>3275.125</v>
      </c>
      <c r="S24" s="113">
        <f>SUMIF('[29]RM Revenue'!$B:$B,'Kitsap Regulated - Price Out'!$A24,'[29]RM Revenue'!AD:AD)</f>
        <v>3364.0349999999999</v>
      </c>
      <c r="T24" s="113">
        <f t="shared" si="3"/>
        <v>40221.72</v>
      </c>
      <c r="U24" s="113"/>
      <c r="V24" s="113">
        <f t="shared" si="4"/>
        <v>322.80210420841684</v>
      </c>
      <c r="W24" s="113">
        <f t="shared" si="4"/>
        <v>323.81613226452902</v>
      </c>
      <c r="X24" s="113">
        <f t="shared" si="4"/>
        <v>323.0561122244489</v>
      </c>
      <c r="Y24" s="113">
        <f t="shared" si="4"/>
        <v>335.82264529058114</v>
      </c>
      <c r="Z24" s="113">
        <f t="shared" si="4"/>
        <v>336.95991983967934</v>
      </c>
      <c r="AA24" s="113">
        <f t="shared" si="4"/>
        <v>342.37675350701403</v>
      </c>
      <c r="AB24" s="113">
        <f t="shared" si="6"/>
        <v>343.45004945598419</v>
      </c>
      <c r="AC24" s="113">
        <f t="shared" si="5"/>
        <v>344.44708209693374</v>
      </c>
      <c r="AD24" s="113">
        <f t="shared" si="5"/>
        <v>338.6765578635015</v>
      </c>
      <c r="AE24" s="113">
        <f t="shared" si="5"/>
        <v>335.83184965380809</v>
      </c>
      <c r="AF24" s="113">
        <f t="shared" si="5"/>
        <v>323.9490603363007</v>
      </c>
      <c r="AG24" s="113">
        <f t="shared" si="5"/>
        <v>332.7433234421365</v>
      </c>
      <c r="AH24" s="133">
        <f t="shared" si="7"/>
        <v>333.66096584861117</v>
      </c>
      <c r="AJ24" s="159">
        <f t="shared" si="8"/>
        <v>10.137547668911353</v>
      </c>
      <c r="AK24" s="159">
        <f t="shared" si="9"/>
        <v>2.7547668911353185E-2</v>
      </c>
      <c r="AL24" s="159">
        <f t="shared" si="10"/>
        <v>110.29898179007836</v>
      </c>
      <c r="AM24" s="159">
        <f t="shared" si="11"/>
        <v>40332.018981790083</v>
      </c>
      <c r="AN24" s="160">
        <f t="shared" si="12"/>
        <v>2.7247941554256368E-3</v>
      </c>
      <c r="AO24" s="160">
        <f t="shared" si="13"/>
        <v>2.742274119308631E-3</v>
      </c>
    </row>
    <row r="25" spans="1:41" s="92" customFormat="1">
      <c r="A25" s="92" t="str">
        <f t="shared" si="1"/>
        <v>KITSAP CO -REGULATEDResidential48RE1</v>
      </c>
      <c r="B25" s="92">
        <f t="shared" si="2"/>
        <v>1</v>
      </c>
      <c r="C25" s="110" t="s">
        <v>190</v>
      </c>
      <c r="D25" s="110" t="str">
        <f>VLOOKUP(C25,'[29]RM Revenue'!J:K,2,FALSE)</f>
        <v>1-48 GAL EOW</v>
      </c>
      <c r="E25" s="112">
        <f>VLOOKUP(A25,'[29]Kits Reg Svc Codes Jan-Jun'!$A$1:$H$809,8,FALSE)</f>
        <v>13.15</v>
      </c>
      <c r="F25" s="112">
        <f>VLOOKUP(A25,'[29]Service Codes'!$A$1:$H$808,8,FALSE)</f>
        <v>13.32</v>
      </c>
      <c r="G25" s="112"/>
      <c r="H25" s="113">
        <f>SUMIF('[29]RM Revenue'!$B:$B,'Kitsap Regulated - Price Out'!$A25,'[29]RM Revenue'!S:S)</f>
        <v>1170.1600000000001</v>
      </c>
      <c r="I25" s="113">
        <f>SUMIF('[29]RM Revenue'!$B:$B,'Kitsap Regulated - Price Out'!$A25,'[29]RM Revenue'!T:T)</f>
        <v>1123.5400000000002</v>
      </c>
      <c r="J25" s="113">
        <f>SUMIF('[29]RM Revenue'!$B:$B,'Kitsap Regulated - Price Out'!$A25,'[29]RM Revenue'!U:U)</f>
        <v>1170.905</v>
      </c>
      <c r="K25" s="113">
        <f>SUMIF('[29]RM Revenue'!$B:$B,'Kitsap Regulated - Price Out'!$A25,'[29]RM Revenue'!V:V)</f>
        <v>1193.5550000000001</v>
      </c>
      <c r="L25" s="113">
        <f>SUMIF('[29]RM Revenue'!$B:$B,'Kitsap Regulated - Price Out'!$A25,'[29]RM Revenue'!W:W)</f>
        <v>1258.74</v>
      </c>
      <c r="M25" s="113">
        <f>SUMIF('[29]RM Revenue'!$B:$B,'Kitsap Regulated - Price Out'!$A25,'[29]RM Revenue'!X:X)</f>
        <v>1285.3800000000001</v>
      </c>
      <c r="N25" s="113">
        <f>SUMIF('[29]RM Revenue'!$B:$B,'Kitsap Regulated - Price Out'!$A25,'[29]RM Revenue'!Y:Y)</f>
        <v>1293.865</v>
      </c>
      <c r="O25" s="113">
        <f>SUMIF('[29]RM Revenue'!$B:$B,'Kitsap Regulated - Price Out'!$A25,'[29]RM Revenue'!Z:Z)</f>
        <v>1291.575</v>
      </c>
      <c r="P25" s="113">
        <f>SUMIF('[29]RM Revenue'!$B:$B,'Kitsap Regulated - Price Out'!$A25,'[29]RM Revenue'!AA:AA)</f>
        <v>1294.5350000000001</v>
      </c>
      <c r="Q25" s="113">
        <f>SUMIF('[29]RM Revenue'!$B:$B,'Kitsap Regulated - Price Out'!$A25,'[29]RM Revenue'!AB:AB)</f>
        <v>1255.325</v>
      </c>
      <c r="R25" s="113">
        <f>SUMIF('[29]RM Revenue'!$B:$B,'Kitsap Regulated - Price Out'!$A25,'[29]RM Revenue'!AC:AC)</f>
        <v>1297.2449999999999</v>
      </c>
      <c r="S25" s="113">
        <f>SUMIF('[29]RM Revenue'!$B:$B,'Kitsap Regulated - Price Out'!$A25,'[29]RM Revenue'!AD:AD)</f>
        <v>1301.2949999999998</v>
      </c>
      <c r="T25" s="113">
        <f t="shared" si="3"/>
        <v>14936.12</v>
      </c>
      <c r="U25" s="113"/>
      <c r="V25" s="113">
        <f t="shared" si="4"/>
        <v>88.985551330798486</v>
      </c>
      <c r="W25" s="113">
        <f t="shared" si="4"/>
        <v>85.440304182509522</v>
      </c>
      <c r="X25" s="113">
        <f t="shared" si="4"/>
        <v>89.042205323193912</v>
      </c>
      <c r="Y25" s="113">
        <f t="shared" si="4"/>
        <v>90.764638783269959</v>
      </c>
      <c r="Z25" s="113">
        <f t="shared" si="4"/>
        <v>95.72167300380228</v>
      </c>
      <c r="AA25" s="113">
        <f t="shared" si="4"/>
        <v>97.747528517110268</v>
      </c>
      <c r="AB25" s="113">
        <f t="shared" si="6"/>
        <v>97.137012012012008</v>
      </c>
      <c r="AC25" s="113">
        <f t="shared" si="5"/>
        <v>96.965090090090087</v>
      </c>
      <c r="AD25" s="113">
        <f t="shared" si="5"/>
        <v>97.187312312312315</v>
      </c>
      <c r="AE25" s="113">
        <f t="shared" si="5"/>
        <v>94.243618618618626</v>
      </c>
      <c r="AF25" s="113">
        <f t="shared" si="5"/>
        <v>97.39076576576575</v>
      </c>
      <c r="AG25" s="113">
        <f t="shared" si="5"/>
        <v>97.694819819819813</v>
      </c>
      <c r="AH25" s="133">
        <f t="shared" si="7"/>
        <v>94.026709979941913</v>
      </c>
      <c r="AI25" s="109"/>
      <c r="AJ25" s="159">
        <f t="shared" si="8"/>
        <v>13.356294258150269</v>
      </c>
      <c r="AK25" s="159">
        <f t="shared" si="9"/>
        <v>3.6294258150268988E-2</v>
      </c>
      <c r="AL25" s="159">
        <f t="shared" si="10"/>
        <v>40.951556220389818</v>
      </c>
      <c r="AM25" s="159">
        <f t="shared" si="11"/>
        <v>14977.071556220391</v>
      </c>
      <c r="AN25" s="160">
        <f t="shared" si="12"/>
        <v>2.7247941554255995E-3</v>
      </c>
      <c r="AO25" s="160">
        <f t="shared" si="13"/>
        <v>2.7417800754405974E-3</v>
      </c>
    </row>
    <row r="26" spans="1:41" s="92" customFormat="1" ht="12.75" customHeight="1">
      <c r="A26" s="92" t="str">
        <f t="shared" si="1"/>
        <v>KITSAP CO -REGULATEDResidential64RE1</v>
      </c>
      <c r="B26" s="92">
        <f t="shared" si="2"/>
        <v>1</v>
      </c>
      <c r="C26" s="109" t="s">
        <v>191</v>
      </c>
      <c r="D26" s="110" t="str">
        <f>VLOOKUP(C26,'[29]RM Revenue'!J:K,2,FALSE)</f>
        <v>1-64 GAL EOW</v>
      </c>
      <c r="E26" s="112">
        <f>VLOOKUP(A26,'[29]Kits Reg Svc Codes Jan-Jun'!$A$1:$H$809,8,FALSE)</f>
        <v>15.66</v>
      </c>
      <c r="F26" s="112">
        <f>VLOOKUP(A26,'[29]Service Codes'!$A$1:$H$808,8,FALSE)</f>
        <v>15.83</v>
      </c>
      <c r="G26" s="112"/>
      <c r="H26" s="113">
        <f>SUMIF('[29]RM Revenue'!$B:$B,'Kitsap Regulated - Price Out'!$A26,'[29]RM Revenue'!S:S)</f>
        <v>1903.57</v>
      </c>
      <c r="I26" s="113">
        <f>SUMIF('[29]RM Revenue'!$B:$B,'Kitsap Regulated - Price Out'!$A26,'[29]RM Revenue'!T:T)</f>
        <v>1879.83</v>
      </c>
      <c r="J26" s="113">
        <f>SUMIF('[29]RM Revenue'!$B:$B,'Kitsap Regulated - Price Out'!$A26,'[29]RM Revenue'!U:U)</f>
        <v>1947.18</v>
      </c>
      <c r="K26" s="113">
        <f>SUMIF('[29]RM Revenue'!$B:$B,'Kitsap Regulated - Price Out'!$A26,'[29]RM Revenue'!V:V)</f>
        <v>1977.2400000000002</v>
      </c>
      <c r="L26" s="113">
        <f>SUMIF('[29]RM Revenue'!$B:$B,'Kitsap Regulated - Price Out'!$A26,'[29]RM Revenue'!W:W)</f>
        <v>1966.88</v>
      </c>
      <c r="M26" s="113">
        <f>SUMIF('[29]RM Revenue'!$B:$B,'Kitsap Regulated - Price Out'!$A26,'[29]RM Revenue'!X:X)</f>
        <v>2006.4400000000003</v>
      </c>
      <c r="N26" s="113">
        <f>SUMIF('[29]RM Revenue'!$B:$B,'Kitsap Regulated - Price Out'!$A26,'[29]RM Revenue'!Y:Y)</f>
        <v>2052.4499999999998</v>
      </c>
      <c r="O26" s="113">
        <f>SUMIF('[29]RM Revenue'!$B:$B,'Kitsap Regulated - Price Out'!$A26,'[29]RM Revenue'!Z:Z)</f>
        <v>2097.3599999999997</v>
      </c>
      <c r="P26" s="113">
        <f>SUMIF('[29]RM Revenue'!$B:$B,'Kitsap Regulated - Price Out'!$A26,'[29]RM Revenue'!AA:AA)</f>
        <v>2183.0450000000001</v>
      </c>
      <c r="Q26" s="113">
        <f>SUMIF('[29]RM Revenue'!$B:$B,'Kitsap Regulated - Price Out'!$A26,'[29]RM Revenue'!AB:AB)</f>
        <v>2138.1350000000002</v>
      </c>
      <c r="R26" s="113">
        <f>SUMIF('[29]RM Revenue'!$B:$B,'Kitsap Regulated - Price Out'!$A26,'[29]RM Revenue'!AC:AC)</f>
        <v>1984.95</v>
      </c>
      <c r="S26" s="113">
        <f>SUMIF('[29]RM Revenue'!$B:$B,'Kitsap Regulated - Price Out'!$A26,'[29]RM Revenue'!AD:AD)</f>
        <v>2063.5500000000002</v>
      </c>
      <c r="T26" s="113">
        <f t="shared" si="3"/>
        <v>24200.630000000005</v>
      </c>
      <c r="U26" s="113"/>
      <c r="V26" s="113">
        <f t="shared" si="4"/>
        <v>121.55619412515964</v>
      </c>
      <c r="W26" s="113">
        <f t="shared" si="4"/>
        <v>120.04022988505747</v>
      </c>
      <c r="X26" s="113">
        <f t="shared" si="4"/>
        <v>124.34099616858238</v>
      </c>
      <c r="Y26" s="113">
        <f t="shared" si="4"/>
        <v>126.26053639846745</v>
      </c>
      <c r="Z26" s="113">
        <f t="shared" si="4"/>
        <v>125.59897828863346</v>
      </c>
      <c r="AA26" s="113">
        <f t="shared" si="4"/>
        <v>128.12515964240103</v>
      </c>
      <c r="AB26" s="113">
        <f t="shared" si="6"/>
        <v>129.65571699305116</v>
      </c>
      <c r="AC26" s="113">
        <f t="shared" si="6"/>
        <v>132.49273531269739</v>
      </c>
      <c r="AD26" s="113">
        <f t="shared" si="6"/>
        <v>137.90555906506634</v>
      </c>
      <c r="AE26" s="113">
        <f t="shared" si="6"/>
        <v>135.06854074542011</v>
      </c>
      <c r="AF26" s="113">
        <f t="shared" si="6"/>
        <v>125.3916614024005</v>
      </c>
      <c r="AG26" s="113">
        <f t="shared" si="6"/>
        <v>130.35691724573596</v>
      </c>
      <c r="AH26" s="133">
        <f t="shared" si="7"/>
        <v>128.06610210605609</v>
      </c>
      <c r="AI26" s="109"/>
      <c r="AJ26" s="159">
        <f t="shared" si="8"/>
        <v>15.873133491480386</v>
      </c>
      <c r="AK26" s="159">
        <f t="shared" si="9"/>
        <v>4.3133491480386255E-2</v>
      </c>
      <c r="AL26" s="159">
        <f t="shared" si="10"/>
        <v>66.287257489414159</v>
      </c>
      <c r="AM26" s="159">
        <f t="shared" si="11"/>
        <v>24266.917257489418</v>
      </c>
      <c r="AN26" s="160">
        <f t="shared" si="12"/>
        <v>2.724794155425537E-3</v>
      </c>
      <c r="AO26" s="160">
        <f t="shared" si="13"/>
        <v>2.7390715650548827E-3</v>
      </c>
    </row>
    <row r="27" spans="1:41" s="92" customFormat="1">
      <c r="A27" s="92" t="str">
        <f t="shared" si="1"/>
        <v>KITSAP CO -REGULATEDResidential96RE1</v>
      </c>
      <c r="B27" s="92">
        <f t="shared" si="2"/>
        <v>1</v>
      </c>
      <c r="C27" s="109" t="s">
        <v>192</v>
      </c>
      <c r="D27" s="110" t="str">
        <f>VLOOKUP(C27,'[29]RM Revenue'!J:K,2,FALSE)</f>
        <v>1-96 GAL EOW</v>
      </c>
      <c r="E27" s="112">
        <f>VLOOKUP(A27,'[29]Kits Reg Svc Codes Jan-Jun'!$A$1:$H$809,8,FALSE)</f>
        <v>19.48</v>
      </c>
      <c r="F27" s="112">
        <f>VLOOKUP(A27,'[29]Service Codes'!$A$1:$H$808,8,FALSE)</f>
        <v>19.72</v>
      </c>
      <c r="G27" s="112"/>
      <c r="H27" s="113">
        <f>SUMIF('[29]RM Revenue'!$B:$B,'Kitsap Regulated - Price Out'!$A27,'[29]RM Revenue'!S:S)</f>
        <v>1321.24</v>
      </c>
      <c r="I27" s="113">
        <f>SUMIF('[29]RM Revenue'!$B:$B,'Kitsap Regulated - Price Out'!$A27,'[29]RM Revenue'!T:T)</f>
        <v>1242.3600000000001</v>
      </c>
      <c r="J27" s="113">
        <f>SUMIF('[29]RM Revenue'!$B:$B,'Kitsap Regulated - Price Out'!$A27,'[29]RM Revenue'!U:U)</f>
        <v>1259.125</v>
      </c>
      <c r="K27" s="113">
        <f>SUMIF('[29]RM Revenue'!$B:$B,'Kitsap Regulated - Price Out'!$A27,'[29]RM Revenue'!V:V)</f>
        <v>1276.875</v>
      </c>
      <c r="L27" s="113">
        <f>SUMIF('[29]RM Revenue'!$B:$B,'Kitsap Regulated - Price Out'!$A27,'[29]RM Revenue'!W:W)</f>
        <v>1316.31</v>
      </c>
      <c r="M27" s="113">
        <f>SUMIF('[29]RM Revenue'!$B:$B,'Kitsap Regulated - Price Out'!$A27,'[29]RM Revenue'!X:X)</f>
        <v>1328.3600000000001</v>
      </c>
      <c r="N27" s="113">
        <f>SUMIF('[29]RM Revenue'!$B:$B,'Kitsap Regulated - Price Out'!$A27,'[29]RM Revenue'!Y:Y)</f>
        <v>1316.9749999999999</v>
      </c>
      <c r="O27" s="113">
        <f>SUMIF('[29]RM Revenue'!$B:$B,'Kitsap Regulated - Price Out'!$A27,'[29]RM Revenue'!Z:Z)</f>
        <v>1332.9949999999999</v>
      </c>
      <c r="P27" s="113">
        <f>SUMIF('[29]RM Revenue'!$B:$B,'Kitsap Regulated - Price Out'!$A27,'[29]RM Revenue'!AA:AA)</f>
        <v>1386.085</v>
      </c>
      <c r="Q27" s="113">
        <f>SUMIF('[29]RM Revenue'!$B:$B,'Kitsap Regulated - Price Out'!$A27,'[29]RM Revenue'!AB:AB)</f>
        <v>1424.145</v>
      </c>
      <c r="R27" s="113">
        <f>SUMIF('[29]RM Revenue'!$B:$B,'Kitsap Regulated - Price Out'!$A27,'[29]RM Revenue'!AC:AC)</f>
        <v>1411.115</v>
      </c>
      <c r="S27" s="113">
        <f>SUMIF('[29]RM Revenue'!$B:$B,'Kitsap Regulated - Price Out'!$A27,'[29]RM Revenue'!AD:AD)</f>
        <v>1459.175</v>
      </c>
      <c r="T27" s="113">
        <f t="shared" si="3"/>
        <v>16074.76</v>
      </c>
      <c r="U27" s="113"/>
      <c r="V27" s="113">
        <f t="shared" si="4"/>
        <v>67.82546201232033</v>
      </c>
      <c r="W27" s="113">
        <f t="shared" si="4"/>
        <v>63.776180698151954</v>
      </c>
      <c r="X27" s="113">
        <f t="shared" si="4"/>
        <v>64.636806981519513</v>
      </c>
      <c r="Y27" s="113">
        <f t="shared" si="4"/>
        <v>65.547997946611915</v>
      </c>
      <c r="Z27" s="113">
        <f t="shared" si="4"/>
        <v>67.572381930184804</v>
      </c>
      <c r="AA27" s="113">
        <f t="shared" si="4"/>
        <v>68.190965092402465</v>
      </c>
      <c r="AB27" s="113">
        <f t="shared" si="6"/>
        <v>66.783722109533471</v>
      </c>
      <c r="AC27" s="113">
        <f t="shared" si="6"/>
        <v>67.5960953346856</v>
      </c>
      <c r="AD27" s="113">
        <f t="shared" si="6"/>
        <v>70.2882860040568</v>
      </c>
      <c r="AE27" s="113">
        <f t="shared" si="6"/>
        <v>72.218306288032451</v>
      </c>
      <c r="AF27" s="113">
        <f t="shared" si="6"/>
        <v>71.557555780933072</v>
      </c>
      <c r="AG27" s="113">
        <f t="shared" si="6"/>
        <v>73.994675456389459</v>
      </c>
      <c r="AH27" s="133">
        <f t="shared" si="7"/>
        <v>68.332369636235143</v>
      </c>
      <c r="AI27" s="109"/>
      <c r="AJ27" s="159">
        <f t="shared" si="8"/>
        <v>19.773732940744992</v>
      </c>
      <c r="AK27" s="159">
        <f t="shared" si="9"/>
        <v>5.373294074499313E-2</v>
      </c>
      <c r="AL27" s="159">
        <f t="shared" si="10"/>
        <v>44.060390023545487</v>
      </c>
      <c r="AM27" s="159">
        <f t="shared" si="11"/>
        <v>16118.820390023546</v>
      </c>
      <c r="AN27" s="160">
        <f t="shared" si="12"/>
        <v>2.7247941554256151E-3</v>
      </c>
      <c r="AO27" s="160">
        <f t="shared" si="13"/>
        <v>2.7409672071959696E-3</v>
      </c>
    </row>
    <row r="28" spans="1:41" s="92" customFormat="1">
      <c r="A28" s="92" t="str">
        <f t="shared" si="1"/>
        <v>KITSAP CO -REGULATEDResidential32RM1</v>
      </c>
      <c r="B28" s="92">
        <f t="shared" si="2"/>
        <v>1</v>
      </c>
      <c r="C28" s="110" t="s">
        <v>205</v>
      </c>
      <c r="D28" s="183">
        <f>IFERROR((VLOOKUP(C28,'[29]RM Revenue'!J:K,2,FALSE)),0)</f>
        <v>0</v>
      </c>
      <c r="E28" s="112">
        <f>VLOOKUP(A28,'[29]Kits Reg Svc Codes Jan-Jun'!$A$1:$H$809,8,FALSE)</f>
        <v>4.68</v>
      </c>
      <c r="F28" s="112">
        <f>VLOOKUP(A28,'[29]Service Codes'!$A$1:$H$808,8,FALSE)</f>
        <v>4.7300000000000004</v>
      </c>
      <c r="G28" s="112"/>
      <c r="H28" s="113">
        <f>SUMIF('[29]RM Revenue'!$B:$B,'Kitsap Regulated - Price Out'!$A28,'[29]RM Revenue'!S:S)</f>
        <v>0</v>
      </c>
      <c r="I28" s="113">
        <f>SUMIF('[29]RM Revenue'!$B:$B,'Kitsap Regulated - Price Out'!$A28,'[29]RM Revenue'!T:T)</f>
        <v>0</v>
      </c>
      <c r="J28" s="113">
        <f>SUMIF('[29]RM Revenue'!$B:$B,'Kitsap Regulated - Price Out'!$A28,'[29]RM Revenue'!U:U)</f>
        <v>0</v>
      </c>
      <c r="K28" s="113">
        <f>SUMIF('[29]RM Revenue'!$B:$B,'Kitsap Regulated - Price Out'!$A28,'[29]RM Revenue'!V:V)</f>
        <v>0</v>
      </c>
      <c r="L28" s="113">
        <f>SUMIF('[29]RM Revenue'!$B:$B,'Kitsap Regulated - Price Out'!$A28,'[29]RM Revenue'!W:W)</f>
        <v>0</v>
      </c>
      <c r="M28" s="113">
        <f>SUMIF('[29]RM Revenue'!$B:$B,'Kitsap Regulated - Price Out'!$A28,'[29]RM Revenue'!X:X)</f>
        <v>0</v>
      </c>
      <c r="N28" s="113">
        <f>SUMIF('[29]RM Revenue'!$B:$B,'Kitsap Regulated - Price Out'!$A28,'[29]RM Revenue'!Y:Y)</f>
        <v>0</v>
      </c>
      <c r="O28" s="113">
        <f>SUMIF('[29]RM Revenue'!$B:$B,'Kitsap Regulated - Price Out'!$A28,'[29]RM Revenue'!Z:Z)</f>
        <v>0</v>
      </c>
      <c r="P28" s="113">
        <f>SUMIF('[29]RM Revenue'!$B:$B,'Kitsap Regulated - Price Out'!$A28,'[29]RM Revenue'!AA:AA)</f>
        <v>0</v>
      </c>
      <c r="Q28" s="113">
        <f>SUMIF('[29]RM Revenue'!$B:$B,'Kitsap Regulated - Price Out'!$A28,'[29]RM Revenue'!AB:AB)</f>
        <v>0</v>
      </c>
      <c r="R28" s="113">
        <f>SUMIF('[29]RM Revenue'!$B:$B,'Kitsap Regulated - Price Out'!$A28,'[29]RM Revenue'!AC:AC)</f>
        <v>0</v>
      </c>
      <c r="S28" s="113">
        <f>SUMIF('[29]RM Revenue'!$B:$B,'Kitsap Regulated - Price Out'!$A28,'[29]RM Revenue'!AD:AD)</f>
        <v>0</v>
      </c>
      <c r="T28" s="113">
        <f t="shared" si="3"/>
        <v>0</v>
      </c>
      <c r="U28" s="113"/>
      <c r="V28" s="113">
        <f t="shared" si="4"/>
        <v>0</v>
      </c>
      <c r="W28" s="113">
        <f t="shared" si="4"/>
        <v>0</v>
      </c>
      <c r="X28" s="113">
        <f t="shared" si="4"/>
        <v>0</v>
      </c>
      <c r="Y28" s="113">
        <f t="shared" si="4"/>
        <v>0</v>
      </c>
      <c r="Z28" s="113">
        <f t="shared" si="4"/>
        <v>0</v>
      </c>
      <c r="AA28" s="113">
        <f t="shared" si="4"/>
        <v>0</v>
      </c>
      <c r="AB28" s="113">
        <f t="shared" si="6"/>
        <v>0</v>
      </c>
      <c r="AC28" s="113">
        <f t="shared" si="6"/>
        <v>0</v>
      </c>
      <c r="AD28" s="113">
        <f t="shared" si="6"/>
        <v>0</v>
      </c>
      <c r="AE28" s="113">
        <f t="shared" si="6"/>
        <v>0</v>
      </c>
      <c r="AF28" s="113">
        <f t="shared" si="6"/>
        <v>0</v>
      </c>
      <c r="AG28" s="113">
        <f t="shared" si="6"/>
        <v>0</v>
      </c>
      <c r="AH28" s="133">
        <f t="shared" si="7"/>
        <v>0</v>
      </c>
      <c r="AI28" s="109"/>
      <c r="AJ28" s="159">
        <f t="shared" si="8"/>
        <v>4.7428882763551634</v>
      </c>
      <c r="AK28" s="159">
        <f t="shared" si="9"/>
        <v>1.2888276355162986E-2</v>
      </c>
      <c r="AL28" s="159">
        <f t="shared" si="10"/>
        <v>0</v>
      </c>
      <c r="AM28" s="159">
        <f t="shared" si="11"/>
        <v>0</v>
      </c>
      <c r="AN28" s="160">
        <f t="shared" si="12"/>
        <v>2.7247941554255782E-3</v>
      </c>
      <c r="AO28" s="160" t="e">
        <f t="shared" si="13"/>
        <v>#DIV/0!</v>
      </c>
    </row>
    <row r="29" spans="1:41" s="92" customFormat="1">
      <c r="A29" s="92" t="str">
        <f t="shared" si="1"/>
        <v>KITSAP CO -REGULATEDResidential35RM1</v>
      </c>
      <c r="B29" s="92">
        <f t="shared" si="2"/>
        <v>1</v>
      </c>
      <c r="C29" s="109" t="s">
        <v>206</v>
      </c>
      <c r="D29" s="110" t="str">
        <f>VLOOKUP(C29,'[29]RM Revenue'!J:K,2,FALSE)</f>
        <v>1-35 GAL CART MONTHLY SVC</v>
      </c>
      <c r="E29" s="112">
        <f>VLOOKUP(A29,'[29]Kits Reg Svc Codes Jan-Jun'!$A$1:$H$809,8,FALSE)</f>
        <v>6.04</v>
      </c>
      <c r="F29" s="112">
        <f>VLOOKUP(A29,'[29]Service Codes'!$A$1:$H$808,8,FALSE)</f>
        <v>6.1</v>
      </c>
      <c r="G29" s="112"/>
      <c r="H29" s="113">
        <f>SUMIF('[29]RM Revenue'!$B:$B,'Kitsap Regulated - Price Out'!$A29,'[29]RM Revenue'!S:S)</f>
        <v>234.85</v>
      </c>
      <c r="I29" s="113">
        <f>SUMIF('[29]RM Revenue'!$B:$B,'Kitsap Regulated - Price Out'!$A29,'[29]RM Revenue'!T:T)</f>
        <v>234.85</v>
      </c>
      <c r="J29" s="113">
        <f>SUMIF('[29]RM Revenue'!$B:$B,'Kitsap Regulated - Price Out'!$A29,'[29]RM Revenue'!U:U)</f>
        <v>216.55</v>
      </c>
      <c r="K29" s="113">
        <f>SUMIF('[29]RM Revenue'!$B:$B,'Kitsap Regulated - Price Out'!$A29,'[29]RM Revenue'!V:V)</f>
        <v>222.65</v>
      </c>
      <c r="L29" s="113">
        <f>SUMIF('[29]RM Revenue'!$B:$B,'Kitsap Regulated - Price Out'!$A29,'[29]RM Revenue'!W:W)</f>
        <v>244</v>
      </c>
      <c r="M29" s="113">
        <f>SUMIF('[29]RM Revenue'!$B:$B,'Kitsap Regulated - Price Out'!$A29,'[29]RM Revenue'!X:X)</f>
        <v>244</v>
      </c>
      <c r="N29" s="113">
        <f>SUMIF('[29]RM Revenue'!$B:$B,'Kitsap Regulated - Price Out'!$A29,'[29]RM Revenue'!Y:Y)</f>
        <v>231.375</v>
      </c>
      <c r="O29" s="113">
        <f>SUMIF('[29]RM Revenue'!$B:$B,'Kitsap Regulated - Price Out'!$A29,'[29]RM Revenue'!Z:Z)</f>
        <v>237.54499999999999</v>
      </c>
      <c r="P29" s="113">
        <f>SUMIF('[29]RM Revenue'!$B:$B,'Kitsap Regulated - Price Out'!$A29,'[29]RM Revenue'!AA:AA)</f>
        <v>188.185</v>
      </c>
      <c r="Q29" s="113">
        <f>SUMIF('[29]RM Revenue'!$B:$B,'Kitsap Regulated - Price Out'!$A29,'[29]RM Revenue'!AB:AB)</f>
        <v>188.185</v>
      </c>
      <c r="R29" s="113">
        <f>SUMIF('[29]RM Revenue'!$B:$B,'Kitsap Regulated - Price Out'!$A29,'[29]RM Revenue'!AC:AC)</f>
        <v>188.185</v>
      </c>
      <c r="S29" s="113">
        <f>SUMIF('[29]RM Revenue'!$B:$B,'Kitsap Regulated - Price Out'!$A29,'[29]RM Revenue'!AD:AD)</f>
        <v>194.35499999999999</v>
      </c>
      <c r="T29" s="113">
        <f t="shared" si="3"/>
        <v>2624.73</v>
      </c>
      <c r="U29" s="113"/>
      <c r="V29" s="113">
        <f t="shared" si="4"/>
        <v>38.882450331125824</v>
      </c>
      <c r="W29" s="113">
        <f t="shared" si="4"/>
        <v>38.882450331125824</v>
      </c>
      <c r="X29" s="113">
        <f t="shared" si="4"/>
        <v>35.852649006622521</v>
      </c>
      <c r="Y29" s="113">
        <f t="shared" si="4"/>
        <v>36.862582781456958</v>
      </c>
      <c r="Z29" s="113">
        <f t="shared" si="4"/>
        <v>40.397350993377486</v>
      </c>
      <c r="AA29" s="113">
        <f t="shared" si="4"/>
        <v>40.397350993377486</v>
      </c>
      <c r="AB29" s="113">
        <f t="shared" si="6"/>
        <v>37.930327868852459</v>
      </c>
      <c r="AC29" s="113">
        <f t="shared" si="6"/>
        <v>38.941803278688525</v>
      </c>
      <c r="AD29" s="113">
        <f t="shared" si="6"/>
        <v>30.85</v>
      </c>
      <c r="AE29" s="113">
        <f t="shared" si="6"/>
        <v>30.85</v>
      </c>
      <c r="AF29" s="113">
        <f t="shared" si="6"/>
        <v>30.85</v>
      </c>
      <c r="AG29" s="113">
        <f t="shared" si="6"/>
        <v>31.861475409836064</v>
      </c>
      <c r="AH29" s="133">
        <f t="shared" si="7"/>
        <v>36.046536749538603</v>
      </c>
      <c r="AI29" s="109"/>
      <c r="AJ29" s="159">
        <f t="shared" si="8"/>
        <v>6.1166212443480958</v>
      </c>
      <c r="AK29" s="159">
        <f t="shared" si="9"/>
        <v>1.6621244348096198E-2</v>
      </c>
      <c r="AL29" s="159">
        <f t="shared" si="10"/>
        <v>7.1896595426005252</v>
      </c>
      <c r="AM29" s="159">
        <f t="shared" si="11"/>
        <v>2631.9196595426006</v>
      </c>
      <c r="AN29" s="160">
        <f t="shared" si="12"/>
        <v>2.7247941554256064E-3</v>
      </c>
      <c r="AO29" s="160">
        <f t="shared" si="13"/>
        <v>2.7391996672421642E-3</v>
      </c>
    </row>
    <row r="30" spans="1:41" s="92" customFormat="1">
      <c r="A30" s="92" t="str">
        <f t="shared" si="1"/>
        <v>KITSAP CO -REGULATEDResidential48RM1</v>
      </c>
      <c r="B30" s="92">
        <f t="shared" si="2"/>
        <v>1</v>
      </c>
      <c r="C30" s="109" t="s">
        <v>207</v>
      </c>
      <c r="D30" s="110" t="str">
        <f>VLOOKUP(C30,'[29]RM Revenue'!J:K,2,FALSE)</f>
        <v>1-48 GAL MONTHLY</v>
      </c>
      <c r="E30" s="112">
        <f>VLOOKUP(A30,'[29]Kits Reg Svc Codes Jan-Jun'!$A$1:$H$809,8,FALSE)</f>
        <v>7.56</v>
      </c>
      <c r="F30" s="112">
        <f>VLOOKUP(A30,'[29]Service Codes'!$A$1:$H$808,8,FALSE)</f>
        <v>7.64</v>
      </c>
      <c r="G30" s="112"/>
      <c r="H30" s="113">
        <f>SUMIF('[29]RM Revenue'!$B:$B,'Kitsap Regulated - Price Out'!$A30,'[29]RM Revenue'!S:S)</f>
        <v>34.380000000000003</v>
      </c>
      <c r="I30" s="113">
        <f>SUMIF('[29]RM Revenue'!$B:$B,'Kitsap Regulated - Price Out'!$A30,'[29]RM Revenue'!T:T)</f>
        <v>34.380000000000003</v>
      </c>
      <c r="J30" s="113">
        <f>SUMIF('[29]RM Revenue'!$B:$B,'Kitsap Regulated - Price Out'!$A30,'[29]RM Revenue'!U:U)</f>
        <v>30.56</v>
      </c>
      <c r="K30" s="113">
        <f>SUMIF('[29]RM Revenue'!$B:$B,'Kitsap Regulated - Price Out'!$A30,'[29]RM Revenue'!V:V)</f>
        <v>30.56</v>
      </c>
      <c r="L30" s="113">
        <f>SUMIF('[29]RM Revenue'!$B:$B,'Kitsap Regulated - Price Out'!$A30,'[29]RM Revenue'!W:W)</f>
        <v>30.56</v>
      </c>
      <c r="M30" s="113">
        <f>SUMIF('[29]RM Revenue'!$B:$B,'Kitsap Regulated - Price Out'!$A30,'[29]RM Revenue'!X:X)</f>
        <v>30.56</v>
      </c>
      <c r="N30" s="113">
        <f>SUMIF('[29]RM Revenue'!$B:$B,'Kitsap Regulated - Price Out'!$A30,'[29]RM Revenue'!Y:Y)</f>
        <v>30.92</v>
      </c>
      <c r="O30" s="113">
        <f>SUMIF('[29]RM Revenue'!$B:$B,'Kitsap Regulated - Price Out'!$A30,'[29]RM Revenue'!Z:Z)</f>
        <v>30.92</v>
      </c>
      <c r="P30" s="113">
        <f>SUMIF('[29]RM Revenue'!$B:$B,'Kitsap Regulated - Price Out'!$A30,'[29]RM Revenue'!AA:AA)</f>
        <v>30.92</v>
      </c>
      <c r="Q30" s="113">
        <f>SUMIF('[29]RM Revenue'!$B:$B,'Kitsap Regulated - Price Out'!$A30,'[29]RM Revenue'!AB:AB)</f>
        <v>30.92</v>
      </c>
      <c r="R30" s="113">
        <f>SUMIF('[29]RM Revenue'!$B:$B,'Kitsap Regulated - Price Out'!$A30,'[29]RM Revenue'!AC:AC)</f>
        <v>23.19</v>
      </c>
      <c r="S30" s="113">
        <f>SUMIF('[29]RM Revenue'!$B:$B,'Kitsap Regulated - Price Out'!$A30,'[29]RM Revenue'!AD:AD)</f>
        <v>23.19</v>
      </c>
      <c r="T30" s="113">
        <f t="shared" si="3"/>
        <v>361.06000000000006</v>
      </c>
      <c r="U30" s="113"/>
      <c r="V30" s="113">
        <f t="shared" si="4"/>
        <v>4.5476190476190483</v>
      </c>
      <c r="W30" s="113">
        <f t="shared" si="4"/>
        <v>4.5476190476190483</v>
      </c>
      <c r="X30" s="113">
        <f t="shared" si="4"/>
        <v>4.0423280423280428</v>
      </c>
      <c r="Y30" s="113">
        <f t="shared" si="4"/>
        <v>4.0423280423280428</v>
      </c>
      <c r="Z30" s="113">
        <f t="shared" si="4"/>
        <v>4.0423280423280428</v>
      </c>
      <c r="AA30" s="113">
        <f t="shared" si="4"/>
        <v>4.0423280423280428</v>
      </c>
      <c r="AB30" s="113">
        <f t="shared" si="6"/>
        <v>4.0471204188481682</v>
      </c>
      <c r="AC30" s="113">
        <f t="shared" si="6"/>
        <v>4.0471204188481682</v>
      </c>
      <c r="AD30" s="113">
        <f t="shared" si="6"/>
        <v>4.0471204188481682</v>
      </c>
      <c r="AE30" s="113">
        <f t="shared" si="6"/>
        <v>4.0471204188481682</v>
      </c>
      <c r="AF30" s="113">
        <f t="shared" si="6"/>
        <v>3.0353403141361261</v>
      </c>
      <c r="AG30" s="113">
        <f t="shared" si="6"/>
        <v>3.0353403141361261</v>
      </c>
      <c r="AH30" s="133">
        <f t="shared" si="7"/>
        <v>3.9603093806845995</v>
      </c>
      <c r="AI30" s="109"/>
      <c r="AJ30" s="159">
        <f t="shared" si="8"/>
        <v>7.6608174273474514</v>
      </c>
      <c r="AK30" s="159">
        <f t="shared" si="9"/>
        <v>2.0817427347451734E-2</v>
      </c>
      <c r="AL30" s="159">
        <f t="shared" si="10"/>
        <v>0.98932143366999858</v>
      </c>
      <c r="AM30" s="159">
        <f t="shared" si="11"/>
        <v>362.04932143367006</v>
      </c>
      <c r="AN30" s="160">
        <f t="shared" si="12"/>
        <v>2.7247941554256199E-3</v>
      </c>
      <c r="AO30" s="160">
        <f t="shared" si="13"/>
        <v>2.7400471768404102E-3</v>
      </c>
    </row>
    <row r="31" spans="1:41" s="92" customFormat="1">
      <c r="A31" s="92" t="str">
        <f t="shared" si="1"/>
        <v>KITSAP CO -REGULATEDResidential64RM1</v>
      </c>
      <c r="B31" s="92">
        <f t="shared" si="2"/>
        <v>1</v>
      </c>
      <c r="C31" s="109" t="s">
        <v>208</v>
      </c>
      <c r="D31" s="110" t="str">
        <f>VLOOKUP(C31,'[29]RM Revenue'!J:K,2,FALSE)</f>
        <v>1-64 GAL MONTHLY</v>
      </c>
      <c r="E31" s="112">
        <f>VLOOKUP(A31,'[29]Kits Reg Svc Codes Jan-Jun'!$A$1:$H$809,8,FALSE)</f>
        <v>8.9</v>
      </c>
      <c r="F31" s="112">
        <f>VLOOKUP(A31,'[29]Service Codes'!$A$1:$H$808,8,FALSE)</f>
        <v>8.98</v>
      </c>
      <c r="G31" s="112"/>
      <c r="H31" s="113">
        <f>SUMIF('[29]RM Revenue'!$B:$B,'Kitsap Regulated - Price Out'!$A31,'[29]RM Revenue'!S:S)</f>
        <v>62.86</v>
      </c>
      <c r="I31" s="113">
        <f>SUMIF('[29]RM Revenue'!$B:$B,'Kitsap Regulated - Price Out'!$A31,'[29]RM Revenue'!T:T)</f>
        <v>62.86</v>
      </c>
      <c r="J31" s="113">
        <f>SUMIF('[29]RM Revenue'!$B:$B,'Kitsap Regulated - Price Out'!$A31,'[29]RM Revenue'!U:U)</f>
        <v>62.86</v>
      </c>
      <c r="K31" s="113">
        <f>SUMIF('[29]RM Revenue'!$B:$B,'Kitsap Regulated - Price Out'!$A31,'[29]RM Revenue'!V:V)</f>
        <v>62.86</v>
      </c>
      <c r="L31" s="113">
        <f>SUMIF('[29]RM Revenue'!$B:$B,'Kitsap Regulated - Price Out'!$A31,'[29]RM Revenue'!W:W)</f>
        <v>62.86</v>
      </c>
      <c r="M31" s="113">
        <f>SUMIF('[29]RM Revenue'!$B:$B,'Kitsap Regulated - Price Out'!$A31,'[29]RM Revenue'!X:X)</f>
        <v>62.86</v>
      </c>
      <c r="N31" s="113">
        <f>SUMIF('[29]RM Revenue'!$B:$B,'Kitsap Regulated - Price Out'!$A31,'[29]RM Revenue'!Y:Y)</f>
        <v>63.56</v>
      </c>
      <c r="O31" s="113">
        <f>SUMIF('[29]RM Revenue'!$B:$B,'Kitsap Regulated - Price Out'!$A31,'[29]RM Revenue'!Z:Z)</f>
        <v>63.56</v>
      </c>
      <c r="P31" s="113">
        <f>SUMIF('[29]RM Revenue'!$B:$B,'Kitsap Regulated - Price Out'!$A31,'[29]RM Revenue'!AA:AA)</f>
        <v>72.64</v>
      </c>
      <c r="Q31" s="113">
        <f>SUMIF('[29]RM Revenue'!$B:$B,'Kitsap Regulated - Price Out'!$A31,'[29]RM Revenue'!AB:AB)</f>
        <v>81.72</v>
      </c>
      <c r="R31" s="113">
        <f>SUMIF('[29]RM Revenue'!$B:$B,'Kitsap Regulated - Price Out'!$A31,'[29]RM Revenue'!AC:AC)</f>
        <v>72.64</v>
      </c>
      <c r="S31" s="113">
        <f>SUMIF('[29]RM Revenue'!$B:$B,'Kitsap Regulated - Price Out'!$A31,'[29]RM Revenue'!AD:AD)</f>
        <v>72.64</v>
      </c>
      <c r="T31" s="113">
        <f t="shared" si="3"/>
        <v>803.92000000000007</v>
      </c>
      <c r="U31" s="113"/>
      <c r="V31" s="113">
        <f t="shared" si="4"/>
        <v>7.0629213483146067</v>
      </c>
      <c r="W31" s="113">
        <f t="shared" si="4"/>
        <v>7.0629213483146067</v>
      </c>
      <c r="X31" s="113">
        <f t="shared" si="4"/>
        <v>7.0629213483146067</v>
      </c>
      <c r="Y31" s="113">
        <f t="shared" si="4"/>
        <v>7.0629213483146067</v>
      </c>
      <c r="Z31" s="113">
        <f t="shared" si="4"/>
        <v>7.0629213483146067</v>
      </c>
      <c r="AA31" s="113">
        <f t="shared" si="4"/>
        <v>7.0629213483146067</v>
      </c>
      <c r="AB31" s="113">
        <f t="shared" si="6"/>
        <v>7.077951002227171</v>
      </c>
      <c r="AC31" s="113">
        <f t="shared" si="6"/>
        <v>7.077951002227171</v>
      </c>
      <c r="AD31" s="113">
        <f t="shared" si="6"/>
        <v>8.0890868596881962</v>
      </c>
      <c r="AE31" s="113">
        <f t="shared" si="6"/>
        <v>9.1002227171492205</v>
      </c>
      <c r="AF31" s="113">
        <f t="shared" si="6"/>
        <v>8.0890868596881962</v>
      </c>
      <c r="AG31" s="113">
        <f t="shared" si="6"/>
        <v>8.0890868596881962</v>
      </c>
      <c r="AH31" s="133">
        <f t="shared" si="7"/>
        <v>7.4917427825463152</v>
      </c>
      <c r="AI31" s="109"/>
      <c r="AJ31" s="159">
        <f t="shared" si="8"/>
        <v>9.0044686515157224</v>
      </c>
      <c r="AK31" s="159">
        <f t="shared" si="9"/>
        <v>2.4468651515721973E-2</v>
      </c>
      <c r="AL31" s="159">
        <f t="shared" si="10"/>
        <v>2.1997541206986124</v>
      </c>
      <c r="AM31" s="159">
        <f t="shared" si="11"/>
        <v>806.11975412069864</v>
      </c>
      <c r="AN31" s="160">
        <f t="shared" si="12"/>
        <v>2.7247941554256094E-3</v>
      </c>
      <c r="AO31" s="160">
        <f t="shared" si="13"/>
        <v>2.7362848550833568E-3</v>
      </c>
    </row>
    <row r="32" spans="1:41" s="92" customFormat="1">
      <c r="A32" s="92" t="str">
        <f t="shared" si="1"/>
        <v>KITSAP CO -REGULATEDResidential96RM1</v>
      </c>
      <c r="B32" s="92">
        <f t="shared" si="2"/>
        <v>1</v>
      </c>
      <c r="C32" s="109" t="s">
        <v>209</v>
      </c>
      <c r="D32" s="110" t="str">
        <f>VLOOKUP(C32,'[29]RM Revenue'!J:K,2,FALSE)</f>
        <v>1-96 GAL MONTHLY</v>
      </c>
      <c r="E32" s="112">
        <f>VLOOKUP(A32,'[29]Kits Reg Svc Codes Jan-Jun'!$A$1:$H$809,8,FALSE)</f>
        <v>10.87</v>
      </c>
      <c r="F32" s="112">
        <f>VLOOKUP(A32,'[29]Service Codes'!$A$1:$H$808,8,FALSE)</f>
        <v>10.98</v>
      </c>
      <c r="G32" s="112"/>
      <c r="H32" s="113">
        <f>SUMIF('[29]RM Revenue'!$B:$B,'Kitsap Regulated - Price Out'!$A32,'[29]RM Revenue'!S:S)</f>
        <v>43.92</v>
      </c>
      <c r="I32" s="113">
        <f>SUMIF('[29]RM Revenue'!$B:$B,'Kitsap Regulated - Price Out'!$A32,'[29]RM Revenue'!T:T)</f>
        <v>43.92</v>
      </c>
      <c r="J32" s="113">
        <f>SUMIF('[29]RM Revenue'!$B:$B,'Kitsap Regulated - Price Out'!$A32,'[29]RM Revenue'!U:U)</f>
        <v>32.94</v>
      </c>
      <c r="K32" s="113">
        <f>SUMIF('[29]RM Revenue'!$B:$B,'Kitsap Regulated - Price Out'!$A32,'[29]RM Revenue'!V:V)</f>
        <v>54.9</v>
      </c>
      <c r="L32" s="113">
        <f>SUMIF('[29]RM Revenue'!$B:$B,'Kitsap Regulated - Price Out'!$A32,'[29]RM Revenue'!W:W)</f>
        <v>43.92</v>
      </c>
      <c r="M32" s="113">
        <f>SUMIF('[29]RM Revenue'!$B:$B,'Kitsap Regulated - Price Out'!$A32,'[29]RM Revenue'!X:X)</f>
        <v>43.92</v>
      </c>
      <c r="N32" s="113">
        <f>SUMIF('[29]RM Revenue'!$B:$B,'Kitsap Regulated - Price Out'!$A32,'[29]RM Revenue'!Y:Y)</f>
        <v>44.48</v>
      </c>
      <c r="O32" s="113">
        <f>SUMIF('[29]RM Revenue'!$B:$B,'Kitsap Regulated - Price Out'!$A32,'[29]RM Revenue'!Z:Z)</f>
        <v>44.48</v>
      </c>
      <c r="P32" s="113">
        <f>SUMIF('[29]RM Revenue'!$B:$B,'Kitsap Regulated - Price Out'!$A32,'[29]RM Revenue'!AA:AA)</f>
        <v>44.48</v>
      </c>
      <c r="Q32" s="113">
        <f>SUMIF('[29]RM Revenue'!$B:$B,'Kitsap Regulated - Price Out'!$A32,'[29]RM Revenue'!AB:AB)</f>
        <v>44.48</v>
      </c>
      <c r="R32" s="113">
        <f>SUMIF('[29]RM Revenue'!$B:$B,'Kitsap Regulated - Price Out'!$A32,'[29]RM Revenue'!AC:AC)</f>
        <v>44.48</v>
      </c>
      <c r="S32" s="113">
        <f>SUMIF('[29]RM Revenue'!$B:$B,'Kitsap Regulated - Price Out'!$A32,'[29]RM Revenue'!AD:AD)</f>
        <v>55.599999999999994</v>
      </c>
      <c r="T32" s="113">
        <f t="shared" si="3"/>
        <v>541.5200000000001</v>
      </c>
      <c r="U32" s="113"/>
      <c r="V32" s="113">
        <f t="shared" si="4"/>
        <v>4.0404783808647657</v>
      </c>
      <c r="W32" s="113">
        <f t="shared" si="4"/>
        <v>4.0404783808647657</v>
      </c>
      <c r="X32" s="113">
        <f t="shared" si="4"/>
        <v>3.0303587856485739</v>
      </c>
      <c r="Y32" s="113">
        <f t="shared" si="4"/>
        <v>5.0505979760809572</v>
      </c>
      <c r="Z32" s="113">
        <f t="shared" si="4"/>
        <v>4.0404783808647657</v>
      </c>
      <c r="AA32" s="113">
        <f t="shared" si="4"/>
        <v>4.0404783808647657</v>
      </c>
      <c r="AB32" s="113">
        <f t="shared" si="6"/>
        <v>4.0510018214936245</v>
      </c>
      <c r="AC32" s="113">
        <f t="shared" si="6"/>
        <v>4.0510018214936245</v>
      </c>
      <c r="AD32" s="113">
        <f t="shared" si="6"/>
        <v>4.0510018214936245</v>
      </c>
      <c r="AE32" s="113">
        <f t="shared" si="6"/>
        <v>4.0510018214936245</v>
      </c>
      <c r="AF32" s="113">
        <f t="shared" si="6"/>
        <v>4.0510018214936245</v>
      </c>
      <c r="AG32" s="113">
        <f t="shared" si="6"/>
        <v>5.0637522768670307</v>
      </c>
      <c r="AH32" s="133">
        <f t="shared" si="7"/>
        <v>4.1301359724603133</v>
      </c>
      <c r="AI32" s="109"/>
      <c r="AJ32" s="159">
        <f t="shared" si="8"/>
        <v>11.009918239826574</v>
      </c>
      <c r="AK32" s="159">
        <f t="shared" si="9"/>
        <v>2.9918239826573156E-2</v>
      </c>
      <c r="AL32" s="159">
        <f t="shared" si="10"/>
        <v>1.4827967824850952</v>
      </c>
      <c r="AM32" s="159">
        <f t="shared" si="11"/>
        <v>543.00279678248523</v>
      </c>
      <c r="AN32" s="160">
        <f t="shared" si="12"/>
        <v>2.724794155425606E-3</v>
      </c>
      <c r="AO32" s="160">
        <f t="shared" si="13"/>
        <v>2.7382124067164555E-3</v>
      </c>
    </row>
    <row r="33" spans="1:41" s="92" customFormat="1">
      <c r="A33" s="92" t="str">
        <f t="shared" si="1"/>
        <v>KITSAP CO -REGULATEDResidentialDRVNRW1</v>
      </c>
      <c r="B33" s="92">
        <f t="shared" si="2"/>
        <v>1</v>
      </c>
      <c r="C33" s="109" t="s">
        <v>218</v>
      </c>
      <c r="D33" s="110" t="str">
        <f>VLOOKUP(C33,'[29]RM Revenue'!J:K,2,FALSE)</f>
        <v>DRIVE IN UP TO 250'</v>
      </c>
      <c r="E33" s="112">
        <f>VLOOKUP(A33,'[29]Kits Reg Svc Codes Jan-Jun'!$A$1:$H$809,8,FALSE)</f>
        <v>4.8099999999999996</v>
      </c>
      <c r="F33" s="112">
        <f>VLOOKUP(A33,'[29]Service Codes'!$A$1:$H$808,8,FALSE)</f>
        <v>4.8099999999999996</v>
      </c>
      <c r="G33" s="112"/>
      <c r="H33" s="113">
        <f>SUMIF('[29]RM Revenue'!$B:$B,'Kitsap Regulated - Price Out'!$A33,'[29]RM Revenue'!S:S)</f>
        <v>108.22499999999999</v>
      </c>
      <c r="I33" s="113">
        <f>SUMIF('[29]RM Revenue'!$B:$B,'Kitsap Regulated - Price Out'!$A33,'[29]RM Revenue'!T:T)</f>
        <v>108.22499999999999</v>
      </c>
      <c r="J33" s="113">
        <f>SUMIF('[29]RM Revenue'!$B:$B,'Kitsap Regulated - Price Out'!$A33,'[29]RM Revenue'!U:U)</f>
        <v>105.82</v>
      </c>
      <c r="K33" s="113">
        <f>SUMIF('[29]RM Revenue'!$B:$B,'Kitsap Regulated - Price Out'!$A33,'[29]RM Revenue'!V:V)</f>
        <v>105.82</v>
      </c>
      <c r="L33" s="113">
        <f>SUMIF('[29]RM Revenue'!$B:$B,'Kitsap Regulated - Price Out'!$A33,'[29]RM Revenue'!W:W)</f>
        <v>108.825</v>
      </c>
      <c r="M33" s="113">
        <f>SUMIF('[29]RM Revenue'!$B:$B,'Kitsap Regulated - Price Out'!$A33,'[29]RM Revenue'!X:X)</f>
        <v>108.825</v>
      </c>
      <c r="N33" s="113">
        <f>SUMIF('[29]RM Revenue'!$B:$B,'Kitsap Regulated - Price Out'!$A33,'[29]RM Revenue'!Y:Y)</f>
        <v>114.905</v>
      </c>
      <c r="O33" s="113">
        <f>SUMIF('[29]RM Revenue'!$B:$B,'Kitsap Regulated - Price Out'!$A33,'[29]RM Revenue'!Z:Z)</f>
        <v>116.105</v>
      </c>
      <c r="P33" s="113">
        <f>SUMIF('[29]RM Revenue'!$B:$B,'Kitsap Regulated - Price Out'!$A33,'[29]RM Revenue'!AA:AA)</f>
        <v>118.11</v>
      </c>
      <c r="Q33" s="113">
        <f>SUMIF('[29]RM Revenue'!$B:$B,'Kitsap Regulated - Price Out'!$A33,'[29]RM Revenue'!AB:AB)</f>
        <v>115.97</v>
      </c>
      <c r="R33" s="113">
        <f>SUMIF('[29]RM Revenue'!$B:$B,'Kitsap Regulated - Price Out'!$A33,'[29]RM Revenue'!AC:AC)</f>
        <v>106.89</v>
      </c>
      <c r="S33" s="113">
        <f>SUMIF('[29]RM Revenue'!$B:$B,'Kitsap Regulated - Price Out'!$A33,'[29]RM Revenue'!AD:AD)</f>
        <v>92.46</v>
      </c>
      <c r="T33" s="113">
        <f t="shared" si="3"/>
        <v>1310.18</v>
      </c>
      <c r="U33" s="113"/>
      <c r="V33" s="113">
        <f t="shared" si="4"/>
        <v>22.5</v>
      </c>
      <c r="W33" s="113">
        <f t="shared" si="4"/>
        <v>22.5</v>
      </c>
      <c r="X33" s="113">
        <f t="shared" si="4"/>
        <v>22</v>
      </c>
      <c r="Y33" s="113">
        <f t="shared" si="4"/>
        <v>22</v>
      </c>
      <c r="Z33" s="113">
        <f t="shared" si="4"/>
        <v>22.624740124740129</v>
      </c>
      <c r="AA33" s="113">
        <f t="shared" si="4"/>
        <v>22.624740124740129</v>
      </c>
      <c r="AB33" s="113">
        <f>IFERROR(N33/$F33,0)</f>
        <v>23.888773388773391</v>
      </c>
      <c r="AC33" s="113">
        <f t="shared" ref="AC33:AG55" si="14">IFERROR(O33/$F33,0)</f>
        <v>24.138253638253641</v>
      </c>
      <c r="AD33" s="113">
        <f t="shared" si="14"/>
        <v>24.555093555093556</v>
      </c>
      <c r="AE33" s="113">
        <f t="shared" si="14"/>
        <v>24.110187110187113</v>
      </c>
      <c r="AF33" s="113">
        <f t="shared" si="14"/>
        <v>22.222453222453225</v>
      </c>
      <c r="AG33" s="113">
        <f t="shared" si="14"/>
        <v>19.222453222453222</v>
      </c>
      <c r="AH33" s="133">
        <f t="shared" si="7"/>
        <v>22.6988911988912</v>
      </c>
      <c r="AI33" s="109"/>
      <c r="AJ33" s="159">
        <f t="shared" si="8"/>
        <v>4.8231062598875969</v>
      </c>
      <c r="AK33" s="159">
        <f t="shared" si="9"/>
        <v>1.3106259887597282E-2</v>
      </c>
      <c r="AL33" s="159">
        <f t="shared" si="10"/>
        <v>3.5699708065555527</v>
      </c>
      <c r="AM33" s="159">
        <f t="shared" si="11"/>
        <v>1313.7499708065557</v>
      </c>
      <c r="AN33" s="160">
        <f t="shared" si="12"/>
        <v>2.7247941554256307E-3</v>
      </c>
      <c r="AO33" s="160">
        <f t="shared" si="13"/>
        <v>2.7247941554256303E-3</v>
      </c>
    </row>
    <row r="34" spans="1:41" s="92" customFormat="1">
      <c r="A34" s="92" t="str">
        <f t="shared" si="1"/>
        <v>KITSAP CO -REGULATEDResidentialDRVNRE1</v>
      </c>
      <c r="B34" s="92">
        <f t="shared" si="2"/>
        <v>1</v>
      </c>
      <c r="C34" s="109" t="s">
        <v>217</v>
      </c>
      <c r="D34" s="110" t="str">
        <f>VLOOKUP(C34,'[29]RM Revenue'!J:K,2,FALSE)</f>
        <v>DRIVE IN UP TO 250'-EOW</v>
      </c>
      <c r="E34" s="112">
        <f>VLOOKUP(A34,'[29]Kits Reg Svc Codes Jan-Jun'!$A$1:$H$809,8,FALSE)</f>
        <v>2.4049999999999998</v>
      </c>
      <c r="F34" s="112">
        <f>VLOOKUP(A34,'[29]Service Codes'!$A$1:$H$808,8,FALSE)</f>
        <v>2.4049999999999998</v>
      </c>
      <c r="G34" s="112"/>
      <c r="H34" s="113">
        <f>SUMIF('[29]RM Revenue'!$B:$B,'Kitsap Regulated - Price Out'!$A34,'[29]RM Revenue'!S:S)</f>
        <v>28.26</v>
      </c>
      <c r="I34" s="113">
        <f>SUMIF('[29]RM Revenue'!$B:$B,'Kitsap Regulated - Price Out'!$A34,'[29]RM Revenue'!T:T)</f>
        <v>23.450000000000003</v>
      </c>
      <c r="J34" s="113">
        <f>SUMIF('[29]RM Revenue'!$B:$B,'Kitsap Regulated - Price Out'!$A34,'[29]RM Revenue'!U:U)</f>
        <v>26.454999999999998</v>
      </c>
      <c r="K34" s="113">
        <f>SUMIF('[29]RM Revenue'!$B:$B,'Kitsap Regulated - Price Out'!$A34,'[29]RM Revenue'!V:V)</f>
        <v>26.454999999999998</v>
      </c>
      <c r="L34" s="113">
        <f>SUMIF('[29]RM Revenue'!$B:$B,'Kitsap Regulated - Price Out'!$A34,'[29]RM Revenue'!W:W)</f>
        <v>26.454999999999998</v>
      </c>
      <c r="M34" s="113">
        <f>SUMIF('[29]RM Revenue'!$B:$B,'Kitsap Regulated - Price Out'!$A34,'[29]RM Revenue'!X:X)</f>
        <v>26.454999999999998</v>
      </c>
      <c r="N34" s="113">
        <f>SUMIF('[29]RM Revenue'!$B:$B,'Kitsap Regulated - Price Out'!$A34,'[29]RM Revenue'!Y:Y)</f>
        <v>24.05</v>
      </c>
      <c r="O34" s="113">
        <f>SUMIF('[29]RM Revenue'!$B:$B,'Kitsap Regulated - Price Out'!$A34,'[29]RM Revenue'!Z:Z)</f>
        <v>24.05</v>
      </c>
      <c r="P34" s="113">
        <f>SUMIF('[29]RM Revenue'!$B:$B,'Kitsap Regulated - Price Out'!$A34,'[29]RM Revenue'!AA:AA)</f>
        <v>24.05</v>
      </c>
      <c r="Q34" s="113">
        <f>SUMIF('[29]RM Revenue'!$B:$B,'Kitsap Regulated - Price Out'!$A34,'[29]RM Revenue'!AB:AB)</f>
        <v>24.05</v>
      </c>
      <c r="R34" s="113">
        <f>SUMIF('[29]RM Revenue'!$B:$B,'Kitsap Regulated - Price Out'!$A34,'[29]RM Revenue'!AC:AC)</f>
        <v>24.05</v>
      </c>
      <c r="S34" s="113">
        <f>SUMIF('[29]RM Revenue'!$B:$B,'Kitsap Regulated - Price Out'!$A34,'[29]RM Revenue'!AD:AD)</f>
        <v>24.05</v>
      </c>
      <c r="T34" s="113">
        <f t="shared" si="3"/>
        <v>301.83000000000004</v>
      </c>
      <c r="U34" s="113"/>
      <c r="V34" s="113">
        <f t="shared" si="4"/>
        <v>11.750519750519752</v>
      </c>
      <c r="W34" s="113">
        <f t="shared" si="4"/>
        <v>9.7505197505197518</v>
      </c>
      <c r="X34" s="113">
        <f t="shared" si="4"/>
        <v>11</v>
      </c>
      <c r="Y34" s="113">
        <f t="shared" si="4"/>
        <v>11</v>
      </c>
      <c r="Z34" s="113">
        <f t="shared" si="4"/>
        <v>11</v>
      </c>
      <c r="AA34" s="113">
        <f t="shared" si="4"/>
        <v>11</v>
      </c>
      <c r="AB34" s="113">
        <f t="shared" ref="AB34:AG62" si="15">IFERROR(N34/$F34,0)</f>
        <v>10.000000000000002</v>
      </c>
      <c r="AC34" s="113">
        <f t="shared" si="14"/>
        <v>10.000000000000002</v>
      </c>
      <c r="AD34" s="113">
        <f t="shared" si="14"/>
        <v>10.000000000000002</v>
      </c>
      <c r="AE34" s="113">
        <f t="shared" si="14"/>
        <v>10.000000000000002</v>
      </c>
      <c r="AF34" s="113">
        <f t="shared" si="14"/>
        <v>10.000000000000002</v>
      </c>
      <c r="AG34" s="113">
        <f t="shared" si="14"/>
        <v>10.000000000000002</v>
      </c>
      <c r="AH34" s="133">
        <f t="shared" si="7"/>
        <v>10.458419958419958</v>
      </c>
      <c r="AI34" s="109"/>
      <c r="AJ34" s="159">
        <f t="shared" si="8"/>
        <v>2.4115531299437984</v>
      </c>
      <c r="AK34" s="159">
        <f t="shared" si="9"/>
        <v>6.5531299437986412E-3</v>
      </c>
      <c r="AL34" s="159">
        <f t="shared" si="10"/>
        <v>0.82242461993211802</v>
      </c>
      <c r="AM34" s="159">
        <f t="shared" si="11"/>
        <v>302.65242461993216</v>
      </c>
      <c r="AN34" s="160">
        <f t="shared" si="12"/>
        <v>2.7247941554256307E-3</v>
      </c>
      <c r="AO34" s="160">
        <f t="shared" si="13"/>
        <v>2.7247941554256298E-3</v>
      </c>
    </row>
    <row r="35" spans="1:41" s="92" customFormat="1">
      <c r="A35" s="92" t="str">
        <f t="shared" si="1"/>
        <v>KITSAP CO -REGULATEDResidentialDRVNRM1</v>
      </c>
      <c r="B35" s="92">
        <f t="shared" si="2"/>
        <v>1</v>
      </c>
      <c r="C35" s="109" t="s">
        <v>221</v>
      </c>
      <c r="D35" s="110" t="str">
        <f>VLOOKUP(C35,'[29]RM Revenue'!J:K,2,FALSE)</f>
        <v>DRIVE IN UP TO 250'-MTHLY</v>
      </c>
      <c r="E35" s="112">
        <f>VLOOKUP(A35,'[29]Kits Reg Svc Codes Jan-Jun'!$A$1:$H$809,8,FALSE)</f>
        <v>1.2050000000000001</v>
      </c>
      <c r="F35" s="112">
        <f>VLOOKUP(A35,'[29]Service Codes'!$A$1:$H$808,8,FALSE)</f>
        <v>1.2050000000000001</v>
      </c>
      <c r="G35" s="112"/>
      <c r="H35" s="113">
        <f>SUMIF('[29]RM Revenue'!$B:$B,'Kitsap Regulated - Price Out'!$A35,'[29]RM Revenue'!S:S)</f>
        <v>0</v>
      </c>
      <c r="I35" s="113">
        <f>SUMIF('[29]RM Revenue'!$B:$B,'Kitsap Regulated - Price Out'!$A35,'[29]RM Revenue'!T:T)</f>
        <v>0</v>
      </c>
      <c r="J35" s="113">
        <f>SUMIF('[29]RM Revenue'!$B:$B,'Kitsap Regulated - Price Out'!$A35,'[29]RM Revenue'!U:U)</f>
        <v>0</v>
      </c>
      <c r="K35" s="113">
        <f>SUMIF('[29]RM Revenue'!$B:$B,'Kitsap Regulated - Price Out'!$A35,'[29]RM Revenue'!V:V)</f>
        <v>1.21</v>
      </c>
      <c r="L35" s="113">
        <f>SUMIF('[29]RM Revenue'!$B:$B,'Kitsap Regulated - Price Out'!$A35,'[29]RM Revenue'!W:W)</f>
        <v>0</v>
      </c>
      <c r="M35" s="113">
        <f>SUMIF('[29]RM Revenue'!$B:$B,'Kitsap Regulated - Price Out'!$A35,'[29]RM Revenue'!X:X)</f>
        <v>1.21</v>
      </c>
      <c r="N35" s="113">
        <f>SUMIF('[29]RM Revenue'!$B:$B,'Kitsap Regulated - Price Out'!$A35,'[29]RM Revenue'!Y:Y)</f>
        <v>0</v>
      </c>
      <c r="O35" s="113">
        <f>SUMIF('[29]RM Revenue'!$B:$B,'Kitsap Regulated - Price Out'!$A35,'[29]RM Revenue'!Z:Z)</f>
        <v>0</v>
      </c>
      <c r="P35" s="113">
        <f>SUMIF('[29]RM Revenue'!$B:$B,'Kitsap Regulated - Price Out'!$A35,'[29]RM Revenue'!AA:AA)</f>
        <v>0</v>
      </c>
      <c r="Q35" s="113">
        <f>SUMIF('[29]RM Revenue'!$B:$B,'Kitsap Regulated - Price Out'!$A35,'[29]RM Revenue'!AB:AB)</f>
        <v>0</v>
      </c>
      <c r="R35" s="113">
        <f>SUMIF('[29]RM Revenue'!$B:$B,'Kitsap Regulated - Price Out'!$A35,'[29]RM Revenue'!AC:AC)</f>
        <v>0</v>
      </c>
      <c r="S35" s="113">
        <f>SUMIF('[29]RM Revenue'!$B:$B,'Kitsap Regulated - Price Out'!$A35,'[29]RM Revenue'!AD:AD)</f>
        <v>0</v>
      </c>
      <c r="T35" s="113">
        <f t="shared" si="3"/>
        <v>2.42</v>
      </c>
      <c r="U35" s="113"/>
      <c r="V35" s="113">
        <f t="shared" si="4"/>
        <v>0</v>
      </c>
      <c r="W35" s="113">
        <f t="shared" si="4"/>
        <v>0</v>
      </c>
      <c r="X35" s="113">
        <f t="shared" si="4"/>
        <v>0</v>
      </c>
      <c r="Y35" s="113">
        <f t="shared" si="4"/>
        <v>1.004149377593361</v>
      </c>
      <c r="Z35" s="113">
        <f t="shared" si="4"/>
        <v>0</v>
      </c>
      <c r="AA35" s="113">
        <f t="shared" si="4"/>
        <v>1.004149377593361</v>
      </c>
      <c r="AB35" s="113">
        <f t="shared" si="15"/>
        <v>0</v>
      </c>
      <c r="AC35" s="113">
        <f t="shared" si="14"/>
        <v>0</v>
      </c>
      <c r="AD35" s="113">
        <f t="shared" si="14"/>
        <v>0</v>
      </c>
      <c r="AE35" s="113">
        <f t="shared" si="14"/>
        <v>0</v>
      </c>
      <c r="AF35" s="113">
        <f t="shared" si="14"/>
        <v>0</v>
      </c>
      <c r="AG35" s="113">
        <f t="shared" si="14"/>
        <v>0</v>
      </c>
      <c r="AH35" s="133">
        <f t="shared" si="7"/>
        <v>0.16735822959889349</v>
      </c>
      <c r="AI35" s="109"/>
      <c r="AJ35" s="159">
        <f t="shared" si="8"/>
        <v>1.2082833769572878</v>
      </c>
      <c r="AK35" s="159">
        <f t="shared" si="9"/>
        <v>3.2833769572877536E-3</v>
      </c>
      <c r="AL35" s="159">
        <f t="shared" si="10"/>
        <v>6.5940018561297621E-3</v>
      </c>
      <c r="AM35" s="159">
        <f t="shared" si="11"/>
        <v>2.4265940018561296</v>
      </c>
      <c r="AN35" s="160">
        <f t="shared" si="12"/>
        <v>2.7247941554255214E-3</v>
      </c>
      <c r="AO35" s="160">
        <f t="shared" si="13"/>
        <v>2.7247941554255214E-3</v>
      </c>
    </row>
    <row r="36" spans="1:41" s="92" customFormat="1">
      <c r="A36" s="92" t="str">
        <f>$A$1&amp;"Residential"&amp;C36</f>
        <v>KITSAP CO -REGULATEDResidentialDRVNRW2</v>
      </c>
      <c r="B36" s="92">
        <f t="shared" si="2"/>
        <v>1</v>
      </c>
      <c r="C36" s="109" t="s">
        <v>220</v>
      </c>
      <c r="D36" s="110" t="str">
        <f>VLOOKUP(C36,'[29]RM Revenue'!J:K,2,FALSE)</f>
        <v>DRIVE IN OVER 250'</v>
      </c>
      <c r="E36" s="112">
        <f>VLOOKUP(A36,'[29]Kits Reg Svc Codes Jan-Jun'!$A$1:$H$809,8,FALSE)</f>
        <v>6.06</v>
      </c>
      <c r="F36" s="112">
        <f>VLOOKUP(A36,'[29]Service Codes'!$A$1:$H$808,8,FALSE)</f>
        <v>6.06</v>
      </c>
      <c r="G36" s="112"/>
      <c r="H36" s="113">
        <f>SUMIF('[29]RM Revenue'!$B:$B,'Kitsap Regulated - Price Out'!$A36,'[29]RM Revenue'!S:S)</f>
        <v>6.06</v>
      </c>
      <c r="I36" s="113">
        <f>SUMIF('[29]RM Revenue'!$B:$B,'Kitsap Regulated - Price Out'!$A36,'[29]RM Revenue'!T:T)</f>
        <v>6.06</v>
      </c>
      <c r="J36" s="113">
        <f>SUMIF('[29]RM Revenue'!$B:$B,'Kitsap Regulated - Price Out'!$A36,'[29]RM Revenue'!U:U)</f>
        <v>6.06</v>
      </c>
      <c r="K36" s="113">
        <f>SUMIF('[29]RM Revenue'!$B:$B,'Kitsap Regulated - Price Out'!$A36,'[29]RM Revenue'!V:V)</f>
        <v>6.06</v>
      </c>
      <c r="L36" s="113">
        <f>SUMIF('[29]RM Revenue'!$B:$B,'Kitsap Regulated - Price Out'!$A36,'[29]RM Revenue'!W:W)</f>
        <v>6.06</v>
      </c>
      <c r="M36" s="113">
        <f>SUMIF('[29]RM Revenue'!$B:$B,'Kitsap Regulated - Price Out'!$A36,'[29]RM Revenue'!X:X)</f>
        <v>6.06</v>
      </c>
      <c r="N36" s="113">
        <f>SUMIF('[29]RM Revenue'!$B:$B,'Kitsap Regulated - Price Out'!$A36,'[29]RM Revenue'!Y:Y)</f>
        <v>6.06</v>
      </c>
      <c r="O36" s="113">
        <f>SUMIF('[29]RM Revenue'!$B:$B,'Kitsap Regulated - Price Out'!$A36,'[29]RM Revenue'!Z:Z)</f>
        <v>6.06</v>
      </c>
      <c r="P36" s="113">
        <f>SUMIF('[29]RM Revenue'!$B:$B,'Kitsap Regulated - Price Out'!$A36,'[29]RM Revenue'!AA:AA)</f>
        <v>6.06</v>
      </c>
      <c r="Q36" s="113">
        <f>SUMIF('[29]RM Revenue'!$B:$B,'Kitsap Regulated - Price Out'!$A36,'[29]RM Revenue'!AB:AB)</f>
        <v>6.06</v>
      </c>
      <c r="R36" s="113">
        <f>SUMIF('[29]RM Revenue'!$B:$B,'Kitsap Regulated - Price Out'!$A36,'[29]RM Revenue'!AC:AC)</f>
        <v>6.06</v>
      </c>
      <c r="S36" s="113">
        <f>SUMIF('[29]RM Revenue'!$B:$B,'Kitsap Regulated - Price Out'!$A36,'[29]RM Revenue'!AD:AD)</f>
        <v>6.06</v>
      </c>
      <c r="T36" s="113">
        <f>SUM(H36:S36)</f>
        <v>72.720000000000013</v>
      </c>
      <c r="U36" s="113"/>
      <c r="V36" s="113">
        <f t="shared" si="4"/>
        <v>1</v>
      </c>
      <c r="W36" s="113">
        <f t="shared" si="4"/>
        <v>1</v>
      </c>
      <c r="X36" s="113">
        <f t="shared" si="4"/>
        <v>1</v>
      </c>
      <c r="Y36" s="113">
        <f t="shared" si="4"/>
        <v>1</v>
      </c>
      <c r="Z36" s="113">
        <f t="shared" si="4"/>
        <v>1</v>
      </c>
      <c r="AA36" s="113">
        <f t="shared" si="4"/>
        <v>1</v>
      </c>
      <c r="AB36" s="113">
        <f t="shared" si="15"/>
        <v>1</v>
      </c>
      <c r="AC36" s="113">
        <f t="shared" si="15"/>
        <v>1</v>
      </c>
      <c r="AD36" s="113">
        <f t="shared" si="15"/>
        <v>1</v>
      </c>
      <c r="AE36" s="113">
        <f t="shared" si="15"/>
        <v>1</v>
      </c>
      <c r="AF36" s="113">
        <f t="shared" si="15"/>
        <v>1</v>
      </c>
      <c r="AG36" s="113">
        <f t="shared" si="15"/>
        <v>1</v>
      </c>
      <c r="AH36" s="133">
        <f t="shared" si="7"/>
        <v>1</v>
      </c>
      <c r="AI36" s="109"/>
      <c r="AJ36" s="159">
        <f t="shared" si="8"/>
        <v>6.0765122525818791</v>
      </c>
      <c r="AK36" s="159">
        <f t="shared" si="9"/>
        <v>1.6512252581879494E-2</v>
      </c>
      <c r="AL36" s="159">
        <f t="shared" si="10"/>
        <v>0.19814703098255393</v>
      </c>
      <c r="AM36" s="159">
        <f t="shared" si="11"/>
        <v>72.918147030982567</v>
      </c>
      <c r="AN36" s="160">
        <f t="shared" si="12"/>
        <v>2.7247941554256593E-3</v>
      </c>
      <c r="AO36" s="160">
        <f t="shared" si="13"/>
        <v>2.7247941554256585E-3</v>
      </c>
    </row>
    <row r="37" spans="1:41" s="92" customFormat="1">
      <c r="A37" s="92" t="str">
        <f>$A$1&amp;"Residential"&amp;C37</f>
        <v>KITSAP CO -REGULATEDResidentialDRVNROC1</v>
      </c>
      <c r="B37" s="92">
        <f t="shared" si="2"/>
        <v>1</v>
      </c>
      <c r="C37" s="109" t="s">
        <v>223</v>
      </c>
      <c r="D37" s="110" t="str">
        <f>VLOOKUP(C37,'[29]RM Revenue'!J:K,2,FALSE)</f>
        <v>DRIVE IN UP TO 250'-OC</v>
      </c>
      <c r="E37" s="112">
        <f>VLOOKUP(A37,'[29]Kits Reg Svc Codes Jan-Jun'!$A$1:$H$809,8,FALSE)</f>
        <v>1.1100000000000001</v>
      </c>
      <c r="F37" s="112">
        <f>VLOOKUP(A37,'[29]Service Codes'!$A$1:$H$808,8,FALSE)</f>
        <v>1.1100000000000001</v>
      </c>
      <c r="G37" s="112"/>
      <c r="H37" s="113">
        <f>SUMIF('[29]RM Revenue'!$B:$B,'Kitsap Regulated - Price Out'!$A37,'[29]RM Revenue'!S:S)</f>
        <v>0</v>
      </c>
      <c r="I37" s="113">
        <f>SUMIF('[29]RM Revenue'!$B:$B,'Kitsap Regulated - Price Out'!$A37,'[29]RM Revenue'!T:T)</f>
        <v>0</v>
      </c>
      <c r="J37" s="113">
        <f>SUMIF('[29]RM Revenue'!$B:$B,'Kitsap Regulated - Price Out'!$A37,'[29]RM Revenue'!U:U)</f>
        <v>0</v>
      </c>
      <c r="K37" s="113">
        <f>SUMIF('[29]RM Revenue'!$B:$B,'Kitsap Regulated - Price Out'!$A37,'[29]RM Revenue'!V:V)</f>
        <v>0</v>
      </c>
      <c r="L37" s="113">
        <f>SUMIF('[29]RM Revenue'!$B:$B,'Kitsap Regulated - Price Out'!$A37,'[29]RM Revenue'!W:W)</f>
        <v>0</v>
      </c>
      <c r="M37" s="113">
        <f>SUMIF('[29]RM Revenue'!$B:$B,'Kitsap Regulated - Price Out'!$A37,'[29]RM Revenue'!X:X)</f>
        <v>0</v>
      </c>
      <c r="N37" s="113">
        <f>SUMIF('[29]RM Revenue'!$B:$B,'Kitsap Regulated - Price Out'!$A37,'[29]RM Revenue'!Y:Y)</f>
        <v>0</v>
      </c>
      <c r="O37" s="113">
        <f>SUMIF('[29]RM Revenue'!$B:$B,'Kitsap Regulated - Price Out'!$A37,'[29]RM Revenue'!Z:Z)</f>
        <v>0</v>
      </c>
      <c r="P37" s="113">
        <f>SUMIF('[29]RM Revenue'!$B:$B,'Kitsap Regulated - Price Out'!$A37,'[29]RM Revenue'!AA:AA)</f>
        <v>0</v>
      </c>
      <c r="Q37" s="113">
        <f>SUMIF('[29]RM Revenue'!$B:$B,'Kitsap Regulated - Price Out'!$A37,'[29]RM Revenue'!AB:AB)</f>
        <v>0</v>
      </c>
      <c r="R37" s="113">
        <f>SUMIF('[29]RM Revenue'!$B:$B,'Kitsap Regulated - Price Out'!$A37,'[29]RM Revenue'!AC:AC)</f>
        <v>0</v>
      </c>
      <c r="S37" s="113">
        <f>SUMIF('[29]RM Revenue'!$B:$B,'Kitsap Regulated - Price Out'!$A37,'[29]RM Revenue'!AD:AD)</f>
        <v>0</v>
      </c>
      <c r="T37" s="113">
        <f>SUM(H37:S37)</f>
        <v>0</v>
      </c>
      <c r="U37" s="113"/>
      <c r="V37" s="113">
        <f t="shared" si="4"/>
        <v>0</v>
      </c>
      <c r="W37" s="113">
        <f t="shared" si="4"/>
        <v>0</v>
      </c>
      <c r="X37" s="113">
        <f t="shared" si="4"/>
        <v>0</v>
      </c>
      <c r="Y37" s="113">
        <f t="shared" si="4"/>
        <v>0</v>
      </c>
      <c r="Z37" s="113">
        <f t="shared" si="4"/>
        <v>0</v>
      </c>
      <c r="AA37" s="113">
        <f t="shared" si="4"/>
        <v>0</v>
      </c>
      <c r="AB37" s="113">
        <f t="shared" si="15"/>
        <v>0</v>
      </c>
      <c r="AC37" s="113">
        <f t="shared" si="15"/>
        <v>0</v>
      </c>
      <c r="AD37" s="113">
        <f t="shared" si="15"/>
        <v>0</v>
      </c>
      <c r="AE37" s="113">
        <f t="shared" si="15"/>
        <v>0</v>
      </c>
      <c r="AF37" s="113">
        <f t="shared" si="15"/>
        <v>0</v>
      </c>
      <c r="AG37" s="113">
        <f t="shared" si="15"/>
        <v>0</v>
      </c>
      <c r="AH37" s="133">
        <f t="shared" si="7"/>
        <v>0</v>
      </c>
      <c r="AI37" s="109"/>
      <c r="AJ37" s="159">
        <f t="shared" si="8"/>
        <v>1.1130245215125225</v>
      </c>
      <c r="AK37" s="159">
        <f t="shared" si="9"/>
        <v>3.0245215125224156E-3</v>
      </c>
      <c r="AL37" s="159">
        <f t="shared" si="10"/>
        <v>0</v>
      </c>
      <c r="AM37" s="159">
        <f t="shared" si="11"/>
        <v>0</v>
      </c>
      <c r="AN37" s="160">
        <f t="shared" si="12"/>
        <v>2.7247941554255995E-3</v>
      </c>
      <c r="AO37" s="160" t="e">
        <f t="shared" si="13"/>
        <v>#DIV/0!</v>
      </c>
    </row>
    <row r="38" spans="1:41" s="92" customFormat="1">
      <c r="A38" s="92" t="str">
        <f>$A$1&amp;"Residential"&amp;C38</f>
        <v>KITSAP CO -REGULATEDResidentialDRVNRE2</v>
      </c>
      <c r="B38" s="92">
        <f t="shared" si="2"/>
        <v>1</v>
      </c>
      <c r="C38" s="109" t="s">
        <v>222</v>
      </c>
      <c r="D38" s="110" t="str">
        <f>VLOOKUP(C38,'[29]RM Revenue'!J:K,2,FALSE)</f>
        <v>DRIVE IN OVER 250'-EOW</v>
      </c>
      <c r="E38" s="112">
        <f>VLOOKUP(A38,'[29]Kits Reg Svc Codes Jan-Jun'!$A$1:$H$809,8,FALSE)</f>
        <v>3.03</v>
      </c>
      <c r="F38" s="112">
        <f>VLOOKUP(A38,'[29]Service Codes'!$A$1:$H$808,8,FALSE)</f>
        <v>3.03</v>
      </c>
      <c r="G38" s="112"/>
      <c r="H38" s="113">
        <f>SUMIF('[29]RM Revenue'!$B:$B,'Kitsap Regulated - Price Out'!$A38,'[29]RM Revenue'!S:S)</f>
        <v>6.06</v>
      </c>
      <c r="I38" s="113">
        <f>SUMIF('[29]RM Revenue'!$B:$B,'Kitsap Regulated - Price Out'!$A38,'[29]RM Revenue'!T:T)</f>
        <v>6.06</v>
      </c>
      <c r="J38" s="113">
        <f>SUMIF('[29]RM Revenue'!$B:$B,'Kitsap Regulated - Price Out'!$A38,'[29]RM Revenue'!U:U)</f>
        <v>6.06</v>
      </c>
      <c r="K38" s="113">
        <f>SUMIF('[29]RM Revenue'!$B:$B,'Kitsap Regulated - Price Out'!$A38,'[29]RM Revenue'!V:V)</f>
        <v>6.06</v>
      </c>
      <c r="L38" s="113">
        <f>SUMIF('[29]RM Revenue'!$B:$B,'Kitsap Regulated - Price Out'!$A38,'[29]RM Revenue'!W:W)</f>
        <v>6.06</v>
      </c>
      <c r="M38" s="113">
        <f>SUMIF('[29]RM Revenue'!$B:$B,'Kitsap Regulated - Price Out'!$A38,'[29]RM Revenue'!X:X)</f>
        <v>6.06</v>
      </c>
      <c r="N38" s="113">
        <f>SUMIF('[29]RM Revenue'!$B:$B,'Kitsap Regulated - Price Out'!$A38,'[29]RM Revenue'!Y:Y)</f>
        <v>7.88</v>
      </c>
      <c r="O38" s="113">
        <f>SUMIF('[29]RM Revenue'!$B:$B,'Kitsap Regulated - Price Out'!$A38,'[29]RM Revenue'!Z:Z)</f>
        <v>7.88</v>
      </c>
      <c r="P38" s="113">
        <f>SUMIF('[29]RM Revenue'!$B:$B,'Kitsap Regulated - Price Out'!$A38,'[29]RM Revenue'!AA:AA)</f>
        <v>9.09</v>
      </c>
      <c r="Q38" s="113">
        <f>SUMIF('[29]RM Revenue'!$B:$B,'Kitsap Regulated - Price Out'!$A38,'[29]RM Revenue'!AB:AB)</f>
        <v>9.09</v>
      </c>
      <c r="R38" s="113">
        <f>SUMIF('[29]RM Revenue'!$B:$B,'Kitsap Regulated - Price Out'!$A38,'[29]RM Revenue'!AC:AC)</f>
        <v>9.09</v>
      </c>
      <c r="S38" s="113">
        <f>SUMIF('[29]RM Revenue'!$B:$B,'Kitsap Regulated - Price Out'!$A38,'[29]RM Revenue'!AD:AD)</f>
        <v>9.09</v>
      </c>
      <c r="T38" s="113">
        <f>SUM(H38:S38)</f>
        <v>88.480000000000018</v>
      </c>
      <c r="U38" s="113"/>
      <c r="V38" s="113">
        <f t="shared" si="4"/>
        <v>2</v>
      </c>
      <c r="W38" s="113">
        <f t="shared" si="4"/>
        <v>2</v>
      </c>
      <c r="X38" s="113">
        <f t="shared" si="4"/>
        <v>2</v>
      </c>
      <c r="Y38" s="113">
        <f t="shared" si="4"/>
        <v>2</v>
      </c>
      <c r="Z38" s="113">
        <f t="shared" si="4"/>
        <v>2</v>
      </c>
      <c r="AA38" s="113">
        <f t="shared" si="4"/>
        <v>2</v>
      </c>
      <c r="AB38" s="113">
        <f t="shared" si="15"/>
        <v>2.6006600660066006</v>
      </c>
      <c r="AC38" s="113">
        <f t="shared" si="15"/>
        <v>2.6006600660066006</v>
      </c>
      <c r="AD38" s="113">
        <f t="shared" si="15"/>
        <v>3</v>
      </c>
      <c r="AE38" s="113">
        <f t="shared" si="15"/>
        <v>3</v>
      </c>
      <c r="AF38" s="113">
        <f t="shared" si="15"/>
        <v>3</v>
      </c>
      <c r="AG38" s="113">
        <f t="shared" si="15"/>
        <v>3</v>
      </c>
      <c r="AH38" s="133">
        <f t="shared" si="7"/>
        <v>2.4334433443344334</v>
      </c>
      <c r="AI38" s="109"/>
      <c r="AJ38" s="159">
        <f t="shared" si="8"/>
        <v>3.0382561262909396</v>
      </c>
      <c r="AK38" s="159">
        <f t="shared" si="9"/>
        <v>8.256126290939747E-3</v>
      </c>
      <c r="AL38" s="159">
        <f t="shared" si="10"/>
        <v>0.24108978687206231</v>
      </c>
      <c r="AM38" s="159">
        <f t="shared" si="11"/>
        <v>88.721089786872085</v>
      </c>
      <c r="AN38" s="160">
        <f t="shared" si="12"/>
        <v>2.7247941554256593E-3</v>
      </c>
      <c r="AO38" s="160">
        <f t="shared" si="13"/>
        <v>2.7247941554256585E-3</v>
      </c>
    </row>
    <row r="39" spans="1:41" s="92" customFormat="1">
      <c r="A39" s="92" t="str">
        <f>$A$1&amp;"Residential"&amp;C39</f>
        <v>KITSAP CO -REGULATEDResidentialDRVNRM2</v>
      </c>
      <c r="B39" s="92">
        <f t="shared" si="2"/>
        <v>1</v>
      </c>
      <c r="C39" s="109" t="s">
        <v>219</v>
      </c>
      <c r="D39" s="110" t="str">
        <f>VLOOKUP(C39,'[29]RM Revenue'!J:K,2,FALSE)</f>
        <v>DRIVE IN OVER 250'-MTHLY</v>
      </c>
      <c r="E39" s="112">
        <f>VLOOKUP(A39,'[29]Kits Reg Svc Codes Jan-Jun'!$A$1:$H$809,8,FALSE)</f>
        <v>1.52</v>
      </c>
      <c r="F39" s="112">
        <f>VLOOKUP(A39,'[29]Service Codes'!$A$1:$H$808,8,FALSE)</f>
        <v>1.52</v>
      </c>
      <c r="G39" s="112"/>
      <c r="H39" s="113">
        <f>SUMIF('[29]RM Revenue'!$B:$B,'Kitsap Regulated - Price Out'!$A39,'[29]RM Revenue'!S:S)</f>
        <v>0</v>
      </c>
      <c r="I39" s="113">
        <f>SUMIF('[29]RM Revenue'!$B:$B,'Kitsap Regulated - Price Out'!$A39,'[29]RM Revenue'!T:T)</f>
        <v>0</v>
      </c>
      <c r="J39" s="113">
        <f>SUMIF('[29]RM Revenue'!$B:$B,'Kitsap Regulated - Price Out'!$A39,'[29]RM Revenue'!U:U)</f>
        <v>0</v>
      </c>
      <c r="K39" s="113">
        <f>SUMIF('[29]RM Revenue'!$B:$B,'Kitsap Regulated - Price Out'!$A39,'[29]RM Revenue'!V:V)</f>
        <v>0</v>
      </c>
      <c r="L39" s="113">
        <f>SUMIF('[29]RM Revenue'!$B:$B,'Kitsap Regulated - Price Out'!$A39,'[29]RM Revenue'!W:W)</f>
        <v>0</v>
      </c>
      <c r="M39" s="113">
        <f>SUMIF('[29]RM Revenue'!$B:$B,'Kitsap Regulated - Price Out'!$A39,'[29]RM Revenue'!X:X)</f>
        <v>0</v>
      </c>
      <c r="N39" s="113">
        <f>SUMIF('[29]RM Revenue'!$B:$B,'Kitsap Regulated - Price Out'!$A39,'[29]RM Revenue'!Y:Y)</f>
        <v>0</v>
      </c>
      <c r="O39" s="113">
        <f>SUMIF('[29]RM Revenue'!$B:$B,'Kitsap Regulated - Price Out'!$A39,'[29]RM Revenue'!Z:Z)</f>
        <v>0</v>
      </c>
      <c r="P39" s="113">
        <f>SUMIF('[29]RM Revenue'!$B:$B,'Kitsap Regulated - Price Out'!$A39,'[29]RM Revenue'!AA:AA)</f>
        <v>0</v>
      </c>
      <c r="Q39" s="113">
        <f>SUMIF('[29]RM Revenue'!$B:$B,'Kitsap Regulated - Price Out'!$A39,'[29]RM Revenue'!AB:AB)</f>
        <v>0</v>
      </c>
      <c r="R39" s="113">
        <f>SUMIF('[29]RM Revenue'!$B:$B,'Kitsap Regulated - Price Out'!$A39,'[29]RM Revenue'!AC:AC)</f>
        <v>0</v>
      </c>
      <c r="S39" s="113">
        <f>SUMIF('[29]RM Revenue'!$B:$B,'Kitsap Regulated - Price Out'!$A39,'[29]RM Revenue'!AD:AD)</f>
        <v>0</v>
      </c>
      <c r="T39" s="113">
        <f>SUM(H39:S39)</f>
        <v>0</v>
      </c>
      <c r="U39" s="113"/>
      <c r="V39" s="113">
        <f t="shared" si="4"/>
        <v>0</v>
      </c>
      <c r="W39" s="113">
        <f t="shared" si="4"/>
        <v>0</v>
      </c>
      <c r="X39" s="113">
        <f t="shared" si="4"/>
        <v>0</v>
      </c>
      <c r="Y39" s="113">
        <f t="shared" si="4"/>
        <v>0</v>
      </c>
      <c r="Z39" s="113">
        <f t="shared" si="4"/>
        <v>0</v>
      </c>
      <c r="AA39" s="113">
        <f t="shared" si="4"/>
        <v>0</v>
      </c>
      <c r="AB39" s="113">
        <f t="shared" si="15"/>
        <v>0</v>
      </c>
      <c r="AC39" s="113">
        <f t="shared" si="15"/>
        <v>0</v>
      </c>
      <c r="AD39" s="113">
        <f t="shared" si="15"/>
        <v>0</v>
      </c>
      <c r="AE39" s="113">
        <f t="shared" si="15"/>
        <v>0</v>
      </c>
      <c r="AF39" s="113">
        <f t="shared" si="15"/>
        <v>0</v>
      </c>
      <c r="AG39" s="113">
        <f t="shared" si="15"/>
        <v>0</v>
      </c>
      <c r="AH39" s="133">
        <f t="shared" si="7"/>
        <v>0</v>
      </c>
      <c r="AI39" s="109"/>
      <c r="AJ39" s="159">
        <f t="shared" si="8"/>
        <v>1.524141687116247</v>
      </c>
      <c r="AK39" s="159">
        <f t="shared" si="9"/>
        <v>4.1416871162469615E-3</v>
      </c>
      <c r="AL39" s="159">
        <f t="shared" si="10"/>
        <v>0</v>
      </c>
      <c r="AM39" s="159">
        <f t="shared" si="11"/>
        <v>0</v>
      </c>
      <c r="AN39" s="160">
        <f t="shared" si="12"/>
        <v>2.7247941554256324E-3</v>
      </c>
      <c r="AO39" s="160" t="e">
        <f t="shared" si="13"/>
        <v>#DIV/0!</v>
      </c>
    </row>
    <row r="40" spans="1:41" s="92" customFormat="1">
      <c r="A40" s="92" t="str">
        <f t="shared" si="1"/>
        <v>KITSAP CO -REGULATEDResidentialREDELIVER</v>
      </c>
      <c r="B40" s="92">
        <f t="shared" si="2"/>
        <v>1</v>
      </c>
      <c r="C40" s="109" t="s">
        <v>228</v>
      </c>
      <c r="D40" s="110" t="str">
        <f>VLOOKUP(C40,'[29]RM Revenue'!J:K,2,FALSE)</f>
        <v>DELIVERY CHARGE</v>
      </c>
      <c r="E40" s="112">
        <f>VLOOKUP(A40,'[29]Kits Reg Svc Codes Jan-Jun'!$A$1:$H$809,8,FALSE)</f>
        <v>16.940000000000001</v>
      </c>
      <c r="F40" s="112">
        <f>VLOOKUP(A40,'[29]Service Codes'!$A$1:$H$808,8,FALSE)</f>
        <v>16.940000000000001</v>
      </c>
      <c r="G40" s="112"/>
      <c r="H40" s="113">
        <f>SUMIF('[29]RM Revenue'!$B:$B,'Kitsap Regulated - Price Out'!$A40,'[29]RM Revenue'!S:S)</f>
        <v>35.380000000000003</v>
      </c>
      <c r="I40" s="113">
        <f>SUMIF('[29]RM Revenue'!$B:$B,'Kitsap Regulated - Price Out'!$A40,'[29]RM Revenue'!T:T)</f>
        <v>0</v>
      </c>
      <c r="J40" s="113">
        <f>SUMIF('[29]RM Revenue'!$B:$B,'Kitsap Regulated - Price Out'!$A40,'[29]RM Revenue'!U:U)</f>
        <v>0</v>
      </c>
      <c r="K40" s="113">
        <f>SUMIF('[29]RM Revenue'!$B:$B,'Kitsap Regulated - Price Out'!$A40,'[29]RM Revenue'!V:V)</f>
        <v>33.880000000000003</v>
      </c>
      <c r="L40" s="113">
        <f>SUMIF('[29]RM Revenue'!$B:$B,'Kitsap Regulated - Price Out'!$A40,'[29]RM Revenue'!W:W)</f>
        <v>0</v>
      </c>
      <c r="M40" s="113">
        <f>SUMIF('[29]RM Revenue'!$B:$B,'Kitsap Regulated - Price Out'!$A40,'[29]RM Revenue'!X:X)</f>
        <v>18.440000000000001</v>
      </c>
      <c r="N40" s="113">
        <f>SUMIF('[29]RM Revenue'!$B:$B,'Kitsap Regulated - Price Out'!$A40,'[29]RM Revenue'!Y:Y)</f>
        <v>35.380000000000003</v>
      </c>
      <c r="O40" s="113">
        <f>SUMIF('[29]RM Revenue'!$B:$B,'Kitsap Regulated - Price Out'!$A40,'[29]RM Revenue'!Z:Z)</f>
        <v>69.260000000000005</v>
      </c>
      <c r="P40" s="113">
        <f>SUMIF('[29]RM Revenue'!$B:$B,'Kitsap Regulated - Price Out'!$A40,'[29]RM Revenue'!AA:AA)</f>
        <v>16.940000000000001</v>
      </c>
      <c r="Q40" s="113">
        <f>SUMIF('[29]RM Revenue'!$B:$B,'Kitsap Regulated - Price Out'!$A40,'[29]RM Revenue'!AB:AB)</f>
        <v>16.940000000000001</v>
      </c>
      <c r="R40" s="113">
        <f>SUMIF('[29]RM Revenue'!$B:$B,'Kitsap Regulated - Price Out'!$A40,'[29]RM Revenue'!AC:AC)</f>
        <v>52.32</v>
      </c>
      <c r="S40" s="113">
        <f>SUMIF('[29]RM Revenue'!$B:$B,'Kitsap Regulated - Price Out'!$A40,'[29]RM Revenue'!AD:AD)</f>
        <v>33.880000000000003</v>
      </c>
      <c r="T40" s="113">
        <f t="shared" si="3"/>
        <v>312.42</v>
      </c>
      <c r="U40" s="113"/>
      <c r="V40" s="113">
        <f t="shared" si="4"/>
        <v>2.0885478158205433</v>
      </c>
      <c r="W40" s="113">
        <f t="shared" si="4"/>
        <v>0</v>
      </c>
      <c r="X40" s="113">
        <f t="shared" si="4"/>
        <v>0</v>
      </c>
      <c r="Y40" s="113">
        <f t="shared" si="4"/>
        <v>2</v>
      </c>
      <c r="Z40" s="113">
        <f t="shared" si="4"/>
        <v>0</v>
      </c>
      <c r="AA40" s="113">
        <f t="shared" si="4"/>
        <v>1.0885478158205431</v>
      </c>
      <c r="AB40" s="113">
        <f t="shared" si="15"/>
        <v>2.0885478158205433</v>
      </c>
      <c r="AC40" s="113">
        <f t="shared" si="14"/>
        <v>4.0885478158205428</v>
      </c>
      <c r="AD40" s="113">
        <f t="shared" si="14"/>
        <v>1</v>
      </c>
      <c r="AE40" s="113">
        <f t="shared" si="14"/>
        <v>1</v>
      </c>
      <c r="AF40" s="113">
        <f t="shared" si="14"/>
        <v>3.0885478158205428</v>
      </c>
      <c r="AG40" s="113">
        <f t="shared" si="14"/>
        <v>2</v>
      </c>
      <c r="AH40" s="133">
        <f t="shared" si="7"/>
        <v>1.5368949232585596</v>
      </c>
      <c r="AI40" s="109"/>
      <c r="AJ40" s="159">
        <f t="shared" si="8"/>
        <v>16.98615801299291</v>
      </c>
      <c r="AK40" s="159">
        <f t="shared" si="9"/>
        <v>4.6158012992908226E-2</v>
      </c>
      <c r="AL40" s="159">
        <f t="shared" si="10"/>
        <v>0.85128019003803945</v>
      </c>
      <c r="AM40" s="159">
        <f t="shared" si="11"/>
        <v>313.27128019003806</v>
      </c>
      <c r="AN40" s="160">
        <f t="shared" si="12"/>
        <v>2.7247941554255149E-3</v>
      </c>
      <c r="AO40" s="160">
        <f t="shared" si="13"/>
        <v>2.7247941554255149E-3</v>
      </c>
    </row>
    <row r="41" spans="1:41" s="92" customFormat="1">
      <c r="A41" s="92" t="str">
        <f t="shared" si="1"/>
        <v>KITSAP CO -REGULATEDResidentialRESTART</v>
      </c>
      <c r="B41" s="92">
        <f t="shared" si="2"/>
        <v>1</v>
      </c>
      <c r="C41" s="109" t="s">
        <v>229</v>
      </c>
      <c r="D41" s="110" t="str">
        <f>VLOOKUP(C41,'[29]RM Revenue'!J:K,2,FALSE)</f>
        <v>SERVICE RESTART FEE</v>
      </c>
      <c r="E41" s="112">
        <f>VLOOKUP(A41,'[29]Kits Reg Svc Codes Jan-Jun'!$A$1:$H$809,8,FALSE)</f>
        <v>5.31</v>
      </c>
      <c r="F41" s="112">
        <f>VLOOKUP(A41,'[29]Service Codes'!$A$1:$H$808,8,FALSE)</f>
        <v>5.31</v>
      </c>
      <c r="G41" s="112"/>
      <c r="H41" s="113">
        <f>SUMIF('[29]RM Revenue'!$B:$B,'Kitsap Regulated - Price Out'!$A41,'[29]RM Revenue'!S:S)</f>
        <v>11.09</v>
      </c>
      <c r="I41" s="113">
        <f>SUMIF('[29]RM Revenue'!$B:$B,'Kitsap Regulated - Price Out'!$A41,'[29]RM Revenue'!T:T)</f>
        <v>165.41</v>
      </c>
      <c r="J41" s="113">
        <f>SUMIF('[29]RM Revenue'!$B:$B,'Kitsap Regulated - Price Out'!$A41,'[29]RM Revenue'!U:U)</f>
        <v>15.93</v>
      </c>
      <c r="K41" s="113">
        <f>SUMIF('[29]RM Revenue'!$B:$B,'Kitsap Regulated - Price Out'!$A41,'[29]RM Revenue'!V:V)</f>
        <v>273.49</v>
      </c>
      <c r="L41" s="113">
        <f>SUMIF('[29]RM Revenue'!$B:$B,'Kitsap Regulated - Price Out'!$A41,'[29]RM Revenue'!W:W)</f>
        <v>5.31</v>
      </c>
      <c r="M41" s="113">
        <f>SUMIF('[29]RM Revenue'!$B:$B,'Kitsap Regulated - Price Out'!$A41,'[29]RM Revenue'!X:X)</f>
        <v>341.38</v>
      </c>
      <c r="N41" s="113">
        <f>SUMIF('[29]RM Revenue'!$B:$B,'Kitsap Regulated - Price Out'!$A41,'[29]RM Revenue'!Y:Y)</f>
        <v>11.09</v>
      </c>
      <c r="O41" s="113">
        <f>SUMIF('[29]RM Revenue'!$B:$B,'Kitsap Regulated - Price Out'!$A41,'[29]RM Revenue'!Z:Z)</f>
        <v>342.38</v>
      </c>
      <c r="P41" s="113">
        <f>SUMIF('[29]RM Revenue'!$B:$B,'Kitsap Regulated - Price Out'!$A41,'[29]RM Revenue'!AA:AA)</f>
        <v>0</v>
      </c>
      <c r="Q41" s="113">
        <f>SUMIF('[29]RM Revenue'!$B:$B,'Kitsap Regulated - Price Out'!$A41,'[29]RM Revenue'!AB:AB)</f>
        <v>192.9</v>
      </c>
      <c r="R41" s="113">
        <f>SUMIF('[29]RM Revenue'!$B:$B,'Kitsap Regulated - Price Out'!$A41,'[29]RM Revenue'!AC:AC)</f>
        <v>0</v>
      </c>
      <c r="S41" s="113">
        <f>SUMIF('[29]RM Revenue'!$B:$B,'Kitsap Regulated - Price Out'!$A41,'[29]RM Revenue'!AD:AD)</f>
        <v>403.60999999999996</v>
      </c>
      <c r="T41" s="113">
        <f t="shared" si="3"/>
        <v>1762.59</v>
      </c>
      <c r="U41" s="113"/>
      <c r="V41" s="113">
        <f t="shared" si="4"/>
        <v>2.0885122410546142</v>
      </c>
      <c r="W41" s="113">
        <f t="shared" si="4"/>
        <v>31.150659133709983</v>
      </c>
      <c r="X41" s="113">
        <f t="shared" si="4"/>
        <v>3</v>
      </c>
      <c r="Y41" s="113">
        <f t="shared" si="4"/>
        <v>51.504708097928443</v>
      </c>
      <c r="Z41" s="113">
        <f t="shared" si="4"/>
        <v>1</v>
      </c>
      <c r="AA41" s="113">
        <f t="shared" si="4"/>
        <v>64.290018832391723</v>
      </c>
      <c r="AB41" s="113">
        <f t="shared" si="15"/>
        <v>2.0885122410546142</v>
      </c>
      <c r="AC41" s="113">
        <f t="shared" si="14"/>
        <v>64.47834274952919</v>
      </c>
      <c r="AD41" s="113">
        <f t="shared" si="14"/>
        <v>0</v>
      </c>
      <c r="AE41" s="113">
        <f t="shared" si="14"/>
        <v>36.327683615819211</v>
      </c>
      <c r="AF41" s="113">
        <f t="shared" si="14"/>
        <v>0</v>
      </c>
      <c r="AG41" s="113">
        <f t="shared" si="14"/>
        <v>76.009416195856872</v>
      </c>
      <c r="AH41" s="133">
        <f t="shared" si="7"/>
        <v>27.661487758945388</v>
      </c>
      <c r="AI41" s="109"/>
      <c r="AJ41" s="159">
        <f t="shared" si="8"/>
        <v>5.3244686569653092</v>
      </c>
      <c r="AK41" s="159">
        <f t="shared" si="9"/>
        <v>1.4468656965309634E-2</v>
      </c>
      <c r="AL41" s="159">
        <f t="shared" si="10"/>
        <v>4.8026949304115085</v>
      </c>
      <c r="AM41" s="159">
        <f t="shared" si="11"/>
        <v>1767.3926949304114</v>
      </c>
      <c r="AN41" s="160">
        <f t="shared" si="12"/>
        <v>2.7247941554255435E-3</v>
      </c>
      <c r="AO41" s="160">
        <f t="shared" si="13"/>
        <v>2.7247941554255435E-3</v>
      </c>
    </row>
    <row r="42" spans="1:41" s="92" customFormat="1" ht="14.25" customHeight="1">
      <c r="A42" s="92" t="str">
        <f t="shared" si="1"/>
        <v>KITSAP CO -REGULATEDResidential32ROCPU</v>
      </c>
      <c r="B42" s="92">
        <f t="shared" si="2"/>
        <v>1</v>
      </c>
      <c r="C42" s="109" t="s">
        <v>212</v>
      </c>
      <c r="D42" s="183">
        <f>IFERROR((VLOOKUP(C42,'[29]RM Revenue'!J:K,2,FALSE)),0)</f>
        <v>0</v>
      </c>
      <c r="E42" s="112">
        <f>VLOOKUP(A42,'[29]Kits Reg Svc Codes Jan-Jun'!$A$1:$H$809,8,FALSE)</f>
        <v>4.68</v>
      </c>
      <c r="F42" s="112">
        <f>VLOOKUP(A42,'[29]Service Codes'!$A$1:$H$808,8,FALSE)</f>
        <v>4.7300000000000004</v>
      </c>
      <c r="G42" s="112"/>
      <c r="H42" s="113">
        <f>SUMIF('[29]RM Revenue'!$B:$B,'Kitsap Regulated - Price Out'!$A42,'[29]RM Revenue'!S:S)</f>
        <v>0</v>
      </c>
      <c r="I42" s="113">
        <f>SUMIF('[29]RM Revenue'!$B:$B,'Kitsap Regulated - Price Out'!$A42,'[29]RM Revenue'!T:T)</f>
        <v>0</v>
      </c>
      <c r="J42" s="113">
        <f>SUMIF('[29]RM Revenue'!$B:$B,'Kitsap Regulated - Price Out'!$A42,'[29]RM Revenue'!U:U)</f>
        <v>0</v>
      </c>
      <c r="K42" s="113">
        <f>SUMIF('[29]RM Revenue'!$B:$B,'Kitsap Regulated - Price Out'!$A42,'[29]RM Revenue'!V:V)</f>
        <v>0</v>
      </c>
      <c r="L42" s="113">
        <f>SUMIF('[29]RM Revenue'!$B:$B,'Kitsap Regulated - Price Out'!$A42,'[29]RM Revenue'!W:W)</f>
        <v>0</v>
      </c>
      <c r="M42" s="113">
        <f>SUMIF('[29]RM Revenue'!$B:$B,'Kitsap Regulated - Price Out'!$A42,'[29]RM Revenue'!X:X)</f>
        <v>0</v>
      </c>
      <c r="N42" s="113">
        <f>SUMIF('[29]RM Revenue'!$B:$B,'Kitsap Regulated - Price Out'!$A42,'[29]RM Revenue'!Y:Y)</f>
        <v>0</v>
      </c>
      <c r="O42" s="113">
        <f>SUMIF('[29]RM Revenue'!$B:$B,'Kitsap Regulated - Price Out'!$A42,'[29]RM Revenue'!Z:Z)</f>
        <v>0</v>
      </c>
      <c r="P42" s="113">
        <f>SUMIF('[29]RM Revenue'!$B:$B,'Kitsap Regulated - Price Out'!$A42,'[29]RM Revenue'!AA:AA)</f>
        <v>0</v>
      </c>
      <c r="Q42" s="113">
        <f>SUMIF('[29]RM Revenue'!$B:$B,'Kitsap Regulated - Price Out'!$A42,'[29]RM Revenue'!AB:AB)</f>
        <v>0</v>
      </c>
      <c r="R42" s="113">
        <f>SUMIF('[29]RM Revenue'!$B:$B,'Kitsap Regulated - Price Out'!$A42,'[29]RM Revenue'!AC:AC)</f>
        <v>0</v>
      </c>
      <c r="S42" s="113">
        <f>SUMIF('[29]RM Revenue'!$B:$B,'Kitsap Regulated - Price Out'!$A42,'[29]RM Revenue'!AD:AD)</f>
        <v>0</v>
      </c>
      <c r="T42" s="113">
        <f t="shared" si="3"/>
        <v>0</v>
      </c>
      <c r="U42" s="113"/>
      <c r="V42" s="113">
        <f t="shared" si="4"/>
        <v>0</v>
      </c>
      <c r="W42" s="113">
        <f t="shared" si="4"/>
        <v>0</v>
      </c>
      <c r="X42" s="113">
        <f t="shared" si="4"/>
        <v>0</v>
      </c>
      <c r="Y42" s="113">
        <f t="shared" si="4"/>
        <v>0</v>
      </c>
      <c r="Z42" s="113">
        <f t="shared" si="4"/>
        <v>0</v>
      </c>
      <c r="AA42" s="113">
        <f t="shared" si="4"/>
        <v>0</v>
      </c>
      <c r="AB42" s="113">
        <f t="shared" si="15"/>
        <v>0</v>
      </c>
      <c r="AC42" s="113">
        <f t="shared" si="14"/>
        <v>0</v>
      </c>
      <c r="AD42" s="113">
        <f t="shared" si="14"/>
        <v>0</v>
      </c>
      <c r="AE42" s="113">
        <f t="shared" si="14"/>
        <v>0</v>
      </c>
      <c r="AF42" s="113">
        <f t="shared" si="14"/>
        <v>0</v>
      </c>
      <c r="AG42" s="113">
        <f t="shared" si="14"/>
        <v>0</v>
      </c>
      <c r="AH42" s="133">
        <f t="shared" si="7"/>
        <v>0</v>
      </c>
      <c r="AI42" s="109"/>
      <c r="AJ42" s="159">
        <f t="shared" si="8"/>
        <v>4.7428882763551634</v>
      </c>
      <c r="AK42" s="159">
        <f t="shared" si="9"/>
        <v>1.2888276355162986E-2</v>
      </c>
      <c r="AL42" s="159">
        <f t="shared" si="10"/>
        <v>0</v>
      </c>
      <c r="AM42" s="159">
        <f t="shared" si="11"/>
        <v>0</v>
      </c>
      <c r="AN42" s="160">
        <f t="shared" si="12"/>
        <v>2.7247941554255782E-3</v>
      </c>
      <c r="AO42" s="160" t="e">
        <f t="shared" si="13"/>
        <v>#DIV/0!</v>
      </c>
    </row>
    <row r="43" spans="1:41" s="92" customFormat="1">
      <c r="A43" s="92" t="str">
        <f t="shared" si="1"/>
        <v>KITSAP CO -REGULATEDResidential35ROCC1</v>
      </c>
      <c r="B43" s="92">
        <f t="shared" si="2"/>
        <v>1</v>
      </c>
      <c r="C43" s="109" t="s">
        <v>213</v>
      </c>
      <c r="D43" s="110" t="str">
        <f>VLOOKUP(C43,'[29]RM Revenue'!J:K,2,FALSE)</f>
        <v>1-35 GAL ON CALL PICKUP</v>
      </c>
      <c r="E43" s="112">
        <f>VLOOKUP(A43,'[29]Kits Reg Svc Codes Jan-Jun'!$A$1:$H$809,8,FALSE)</f>
        <v>6.04</v>
      </c>
      <c r="F43" s="112">
        <f>VLOOKUP(A43,'[29]Service Codes'!$A$1:$H$808,8,FALSE)</f>
        <v>6.1</v>
      </c>
      <c r="G43" s="112"/>
      <c r="H43" s="113">
        <f>SUMIF('[29]RM Revenue'!$B:$B,'Kitsap Regulated - Price Out'!$A43,'[29]RM Revenue'!S:S)</f>
        <v>231.79999999999998</v>
      </c>
      <c r="I43" s="113">
        <f>SUMIF('[29]RM Revenue'!$B:$B,'Kitsap Regulated - Price Out'!$A43,'[29]RM Revenue'!T:T)</f>
        <v>213.5</v>
      </c>
      <c r="J43" s="113">
        <f>SUMIF('[29]RM Revenue'!$B:$B,'Kitsap Regulated - Price Out'!$A43,'[29]RM Revenue'!U:U)</f>
        <v>268.40000000000003</v>
      </c>
      <c r="K43" s="113">
        <f>SUMIF('[29]RM Revenue'!$B:$B,'Kitsap Regulated - Price Out'!$A43,'[29]RM Revenue'!V:V)</f>
        <v>469.70000000000005</v>
      </c>
      <c r="L43" s="113">
        <f>SUMIF('[29]RM Revenue'!$B:$B,'Kitsap Regulated - Price Out'!$A43,'[29]RM Revenue'!W:W)</f>
        <v>427</v>
      </c>
      <c r="M43" s="113">
        <f>SUMIF('[29]RM Revenue'!$B:$B,'Kitsap Regulated - Price Out'!$A43,'[29]RM Revenue'!X:X)</f>
        <v>457.5</v>
      </c>
      <c r="N43" s="113">
        <f>SUMIF('[29]RM Revenue'!$B:$B,'Kitsap Regulated - Price Out'!$A43,'[29]RM Revenue'!Y:Y)</f>
        <v>697.21</v>
      </c>
      <c r="O43" s="113">
        <f>SUMIF('[29]RM Revenue'!$B:$B,'Kitsap Regulated - Price Out'!$A43,'[29]RM Revenue'!Z:Z)</f>
        <v>610.82999999999993</v>
      </c>
      <c r="P43" s="113">
        <f>SUMIF('[29]RM Revenue'!$B:$B,'Kitsap Regulated - Price Out'!$A43,'[29]RM Revenue'!AA:AA)</f>
        <v>444.24</v>
      </c>
      <c r="Q43" s="113">
        <f>SUMIF('[29]RM Revenue'!$B:$B,'Kitsap Regulated - Price Out'!$A43,'[29]RM Revenue'!AB:AB)</f>
        <v>357.86</v>
      </c>
      <c r="R43" s="113">
        <f>SUMIF('[29]RM Revenue'!$B:$B,'Kitsap Regulated - Price Out'!$A43,'[29]RM Revenue'!AC:AC)</f>
        <v>333.18</v>
      </c>
      <c r="S43" s="113">
        <f>SUMIF('[29]RM Revenue'!$B:$B,'Kitsap Regulated - Price Out'!$A43,'[29]RM Revenue'!AD:AD)</f>
        <v>333.17999999999995</v>
      </c>
      <c r="T43" s="113">
        <f t="shared" si="3"/>
        <v>4844.4000000000005</v>
      </c>
      <c r="U43" s="113"/>
      <c r="V43" s="113">
        <f t="shared" si="4"/>
        <v>38.377483443708606</v>
      </c>
      <c r="W43" s="113">
        <f t="shared" si="4"/>
        <v>35.347682119205295</v>
      </c>
      <c r="X43" s="113">
        <f t="shared" si="4"/>
        <v>44.437086092715241</v>
      </c>
      <c r="Y43" s="113">
        <f t="shared" si="4"/>
        <v>77.764900662251662</v>
      </c>
      <c r="Z43" s="113">
        <f t="shared" si="4"/>
        <v>70.69536423841059</v>
      </c>
      <c r="AA43" s="113">
        <f t="shared" si="4"/>
        <v>75.745033112582774</v>
      </c>
      <c r="AB43" s="113">
        <f t="shared" si="15"/>
        <v>114.29672131147542</v>
      </c>
      <c r="AC43" s="113">
        <f t="shared" si="14"/>
        <v>100.13606557377048</v>
      </c>
      <c r="AD43" s="113">
        <f t="shared" si="14"/>
        <v>72.826229508196732</v>
      </c>
      <c r="AE43" s="113">
        <f t="shared" si="14"/>
        <v>58.665573770491811</v>
      </c>
      <c r="AF43" s="113">
        <f t="shared" si="14"/>
        <v>54.619672131147546</v>
      </c>
      <c r="AG43" s="113">
        <f t="shared" si="14"/>
        <v>54.619672131147539</v>
      </c>
      <c r="AH43" s="133">
        <f t="shared" si="7"/>
        <v>66.46095700792533</v>
      </c>
      <c r="AI43" s="109"/>
      <c r="AJ43" s="159">
        <f t="shared" si="8"/>
        <v>6.1166212443480958</v>
      </c>
      <c r="AK43" s="159">
        <f t="shared" si="9"/>
        <v>1.6621244348096198E-2</v>
      </c>
      <c r="AL43" s="159">
        <f t="shared" si="10"/>
        <v>13.255965672444519</v>
      </c>
      <c r="AM43" s="159">
        <f t="shared" si="11"/>
        <v>4857.6559656724448</v>
      </c>
      <c r="AN43" s="160">
        <f t="shared" si="12"/>
        <v>2.7247941554256064E-3</v>
      </c>
      <c r="AO43" s="160">
        <f t="shared" si="13"/>
        <v>2.7363482933788533E-3</v>
      </c>
    </row>
    <row r="44" spans="1:41" s="92" customFormat="1">
      <c r="A44" s="92" t="str">
        <f t="shared" si="1"/>
        <v>KITSAP CO -REGULATEDResidential48ROCC1</v>
      </c>
      <c r="B44" s="92">
        <f t="shared" si="2"/>
        <v>1</v>
      </c>
      <c r="C44" s="109" t="s">
        <v>214</v>
      </c>
      <c r="D44" s="110" t="str">
        <f>VLOOKUP(C44,'[29]RM Revenue'!J:K,2,FALSE)</f>
        <v>1-48 GAL ON CALL PICKUP</v>
      </c>
      <c r="E44" s="112">
        <f>VLOOKUP(A44,'[29]Kits Reg Svc Codes Jan-Jun'!$A$1:$H$809,8,FALSE)</f>
        <v>7.56</v>
      </c>
      <c r="F44" s="112">
        <f>VLOOKUP(A44,'[29]Service Codes'!$A$1:$H$808,8,FALSE)</f>
        <v>7.64</v>
      </c>
      <c r="G44" s="112"/>
      <c r="H44" s="113">
        <f>SUMIF('[29]RM Revenue'!$B:$B,'Kitsap Regulated - Price Out'!$A44,'[29]RM Revenue'!S:S)</f>
        <v>38.200000000000003</v>
      </c>
      <c r="I44" s="113">
        <f>SUMIF('[29]RM Revenue'!$B:$B,'Kitsap Regulated - Price Out'!$A44,'[29]RM Revenue'!T:T)</f>
        <v>30.56</v>
      </c>
      <c r="J44" s="113">
        <f>SUMIF('[29]RM Revenue'!$B:$B,'Kitsap Regulated - Price Out'!$A44,'[29]RM Revenue'!U:U)</f>
        <v>38.200000000000003</v>
      </c>
      <c r="K44" s="113">
        <f>SUMIF('[29]RM Revenue'!$B:$B,'Kitsap Regulated - Price Out'!$A44,'[29]RM Revenue'!V:V)</f>
        <v>99.32</v>
      </c>
      <c r="L44" s="113">
        <f>SUMIF('[29]RM Revenue'!$B:$B,'Kitsap Regulated - Price Out'!$A44,'[29]RM Revenue'!W:W)</f>
        <v>99.32</v>
      </c>
      <c r="M44" s="113">
        <f>SUMIF('[29]RM Revenue'!$B:$B,'Kitsap Regulated - Price Out'!$A44,'[29]RM Revenue'!X:X)</f>
        <v>68.760000000000005</v>
      </c>
      <c r="N44" s="113">
        <f>SUMIF('[29]RM Revenue'!$B:$B,'Kitsap Regulated - Price Out'!$A44,'[29]RM Revenue'!Y:Y)</f>
        <v>123.68</v>
      </c>
      <c r="O44" s="113">
        <f>SUMIF('[29]RM Revenue'!$B:$B,'Kitsap Regulated - Price Out'!$A44,'[29]RM Revenue'!Z:Z)</f>
        <v>108.22</v>
      </c>
      <c r="P44" s="113">
        <f>SUMIF('[29]RM Revenue'!$B:$B,'Kitsap Regulated - Price Out'!$A44,'[29]RM Revenue'!AA:AA)</f>
        <v>100.49</v>
      </c>
      <c r="Q44" s="113">
        <f>SUMIF('[29]RM Revenue'!$B:$B,'Kitsap Regulated - Price Out'!$A44,'[29]RM Revenue'!AB:AB)</f>
        <v>92.76</v>
      </c>
      <c r="R44" s="113">
        <f>SUMIF('[29]RM Revenue'!$B:$B,'Kitsap Regulated - Price Out'!$A44,'[29]RM Revenue'!AC:AC)</f>
        <v>69.569999999999993</v>
      </c>
      <c r="S44" s="113">
        <f>SUMIF('[29]RM Revenue'!$B:$B,'Kitsap Regulated - Price Out'!$A44,'[29]RM Revenue'!AD:AD)</f>
        <v>61.84</v>
      </c>
      <c r="T44" s="113">
        <f t="shared" si="3"/>
        <v>930.92</v>
      </c>
      <c r="U44" s="113"/>
      <c r="V44" s="113">
        <f t="shared" si="4"/>
        <v>5.0529100529100539</v>
      </c>
      <c r="W44" s="113">
        <f t="shared" si="4"/>
        <v>4.0423280423280428</v>
      </c>
      <c r="X44" s="113">
        <f t="shared" si="4"/>
        <v>5.0529100529100539</v>
      </c>
      <c r="Y44" s="113">
        <f t="shared" si="4"/>
        <v>13.137566137566138</v>
      </c>
      <c r="Z44" s="113">
        <f t="shared" si="4"/>
        <v>13.137566137566138</v>
      </c>
      <c r="AA44" s="113">
        <f t="shared" si="4"/>
        <v>9.0952380952380967</v>
      </c>
      <c r="AB44" s="113">
        <f t="shared" si="15"/>
        <v>16.188481675392673</v>
      </c>
      <c r="AC44" s="113">
        <f t="shared" si="14"/>
        <v>14.164921465968586</v>
      </c>
      <c r="AD44" s="113">
        <f t="shared" si="14"/>
        <v>13.153141361256544</v>
      </c>
      <c r="AE44" s="113">
        <f t="shared" si="14"/>
        <v>12.141361256544505</v>
      </c>
      <c r="AF44" s="113">
        <f t="shared" si="14"/>
        <v>9.1060209424083762</v>
      </c>
      <c r="AG44" s="113">
        <f t="shared" si="14"/>
        <v>8.0942408376963364</v>
      </c>
      <c r="AH44" s="133">
        <f t="shared" si="7"/>
        <v>10.197223838148796</v>
      </c>
      <c r="AI44" s="109"/>
      <c r="AJ44" s="159">
        <f t="shared" si="8"/>
        <v>7.6608174273474514</v>
      </c>
      <c r="AK44" s="159">
        <f t="shared" si="9"/>
        <v>2.0817427347451734E-2</v>
      </c>
      <c r="AL44" s="159">
        <f t="shared" si="10"/>
        <v>2.5473595967563858</v>
      </c>
      <c r="AM44" s="159">
        <f t="shared" si="11"/>
        <v>933.4673595967563</v>
      </c>
      <c r="AN44" s="160">
        <f t="shared" si="12"/>
        <v>2.7247941554256199E-3</v>
      </c>
      <c r="AO44" s="160">
        <f t="shared" si="13"/>
        <v>2.7363893747651634E-3</v>
      </c>
    </row>
    <row r="45" spans="1:41" s="92" customFormat="1">
      <c r="A45" s="92" t="str">
        <f t="shared" si="1"/>
        <v>KITSAP CO -REGULATEDResidential64ROCC1</v>
      </c>
      <c r="B45" s="92">
        <f t="shared" si="2"/>
        <v>1</v>
      </c>
      <c r="C45" s="109" t="s">
        <v>215</v>
      </c>
      <c r="D45" s="110" t="str">
        <f>VLOOKUP(C45,'[29]RM Revenue'!J:K,2,FALSE)</f>
        <v>1-64 GAL ON CALL PICKUP</v>
      </c>
      <c r="E45" s="112">
        <f>VLOOKUP(A45,'[29]Kits Reg Svc Codes Jan-Jun'!$A$1:$H$809,8,FALSE)</f>
        <v>8.9</v>
      </c>
      <c r="F45" s="112">
        <f>VLOOKUP(A45,'[29]Service Codes'!$A$1:$H$808,8,FALSE)</f>
        <v>8.98</v>
      </c>
      <c r="G45" s="112"/>
      <c r="H45" s="113">
        <f>SUMIF('[29]RM Revenue'!$B:$B,'Kitsap Regulated - Price Out'!$A45,'[29]RM Revenue'!S:S)</f>
        <v>26.94</v>
      </c>
      <c r="I45" s="113">
        <f>SUMIF('[29]RM Revenue'!$B:$B,'Kitsap Regulated - Price Out'!$A45,'[29]RM Revenue'!T:T)</f>
        <v>17.96</v>
      </c>
      <c r="J45" s="113">
        <f>SUMIF('[29]RM Revenue'!$B:$B,'Kitsap Regulated - Price Out'!$A45,'[29]RM Revenue'!U:U)</f>
        <v>17.96</v>
      </c>
      <c r="K45" s="113">
        <f>SUMIF('[29]RM Revenue'!$B:$B,'Kitsap Regulated - Price Out'!$A45,'[29]RM Revenue'!V:V)</f>
        <v>35.92</v>
      </c>
      <c r="L45" s="113">
        <f>SUMIF('[29]RM Revenue'!$B:$B,'Kitsap Regulated - Price Out'!$A45,'[29]RM Revenue'!W:W)</f>
        <v>53.879999999999995</v>
      </c>
      <c r="M45" s="113">
        <f>SUMIF('[29]RM Revenue'!$B:$B,'Kitsap Regulated - Price Out'!$A45,'[29]RM Revenue'!X:X)</f>
        <v>17.96</v>
      </c>
      <c r="N45" s="113">
        <f>SUMIF('[29]RM Revenue'!$B:$B,'Kitsap Regulated - Price Out'!$A45,'[29]RM Revenue'!Y:Y)</f>
        <v>63.56</v>
      </c>
      <c r="O45" s="113">
        <f>SUMIF('[29]RM Revenue'!$B:$B,'Kitsap Regulated - Price Out'!$A45,'[29]RM Revenue'!Z:Z)</f>
        <v>99.88</v>
      </c>
      <c r="P45" s="113">
        <f>SUMIF('[29]RM Revenue'!$B:$B,'Kitsap Regulated - Price Out'!$A45,'[29]RM Revenue'!AA:AA)</f>
        <v>81.72</v>
      </c>
      <c r="Q45" s="113">
        <f>SUMIF('[29]RM Revenue'!$B:$B,'Kitsap Regulated - Price Out'!$A45,'[29]RM Revenue'!AB:AB)</f>
        <v>18.16</v>
      </c>
      <c r="R45" s="113">
        <f>SUMIF('[29]RM Revenue'!$B:$B,'Kitsap Regulated - Price Out'!$A45,'[29]RM Revenue'!AC:AC)</f>
        <v>18.16</v>
      </c>
      <c r="S45" s="113">
        <f>SUMIF('[29]RM Revenue'!$B:$B,'Kitsap Regulated - Price Out'!$A45,'[29]RM Revenue'!AD:AD)</f>
        <v>72.64</v>
      </c>
      <c r="T45" s="113">
        <f t="shared" si="3"/>
        <v>524.74</v>
      </c>
      <c r="U45" s="113"/>
      <c r="V45" s="113">
        <f t="shared" si="4"/>
        <v>3.0269662921348317</v>
      </c>
      <c r="W45" s="113">
        <f t="shared" si="4"/>
        <v>2.0179775280898875</v>
      </c>
      <c r="X45" s="113">
        <f t="shared" si="4"/>
        <v>2.0179775280898875</v>
      </c>
      <c r="Y45" s="113">
        <f t="shared" si="4"/>
        <v>4.035955056179775</v>
      </c>
      <c r="Z45" s="113">
        <f t="shared" si="4"/>
        <v>6.0539325842696625</v>
      </c>
      <c r="AA45" s="113">
        <f t="shared" si="4"/>
        <v>2.0179775280898875</v>
      </c>
      <c r="AB45" s="113">
        <f t="shared" si="15"/>
        <v>7.077951002227171</v>
      </c>
      <c r="AC45" s="113">
        <f t="shared" si="14"/>
        <v>11.122494432071269</v>
      </c>
      <c r="AD45" s="113">
        <f t="shared" si="14"/>
        <v>9.1002227171492205</v>
      </c>
      <c r="AE45" s="113">
        <f t="shared" si="14"/>
        <v>2.022271714922049</v>
      </c>
      <c r="AF45" s="113">
        <f t="shared" si="14"/>
        <v>2.022271714922049</v>
      </c>
      <c r="AG45" s="113">
        <f t="shared" si="14"/>
        <v>8.0890868596881962</v>
      </c>
      <c r="AH45" s="133">
        <f t="shared" si="7"/>
        <v>4.8837570798194898</v>
      </c>
      <c r="AI45" s="109"/>
      <c r="AJ45" s="159">
        <f t="shared" si="8"/>
        <v>9.0044686515157224</v>
      </c>
      <c r="AK45" s="159">
        <f t="shared" si="9"/>
        <v>2.4468651515721973E-2</v>
      </c>
      <c r="AL45" s="159">
        <f t="shared" si="10"/>
        <v>1.4339874008825169</v>
      </c>
      <c r="AM45" s="159">
        <f t="shared" si="11"/>
        <v>526.17398740088254</v>
      </c>
      <c r="AN45" s="160">
        <f t="shared" si="12"/>
        <v>2.7247941554256094E-3</v>
      </c>
      <c r="AO45" s="160">
        <f t="shared" si="13"/>
        <v>2.7327579389459862E-3</v>
      </c>
    </row>
    <row r="46" spans="1:41" s="92" customFormat="1">
      <c r="A46" s="92" t="str">
        <f t="shared" si="1"/>
        <v>KITSAP CO -REGULATEDResidentialWLKNRE1</v>
      </c>
      <c r="B46" s="92">
        <f t="shared" si="2"/>
        <v>1</v>
      </c>
      <c r="C46" s="109" t="s">
        <v>224</v>
      </c>
      <c r="D46" s="110" t="str">
        <f>VLOOKUP(C46,'[29]RM Revenue'!J:K,2,FALSE)</f>
        <v>WALK IN 5'-25'-EOW</v>
      </c>
      <c r="E46" s="112">
        <f>VLOOKUP(A46,'[29]Kits Reg Svc Codes Jan-Jun'!$A$1:$H$809,8,FALSE)</f>
        <v>1.2749999999999999</v>
      </c>
      <c r="F46" s="112">
        <f>VLOOKUP(A46,'[29]Service Codes'!$A$1:$H$808,8,FALSE)</f>
        <v>1.2749999999999999</v>
      </c>
      <c r="G46" s="112"/>
      <c r="H46" s="113">
        <f>SUMIF('[29]RM Revenue'!$B:$B,'Kitsap Regulated - Price Out'!$A46,'[29]RM Revenue'!S:S)</f>
        <v>3.8250000000000002</v>
      </c>
      <c r="I46" s="113">
        <f>SUMIF('[29]RM Revenue'!$B:$B,'Kitsap Regulated - Price Out'!$A46,'[29]RM Revenue'!T:T)</f>
        <v>3.8250000000000002</v>
      </c>
      <c r="J46" s="113">
        <f>SUMIF('[29]RM Revenue'!$B:$B,'Kitsap Regulated - Price Out'!$A46,'[29]RM Revenue'!U:U)</f>
        <v>3.8250000000000002</v>
      </c>
      <c r="K46" s="113">
        <f>SUMIF('[29]RM Revenue'!$B:$B,'Kitsap Regulated - Price Out'!$A46,'[29]RM Revenue'!V:V)</f>
        <v>5.3550000000000004</v>
      </c>
      <c r="L46" s="113">
        <f>SUMIF('[29]RM Revenue'!$B:$B,'Kitsap Regulated - Price Out'!$A46,'[29]RM Revenue'!W:W)</f>
        <v>6.0549999999999997</v>
      </c>
      <c r="M46" s="113">
        <f>SUMIF('[29]RM Revenue'!$B:$B,'Kitsap Regulated - Price Out'!$A46,'[29]RM Revenue'!X:X)</f>
        <v>6.0549999999999997</v>
      </c>
      <c r="N46" s="113">
        <f>SUMIF('[29]RM Revenue'!$B:$B,'Kitsap Regulated - Price Out'!$A46,'[29]RM Revenue'!Y:Y)</f>
        <v>5.0999999999999996</v>
      </c>
      <c r="O46" s="113">
        <f>SUMIF('[29]RM Revenue'!$B:$B,'Kitsap Regulated - Price Out'!$A46,'[29]RM Revenue'!Z:Z)</f>
        <v>4.08</v>
      </c>
      <c r="P46" s="113">
        <f>SUMIF('[29]RM Revenue'!$B:$B,'Kitsap Regulated - Price Out'!$A46,'[29]RM Revenue'!AA:AA)</f>
        <v>5.42</v>
      </c>
      <c r="Q46" s="113">
        <f>SUMIF('[29]RM Revenue'!$B:$B,'Kitsap Regulated - Price Out'!$A46,'[29]RM Revenue'!AB:AB)</f>
        <v>5.42</v>
      </c>
      <c r="R46" s="113">
        <f>SUMIF('[29]RM Revenue'!$B:$B,'Kitsap Regulated - Price Out'!$A46,'[29]RM Revenue'!AC:AC)</f>
        <v>7.33</v>
      </c>
      <c r="S46" s="113">
        <f>SUMIF('[29]RM Revenue'!$B:$B,'Kitsap Regulated - Price Out'!$A46,'[29]RM Revenue'!AD:AD)</f>
        <v>7.33</v>
      </c>
      <c r="T46" s="113">
        <f t="shared" si="3"/>
        <v>63.62</v>
      </c>
      <c r="U46" s="113"/>
      <c r="V46" s="113">
        <f t="shared" ref="V46:AA71" si="16">IFERROR(H46/$E46,0)</f>
        <v>3.0000000000000004</v>
      </c>
      <c r="W46" s="113">
        <f t="shared" si="16"/>
        <v>3.0000000000000004</v>
      </c>
      <c r="X46" s="113">
        <f t="shared" si="16"/>
        <v>3.0000000000000004</v>
      </c>
      <c r="Y46" s="113">
        <f t="shared" si="16"/>
        <v>4.2000000000000011</v>
      </c>
      <c r="Z46" s="113">
        <f t="shared" si="16"/>
        <v>4.7490196078431373</v>
      </c>
      <c r="AA46" s="113">
        <f t="shared" si="16"/>
        <v>4.7490196078431373</v>
      </c>
      <c r="AB46" s="113">
        <f t="shared" si="15"/>
        <v>4</v>
      </c>
      <c r="AC46" s="113">
        <f t="shared" si="14"/>
        <v>3.2</v>
      </c>
      <c r="AD46" s="113">
        <f t="shared" si="14"/>
        <v>4.2509803921568627</v>
      </c>
      <c r="AE46" s="113">
        <f t="shared" si="14"/>
        <v>4.2509803921568627</v>
      </c>
      <c r="AF46" s="113">
        <f t="shared" si="14"/>
        <v>5.7490196078431381</v>
      </c>
      <c r="AG46" s="113">
        <f t="shared" si="14"/>
        <v>5.7490196078431381</v>
      </c>
      <c r="AH46" s="133">
        <f t="shared" si="7"/>
        <v>4.1581699346405232</v>
      </c>
      <c r="AI46" s="109"/>
      <c r="AJ46" s="159">
        <f t="shared" si="8"/>
        <v>1.2784741125481676</v>
      </c>
      <c r="AK46" s="159">
        <f t="shared" si="9"/>
        <v>3.4741125481676516E-3</v>
      </c>
      <c r="AL46" s="159">
        <f t="shared" si="10"/>
        <v>0.17335140416817726</v>
      </c>
      <c r="AM46" s="159">
        <f t="shared" si="11"/>
        <v>63.793351404168178</v>
      </c>
      <c r="AN46" s="160">
        <f t="shared" si="12"/>
        <v>2.7247941554256094E-3</v>
      </c>
      <c r="AO46" s="160">
        <f t="shared" si="13"/>
        <v>2.7247941554256094E-3</v>
      </c>
    </row>
    <row r="47" spans="1:41" s="92" customFormat="1">
      <c r="A47" s="92" t="str">
        <f t="shared" si="1"/>
        <v>KITSAP CO -REGULATEDResidentialWLKNRM1</v>
      </c>
      <c r="B47" s="92">
        <f t="shared" si="2"/>
        <v>1</v>
      </c>
      <c r="C47" s="109" t="s">
        <v>225</v>
      </c>
      <c r="D47" s="110" t="str">
        <f>VLOOKUP(C47,'[29]RM Revenue'!J:K,2,FALSE)</f>
        <v>WALK IN 5'-25'-MTHLY</v>
      </c>
      <c r="E47" s="112">
        <f>VLOOKUP(A47,'[29]Kits Reg Svc Codes Jan-Jun'!$A$1:$H$809,8,FALSE)</f>
        <v>0.64</v>
      </c>
      <c r="F47" s="112">
        <f>VLOOKUP(A47,'[29]Service Codes'!$A$1:$H$808,8,FALSE)</f>
        <v>0.64</v>
      </c>
      <c r="G47" s="112"/>
      <c r="H47" s="113">
        <f>SUMIF('[29]RM Revenue'!$B:$B,'Kitsap Regulated - Price Out'!$A47,'[29]RM Revenue'!S:S)</f>
        <v>0.64</v>
      </c>
      <c r="I47" s="113">
        <f>SUMIF('[29]RM Revenue'!$B:$B,'Kitsap Regulated - Price Out'!$A47,'[29]RM Revenue'!T:T)</f>
        <v>0.64</v>
      </c>
      <c r="J47" s="113">
        <f>SUMIF('[29]RM Revenue'!$B:$B,'Kitsap Regulated - Price Out'!$A47,'[29]RM Revenue'!U:U)</f>
        <v>1.28</v>
      </c>
      <c r="K47" s="113">
        <f>SUMIF('[29]RM Revenue'!$B:$B,'Kitsap Regulated - Price Out'!$A47,'[29]RM Revenue'!V:V)</f>
        <v>1.28</v>
      </c>
      <c r="L47" s="113">
        <f>SUMIF('[29]RM Revenue'!$B:$B,'Kitsap Regulated - Price Out'!$A47,'[29]RM Revenue'!W:W)</f>
        <v>2.56</v>
      </c>
      <c r="M47" s="113">
        <f>SUMIF('[29]RM Revenue'!$B:$B,'Kitsap Regulated - Price Out'!$A47,'[29]RM Revenue'!X:X)</f>
        <v>0.64</v>
      </c>
      <c r="N47" s="113">
        <f>SUMIF('[29]RM Revenue'!$B:$B,'Kitsap Regulated - Price Out'!$A47,'[29]RM Revenue'!Y:Y)</f>
        <v>0.32</v>
      </c>
      <c r="O47" s="113">
        <f>SUMIF('[29]RM Revenue'!$B:$B,'Kitsap Regulated - Price Out'!$A47,'[29]RM Revenue'!Z:Z)</f>
        <v>0.32</v>
      </c>
      <c r="P47" s="113">
        <f>SUMIF('[29]RM Revenue'!$B:$B,'Kitsap Regulated - Price Out'!$A47,'[29]RM Revenue'!AA:AA)</f>
        <v>0</v>
      </c>
      <c r="Q47" s="113">
        <f>SUMIF('[29]RM Revenue'!$B:$B,'Kitsap Regulated - Price Out'!$A47,'[29]RM Revenue'!AB:AB)</f>
        <v>0</v>
      </c>
      <c r="R47" s="113">
        <f>SUMIF('[29]RM Revenue'!$B:$B,'Kitsap Regulated - Price Out'!$A47,'[29]RM Revenue'!AC:AC)</f>
        <v>0</v>
      </c>
      <c r="S47" s="113">
        <f>SUMIF('[29]RM Revenue'!$B:$B,'Kitsap Regulated - Price Out'!$A47,'[29]RM Revenue'!AD:AD)</f>
        <v>0</v>
      </c>
      <c r="T47" s="113">
        <f t="shared" si="3"/>
        <v>7.6800000000000006</v>
      </c>
      <c r="U47" s="113"/>
      <c r="V47" s="113">
        <f t="shared" si="16"/>
        <v>1</v>
      </c>
      <c r="W47" s="113">
        <f t="shared" si="16"/>
        <v>1</v>
      </c>
      <c r="X47" s="113">
        <f t="shared" si="16"/>
        <v>2</v>
      </c>
      <c r="Y47" s="113">
        <f t="shared" si="16"/>
        <v>2</v>
      </c>
      <c r="Z47" s="113">
        <f t="shared" si="16"/>
        <v>4</v>
      </c>
      <c r="AA47" s="113">
        <f t="shared" si="16"/>
        <v>1</v>
      </c>
      <c r="AB47" s="113">
        <f t="shared" si="15"/>
        <v>0.5</v>
      </c>
      <c r="AC47" s="113">
        <f t="shared" si="14"/>
        <v>0.5</v>
      </c>
      <c r="AD47" s="113">
        <f t="shared" si="14"/>
        <v>0</v>
      </c>
      <c r="AE47" s="113">
        <f t="shared" si="14"/>
        <v>0</v>
      </c>
      <c r="AF47" s="113">
        <f t="shared" si="14"/>
        <v>0</v>
      </c>
      <c r="AG47" s="113">
        <f t="shared" si="14"/>
        <v>0</v>
      </c>
      <c r="AH47" s="133">
        <f t="shared" si="7"/>
        <v>1</v>
      </c>
      <c r="AI47" s="109"/>
      <c r="AJ47" s="159">
        <f t="shared" si="8"/>
        <v>0.64174386825947238</v>
      </c>
      <c r="AK47" s="159">
        <f t="shared" si="9"/>
        <v>1.7438682594723698E-3</v>
      </c>
      <c r="AL47" s="159">
        <f t="shared" si="10"/>
        <v>2.0926419113668437E-2</v>
      </c>
      <c r="AM47" s="159">
        <f t="shared" si="11"/>
        <v>7.700926419113669</v>
      </c>
      <c r="AN47" s="160">
        <f t="shared" si="12"/>
        <v>2.7247941554255778E-3</v>
      </c>
      <c r="AO47" s="160">
        <f t="shared" si="13"/>
        <v>2.7247941554255778E-3</v>
      </c>
    </row>
    <row r="48" spans="1:41" s="92" customFormat="1">
      <c r="A48" s="92" t="str">
        <f t="shared" si="1"/>
        <v>KITSAP CO -REGULATEDResidentialWLKNRW1</v>
      </c>
      <c r="B48" s="92">
        <f t="shared" si="2"/>
        <v>1</v>
      </c>
      <c r="C48" s="109" t="s">
        <v>226</v>
      </c>
      <c r="D48" s="110" t="str">
        <f>VLOOKUP(C48,'[29]RM Revenue'!J:K,2,FALSE)</f>
        <v>WALK IN 5'-25'</v>
      </c>
      <c r="E48" s="112">
        <f>VLOOKUP(A48,'[29]Kits Reg Svc Codes Jan-Jun'!$A$1:$H$809,8,FALSE)</f>
        <v>2.5499999999999998</v>
      </c>
      <c r="F48" s="112">
        <f>VLOOKUP(A48,'[29]Service Codes'!$A$1:$H$808,8,FALSE)</f>
        <v>2.5499999999999998</v>
      </c>
      <c r="G48" s="112"/>
      <c r="H48" s="113">
        <f>SUMIF('[29]RM Revenue'!$B:$B,'Kitsap Regulated - Price Out'!$A48,'[29]RM Revenue'!S:S)</f>
        <v>21.995000000000001</v>
      </c>
      <c r="I48" s="113">
        <f>SUMIF('[29]RM Revenue'!$B:$B,'Kitsap Regulated - Price Out'!$A48,'[29]RM Revenue'!T:T)</f>
        <v>22.635000000000002</v>
      </c>
      <c r="J48" s="113">
        <f>SUMIF('[29]RM Revenue'!$B:$B,'Kitsap Regulated - Price Out'!$A48,'[29]RM Revenue'!U:U)</f>
        <v>28.05</v>
      </c>
      <c r="K48" s="113">
        <f>SUMIF('[29]RM Revenue'!$B:$B,'Kitsap Regulated - Price Out'!$A48,'[29]RM Revenue'!V:V)</f>
        <v>24.630000000000003</v>
      </c>
      <c r="L48" s="113">
        <f>SUMIF('[29]RM Revenue'!$B:$B,'Kitsap Regulated - Price Out'!$A48,'[29]RM Revenue'!W:W)</f>
        <v>22.95</v>
      </c>
      <c r="M48" s="113">
        <f>SUMIF('[29]RM Revenue'!$B:$B,'Kitsap Regulated - Price Out'!$A48,'[29]RM Revenue'!X:X)</f>
        <v>24.869999999999997</v>
      </c>
      <c r="N48" s="113">
        <f>SUMIF('[29]RM Revenue'!$B:$B,'Kitsap Regulated - Price Out'!$A48,'[29]RM Revenue'!Y:Y)</f>
        <v>29.465</v>
      </c>
      <c r="O48" s="113">
        <f>SUMIF('[29]RM Revenue'!$B:$B,'Kitsap Regulated - Price Out'!$A48,'[29]RM Revenue'!Z:Z)</f>
        <v>31.164999999999999</v>
      </c>
      <c r="P48" s="113">
        <f>SUMIF('[29]RM Revenue'!$B:$B,'Kitsap Regulated - Price Out'!$A48,'[29]RM Revenue'!AA:AA)</f>
        <v>33.15</v>
      </c>
      <c r="Q48" s="113">
        <f>SUMIF('[29]RM Revenue'!$B:$B,'Kitsap Regulated - Price Out'!$A48,'[29]RM Revenue'!AB:AB)</f>
        <v>33.15</v>
      </c>
      <c r="R48" s="113">
        <f>SUMIF('[29]RM Revenue'!$B:$B,'Kitsap Regulated - Price Out'!$A48,'[29]RM Revenue'!AC:AC)</f>
        <v>30.14</v>
      </c>
      <c r="S48" s="113">
        <f>SUMIF('[29]RM Revenue'!$B:$B,'Kitsap Regulated - Price Out'!$A48,'[29]RM Revenue'!AD:AD)</f>
        <v>33.68</v>
      </c>
      <c r="T48" s="113">
        <f t="shared" si="3"/>
        <v>335.88</v>
      </c>
      <c r="U48" s="113"/>
      <c r="V48" s="113">
        <f t="shared" si="16"/>
        <v>8.6254901960784327</v>
      </c>
      <c r="W48" s="113">
        <f t="shared" si="16"/>
        <v>8.8764705882352946</v>
      </c>
      <c r="X48" s="113">
        <f t="shared" si="16"/>
        <v>11.000000000000002</v>
      </c>
      <c r="Y48" s="113">
        <f t="shared" si="16"/>
        <v>9.6588235294117659</v>
      </c>
      <c r="Z48" s="113">
        <f t="shared" si="16"/>
        <v>9</v>
      </c>
      <c r="AA48" s="113">
        <f t="shared" si="16"/>
        <v>9.7529411764705873</v>
      </c>
      <c r="AB48" s="113">
        <f t="shared" si="15"/>
        <v>11.554901960784315</v>
      </c>
      <c r="AC48" s="113">
        <f t="shared" si="14"/>
        <v>12.221568627450981</v>
      </c>
      <c r="AD48" s="113">
        <f t="shared" si="14"/>
        <v>13</v>
      </c>
      <c r="AE48" s="113">
        <f t="shared" si="14"/>
        <v>13</v>
      </c>
      <c r="AF48" s="113">
        <f t="shared" si="14"/>
        <v>11.819607843137256</v>
      </c>
      <c r="AG48" s="113">
        <f t="shared" si="14"/>
        <v>13.207843137254903</v>
      </c>
      <c r="AH48" s="133">
        <f t="shared" si="7"/>
        <v>10.976470588235296</v>
      </c>
      <c r="AI48" s="109"/>
      <c r="AJ48" s="159">
        <f t="shared" si="8"/>
        <v>2.5569482250963351</v>
      </c>
      <c r="AK48" s="159">
        <f t="shared" si="9"/>
        <v>6.9482250963353032E-3</v>
      </c>
      <c r="AL48" s="159">
        <f t="shared" si="10"/>
        <v>0.91520386092435368</v>
      </c>
      <c r="AM48" s="159">
        <f t="shared" si="11"/>
        <v>336.79520386092435</v>
      </c>
      <c r="AN48" s="160">
        <f t="shared" si="12"/>
        <v>2.7247941554256094E-3</v>
      </c>
      <c r="AO48" s="160">
        <f t="shared" si="13"/>
        <v>2.7247941554256094E-3</v>
      </c>
    </row>
    <row r="49" spans="1:41" s="92" customFormat="1">
      <c r="A49" s="92" t="str">
        <f t="shared" si="1"/>
        <v>KITSAP CO -REGULATEDResidentialWLKNRW2</v>
      </c>
      <c r="B49" s="92">
        <f t="shared" si="2"/>
        <v>1</v>
      </c>
      <c r="C49" s="109" t="s">
        <v>227</v>
      </c>
      <c r="D49" s="110" t="str">
        <f>VLOOKUP(C49,'[29]RM Revenue'!J:K,2,FALSE)</f>
        <v>WALK IN OVER 25'</v>
      </c>
      <c r="E49" s="112">
        <f>VLOOKUP(A49,'[29]Kits Reg Svc Codes Jan-Jun'!$A$1:$H$809,8,FALSE)</f>
        <v>0.17</v>
      </c>
      <c r="F49" s="112">
        <f>VLOOKUP(A49,'[29]Service Codes'!$A$1:$H$808,8,FALSE)</f>
        <v>0.17</v>
      </c>
      <c r="G49" s="112"/>
      <c r="H49" s="113">
        <f>SUMIF('[29]RM Revenue'!$B:$B,'Kitsap Regulated - Price Out'!$A49,'[29]RM Revenue'!S:S)</f>
        <v>11.56</v>
      </c>
      <c r="I49" s="113">
        <f>SUMIF('[29]RM Revenue'!$B:$B,'Kitsap Regulated - Price Out'!$A49,'[29]RM Revenue'!T:T)</f>
        <v>11.56</v>
      </c>
      <c r="J49" s="113">
        <f>SUMIF('[29]RM Revenue'!$B:$B,'Kitsap Regulated - Price Out'!$A49,'[29]RM Revenue'!U:U)</f>
        <v>11.56</v>
      </c>
      <c r="K49" s="113">
        <f>SUMIF('[29]RM Revenue'!$B:$B,'Kitsap Regulated - Price Out'!$A49,'[29]RM Revenue'!V:V)</f>
        <v>14.620000000000001</v>
      </c>
      <c r="L49" s="113">
        <f>SUMIF('[29]RM Revenue'!$B:$B,'Kitsap Regulated - Price Out'!$A49,'[29]RM Revenue'!W:W)</f>
        <v>15.790000000000001</v>
      </c>
      <c r="M49" s="113">
        <f>SUMIF('[29]RM Revenue'!$B:$B,'Kitsap Regulated - Price Out'!$A49,'[29]RM Revenue'!X:X)</f>
        <v>12.73</v>
      </c>
      <c r="N49" s="113">
        <f>SUMIF('[29]RM Revenue'!$B:$B,'Kitsap Regulated - Price Out'!$A49,'[29]RM Revenue'!Y:Y)</f>
        <v>13.09</v>
      </c>
      <c r="O49" s="113">
        <f>SUMIF('[29]RM Revenue'!$B:$B,'Kitsap Regulated - Price Out'!$A49,'[29]RM Revenue'!Z:Z)</f>
        <v>13.09</v>
      </c>
      <c r="P49" s="113">
        <f>SUMIF('[29]RM Revenue'!$B:$B,'Kitsap Regulated - Price Out'!$A49,'[29]RM Revenue'!AA:AA)</f>
        <v>14.13</v>
      </c>
      <c r="Q49" s="113">
        <f>SUMIF('[29]RM Revenue'!$B:$B,'Kitsap Regulated - Price Out'!$A49,'[29]RM Revenue'!AB:AB)</f>
        <v>14.13</v>
      </c>
      <c r="R49" s="113">
        <f>SUMIF('[29]RM Revenue'!$B:$B,'Kitsap Regulated - Price Out'!$A49,'[29]RM Revenue'!AC:AC)</f>
        <v>13.69</v>
      </c>
      <c r="S49" s="113">
        <f>SUMIF('[29]RM Revenue'!$B:$B,'Kitsap Regulated - Price Out'!$A49,'[29]RM Revenue'!AD:AD)</f>
        <v>14.889999999999999</v>
      </c>
      <c r="T49" s="113">
        <f t="shared" si="3"/>
        <v>160.84</v>
      </c>
      <c r="U49" s="113"/>
      <c r="V49" s="113">
        <f t="shared" si="16"/>
        <v>68</v>
      </c>
      <c r="W49" s="113">
        <f t="shared" si="16"/>
        <v>68</v>
      </c>
      <c r="X49" s="113">
        <f t="shared" si="16"/>
        <v>68</v>
      </c>
      <c r="Y49" s="113">
        <f t="shared" si="16"/>
        <v>86</v>
      </c>
      <c r="Z49" s="113">
        <f t="shared" si="16"/>
        <v>92.882352941176464</v>
      </c>
      <c r="AA49" s="113">
        <f t="shared" si="16"/>
        <v>74.882352941176464</v>
      </c>
      <c r="AB49" s="113">
        <f t="shared" si="15"/>
        <v>77</v>
      </c>
      <c r="AC49" s="113">
        <f t="shared" si="14"/>
        <v>77</v>
      </c>
      <c r="AD49" s="113">
        <f t="shared" si="14"/>
        <v>83.117647058823522</v>
      </c>
      <c r="AE49" s="113">
        <f t="shared" si="14"/>
        <v>83.117647058823522</v>
      </c>
      <c r="AF49" s="113">
        <f t="shared" si="14"/>
        <v>80.52941176470587</v>
      </c>
      <c r="AG49" s="113">
        <f t="shared" si="14"/>
        <v>87.588235294117638</v>
      </c>
      <c r="AH49" s="133">
        <f t="shared" si="7"/>
        <v>78.843137254901961</v>
      </c>
      <c r="AI49" s="109"/>
      <c r="AJ49" s="159">
        <f t="shared" si="8"/>
        <v>0.17046321500642236</v>
      </c>
      <c r="AK49" s="159">
        <f t="shared" si="9"/>
        <v>4.6321500642235169E-4</v>
      </c>
      <c r="AL49" s="159">
        <f t="shared" si="10"/>
        <v>0.43825589195865322</v>
      </c>
      <c r="AM49" s="159">
        <f t="shared" si="11"/>
        <v>161.27825589195865</v>
      </c>
      <c r="AN49" s="160">
        <f t="shared" si="12"/>
        <v>2.7247941554255982E-3</v>
      </c>
      <c r="AO49" s="160">
        <f t="shared" si="13"/>
        <v>2.7247941554255982E-3</v>
      </c>
    </row>
    <row r="50" spans="1:41" s="92" customFormat="1">
      <c r="A50" s="92" t="str">
        <f t="shared" si="1"/>
        <v>KITSAP CO -REGULATEDResidential96ROCC1</v>
      </c>
      <c r="B50" s="92">
        <f t="shared" si="2"/>
        <v>1</v>
      </c>
      <c r="C50" s="109" t="s">
        <v>216</v>
      </c>
      <c r="D50" s="110" t="str">
        <f>VLOOKUP(C50,'[29]RM Revenue'!J:K,2,FALSE)</f>
        <v>1-96 GAL ON CALL PICKUP</v>
      </c>
      <c r="E50" s="112">
        <f>VLOOKUP(A50,'[29]Kits Reg Svc Codes Jan-Jun'!$A$1:$H$809,8,FALSE)</f>
        <v>10.87</v>
      </c>
      <c r="F50" s="112">
        <f>VLOOKUP(A50,'[29]Service Codes'!$A$1:$H$808,8,FALSE)</f>
        <v>10.98</v>
      </c>
      <c r="G50" s="112"/>
      <c r="H50" s="113">
        <f>SUMIF('[29]RM Revenue'!$B:$B,'Kitsap Regulated - Price Out'!$A50,'[29]RM Revenue'!S:S)</f>
        <v>87.84</v>
      </c>
      <c r="I50" s="113">
        <f>SUMIF('[29]RM Revenue'!$B:$B,'Kitsap Regulated - Price Out'!$A50,'[29]RM Revenue'!T:T)</f>
        <v>43.92</v>
      </c>
      <c r="J50" s="113">
        <f>SUMIF('[29]RM Revenue'!$B:$B,'Kitsap Regulated - Price Out'!$A50,'[29]RM Revenue'!U:U)</f>
        <v>109.80000000000001</v>
      </c>
      <c r="K50" s="113">
        <f>SUMIF('[29]RM Revenue'!$B:$B,'Kitsap Regulated - Price Out'!$A50,'[29]RM Revenue'!V:V)</f>
        <v>131.76</v>
      </c>
      <c r="L50" s="113">
        <f>SUMIF('[29]RM Revenue'!$B:$B,'Kitsap Regulated - Price Out'!$A50,'[29]RM Revenue'!W:W)</f>
        <v>98.820000000000007</v>
      </c>
      <c r="M50" s="113">
        <f>SUMIF('[29]RM Revenue'!$B:$B,'Kitsap Regulated - Price Out'!$A50,'[29]RM Revenue'!X:X)</f>
        <v>120.78</v>
      </c>
      <c r="N50" s="113">
        <f>SUMIF('[29]RM Revenue'!$B:$B,'Kitsap Regulated - Price Out'!$A50,'[29]RM Revenue'!Y:Y)</f>
        <v>155.68</v>
      </c>
      <c r="O50" s="113">
        <f>SUMIF('[29]RM Revenue'!$B:$B,'Kitsap Regulated - Price Out'!$A50,'[29]RM Revenue'!Z:Z)</f>
        <v>177.92000000000002</v>
      </c>
      <c r="P50" s="113">
        <f>SUMIF('[29]RM Revenue'!$B:$B,'Kitsap Regulated - Price Out'!$A50,'[29]RM Revenue'!AA:AA)</f>
        <v>177.92000000000002</v>
      </c>
      <c r="Q50" s="113">
        <f>SUMIF('[29]RM Revenue'!$B:$B,'Kitsap Regulated - Price Out'!$A50,'[29]RM Revenue'!AB:AB)</f>
        <v>144.56</v>
      </c>
      <c r="R50" s="113">
        <f>SUMIF('[29]RM Revenue'!$B:$B,'Kitsap Regulated - Price Out'!$A50,'[29]RM Revenue'!AC:AC)</f>
        <v>111.2</v>
      </c>
      <c r="S50" s="113">
        <f>SUMIF('[29]RM Revenue'!$B:$B,'Kitsap Regulated - Price Out'!$A50,'[29]RM Revenue'!AD:AD)</f>
        <v>144.56</v>
      </c>
      <c r="T50" s="113">
        <f t="shared" si="3"/>
        <v>1504.76</v>
      </c>
      <c r="U50" s="113"/>
      <c r="V50" s="113">
        <f t="shared" si="16"/>
        <v>8.0809567617295315</v>
      </c>
      <c r="W50" s="113">
        <f t="shared" si="16"/>
        <v>4.0404783808647657</v>
      </c>
      <c r="X50" s="113">
        <f t="shared" si="16"/>
        <v>10.101195952161916</v>
      </c>
      <c r="Y50" s="113">
        <f t="shared" si="16"/>
        <v>12.121435142594295</v>
      </c>
      <c r="Z50" s="113">
        <f t="shared" si="16"/>
        <v>9.0910763569457238</v>
      </c>
      <c r="AA50" s="113">
        <f t="shared" si="16"/>
        <v>11.111315547378105</v>
      </c>
      <c r="AB50" s="113">
        <f t="shared" si="15"/>
        <v>14.178506375227688</v>
      </c>
      <c r="AC50" s="113">
        <f t="shared" si="14"/>
        <v>16.204007285974502</v>
      </c>
      <c r="AD50" s="113">
        <f t="shared" si="14"/>
        <v>16.204007285974502</v>
      </c>
      <c r="AE50" s="113">
        <f t="shared" si="14"/>
        <v>13.165755919854281</v>
      </c>
      <c r="AF50" s="113">
        <f t="shared" si="14"/>
        <v>10.127504553734061</v>
      </c>
      <c r="AG50" s="113">
        <f t="shared" si="14"/>
        <v>13.165755919854281</v>
      </c>
      <c r="AH50" s="133">
        <f t="shared" si="7"/>
        <v>11.465999623524469</v>
      </c>
      <c r="AI50" s="109"/>
      <c r="AJ50" s="159">
        <f t="shared" si="8"/>
        <v>11.009918239826574</v>
      </c>
      <c r="AK50" s="159">
        <f t="shared" si="9"/>
        <v>2.9918239826573156E-2</v>
      </c>
      <c r="AL50" s="159">
        <f t="shared" si="10"/>
        <v>4.1165103190560313</v>
      </c>
      <c r="AM50" s="159">
        <f t="shared" si="11"/>
        <v>1508.876510319056</v>
      </c>
      <c r="AN50" s="160">
        <f t="shared" si="12"/>
        <v>2.724794155425606E-3</v>
      </c>
      <c r="AO50" s="160">
        <f t="shared" si="13"/>
        <v>2.7356590546373052E-3</v>
      </c>
    </row>
    <row r="51" spans="1:41" s="92" customFormat="1">
      <c r="A51" s="92" t="str">
        <f t="shared" si="1"/>
        <v>KITSAP CO -REGULATEDResidentialEXPUR</v>
      </c>
      <c r="B51" s="92">
        <f t="shared" si="2"/>
        <v>1</v>
      </c>
      <c r="C51" s="109" t="s">
        <v>210</v>
      </c>
      <c r="D51" s="110" t="str">
        <f>VLOOKUP(C51,'[29]RM Revenue'!J:K,2,FALSE)</f>
        <v>EXTRA PICKUP</v>
      </c>
      <c r="E51" s="112">
        <f>VLOOKUP(A51,'[29]Kits Reg Svc Codes Jan-Jun'!$A$1:$H$809,8,FALSE)</f>
        <v>4.1399999999999997</v>
      </c>
      <c r="F51" s="112">
        <f>VLOOKUP(A51,'[29]Service Codes'!$A$1:$H$808,8,FALSE)</f>
        <v>4.1900000000000004</v>
      </c>
      <c r="G51" s="112"/>
      <c r="H51" s="113">
        <f>SUMIF('[29]RM Revenue'!$B:$B,'Kitsap Regulated - Price Out'!$A51,'[29]RM Revenue'!S:S)</f>
        <v>230.49</v>
      </c>
      <c r="I51" s="113">
        <f>SUMIF('[29]RM Revenue'!$B:$B,'Kitsap Regulated - Price Out'!$A51,'[29]RM Revenue'!T:T)</f>
        <v>64.95</v>
      </c>
      <c r="J51" s="113">
        <f>SUMIF('[29]RM Revenue'!$B:$B,'Kitsap Regulated - Price Out'!$A51,'[29]RM Revenue'!U:U)</f>
        <v>125.71</v>
      </c>
      <c r="K51" s="113">
        <f>SUMIF('[29]RM Revenue'!$B:$B,'Kitsap Regulated - Price Out'!$A51,'[29]RM Revenue'!V:V)</f>
        <v>161.34</v>
      </c>
      <c r="L51" s="113">
        <f>SUMIF('[29]RM Revenue'!$B:$B,'Kitsap Regulated - Price Out'!$A51,'[29]RM Revenue'!W:W)</f>
        <v>102.66</v>
      </c>
      <c r="M51" s="113">
        <f>SUMIF('[29]RM Revenue'!$B:$B,'Kitsap Regulated - Price Out'!$A51,'[29]RM Revenue'!X:X)</f>
        <v>69.150000000000006</v>
      </c>
      <c r="N51" s="113">
        <f>SUMIF('[29]RM Revenue'!$B:$B,'Kitsap Regulated - Price Out'!$A51,'[29]RM Revenue'!Y:Y)</f>
        <v>221.52</v>
      </c>
      <c r="O51" s="113">
        <f>SUMIF('[29]RM Revenue'!$B:$B,'Kitsap Regulated - Price Out'!$A51,'[29]RM Revenue'!Z:Z)</f>
        <v>112.89</v>
      </c>
      <c r="P51" s="113">
        <f>SUMIF('[29]RM Revenue'!$B:$B,'Kitsap Regulated - Price Out'!$A51,'[29]RM Revenue'!AA:AA)</f>
        <v>161.88</v>
      </c>
      <c r="Q51" s="113">
        <f>SUMIF('[29]RM Revenue'!$B:$B,'Kitsap Regulated - Price Out'!$A51,'[29]RM Revenue'!AB:AB)</f>
        <v>63.9</v>
      </c>
      <c r="R51" s="113">
        <f>SUMIF('[29]RM Revenue'!$B:$B,'Kitsap Regulated - Price Out'!$A51,'[29]RM Revenue'!AC:AC)</f>
        <v>100.11</v>
      </c>
      <c r="S51" s="113">
        <f>SUMIF('[29]RM Revenue'!$B:$B,'Kitsap Regulated - Price Out'!$A51,'[29]RM Revenue'!AD:AD)</f>
        <v>102.24</v>
      </c>
      <c r="T51" s="113">
        <f t="shared" si="3"/>
        <v>1516.8400000000001</v>
      </c>
      <c r="U51" s="113"/>
      <c r="V51" s="113">
        <f t="shared" si="16"/>
        <v>55.673913043478265</v>
      </c>
      <c r="W51" s="113">
        <f t="shared" si="16"/>
        <v>15.688405797101451</v>
      </c>
      <c r="X51" s="113">
        <f t="shared" si="16"/>
        <v>30.364734299516908</v>
      </c>
      <c r="Y51" s="113">
        <f t="shared" si="16"/>
        <v>38.971014492753625</v>
      </c>
      <c r="Z51" s="113">
        <f t="shared" si="16"/>
        <v>24.797101449275363</v>
      </c>
      <c r="AA51" s="113">
        <f t="shared" si="16"/>
        <v>16.70289855072464</v>
      </c>
      <c r="AB51" s="113">
        <f t="shared" si="15"/>
        <v>52.868735083532215</v>
      </c>
      <c r="AC51" s="113">
        <f t="shared" si="14"/>
        <v>26.942720763723148</v>
      </c>
      <c r="AD51" s="113">
        <f t="shared" si="14"/>
        <v>38.63484486873508</v>
      </c>
      <c r="AE51" s="113">
        <f t="shared" si="14"/>
        <v>15.250596658711215</v>
      </c>
      <c r="AF51" s="113">
        <f t="shared" si="14"/>
        <v>23.892601431980903</v>
      </c>
      <c r="AG51" s="113">
        <f t="shared" si="14"/>
        <v>24.400954653937944</v>
      </c>
      <c r="AH51" s="133">
        <f t="shared" si="7"/>
        <v>30.3490434244559</v>
      </c>
      <c r="AI51" s="109"/>
      <c r="AJ51" s="159">
        <f t="shared" si="8"/>
        <v>4.2014168875112334</v>
      </c>
      <c r="AK51" s="159">
        <f t="shared" si="9"/>
        <v>1.1416887511233043E-2</v>
      </c>
      <c r="AL51" s="159">
        <f t="shared" si="10"/>
        <v>4.1578993782064781</v>
      </c>
      <c r="AM51" s="159">
        <f t="shared" si="11"/>
        <v>1520.9978993782065</v>
      </c>
      <c r="AN51" s="160">
        <f t="shared" si="12"/>
        <v>2.724794155425547E-3</v>
      </c>
      <c r="AO51" s="160">
        <f t="shared" si="13"/>
        <v>2.7411588422025248E-3</v>
      </c>
    </row>
    <row r="52" spans="1:41" s="92" customFormat="1">
      <c r="A52" s="92" t="str">
        <f t="shared" si="1"/>
        <v>KITSAP CO -REGULATEDResidentialEXTRAR</v>
      </c>
      <c r="B52" s="92">
        <f t="shared" si="2"/>
        <v>1</v>
      </c>
      <c r="C52" s="109" t="s">
        <v>211</v>
      </c>
      <c r="D52" s="110" t="str">
        <f>VLOOKUP(C52,'[29]RM Revenue'!J:K,2,FALSE)</f>
        <v>EXTRA CAN/BAGS</v>
      </c>
      <c r="E52" s="112">
        <f>VLOOKUP(A52,'[29]Kits Reg Svc Codes Jan-Jun'!$A$1:$H$809,8,FALSE)</f>
        <v>4.1399999999999997</v>
      </c>
      <c r="F52" s="112">
        <f>VLOOKUP(A52,'[29]Service Codes'!$A$1:$H$808,8,FALSE)</f>
        <v>4.1900000000000004</v>
      </c>
      <c r="G52" s="112"/>
      <c r="H52" s="113">
        <f>SUMIF('[29]RM Revenue'!$B:$B,'Kitsap Regulated - Price Out'!$A52,'[29]RM Revenue'!S:S)</f>
        <v>716.49</v>
      </c>
      <c r="I52" s="113">
        <f>SUMIF('[29]RM Revenue'!$B:$B,'Kitsap Regulated - Price Out'!$A52,'[29]RM Revenue'!T:T)</f>
        <v>389.67</v>
      </c>
      <c r="J52" s="113">
        <f>SUMIF('[29]RM Revenue'!$B:$B,'Kitsap Regulated - Price Out'!$A52,'[29]RM Revenue'!U:U)</f>
        <v>695.54</v>
      </c>
      <c r="K52" s="113">
        <f>SUMIF('[29]RM Revenue'!$B:$B,'Kitsap Regulated - Price Out'!$A52,'[29]RM Revenue'!V:V)</f>
        <v>946.94</v>
      </c>
      <c r="L52" s="113">
        <f>SUMIF('[29]RM Revenue'!$B:$B,'Kitsap Regulated - Price Out'!$A52,'[29]RM Revenue'!W:W)</f>
        <v>762.58</v>
      </c>
      <c r="M52" s="113">
        <f>SUMIF('[29]RM Revenue'!$B:$B,'Kitsap Regulated - Price Out'!$A52,'[29]RM Revenue'!X:X)</f>
        <v>988.84</v>
      </c>
      <c r="N52" s="113">
        <f>SUMIF('[29]RM Revenue'!$B:$B,'Kitsap Regulated - Price Out'!$A52,'[29]RM Revenue'!Y:Y)</f>
        <v>1533.6</v>
      </c>
      <c r="O52" s="113">
        <f>SUMIF('[29]RM Revenue'!$B:$B,'Kitsap Regulated - Price Out'!$A52,'[29]RM Revenue'!Z:Z)</f>
        <v>1116.1199999999999</v>
      </c>
      <c r="P52" s="113">
        <f>SUMIF('[29]RM Revenue'!$B:$B,'Kitsap Regulated - Price Out'!$A52,'[29]RM Revenue'!AA:AA)</f>
        <v>1052.22</v>
      </c>
      <c r="Q52" s="113">
        <f>SUMIF('[29]RM Revenue'!$B:$B,'Kitsap Regulated - Price Out'!$A52,'[29]RM Revenue'!AB:AB)</f>
        <v>600.66</v>
      </c>
      <c r="R52" s="113">
        <f>SUMIF('[29]RM Revenue'!$B:$B,'Kitsap Regulated - Price Out'!$A52,'[29]RM Revenue'!AC:AC)</f>
        <v>600.66</v>
      </c>
      <c r="S52" s="113">
        <f>SUMIF('[29]RM Revenue'!$B:$B,'Kitsap Regulated - Price Out'!$A52,'[29]RM Revenue'!AD:AD)</f>
        <v>962.76</v>
      </c>
      <c r="T52" s="113">
        <f t="shared" si="3"/>
        <v>10366.08</v>
      </c>
      <c r="U52" s="113"/>
      <c r="V52" s="113">
        <f t="shared" si="16"/>
        <v>173.06521739130437</v>
      </c>
      <c r="W52" s="113">
        <f t="shared" si="16"/>
        <v>94.123188405797109</v>
      </c>
      <c r="X52" s="113">
        <f t="shared" si="16"/>
        <v>168.00483091787439</v>
      </c>
      <c r="Y52" s="113">
        <f t="shared" si="16"/>
        <v>228.72946859903385</v>
      </c>
      <c r="Z52" s="113">
        <f t="shared" si="16"/>
        <v>184.19806763285027</v>
      </c>
      <c r="AA52" s="113">
        <f t="shared" si="16"/>
        <v>238.85024154589374</v>
      </c>
      <c r="AB52" s="113">
        <f t="shared" si="15"/>
        <v>366.01431980906915</v>
      </c>
      <c r="AC52" s="113">
        <f t="shared" si="14"/>
        <v>266.37708830548922</v>
      </c>
      <c r="AD52" s="113">
        <f t="shared" si="14"/>
        <v>251.12649164677802</v>
      </c>
      <c r="AE52" s="113">
        <f t="shared" si="14"/>
        <v>143.35560859188541</v>
      </c>
      <c r="AF52" s="113">
        <f t="shared" si="14"/>
        <v>143.35560859188541</v>
      </c>
      <c r="AG52" s="113">
        <f t="shared" si="14"/>
        <v>229.77565632458231</v>
      </c>
      <c r="AH52" s="133">
        <f t="shared" si="7"/>
        <v>207.24798231353694</v>
      </c>
      <c r="AI52" s="109"/>
      <c r="AJ52" s="159">
        <f t="shared" si="8"/>
        <v>4.2014168875112334</v>
      </c>
      <c r="AK52" s="159">
        <f t="shared" si="9"/>
        <v>1.1416887511233043E-2</v>
      </c>
      <c r="AL52" s="159">
        <f t="shared" si="10"/>
        <v>28.393522812043997</v>
      </c>
      <c r="AM52" s="159">
        <f t="shared" si="11"/>
        <v>10394.473522812044</v>
      </c>
      <c r="AN52" s="160">
        <f t="shared" si="12"/>
        <v>2.724794155425547E-3</v>
      </c>
      <c r="AO52" s="160">
        <f t="shared" si="13"/>
        <v>2.7390800391318606E-3</v>
      </c>
    </row>
    <row r="53" spans="1:41" s="92" customFormat="1">
      <c r="A53" s="92" t="str">
        <f t="shared" si="1"/>
        <v>KITSAP CO -REGULATEDResidentialSUNKENR</v>
      </c>
      <c r="B53" s="92">
        <f t="shared" si="2"/>
        <v>1</v>
      </c>
      <c r="C53" s="109" t="s">
        <v>235</v>
      </c>
      <c r="D53" s="183">
        <f>IFERROR((VLOOKUP(C53,'[29]RM Revenue'!J:K,2,FALSE)),0)</f>
        <v>0</v>
      </c>
      <c r="E53" s="112">
        <f>VLOOKUP(A53,'[29]Kits Reg Svc Codes Jan-Jun'!$A$1:$H$809,8,FALSE)</f>
        <v>0.16500000000000001</v>
      </c>
      <c r="F53" s="112">
        <f>VLOOKUP(A53,'[29]Service Codes'!$A$1:$H$808,8,FALSE)</f>
        <v>0.16500000000000001</v>
      </c>
      <c r="G53" s="112"/>
      <c r="H53" s="113">
        <f>SUMIF('[29]RM Revenue'!$B:$B,'Kitsap Regulated - Price Out'!$A53,'[29]RM Revenue'!S:S)</f>
        <v>0</v>
      </c>
      <c r="I53" s="113">
        <f>SUMIF('[29]RM Revenue'!$B:$B,'Kitsap Regulated - Price Out'!$A53,'[29]RM Revenue'!T:T)</f>
        <v>0</v>
      </c>
      <c r="J53" s="113">
        <f>SUMIF('[29]RM Revenue'!$B:$B,'Kitsap Regulated - Price Out'!$A53,'[29]RM Revenue'!U:U)</f>
        <v>0</v>
      </c>
      <c r="K53" s="113">
        <f>SUMIF('[29]RM Revenue'!$B:$B,'Kitsap Regulated - Price Out'!$A53,'[29]RM Revenue'!V:V)</f>
        <v>0</v>
      </c>
      <c r="L53" s="113">
        <f>SUMIF('[29]RM Revenue'!$B:$B,'Kitsap Regulated - Price Out'!$A53,'[29]RM Revenue'!W:W)</f>
        <v>0</v>
      </c>
      <c r="M53" s="113">
        <f>SUMIF('[29]RM Revenue'!$B:$B,'Kitsap Regulated - Price Out'!$A53,'[29]RM Revenue'!X:X)</f>
        <v>0</v>
      </c>
      <c r="N53" s="113">
        <f>SUMIF('[29]RM Revenue'!$B:$B,'Kitsap Regulated - Price Out'!$A53,'[29]RM Revenue'!Y:Y)</f>
        <v>0</v>
      </c>
      <c r="O53" s="113">
        <f>SUMIF('[29]RM Revenue'!$B:$B,'Kitsap Regulated - Price Out'!$A53,'[29]RM Revenue'!Z:Z)</f>
        <v>0</v>
      </c>
      <c r="P53" s="113">
        <f>SUMIF('[29]RM Revenue'!$B:$B,'Kitsap Regulated - Price Out'!$A53,'[29]RM Revenue'!AA:AA)</f>
        <v>0</v>
      </c>
      <c r="Q53" s="113">
        <f>SUMIF('[29]RM Revenue'!$B:$B,'Kitsap Regulated - Price Out'!$A53,'[29]RM Revenue'!AB:AB)</f>
        <v>0</v>
      </c>
      <c r="R53" s="113">
        <f>SUMIF('[29]RM Revenue'!$B:$B,'Kitsap Regulated - Price Out'!$A53,'[29]RM Revenue'!AC:AC)</f>
        <v>0</v>
      </c>
      <c r="S53" s="113">
        <f>SUMIF('[29]RM Revenue'!$B:$B,'Kitsap Regulated - Price Out'!$A53,'[29]RM Revenue'!AD:AD)</f>
        <v>0</v>
      </c>
      <c r="T53" s="113">
        <f t="shared" si="3"/>
        <v>0</v>
      </c>
      <c r="U53" s="113"/>
      <c r="V53" s="113">
        <f t="shared" si="16"/>
        <v>0</v>
      </c>
      <c r="W53" s="113">
        <f t="shared" si="16"/>
        <v>0</v>
      </c>
      <c r="X53" s="113">
        <f t="shared" si="16"/>
        <v>0</v>
      </c>
      <c r="Y53" s="113">
        <f t="shared" si="16"/>
        <v>0</v>
      </c>
      <c r="Z53" s="113">
        <f t="shared" si="16"/>
        <v>0</v>
      </c>
      <c r="AA53" s="113">
        <f t="shared" si="16"/>
        <v>0</v>
      </c>
      <c r="AB53" s="113">
        <f t="shared" si="15"/>
        <v>0</v>
      </c>
      <c r="AC53" s="113">
        <f t="shared" si="14"/>
        <v>0</v>
      </c>
      <c r="AD53" s="113">
        <f t="shared" si="14"/>
        <v>0</v>
      </c>
      <c r="AE53" s="113">
        <f t="shared" si="14"/>
        <v>0</v>
      </c>
      <c r="AF53" s="113">
        <f t="shared" si="14"/>
        <v>0</v>
      </c>
      <c r="AG53" s="113">
        <f t="shared" si="14"/>
        <v>0</v>
      </c>
      <c r="AH53" s="133">
        <f t="shared" si="7"/>
        <v>0</v>
      </c>
      <c r="AI53" s="109"/>
      <c r="AJ53" s="159">
        <f t="shared" si="8"/>
        <v>0.16544959103564524</v>
      </c>
      <c r="AK53" s="159">
        <f t="shared" si="9"/>
        <v>4.4959103564523595E-4</v>
      </c>
      <c r="AL53" s="159">
        <f t="shared" si="10"/>
        <v>0</v>
      </c>
      <c r="AM53" s="159">
        <f t="shared" si="11"/>
        <v>0</v>
      </c>
      <c r="AN53" s="160">
        <f t="shared" si="12"/>
        <v>2.7247941554256723E-3</v>
      </c>
      <c r="AO53" s="160" t="e">
        <f t="shared" si="13"/>
        <v>#DIV/0!</v>
      </c>
    </row>
    <row r="54" spans="1:41" s="92" customFormat="1">
      <c r="A54" s="92" t="str">
        <f t="shared" si="1"/>
        <v>KITSAP CO -REGULATEDResidentialOFOWR</v>
      </c>
      <c r="B54" s="92">
        <f t="shared" si="2"/>
        <v>1</v>
      </c>
      <c r="C54" s="109" t="s">
        <v>232</v>
      </c>
      <c r="D54" s="110" t="str">
        <f>VLOOKUP(C54,'[29]RM Revenue'!J:K,2,FALSE)</f>
        <v>OVERFILL/OVERWEIGHT CHG</v>
      </c>
      <c r="E54" s="112">
        <f>VLOOKUP(A54,'[29]Kits Reg Svc Codes Jan-Jun'!$A$1:$H$809,8,FALSE)</f>
        <v>4.1399999999999997</v>
      </c>
      <c r="F54" s="112">
        <f>VLOOKUP(A54,'[29]Service Codes'!$A$1:$H$808,8,FALSE)</f>
        <v>4.1900000000000004</v>
      </c>
      <c r="G54" s="112"/>
      <c r="H54" s="113">
        <f>SUMIF('[29]RM Revenue'!$B:$B,'Kitsap Regulated - Price Out'!$A54,'[29]RM Revenue'!S:S)</f>
        <v>502.8</v>
      </c>
      <c r="I54" s="113">
        <f>SUMIF('[29]RM Revenue'!$B:$B,'Kitsap Regulated - Price Out'!$A54,'[29]RM Revenue'!T:T)</f>
        <v>293.3</v>
      </c>
      <c r="J54" s="113">
        <f>SUMIF('[29]RM Revenue'!$B:$B,'Kitsap Regulated - Price Out'!$A54,'[29]RM Revenue'!U:U)</f>
        <v>682.97</v>
      </c>
      <c r="K54" s="113">
        <f>SUMIF('[29]RM Revenue'!$B:$B,'Kitsap Regulated - Price Out'!$A54,'[29]RM Revenue'!V:V)</f>
        <v>1026.55</v>
      </c>
      <c r="L54" s="113">
        <f>SUMIF('[29]RM Revenue'!$B:$B,'Kitsap Regulated - Price Out'!$A54,'[29]RM Revenue'!W:W)</f>
        <v>758.39</v>
      </c>
      <c r="M54" s="113">
        <f>SUMIF('[29]RM Revenue'!$B:$B,'Kitsap Regulated - Price Out'!$A54,'[29]RM Revenue'!X:X)</f>
        <v>1139.6799999999998</v>
      </c>
      <c r="N54" s="113">
        <f>SUMIF('[29]RM Revenue'!$B:$B,'Kitsap Regulated - Price Out'!$A54,'[29]RM Revenue'!Y:Y)</f>
        <v>1341.8999999999999</v>
      </c>
      <c r="O54" s="113">
        <f>SUMIF('[29]RM Revenue'!$B:$B,'Kitsap Regulated - Price Out'!$A54,'[29]RM Revenue'!Z:Z)</f>
        <v>553.94000000000005</v>
      </c>
      <c r="P54" s="113">
        <f>SUMIF('[29]RM Revenue'!$B:$B,'Kitsap Regulated - Price Out'!$A54,'[29]RM Revenue'!AA:AA)</f>
        <v>762.54</v>
      </c>
      <c r="Q54" s="113">
        <f>SUMIF('[29]RM Revenue'!$B:$B,'Kitsap Regulated - Price Out'!$A54,'[29]RM Revenue'!AB:AB)</f>
        <v>315.24</v>
      </c>
      <c r="R54" s="113">
        <f>SUMIF('[29]RM Revenue'!$B:$B,'Kitsap Regulated - Price Out'!$A54,'[29]RM Revenue'!AC:AC)</f>
        <v>353.58</v>
      </c>
      <c r="S54" s="113">
        <f>SUMIF('[29]RM Revenue'!$B:$B,'Kitsap Regulated - Price Out'!$A54,'[29]RM Revenue'!AD:AD)</f>
        <v>864.78</v>
      </c>
      <c r="T54" s="113">
        <f t="shared" si="3"/>
        <v>8595.6699999999983</v>
      </c>
      <c r="U54" s="113"/>
      <c r="V54" s="113">
        <f t="shared" si="16"/>
        <v>121.44927536231886</v>
      </c>
      <c r="W54" s="113">
        <f t="shared" si="16"/>
        <v>70.845410628019337</v>
      </c>
      <c r="X54" s="113">
        <f t="shared" si="16"/>
        <v>164.96859903381645</v>
      </c>
      <c r="Y54" s="113">
        <f t="shared" si="16"/>
        <v>247.95893719806764</v>
      </c>
      <c r="Z54" s="113">
        <f t="shared" si="16"/>
        <v>183.18599033816426</v>
      </c>
      <c r="AA54" s="113">
        <f t="shared" si="16"/>
        <v>275.28502415458934</v>
      </c>
      <c r="AB54" s="113">
        <f t="shared" si="15"/>
        <v>320.26252983293551</v>
      </c>
      <c r="AC54" s="113">
        <f t="shared" si="14"/>
        <v>132.20525059665871</v>
      </c>
      <c r="AD54" s="113">
        <f t="shared" si="14"/>
        <v>181.9904534606205</v>
      </c>
      <c r="AE54" s="113">
        <f t="shared" si="14"/>
        <v>75.236276849641996</v>
      </c>
      <c r="AF54" s="113">
        <f t="shared" si="14"/>
        <v>84.386634844868723</v>
      </c>
      <c r="AG54" s="113">
        <f t="shared" si="14"/>
        <v>206.39140811455846</v>
      </c>
      <c r="AH54" s="133">
        <f t="shared" si="7"/>
        <v>172.01381586785499</v>
      </c>
      <c r="AI54" s="109"/>
      <c r="AJ54" s="159">
        <f t="shared" si="8"/>
        <v>4.2014168875112334</v>
      </c>
      <c r="AK54" s="159">
        <f t="shared" si="9"/>
        <v>1.1416887511233043E-2</v>
      </c>
      <c r="AL54" s="159">
        <f t="shared" si="10"/>
        <v>23.566348633695046</v>
      </c>
      <c r="AM54" s="159">
        <f t="shared" si="11"/>
        <v>8619.2363486336926</v>
      </c>
      <c r="AN54" s="160">
        <f t="shared" si="12"/>
        <v>2.724794155425547E-3</v>
      </c>
      <c r="AO54" s="160">
        <f t="shared" si="13"/>
        <v>2.7416534875925962E-3</v>
      </c>
    </row>
    <row r="55" spans="1:41" s="92" customFormat="1">
      <c r="A55" s="92" t="str">
        <f t="shared" si="1"/>
        <v>KITSAP CO -REGULATEDResidentialSTAIR-RES</v>
      </c>
      <c r="B55" s="92">
        <f t="shared" si="2"/>
        <v>1</v>
      </c>
      <c r="C55" s="109" t="s">
        <v>231</v>
      </c>
      <c r="D55" s="110" t="str">
        <f>VLOOKUP(C55,'[29]RM Revenue'!J:K,2,FALSE)</f>
        <v>PER STAIR - RES</v>
      </c>
      <c r="E55" s="112">
        <f>VLOOKUP(A55,'[29]Kits Reg Svc Codes Jan-Jun'!$A$1:$H$809,8,FALSE)</f>
        <v>0.1</v>
      </c>
      <c r="F55" s="112">
        <f>VLOOKUP(A55,'[29]Service Codes'!$A$1:$H$808,8,FALSE)</f>
        <v>0.1</v>
      </c>
      <c r="G55" s="112"/>
      <c r="H55" s="113">
        <f>SUMIF('[29]RM Revenue'!$B:$B,'Kitsap Regulated - Price Out'!$A55,'[29]RM Revenue'!S:S)</f>
        <v>0</v>
      </c>
      <c r="I55" s="113">
        <f>SUMIF('[29]RM Revenue'!$B:$B,'Kitsap Regulated - Price Out'!$A55,'[29]RM Revenue'!T:T)</f>
        <v>0</v>
      </c>
      <c r="J55" s="113">
        <f>SUMIF('[29]RM Revenue'!$B:$B,'Kitsap Regulated - Price Out'!$A55,'[29]RM Revenue'!U:U)</f>
        <v>0</v>
      </c>
      <c r="K55" s="113">
        <f>SUMIF('[29]RM Revenue'!$B:$B,'Kitsap Regulated - Price Out'!$A55,'[29]RM Revenue'!V:V)</f>
        <v>0</v>
      </c>
      <c r="L55" s="113">
        <f>SUMIF('[29]RM Revenue'!$B:$B,'Kitsap Regulated - Price Out'!$A55,'[29]RM Revenue'!W:W)</f>
        <v>0</v>
      </c>
      <c r="M55" s="113">
        <f>SUMIF('[29]RM Revenue'!$B:$B,'Kitsap Regulated - Price Out'!$A55,'[29]RM Revenue'!X:X)</f>
        <v>0</v>
      </c>
      <c r="N55" s="113">
        <f>SUMIF('[29]RM Revenue'!$B:$B,'Kitsap Regulated - Price Out'!$A55,'[29]RM Revenue'!Y:Y)</f>
        <v>0</v>
      </c>
      <c r="O55" s="113">
        <f>SUMIF('[29]RM Revenue'!$B:$B,'Kitsap Regulated - Price Out'!$A55,'[29]RM Revenue'!Z:Z)</f>
        <v>0</v>
      </c>
      <c r="P55" s="113">
        <f>SUMIF('[29]RM Revenue'!$B:$B,'Kitsap Regulated - Price Out'!$A55,'[29]RM Revenue'!AA:AA)</f>
        <v>0</v>
      </c>
      <c r="Q55" s="113">
        <f>SUMIF('[29]RM Revenue'!$B:$B,'Kitsap Regulated - Price Out'!$A55,'[29]RM Revenue'!AB:AB)</f>
        <v>0</v>
      </c>
      <c r="R55" s="113">
        <f>SUMIF('[29]RM Revenue'!$B:$B,'Kitsap Regulated - Price Out'!$A55,'[29]RM Revenue'!AC:AC)</f>
        <v>0</v>
      </c>
      <c r="S55" s="113">
        <f>SUMIF('[29]RM Revenue'!$B:$B,'Kitsap Regulated - Price Out'!$A55,'[29]RM Revenue'!AD:AD)</f>
        <v>0</v>
      </c>
      <c r="T55" s="113">
        <f t="shared" si="3"/>
        <v>0</v>
      </c>
      <c r="U55" s="113"/>
      <c r="V55" s="113">
        <f t="shared" si="16"/>
        <v>0</v>
      </c>
      <c r="W55" s="113">
        <f t="shared" si="16"/>
        <v>0</v>
      </c>
      <c r="X55" s="113">
        <f t="shared" si="16"/>
        <v>0</v>
      </c>
      <c r="Y55" s="113">
        <f t="shared" si="16"/>
        <v>0</v>
      </c>
      <c r="Z55" s="113">
        <f t="shared" si="16"/>
        <v>0</v>
      </c>
      <c r="AA55" s="113">
        <f t="shared" si="16"/>
        <v>0</v>
      </c>
      <c r="AB55" s="113">
        <f t="shared" si="15"/>
        <v>0</v>
      </c>
      <c r="AC55" s="113">
        <f t="shared" si="14"/>
        <v>0</v>
      </c>
      <c r="AD55" s="113">
        <f t="shared" si="14"/>
        <v>0</v>
      </c>
      <c r="AE55" s="113">
        <f t="shared" si="14"/>
        <v>0</v>
      </c>
      <c r="AF55" s="113">
        <f t="shared" si="14"/>
        <v>0</v>
      </c>
      <c r="AG55" s="113">
        <f t="shared" si="14"/>
        <v>0</v>
      </c>
      <c r="AH55" s="133">
        <f t="shared" si="7"/>
        <v>0</v>
      </c>
      <c r="AI55" s="109"/>
      <c r="AJ55" s="159">
        <f t="shared" si="8"/>
        <v>0.10027247941554257</v>
      </c>
      <c r="AK55" s="159">
        <f t="shared" si="9"/>
        <v>2.7247941554256472E-4</v>
      </c>
      <c r="AL55" s="159">
        <f t="shared" si="10"/>
        <v>0</v>
      </c>
      <c r="AM55" s="159">
        <f t="shared" si="11"/>
        <v>0</v>
      </c>
      <c r="AN55" s="160">
        <f t="shared" si="12"/>
        <v>2.7247941554256472E-3</v>
      </c>
      <c r="AO55" s="160" t="e">
        <f t="shared" si="13"/>
        <v>#DIV/0!</v>
      </c>
    </row>
    <row r="56" spans="1:41" s="92" customFormat="1">
      <c r="A56" s="92" t="str">
        <f t="shared" si="1"/>
        <v>KITSAP CO -REGULATEDResidentialTRIPRCANS</v>
      </c>
      <c r="B56" s="92">
        <f t="shared" si="2"/>
        <v>1</v>
      </c>
      <c r="C56" s="109" t="s">
        <v>234</v>
      </c>
      <c r="D56" s="183">
        <f>IFERROR((VLOOKUP(C56,'[29]RM Revenue'!J:K,2,FALSE)),0)</f>
        <v>0</v>
      </c>
      <c r="E56" s="112">
        <f>VLOOKUP(A56,'[29]Kits Reg Svc Codes Jan-Jun'!$A$1:$H$809,8,FALSE)</f>
        <v>8.75</v>
      </c>
      <c r="F56" s="112">
        <f>VLOOKUP(A56,'[29]Service Codes'!$A$1:$H$808,8,FALSE)</f>
        <v>8.75</v>
      </c>
      <c r="G56" s="112"/>
      <c r="H56" s="113">
        <f>SUMIF('[29]RM Revenue'!$B:$B,'Kitsap Regulated - Price Out'!$A56,'[29]RM Revenue'!S:S)</f>
        <v>0</v>
      </c>
      <c r="I56" s="113">
        <f>SUMIF('[29]RM Revenue'!$B:$B,'Kitsap Regulated - Price Out'!$A56,'[29]RM Revenue'!T:T)</f>
        <v>0</v>
      </c>
      <c r="J56" s="113">
        <f>SUMIF('[29]RM Revenue'!$B:$B,'Kitsap Regulated - Price Out'!$A56,'[29]RM Revenue'!U:U)</f>
        <v>0</v>
      </c>
      <c r="K56" s="113">
        <f>SUMIF('[29]RM Revenue'!$B:$B,'Kitsap Regulated - Price Out'!$A56,'[29]RM Revenue'!V:V)</f>
        <v>0</v>
      </c>
      <c r="L56" s="113">
        <f>SUMIF('[29]RM Revenue'!$B:$B,'Kitsap Regulated - Price Out'!$A56,'[29]RM Revenue'!W:W)</f>
        <v>0</v>
      </c>
      <c r="M56" s="113">
        <f>SUMIF('[29]RM Revenue'!$B:$B,'Kitsap Regulated - Price Out'!$A56,'[29]RM Revenue'!X:X)</f>
        <v>0</v>
      </c>
      <c r="N56" s="113">
        <f>SUMIF('[29]RM Revenue'!$B:$B,'Kitsap Regulated - Price Out'!$A56,'[29]RM Revenue'!Y:Y)</f>
        <v>0</v>
      </c>
      <c r="O56" s="113">
        <f>SUMIF('[29]RM Revenue'!$B:$B,'Kitsap Regulated - Price Out'!$A56,'[29]RM Revenue'!Z:Z)</f>
        <v>0</v>
      </c>
      <c r="P56" s="113">
        <f>SUMIF('[29]RM Revenue'!$B:$B,'Kitsap Regulated - Price Out'!$A56,'[29]RM Revenue'!AA:AA)</f>
        <v>0</v>
      </c>
      <c r="Q56" s="113">
        <f>SUMIF('[29]RM Revenue'!$B:$B,'Kitsap Regulated - Price Out'!$A56,'[29]RM Revenue'!AB:AB)</f>
        <v>0</v>
      </c>
      <c r="R56" s="113">
        <f>SUMIF('[29]RM Revenue'!$B:$B,'Kitsap Regulated - Price Out'!$A56,'[29]RM Revenue'!AC:AC)</f>
        <v>0</v>
      </c>
      <c r="S56" s="113">
        <f>SUMIF('[29]RM Revenue'!$B:$B,'Kitsap Regulated - Price Out'!$A56,'[29]RM Revenue'!AD:AD)</f>
        <v>0</v>
      </c>
      <c r="T56" s="113">
        <f t="shared" si="3"/>
        <v>0</v>
      </c>
      <c r="U56" s="113"/>
      <c r="V56" s="113">
        <f t="shared" si="16"/>
        <v>0</v>
      </c>
      <c r="W56" s="113">
        <f t="shared" si="16"/>
        <v>0</v>
      </c>
      <c r="X56" s="113">
        <f t="shared" si="16"/>
        <v>0</v>
      </c>
      <c r="Y56" s="113">
        <f t="shared" si="16"/>
        <v>0</v>
      </c>
      <c r="Z56" s="113">
        <f t="shared" si="16"/>
        <v>0</v>
      </c>
      <c r="AA56" s="113">
        <f t="shared" si="16"/>
        <v>0</v>
      </c>
      <c r="AB56" s="113">
        <f t="shared" si="15"/>
        <v>0</v>
      </c>
      <c r="AC56" s="113">
        <f t="shared" si="15"/>
        <v>0</v>
      </c>
      <c r="AD56" s="113">
        <f t="shared" si="15"/>
        <v>0</v>
      </c>
      <c r="AE56" s="113">
        <f t="shared" si="15"/>
        <v>0</v>
      </c>
      <c r="AF56" s="113">
        <f t="shared" si="15"/>
        <v>0</v>
      </c>
      <c r="AG56" s="113">
        <f t="shared" si="15"/>
        <v>0</v>
      </c>
      <c r="AH56" s="133">
        <f t="shared" si="7"/>
        <v>0</v>
      </c>
      <c r="AI56" s="109"/>
      <c r="AJ56" s="159">
        <f t="shared" si="8"/>
        <v>8.7738419488599746</v>
      </c>
      <c r="AK56" s="159">
        <f t="shared" si="9"/>
        <v>2.3841948859974593E-2</v>
      </c>
      <c r="AL56" s="159">
        <f t="shared" si="10"/>
        <v>0</v>
      </c>
      <c r="AM56" s="159">
        <f t="shared" si="11"/>
        <v>0</v>
      </c>
      <c r="AN56" s="160">
        <f t="shared" si="12"/>
        <v>2.724794155425668E-3</v>
      </c>
      <c r="AO56" s="160" t="e">
        <f t="shared" si="13"/>
        <v>#DIV/0!</v>
      </c>
    </row>
    <row r="57" spans="1:41" s="92" customFormat="1" hidden="1">
      <c r="A57" s="92" t="str">
        <f t="shared" si="1"/>
        <v>KITSAP CO -REGULATEDResidentialADJOTHR</v>
      </c>
      <c r="B57" s="92">
        <f t="shared" si="2"/>
        <v>1</v>
      </c>
      <c r="C57" s="109" t="s">
        <v>236</v>
      </c>
      <c r="D57" s="110" t="str">
        <f>VLOOKUP(C57,'[29]RM Revenue'!J:K,2,FALSE)</f>
        <v>ADJUSTMENT</v>
      </c>
      <c r="E57" s="112" t="e">
        <f>VLOOKUP(A57,'[29]Kits Reg Svc Codes Jan-Jun'!$A$1:$H$809,8,FALSE)</f>
        <v>#N/A</v>
      </c>
      <c r="F57" s="112" t="e">
        <f>VLOOKUP(A57,'[29]Service Codes'!$A$1:$H$808,8,FALSE)</f>
        <v>#N/A</v>
      </c>
      <c r="G57" s="112"/>
      <c r="H57" s="113">
        <f>SUMIF('[29]RM Revenue'!$B:$B,'Kitsap Regulated - Price Out'!$A57,'[29]RM Revenue'!S:S)</f>
        <v>-0.56000000000000005</v>
      </c>
      <c r="I57" s="113">
        <f>SUMIF('[29]RM Revenue'!$B:$B,'Kitsap Regulated - Price Out'!$A57,'[29]RM Revenue'!T:T)</f>
        <v>0</v>
      </c>
      <c r="J57" s="113">
        <f>SUMIF('[29]RM Revenue'!$B:$B,'Kitsap Regulated - Price Out'!$A57,'[29]RM Revenue'!U:U)</f>
        <v>-0.01</v>
      </c>
      <c r="K57" s="113">
        <f>SUMIF('[29]RM Revenue'!$B:$B,'Kitsap Regulated - Price Out'!$A57,'[29]RM Revenue'!V:V)</f>
        <v>-7.0000000000000007E-2</v>
      </c>
      <c r="L57" s="113">
        <f>SUMIF('[29]RM Revenue'!$B:$B,'Kitsap Regulated - Price Out'!$A57,'[29]RM Revenue'!W:W)</f>
        <v>30.63</v>
      </c>
      <c r="M57" s="113">
        <f>SUMIF('[29]RM Revenue'!$B:$B,'Kitsap Regulated - Price Out'!$A57,'[29]RM Revenue'!X:X)</f>
        <v>-0.66</v>
      </c>
      <c r="N57" s="113">
        <f>SUMIF('[29]RM Revenue'!$B:$B,'Kitsap Regulated - Price Out'!$A57,'[29]RM Revenue'!Y:Y)</f>
        <v>0</v>
      </c>
      <c r="O57" s="113">
        <f>SUMIF('[29]RM Revenue'!$B:$B,'Kitsap Regulated - Price Out'!$A57,'[29]RM Revenue'!Z:Z)</f>
        <v>0</v>
      </c>
      <c r="P57" s="113">
        <f>SUMIF('[29]RM Revenue'!$B:$B,'Kitsap Regulated - Price Out'!$A57,'[29]RM Revenue'!AA:AA)</f>
        <v>0</v>
      </c>
      <c r="Q57" s="113">
        <f>SUMIF('[29]RM Revenue'!$B:$B,'Kitsap Regulated - Price Out'!$A57,'[29]RM Revenue'!AB:AB)</f>
        <v>0</v>
      </c>
      <c r="R57" s="113">
        <f>SUMIF('[29]RM Revenue'!$B:$B,'Kitsap Regulated - Price Out'!$A57,'[29]RM Revenue'!AC:AC)</f>
        <v>-37.270000000000003</v>
      </c>
      <c r="S57" s="113">
        <f>SUMIF('[29]RM Revenue'!$B:$B,'Kitsap Regulated - Price Out'!$A57,'[29]RM Revenue'!AD:AD)</f>
        <v>-242.04</v>
      </c>
      <c r="T57" s="113">
        <f t="shared" si="3"/>
        <v>-249.98</v>
      </c>
      <c r="U57" s="113"/>
      <c r="V57" s="113">
        <f t="shared" si="16"/>
        <v>0</v>
      </c>
      <c r="W57" s="113">
        <f t="shared" si="16"/>
        <v>0</v>
      </c>
      <c r="X57" s="113">
        <f t="shared" si="16"/>
        <v>0</v>
      </c>
      <c r="Y57" s="113">
        <f t="shared" si="16"/>
        <v>0</v>
      </c>
      <c r="Z57" s="113">
        <f t="shared" si="16"/>
        <v>0</v>
      </c>
      <c r="AA57" s="113">
        <f t="shared" si="16"/>
        <v>0</v>
      </c>
      <c r="AB57" s="113">
        <f t="shared" si="15"/>
        <v>0</v>
      </c>
      <c r="AC57" s="113">
        <f t="shared" si="15"/>
        <v>0</v>
      </c>
      <c r="AD57" s="113">
        <f t="shared" si="15"/>
        <v>0</v>
      </c>
      <c r="AE57" s="113">
        <f t="shared" si="15"/>
        <v>0</v>
      </c>
      <c r="AF57" s="113">
        <f t="shared" si="15"/>
        <v>0</v>
      </c>
      <c r="AG57" s="113">
        <f t="shared" si="15"/>
        <v>0</v>
      </c>
      <c r="AH57" s="133">
        <f t="shared" si="7"/>
        <v>0</v>
      </c>
      <c r="AI57" s="109"/>
      <c r="AJ57" s="159">
        <f t="shared" si="8"/>
        <v>0</v>
      </c>
      <c r="AK57" s="159">
        <f t="shared" si="9"/>
        <v>0</v>
      </c>
      <c r="AL57" s="159">
        <f t="shared" si="10"/>
        <v>0</v>
      </c>
      <c r="AM57" s="159">
        <f t="shared" si="11"/>
        <v>-249.98</v>
      </c>
      <c r="AN57" s="160" t="e">
        <f t="shared" si="12"/>
        <v>#N/A</v>
      </c>
      <c r="AO57" s="160">
        <f t="shared" si="13"/>
        <v>0</v>
      </c>
    </row>
    <row r="58" spans="1:41">
      <c r="B58" s="94">
        <f t="shared" si="2"/>
        <v>0</v>
      </c>
      <c r="C58" s="115"/>
      <c r="D58" s="116" t="s">
        <v>238</v>
      </c>
      <c r="E58" s="112"/>
      <c r="G58" s="112"/>
      <c r="H58" s="117">
        <f t="shared" ref="H58:T58" si="17">SUM(H10:H57)</f>
        <v>42062.549999999981</v>
      </c>
      <c r="I58" s="117">
        <f t="shared" si="17"/>
        <v>40660.199999999983</v>
      </c>
      <c r="J58" s="117">
        <f t="shared" si="17"/>
        <v>41776.53</v>
      </c>
      <c r="K58" s="117">
        <f t="shared" si="17"/>
        <v>44152.829999999994</v>
      </c>
      <c r="L58" s="117">
        <f t="shared" si="17"/>
        <v>43731.749999999971</v>
      </c>
      <c r="M58" s="117">
        <f t="shared" si="17"/>
        <v>45684.119999999988</v>
      </c>
      <c r="N58" s="117">
        <f t="shared" si="17"/>
        <v>48412.034999999967</v>
      </c>
      <c r="O58" s="117">
        <f t="shared" si="17"/>
        <v>47553.835000000006</v>
      </c>
      <c r="P58" s="117">
        <f t="shared" si="17"/>
        <v>47648.844999999987</v>
      </c>
      <c r="Q58" s="117">
        <f t="shared" si="17"/>
        <v>45724.105000000003</v>
      </c>
      <c r="R58" s="117">
        <f t="shared" si="17"/>
        <v>44250.510000000009</v>
      </c>
      <c r="S58" s="117">
        <f t="shared" si="17"/>
        <v>46399.07</v>
      </c>
      <c r="T58" s="117">
        <f t="shared" si="17"/>
        <v>538056.38000000012</v>
      </c>
      <c r="V58" s="118">
        <f>+SUM(V10:V32)</f>
        <v>2186.4310252893147</v>
      </c>
      <c r="W58" s="118">
        <f t="shared" ref="W58:AG58" si="18">+SUM(W10:W32)</f>
        <v>2149.1242790111455</v>
      </c>
      <c r="X58" s="118">
        <f t="shared" si="18"/>
        <v>2159.7590324844782</v>
      </c>
      <c r="Y58" s="118">
        <f t="shared" si="18"/>
        <v>2218.8345756791487</v>
      </c>
      <c r="Z58" s="118">
        <f t="shared" si="18"/>
        <v>2241.8788697969599</v>
      </c>
      <c r="AA58" s="118">
        <f t="shared" si="18"/>
        <v>2298.3032151533516</v>
      </c>
      <c r="AB58" s="118">
        <f t="shared" si="18"/>
        <v>2347.1013874716832</v>
      </c>
      <c r="AC58" s="118">
        <f t="shared" si="18"/>
        <v>2356.4846927432795</v>
      </c>
      <c r="AD58" s="118">
        <f t="shared" si="18"/>
        <v>2367.7891406007607</v>
      </c>
      <c r="AE58" s="118">
        <f t="shared" si="18"/>
        <v>2322.8964599271303</v>
      </c>
      <c r="AF58" s="118">
        <f t="shared" si="18"/>
        <v>2246.1915975916418</v>
      </c>
      <c r="AG58" s="118">
        <f t="shared" si="18"/>
        <v>2298.5545926963237</v>
      </c>
      <c r="AH58" s="144">
        <f t="shared" ref="AH58" si="19">SUM(AH10:AH57)</f>
        <v>2929.6654580502595</v>
      </c>
      <c r="AJ58" s="155"/>
      <c r="AK58" s="155"/>
      <c r="AL58" s="164">
        <f t="shared" ref="AL58:AM58" si="20">SUM(AL10:AL57)</f>
        <v>1476.8664815815766</v>
      </c>
      <c r="AM58" s="164">
        <f t="shared" si="20"/>
        <v>539533.24648158159</v>
      </c>
    </row>
    <row r="59" spans="1:41">
      <c r="B59" s="94">
        <f t="shared" si="2"/>
        <v>0</v>
      </c>
      <c r="C59" s="115"/>
      <c r="D59" s="116"/>
      <c r="E59" s="112"/>
      <c r="G59" s="112"/>
      <c r="H59" s="119"/>
      <c r="I59" s="119"/>
      <c r="J59" s="119"/>
      <c r="K59" s="119"/>
      <c r="L59" s="119"/>
      <c r="M59" s="119"/>
      <c r="N59" s="119"/>
      <c r="O59" s="119"/>
      <c r="P59" s="119"/>
      <c r="Q59" s="119"/>
      <c r="R59" s="119"/>
      <c r="S59" s="119"/>
      <c r="T59" s="119"/>
      <c r="V59" s="114">
        <f t="shared" si="16"/>
        <v>0</v>
      </c>
      <c r="W59" s="114">
        <f t="shared" si="16"/>
        <v>0</v>
      </c>
      <c r="X59" s="114">
        <f t="shared" si="16"/>
        <v>0</v>
      </c>
      <c r="Y59" s="114">
        <f t="shared" si="16"/>
        <v>0</v>
      </c>
      <c r="Z59" s="114">
        <f t="shared" si="16"/>
        <v>0</v>
      </c>
      <c r="AA59" s="114">
        <f t="shared" si="16"/>
        <v>0</v>
      </c>
      <c r="AB59" s="114">
        <f t="shared" si="15"/>
        <v>0</v>
      </c>
      <c r="AC59" s="114">
        <f t="shared" si="15"/>
        <v>0</v>
      </c>
      <c r="AD59" s="114">
        <f t="shared" si="15"/>
        <v>0</v>
      </c>
      <c r="AE59" s="114">
        <f t="shared" si="15"/>
        <v>0</v>
      </c>
      <c r="AF59" s="114">
        <f t="shared" si="15"/>
        <v>0</v>
      </c>
      <c r="AG59" s="114">
        <f t="shared" si="15"/>
        <v>0</v>
      </c>
      <c r="AJ59" s="155"/>
      <c r="AK59" s="155"/>
      <c r="AL59" s="155"/>
      <c r="AM59" s="155"/>
    </row>
    <row r="60" spans="1:41">
      <c r="B60" s="94">
        <f t="shared" si="2"/>
        <v>0</v>
      </c>
      <c r="C60" s="115"/>
      <c r="D60" s="115"/>
      <c r="E60" s="112"/>
      <c r="G60" s="112"/>
      <c r="H60" s="120"/>
      <c r="I60" s="113"/>
      <c r="J60" s="121"/>
      <c r="V60" s="114">
        <f t="shared" si="16"/>
        <v>0</v>
      </c>
      <c r="W60" s="114">
        <f t="shared" si="16"/>
        <v>0</v>
      </c>
      <c r="X60" s="114">
        <f t="shared" si="16"/>
        <v>0</v>
      </c>
      <c r="Y60" s="114">
        <f t="shared" si="16"/>
        <v>0</v>
      </c>
      <c r="Z60" s="114">
        <f t="shared" si="16"/>
        <v>0</v>
      </c>
      <c r="AA60" s="114">
        <f t="shared" si="16"/>
        <v>0</v>
      </c>
      <c r="AB60" s="114">
        <f t="shared" si="15"/>
        <v>0</v>
      </c>
      <c r="AC60" s="114">
        <f t="shared" si="15"/>
        <v>0</v>
      </c>
      <c r="AD60" s="114">
        <f t="shared" si="15"/>
        <v>0</v>
      </c>
      <c r="AE60" s="114">
        <f t="shared" si="15"/>
        <v>0</v>
      </c>
      <c r="AF60" s="114">
        <f t="shared" si="15"/>
        <v>0</v>
      </c>
      <c r="AG60" s="114">
        <f t="shared" si="15"/>
        <v>0</v>
      </c>
      <c r="AJ60" s="155"/>
      <c r="AK60" s="155"/>
      <c r="AL60" s="155"/>
      <c r="AM60" s="155"/>
    </row>
    <row r="61" spans="1:41">
      <c r="B61" s="94">
        <f t="shared" si="2"/>
        <v>1</v>
      </c>
      <c r="C61" s="122" t="s">
        <v>239</v>
      </c>
      <c r="D61" s="122" t="s">
        <v>239</v>
      </c>
      <c r="E61" s="112"/>
      <c r="G61" s="112"/>
      <c r="H61" s="120"/>
      <c r="I61" s="113"/>
      <c r="J61" s="113"/>
      <c r="V61" s="114">
        <f t="shared" si="16"/>
        <v>0</v>
      </c>
      <c r="W61" s="114">
        <f t="shared" si="16"/>
        <v>0</v>
      </c>
      <c r="X61" s="114">
        <f t="shared" si="16"/>
        <v>0</v>
      </c>
      <c r="Y61" s="114">
        <f t="shared" si="16"/>
        <v>0</v>
      </c>
      <c r="Z61" s="114">
        <f t="shared" si="16"/>
        <v>0</v>
      </c>
      <c r="AA61" s="114">
        <f t="shared" si="16"/>
        <v>0</v>
      </c>
      <c r="AB61" s="114">
        <f t="shared" si="15"/>
        <v>0</v>
      </c>
      <c r="AC61" s="114">
        <f t="shared" si="15"/>
        <v>0</v>
      </c>
      <c r="AD61" s="114">
        <f t="shared" si="15"/>
        <v>0</v>
      </c>
      <c r="AE61" s="114">
        <f t="shared" si="15"/>
        <v>0</v>
      </c>
      <c r="AF61" s="114">
        <f t="shared" si="15"/>
        <v>0</v>
      </c>
      <c r="AG61" s="114">
        <f t="shared" si="15"/>
        <v>0</v>
      </c>
      <c r="AJ61" s="155"/>
      <c r="AK61" s="155"/>
      <c r="AL61" s="155"/>
      <c r="AM61" s="155"/>
    </row>
    <row r="62" spans="1:41" s="92" customFormat="1" ht="12">
      <c r="A62" s="92" t="str">
        <f t="shared" ref="A62:A67" si="21">$A$1&amp;"Residential"&amp;C62</f>
        <v>KITSAP CO -REGULATEDResidentialDRVNRE1RECY</v>
      </c>
      <c r="B62" s="92">
        <f t="shared" si="2"/>
        <v>1</v>
      </c>
      <c r="C62" s="110" t="s">
        <v>240</v>
      </c>
      <c r="D62" s="110" t="str">
        <f>VLOOKUP(C62,'[29]RM Revenue'!J:K,2,FALSE)</f>
        <v>DRIVE IN UP TO 250 EOW-RE</v>
      </c>
      <c r="E62" s="112">
        <f>VLOOKUP(A62,'[29]Kits Reg Svc Codes Jan-Jun'!$A$1:$H$809,8,FALSE)</f>
        <v>2.62</v>
      </c>
      <c r="F62" s="112">
        <f>VLOOKUP(A62,'[29]Service Codes'!$A$1:$H$808,8,FALSE)</f>
        <v>2.62</v>
      </c>
      <c r="G62" s="112"/>
      <c r="H62" s="113">
        <f>SUMIF('[29]RM Revenue'!$B:$B,'Kitsap Regulated - Price Out'!$A62,'[29]RM Revenue'!S:S)</f>
        <v>46.505000000000003</v>
      </c>
      <c r="I62" s="113">
        <f>SUMIF('[29]RM Revenue'!$B:$B,'Kitsap Regulated - Price Out'!$A62,'[29]RM Revenue'!T:T)</f>
        <v>41.265000000000001</v>
      </c>
      <c r="J62" s="113">
        <f>SUMIF('[29]RM Revenue'!$B:$B,'Kitsap Regulated - Price Out'!$A62,'[29]RM Revenue'!U:U)</f>
        <v>44.54</v>
      </c>
      <c r="K62" s="113">
        <f>SUMIF('[29]RM Revenue'!$B:$B,'Kitsap Regulated - Price Out'!$A62,'[29]RM Revenue'!V:V)</f>
        <v>44.54</v>
      </c>
      <c r="L62" s="113">
        <f>SUMIF('[29]RM Revenue'!$B:$B,'Kitsap Regulated - Price Out'!$A62,'[29]RM Revenue'!W:W)</f>
        <v>45.85</v>
      </c>
      <c r="M62" s="113">
        <f>SUMIF('[29]RM Revenue'!$B:$B,'Kitsap Regulated - Price Out'!$A62,'[29]RM Revenue'!X:X)</f>
        <v>45.85</v>
      </c>
      <c r="N62" s="113">
        <f>SUMIF('[29]RM Revenue'!$B:$B,'Kitsap Regulated - Price Out'!$A62,'[29]RM Revenue'!Y:Y)</f>
        <v>47.16</v>
      </c>
      <c r="O62" s="113">
        <f>SUMIF('[29]RM Revenue'!$B:$B,'Kitsap Regulated - Price Out'!$A62,'[29]RM Revenue'!Z:Z)</f>
        <v>47.16</v>
      </c>
      <c r="P62" s="113">
        <f>SUMIF('[29]RM Revenue'!$B:$B,'Kitsap Regulated - Price Out'!$A62,'[29]RM Revenue'!AA:AA)</f>
        <v>49.78</v>
      </c>
      <c r="Q62" s="113">
        <f>SUMIF('[29]RM Revenue'!$B:$B,'Kitsap Regulated - Price Out'!$A62,'[29]RM Revenue'!AB:AB)</f>
        <v>48.730000000000004</v>
      </c>
      <c r="R62" s="113">
        <f>SUMIF('[29]RM Revenue'!$B:$B,'Kitsap Regulated - Price Out'!$A62,'[29]RM Revenue'!AC:AC)</f>
        <v>45.064999999999998</v>
      </c>
      <c r="S62" s="113">
        <f>SUMIF('[29]RM Revenue'!$B:$B,'Kitsap Regulated - Price Out'!$A62,'[29]RM Revenue'!AD:AD)</f>
        <v>37.204999999999998</v>
      </c>
      <c r="T62" s="113">
        <f t="shared" ref="T62:T71" si="22">SUM(H62:S62)</f>
        <v>543.65</v>
      </c>
      <c r="U62" s="113"/>
      <c r="V62" s="113">
        <f t="shared" si="16"/>
        <v>17.75</v>
      </c>
      <c r="W62" s="113">
        <f t="shared" si="16"/>
        <v>15.75</v>
      </c>
      <c r="X62" s="113">
        <f t="shared" si="16"/>
        <v>17</v>
      </c>
      <c r="Y62" s="113">
        <f t="shared" si="16"/>
        <v>17</v>
      </c>
      <c r="Z62" s="113">
        <f t="shared" si="16"/>
        <v>17.5</v>
      </c>
      <c r="AA62" s="113">
        <f t="shared" si="16"/>
        <v>17.5</v>
      </c>
      <c r="AB62" s="113">
        <f t="shared" si="15"/>
        <v>17.999999999999996</v>
      </c>
      <c r="AC62" s="113">
        <f t="shared" si="15"/>
        <v>17.999999999999996</v>
      </c>
      <c r="AD62" s="113">
        <f t="shared" si="15"/>
        <v>19</v>
      </c>
      <c r="AE62" s="113">
        <f t="shared" si="15"/>
        <v>18.599236641221374</v>
      </c>
      <c r="AF62" s="113">
        <f t="shared" si="15"/>
        <v>17.200381679389313</v>
      </c>
      <c r="AG62" s="113">
        <f t="shared" si="15"/>
        <v>14.200381679389311</v>
      </c>
      <c r="AH62" s="133">
        <f t="shared" ref="AH62:AH65" si="23">AVERAGE(V62:AG62)</f>
        <v>17.291666666666668</v>
      </c>
      <c r="AJ62" s="159">
        <f t="shared" ref="AJ62:AJ71" si="24">+IFERROR(F62*(1+$AL$3),0)</f>
        <v>2.6271389606872151</v>
      </c>
      <c r="AK62" s="159">
        <f t="shared" ref="AK62:AK71" si="25">+IFERROR(AJ62-F62,0)</f>
        <v>7.1389606872149791E-3</v>
      </c>
      <c r="AL62" s="159">
        <f t="shared" ref="AL62:AL71" si="26">+AK62*12*AH62</f>
        <v>1.4813343425971082</v>
      </c>
      <c r="AM62" s="159">
        <f t="shared" ref="AM62:AM71" si="27">+AL62+T62</f>
        <v>545.13133434259703</v>
      </c>
      <c r="AN62" s="160">
        <f t="shared" ref="AN62" si="28">+AK62/F62</f>
        <v>2.7247941554255643E-3</v>
      </c>
      <c r="AO62" s="160">
        <f t="shared" ref="AO62" si="29">+AL62/T62</f>
        <v>2.7247941554255648E-3</v>
      </c>
    </row>
    <row r="63" spans="1:41" s="92" customFormat="1" ht="15.75" customHeight="1">
      <c r="A63" s="92" t="str">
        <f t="shared" si="21"/>
        <v>KITSAP CO -REGULATEDResidentialDRVNRE1RECYMA</v>
      </c>
      <c r="B63" s="92">
        <f t="shared" si="2"/>
        <v>1</v>
      </c>
      <c r="C63" s="109" t="s">
        <v>241</v>
      </c>
      <c r="D63" s="110" t="str">
        <f>VLOOKUP(C63,'[29]RM Revenue'!J:K,2,FALSE)</f>
        <v>DRIVE IN UP TO 250 EOW-RE</v>
      </c>
      <c r="E63" s="112">
        <f>VLOOKUP(A63,'[29]Kits Reg Svc Codes Jan-Jun'!$A$1:$H$809,8,FALSE)</f>
        <v>2.63</v>
      </c>
      <c r="F63" s="112">
        <f>VLOOKUP(A63,'[29]Service Codes'!$A$1:$H$808,8,FALSE)</f>
        <v>2.63</v>
      </c>
      <c r="G63" s="112"/>
      <c r="H63" s="113">
        <f>SUMIF('[29]RM Revenue'!$B:$B,'Kitsap Regulated - Price Out'!$A63,'[29]RM Revenue'!S:S)</f>
        <v>36.82</v>
      </c>
      <c r="I63" s="113">
        <f>SUMIF('[29]RM Revenue'!$B:$B,'Kitsap Regulated - Price Out'!$A63,'[29]RM Revenue'!T:T)</f>
        <v>36.82</v>
      </c>
      <c r="J63" s="113">
        <f>SUMIF('[29]RM Revenue'!$B:$B,'Kitsap Regulated - Price Out'!$A63,'[29]RM Revenue'!U:U)</f>
        <v>36.82</v>
      </c>
      <c r="K63" s="113">
        <f>SUMIF('[29]RM Revenue'!$B:$B,'Kitsap Regulated - Price Out'!$A63,'[29]RM Revenue'!V:V)</f>
        <v>36.82</v>
      </c>
      <c r="L63" s="113">
        <f>SUMIF('[29]RM Revenue'!$B:$B,'Kitsap Regulated - Price Out'!$A63,'[29]RM Revenue'!W:W)</f>
        <v>36.82</v>
      </c>
      <c r="M63" s="113">
        <f>SUMIF('[29]RM Revenue'!$B:$B,'Kitsap Regulated - Price Out'!$A63,'[29]RM Revenue'!X:X)</f>
        <v>36.82</v>
      </c>
      <c r="N63" s="113">
        <f>SUMIF('[29]RM Revenue'!$B:$B,'Kitsap Regulated - Price Out'!$A63,'[29]RM Revenue'!Y:Y)</f>
        <v>34.19</v>
      </c>
      <c r="O63" s="113">
        <f>SUMIF('[29]RM Revenue'!$B:$B,'Kitsap Regulated - Price Out'!$A63,'[29]RM Revenue'!Z:Z)</f>
        <v>34.19</v>
      </c>
      <c r="P63" s="113">
        <f>SUMIF('[29]RM Revenue'!$B:$B,'Kitsap Regulated - Price Out'!$A63,'[29]RM Revenue'!AA:AA)</f>
        <v>36.82</v>
      </c>
      <c r="Q63" s="113">
        <f>SUMIF('[29]RM Revenue'!$B:$B,'Kitsap Regulated - Price Out'!$A63,'[29]RM Revenue'!AB:AB)</f>
        <v>35.51</v>
      </c>
      <c r="R63" s="113">
        <f>SUMIF('[29]RM Revenue'!$B:$B,'Kitsap Regulated - Price Out'!$A63,'[29]RM Revenue'!AC:AC)</f>
        <v>36.82</v>
      </c>
      <c r="S63" s="113">
        <f>SUMIF('[29]RM Revenue'!$B:$B,'Kitsap Regulated - Price Out'!$A63,'[29]RM Revenue'!AD:AD)</f>
        <v>36.82</v>
      </c>
      <c r="T63" s="113">
        <f t="shared" si="22"/>
        <v>435.26999999999992</v>
      </c>
      <c r="U63" s="113"/>
      <c r="V63" s="113">
        <f t="shared" si="16"/>
        <v>14</v>
      </c>
      <c r="W63" s="113">
        <f t="shared" si="16"/>
        <v>14</v>
      </c>
      <c r="X63" s="113">
        <f t="shared" si="16"/>
        <v>14</v>
      </c>
      <c r="Y63" s="113">
        <f t="shared" si="16"/>
        <v>14</v>
      </c>
      <c r="Z63" s="113">
        <f t="shared" si="16"/>
        <v>14</v>
      </c>
      <c r="AA63" s="113">
        <f t="shared" si="16"/>
        <v>14</v>
      </c>
      <c r="AB63" s="113">
        <f t="shared" ref="AB63:AG87" si="30">IFERROR(N63/$F63,0)</f>
        <v>13</v>
      </c>
      <c r="AC63" s="113">
        <f t="shared" si="30"/>
        <v>13</v>
      </c>
      <c r="AD63" s="113">
        <f t="shared" si="30"/>
        <v>14</v>
      </c>
      <c r="AE63" s="113">
        <f t="shared" si="30"/>
        <v>13.50190114068441</v>
      </c>
      <c r="AF63" s="113">
        <f t="shared" si="30"/>
        <v>14</v>
      </c>
      <c r="AG63" s="113">
        <f t="shared" si="30"/>
        <v>14</v>
      </c>
      <c r="AH63" s="133">
        <f t="shared" si="23"/>
        <v>13.791825095057035</v>
      </c>
      <c r="AI63" s="109"/>
      <c r="AJ63" s="159">
        <f t="shared" si="24"/>
        <v>2.637166208628769</v>
      </c>
      <c r="AK63" s="159">
        <f t="shared" si="25"/>
        <v>7.1662086287691551E-3</v>
      </c>
      <c r="AL63" s="159">
        <f t="shared" si="26"/>
        <v>1.1860211520320725</v>
      </c>
      <c r="AM63" s="159">
        <f t="shared" si="27"/>
        <v>436.45602115203201</v>
      </c>
      <c r="AN63" s="160">
        <f t="shared" ref="AN63:AN71" si="31">+AK63/F63</f>
        <v>2.7247941554255344E-3</v>
      </c>
      <c r="AO63" s="160">
        <f t="shared" ref="AO63:AO71" si="32">+AL63/T63</f>
        <v>2.7247941554255353E-3</v>
      </c>
    </row>
    <row r="64" spans="1:41" s="92" customFormat="1" ht="15.75" customHeight="1">
      <c r="A64" s="92" t="str">
        <f t="shared" si="21"/>
        <v>KITSAP CO -REGULATEDResidentialDRVNRE2RECY</v>
      </c>
      <c r="B64" s="92">
        <f t="shared" si="2"/>
        <v>1</v>
      </c>
      <c r="C64" s="109" t="s">
        <v>242</v>
      </c>
      <c r="D64" s="110" t="str">
        <f>VLOOKUP(C64,'[29]RM Revenue'!J:K,2,FALSE)</f>
        <v>DRIVE IN OVER 250 EOW-REC</v>
      </c>
      <c r="E64" s="112">
        <f>VLOOKUP(A64,'[29]Kits Reg Svc Codes Jan-Jun'!$A$1:$H$809,8,FALSE)</f>
        <v>3.29</v>
      </c>
      <c r="F64" s="112">
        <f>VLOOKUP(A64,'[29]Service Codes'!$A$1:$H$808,8,FALSE)</f>
        <v>3.29</v>
      </c>
      <c r="G64" s="112"/>
      <c r="H64" s="113">
        <f>SUMIF('[29]RM Revenue'!$B:$B,'Kitsap Regulated - Price Out'!$A64,'[29]RM Revenue'!S:S)</f>
        <v>9.8699999999999992</v>
      </c>
      <c r="I64" s="113">
        <f>SUMIF('[29]RM Revenue'!$B:$B,'Kitsap Regulated - Price Out'!$A64,'[29]RM Revenue'!T:T)</f>
        <v>9.8699999999999992</v>
      </c>
      <c r="J64" s="113">
        <f>SUMIF('[29]RM Revenue'!$B:$B,'Kitsap Regulated - Price Out'!$A64,'[29]RM Revenue'!U:U)</f>
        <v>9.8699999999999992</v>
      </c>
      <c r="K64" s="113">
        <f>SUMIF('[29]RM Revenue'!$B:$B,'Kitsap Regulated - Price Out'!$A64,'[29]RM Revenue'!V:V)</f>
        <v>9.8699999999999992</v>
      </c>
      <c r="L64" s="113">
        <f>SUMIF('[29]RM Revenue'!$B:$B,'Kitsap Regulated - Price Out'!$A64,'[29]RM Revenue'!W:W)</f>
        <v>9.8699999999999992</v>
      </c>
      <c r="M64" s="113">
        <f>SUMIF('[29]RM Revenue'!$B:$B,'Kitsap Regulated - Price Out'!$A64,'[29]RM Revenue'!X:X)</f>
        <v>9.8699999999999992</v>
      </c>
      <c r="N64" s="113">
        <f>SUMIF('[29]RM Revenue'!$B:$B,'Kitsap Regulated - Price Out'!$A64,'[29]RM Revenue'!Y:Y)</f>
        <v>12.34</v>
      </c>
      <c r="O64" s="113">
        <f>SUMIF('[29]RM Revenue'!$B:$B,'Kitsap Regulated - Price Out'!$A64,'[29]RM Revenue'!Z:Z)</f>
        <v>12.34</v>
      </c>
      <c r="P64" s="113">
        <f>SUMIF('[29]RM Revenue'!$B:$B,'Kitsap Regulated - Price Out'!$A64,'[29]RM Revenue'!AA:AA)</f>
        <v>13.16</v>
      </c>
      <c r="Q64" s="113">
        <f>SUMIF('[29]RM Revenue'!$B:$B,'Kitsap Regulated - Price Out'!$A64,'[29]RM Revenue'!AB:AB)</f>
        <v>13.16</v>
      </c>
      <c r="R64" s="113">
        <f>SUMIF('[29]RM Revenue'!$B:$B,'Kitsap Regulated - Price Out'!$A64,'[29]RM Revenue'!AC:AC)</f>
        <v>13.16</v>
      </c>
      <c r="S64" s="113">
        <f>SUMIF('[29]RM Revenue'!$B:$B,'Kitsap Regulated - Price Out'!$A64,'[29]RM Revenue'!AD:AD)</f>
        <v>13.16</v>
      </c>
      <c r="T64" s="113">
        <f t="shared" si="22"/>
        <v>136.54</v>
      </c>
      <c r="U64" s="113"/>
      <c r="V64" s="113">
        <f t="shared" si="16"/>
        <v>2.9999999999999996</v>
      </c>
      <c r="W64" s="113">
        <f t="shared" si="16"/>
        <v>2.9999999999999996</v>
      </c>
      <c r="X64" s="113">
        <f t="shared" si="16"/>
        <v>2.9999999999999996</v>
      </c>
      <c r="Y64" s="113">
        <f t="shared" si="16"/>
        <v>2.9999999999999996</v>
      </c>
      <c r="Z64" s="113">
        <f t="shared" si="16"/>
        <v>2.9999999999999996</v>
      </c>
      <c r="AA64" s="113">
        <f t="shared" si="16"/>
        <v>2.9999999999999996</v>
      </c>
      <c r="AB64" s="113">
        <f t="shared" si="30"/>
        <v>3.7507598784194527</v>
      </c>
      <c r="AC64" s="113">
        <f t="shared" si="30"/>
        <v>3.7507598784194527</v>
      </c>
      <c r="AD64" s="113">
        <f t="shared" si="30"/>
        <v>4</v>
      </c>
      <c r="AE64" s="113">
        <f t="shared" si="30"/>
        <v>4</v>
      </c>
      <c r="AF64" s="113">
        <f t="shared" si="30"/>
        <v>4</v>
      </c>
      <c r="AG64" s="113">
        <f t="shared" si="30"/>
        <v>4</v>
      </c>
      <c r="AH64" s="133">
        <f t="shared" si="23"/>
        <v>3.4584599797365754</v>
      </c>
      <c r="AI64" s="109"/>
      <c r="AJ64" s="159">
        <f t="shared" si="24"/>
        <v>3.2989645727713501</v>
      </c>
      <c r="AK64" s="159">
        <f t="shared" si="25"/>
        <v>8.9645727713500989E-3</v>
      </c>
      <c r="AL64" s="159">
        <f t="shared" si="26"/>
        <v>0.37204339398180625</v>
      </c>
      <c r="AM64" s="159">
        <f t="shared" si="27"/>
        <v>136.9120433939818</v>
      </c>
      <c r="AN64" s="160">
        <f t="shared" si="31"/>
        <v>2.7247941554255617E-3</v>
      </c>
      <c r="AO64" s="160">
        <f t="shared" si="32"/>
        <v>2.7247941554255622E-3</v>
      </c>
    </row>
    <row r="65" spans="1:41" s="92" customFormat="1" ht="15.75" hidden="1" customHeight="1">
      <c r="A65" s="92" t="str">
        <f t="shared" si="21"/>
        <v>KITSAP CO -REGULATEDResidentialDRVNROC1RECY</v>
      </c>
      <c r="B65" s="92">
        <f t="shared" si="2"/>
        <v>1</v>
      </c>
      <c r="C65" s="109" t="s">
        <v>359</v>
      </c>
      <c r="D65" s="183">
        <f>IFERROR((VLOOKUP(C65,'[29]RM Revenue'!J:K,2,FALSE)),0)</f>
        <v>0</v>
      </c>
      <c r="E65" s="112" t="e">
        <f>VLOOKUP(A65,'[29]Kits Reg Svc Codes Jan-Jun'!$A$1:$H$809,8,FALSE)</f>
        <v>#N/A</v>
      </c>
      <c r="F65" s="112" t="e">
        <f>VLOOKUP(A65,'[29]Service Codes'!$A$1:$H$808,8,FALSE)</f>
        <v>#N/A</v>
      </c>
      <c r="G65" s="112"/>
      <c r="H65" s="113">
        <f>SUMIF('[29]RM Revenue'!$B:$B,'Kitsap Regulated - Price Out'!$A65,'[29]RM Revenue'!S:S)</f>
        <v>0</v>
      </c>
      <c r="I65" s="113">
        <f>SUMIF('[29]RM Revenue'!$B:$B,'Kitsap Regulated - Price Out'!$A65,'[29]RM Revenue'!T:T)</f>
        <v>0</v>
      </c>
      <c r="J65" s="113">
        <f>SUMIF('[29]RM Revenue'!$B:$B,'Kitsap Regulated - Price Out'!$A65,'[29]RM Revenue'!U:U)</f>
        <v>0</v>
      </c>
      <c r="K65" s="113">
        <f>SUMIF('[29]RM Revenue'!$B:$B,'Kitsap Regulated - Price Out'!$A65,'[29]RM Revenue'!V:V)</f>
        <v>0</v>
      </c>
      <c r="L65" s="113">
        <f>SUMIF('[29]RM Revenue'!$B:$B,'Kitsap Regulated - Price Out'!$A65,'[29]RM Revenue'!W:W)</f>
        <v>0</v>
      </c>
      <c r="M65" s="113">
        <f>SUMIF('[29]RM Revenue'!$B:$B,'Kitsap Regulated - Price Out'!$A65,'[29]RM Revenue'!X:X)</f>
        <v>0</v>
      </c>
      <c r="N65" s="113">
        <f>SUMIF('[29]RM Revenue'!$B:$B,'Kitsap Regulated - Price Out'!$A65,'[29]RM Revenue'!Y:Y)</f>
        <v>0</v>
      </c>
      <c r="O65" s="113">
        <f>SUMIF('[29]RM Revenue'!$B:$B,'Kitsap Regulated - Price Out'!$A65,'[29]RM Revenue'!Z:Z)</f>
        <v>0</v>
      </c>
      <c r="P65" s="113">
        <f>SUMIF('[29]RM Revenue'!$B:$B,'Kitsap Regulated - Price Out'!$A65,'[29]RM Revenue'!AA:AA)</f>
        <v>0</v>
      </c>
      <c r="Q65" s="113">
        <f>SUMIF('[29]RM Revenue'!$B:$B,'Kitsap Regulated - Price Out'!$A65,'[29]RM Revenue'!AB:AB)</f>
        <v>0</v>
      </c>
      <c r="R65" s="113">
        <f>SUMIF('[29]RM Revenue'!$B:$B,'Kitsap Regulated - Price Out'!$A65,'[29]RM Revenue'!AC:AC)</f>
        <v>0</v>
      </c>
      <c r="S65" s="113">
        <f>SUMIF('[29]RM Revenue'!$B:$B,'Kitsap Regulated - Price Out'!$A65,'[29]RM Revenue'!AD:AD)</f>
        <v>0</v>
      </c>
      <c r="T65" s="113">
        <f>SUM(H65:S65)</f>
        <v>0</v>
      </c>
      <c r="U65" s="113"/>
      <c r="V65" s="113">
        <f t="shared" si="16"/>
        <v>0</v>
      </c>
      <c r="W65" s="113">
        <f t="shared" si="16"/>
        <v>0</v>
      </c>
      <c r="X65" s="113">
        <f t="shared" si="16"/>
        <v>0</v>
      </c>
      <c r="Y65" s="113">
        <f t="shared" si="16"/>
        <v>0</v>
      </c>
      <c r="Z65" s="113">
        <f t="shared" si="16"/>
        <v>0</v>
      </c>
      <c r="AA65" s="113">
        <f t="shared" si="16"/>
        <v>0</v>
      </c>
      <c r="AB65" s="113">
        <f t="shared" si="30"/>
        <v>0</v>
      </c>
      <c r="AC65" s="113">
        <f t="shared" si="30"/>
        <v>0</v>
      </c>
      <c r="AD65" s="113">
        <f t="shared" si="30"/>
        <v>0</v>
      </c>
      <c r="AE65" s="113">
        <f t="shared" si="30"/>
        <v>0</v>
      </c>
      <c r="AF65" s="113">
        <f t="shared" si="30"/>
        <v>0</v>
      </c>
      <c r="AG65" s="113">
        <f t="shared" si="30"/>
        <v>0</v>
      </c>
      <c r="AH65" s="133">
        <f t="shared" si="23"/>
        <v>0</v>
      </c>
      <c r="AI65" s="109"/>
      <c r="AJ65" s="159">
        <f t="shared" si="24"/>
        <v>0</v>
      </c>
      <c r="AK65" s="159">
        <f t="shared" si="25"/>
        <v>0</v>
      </c>
      <c r="AL65" s="159">
        <f t="shared" si="26"/>
        <v>0</v>
      </c>
      <c r="AM65" s="159">
        <f t="shared" si="27"/>
        <v>0</v>
      </c>
      <c r="AN65" s="160" t="e">
        <f t="shared" si="31"/>
        <v>#N/A</v>
      </c>
      <c r="AO65" s="160" t="e">
        <f t="shared" si="32"/>
        <v>#DIV/0!</v>
      </c>
    </row>
    <row r="66" spans="1:41" s="92" customFormat="1" ht="12">
      <c r="A66" s="92" t="str">
        <f t="shared" si="21"/>
        <v>KITSAP CO -REGULATEDResidentialRECYR</v>
      </c>
      <c r="B66" s="92">
        <f t="shared" si="2"/>
        <v>1</v>
      </c>
      <c r="C66" s="110" t="s">
        <v>245</v>
      </c>
      <c r="D66" s="110" t="str">
        <f>VLOOKUP(C66,'[29]RM Revenue'!J:K,2,FALSE)</f>
        <v>RESIDENTIAL RECYCLE</v>
      </c>
      <c r="E66" s="112">
        <f>VLOOKUP(A66,'[29]Kits Reg Svc Codes Jan-Jun'!$A$1:$H$809,8,FALSE)</f>
        <v>9.16</v>
      </c>
      <c r="F66" s="112">
        <f>VLOOKUP(A66,'[29]Service Codes'!$A$1:$H$808,8,FALSE)</f>
        <v>8.33</v>
      </c>
      <c r="G66" s="112"/>
      <c r="H66" s="113">
        <f>SUMIF('[29]RM Revenue'!$B:$B,'Kitsap Regulated - Price Out'!$A66,'[29]RM Revenue'!S:S)</f>
        <v>17668.035</v>
      </c>
      <c r="I66" s="113">
        <f>SUMIF('[29]RM Revenue'!$B:$B,'Kitsap Regulated - Price Out'!$A66,'[29]RM Revenue'!T:T)</f>
        <v>17430.674999999999</v>
      </c>
      <c r="J66" s="113">
        <f>SUMIF('[29]RM Revenue'!$B:$B,'Kitsap Regulated - Price Out'!$A66,'[29]RM Revenue'!U:U)</f>
        <v>17474.325000000001</v>
      </c>
      <c r="K66" s="113">
        <f>SUMIF('[29]RM Revenue'!$B:$B,'Kitsap Regulated - Price Out'!$A66,'[29]RM Revenue'!V:V)</f>
        <v>17932.625</v>
      </c>
      <c r="L66" s="113">
        <f>SUMIF('[29]RM Revenue'!$B:$B,'Kitsap Regulated - Price Out'!$A66,'[29]RM Revenue'!W:W)</f>
        <v>18092.875</v>
      </c>
      <c r="M66" s="113">
        <f>SUMIF('[29]RM Revenue'!$B:$B,'Kitsap Regulated - Price Out'!$A66,'[29]RM Revenue'!X:X)</f>
        <v>18505.424999999999</v>
      </c>
      <c r="N66" s="113">
        <f>SUMIF('[29]RM Revenue'!$B:$B,'Kitsap Regulated - Price Out'!$A66,'[29]RM Revenue'!Y:Y)</f>
        <v>18952.900000000001</v>
      </c>
      <c r="O66" s="113">
        <f>SUMIF('[29]RM Revenue'!$B:$B,'Kitsap Regulated - Price Out'!$A66,'[29]RM Revenue'!Z:Z)</f>
        <v>19058.810000000001</v>
      </c>
      <c r="P66" s="113">
        <f>SUMIF('[29]RM Revenue'!$B:$B,'Kitsap Regulated - Price Out'!$A66,'[29]RM Revenue'!AA:AA)</f>
        <v>19111.215</v>
      </c>
      <c r="Q66" s="113">
        <f>SUMIF('[29]RM Revenue'!$B:$B,'Kitsap Regulated - Price Out'!$A66,'[29]RM Revenue'!AB:AB)</f>
        <v>18772.755000000001</v>
      </c>
      <c r="R66" s="113">
        <f>SUMIF('[29]RM Revenue'!$B:$B,'Kitsap Regulated - Price Out'!$A66,'[29]RM Revenue'!AC:AC)</f>
        <v>18158.125</v>
      </c>
      <c r="S66" s="113">
        <f>SUMIF('[29]RM Revenue'!$B:$B,'Kitsap Regulated - Price Out'!$A66,'[29]RM Revenue'!AD:AD)</f>
        <v>18581.175000000003</v>
      </c>
      <c r="T66" s="113">
        <f>SUM(H66:S66)</f>
        <v>219738.94</v>
      </c>
      <c r="U66" s="113"/>
      <c r="V66" s="113">
        <f t="shared" si="16"/>
        <v>1928.8247816593887</v>
      </c>
      <c r="W66" s="113">
        <f t="shared" si="16"/>
        <v>1902.91211790393</v>
      </c>
      <c r="X66" s="113">
        <f t="shared" si="16"/>
        <v>1907.6774017467249</v>
      </c>
      <c r="Y66" s="113">
        <f t="shared" si="16"/>
        <v>1957.710152838428</v>
      </c>
      <c r="Z66" s="113">
        <f t="shared" si="16"/>
        <v>1975.2046943231442</v>
      </c>
      <c r="AA66" s="113">
        <f t="shared" si="16"/>
        <v>2020.242903930131</v>
      </c>
      <c r="AB66" s="113">
        <f t="shared" si="30"/>
        <v>2275.2581032412968</v>
      </c>
      <c r="AC66" s="113">
        <f t="shared" si="30"/>
        <v>2287.9723889555826</v>
      </c>
      <c r="AD66" s="113">
        <f t="shared" si="30"/>
        <v>2294.2635054021607</v>
      </c>
      <c r="AE66" s="113">
        <f t="shared" si="30"/>
        <v>2253.6320528211286</v>
      </c>
      <c r="AF66" s="113">
        <f t="shared" si="30"/>
        <v>2179.8469387755104</v>
      </c>
      <c r="AG66" s="113">
        <f t="shared" si="30"/>
        <v>2230.633253301321</v>
      </c>
      <c r="AH66" s="133">
        <f>AVERAGE(V66:AG66)</f>
        <v>2101.1815245748953</v>
      </c>
      <c r="AJ66" s="159">
        <f t="shared" si="24"/>
        <v>8.3526975353146948</v>
      </c>
      <c r="AK66" s="159">
        <f t="shared" si="25"/>
        <v>2.2697535314694761E-2</v>
      </c>
      <c r="AL66" s="159">
        <f t="shared" si="26"/>
        <v>572.29970227947433</v>
      </c>
      <c r="AM66" s="159">
        <f t="shared" si="27"/>
        <v>220311.23970227948</v>
      </c>
      <c r="AN66" s="160">
        <f t="shared" si="31"/>
        <v>2.7247941554255414E-3</v>
      </c>
      <c r="AO66" s="160">
        <f t="shared" si="32"/>
        <v>2.6044528215139035E-3</v>
      </c>
    </row>
    <row r="67" spans="1:41" s="92" customFormat="1" ht="15.75" customHeight="1">
      <c r="A67" s="92" t="str">
        <f t="shared" si="21"/>
        <v>KITSAP CO -REGULATEDResidentialRECYONLY</v>
      </c>
      <c r="B67" s="92">
        <f t="shared" si="2"/>
        <v>1</v>
      </c>
      <c r="C67" s="109" t="s">
        <v>246</v>
      </c>
      <c r="D67" s="110" t="str">
        <f>VLOOKUP(C67,'[29]RM Revenue'!J:K,2,FALSE)</f>
        <v>RECYCLE SERVICE ONLY</v>
      </c>
      <c r="E67" s="112">
        <f>VLOOKUP(A67,'[29]Kits Reg Svc Codes Jan-Jun'!$A$1:$H$809,8,FALSE)</f>
        <v>9.81</v>
      </c>
      <c r="F67" s="112">
        <f>VLOOKUP(A67,'[29]Service Codes'!$A$1:$H$808,8,FALSE)</f>
        <v>8.83</v>
      </c>
      <c r="G67" s="112"/>
      <c r="H67" s="113">
        <f>SUMIF('[29]RM Revenue'!$B:$B,'Kitsap Regulated - Price Out'!$A67,'[29]RM Revenue'!S:S)</f>
        <v>105.96</v>
      </c>
      <c r="I67" s="113">
        <f>SUMIF('[29]RM Revenue'!$B:$B,'Kitsap Regulated - Price Out'!$A67,'[29]RM Revenue'!T:T)</f>
        <v>105.96</v>
      </c>
      <c r="J67" s="113">
        <f>SUMIF('[29]RM Revenue'!$B:$B,'Kitsap Regulated - Price Out'!$A67,'[29]RM Revenue'!U:U)</f>
        <v>105.96</v>
      </c>
      <c r="K67" s="113">
        <f>SUMIF('[29]RM Revenue'!$B:$B,'Kitsap Regulated - Price Out'!$A67,'[29]RM Revenue'!V:V)</f>
        <v>105.96</v>
      </c>
      <c r="L67" s="113">
        <f>SUMIF('[29]RM Revenue'!$B:$B,'Kitsap Regulated - Price Out'!$A67,'[29]RM Revenue'!W:W)</f>
        <v>105.96</v>
      </c>
      <c r="M67" s="113">
        <f>SUMIF('[29]RM Revenue'!$B:$B,'Kitsap Regulated - Price Out'!$A67,'[29]RM Revenue'!X:X)</f>
        <v>105.96</v>
      </c>
      <c r="N67" s="113">
        <f>SUMIF('[29]RM Revenue'!$B:$B,'Kitsap Regulated - Price Out'!$A67,'[29]RM Revenue'!Y:Y)</f>
        <v>97.13</v>
      </c>
      <c r="O67" s="113">
        <f>SUMIF('[29]RM Revenue'!$B:$B,'Kitsap Regulated - Price Out'!$A67,'[29]RM Revenue'!Z:Z)</f>
        <v>97.13</v>
      </c>
      <c r="P67" s="113">
        <f>SUMIF('[29]RM Revenue'!$B:$B,'Kitsap Regulated - Price Out'!$A67,'[29]RM Revenue'!AA:AA)</f>
        <v>97.13</v>
      </c>
      <c r="Q67" s="113">
        <f>SUMIF('[29]RM Revenue'!$B:$B,'Kitsap Regulated - Price Out'!$A67,'[29]RM Revenue'!AB:AB)</f>
        <v>97.13</v>
      </c>
      <c r="R67" s="113">
        <f>SUMIF('[29]RM Revenue'!$B:$B,'Kitsap Regulated - Price Out'!$A67,'[29]RM Revenue'!AC:AC)</f>
        <v>90.51</v>
      </c>
      <c r="S67" s="113">
        <f>SUMIF('[29]RM Revenue'!$B:$B,'Kitsap Regulated - Price Out'!$A67,'[29]RM Revenue'!AD:AD)</f>
        <v>90.51</v>
      </c>
      <c r="T67" s="113">
        <f t="shared" si="22"/>
        <v>1205.3</v>
      </c>
      <c r="U67" s="113"/>
      <c r="V67" s="113">
        <f t="shared" si="16"/>
        <v>10.801223241590213</v>
      </c>
      <c r="W67" s="113">
        <f t="shared" si="16"/>
        <v>10.801223241590213</v>
      </c>
      <c r="X67" s="113">
        <f t="shared" si="16"/>
        <v>10.801223241590213</v>
      </c>
      <c r="Y67" s="113">
        <f t="shared" si="16"/>
        <v>10.801223241590213</v>
      </c>
      <c r="Z67" s="113">
        <f t="shared" si="16"/>
        <v>10.801223241590213</v>
      </c>
      <c r="AA67" s="113">
        <f t="shared" si="16"/>
        <v>10.801223241590213</v>
      </c>
      <c r="AB67" s="113">
        <f t="shared" si="30"/>
        <v>11</v>
      </c>
      <c r="AC67" s="113">
        <f t="shared" si="30"/>
        <v>11</v>
      </c>
      <c r="AD67" s="113">
        <f t="shared" si="30"/>
        <v>11</v>
      </c>
      <c r="AE67" s="113">
        <f t="shared" si="30"/>
        <v>11</v>
      </c>
      <c r="AF67" s="113">
        <f t="shared" si="30"/>
        <v>10.250283125707815</v>
      </c>
      <c r="AG67" s="113">
        <f t="shared" si="30"/>
        <v>10.250283125707815</v>
      </c>
      <c r="AH67" s="133">
        <f>AVERAGE(V67:AG67)</f>
        <v>10.775658808413075</v>
      </c>
      <c r="AI67" s="109"/>
      <c r="AJ67" s="159">
        <f t="shared" si="24"/>
        <v>8.8540599323924081</v>
      </c>
      <c r="AK67" s="159">
        <f t="shared" si="25"/>
        <v>2.4059932392408001E-2</v>
      </c>
      <c r="AL67" s="159">
        <f t="shared" si="26"/>
        <v>3.1111394689688923</v>
      </c>
      <c r="AM67" s="159">
        <f t="shared" si="27"/>
        <v>1208.4111394689689</v>
      </c>
      <c r="AN67" s="160">
        <f t="shared" si="31"/>
        <v>2.7247941554255947E-3</v>
      </c>
      <c r="AO67" s="160">
        <f t="shared" si="32"/>
        <v>2.5812158541183875E-3</v>
      </c>
    </row>
    <row r="68" spans="1:41" s="92" customFormat="1">
      <c r="A68" s="92" t="str">
        <f>$A$1&amp;"COMMERCIAL RECYCLE"&amp;C68</f>
        <v>KITSAP CO -REGULATEDCOMMERCIAL RECYCLERECYCRMA</v>
      </c>
      <c r="B68" s="92">
        <f t="shared" si="2"/>
        <v>1</v>
      </c>
      <c r="C68" s="110" t="s">
        <v>247</v>
      </c>
      <c r="D68" s="110" t="str">
        <f>VLOOKUP(C68,'[29]RM Revenue'!J:K,2,FALSE)</f>
        <v>RECYCLE MONTHLY ARREARS</v>
      </c>
      <c r="E68" s="112">
        <f>VLOOKUP(A68,'[29]Kits Reg Svc Codes Jan-Jun'!$A$1:$H$809,8,FALSE)</f>
        <v>9.16</v>
      </c>
      <c r="F68" s="112">
        <f>VLOOKUP(A68,'[29]Service Codes'!$A$1:$H$808,8,FALSE)</f>
        <v>8.33</v>
      </c>
      <c r="G68" s="112"/>
      <c r="H68" s="113">
        <f>SUMIF('[29]RM Revenue'!$B:$B,'Kitsap Regulated - Price Out'!$A68,'[29]RM Revenue'!S:S)</f>
        <v>978.78</v>
      </c>
      <c r="I68" s="113">
        <f>SUMIF('[29]RM Revenue'!$B:$B,'Kitsap Regulated - Price Out'!$A68,'[29]RM Revenue'!T:T)</f>
        <v>953.79</v>
      </c>
      <c r="J68" s="113">
        <f>SUMIF('[29]RM Revenue'!$B:$B,'Kitsap Regulated - Price Out'!$A68,'[29]RM Revenue'!U:U)</f>
        <v>982.95</v>
      </c>
      <c r="K68" s="113">
        <f>SUMIF('[29]RM Revenue'!$B:$B,'Kitsap Regulated - Price Out'!$A68,'[29]RM Revenue'!V:V)</f>
        <v>1016.27</v>
      </c>
      <c r="L68" s="113">
        <f>SUMIF('[29]RM Revenue'!$B:$B,'Kitsap Regulated - Price Out'!$A68,'[29]RM Revenue'!W:W)</f>
        <v>1041.25</v>
      </c>
      <c r="M68" s="113">
        <f>SUMIF('[29]RM Revenue'!$B:$B,'Kitsap Regulated - Price Out'!$A68,'[29]RM Revenue'!X:X)</f>
        <v>1041.26</v>
      </c>
      <c r="N68" s="113">
        <f>SUMIF('[29]RM Revenue'!$B:$B,'Kitsap Regulated - Price Out'!$A68,'[29]RM Revenue'!Y:Y)</f>
        <v>1045.42</v>
      </c>
      <c r="O68" s="113">
        <f>SUMIF('[29]RM Revenue'!$B:$B,'Kitsap Regulated - Price Out'!$A68,'[29]RM Revenue'!Z:Z)</f>
        <v>1066.25</v>
      </c>
      <c r="P68" s="113">
        <f>SUMIF('[29]RM Revenue'!$B:$B,'Kitsap Regulated - Price Out'!$A68,'[29]RM Revenue'!AA:AA)</f>
        <v>1070.4100000000001</v>
      </c>
      <c r="Q68" s="113">
        <f>SUMIF('[29]RM Revenue'!$B:$B,'Kitsap Regulated - Price Out'!$A68,'[29]RM Revenue'!AB:AB)</f>
        <v>1037.0899999999999</v>
      </c>
      <c r="R68" s="113">
        <f>SUMIF('[29]RM Revenue'!$B:$B,'Kitsap Regulated - Price Out'!$A68,'[29]RM Revenue'!AC:AC)</f>
        <v>1041.25</v>
      </c>
      <c r="S68" s="113">
        <f>SUMIF('[29]RM Revenue'!$B:$B,'Kitsap Regulated - Price Out'!$A68,'[29]RM Revenue'!AD:AD)</f>
        <v>1034.3</v>
      </c>
      <c r="T68" s="113">
        <f t="shared" si="22"/>
        <v>12309.02</v>
      </c>
      <c r="U68" s="113"/>
      <c r="V68" s="113">
        <f t="shared" si="16"/>
        <v>106.85371179039301</v>
      </c>
      <c r="W68" s="113">
        <f t="shared" si="16"/>
        <v>104.12554585152837</v>
      </c>
      <c r="X68" s="113">
        <f t="shared" si="16"/>
        <v>107.3089519650655</v>
      </c>
      <c r="Y68" s="113">
        <f t="shared" si="16"/>
        <v>110.94650655021833</v>
      </c>
      <c r="Z68" s="113">
        <f t="shared" si="16"/>
        <v>113.67358078602619</v>
      </c>
      <c r="AA68" s="113">
        <f t="shared" si="16"/>
        <v>113.67467248908297</v>
      </c>
      <c r="AB68" s="113">
        <f t="shared" si="30"/>
        <v>125.50060024009605</v>
      </c>
      <c r="AC68" s="113">
        <f t="shared" si="30"/>
        <v>128.00120048019207</v>
      </c>
      <c r="AD68" s="113">
        <f t="shared" si="30"/>
        <v>128.50060024009605</v>
      </c>
      <c r="AE68" s="113">
        <f t="shared" si="30"/>
        <v>124.50060024009603</v>
      </c>
      <c r="AF68" s="113">
        <f t="shared" si="30"/>
        <v>125</v>
      </c>
      <c r="AG68" s="113">
        <f t="shared" si="30"/>
        <v>124.16566626650659</v>
      </c>
      <c r="AH68" s="133">
        <f t="shared" ref="AH68:AH71" si="33">AVERAGE(V68:AG68)</f>
        <v>117.68763640827508</v>
      </c>
      <c r="AI68" s="109"/>
      <c r="AJ68" s="159">
        <f t="shared" si="24"/>
        <v>8.3526975353146948</v>
      </c>
      <c r="AK68" s="159">
        <f t="shared" si="25"/>
        <v>2.2697535314694761E-2</v>
      </c>
      <c r="AL68" s="159">
        <f t="shared" si="26"/>
        <v>32.054631401757369</v>
      </c>
      <c r="AM68" s="159">
        <f t="shared" si="27"/>
        <v>12341.074631401758</v>
      </c>
      <c r="AN68" s="160">
        <f t="shared" si="31"/>
        <v>2.7247941554255414E-3</v>
      </c>
      <c r="AO68" s="160">
        <f t="shared" si="32"/>
        <v>2.6041578778617119E-3</v>
      </c>
    </row>
    <row r="69" spans="1:41" s="92" customFormat="1">
      <c r="A69" s="92" t="str">
        <f t="shared" ref="A69" si="34">$A$1&amp;"Residential"&amp;C69</f>
        <v>KITSAP CO -REGULATEDResidentialRECYRNB</v>
      </c>
      <c r="B69" s="92">
        <f t="shared" si="2"/>
        <v>1</v>
      </c>
      <c r="C69" s="110" t="s">
        <v>248</v>
      </c>
      <c r="D69" s="110" t="str">
        <f>VLOOKUP(C69,'[29]RM Revenue'!J:K,2,FALSE)</f>
        <v>RECYCLE PROGRAM W/O BINS</v>
      </c>
      <c r="E69" s="112">
        <f>VLOOKUP(A69,'[29]Kits Reg Svc Codes Jan-Jun'!$A$1:$H$809,8,FALSE)</f>
        <v>9.16</v>
      </c>
      <c r="F69" s="112">
        <f>VLOOKUP(A69,'[29]Service Codes'!$A$1:$H$808,8,FALSE)</f>
        <v>8.33</v>
      </c>
      <c r="G69" s="112"/>
      <c r="H69" s="113">
        <f>SUMIF('[29]RM Revenue'!$B:$B,'Kitsap Regulated - Price Out'!$A69,'[29]RM Revenue'!S:S)</f>
        <v>16.66</v>
      </c>
      <c r="I69" s="113">
        <f>SUMIF('[29]RM Revenue'!$B:$B,'Kitsap Regulated - Price Out'!$A69,'[29]RM Revenue'!T:T)</f>
        <v>16.66</v>
      </c>
      <c r="J69" s="113">
        <f>SUMIF('[29]RM Revenue'!$B:$B,'Kitsap Regulated - Price Out'!$A69,'[29]RM Revenue'!U:U)</f>
        <v>16.66</v>
      </c>
      <c r="K69" s="113">
        <f>SUMIF('[29]RM Revenue'!$B:$B,'Kitsap Regulated - Price Out'!$A69,'[29]RM Revenue'!V:V)</f>
        <v>16.66</v>
      </c>
      <c r="L69" s="113">
        <f>SUMIF('[29]RM Revenue'!$B:$B,'Kitsap Regulated - Price Out'!$A69,'[29]RM Revenue'!W:W)</f>
        <v>16.66</v>
      </c>
      <c r="M69" s="113">
        <f>SUMIF('[29]RM Revenue'!$B:$B,'Kitsap Regulated - Price Out'!$A69,'[29]RM Revenue'!X:X)</f>
        <v>16.66</v>
      </c>
      <c r="N69" s="113">
        <f>SUMIF('[29]RM Revenue'!$B:$B,'Kitsap Regulated - Price Out'!$A69,'[29]RM Revenue'!Y:Y)</f>
        <v>16.66</v>
      </c>
      <c r="O69" s="113">
        <f>SUMIF('[29]RM Revenue'!$B:$B,'Kitsap Regulated - Price Out'!$A69,'[29]RM Revenue'!Z:Z)</f>
        <v>16.66</v>
      </c>
      <c r="P69" s="113">
        <f>SUMIF('[29]RM Revenue'!$B:$B,'Kitsap Regulated - Price Out'!$A69,'[29]RM Revenue'!AA:AA)</f>
        <v>16.66</v>
      </c>
      <c r="Q69" s="113">
        <f>SUMIF('[29]RM Revenue'!$B:$B,'Kitsap Regulated - Price Out'!$A69,'[29]RM Revenue'!AB:AB)</f>
        <v>16.66</v>
      </c>
      <c r="R69" s="113">
        <f>SUMIF('[29]RM Revenue'!$B:$B,'Kitsap Regulated - Price Out'!$A69,'[29]RM Revenue'!AC:AC)</f>
        <v>16.66</v>
      </c>
      <c r="S69" s="113">
        <f>SUMIF('[29]RM Revenue'!$B:$B,'Kitsap Regulated - Price Out'!$A69,'[29]RM Revenue'!AD:AD)</f>
        <v>16.66</v>
      </c>
      <c r="T69" s="113">
        <f t="shared" si="22"/>
        <v>199.92</v>
      </c>
      <c r="U69" s="113"/>
      <c r="V69" s="113">
        <f t="shared" si="16"/>
        <v>1.8187772925764192</v>
      </c>
      <c r="W69" s="113">
        <f t="shared" si="16"/>
        <v>1.8187772925764192</v>
      </c>
      <c r="X69" s="113">
        <f t="shared" si="16"/>
        <v>1.8187772925764192</v>
      </c>
      <c r="Y69" s="113">
        <f t="shared" si="16"/>
        <v>1.8187772925764192</v>
      </c>
      <c r="Z69" s="113">
        <f t="shared" si="16"/>
        <v>1.8187772925764192</v>
      </c>
      <c r="AA69" s="113">
        <f t="shared" si="16"/>
        <v>1.8187772925764192</v>
      </c>
      <c r="AB69" s="113">
        <f t="shared" si="30"/>
        <v>2</v>
      </c>
      <c r="AC69" s="113">
        <f t="shared" si="30"/>
        <v>2</v>
      </c>
      <c r="AD69" s="113">
        <f t="shared" si="30"/>
        <v>2</v>
      </c>
      <c r="AE69" s="113">
        <f t="shared" si="30"/>
        <v>2</v>
      </c>
      <c r="AF69" s="113">
        <f t="shared" si="30"/>
        <v>2</v>
      </c>
      <c r="AG69" s="113">
        <f t="shared" si="30"/>
        <v>2</v>
      </c>
      <c r="AH69" s="133">
        <f t="shared" si="33"/>
        <v>1.9093886462882097</v>
      </c>
      <c r="AI69" s="109"/>
      <c r="AJ69" s="159">
        <f t="shared" si="24"/>
        <v>8.3526975353146948</v>
      </c>
      <c r="AK69" s="159">
        <f t="shared" si="25"/>
        <v>2.2697535314694761E-2</v>
      </c>
      <c r="AL69" s="159">
        <f t="shared" si="26"/>
        <v>0.52006099474324641</v>
      </c>
      <c r="AM69" s="159">
        <f t="shared" si="27"/>
        <v>200.44006099474322</v>
      </c>
      <c r="AN69" s="160">
        <f t="shared" si="31"/>
        <v>2.7247941554255414E-3</v>
      </c>
      <c r="AO69" s="160">
        <f t="shared" si="32"/>
        <v>2.6013455119210005E-3</v>
      </c>
    </row>
    <row r="70" spans="1:41" s="92" customFormat="1">
      <c r="A70" s="92" t="str">
        <f>$A$1&amp;"COMMERCIAL RECYCLE"&amp;C70</f>
        <v>KITSAP CO -REGULATEDCOMMERCIAL RECYCLERECYRNBMA</v>
      </c>
      <c r="B70" s="92">
        <v>1</v>
      </c>
      <c r="C70" s="110" t="s">
        <v>249</v>
      </c>
      <c r="D70" s="110" t="s">
        <v>250</v>
      </c>
      <c r="E70" s="112">
        <f>VLOOKUP(A70,'[29]Kits Reg Svc Codes Jan-Jun'!$A$1:$H$809,8,FALSE)</f>
        <v>9.16</v>
      </c>
      <c r="F70" s="112">
        <f>VLOOKUP(A70,'[29]Service Codes'!$A$1:$H$808,8,FALSE)</f>
        <v>8.33</v>
      </c>
      <c r="G70" s="112"/>
      <c r="H70" s="113">
        <f>SUMIF('[29]RM Revenue'!$B:$B,'Kitsap Regulated - Price Out'!$A70,'[29]RM Revenue'!S:S)</f>
        <v>0</v>
      </c>
      <c r="I70" s="113">
        <f>SUMIF('[29]RM Revenue'!$B:$B,'Kitsap Regulated - Price Out'!$A70,'[29]RM Revenue'!T:T)</f>
        <v>0</v>
      </c>
      <c r="J70" s="113">
        <f>SUMIF('[29]RM Revenue'!$B:$B,'Kitsap Regulated - Price Out'!$A70,'[29]RM Revenue'!U:U)</f>
        <v>0</v>
      </c>
      <c r="K70" s="113">
        <f>SUMIF('[29]RM Revenue'!$B:$B,'Kitsap Regulated - Price Out'!$A70,'[29]RM Revenue'!V:V)</f>
        <v>0</v>
      </c>
      <c r="L70" s="113">
        <f>SUMIF('[29]RM Revenue'!$B:$B,'Kitsap Regulated - Price Out'!$A70,'[29]RM Revenue'!W:W)</f>
        <v>0</v>
      </c>
      <c r="M70" s="113">
        <f>SUMIF('[29]RM Revenue'!$B:$B,'Kitsap Regulated - Price Out'!$A70,'[29]RM Revenue'!X:X)</f>
        <v>0</v>
      </c>
      <c r="N70" s="113">
        <f>SUMIF('[29]RM Revenue'!$B:$B,'Kitsap Regulated - Price Out'!$A70,'[29]RM Revenue'!Y:Y)</f>
        <v>0</v>
      </c>
      <c r="O70" s="113">
        <f>SUMIF('[29]RM Revenue'!$B:$B,'Kitsap Regulated - Price Out'!$A70,'[29]RM Revenue'!Z:Z)</f>
        <v>0</v>
      </c>
      <c r="P70" s="113">
        <f>SUMIF('[29]RM Revenue'!$B:$B,'Kitsap Regulated - Price Out'!$A70,'[29]RM Revenue'!AA:AA)</f>
        <v>0</v>
      </c>
      <c r="Q70" s="113">
        <f>SUMIF('[29]RM Revenue'!$B:$B,'Kitsap Regulated - Price Out'!$A70,'[29]RM Revenue'!AB:AB)</f>
        <v>0</v>
      </c>
      <c r="R70" s="113">
        <f>SUMIF('[29]RM Revenue'!$B:$B,'Kitsap Regulated - Price Out'!$A70,'[29]RM Revenue'!AC:AC)</f>
        <v>0</v>
      </c>
      <c r="S70" s="113">
        <f>SUMIF('[29]RM Revenue'!$B:$B,'Kitsap Regulated - Price Out'!$A70,'[29]RM Revenue'!AD:AD)</f>
        <v>0</v>
      </c>
      <c r="T70" s="113">
        <f t="shared" si="22"/>
        <v>0</v>
      </c>
      <c r="U70" s="113"/>
      <c r="V70" s="113">
        <f t="shared" si="16"/>
        <v>0</v>
      </c>
      <c r="W70" s="113">
        <f t="shared" si="16"/>
        <v>0</v>
      </c>
      <c r="X70" s="113">
        <f t="shared" si="16"/>
        <v>0</v>
      </c>
      <c r="Y70" s="113">
        <f t="shared" si="16"/>
        <v>0</v>
      </c>
      <c r="Z70" s="113">
        <f t="shared" si="16"/>
        <v>0</v>
      </c>
      <c r="AA70" s="113">
        <f t="shared" si="16"/>
        <v>0</v>
      </c>
      <c r="AB70" s="113">
        <f t="shared" si="30"/>
        <v>0</v>
      </c>
      <c r="AC70" s="113">
        <f t="shared" si="30"/>
        <v>0</v>
      </c>
      <c r="AD70" s="113">
        <f t="shared" si="30"/>
        <v>0</v>
      </c>
      <c r="AE70" s="113">
        <f t="shared" si="30"/>
        <v>0</v>
      </c>
      <c r="AF70" s="113">
        <f t="shared" si="30"/>
        <v>0</v>
      </c>
      <c r="AG70" s="113">
        <f t="shared" si="30"/>
        <v>0</v>
      </c>
      <c r="AH70" s="133">
        <f t="shared" si="33"/>
        <v>0</v>
      </c>
      <c r="AI70" s="109"/>
      <c r="AJ70" s="159">
        <f t="shared" si="24"/>
        <v>8.3526975353146948</v>
      </c>
      <c r="AK70" s="159">
        <f t="shared" si="25"/>
        <v>2.2697535314694761E-2</v>
      </c>
      <c r="AL70" s="159">
        <f t="shared" si="26"/>
        <v>0</v>
      </c>
      <c r="AM70" s="159">
        <f t="shared" si="27"/>
        <v>0</v>
      </c>
      <c r="AN70" s="160">
        <f t="shared" si="31"/>
        <v>2.7247941554255414E-3</v>
      </c>
      <c r="AO70" s="160" t="e">
        <f t="shared" si="32"/>
        <v>#DIV/0!</v>
      </c>
    </row>
    <row r="71" spans="1:41" s="92" customFormat="1">
      <c r="A71" s="92" t="str">
        <f>$A$1&amp;"COMMERCIAL RECYCLE"&amp;C71</f>
        <v>KITSAP CO -REGULATEDCOMMERCIAL RECYCLERECYONLYMA</v>
      </c>
      <c r="B71" s="92">
        <f>COUNTIF(C:C,C71)</f>
        <v>1</v>
      </c>
      <c r="C71" s="110" t="s">
        <v>251</v>
      </c>
      <c r="D71" s="183">
        <f>IFERROR((VLOOKUP(C71,'[29]RM Revenue'!J:K,2,FALSE)),0)</f>
        <v>0</v>
      </c>
      <c r="E71" s="112">
        <f>VLOOKUP(A71,'[29]Kits Reg Svc Codes Jan-Jun'!$A$1:$H$809,8,FALSE)</f>
        <v>9.81</v>
      </c>
      <c r="F71" s="112">
        <f>VLOOKUP(A71,'[29]Service Codes'!$A$1:$H$808,8,FALSE)</f>
        <v>8.83</v>
      </c>
      <c r="G71" s="112"/>
      <c r="H71" s="113">
        <f>SUMIF('[29]RM Revenue'!$B:$B,'Kitsap Regulated - Price Out'!$A71,'[29]RM Revenue'!S:S)</f>
        <v>0</v>
      </c>
      <c r="I71" s="113">
        <f>SUMIF('[29]RM Revenue'!$B:$B,'Kitsap Regulated - Price Out'!$A71,'[29]RM Revenue'!T:T)</f>
        <v>0</v>
      </c>
      <c r="J71" s="113">
        <f>SUMIF('[29]RM Revenue'!$B:$B,'Kitsap Regulated - Price Out'!$A71,'[29]RM Revenue'!U:U)</f>
        <v>0</v>
      </c>
      <c r="K71" s="113">
        <f>SUMIF('[29]RM Revenue'!$B:$B,'Kitsap Regulated - Price Out'!$A71,'[29]RM Revenue'!V:V)</f>
        <v>0</v>
      </c>
      <c r="L71" s="113">
        <f>SUMIF('[29]RM Revenue'!$B:$B,'Kitsap Regulated - Price Out'!$A71,'[29]RM Revenue'!W:W)</f>
        <v>0</v>
      </c>
      <c r="M71" s="113">
        <f>SUMIF('[29]RM Revenue'!$B:$B,'Kitsap Regulated - Price Out'!$A71,'[29]RM Revenue'!X:X)</f>
        <v>0</v>
      </c>
      <c r="N71" s="113">
        <f>SUMIF('[29]RM Revenue'!$B:$B,'Kitsap Regulated - Price Out'!$A71,'[29]RM Revenue'!Y:Y)</f>
        <v>0</v>
      </c>
      <c r="O71" s="113">
        <f>SUMIF('[29]RM Revenue'!$B:$B,'Kitsap Regulated - Price Out'!$A71,'[29]RM Revenue'!Z:Z)</f>
        <v>0</v>
      </c>
      <c r="P71" s="113">
        <f>SUMIF('[29]RM Revenue'!$B:$B,'Kitsap Regulated - Price Out'!$A71,'[29]RM Revenue'!AA:AA)</f>
        <v>0</v>
      </c>
      <c r="Q71" s="113">
        <f>SUMIF('[29]RM Revenue'!$B:$B,'Kitsap Regulated - Price Out'!$A71,'[29]RM Revenue'!AB:AB)</f>
        <v>0</v>
      </c>
      <c r="R71" s="113">
        <f>SUMIF('[29]RM Revenue'!$B:$B,'Kitsap Regulated - Price Out'!$A71,'[29]RM Revenue'!AC:AC)</f>
        <v>0</v>
      </c>
      <c r="S71" s="113">
        <f>SUMIF('[29]RM Revenue'!$B:$B,'Kitsap Regulated - Price Out'!$A71,'[29]RM Revenue'!AD:AD)</f>
        <v>0</v>
      </c>
      <c r="T71" s="113">
        <f t="shared" si="22"/>
        <v>0</v>
      </c>
      <c r="U71" s="113"/>
      <c r="V71" s="113">
        <f t="shared" si="16"/>
        <v>0</v>
      </c>
      <c r="W71" s="113">
        <f t="shared" si="16"/>
        <v>0</v>
      </c>
      <c r="X71" s="113">
        <f t="shared" si="16"/>
        <v>0</v>
      </c>
      <c r="Y71" s="113">
        <f t="shared" si="16"/>
        <v>0</v>
      </c>
      <c r="Z71" s="113">
        <f t="shared" si="16"/>
        <v>0</v>
      </c>
      <c r="AA71" s="113">
        <f t="shared" si="16"/>
        <v>0</v>
      </c>
      <c r="AB71" s="113">
        <f t="shared" si="30"/>
        <v>0</v>
      </c>
      <c r="AC71" s="113">
        <f t="shared" si="30"/>
        <v>0</v>
      </c>
      <c r="AD71" s="113">
        <f t="shared" si="30"/>
        <v>0</v>
      </c>
      <c r="AE71" s="113">
        <f t="shared" si="30"/>
        <v>0</v>
      </c>
      <c r="AF71" s="113">
        <f t="shared" si="30"/>
        <v>0</v>
      </c>
      <c r="AG71" s="113">
        <f t="shared" si="30"/>
        <v>0</v>
      </c>
      <c r="AH71" s="133">
        <f t="shared" si="33"/>
        <v>0</v>
      </c>
      <c r="AI71" s="109"/>
      <c r="AJ71" s="159">
        <f t="shared" si="24"/>
        <v>8.8540599323924081</v>
      </c>
      <c r="AK71" s="159">
        <f t="shared" si="25"/>
        <v>2.4059932392408001E-2</v>
      </c>
      <c r="AL71" s="159">
        <f t="shared" si="26"/>
        <v>0</v>
      </c>
      <c r="AM71" s="159">
        <f t="shared" si="27"/>
        <v>0</v>
      </c>
      <c r="AN71" s="160">
        <f t="shared" si="31"/>
        <v>2.7247941554255947E-3</v>
      </c>
      <c r="AO71" s="160" t="e">
        <f t="shared" si="32"/>
        <v>#DIV/0!</v>
      </c>
    </row>
    <row r="72" spans="1:41" ht="15.75" hidden="1" customHeight="1">
      <c r="C72" s="109"/>
      <c r="D72" s="110"/>
      <c r="E72" s="112"/>
      <c r="G72" s="112"/>
      <c r="H72" s="113"/>
      <c r="I72" s="113"/>
      <c r="J72" s="113"/>
      <c r="K72" s="113"/>
      <c r="L72" s="113"/>
      <c r="M72" s="113"/>
      <c r="N72" s="113"/>
      <c r="O72" s="113"/>
      <c r="P72" s="113"/>
      <c r="Q72" s="113"/>
      <c r="R72" s="113"/>
      <c r="S72" s="113"/>
      <c r="T72" s="114"/>
      <c r="U72" s="113"/>
      <c r="V72" s="114">
        <f t="shared" ref="V72:AA77" si="35">IFERROR(H72/$E72,0)</f>
        <v>0</v>
      </c>
      <c r="W72" s="114">
        <f t="shared" si="35"/>
        <v>0</v>
      </c>
      <c r="X72" s="114">
        <f t="shared" si="35"/>
        <v>0</v>
      </c>
      <c r="Y72" s="114">
        <f t="shared" si="35"/>
        <v>0</v>
      </c>
      <c r="Z72" s="114">
        <f t="shared" si="35"/>
        <v>0</v>
      </c>
      <c r="AA72" s="114">
        <f t="shared" si="35"/>
        <v>0</v>
      </c>
      <c r="AB72" s="113">
        <f t="shared" si="30"/>
        <v>0</v>
      </c>
      <c r="AC72" s="113">
        <f t="shared" si="30"/>
        <v>0</v>
      </c>
      <c r="AD72" s="113">
        <f t="shared" si="30"/>
        <v>0</v>
      </c>
      <c r="AE72" s="113">
        <f t="shared" si="30"/>
        <v>0</v>
      </c>
      <c r="AF72" s="113">
        <f t="shared" si="30"/>
        <v>0</v>
      </c>
      <c r="AG72" s="113">
        <f t="shared" si="30"/>
        <v>0</v>
      </c>
      <c r="AJ72" s="155"/>
      <c r="AK72" s="155"/>
      <c r="AL72" s="155"/>
      <c r="AM72" s="155"/>
    </row>
    <row r="73" spans="1:41" ht="15.75" customHeight="1">
      <c r="B73" s="94">
        <f>COUNTIF(C:C,C73)</f>
        <v>0</v>
      </c>
      <c r="C73" s="109"/>
      <c r="D73" s="109"/>
      <c r="E73" s="112"/>
      <c r="G73" s="112"/>
      <c r="H73" s="111"/>
      <c r="I73" s="113"/>
      <c r="J73" s="113"/>
      <c r="T73" s="178"/>
      <c r="U73" s="178"/>
      <c r="V73" s="184">
        <f t="shared" si="35"/>
        <v>0</v>
      </c>
      <c r="W73" s="184">
        <f t="shared" si="35"/>
        <v>0</v>
      </c>
      <c r="X73" s="184">
        <f t="shared" si="35"/>
        <v>0</v>
      </c>
      <c r="Y73" s="184">
        <f t="shared" si="35"/>
        <v>0</v>
      </c>
      <c r="Z73" s="184">
        <f t="shared" si="35"/>
        <v>0</v>
      </c>
      <c r="AA73" s="184">
        <f t="shared" si="35"/>
        <v>0</v>
      </c>
      <c r="AB73" s="190">
        <f t="shared" si="30"/>
        <v>0</v>
      </c>
      <c r="AC73" s="190">
        <f t="shared" si="30"/>
        <v>0</v>
      </c>
      <c r="AD73" s="190">
        <f t="shared" si="30"/>
        <v>0</v>
      </c>
      <c r="AE73" s="190">
        <f t="shared" si="30"/>
        <v>0</v>
      </c>
      <c r="AF73" s="190">
        <f t="shared" si="30"/>
        <v>0</v>
      </c>
      <c r="AG73" s="190">
        <f t="shared" si="30"/>
        <v>0</v>
      </c>
      <c r="AH73" s="178"/>
      <c r="AI73" s="181"/>
      <c r="AJ73" s="182"/>
      <c r="AK73" s="182"/>
      <c r="AL73" s="159"/>
      <c r="AM73" s="159"/>
    </row>
    <row r="74" spans="1:41">
      <c r="B74" s="94">
        <f>COUNTIF(C:C,C74)</f>
        <v>0</v>
      </c>
      <c r="C74" s="115"/>
      <c r="D74" s="116" t="s">
        <v>252</v>
      </c>
      <c r="E74" s="112"/>
      <c r="G74" s="112"/>
      <c r="H74" s="117">
        <f t="shared" ref="H74:T74" si="36">SUM(H62:H71)</f>
        <v>18862.629999999997</v>
      </c>
      <c r="I74" s="117">
        <f t="shared" si="36"/>
        <v>18595.04</v>
      </c>
      <c r="J74" s="117">
        <f t="shared" si="36"/>
        <v>18671.125</v>
      </c>
      <c r="K74" s="117">
        <f t="shared" si="36"/>
        <v>19162.744999999999</v>
      </c>
      <c r="L74" s="117">
        <f t="shared" si="36"/>
        <v>19349.285</v>
      </c>
      <c r="M74" s="117">
        <f t="shared" si="36"/>
        <v>19761.844999999998</v>
      </c>
      <c r="N74" s="117">
        <f t="shared" si="36"/>
        <v>20205.8</v>
      </c>
      <c r="O74" s="117">
        <f t="shared" si="36"/>
        <v>20332.54</v>
      </c>
      <c r="P74" s="117">
        <f t="shared" si="36"/>
        <v>20395.174999999999</v>
      </c>
      <c r="Q74" s="117">
        <f t="shared" si="36"/>
        <v>20021.035000000003</v>
      </c>
      <c r="R74" s="117">
        <f t="shared" si="36"/>
        <v>19401.589999999997</v>
      </c>
      <c r="S74" s="117">
        <f t="shared" si="36"/>
        <v>19809.830000000002</v>
      </c>
      <c r="T74" s="175">
        <f>SUM(T62:T71)</f>
        <v>234568.63999999998</v>
      </c>
      <c r="U74" s="178">
        <f>T74-SUM(H74:S74)</f>
        <v>0</v>
      </c>
      <c r="V74" s="179">
        <f>SUM(V66:V70)</f>
        <v>2048.298493983948</v>
      </c>
      <c r="W74" s="179">
        <f t="shared" ref="W74:AG74" si="37">SUM(W66:W70)</f>
        <v>2019.657664289625</v>
      </c>
      <c r="X74" s="179">
        <f t="shared" si="37"/>
        <v>2027.6063542459569</v>
      </c>
      <c r="Y74" s="179">
        <f t="shared" si="37"/>
        <v>2081.2766599228125</v>
      </c>
      <c r="Z74" s="179">
        <f t="shared" si="37"/>
        <v>2101.4982756433369</v>
      </c>
      <c r="AA74" s="179">
        <f t="shared" si="37"/>
        <v>2146.5375769533803</v>
      </c>
      <c r="AB74" s="179">
        <f t="shared" si="37"/>
        <v>2413.7587034813928</v>
      </c>
      <c r="AC74" s="179">
        <f t="shared" si="37"/>
        <v>2428.9735894357746</v>
      </c>
      <c r="AD74" s="179">
        <f t="shared" si="37"/>
        <v>2435.7641056422567</v>
      </c>
      <c r="AE74" s="179">
        <f t="shared" si="37"/>
        <v>2391.1326530612246</v>
      </c>
      <c r="AF74" s="179">
        <f t="shared" si="37"/>
        <v>2317.0972219012183</v>
      </c>
      <c r="AG74" s="179">
        <f t="shared" si="37"/>
        <v>2367.0492026935353</v>
      </c>
      <c r="AH74" s="180">
        <f t="shared" ref="AH74" si="38">SUM(AH62:AH71)</f>
        <v>2266.0961601793319</v>
      </c>
      <c r="AI74" s="181"/>
      <c r="AJ74" s="182"/>
      <c r="AK74" s="182"/>
      <c r="AL74" s="177">
        <f>SUM(AL61:AL70)</f>
        <v>611.02493303355482</v>
      </c>
      <c r="AM74" s="177">
        <f>SUM(AM61:AM70)</f>
        <v>235179.66493303355</v>
      </c>
    </row>
    <row r="75" spans="1:41" hidden="1">
      <c r="B75" s="94">
        <f>COUNTIF(C:C,C75)</f>
        <v>0</v>
      </c>
      <c r="C75" s="115"/>
      <c r="D75" s="116"/>
      <c r="E75" s="112"/>
      <c r="G75" s="112"/>
      <c r="H75" s="120"/>
      <c r="I75" s="113"/>
      <c r="J75" s="113"/>
      <c r="V75" s="114">
        <f t="shared" si="35"/>
        <v>0</v>
      </c>
      <c r="W75" s="114">
        <f t="shared" si="35"/>
        <v>0</v>
      </c>
      <c r="X75" s="114">
        <f t="shared" si="35"/>
        <v>0</v>
      </c>
      <c r="Y75" s="114">
        <f t="shared" si="35"/>
        <v>0</v>
      </c>
      <c r="Z75" s="114">
        <f t="shared" si="35"/>
        <v>0</v>
      </c>
      <c r="AA75" s="114">
        <f t="shared" si="35"/>
        <v>0</v>
      </c>
      <c r="AB75" s="113">
        <f t="shared" si="30"/>
        <v>0</v>
      </c>
      <c r="AC75" s="113">
        <f t="shared" si="30"/>
        <v>0</v>
      </c>
      <c r="AD75" s="113">
        <f t="shared" si="30"/>
        <v>0</v>
      </c>
      <c r="AE75" s="113">
        <f t="shared" si="30"/>
        <v>0</v>
      </c>
      <c r="AF75" s="113">
        <f t="shared" si="30"/>
        <v>0</v>
      </c>
      <c r="AG75" s="113">
        <f t="shared" si="30"/>
        <v>0</v>
      </c>
      <c r="AJ75" s="155"/>
      <c r="AK75" s="155"/>
      <c r="AL75" s="155"/>
      <c r="AM75" s="155"/>
    </row>
    <row r="76" spans="1:41">
      <c r="B76" s="94">
        <f>COUNTIF(C:C,C76)</f>
        <v>0</v>
      </c>
      <c r="C76" s="115"/>
      <c r="D76" s="116"/>
      <c r="E76" s="112"/>
      <c r="G76" s="112"/>
      <c r="H76" s="120"/>
      <c r="I76" s="113"/>
      <c r="J76" s="113"/>
      <c r="V76" s="114">
        <f t="shared" si="35"/>
        <v>0</v>
      </c>
      <c r="W76" s="114">
        <f t="shared" si="35"/>
        <v>0</v>
      </c>
      <c r="X76" s="114">
        <f t="shared" si="35"/>
        <v>0</v>
      </c>
      <c r="Y76" s="114">
        <f t="shared" si="35"/>
        <v>0</v>
      </c>
      <c r="Z76" s="114">
        <f t="shared" si="35"/>
        <v>0</v>
      </c>
      <c r="AA76" s="114">
        <f t="shared" si="35"/>
        <v>0</v>
      </c>
      <c r="AB76" s="113">
        <f t="shared" si="30"/>
        <v>0</v>
      </c>
      <c r="AC76" s="113">
        <f t="shared" si="30"/>
        <v>0</v>
      </c>
      <c r="AD76" s="113">
        <f t="shared" si="30"/>
        <v>0</v>
      </c>
      <c r="AE76" s="113">
        <f t="shared" si="30"/>
        <v>0</v>
      </c>
      <c r="AF76" s="113">
        <f t="shared" si="30"/>
        <v>0</v>
      </c>
      <c r="AG76" s="113">
        <f t="shared" si="30"/>
        <v>0</v>
      </c>
      <c r="AJ76" s="155"/>
      <c r="AK76" s="155"/>
      <c r="AL76" s="155"/>
      <c r="AM76" s="155"/>
    </row>
    <row r="77" spans="1:41">
      <c r="B77" s="94">
        <f>COUNTIF(C:C,C77)</f>
        <v>1</v>
      </c>
      <c r="C77" s="122" t="s">
        <v>253</v>
      </c>
      <c r="D77" s="122" t="s">
        <v>253</v>
      </c>
      <c r="E77" s="112"/>
      <c r="G77" s="112"/>
      <c r="H77" s="120"/>
      <c r="I77" s="113"/>
      <c r="J77" s="113"/>
      <c r="V77" s="114">
        <f t="shared" si="35"/>
        <v>0</v>
      </c>
      <c r="W77" s="114">
        <f t="shared" si="35"/>
        <v>0</v>
      </c>
      <c r="X77" s="114">
        <f t="shared" si="35"/>
        <v>0</v>
      </c>
      <c r="Y77" s="114">
        <f t="shared" si="35"/>
        <v>0</v>
      </c>
      <c r="Z77" s="114">
        <f t="shared" si="35"/>
        <v>0</v>
      </c>
      <c r="AA77" s="114">
        <f t="shared" si="35"/>
        <v>0</v>
      </c>
      <c r="AB77" s="113">
        <f t="shared" si="30"/>
        <v>0</v>
      </c>
      <c r="AC77" s="113">
        <f t="shared" si="30"/>
        <v>0</v>
      </c>
      <c r="AD77" s="113">
        <f t="shared" si="30"/>
        <v>0</v>
      </c>
      <c r="AE77" s="113">
        <f t="shared" si="30"/>
        <v>0</v>
      </c>
      <c r="AF77" s="113">
        <f t="shared" si="30"/>
        <v>0</v>
      </c>
      <c r="AG77" s="113">
        <f t="shared" si="30"/>
        <v>0</v>
      </c>
      <c r="AJ77" s="155"/>
      <c r="AK77" s="155"/>
      <c r="AL77" s="155"/>
      <c r="AM77" s="155"/>
    </row>
    <row r="78" spans="1:41" hidden="1">
      <c r="AB78" s="113">
        <f t="shared" si="30"/>
        <v>0</v>
      </c>
      <c r="AC78" s="113">
        <f t="shared" si="30"/>
        <v>0</v>
      </c>
      <c r="AD78" s="113">
        <f t="shared" si="30"/>
        <v>0</v>
      </c>
      <c r="AE78" s="113">
        <f t="shared" si="30"/>
        <v>0</v>
      </c>
      <c r="AF78" s="113">
        <f t="shared" si="30"/>
        <v>0</v>
      </c>
      <c r="AG78" s="113">
        <f t="shared" si="30"/>
        <v>0</v>
      </c>
      <c r="AJ78" s="155"/>
      <c r="AK78" s="155"/>
      <c r="AL78" s="155"/>
      <c r="AM78" s="155"/>
    </row>
    <row r="79" spans="1:41" hidden="1">
      <c r="AB79" s="113">
        <f t="shared" si="30"/>
        <v>0</v>
      </c>
      <c r="AC79" s="113">
        <f t="shared" si="30"/>
        <v>0</v>
      </c>
      <c r="AD79" s="113">
        <f t="shared" si="30"/>
        <v>0</v>
      </c>
      <c r="AE79" s="113">
        <f t="shared" si="30"/>
        <v>0</v>
      </c>
      <c r="AF79" s="113">
        <f t="shared" si="30"/>
        <v>0</v>
      </c>
      <c r="AG79" s="113">
        <f t="shared" si="30"/>
        <v>0</v>
      </c>
      <c r="AJ79" s="155"/>
      <c r="AK79" s="155"/>
      <c r="AL79" s="155"/>
      <c r="AM79" s="155"/>
    </row>
    <row r="80" spans="1:41">
      <c r="B80" s="94">
        <f t="shared" ref="B80:B143" si="39">COUNTIF(C:C,C80)</f>
        <v>0</v>
      </c>
      <c r="C80" s="109"/>
      <c r="D80" s="115"/>
      <c r="E80" s="112"/>
      <c r="G80" s="111"/>
      <c r="H80" s="111"/>
      <c r="I80" s="113"/>
      <c r="J80" s="113"/>
      <c r="V80" s="114">
        <f t="shared" ref="V80:AA105" si="40">IFERROR(H80/$E80,0)</f>
        <v>0</v>
      </c>
      <c r="W80" s="114">
        <f t="shared" si="40"/>
        <v>0</v>
      </c>
      <c r="X80" s="114">
        <f t="shared" si="40"/>
        <v>0</v>
      </c>
      <c r="Y80" s="114">
        <f t="shared" si="40"/>
        <v>0</v>
      </c>
      <c r="Z80" s="114">
        <f t="shared" si="40"/>
        <v>0</v>
      </c>
      <c r="AA80" s="114">
        <f t="shared" si="40"/>
        <v>0</v>
      </c>
      <c r="AB80" s="113">
        <f t="shared" si="30"/>
        <v>0</v>
      </c>
      <c r="AC80" s="113">
        <f t="shared" si="30"/>
        <v>0</v>
      </c>
      <c r="AD80" s="113">
        <f t="shared" si="30"/>
        <v>0</v>
      </c>
      <c r="AE80" s="113">
        <f t="shared" si="30"/>
        <v>0</v>
      </c>
      <c r="AF80" s="113">
        <f t="shared" si="30"/>
        <v>0</v>
      </c>
      <c r="AG80" s="113">
        <f t="shared" si="30"/>
        <v>0</v>
      </c>
      <c r="AJ80" s="155"/>
      <c r="AK80" s="155"/>
      <c r="AL80" s="155"/>
      <c r="AM80" s="155"/>
    </row>
    <row r="81" spans="1:41">
      <c r="B81" s="94">
        <f t="shared" si="39"/>
        <v>0</v>
      </c>
      <c r="C81" s="115"/>
      <c r="D81" s="116" t="s">
        <v>254</v>
      </c>
      <c r="E81" s="112"/>
      <c r="G81" s="124"/>
      <c r="H81" s="117">
        <f>SUM(H77:H80)</f>
        <v>0</v>
      </c>
      <c r="I81" s="117">
        <f t="shared" ref="I81:T81" si="41">SUM(I77:I80)</f>
        <v>0</v>
      </c>
      <c r="J81" s="117">
        <f t="shared" si="41"/>
        <v>0</v>
      </c>
      <c r="K81" s="117">
        <f t="shared" si="41"/>
        <v>0</v>
      </c>
      <c r="L81" s="117">
        <f t="shared" si="41"/>
        <v>0</v>
      </c>
      <c r="M81" s="117">
        <f t="shared" si="41"/>
        <v>0</v>
      </c>
      <c r="N81" s="117">
        <f t="shared" si="41"/>
        <v>0</v>
      </c>
      <c r="O81" s="117">
        <f t="shared" si="41"/>
        <v>0</v>
      </c>
      <c r="P81" s="117">
        <f t="shared" si="41"/>
        <v>0</v>
      </c>
      <c r="Q81" s="117">
        <f t="shared" si="41"/>
        <v>0</v>
      </c>
      <c r="R81" s="117">
        <f t="shared" si="41"/>
        <v>0</v>
      </c>
      <c r="S81" s="117">
        <f t="shared" si="41"/>
        <v>0</v>
      </c>
      <c r="T81" s="117">
        <f t="shared" si="41"/>
        <v>0</v>
      </c>
      <c r="U81" s="123">
        <f>T81-SUM(H81:S81)</f>
        <v>0</v>
      </c>
      <c r="V81" s="114">
        <f t="shared" si="40"/>
        <v>0</v>
      </c>
      <c r="W81" s="114">
        <f t="shared" si="40"/>
        <v>0</v>
      </c>
      <c r="X81" s="114">
        <f t="shared" si="40"/>
        <v>0</v>
      </c>
      <c r="Y81" s="114">
        <f t="shared" si="40"/>
        <v>0</v>
      </c>
      <c r="Z81" s="114">
        <f t="shared" si="40"/>
        <v>0</v>
      </c>
      <c r="AA81" s="114">
        <f t="shared" si="40"/>
        <v>0</v>
      </c>
      <c r="AB81" s="113">
        <f t="shared" si="30"/>
        <v>0</v>
      </c>
      <c r="AC81" s="113">
        <f t="shared" si="30"/>
        <v>0</v>
      </c>
      <c r="AD81" s="113">
        <f t="shared" si="30"/>
        <v>0</v>
      </c>
      <c r="AE81" s="113">
        <f t="shared" si="30"/>
        <v>0</v>
      </c>
      <c r="AF81" s="113">
        <f t="shared" si="30"/>
        <v>0</v>
      </c>
      <c r="AG81" s="113">
        <f t="shared" si="30"/>
        <v>0</v>
      </c>
      <c r="AJ81" s="155"/>
      <c r="AK81" s="155"/>
      <c r="AL81" s="155"/>
      <c r="AM81" s="155"/>
    </row>
    <row r="82" spans="1:41" hidden="1">
      <c r="B82" s="94">
        <f t="shared" si="39"/>
        <v>0</v>
      </c>
      <c r="C82" s="115"/>
      <c r="D82" s="116"/>
      <c r="E82" s="112"/>
      <c r="G82" s="124"/>
      <c r="H82" s="120"/>
      <c r="I82" s="113"/>
      <c r="J82" s="113"/>
      <c r="V82" s="114">
        <f t="shared" si="40"/>
        <v>0</v>
      </c>
      <c r="W82" s="114">
        <f t="shared" si="40"/>
        <v>0</v>
      </c>
      <c r="X82" s="114">
        <f t="shared" si="40"/>
        <v>0</v>
      </c>
      <c r="Y82" s="114">
        <f t="shared" si="40"/>
        <v>0</v>
      </c>
      <c r="Z82" s="114">
        <f t="shared" si="40"/>
        <v>0</v>
      </c>
      <c r="AA82" s="114">
        <f t="shared" si="40"/>
        <v>0</v>
      </c>
      <c r="AB82" s="113">
        <f t="shared" si="30"/>
        <v>0</v>
      </c>
      <c r="AC82" s="113">
        <f t="shared" si="30"/>
        <v>0</v>
      </c>
      <c r="AD82" s="113">
        <f t="shared" si="30"/>
        <v>0</v>
      </c>
      <c r="AE82" s="113">
        <f t="shared" si="30"/>
        <v>0</v>
      </c>
      <c r="AF82" s="113">
        <f t="shared" si="30"/>
        <v>0</v>
      </c>
      <c r="AG82" s="113">
        <f t="shared" si="30"/>
        <v>0</v>
      </c>
      <c r="AJ82" s="155"/>
      <c r="AK82" s="155"/>
      <c r="AL82" s="155"/>
      <c r="AM82" s="155"/>
    </row>
    <row r="83" spans="1:41">
      <c r="B83" s="94">
        <f t="shared" si="39"/>
        <v>0</v>
      </c>
      <c r="E83" s="112"/>
      <c r="G83" s="111"/>
      <c r="V83" s="114">
        <f t="shared" si="40"/>
        <v>0</v>
      </c>
      <c r="W83" s="114">
        <f t="shared" si="40"/>
        <v>0</v>
      </c>
      <c r="X83" s="114">
        <f t="shared" si="40"/>
        <v>0</v>
      </c>
      <c r="Y83" s="114">
        <f t="shared" si="40"/>
        <v>0</v>
      </c>
      <c r="Z83" s="114">
        <f t="shared" si="40"/>
        <v>0</v>
      </c>
      <c r="AA83" s="114">
        <f t="shared" si="40"/>
        <v>0</v>
      </c>
      <c r="AB83" s="113">
        <f t="shared" si="30"/>
        <v>0</v>
      </c>
      <c r="AC83" s="113">
        <f t="shared" si="30"/>
        <v>0</v>
      </c>
      <c r="AD83" s="113">
        <f t="shared" si="30"/>
        <v>0</v>
      </c>
      <c r="AE83" s="113">
        <f t="shared" si="30"/>
        <v>0</v>
      </c>
      <c r="AF83" s="113">
        <f t="shared" si="30"/>
        <v>0</v>
      </c>
      <c r="AG83" s="113">
        <f t="shared" si="30"/>
        <v>0</v>
      </c>
      <c r="AJ83" s="155"/>
      <c r="AK83" s="155"/>
      <c r="AL83" s="155"/>
      <c r="AM83" s="155"/>
    </row>
    <row r="84" spans="1:41">
      <c r="B84" s="94">
        <f t="shared" si="39"/>
        <v>1</v>
      </c>
      <c r="C84" s="104" t="s">
        <v>255</v>
      </c>
      <c r="D84" s="104" t="s">
        <v>255</v>
      </c>
      <c r="E84" s="112"/>
      <c r="G84" s="126"/>
      <c r="H84" s="105"/>
      <c r="V84" s="114">
        <f t="shared" si="40"/>
        <v>0</v>
      </c>
      <c r="W84" s="114">
        <f t="shared" si="40"/>
        <v>0</v>
      </c>
      <c r="X84" s="114">
        <f t="shared" si="40"/>
        <v>0</v>
      </c>
      <c r="Y84" s="114">
        <f t="shared" si="40"/>
        <v>0</v>
      </c>
      <c r="Z84" s="114">
        <f t="shared" si="40"/>
        <v>0</v>
      </c>
      <c r="AA84" s="114">
        <f t="shared" si="40"/>
        <v>0</v>
      </c>
      <c r="AB84" s="113">
        <f t="shared" si="30"/>
        <v>0</v>
      </c>
      <c r="AC84" s="113">
        <f t="shared" si="30"/>
        <v>0</v>
      </c>
      <c r="AD84" s="113">
        <f t="shared" si="30"/>
        <v>0</v>
      </c>
      <c r="AE84" s="113">
        <f t="shared" si="30"/>
        <v>0</v>
      </c>
      <c r="AF84" s="113">
        <f t="shared" si="30"/>
        <v>0</v>
      </c>
      <c r="AG84" s="113">
        <f t="shared" si="30"/>
        <v>0</v>
      </c>
      <c r="AJ84" s="155"/>
      <c r="AK84" s="155"/>
      <c r="AL84" s="155"/>
      <c r="AM84" s="155"/>
    </row>
    <row r="85" spans="1:41">
      <c r="B85" s="94">
        <f t="shared" si="39"/>
        <v>0</v>
      </c>
      <c r="C85" s="104"/>
      <c r="D85" s="104"/>
      <c r="E85" s="112"/>
      <c r="G85" s="126"/>
      <c r="H85" s="127"/>
      <c r="K85" s="128"/>
      <c r="V85" s="114">
        <f t="shared" si="40"/>
        <v>0</v>
      </c>
      <c r="W85" s="114">
        <f t="shared" si="40"/>
        <v>0</v>
      </c>
      <c r="X85" s="114">
        <f t="shared" si="40"/>
        <v>0</v>
      </c>
      <c r="Y85" s="114">
        <f t="shared" si="40"/>
        <v>0</v>
      </c>
      <c r="Z85" s="114">
        <f t="shared" si="40"/>
        <v>0</v>
      </c>
      <c r="AA85" s="114">
        <f t="shared" si="40"/>
        <v>0</v>
      </c>
      <c r="AB85" s="113">
        <f t="shared" si="30"/>
        <v>0</v>
      </c>
      <c r="AC85" s="113">
        <f t="shared" si="30"/>
        <v>0</v>
      </c>
      <c r="AD85" s="113">
        <f t="shared" si="30"/>
        <v>0</v>
      </c>
      <c r="AE85" s="113">
        <f t="shared" si="30"/>
        <v>0</v>
      </c>
      <c r="AF85" s="113">
        <f t="shared" si="30"/>
        <v>0</v>
      </c>
      <c r="AG85" s="113">
        <f t="shared" si="30"/>
        <v>0</v>
      </c>
      <c r="AJ85" s="155"/>
      <c r="AK85" s="155"/>
      <c r="AL85" s="155"/>
      <c r="AM85" s="155"/>
    </row>
    <row r="86" spans="1:41">
      <c r="B86" s="94">
        <f t="shared" si="39"/>
        <v>1</v>
      </c>
      <c r="C86" s="108" t="s">
        <v>256</v>
      </c>
      <c r="D86" s="108" t="s">
        <v>256</v>
      </c>
      <c r="E86" s="112"/>
      <c r="G86" s="126"/>
      <c r="H86" s="105"/>
      <c r="V86" s="114">
        <f t="shared" si="40"/>
        <v>0</v>
      </c>
      <c r="W86" s="114">
        <f t="shared" si="40"/>
        <v>0</v>
      </c>
      <c r="X86" s="114">
        <f t="shared" si="40"/>
        <v>0</v>
      </c>
      <c r="Y86" s="114">
        <f t="shared" si="40"/>
        <v>0</v>
      </c>
      <c r="Z86" s="114">
        <f t="shared" si="40"/>
        <v>0</v>
      </c>
      <c r="AA86" s="114">
        <f t="shared" si="40"/>
        <v>0</v>
      </c>
      <c r="AB86" s="113">
        <f t="shared" si="30"/>
        <v>0</v>
      </c>
      <c r="AC86" s="113">
        <f t="shared" si="30"/>
        <v>0</v>
      </c>
      <c r="AD86" s="113">
        <f t="shared" si="30"/>
        <v>0</v>
      </c>
      <c r="AE86" s="113">
        <f t="shared" si="30"/>
        <v>0</v>
      </c>
      <c r="AF86" s="113">
        <f t="shared" si="30"/>
        <v>0</v>
      </c>
      <c r="AG86" s="113">
        <f t="shared" si="30"/>
        <v>0</v>
      </c>
      <c r="AJ86" s="155"/>
      <c r="AK86" s="155"/>
      <c r="AL86" s="155"/>
      <c r="AM86" s="155"/>
    </row>
    <row r="87" spans="1:41" s="92" customFormat="1">
      <c r="A87" s="92" t="str">
        <f>$A$1&amp;"Commercial - Rearload"&amp;C87</f>
        <v>KITSAP CO -REGULATEDCommercial - RearloadR1.5YDRENTM</v>
      </c>
      <c r="B87" s="92">
        <f t="shared" si="39"/>
        <v>1</v>
      </c>
      <c r="C87" s="110" t="s">
        <v>265</v>
      </c>
      <c r="D87" s="110" t="str">
        <f>VLOOKUP(C87,'[29]RM Revenue'!J:K,2,FALSE)</f>
        <v>1.5YD CONTAINER RENT-MTH</v>
      </c>
      <c r="E87" s="112">
        <f>VLOOKUP(A87,'[29]Kits Reg Svc Codes Jan-Jun'!$A$1:$H$809,8,FALSE)</f>
        <v>9.5399999999999991</v>
      </c>
      <c r="F87" s="112">
        <f>VLOOKUP(A87,'[29]Service Codes'!$A$1:$H$808,8,FALSE)</f>
        <v>9.5399999999999991</v>
      </c>
      <c r="G87" s="112"/>
      <c r="H87" s="113">
        <f>SUMIF('[29]RM Revenue'!$B:$B,'Kitsap Regulated - Price Out'!$A87,'[29]RM Revenue'!S:S)</f>
        <v>1015.69</v>
      </c>
      <c r="I87" s="113">
        <f>SUMIF('[29]RM Revenue'!$B:$B,'Kitsap Regulated - Price Out'!$A87,'[29]RM Revenue'!T:T)</f>
        <v>1017.29</v>
      </c>
      <c r="J87" s="113">
        <f>SUMIF('[29]RM Revenue'!$B:$B,'Kitsap Regulated - Price Out'!$A87,'[29]RM Revenue'!U:U)</f>
        <v>1011.24</v>
      </c>
      <c r="K87" s="113">
        <f>SUMIF('[29]RM Revenue'!$B:$B,'Kitsap Regulated - Price Out'!$A87,'[29]RM Revenue'!V:V)</f>
        <v>1014.1</v>
      </c>
      <c r="L87" s="113">
        <f>SUMIF('[29]RM Revenue'!$B:$B,'Kitsap Regulated - Price Out'!$A87,'[29]RM Revenue'!W:W)</f>
        <v>1020.78</v>
      </c>
      <c r="M87" s="113">
        <f>SUMIF('[29]RM Revenue'!$B:$B,'Kitsap Regulated - Price Out'!$A87,'[29]RM Revenue'!X:X)</f>
        <v>1032.23</v>
      </c>
      <c r="N87" s="113">
        <f>SUMIF('[29]RM Revenue'!$B:$B,'Kitsap Regulated - Price Out'!$A87,'[29]RM Revenue'!Y:Y)</f>
        <v>1039.8599999999999</v>
      </c>
      <c r="O87" s="113">
        <f>SUMIF('[29]RM Revenue'!$B:$B,'Kitsap Regulated - Price Out'!$A87,'[29]RM Revenue'!Z:Z)</f>
        <v>995.66</v>
      </c>
      <c r="P87" s="113">
        <f>SUMIF('[29]RM Revenue'!$B:$B,'Kitsap Regulated - Price Out'!$A87,'[29]RM Revenue'!AA:AA)</f>
        <v>1017.92</v>
      </c>
      <c r="Q87" s="113">
        <f>SUMIF('[29]RM Revenue'!$B:$B,'Kitsap Regulated - Price Out'!$A87,'[29]RM Revenue'!AB:AB)</f>
        <v>1019.19</v>
      </c>
      <c r="R87" s="113">
        <f>SUMIF('[29]RM Revenue'!$B:$B,'Kitsap Regulated - Price Out'!$A87,'[29]RM Revenue'!AC:AC)</f>
        <v>1020.78</v>
      </c>
      <c r="S87" s="113">
        <f>SUMIF('[29]RM Revenue'!$B:$B,'Kitsap Regulated - Price Out'!$A87,'[29]RM Revenue'!AD:AD)</f>
        <v>1018.55</v>
      </c>
      <c r="T87" s="113">
        <f t="shared" ref="T87:T114" si="42">SUM(H87:S87)</f>
        <v>12223.289999999999</v>
      </c>
      <c r="U87" s="113"/>
      <c r="V87" s="113">
        <f t="shared" si="40"/>
        <v>106.46645702306081</v>
      </c>
      <c r="W87" s="113">
        <f t="shared" si="40"/>
        <v>106.63417190775682</v>
      </c>
      <c r="X87" s="113">
        <f t="shared" si="40"/>
        <v>106.00000000000001</v>
      </c>
      <c r="Y87" s="113">
        <f t="shared" si="40"/>
        <v>106.29979035639414</v>
      </c>
      <c r="Z87" s="113">
        <f t="shared" si="40"/>
        <v>107</v>
      </c>
      <c r="AA87" s="113">
        <f t="shared" si="40"/>
        <v>108.20020964360589</v>
      </c>
      <c r="AB87" s="113">
        <f t="shared" si="30"/>
        <v>109</v>
      </c>
      <c r="AC87" s="113">
        <f t="shared" si="30"/>
        <v>104.36687631027254</v>
      </c>
      <c r="AD87" s="113">
        <f t="shared" si="30"/>
        <v>106.70020964360587</v>
      </c>
      <c r="AE87" s="113">
        <f t="shared" si="30"/>
        <v>106.83333333333334</v>
      </c>
      <c r="AF87" s="113">
        <f t="shared" si="30"/>
        <v>107</v>
      </c>
      <c r="AG87" s="113">
        <f t="shared" si="30"/>
        <v>106.76624737945494</v>
      </c>
      <c r="AH87" s="133">
        <f>AVERAGE(V87:AB87)</f>
        <v>107.08580413297396</v>
      </c>
      <c r="AI87" s="109"/>
      <c r="AJ87" s="159">
        <f t="shared" ref="AJ87" si="43">+IFERROR(F87*(1+$AL$3),0)</f>
        <v>9.5659945362427585</v>
      </c>
      <c r="AK87" s="159">
        <f t="shared" ref="AK87" si="44">+IFERROR(AJ87-F87,0)</f>
        <v>2.5994536242759381E-2</v>
      </c>
      <c r="AL87" s="159">
        <f t="shared" ref="AL87" si="45">+AK87*12*AH87</f>
        <v>33.403749799435488</v>
      </c>
      <c r="AM87" s="159">
        <f t="shared" ref="AM87" si="46">+AL87+T87</f>
        <v>12256.693749799435</v>
      </c>
      <c r="AN87" s="160">
        <f t="shared" ref="AN87" si="47">+AK87/F87</f>
        <v>2.7247941554255119E-3</v>
      </c>
      <c r="AO87" s="160">
        <f t="shared" ref="AO87" si="48">+AL87/T87</f>
        <v>2.7327953275620141E-3</v>
      </c>
    </row>
    <row r="88" spans="1:41" s="92" customFormat="1">
      <c r="A88" s="92" t="str">
        <f t="shared" ref="A88:A110" si="49">$A$1&amp;"Commercial - Rearload"&amp;C88</f>
        <v>KITSAP CO -REGULATEDCommercial - RearloadR2YDRENTM</v>
      </c>
      <c r="B88" s="92">
        <f t="shared" si="39"/>
        <v>1</v>
      </c>
      <c r="C88" s="110" t="s">
        <v>266</v>
      </c>
      <c r="D88" s="110" t="str">
        <f>VLOOKUP(C88,'[29]RM Revenue'!J:K,2,FALSE)</f>
        <v>2YD CONTAINER RENT-MTHLY</v>
      </c>
      <c r="E88" s="112">
        <f>VLOOKUP(A88,'[29]Kits Reg Svc Codes Jan-Jun'!$A$1:$H$809,8,FALSE)</f>
        <v>13.77</v>
      </c>
      <c r="F88" s="112">
        <f>VLOOKUP(A88,'[29]Service Codes'!$A$1:$H$808,8,FALSE)</f>
        <v>13.77</v>
      </c>
      <c r="G88" s="112"/>
      <c r="H88" s="113">
        <f>SUMIF('[29]RM Revenue'!$B:$B,'Kitsap Regulated - Price Out'!$A88,'[29]RM Revenue'!S:S)</f>
        <v>2379.9300000000003</v>
      </c>
      <c r="I88" s="113">
        <f>SUMIF('[29]RM Revenue'!$B:$B,'Kitsap Regulated - Price Out'!$A88,'[29]RM Revenue'!T:T)</f>
        <v>2423.52</v>
      </c>
      <c r="J88" s="113">
        <f>SUMIF('[29]RM Revenue'!$B:$B,'Kitsap Regulated - Price Out'!$A88,'[29]RM Revenue'!U:U)</f>
        <v>2433.16</v>
      </c>
      <c r="K88" s="113">
        <f>SUMIF('[29]RM Revenue'!$B:$B,'Kitsap Regulated - Price Out'!$A88,'[29]RM Revenue'!V:V)</f>
        <v>2480.9</v>
      </c>
      <c r="L88" s="113">
        <f>SUMIF('[29]RM Revenue'!$B:$B,'Kitsap Regulated - Price Out'!$A88,'[29]RM Revenue'!W:W)</f>
        <v>2518.5300000000002</v>
      </c>
      <c r="M88" s="113">
        <f>SUMIF('[29]RM Revenue'!$B:$B,'Kitsap Regulated - Price Out'!$A88,'[29]RM Revenue'!X:X)</f>
        <v>2569.02</v>
      </c>
      <c r="N88" s="113">
        <f>SUMIF('[29]RM Revenue'!$B:$B,'Kitsap Regulated - Price Out'!$A88,'[29]RM Revenue'!Y:Y)</f>
        <v>2618.6</v>
      </c>
      <c r="O88" s="113">
        <f>SUMIF('[29]RM Revenue'!$B:$B,'Kitsap Regulated - Price Out'!$A88,'[29]RM Revenue'!Z:Z)</f>
        <v>2655.32</v>
      </c>
      <c r="P88" s="113">
        <f>SUMIF('[29]RM Revenue'!$B:$B,'Kitsap Regulated - Price Out'!$A88,'[29]RM Revenue'!AA:AA)</f>
        <v>2658.99</v>
      </c>
      <c r="Q88" s="113">
        <f>SUMIF('[29]RM Revenue'!$B:$B,'Kitsap Regulated - Price Out'!$A88,'[29]RM Revenue'!AB:AB)</f>
        <v>2672.32</v>
      </c>
      <c r="R88" s="113">
        <f>SUMIF('[29]RM Revenue'!$B:$B,'Kitsap Regulated - Price Out'!$A88,'[29]RM Revenue'!AC:AC)</f>
        <v>2648.89</v>
      </c>
      <c r="S88" s="113">
        <f>SUMIF('[29]RM Revenue'!$B:$B,'Kitsap Regulated - Price Out'!$A88,'[29]RM Revenue'!AD:AD)</f>
        <v>2658.99</v>
      </c>
      <c r="T88" s="113">
        <f t="shared" si="42"/>
        <v>30718.17</v>
      </c>
      <c r="U88" s="113"/>
      <c r="V88" s="113">
        <f t="shared" si="40"/>
        <v>172.8344226579521</v>
      </c>
      <c r="W88" s="113">
        <f t="shared" si="40"/>
        <v>176</v>
      </c>
      <c r="X88" s="113">
        <f t="shared" si="40"/>
        <v>176.70007262164125</v>
      </c>
      <c r="Y88" s="113">
        <f t="shared" si="40"/>
        <v>180.16702977487293</v>
      </c>
      <c r="Z88" s="113">
        <f t="shared" si="40"/>
        <v>182.89978213507626</v>
      </c>
      <c r="AA88" s="113">
        <f t="shared" si="40"/>
        <v>186.56644880174292</v>
      </c>
      <c r="AB88" s="113">
        <f t="shared" ref="AB88:AG103" si="50">IFERROR(N88/$F88,0)</f>
        <v>190.1670297748729</v>
      </c>
      <c r="AC88" s="113">
        <f t="shared" si="50"/>
        <v>192.83369644153959</v>
      </c>
      <c r="AD88" s="113">
        <f t="shared" si="50"/>
        <v>193.10021786492374</v>
      </c>
      <c r="AE88" s="113">
        <f t="shared" si="50"/>
        <v>194.06826434277417</v>
      </c>
      <c r="AF88" s="113">
        <f t="shared" si="50"/>
        <v>192.36673928830791</v>
      </c>
      <c r="AG88" s="113">
        <f t="shared" si="50"/>
        <v>193.10021786492374</v>
      </c>
      <c r="AH88" s="133">
        <f t="shared" ref="AH88:AH91" si="51">AVERAGE(V88:AB88)</f>
        <v>180.76211225230833</v>
      </c>
      <c r="AI88" s="109"/>
      <c r="AJ88" s="159">
        <f t="shared" ref="AJ88:AJ114" si="52">+IFERROR(F88*(1+$AL$3),0)</f>
        <v>13.80752041552021</v>
      </c>
      <c r="AK88" s="159">
        <f t="shared" ref="AK88:AK114" si="53">+IFERROR(AJ88-F88,0)</f>
        <v>3.7520415520210904E-2</v>
      </c>
      <c r="AL88" s="159">
        <f t="shared" ref="AL88:AL114" si="54">+AK88*12*AH88</f>
        <v>81.387234744211383</v>
      </c>
      <c r="AM88" s="159">
        <f t="shared" ref="AM88:AM114" si="55">+AL88+T88</f>
        <v>30799.55723474421</v>
      </c>
      <c r="AN88" s="160">
        <f t="shared" ref="AN88:AN114" si="56">+AK88/F88</f>
        <v>2.7247941554256285E-3</v>
      </c>
      <c r="AO88" s="160">
        <f t="shared" ref="AO88:AO114" si="57">+AL88/T88</f>
        <v>2.649481878126574E-3</v>
      </c>
    </row>
    <row r="89" spans="1:41" s="92" customFormat="1">
      <c r="A89" s="92" t="str">
        <f>$A$1&amp;"Commercial - Rearload"&amp;C89</f>
        <v>KITSAP CO -REGULATEDCommercial - RearloadR1YDRENTM</v>
      </c>
      <c r="B89" s="92">
        <f t="shared" si="39"/>
        <v>1</v>
      </c>
      <c r="C89" s="110" t="s">
        <v>264</v>
      </c>
      <c r="D89" s="110" t="str">
        <f>VLOOKUP(C89,'[29]RM Revenue'!J:K,2,FALSE)</f>
        <v>1YD CONTAINER RENT-MTHLY</v>
      </c>
      <c r="E89" s="112">
        <f>VLOOKUP(A89,'[29]Kits Reg Svc Codes Jan-Jun'!$A$1:$H$809,8,FALSE)</f>
        <v>8.4700000000000006</v>
      </c>
      <c r="F89" s="112">
        <f>VLOOKUP(A89,'[29]Service Codes'!$A$1:$H$808,8,FALSE)</f>
        <v>8.4700000000000006</v>
      </c>
      <c r="G89" s="112"/>
      <c r="H89" s="113">
        <f>SUMIF('[29]RM Revenue'!$B:$B,'Kitsap Regulated - Price Out'!$A89,'[29]RM Revenue'!S:S)</f>
        <v>59.29</v>
      </c>
      <c r="I89" s="113">
        <f>SUMIF('[29]RM Revenue'!$B:$B,'Kitsap Regulated - Price Out'!$A89,'[29]RM Revenue'!T:T)</f>
        <v>59.29</v>
      </c>
      <c r="J89" s="113">
        <f>SUMIF('[29]RM Revenue'!$B:$B,'Kitsap Regulated - Price Out'!$A89,'[29]RM Revenue'!U:U)</f>
        <v>59.29</v>
      </c>
      <c r="K89" s="113">
        <f>SUMIF('[29]RM Revenue'!$B:$B,'Kitsap Regulated - Price Out'!$A89,'[29]RM Revenue'!V:V)</f>
        <v>59.01</v>
      </c>
      <c r="L89" s="113">
        <f>SUMIF('[29]RM Revenue'!$B:$B,'Kitsap Regulated - Price Out'!$A89,'[29]RM Revenue'!W:W)</f>
        <v>59.29</v>
      </c>
      <c r="M89" s="113">
        <f>SUMIF('[29]RM Revenue'!$B:$B,'Kitsap Regulated - Price Out'!$A89,'[29]RM Revenue'!X:X)</f>
        <v>59.29</v>
      </c>
      <c r="N89" s="113">
        <f>SUMIF('[29]RM Revenue'!$B:$B,'Kitsap Regulated - Price Out'!$A89,'[29]RM Revenue'!Y:Y)</f>
        <v>59.29</v>
      </c>
      <c r="O89" s="113">
        <f>SUMIF('[29]RM Revenue'!$B:$B,'Kitsap Regulated - Price Out'!$A89,'[29]RM Revenue'!Z:Z)</f>
        <v>59.29</v>
      </c>
      <c r="P89" s="113">
        <f>SUMIF('[29]RM Revenue'!$B:$B,'Kitsap Regulated - Price Out'!$A89,'[29]RM Revenue'!AA:AA)</f>
        <v>59.29</v>
      </c>
      <c r="Q89" s="113">
        <f>SUMIF('[29]RM Revenue'!$B:$B,'Kitsap Regulated - Price Out'!$A89,'[29]RM Revenue'!AB:AB)</f>
        <v>59.29</v>
      </c>
      <c r="R89" s="113">
        <f>SUMIF('[29]RM Revenue'!$B:$B,'Kitsap Regulated - Price Out'!$A89,'[29]RM Revenue'!AC:AC)</f>
        <v>59.29</v>
      </c>
      <c r="S89" s="113">
        <f>SUMIF('[29]RM Revenue'!$B:$B,'Kitsap Regulated - Price Out'!$A89,'[29]RM Revenue'!AD:AD)</f>
        <v>59.29</v>
      </c>
      <c r="T89" s="113">
        <f>SUM(H89:S89)</f>
        <v>711.19999999999993</v>
      </c>
      <c r="U89" s="113"/>
      <c r="V89" s="113">
        <f t="shared" si="40"/>
        <v>6.9999999999999991</v>
      </c>
      <c r="W89" s="113">
        <f t="shared" si="40"/>
        <v>6.9999999999999991</v>
      </c>
      <c r="X89" s="113">
        <f t="shared" si="40"/>
        <v>6.9999999999999991</v>
      </c>
      <c r="Y89" s="113">
        <f t="shared" si="40"/>
        <v>6.9669421487603298</v>
      </c>
      <c r="Z89" s="113">
        <f t="shared" si="40"/>
        <v>6.9999999999999991</v>
      </c>
      <c r="AA89" s="113">
        <f t="shared" si="40"/>
        <v>6.9999999999999991</v>
      </c>
      <c r="AB89" s="113">
        <f t="shared" si="50"/>
        <v>6.9999999999999991</v>
      </c>
      <c r="AC89" s="113">
        <f t="shared" si="50"/>
        <v>6.9999999999999991</v>
      </c>
      <c r="AD89" s="113">
        <f t="shared" si="50"/>
        <v>6.9999999999999991</v>
      </c>
      <c r="AE89" s="113">
        <f t="shared" si="50"/>
        <v>6.9999999999999991</v>
      </c>
      <c r="AF89" s="113">
        <f t="shared" si="50"/>
        <v>6.9999999999999991</v>
      </c>
      <c r="AG89" s="113">
        <f t="shared" si="50"/>
        <v>6.9999999999999991</v>
      </c>
      <c r="AH89" s="133">
        <f t="shared" si="51"/>
        <v>6.9952774498229031</v>
      </c>
      <c r="AI89" s="109"/>
      <c r="AJ89" s="159">
        <f t="shared" si="52"/>
        <v>8.4930790064964548</v>
      </c>
      <c r="AK89" s="159">
        <f t="shared" si="53"/>
        <v>2.3079006496454113E-2</v>
      </c>
      <c r="AL89" s="159">
        <f t="shared" si="54"/>
        <v>1.9373286445075408</v>
      </c>
      <c r="AM89" s="159">
        <f t="shared" si="55"/>
        <v>713.13732864450742</v>
      </c>
      <c r="AN89" s="160">
        <f t="shared" si="56"/>
        <v>2.7247941554255149E-3</v>
      </c>
      <c r="AO89" s="160">
        <f t="shared" si="57"/>
        <v>2.724027902850873E-3</v>
      </c>
    </row>
    <row r="90" spans="1:41" s="92" customFormat="1">
      <c r="A90" s="92" t="str">
        <f>$A$1&amp;"Commercial - Rearload"&amp;C90</f>
        <v>KITSAP CO -REGULATEDCommercial - RearloadR1.5YDRENTT</v>
      </c>
      <c r="B90" s="92">
        <f t="shared" si="39"/>
        <v>1</v>
      </c>
      <c r="C90" s="110" t="s">
        <v>271</v>
      </c>
      <c r="D90" s="110" t="str">
        <f>VLOOKUP(C90,'[29]RM Revenue'!J:K,2,FALSE)</f>
        <v>1.5YD TEMP CONTAINER RENT</v>
      </c>
      <c r="E90" s="112">
        <f>VLOOKUP(A90,'[29]Kits Reg Svc Codes Jan-Jun'!$A$1:$H$809,8,FALSE)</f>
        <v>15.9</v>
      </c>
      <c r="F90" s="112">
        <f>VLOOKUP(A90,'[29]Service Codes'!$A$1:$H$808,8,FALSE)</f>
        <v>15.9</v>
      </c>
      <c r="G90" s="112"/>
      <c r="H90" s="113">
        <f>SUMIF('[29]RM Revenue'!$B:$B,'Kitsap Regulated - Price Out'!$A90,'[29]RM Revenue'!S:S)</f>
        <v>15.9</v>
      </c>
      <c r="I90" s="113">
        <f>SUMIF('[29]RM Revenue'!$B:$B,'Kitsap Regulated - Price Out'!$A90,'[29]RM Revenue'!T:T)</f>
        <v>15.9</v>
      </c>
      <c r="J90" s="113">
        <f>SUMIF('[29]RM Revenue'!$B:$B,'Kitsap Regulated - Price Out'!$A90,'[29]RM Revenue'!U:U)</f>
        <v>15.9</v>
      </c>
      <c r="K90" s="113">
        <f>SUMIF('[29]RM Revenue'!$B:$B,'Kitsap Regulated - Price Out'!$A90,'[29]RM Revenue'!V:V)</f>
        <v>15.9</v>
      </c>
      <c r="L90" s="113">
        <f>SUMIF('[29]RM Revenue'!$B:$B,'Kitsap Regulated - Price Out'!$A90,'[29]RM Revenue'!W:W)</f>
        <v>15.9</v>
      </c>
      <c r="M90" s="113">
        <f>SUMIF('[29]RM Revenue'!$B:$B,'Kitsap Regulated - Price Out'!$A90,'[29]RM Revenue'!X:X)</f>
        <v>15.9</v>
      </c>
      <c r="N90" s="113">
        <f>SUMIF('[29]RM Revenue'!$B:$B,'Kitsap Regulated - Price Out'!$A90,'[29]RM Revenue'!Y:Y)</f>
        <v>15.9</v>
      </c>
      <c r="O90" s="113">
        <f>SUMIF('[29]RM Revenue'!$B:$B,'Kitsap Regulated - Price Out'!$A90,'[29]RM Revenue'!Z:Z)</f>
        <v>30.21</v>
      </c>
      <c r="P90" s="113">
        <f>SUMIF('[29]RM Revenue'!$B:$B,'Kitsap Regulated - Price Out'!$A90,'[29]RM Revenue'!AA:AA)</f>
        <v>15.9</v>
      </c>
      <c r="Q90" s="113">
        <f>SUMIF('[29]RM Revenue'!$B:$B,'Kitsap Regulated - Price Out'!$A90,'[29]RM Revenue'!AB:AB)</f>
        <v>15.9</v>
      </c>
      <c r="R90" s="113">
        <f>SUMIF('[29]RM Revenue'!$B:$B,'Kitsap Regulated - Price Out'!$A90,'[29]RM Revenue'!AC:AC)</f>
        <v>15.9</v>
      </c>
      <c r="S90" s="113">
        <f>SUMIF('[29]RM Revenue'!$B:$B,'Kitsap Regulated - Price Out'!$A90,'[29]RM Revenue'!AD:AD)</f>
        <v>15.9</v>
      </c>
      <c r="T90" s="113">
        <f>SUM(H90:S90)</f>
        <v>205.11000000000004</v>
      </c>
      <c r="U90" s="113"/>
      <c r="V90" s="113">
        <f t="shared" si="40"/>
        <v>1</v>
      </c>
      <c r="W90" s="113">
        <f t="shared" si="40"/>
        <v>1</v>
      </c>
      <c r="X90" s="113">
        <f t="shared" si="40"/>
        <v>1</v>
      </c>
      <c r="Y90" s="113">
        <f t="shared" si="40"/>
        <v>1</v>
      </c>
      <c r="Z90" s="113">
        <f t="shared" si="40"/>
        <v>1</v>
      </c>
      <c r="AA90" s="113">
        <f t="shared" si="40"/>
        <v>1</v>
      </c>
      <c r="AB90" s="113">
        <f t="shared" si="50"/>
        <v>1</v>
      </c>
      <c r="AC90" s="113">
        <f t="shared" si="50"/>
        <v>1.9</v>
      </c>
      <c r="AD90" s="113">
        <f t="shared" si="50"/>
        <v>1</v>
      </c>
      <c r="AE90" s="113">
        <f t="shared" si="50"/>
        <v>1</v>
      </c>
      <c r="AF90" s="113">
        <f t="shared" si="50"/>
        <v>1</v>
      </c>
      <c r="AG90" s="113">
        <f t="shared" si="50"/>
        <v>1</v>
      </c>
      <c r="AH90" s="133">
        <f t="shared" si="51"/>
        <v>1</v>
      </c>
      <c r="AI90" s="109"/>
      <c r="AJ90" s="159">
        <f t="shared" si="52"/>
        <v>15.943324227071267</v>
      </c>
      <c r="AK90" s="159">
        <f t="shared" si="53"/>
        <v>4.3324227071266819E-2</v>
      </c>
      <c r="AL90" s="159">
        <f t="shared" si="54"/>
        <v>0.51989072485520182</v>
      </c>
      <c r="AM90" s="159">
        <f t="shared" si="55"/>
        <v>205.62989072485524</v>
      </c>
      <c r="AN90" s="160">
        <f t="shared" si="56"/>
        <v>2.724794155425586E-3</v>
      </c>
      <c r="AO90" s="160">
        <f t="shared" si="57"/>
        <v>2.5346922376051958E-3</v>
      </c>
    </row>
    <row r="91" spans="1:41" s="92" customFormat="1">
      <c r="A91" s="92" t="str">
        <f>$A$1&amp;"Commercial - Rearload"&amp;C91</f>
        <v>KITSAP CO -REGULATEDCommercial - RearloadR2YDRENTT</v>
      </c>
      <c r="B91" s="92">
        <f t="shared" si="39"/>
        <v>1</v>
      </c>
      <c r="C91" s="110" t="s">
        <v>267</v>
      </c>
      <c r="D91" s="110" t="str">
        <f>VLOOKUP(C91,'[29]RM Revenue'!J:K,2,FALSE)</f>
        <v>2YD TEMP CONTAINER RENT</v>
      </c>
      <c r="E91" s="112">
        <f>VLOOKUP(A91,'[29]Kits Reg Svc Codes Jan-Jun'!$A$1:$H$809,8,FALSE)</f>
        <v>20.7</v>
      </c>
      <c r="F91" s="112">
        <f>VLOOKUP(A91,'[29]Service Codes'!$A$1:$H$808,8,FALSE)</f>
        <v>20.7</v>
      </c>
      <c r="G91" s="112"/>
      <c r="H91" s="113">
        <f>SUMIF('[29]RM Revenue'!$B:$B,'Kitsap Regulated - Price Out'!$A91,'[29]RM Revenue'!S:S)</f>
        <v>0</v>
      </c>
      <c r="I91" s="113">
        <f>SUMIF('[29]RM Revenue'!$B:$B,'Kitsap Regulated - Price Out'!$A91,'[29]RM Revenue'!T:T)</f>
        <v>0</v>
      </c>
      <c r="J91" s="113">
        <f>SUMIF('[29]RM Revenue'!$B:$B,'Kitsap Regulated - Price Out'!$A91,'[29]RM Revenue'!U:U)</f>
        <v>0</v>
      </c>
      <c r="K91" s="113">
        <f>SUMIF('[29]RM Revenue'!$B:$B,'Kitsap Regulated - Price Out'!$A91,'[29]RM Revenue'!V:V)</f>
        <v>20.7</v>
      </c>
      <c r="L91" s="113">
        <f>SUMIF('[29]RM Revenue'!$B:$B,'Kitsap Regulated - Price Out'!$A91,'[29]RM Revenue'!W:W)</f>
        <v>4.1399999999999997</v>
      </c>
      <c r="M91" s="113">
        <f>SUMIF('[29]RM Revenue'!$B:$B,'Kitsap Regulated - Price Out'!$A91,'[29]RM Revenue'!X:X)</f>
        <v>0</v>
      </c>
      <c r="N91" s="113">
        <f>SUMIF('[29]RM Revenue'!$B:$B,'Kitsap Regulated - Price Out'!$A91,'[29]RM Revenue'!Y:Y)</f>
        <v>22.08</v>
      </c>
      <c r="O91" s="113">
        <f>SUMIF('[29]RM Revenue'!$B:$B,'Kitsap Regulated - Price Out'!$A91,'[29]RM Revenue'!Z:Z)</f>
        <v>13.8</v>
      </c>
      <c r="P91" s="113">
        <f>SUMIF('[29]RM Revenue'!$B:$B,'Kitsap Regulated - Price Out'!$A91,'[29]RM Revenue'!AA:AA)</f>
        <v>10.35</v>
      </c>
      <c r="Q91" s="113">
        <f>SUMIF('[29]RM Revenue'!$B:$B,'Kitsap Regulated - Price Out'!$A91,'[29]RM Revenue'!AB:AB)</f>
        <v>0</v>
      </c>
      <c r="R91" s="113">
        <f>SUMIF('[29]RM Revenue'!$B:$B,'Kitsap Regulated - Price Out'!$A91,'[29]RM Revenue'!AC:AC)</f>
        <v>4.83</v>
      </c>
      <c r="S91" s="113">
        <f>SUMIF('[29]RM Revenue'!$B:$B,'Kitsap Regulated - Price Out'!$A91,'[29]RM Revenue'!AD:AD)</f>
        <v>6.21</v>
      </c>
      <c r="T91" s="113">
        <f>SUM(H91:S91)</f>
        <v>82.109999999999985</v>
      </c>
      <c r="U91" s="113"/>
      <c r="V91" s="113">
        <f t="shared" si="40"/>
        <v>0</v>
      </c>
      <c r="W91" s="113">
        <f t="shared" si="40"/>
        <v>0</v>
      </c>
      <c r="X91" s="113">
        <f t="shared" si="40"/>
        <v>0</v>
      </c>
      <c r="Y91" s="113">
        <f t="shared" si="40"/>
        <v>1</v>
      </c>
      <c r="Z91" s="113">
        <f t="shared" si="40"/>
        <v>0.19999999999999998</v>
      </c>
      <c r="AA91" s="113">
        <f t="shared" si="40"/>
        <v>0</v>
      </c>
      <c r="AB91" s="113">
        <f t="shared" si="50"/>
        <v>1.0666666666666667</v>
      </c>
      <c r="AC91" s="113">
        <f t="shared" si="50"/>
        <v>0.66666666666666674</v>
      </c>
      <c r="AD91" s="113">
        <f t="shared" si="50"/>
        <v>0.5</v>
      </c>
      <c r="AE91" s="113">
        <f t="shared" si="50"/>
        <v>0</v>
      </c>
      <c r="AF91" s="113">
        <f t="shared" si="50"/>
        <v>0.23333333333333334</v>
      </c>
      <c r="AG91" s="113">
        <f t="shared" si="50"/>
        <v>0.3</v>
      </c>
      <c r="AH91" s="133">
        <f t="shared" si="51"/>
        <v>0.32380952380952382</v>
      </c>
      <c r="AI91" s="109"/>
      <c r="AJ91" s="159">
        <f t="shared" si="52"/>
        <v>20.75640323901731</v>
      </c>
      <c r="AK91" s="159">
        <f t="shared" si="53"/>
        <v>5.6403239017310369E-2</v>
      </c>
      <c r="AL91" s="159">
        <f t="shared" si="54"/>
        <v>0.2191668716101203</v>
      </c>
      <c r="AM91" s="159">
        <f t="shared" si="55"/>
        <v>82.329166871610099</v>
      </c>
      <c r="AN91" s="160">
        <f t="shared" si="56"/>
        <v>2.7247941554256216E-3</v>
      </c>
      <c r="AO91" s="160">
        <f t="shared" si="57"/>
        <v>2.6691861114373442E-3</v>
      </c>
    </row>
    <row r="92" spans="1:41" s="92" customFormat="1">
      <c r="A92" s="92" t="str">
        <f t="shared" si="49"/>
        <v>KITSAP CO -REGULATEDCommercial - RearloadR1.5YDEK</v>
      </c>
      <c r="B92" s="92">
        <f t="shared" si="39"/>
        <v>1</v>
      </c>
      <c r="C92" s="110" t="s">
        <v>360</v>
      </c>
      <c r="D92" s="110" t="str">
        <f>VLOOKUP(C92,'[29]RM Revenue'!J:K,2,FALSE)</f>
        <v>1.5 YD 1X EOW</v>
      </c>
      <c r="E92" s="112">
        <f>VLOOKUP(A92,'[29]Kits Reg Svc Codes Jan-Jun'!$A$1:$H$809,8,FALSE)</f>
        <v>35.86</v>
      </c>
      <c r="F92" s="112">
        <f>VLOOKUP(A92,'[29]Service Codes'!$A$1:$H$808,8,FALSE)</f>
        <v>36.76</v>
      </c>
      <c r="G92" s="112"/>
      <c r="H92" s="113">
        <f>SUMIF('[29]RM Revenue'!$B:$B,'Kitsap Regulated - Price Out'!$A92,'[29]RM Revenue'!S:S)</f>
        <v>2536.44</v>
      </c>
      <c r="I92" s="113">
        <f>SUMIF('[29]RM Revenue'!$B:$B,'Kitsap Regulated - Price Out'!$A92,'[29]RM Revenue'!T:T)</f>
        <v>2536.44</v>
      </c>
      <c r="J92" s="113">
        <f>SUMIF('[29]RM Revenue'!$B:$B,'Kitsap Regulated - Price Out'!$A92,'[29]RM Revenue'!U:U)</f>
        <v>2462.92</v>
      </c>
      <c r="K92" s="113">
        <f>SUMIF('[29]RM Revenue'!$B:$B,'Kitsap Regulated - Price Out'!$A92,'[29]RM Revenue'!V:V)</f>
        <v>2524.19</v>
      </c>
      <c r="L92" s="113">
        <f>SUMIF('[29]RM Revenue'!$B:$B,'Kitsap Regulated - Price Out'!$A92,'[29]RM Revenue'!W:W)</f>
        <v>2518.06</v>
      </c>
      <c r="M92" s="113">
        <f>SUMIF('[29]RM Revenue'!$B:$B,'Kitsap Regulated - Price Out'!$A92,'[29]RM Revenue'!X:X)</f>
        <v>2591.58</v>
      </c>
      <c r="N92" s="113">
        <f>SUMIF('[29]RM Revenue'!$B:$B,'Kitsap Regulated - Price Out'!$A92,'[29]RM Revenue'!Y:Y)</f>
        <v>2729.52</v>
      </c>
      <c r="O92" s="113">
        <f>SUMIF('[29]RM Revenue'!$B:$B,'Kitsap Regulated - Price Out'!$A92,'[29]RM Revenue'!Z:Z)</f>
        <v>2748.48</v>
      </c>
      <c r="P92" s="113">
        <f>SUMIF('[29]RM Revenue'!$B:$B,'Kitsap Regulated - Price Out'!$A92,'[29]RM Revenue'!AA:AA)</f>
        <v>2691.6</v>
      </c>
      <c r="Q92" s="113">
        <f>SUMIF('[29]RM Revenue'!$B:$B,'Kitsap Regulated - Price Out'!$A92,'[29]RM Revenue'!AB:AB)</f>
        <v>2691.62</v>
      </c>
      <c r="R92" s="113">
        <f>SUMIF('[29]RM Revenue'!$B:$B,'Kitsap Regulated - Price Out'!$A92,'[29]RM Revenue'!AC:AC)</f>
        <v>2691.61</v>
      </c>
      <c r="S92" s="113">
        <f>SUMIF('[29]RM Revenue'!$B:$B,'Kitsap Regulated - Price Out'!$A92,'[29]RM Revenue'!AD:AD)</f>
        <v>2678.97</v>
      </c>
      <c r="T92" s="113">
        <f t="shared" si="42"/>
        <v>31401.429999999997</v>
      </c>
      <c r="U92" s="113"/>
      <c r="V92" s="113">
        <f t="shared" si="40"/>
        <v>70.731734523145562</v>
      </c>
      <c r="W92" s="113">
        <f t="shared" si="40"/>
        <v>70.731734523145562</v>
      </c>
      <c r="X92" s="113">
        <f t="shared" si="40"/>
        <v>68.681539319576132</v>
      </c>
      <c r="Y92" s="113">
        <f t="shared" si="40"/>
        <v>70.390128276631344</v>
      </c>
      <c r="Z92" s="113">
        <f t="shared" si="40"/>
        <v>70.219185722253201</v>
      </c>
      <c r="AA92" s="113">
        <f t="shared" si="40"/>
        <v>72.269380925822645</v>
      </c>
      <c r="AB92" s="113">
        <f t="shared" si="50"/>
        <v>74.252448313384122</v>
      </c>
      <c r="AC92" s="113">
        <f t="shared" si="50"/>
        <v>74.768226332970627</v>
      </c>
      <c r="AD92" s="113">
        <f t="shared" si="50"/>
        <v>73.220892274211096</v>
      </c>
      <c r="AE92" s="113">
        <f t="shared" si="50"/>
        <v>73.221436343852019</v>
      </c>
      <c r="AF92" s="113">
        <f t="shared" si="50"/>
        <v>73.221164309031565</v>
      </c>
      <c r="AG92" s="113">
        <f t="shared" si="50"/>
        <v>72.87731229597388</v>
      </c>
      <c r="AH92" s="133">
        <f>AVERAGE(V92:AB92)</f>
        <v>71.039450229136946</v>
      </c>
      <c r="AI92" s="109"/>
      <c r="AJ92" s="159">
        <f t="shared" si="52"/>
        <v>36.860163433153446</v>
      </c>
      <c r="AK92" s="159">
        <f t="shared" si="53"/>
        <v>0.10016343315344756</v>
      </c>
      <c r="AL92" s="159">
        <f t="shared" si="54"/>
        <v>85.386662691405874</v>
      </c>
      <c r="AM92" s="159">
        <f t="shared" si="55"/>
        <v>31486.816662691403</v>
      </c>
      <c r="AN92" s="160">
        <f t="shared" si="56"/>
        <v>2.724794155425668E-3</v>
      </c>
      <c r="AO92" s="160">
        <f t="shared" si="57"/>
        <v>2.7191966318542145E-3</v>
      </c>
    </row>
    <row r="93" spans="1:41" s="92" customFormat="1">
      <c r="A93" s="92" t="str">
        <f t="shared" si="49"/>
        <v>KITSAP CO -REGULATEDCommercial - RearloadR1.5YDWK</v>
      </c>
      <c r="B93" s="92">
        <f t="shared" si="39"/>
        <v>1</v>
      </c>
      <c r="C93" s="110" t="s">
        <v>361</v>
      </c>
      <c r="D93" s="110" t="str">
        <f>VLOOKUP(C93,'[29]RM Revenue'!J:K,2,FALSE)</f>
        <v>1.5 YD 1X WEEKLY</v>
      </c>
      <c r="E93" s="112">
        <f>VLOOKUP(A93,'[29]Kits Reg Svc Codes Jan-Jun'!$A$1:$H$809,8,FALSE)</f>
        <v>71.72</v>
      </c>
      <c r="F93" s="112">
        <f>VLOOKUP(A93,'[29]Service Codes'!$A$1:$H$808,8,FALSE)</f>
        <v>73.349999999999994</v>
      </c>
      <c r="G93" s="112"/>
      <c r="H93" s="113">
        <f>SUMIF('[29]RM Revenue'!$B:$B,'Kitsap Regulated - Price Out'!$A93,'[29]RM Revenue'!S:S)</f>
        <v>2934.01</v>
      </c>
      <c r="I93" s="113">
        <f>SUMIF('[29]RM Revenue'!$B:$B,'Kitsap Regulated - Price Out'!$A93,'[29]RM Revenue'!T:T)</f>
        <v>2897.32</v>
      </c>
      <c r="J93" s="113">
        <f>SUMIF('[29]RM Revenue'!$B:$B,'Kitsap Regulated - Price Out'!$A93,'[29]RM Revenue'!U:U)</f>
        <v>2934</v>
      </c>
      <c r="K93" s="113">
        <f>SUMIF('[29]RM Revenue'!$B:$B,'Kitsap Regulated - Price Out'!$A93,'[29]RM Revenue'!V:V)</f>
        <v>2865.54</v>
      </c>
      <c r="L93" s="113">
        <f>SUMIF('[29]RM Revenue'!$B:$B,'Kitsap Regulated - Price Out'!$A93,'[29]RM Revenue'!W:W)</f>
        <v>2897.33</v>
      </c>
      <c r="M93" s="113">
        <f>SUMIF('[29]RM Revenue'!$B:$B,'Kitsap Regulated - Price Out'!$A93,'[29]RM Revenue'!X:X)</f>
        <v>2860.65</v>
      </c>
      <c r="N93" s="113">
        <f>SUMIF('[29]RM Revenue'!$B:$B,'Kitsap Regulated - Price Out'!$A93,'[29]RM Revenue'!Y:Y)</f>
        <v>3010.87</v>
      </c>
      <c r="O93" s="113">
        <f>SUMIF('[29]RM Revenue'!$B:$B,'Kitsap Regulated - Price Out'!$A93,'[29]RM Revenue'!Z:Z)</f>
        <v>2609.9199999999996</v>
      </c>
      <c r="P93" s="113">
        <f>SUMIF('[29]RM Revenue'!$B:$B,'Kitsap Regulated - Price Out'!$A93,'[29]RM Revenue'!AA:AA)</f>
        <v>2859.57</v>
      </c>
      <c r="Q93" s="113">
        <f>SUMIF('[29]RM Revenue'!$B:$B,'Kitsap Regulated - Price Out'!$A93,'[29]RM Revenue'!AB:AB)</f>
        <v>2988.18</v>
      </c>
      <c r="R93" s="113">
        <f>SUMIF('[29]RM Revenue'!$B:$B,'Kitsap Regulated - Price Out'!$A93,'[29]RM Revenue'!AC:AC)</f>
        <v>3101.65</v>
      </c>
      <c r="S93" s="113">
        <f>SUMIF('[29]RM Revenue'!$B:$B,'Kitsap Regulated - Price Out'!$A93,'[29]RM Revenue'!AD:AD)</f>
        <v>3086.52</v>
      </c>
      <c r="T93" s="113">
        <f t="shared" si="42"/>
        <v>35045.56</v>
      </c>
      <c r="U93" s="113"/>
      <c r="V93" s="113">
        <f t="shared" si="40"/>
        <v>40.909230340211941</v>
      </c>
      <c r="W93" s="113">
        <f t="shared" si="40"/>
        <v>40.39765755716676</v>
      </c>
      <c r="X93" s="113">
        <f t="shared" si="40"/>
        <v>40.909090909090907</v>
      </c>
      <c r="Y93" s="113">
        <f t="shared" si="40"/>
        <v>39.954545454545453</v>
      </c>
      <c r="Z93" s="113">
        <f t="shared" si="40"/>
        <v>40.397796988287787</v>
      </c>
      <c r="AA93" s="113">
        <f t="shared" si="40"/>
        <v>39.88636363636364</v>
      </c>
      <c r="AB93" s="113">
        <f t="shared" si="50"/>
        <v>41.047989093387869</v>
      </c>
      <c r="AC93" s="113">
        <f t="shared" si="50"/>
        <v>35.581731424676207</v>
      </c>
      <c r="AD93" s="113">
        <f t="shared" si="50"/>
        <v>38.985276073619637</v>
      </c>
      <c r="AE93" s="113">
        <f t="shared" si="50"/>
        <v>40.738650306748468</v>
      </c>
      <c r="AF93" s="113">
        <f t="shared" si="50"/>
        <v>42.285616905248808</v>
      </c>
      <c r="AG93" s="113">
        <f t="shared" si="50"/>
        <v>42.079345603271989</v>
      </c>
      <c r="AH93" s="133">
        <f t="shared" ref="AH93:AH114" si="58">AVERAGE(V93:AB93)</f>
        <v>40.500381997007764</v>
      </c>
      <c r="AI93" s="109"/>
      <c r="AJ93" s="159">
        <f t="shared" si="52"/>
        <v>73.549863651300456</v>
      </c>
      <c r="AK93" s="159">
        <f t="shared" si="53"/>
        <v>0.19986365130046124</v>
      </c>
      <c r="AL93" s="159">
        <f t="shared" si="54"/>
        <v>97.134650699825258</v>
      </c>
      <c r="AM93" s="159">
        <f t="shared" si="55"/>
        <v>35142.694650699821</v>
      </c>
      <c r="AN93" s="160">
        <f t="shared" si="56"/>
        <v>2.7247941554255114E-3</v>
      </c>
      <c r="AO93" s="160">
        <f t="shared" si="57"/>
        <v>2.7716678146910839E-3</v>
      </c>
    </row>
    <row r="94" spans="1:41" s="92" customFormat="1">
      <c r="A94" s="92" t="str">
        <f t="shared" si="49"/>
        <v>KITSAP CO -REGULATEDCommercial - RearloadR1YDEK</v>
      </c>
      <c r="B94" s="92">
        <f t="shared" si="39"/>
        <v>1</v>
      </c>
      <c r="C94" s="110" t="s">
        <v>362</v>
      </c>
      <c r="D94" s="110" t="str">
        <f>VLOOKUP(C94,'[29]RM Revenue'!J:K,2,FALSE)</f>
        <v>1 YD 1X EOW</v>
      </c>
      <c r="E94" s="112">
        <f>VLOOKUP(A94,'[29]Kits Reg Svc Codes Jan-Jun'!$A$1:$H$809,8,FALSE)</f>
        <v>33.24</v>
      </c>
      <c r="F94" s="112">
        <f>VLOOKUP(A94,'[29]Service Codes'!$A$1:$H$808,8,FALSE)</f>
        <v>33.9</v>
      </c>
      <c r="G94" s="112"/>
      <c r="H94" s="113">
        <f>SUMIF('[29]RM Revenue'!$B:$B,'Kitsap Regulated - Price Out'!$A94,'[29]RM Revenue'!S:S)</f>
        <v>203.4</v>
      </c>
      <c r="I94" s="113">
        <f>SUMIF('[29]RM Revenue'!$B:$B,'Kitsap Regulated - Price Out'!$A94,'[29]RM Revenue'!T:T)</f>
        <v>203.4</v>
      </c>
      <c r="J94" s="113">
        <f>SUMIF('[29]RM Revenue'!$B:$B,'Kitsap Regulated - Price Out'!$A94,'[29]RM Revenue'!U:U)</f>
        <v>203.4</v>
      </c>
      <c r="K94" s="113">
        <f>SUMIF('[29]RM Revenue'!$B:$B,'Kitsap Regulated - Price Out'!$A94,'[29]RM Revenue'!V:V)</f>
        <v>203.4</v>
      </c>
      <c r="L94" s="113">
        <f>SUMIF('[29]RM Revenue'!$B:$B,'Kitsap Regulated - Price Out'!$A94,'[29]RM Revenue'!W:W)</f>
        <v>169.5</v>
      </c>
      <c r="M94" s="113">
        <f>SUMIF('[29]RM Revenue'!$B:$B,'Kitsap Regulated - Price Out'!$A94,'[29]RM Revenue'!X:X)</f>
        <v>169.5</v>
      </c>
      <c r="N94" s="113">
        <f>SUMIF('[29]RM Revenue'!$B:$B,'Kitsap Regulated - Price Out'!$A94,'[29]RM Revenue'!Y:Y)</f>
        <v>173.5</v>
      </c>
      <c r="O94" s="113">
        <f>SUMIF('[29]RM Revenue'!$B:$B,'Kitsap Regulated - Price Out'!$A94,'[29]RM Revenue'!Z:Z)</f>
        <v>173.5</v>
      </c>
      <c r="P94" s="113">
        <f>SUMIF('[29]RM Revenue'!$B:$B,'Kitsap Regulated - Price Out'!$A94,'[29]RM Revenue'!AA:AA)</f>
        <v>173.5</v>
      </c>
      <c r="Q94" s="113">
        <f>SUMIF('[29]RM Revenue'!$B:$B,'Kitsap Regulated - Price Out'!$A94,'[29]RM Revenue'!AB:AB)</f>
        <v>173.5</v>
      </c>
      <c r="R94" s="113">
        <f>SUMIF('[29]RM Revenue'!$B:$B,'Kitsap Regulated - Price Out'!$A94,'[29]RM Revenue'!AC:AC)</f>
        <v>173.5</v>
      </c>
      <c r="S94" s="113">
        <f>SUMIF('[29]RM Revenue'!$B:$B,'Kitsap Regulated - Price Out'!$A94,'[29]RM Revenue'!AD:AD)</f>
        <v>173.5</v>
      </c>
      <c r="T94" s="113">
        <f t="shared" si="42"/>
        <v>2193.6</v>
      </c>
      <c r="U94" s="113"/>
      <c r="V94" s="113">
        <f t="shared" si="40"/>
        <v>6.1191335740072201</v>
      </c>
      <c r="W94" s="113">
        <f t="shared" si="40"/>
        <v>6.1191335740072201</v>
      </c>
      <c r="X94" s="113">
        <f t="shared" si="40"/>
        <v>6.1191335740072201</v>
      </c>
      <c r="Y94" s="113">
        <f t="shared" si="40"/>
        <v>6.1191335740072201</v>
      </c>
      <c r="Z94" s="113">
        <f t="shared" si="40"/>
        <v>5.0992779783393498</v>
      </c>
      <c r="AA94" s="113">
        <f t="shared" si="40"/>
        <v>5.0992779783393498</v>
      </c>
      <c r="AB94" s="113">
        <f t="shared" si="50"/>
        <v>5.1179941002949851</v>
      </c>
      <c r="AC94" s="113">
        <f t="shared" si="50"/>
        <v>5.1179941002949851</v>
      </c>
      <c r="AD94" s="113">
        <f t="shared" si="50"/>
        <v>5.1179941002949851</v>
      </c>
      <c r="AE94" s="113">
        <f t="shared" si="50"/>
        <v>5.1179941002949851</v>
      </c>
      <c r="AF94" s="113">
        <f t="shared" si="50"/>
        <v>5.1179941002949851</v>
      </c>
      <c r="AG94" s="113">
        <f t="shared" si="50"/>
        <v>5.1179941002949851</v>
      </c>
      <c r="AH94" s="133">
        <f t="shared" si="58"/>
        <v>5.6847263361432239</v>
      </c>
      <c r="AI94" s="109"/>
      <c r="AJ94" s="159">
        <f t="shared" si="52"/>
        <v>33.992370521868928</v>
      </c>
      <c r="AK94" s="159">
        <f t="shared" si="53"/>
        <v>9.2370521868929245E-2</v>
      </c>
      <c r="AL94" s="159">
        <f t="shared" si="54"/>
        <v>6.3012136602191484</v>
      </c>
      <c r="AM94" s="159">
        <f t="shared" si="55"/>
        <v>2199.9012136602191</v>
      </c>
      <c r="AN94" s="160">
        <f t="shared" si="56"/>
        <v>2.7247941554256415E-3</v>
      </c>
      <c r="AO94" s="160">
        <f t="shared" si="57"/>
        <v>2.8725445205229527E-3</v>
      </c>
    </row>
    <row r="95" spans="1:41" s="92" customFormat="1">
      <c r="A95" s="92" t="str">
        <f t="shared" si="49"/>
        <v>KITSAP CO -REGULATEDCommercial - RearloadR1YDWK</v>
      </c>
      <c r="B95" s="92">
        <f t="shared" si="39"/>
        <v>1</v>
      </c>
      <c r="C95" s="110" t="s">
        <v>363</v>
      </c>
      <c r="D95" s="110" t="str">
        <f>VLOOKUP(C95,'[29]RM Revenue'!J:K,2,FALSE)</f>
        <v>1 YD 1X WEEKLY</v>
      </c>
      <c r="E95" s="112">
        <f>VLOOKUP(A95,'[29]Kits Reg Svc Codes Jan-Jun'!$A$1:$H$809,8,FALSE)</f>
        <v>66.47</v>
      </c>
      <c r="F95" s="112">
        <f>VLOOKUP(A95,'[29]Service Codes'!$A$1:$H$808,8,FALSE)</f>
        <v>67.63</v>
      </c>
      <c r="G95" s="112"/>
      <c r="H95" s="113">
        <f>SUMIF('[29]RM Revenue'!$B:$B,'Kitsap Regulated - Price Out'!$A95,'[29]RM Revenue'!S:S)</f>
        <v>67.63</v>
      </c>
      <c r="I95" s="113">
        <f>SUMIF('[29]RM Revenue'!$B:$B,'Kitsap Regulated - Price Out'!$A95,'[29]RM Revenue'!T:T)</f>
        <v>67.63</v>
      </c>
      <c r="J95" s="113">
        <f>SUMIF('[29]RM Revenue'!$B:$B,'Kitsap Regulated - Price Out'!$A95,'[29]RM Revenue'!U:U)</f>
        <v>67.63</v>
      </c>
      <c r="K95" s="113">
        <f>SUMIF('[29]RM Revenue'!$B:$B,'Kitsap Regulated - Price Out'!$A95,'[29]RM Revenue'!V:V)</f>
        <v>67.63</v>
      </c>
      <c r="L95" s="113">
        <f>SUMIF('[29]RM Revenue'!$B:$B,'Kitsap Regulated - Price Out'!$A95,'[29]RM Revenue'!W:W)</f>
        <v>135.26</v>
      </c>
      <c r="M95" s="113">
        <f>SUMIF('[29]RM Revenue'!$B:$B,'Kitsap Regulated - Price Out'!$A95,'[29]RM Revenue'!X:X)</f>
        <v>135.26</v>
      </c>
      <c r="N95" s="113">
        <f>SUMIF('[29]RM Revenue'!$B:$B,'Kitsap Regulated - Price Out'!$A95,'[29]RM Revenue'!Y:Y)</f>
        <v>138.47999999999999</v>
      </c>
      <c r="O95" s="113">
        <f>SUMIF('[29]RM Revenue'!$B:$B,'Kitsap Regulated - Price Out'!$A95,'[29]RM Revenue'!Z:Z)</f>
        <v>138.47999999999999</v>
      </c>
      <c r="P95" s="113">
        <f>SUMIF('[29]RM Revenue'!$B:$B,'Kitsap Regulated - Price Out'!$A95,'[29]RM Revenue'!AA:AA)</f>
        <v>138.47999999999999</v>
      </c>
      <c r="Q95" s="113">
        <f>SUMIF('[29]RM Revenue'!$B:$B,'Kitsap Regulated - Price Out'!$A95,'[29]RM Revenue'!AB:AB)</f>
        <v>138.47999999999999</v>
      </c>
      <c r="R95" s="113">
        <f>SUMIF('[29]RM Revenue'!$B:$B,'Kitsap Regulated - Price Out'!$A95,'[29]RM Revenue'!AC:AC)</f>
        <v>138.47999999999999</v>
      </c>
      <c r="S95" s="113">
        <f>SUMIF('[29]RM Revenue'!$B:$B,'Kitsap Regulated - Price Out'!$A95,'[29]RM Revenue'!AD:AD)</f>
        <v>138.47999999999999</v>
      </c>
      <c r="T95" s="113">
        <f t="shared" si="42"/>
        <v>1371.92</v>
      </c>
      <c r="U95" s="113"/>
      <c r="V95" s="113">
        <f t="shared" si="40"/>
        <v>1.017451481871521</v>
      </c>
      <c r="W95" s="113">
        <f t="shared" si="40"/>
        <v>1.017451481871521</v>
      </c>
      <c r="X95" s="113">
        <f t="shared" si="40"/>
        <v>1.017451481871521</v>
      </c>
      <c r="Y95" s="113">
        <f t="shared" si="40"/>
        <v>1.017451481871521</v>
      </c>
      <c r="Z95" s="113">
        <f t="shared" si="40"/>
        <v>2.034902963743042</v>
      </c>
      <c r="AA95" s="113">
        <f t="shared" si="40"/>
        <v>2.034902963743042</v>
      </c>
      <c r="AB95" s="113">
        <f t="shared" si="50"/>
        <v>2.0476120065059886</v>
      </c>
      <c r="AC95" s="113">
        <f t="shared" si="50"/>
        <v>2.0476120065059886</v>
      </c>
      <c r="AD95" s="113">
        <f t="shared" si="50"/>
        <v>2.0476120065059886</v>
      </c>
      <c r="AE95" s="113">
        <f t="shared" si="50"/>
        <v>2.0476120065059886</v>
      </c>
      <c r="AF95" s="113">
        <f t="shared" si="50"/>
        <v>2.0476120065059886</v>
      </c>
      <c r="AG95" s="113">
        <f t="shared" si="50"/>
        <v>2.0476120065059886</v>
      </c>
      <c r="AH95" s="133">
        <f t="shared" si="58"/>
        <v>1.4553176944968793</v>
      </c>
      <c r="AI95" s="109"/>
      <c r="AJ95" s="159">
        <f t="shared" si="52"/>
        <v>67.814277828731434</v>
      </c>
      <c r="AK95" s="159">
        <f t="shared" si="53"/>
        <v>0.18427782873143883</v>
      </c>
      <c r="AL95" s="159">
        <f t="shared" si="54"/>
        <v>3.21819341827594</v>
      </c>
      <c r="AM95" s="159">
        <f t="shared" si="55"/>
        <v>1375.1381934182759</v>
      </c>
      <c r="AN95" s="160">
        <f t="shared" si="56"/>
        <v>2.7247941554256814E-3</v>
      </c>
      <c r="AO95" s="160">
        <f t="shared" si="57"/>
        <v>2.3457588039214675E-3</v>
      </c>
    </row>
    <row r="96" spans="1:41" s="92" customFormat="1">
      <c r="A96" s="92" t="str">
        <f t="shared" si="49"/>
        <v>KITSAP CO -REGULATEDCommercial - RearloadR2YDEK</v>
      </c>
      <c r="B96" s="92">
        <f t="shared" si="39"/>
        <v>1</v>
      </c>
      <c r="C96" s="110" t="s">
        <v>263</v>
      </c>
      <c r="D96" s="110" t="str">
        <f>VLOOKUP(C96,'[29]RM Revenue'!J:K,2,FALSE)</f>
        <v>2 YD 1X EOW</v>
      </c>
      <c r="E96" s="112">
        <f>VLOOKUP(A96,'[29]Kits Reg Svc Codes Jan-Jun'!$A$1:$H$809,8,FALSE)</f>
        <v>46.95</v>
      </c>
      <c r="F96" s="112">
        <f>VLOOKUP(A96,'[29]Service Codes'!$A$1:$H$808,8,FALSE)</f>
        <v>48.13</v>
      </c>
      <c r="G96" s="112"/>
      <c r="H96" s="113">
        <f>SUMIF('[29]RM Revenue'!$B:$B,'Kitsap Regulated - Price Out'!$A96,'[29]RM Revenue'!S:S)</f>
        <v>2791.54</v>
      </c>
      <c r="I96" s="113">
        <f>SUMIF('[29]RM Revenue'!$B:$B,'Kitsap Regulated - Price Out'!$A96,'[29]RM Revenue'!T:T)</f>
        <v>2743.42</v>
      </c>
      <c r="J96" s="113">
        <f>SUMIF('[29]RM Revenue'!$B:$B,'Kitsap Regulated - Price Out'!$A96,'[29]RM Revenue'!U:U)</f>
        <v>2719.35</v>
      </c>
      <c r="K96" s="113">
        <f>SUMIF('[29]RM Revenue'!$B:$B,'Kitsap Regulated - Price Out'!$A96,'[29]RM Revenue'!V:V)</f>
        <v>2775.5</v>
      </c>
      <c r="L96" s="113">
        <f>SUMIF('[29]RM Revenue'!$B:$B,'Kitsap Regulated - Price Out'!$A96,'[29]RM Revenue'!W:W)</f>
        <v>2719.35</v>
      </c>
      <c r="M96" s="113">
        <f>SUMIF('[29]RM Revenue'!$B:$B,'Kitsap Regulated - Price Out'!$A96,'[29]RM Revenue'!X:X)</f>
        <v>2621.48</v>
      </c>
      <c r="N96" s="113">
        <f>SUMIF('[29]RM Revenue'!$B:$B,'Kitsap Regulated - Price Out'!$A96,'[29]RM Revenue'!Y:Y)</f>
        <v>2587.9899999999998</v>
      </c>
      <c r="O96" s="113">
        <f>SUMIF('[29]RM Revenue'!$B:$B,'Kitsap Regulated - Price Out'!$A96,'[29]RM Revenue'!Z:Z)</f>
        <v>2629.33</v>
      </c>
      <c r="P96" s="113">
        <f>SUMIF('[29]RM Revenue'!$B:$B,'Kitsap Regulated - Price Out'!$A96,'[29]RM Revenue'!AA:AA)</f>
        <v>2695.48</v>
      </c>
      <c r="Q96" s="113">
        <f>SUMIF('[29]RM Revenue'!$B:$B,'Kitsap Regulated - Price Out'!$A96,'[29]RM Revenue'!AB:AB)</f>
        <v>2736.84</v>
      </c>
      <c r="R96" s="113">
        <f>SUMIF('[29]RM Revenue'!$B:$B,'Kitsap Regulated - Price Out'!$A96,'[29]RM Revenue'!AC:AC)</f>
        <v>2827.77</v>
      </c>
      <c r="S96" s="113">
        <f>SUMIF('[29]RM Revenue'!$B:$B,'Kitsap Regulated - Price Out'!$A96,'[29]RM Revenue'!AD:AD)</f>
        <v>2910.45</v>
      </c>
      <c r="T96" s="113">
        <f t="shared" si="42"/>
        <v>32758.5</v>
      </c>
      <c r="U96" s="113"/>
      <c r="V96" s="113">
        <f t="shared" si="40"/>
        <v>59.457720979765703</v>
      </c>
      <c r="W96" s="113">
        <f t="shared" si="40"/>
        <v>58.432800851970178</v>
      </c>
      <c r="X96" s="113">
        <f t="shared" si="40"/>
        <v>57.920127795527151</v>
      </c>
      <c r="Y96" s="113">
        <f t="shared" si="40"/>
        <v>59.116080937167197</v>
      </c>
      <c r="Z96" s="113">
        <f t="shared" si="40"/>
        <v>57.920127795527151</v>
      </c>
      <c r="AA96" s="113">
        <f t="shared" si="40"/>
        <v>55.835569755058572</v>
      </c>
      <c r="AB96" s="113">
        <f t="shared" si="50"/>
        <v>53.770829004778719</v>
      </c>
      <c r="AC96" s="113">
        <f t="shared" si="50"/>
        <v>54.629752752960727</v>
      </c>
      <c r="AD96" s="113">
        <f t="shared" si="50"/>
        <v>56.00415541242468</v>
      </c>
      <c r="AE96" s="113">
        <f t="shared" si="50"/>
        <v>56.863494701849156</v>
      </c>
      <c r="AF96" s="113">
        <f t="shared" si="50"/>
        <v>58.75275296073135</v>
      </c>
      <c r="AG96" s="113">
        <f t="shared" si="50"/>
        <v>60.470600457095358</v>
      </c>
      <c r="AH96" s="133">
        <f t="shared" si="58"/>
        <v>57.49332244568496</v>
      </c>
      <c r="AI96" s="109"/>
      <c r="AJ96" s="159">
        <f t="shared" si="52"/>
        <v>48.261144342700639</v>
      </c>
      <c r="AK96" s="159">
        <f t="shared" si="53"/>
        <v>0.13114434270063668</v>
      </c>
      <c r="AL96" s="159">
        <f t="shared" si="54"/>
        <v>90.479087781781388</v>
      </c>
      <c r="AM96" s="159">
        <f t="shared" si="55"/>
        <v>32848.97908778178</v>
      </c>
      <c r="AN96" s="160">
        <f t="shared" si="56"/>
        <v>2.7247941554256528E-3</v>
      </c>
      <c r="AO96" s="160">
        <f t="shared" si="57"/>
        <v>2.7620033817721016E-3</v>
      </c>
    </row>
    <row r="97" spans="1:41" s="92" customFormat="1">
      <c r="A97" s="92" t="str">
        <f t="shared" si="49"/>
        <v>KITSAP CO -REGULATEDCommercial - RearloadR2YDWK</v>
      </c>
      <c r="B97" s="92">
        <f t="shared" si="39"/>
        <v>1</v>
      </c>
      <c r="C97" s="110" t="s">
        <v>364</v>
      </c>
      <c r="D97" s="110" t="str">
        <f>VLOOKUP(C97,'[29]RM Revenue'!J:K,2,FALSE)</f>
        <v>2 YD 1X WEEKLY</v>
      </c>
      <c r="E97" s="112">
        <f>VLOOKUP(A97,'[29]Kits Reg Svc Codes Jan-Jun'!$A$1:$H$809,8,FALSE)</f>
        <v>93.9</v>
      </c>
      <c r="F97" s="112">
        <f>VLOOKUP(A97,'[29]Service Codes'!$A$1:$H$808,8,FALSE)</f>
        <v>96.04</v>
      </c>
      <c r="G97" s="112"/>
      <c r="H97" s="113">
        <f>SUMIF('[29]RM Revenue'!$B:$B,'Kitsap Regulated - Price Out'!$A97,'[29]RM Revenue'!S:S)</f>
        <v>15615.53</v>
      </c>
      <c r="I97" s="113">
        <f>SUMIF('[29]RM Revenue'!$B:$B,'Kitsap Regulated - Price Out'!$A97,'[29]RM Revenue'!T:T)</f>
        <v>16023.7</v>
      </c>
      <c r="J97" s="113">
        <f>SUMIF('[29]RM Revenue'!$B:$B,'Kitsap Regulated - Price Out'!$A97,'[29]RM Revenue'!U:U)</f>
        <v>16071.72</v>
      </c>
      <c r="K97" s="113">
        <f>SUMIF('[29]RM Revenue'!$B:$B,'Kitsap Regulated - Price Out'!$A97,'[29]RM Revenue'!V:V)</f>
        <v>16604.740000000002</v>
      </c>
      <c r="L97" s="113">
        <f>SUMIF('[29]RM Revenue'!$B:$B,'Kitsap Regulated - Price Out'!$A97,'[29]RM Revenue'!W:W)</f>
        <v>16993.7</v>
      </c>
      <c r="M97" s="113">
        <f>SUMIF('[29]RM Revenue'!$B:$B,'Kitsap Regulated - Price Out'!$A97,'[29]RM Revenue'!X:X)</f>
        <v>17584.349999999999</v>
      </c>
      <c r="N97" s="113">
        <f>SUMIF('[29]RM Revenue'!$B:$B,'Kitsap Regulated - Price Out'!$A97,'[29]RM Revenue'!Y:Y)</f>
        <v>18577.05</v>
      </c>
      <c r="O97" s="113">
        <f>SUMIF('[29]RM Revenue'!$B:$B,'Kitsap Regulated - Price Out'!$A97,'[29]RM Revenue'!Z:Z)</f>
        <v>19161.62</v>
      </c>
      <c r="P97" s="113">
        <f>SUMIF('[29]RM Revenue'!$B:$B,'Kitsap Regulated - Price Out'!$A97,'[29]RM Revenue'!AA:AA)</f>
        <v>19344.73</v>
      </c>
      <c r="Q97" s="113">
        <f>SUMIF('[29]RM Revenue'!$B:$B,'Kitsap Regulated - Price Out'!$A97,'[29]RM Revenue'!AB:AB)</f>
        <v>19290.28</v>
      </c>
      <c r="R97" s="113">
        <f>SUMIF('[29]RM Revenue'!$B:$B,'Kitsap Regulated - Price Out'!$A97,'[29]RM Revenue'!AC:AC)</f>
        <v>18943.86</v>
      </c>
      <c r="S97" s="113">
        <f>SUMIF('[29]RM Revenue'!$B:$B,'Kitsap Regulated - Price Out'!$A97,'[29]RM Revenue'!AD:AD)</f>
        <v>18553.12</v>
      </c>
      <c r="T97" s="113">
        <f t="shared" si="42"/>
        <v>212764.40000000002</v>
      </c>
      <c r="U97" s="113"/>
      <c r="V97" s="113">
        <f t="shared" si="40"/>
        <v>166.29957401490947</v>
      </c>
      <c r="W97" s="113">
        <f t="shared" si="40"/>
        <v>170.64643237486689</v>
      </c>
      <c r="X97" s="113">
        <f t="shared" si="40"/>
        <v>171.15782747603834</v>
      </c>
      <c r="Y97" s="113">
        <f t="shared" si="40"/>
        <v>176.83429179978702</v>
      </c>
      <c r="Z97" s="113">
        <f t="shared" si="40"/>
        <v>180.97657082002129</v>
      </c>
      <c r="AA97" s="113">
        <f t="shared" si="40"/>
        <v>187.26677316293927</v>
      </c>
      <c r="AB97" s="113">
        <f t="shared" si="50"/>
        <v>193.43034152436482</v>
      </c>
      <c r="AC97" s="113">
        <f t="shared" si="50"/>
        <v>199.51707621824238</v>
      </c>
      <c r="AD97" s="113">
        <f t="shared" si="50"/>
        <v>201.42367763431901</v>
      </c>
      <c r="AE97" s="113">
        <f t="shared" si="50"/>
        <v>200.85672636401497</v>
      </c>
      <c r="AF97" s="113">
        <f t="shared" si="50"/>
        <v>197.24968763015409</v>
      </c>
      <c r="AG97" s="113">
        <f t="shared" si="50"/>
        <v>193.18117451062056</v>
      </c>
      <c r="AH97" s="133">
        <f t="shared" si="58"/>
        <v>178.08740159613245</v>
      </c>
      <c r="AI97" s="109"/>
      <c r="AJ97" s="159">
        <f t="shared" si="52"/>
        <v>96.301689230687074</v>
      </c>
      <c r="AK97" s="159">
        <f t="shared" si="53"/>
        <v>0.26168923068706818</v>
      </c>
      <c r="AL97" s="159">
        <f t="shared" si="54"/>
        <v>559.24266142501028</v>
      </c>
      <c r="AM97" s="159">
        <f t="shared" si="55"/>
        <v>213323.64266142502</v>
      </c>
      <c r="AN97" s="160">
        <f t="shared" si="56"/>
        <v>2.7247941554255327E-3</v>
      </c>
      <c r="AO97" s="160">
        <f t="shared" si="57"/>
        <v>2.6284597490229111E-3</v>
      </c>
    </row>
    <row r="98" spans="1:41" s="92" customFormat="1" ht="12">
      <c r="A98" s="92" t="str">
        <f t="shared" si="49"/>
        <v>KITSAP CO -REGULATEDCommercial - RearloadCDELC</v>
      </c>
      <c r="B98" s="92">
        <f t="shared" si="39"/>
        <v>1</v>
      </c>
      <c r="C98" s="110" t="s">
        <v>268</v>
      </c>
      <c r="D98" s="110" t="str">
        <f>VLOOKUP(C98,'[29]RM Revenue'!J:K,2,FALSE)</f>
        <v>CONTAINER DELIVERY CHARGE</v>
      </c>
      <c r="E98" s="112">
        <f>VLOOKUP(A98,'[29]Kits Reg Svc Codes Jan-Jun'!$A$1:$H$809,8,FALSE)</f>
        <v>27</v>
      </c>
      <c r="F98" s="112">
        <f>VLOOKUP(A98,'[29]Service Codes'!$A$1:$H$808,8,FALSE)</f>
        <v>27</v>
      </c>
      <c r="G98" s="112"/>
      <c r="H98" s="113">
        <f>SUMIF('[29]RM Revenue'!$B:$B,'Kitsap Regulated - Price Out'!$A98,'[29]RM Revenue'!S:S)</f>
        <v>54</v>
      </c>
      <c r="I98" s="113">
        <f>SUMIF('[29]RM Revenue'!$B:$B,'Kitsap Regulated - Price Out'!$A98,'[29]RM Revenue'!T:T)</f>
        <v>27</v>
      </c>
      <c r="J98" s="113">
        <f>SUMIF('[29]RM Revenue'!$B:$B,'Kitsap Regulated - Price Out'!$A98,'[29]RM Revenue'!U:U)</f>
        <v>54</v>
      </c>
      <c r="K98" s="113">
        <f>SUMIF('[29]RM Revenue'!$B:$B,'Kitsap Regulated - Price Out'!$A98,'[29]RM Revenue'!V:V)</f>
        <v>135</v>
      </c>
      <c r="L98" s="113">
        <f>SUMIF('[29]RM Revenue'!$B:$B,'Kitsap Regulated - Price Out'!$A98,'[29]RM Revenue'!W:W)</f>
        <v>81</v>
      </c>
      <c r="M98" s="113">
        <f>SUMIF('[29]RM Revenue'!$B:$B,'Kitsap Regulated - Price Out'!$A98,'[29]RM Revenue'!X:X)</f>
        <v>135</v>
      </c>
      <c r="N98" s="113">
        <f>SUMIF('[29]RM Revenue'!$B:$B,'Kitsap Regulated - Price Out'!$A98,'[29]RM Revenue'!Y:Y)</f>
        <v>297</v>
      </c>
      <c r="O98" s="113">
        <f>SUMIF('[29]RM Revenue'!$B:$B,'Kitsap Regulated - Price Out'!$A98,'[29]RM Revenue'!Z:Z)</f>
        <v>54</v>
      </c>
      <c r="P98" s="113">
        <f>SUMIF('[29]RM Revenue'!$B:$B,'Kitsap Regulated - Price Out'!$A98,'[29]RM Revenue'!AA:AA)</f>
        <v>162</v>
      </c>
      <c r="Q98" s="113">
        <f>SUMIF('[29]RM Revenue'!$B:$B,'Kitsap Regulated - Price Out'!$A98,'[29]RM Revenue'!AB:AB)</f>
        <v>108</v>
      </c>
      <c r="R98" s="113">
        <f>SUMIF('[29]RM Revenue'!$B:$B,'Kitsap Regulated - Price Out'!$A98,'[29]RM Revenue'!AC:AC)</f>
        <v>54</v>
      </c>
      <c r="S98" s="113">
        <f>SUMIF('[29]RM Revenue'!$B:$B,'Kitsap Regulated - Price Out'!$A98,'[29]RM Revenue'!AD:AD)</f>
        <v>54</v>
      </c>
      <c r="T98" s="113">
        <f t="shared" si="42"/>
        <v>1215</v>
      </c>
      <c r="U98" s="113"/>
      <c r="V98" s="113">
        <f t="shared" si="40"/>
        <v>2</v>
      </c>
      <c r="W98" s="113">
        <f t="shared" si="40"/>
        <v>1</v>
      </c>
      <c r="X98" s="113">
        <f t="shared" si="40"/>
        <v>2</v>
      </c>
      <c r="Y98" s="113">
        <f t="shared" si="40"/>
        <v>5</v>
      </c>
      <c r="Z98" s="113">
        <f t="shared" si="40"/>
        <v>3</v>
      </c>
      <c r="AA98" s="113">
        <f t="shared" si="40"/>
        <v>5</v>
      </c>
      <c r="AB98" s="113">
        <f t="shared" si="50"/>
        <v>11</v>
      </c>
      <c r="AC98" s="113">
        <f t="shared" si="50"/>
        <v>2</v>
      </c>
      <c r="AD98" s="113">
        <f t="shared" si="50"/>
        <v>6</v>
      </c>
      <c r="AE98" s="113">
        <f t="shared" si="50"/>
        <v>4</v>
      </c>
      <c r="AF98" s="113">
        <f t="shared" si="50"/>
        <v>2</v>
      </c>
      <c r="AG98" s="113">
        <f t="shared" si="50"/>
        <v>2</v>
      </c>
      <c r="AH98" s="133">
        <f t="shared" si="58"/>
        <v>4.1428571428571432</v>
      </c>
      <c r="AJ98" s="159">
        <f t="shared" si="52"/>
        <v>27.07356944219649</v>
      </c>
      <c r="AK98" s="159">
        <f t="shared" si="53"/>
        <v>7.3569442196490087E-2</v>
      </c>
      <c r="AL98" s="159">
        <f t="shared" si="54"/>
        <v>3.657452269196936</v>
      </c>
      <c r="AM98" s="159">
        <f t="shared" si="55"/>
        <v>1218.6574522691969</v>
      </c>
      <c r="AN98" s="160">
        <f t="shared" si="56"/>
        <v>2.7247941554255587E-3</v>
      </c>
      <c r="AO98" s="160">
        <f t="shared" si="57"/>
        <v>3.0102487812320462E-3</v>
      </c>
    </row>
    <row r="99" spans="1:41" s="92" customFormat="1">
      <c r="A99" s="92" t="str">
        <f t="shared" si="49"/>
        <v>KITSAP CO -REGULATEDCommercial - RearloadCOMCAN</v>
      </c>
      <c r="B99" s="92">
        <f t="shared" si="39"/>
        <v>1</v>
      </c>
      <c r="C99" s="110" t="s">
        <v>269</v>
      </c>
      <c r="D99" s="110" t="str">
        <f>VLOOKUP(C99,'[29]RM Revenue'!J:K,2,FALSE)</f>
        <v>COMMERCIAL CAN EXTRA</v>
      </c>
      <c r="E99" s="112">
        <f>VLOOKUP(A99,'[29]Kits Reg Svc Codes Jan-Jun'!$A$1:$H$809,8,FALSE)</f>
        <v>4.3899999999999997</v>
      </c>
      <c r="F99" s="112">
        <f>VLOOKUP(A99,'[29]Service Codes'!$A$1:$H$808,8,FALSE)</f>
        <v>4.4400000000000004</v>
      </c>
      <c r="G99" s="112"/>
      <c r="H99" s="113">
        <f>SUMIF('[29]RM Revenue'!$B:$B,'Kitsap Regulated - Price Out'!$A99,'[29]RM Revenue'!S:S)</f>
        <v>177.6</v>
      </c>
      <c r="I99" s="113">
        <f>SUMIF('[29]RM Revenue'!$B:$B,'Kitsap Regulated - Price Out'!$A99,'[29]RM Revenue'!T:T)</f>
        <v>111</v>
      </c>
      <c r="J99" s="113">
        <f>SUMIF('[29]RM Revenue'!$B:$B,'Kitsap Regulated - Price Out'!$A99,'[29]RM Revenue'!U:U)</f>
        <v>71.040000000000006</v>
      </c>
      <c r="K99" s="113">
        <f>SUMIF('[29]RM Revenue'!$B:$B,'Kitsap Regulated - Price Out'!$A99,'[29]RM Revenue'!V:V)</f>
        <v>115.44</v>
      </c>
      <c r="L99" s="113">
        <f>SUMIF('[29]RM Revenue'!$B:$B,'Kitsap Regulated - Price Out'!$A99,'[29]RM Revenue'!W:W)</f>
        <v>57.72</v>
      </c>
      <c r="M99" s="113">
        <f>SUMIF('[29]RM Revenue'!$B:$B,'Kitsap Regulated - Price Out'!$A99,'[29]RM Revenue'!X:X)</f>
        <v>124.32</v>
      </c>
      <c r="N99" s="113">
        <f>SUMIF('[29]RM Revenue'!$B:$B,'Kitsap Regulated - Price Out'!$A99,'[29]RM Revenue'!Y:Y)</f>
        <v>219.46</v>
      </c>
      <c r="O99" s="113">
        <f>SUMIF('[29]RM Revenue'!$B:$B,'Kitsap Regulated - Price Out'!$A99,'[29]RM Revenue'!Z:Z)</f>
        <v>112.5</v>
      </c>
      <c r="P99" s="113">
        <f>SUMIF('[29]RM Revenue'!$B:$B,'Kitsap Regulated - Price Out'!$A99,'[29]RM Revenue'!AA:AA)</f>
        <v>103.5</v>
      </c>
      <c r="Q99" s="113">
        <f>SUMIF('[29]RM Revenue'!$B:$B,'Kitsap Regulated - Price Out'!$A99,'[29]RM Revenue'!AB:AB)</f>
        <v>225</v>
      </c>
      <c r="R99" s="113">
        <f>SUMIF('[29]RM Revenue'!$B:$B,'Kitsap Regulated - Price Out'!$A99,'[29]RM Revenue'!AC:AC)</f>
        <v>513</v>
      </c>
      <c r="S99" s="113">
        <f>SUMIF('[29]RM Revenue'!$B:$B,'Kitsap Regulated - Price Out'!$A99,'[29]RM Revenue'!AD:AD)</f>
        <v>108</v>
      </c>
      <c r="T99" s="113">
        <f t="shared" si="42"/>
        <v>1938.5800000000002</v>
      </c>
      <c r="U99" s="113"/>
      <c r="V99" s="113">
        <f t="shared" si="40"/>
        <v>40.455580865603643</v>
      </c>
      <c r="W99" s="113">
        <f t="shared" si="40"/>
        <v>25.284738041002282</v>
      </c>
      <c r="X99" s="113">
        <f t="shared" si="40"/>
        <v>16.182232346241459</v>
      </c>
      <c r="Y99" s="113">
        <f t="shared" si="40"/>
        <v>26.296127562642372</v>
      </c>
      <c r="Z99" s="113">
        <f t="shared" si="40"/>
        <v>13.148063781321186</v>
      </c>
      <c r="AA99" s="113">
        <f t="shared" si="40"/>
        <v>28.318906605922553</v>
      </c>
      <c r="AB99" s="113">
        <f t="shared" si="50"/>
        <v>49.427927927927925</v>
      </c>
      <c r="AC99" s="113">
        <f t="shared" si="50"/>
        <v>25.337837837837835</v>
      </c>
      <c r="AD99" s="113">
        <f t="shared" si="50"/>
        <v>23.310810810810811</v>
      </c>
      <c r="AE99" s="113">
        <f t="shared" si="50"/>
        <v>50.67567567567567</v>
      </c>
      <c r="AF99" s="113">
        <f t="shared" si="50"/>
        <v>115.54054054054053</v>
      </c>
      <c r="AG99" s="113">
        <f t="shared" si="50"/>
        <v>24.324324324324323</v>
      </c>
      <c r="AH99" s="133">
        <f t="shared" si="58"/>
        <v>28.44479673295163</v>
      </c>
      <c r="AI99" s="109"/>
      <c r="AJ99" s="159">
        <f t="shared" si="52"/>
        <v>4.4520980860500901</v>
      </c>
      <c r="AK99" s="159">
        <f t="shared" si="53"/>
        <v>1.2098086050089663E-2</v>
      </c>
      <c r="AL99" s="159">
        <f t="shared" si="54"/>
        <v>4.1295311826306973</v>
      </c>
      <c r="AM99" s="159">
        <f t="shared" si="55"/>
        <v>1942.7095311826308</v>
      </c>
      <c r="AN99" s="160">
        <f t="shared" si="56"/>
        <v>2.7247941554255995E-3</v>
      </c>
      <c r="AO99" s="160">
        <f t="shared" si="57"/>
        <v>2.1301835274431268E-3</v>
      </c>
    </row>
    <row r="100" spans="1:41" s="92" customFormat="1">
      <c r="A100" s="92" t="str">
        <f t="shared" si="49"/>
        <v>KITSAP CO -REGULATEDCommercial - RearloadR1YDPU</v>
      </c>
      <c r="B100" s="92">
        <f t="shared" si="39"/>
        <v>1</v>
      </c>
      <c r="C100" s="110" t="s">
        <v>276</v>
      </c>
      <c r="D100" s="110" t="str">
        <f>VLOOKUP(C100,'[29]RM Revenue'!J:K,2,FALSE)</f>
        <v>1YD CONTAINER PICKUP</v>
      </c>
      <c r="E100" s="112">
        <f>VLOOKUP(A100,'[29]Kits Reg Svc Codes Jan-Jun'!$A$1:$H$809,8,FALSE)</f>
        <v>15.34</v>
      </c>
      <c r="F100" s="112">
        <f>VLOOKUP(A100,'[29]Service Codes'!$A$1:$H$808,8,FALSE)</f>
        <v>15.62</v>
      </c>
      <c r="G100" s="112"/>
      <c r="H100" s="113">
        <f>SUMIF('[29]RM Revenue'!$B:$B,'Kitsap Regulated - Price Out'!$A100,'[29]RM Revenue'!S:S)</f>
        <v>0</v>
      </c>
      <c r="I100" s="113">
        <f>SUMIF('[29]RM Revenue'!$B:$B,'Kitsap Regulated - Price Out'!$A100,'[29]RM Revenue'!T:T)</f>
        <v>0</v>
      </c>
      <c r="J100" s="113">
        <f>SUMIF('[29]RM Revenue'!$B:$B,'Kitsap Regulated - Price Out'!$A100,'[29]RM Revenue'!U:U)</f>
        <v>0</v>
      </c>
      <c r="K100" s="113">
        <f>SUMIF('[29]RM Revenue'!$B:$B,'Kitsap Regulated - Price Out'!$A100,'[29]RM Revenue'!V:V)</f>
        <v>0</v>
      </c>
      <c r="L100" s="113">
        <f>SUMIF('[29]RM Revenue'!$B:$B,'Kitsap Regulated - Price Out'!$A100,'[29]RM Revenue'!W:W)</f>
        <v>0</v>
      </c>
      <c r="M100" s="113">
        <f>SUMIF('[29]RM Revenue'!$B:$B,'Kitsap Regulated - Price Out'!$A100,'[29]RM Revenue'!X:X)</f>
        <v>15.62</v>
      </c>
      <c r="N100" s="113">
        <f>SUMIF('[29]RM Revenue'!$B:$B,'Kitsap Regulated - Price Out'!$A100,'[29]RM Revenue'!Y:Y)</f>
        <v>0</v>
      </c>
      <c r="O100" s="113">
        <f>SUMIF('[29]RM Revenue'!$B:$B,'Kitsap Regulated - Price Out'!$A100,'[29]RM Revenue'!Z:Z)</f>
        <v>15.99</v>
      </c>
      <c r="P100" s="113">
        <f>SUMIF('[29]RM Revenue'!$B:$B,'Kitsap Regulated - Price Out'!$A100,'[29]RM Revenue'!AA:AA)</f>
        <v>0</v>
      </c>
      <c r="Q100" s="113">
        <f>SUMIF('[29]RM Revenue'!$B:$B,'Kitsap Regulated - Price Out'!$A100,'[29]RM Revenue'!AB:AB)</f>
        <v>0</v>
      </c>
      <c r="R100" s="113">
        <f>SUMIF('[29]RM Revenue'!$B:$B,'Kitsap Regulated - Price Out'!$A100,'[29]RM Revenue'!AC:AC)</f>
        <v>0</v>
      </c>
      <c r="S100" s="113">
        <f>SUMIF('[29]RM Revenue'!$B:$B,'Kitsap Regulated - Price Out'!$A100,'[29]RM Revenue'!AD:AD)</f>
        <v>0</v>
      </c>
      <c r="T100" s="113">
        <f t="shared" si="42"/>
        <v>31.61</v>
      </c>
      <c r="U100" s="113"/>
      <c r="V100" s="113">
        <f t="shared" si="40"/>
        <v>0</v>
      </c>
      <c r="W100" s="113">
        <f t="shared" si="40"/>
        <v>0</v>
      </c>
      <c r="X100" s="113">
        <f t="shared" si="40"/>
        <v>0</v>
      </c>
      <c r="Y100" s="113">
        <f t="shared" si="40"/>
        <v>0</v>
      </c>
      <c r="Z100" s="113">
        <f t="shared" si="40"/>
        <v>0</v>
      </c>
      <c r="AA100" s="113">
        <f t="shared" si="40"/>
        <v>1.0182529335071708</v>
      </c>
      <c r="AB100" s="113">
        <f t="shared" si="50"/>
        <v>0</v>
      </c>
      <c r="AC100" s="113">
        <f t="shared" si="50"/>
        <v>1.0236875800256082</v>
      </c>
      <c r="AD100" s="113">
        <f t="shared" si="50"/>
        <v>0</v>
      </c>
      <c r="AE100" s="113">
        <f t="shared" si="50"/>
        <v>0</v>
      </c>
      <c r="AF100" s="113">
        <f t="shared" si="50"/>
        <v>0</v>
      </c>
      <c r="AG100" s="113">
        <f t="shared" si="50"/>
        <v>0</v>
      </c>
      <c r="AH100" s="133">
        <f t="shared" si="58"/>
        <v>0.1454647047867387</v>
      </c>
      <c r="AI100" s="109"/>
      <c r="AJ100" s="159">
        <f t="shared" si="52"/>
        <v>15.662561284707747</v>
      </c>
      <c r="AK100" s="159">
        <f t="shared" si="53"/>
        <v>4.2561284707748115E-2</v>
      </c>
      <c r="AL100" s="159">
        <f t="shared" si="54"/>
        <v>7.4293976584282995E-2</v>
      </c>
      <c r="AM100" s="159">
        <f t="shared" si="55"/>
        <v>31.684293976584282</v>
      </c>
      <c r="AN100" s="160">
        <f t="shared" si="56"/>
        <v>2.7247941554256155E-3</v>
      </c>
      <c r="AO100" s="160">
        <f t="shared" si="57"/>
        <v>2.3503314325935779E-3</v>
      </c>
    </row>
    <row r="101" spans="1:41" s="92" customFormat="1">
      <c r="A101" s="92" t="str">
        <f t="shared" si="49"/>
        <v>KITSAP CO -REGULATEDCommercial - RearloadR1.5YDRENTTM</v>
      </c>
      <c r="B101" s="92">
        <f t="shared" si="39"/>
        <v>1</v>
      </c>
      <c r="C101" s="110" t="s">
        <v>279</v>
      </c>
      <c r="D101" s="110" t="str">
        <f>VLOOKUP(C101,'[29]RM Revenue'!J:K,2,FALSE)</f>
        <v>1.5 YD TEMP CONT RENT MON</v>
      </c>
      <c r="E101" s="112">
        <f>VLOOKUP(A101,'[29]Kits Reg Svc Codes Jan-Jun'!$A$1:$H$809,8,FALSE)</f>
        <v>15.77</v>
      </c>
      <c r="F101" s="112">
        <f>VLOOKUP(A101,'[29]Service Codes'!$A$1:$H$808,8,FALSE)</f>
        <v>15.77</v>
      </c>
      <c r="G101" s="112"/>
      <c r="H101" s="113">
        <f>SUMIF('[29]RM Revenue'!$B:$B,'Kitsap Regulated - Price Out'!$A101,'[29]RM Revenue'!S:S)</f>
        <v>0</v>
      </c>
      <c r="I101" s="113">
        <f>SUMIF('[29]RM Revenue'!$B:$B,'Kitsap Regulated - Price Out'!$A101,'[29]RM Revenue'!T:T)</f>
        <v>0</v>
      </c>
      <c r="J101" s="113">
        <f>SUMIF('[29]RM Revenue'!$B:$B,'Kitsap Regulated - Price Out'!$A101,'[29]RM Revenue'!U:U)</f>
        <v>0</v>
      </c>
      <c r="K101" s="113">
        <f>SUMIF('[29]RM Revenue'!$B:$B,'Kitsap Regulated - Price Out'!$A101,'[29]RM Revenue'!V:V)</f>
        <v>0</v>
      </c>
      <c r="L101" s="113">
        <f>SUMIF('[29]RM Revenue'!$B:$B,'Kitsap Regulated - Price Out'!$A101,'[29]RM Revenue'!W:W)</f>
        <v>0</v>
      </c>
      <c r="M101" s="113">
        <f>SUMIF('[29]RM Revenue'!$B:$B,'Kitsap Regulated - Price Out'!$A101,'[29]RM Revenue'!X:X)</f>
        <v>0</v>
      </c>
      <c r="N101" s="113">
        <f>SUMIF('[29]RM Revenue'!$B:$B,'Kitsap Regulated - Price Out'!$A101,'[29]RM Revenue'!Y:Y)</f>
        <v>0</v>
      </c>
      <c r="O101" s="113">
        <f>SUMIF('[29]RM Revenue'!$B:$B,'Kitsap Regulated - Price Out'!$A101,'[29]RM Revenue'!Z:Z)</f>
        <v>0</v>
      </c>
      <c r="P101" s="113">
        <f>SUMIF('[29]RM Revenue'!$B:$B,'Kitsap Regulated - Price Out'!$A101,'[29]RM Revenue'!AA:AA)</f>
        <v>15.77</v>
      </c>
      <c r="Q101" s="113">
        <f>SUMIF('[29]RM Revenue'!$B:$B,'Kitsap Regulated - Price Out'!$A101,'[29]RM Revenue'!AB:AB)</f>
        <v>15.77</v>
      </c>
      <c r="R101" s="113">
        <f>SUMIF('[29]RM Revenue'!$B:$B,'Kitsap Regulated - Price Out'!$A101,'[29]RM Revenue'!AC:AC)</f>
        <v>15.77</v>
      </c>
      <c r="S101" s="113">
        <f>SUMIF('[29]RM Revenue'!$B:$B,'Kitsap Regulated - Price Out'!$A101,'[29]RM Revenue'!AD:AD)</f>
        <v>15.77</v>
      </c>
      <c r="T101" s="113">
        <f t="shared" si="42"/>
        <v>63.08</v>
      </c>
      <c r="U101" s="113"/>
      <c r="V101" s="113">
        <f t="shared" si="40"/>
        <v>0</v>
      </c>
      <c r="W101" s="113">
        <f t="shared" si="40"/>
        <v>0</v>
      </c>
      <c r="X101" s="113">
        <f t="shared" si="40"/>
        <v>0</v>
      </c>
      <c r="Y101" s="113">
        <f t="shared" si="40"/>
        <v>0</v>
      </c>
      <c r="Z101" s="113">
        <f t="shared" si="40"/>
        <v>0</v>
      </c>
      <c r="AA101" s="113">
        <f t="shared" si="40"/>
        <v>0</v>
      </c>
      <c r="AB101" s="113">
        <f t="shared" si="50"/>
        <v>0</v>
      </c>
      <c r="AC101" s="113">
        <f t="shared" si="50"/>
        <v>0</v>
      </c>
      <c r="AD101" s="113">
        <f t="shared" si="50"/>
        <v>1</v>
      </c>
      <c r="AE101" s="113">
        <f t="shared" si="50"/>
        <v>1</v>
      </c>
      <c r="AF101" s="113">
        <f t="shared" si="50"/>
        <v>1</v>
      </c>
      <c r="AG101" s="113">
        <f t="shared" si="50"/>
        <v>1</v>
      </c>
      <c r="AH101" s="133">
        <f t="shared" si="58"/>
        <v>0</v>
      </c>
      <c r="AI101" s="109"/>
      <c r="AJ101" s="159">
        <f t="shared" si="52"/>
        <v>15.812970003831062</v>
      </c>
      <c r="AK101" s="159">
        <f t="shared" si="53"/>
        <v>4.2970003831062087E-2</v>
      </c>
      <c r="AL101" s="159">
        <f t="shared" si="54"/>
        <v>0</v>
      </c>
      <c r="AM101" s="159">
        <f t="shared" si="55"/>
        <v>63.08</v>
      </c>
      <c r="AN101" s="160">
        <f t="shared" si="56"/>
        <v>2.7247941554256238E-3</v>
      </c>
      <c r="AO101" s="160">
        <f t="shared" si="57"/>
        <v>0</v>
      </c>
    </row>
    <row r="102" spans="1:41" s="92" customFormat="1">
      <c r="A102" s="92" t="str">
        <f t="shared" si="49"/>
        <v>KITSAP CO -REGULATEDCommercial - RearloadR2YDRENTTM</v>
      </c>
      <c r="B102" s="92">
        <f t="shared" si="39"/>
        <v>1</v>
      </c>
      <c r="C102" s="110" t="s">
        <v>270</v>
      </c>
      <c r="D102" s="110" t="str">
        <f>VLOOKUP(C102,'[29]RM Revenue'!J:K,2,FALSE)</f>
        <v>2 YD TEMP CONT RENT MONTH</v>
      </c>
      <c r="E102" s="112">
        <f>VLOOKUP(A102,'[29]Kits Reg Svc Codes Jan-Jun'!$A$1:$H$809,8,FALSE)</f>
        <v>20.63</v>
      </c>
      <c r="F102" s="112">
        <f>VLOOKUP(A102,'[29]Service Codes'!$A$1:$H$808,8,FALSE)</f>
        <v>20.63</v>
      </c>
      <c r="G102" s="112"/>
      <c r="H102" s="113">
        <f>SUMIF('[29]RM Revenue'!$B:$B,'Kitsap Regulated - Price Out'!$A102,'[29]RM Revenue'!S:S)</f>
        <v>20.63</v>
      </c>
      <c r="I102" s="113">
        <f>SUMIF('[29]RM Revenue'!$B:$B,'Kitsap Regulated - Price Out'!$A102,'[29]RM Revenue'!T:T)</f>
        <v>20.63</v>
      </c>
      <c r="J102" s="113">
        <f>SUMIF('[29]RM Revenue'!$B:$B,'Kitsap Regulated - Price Out'!$A102,'[29]RM Revenue'!U:U)</f>
        <v>20.63</v>
      </c>
      <c r="K102" s="113">
        <f>SUMIF('[29]RM Revenue'!$B:$B,'Kitsap Regulated - Price Out'!$A102,'[29]RM Revenue'!V:V)</f>
        <v>20.63</v>
      </c>
      <c r="L102" s="113">
        <f>SUMIF('[29]RM Revenue'!$B:$B,'Kitsap Regulated - Price Out'!$A102,'[29]RM Revenue'!W:W)</f>
        <v>20.63</v>
      </c>
      <c r="M102" s="113">
        <f>SUMIF('[29]RM Revenue'!$B:$B,'Kitsap Regulated - Price Out'!$A102,'[29]RM Revenue'!X:X)</f>
        <v>20.63</v>
      </c>
      <c r="N102" s="113">
        <f>SUMIF('[29]RM Revenue'!$B:$B,'Kitsap Regulated - Price Out'!$A102,'[29]RM Revenue'!Y:Y)</f>
        <v>20.63</v>
      </c>
      <c r="O102" s="113">
        <f>SUMIF('[29]RM Revenue'!$B:$B,'Kitsap Regulated - Price Out'!$A102,'[29]RM Revenue'!Z:Z)</f>
        <v>20.63</v>
      </c>
      <c r="P102" s="113">
        <f>SUMIF('[29]RM Revenue'!$B:$B,'Kitsap Regulated - Price Out'!$A102,'[29]RM Revenue'!AA:AA)</f>
        <v>41.26</v>
      </c>
      <c r="Q102" s="113">
        <f>SUMIF('[29]RM Revenue'!$B:$B,'Kitsap Regulated - Price Out'!$A102,'[29]RM Revenue'!AB:AB)</f>
        <v>61.89</v>
      </c>
      <c r="R102" s="113">
        <f>SUMIF('[29]RM Revenue'!$B:$B,'Kitsap Regulated - Price Out'!$A102,'[29]RM Revenue'!AC:AC)</f>
        <v>72.209999999999994</v>
      </c>
      <c r="S102" s="113">
        <f>SUMIF('[29]RM Revenue'!$B:$B,'Kitsap Regulated - Price Out'!$A102,'[29]RM Revenue'!AD:AD)</f>
        <v>41.26</v>
      </c>
      <c r="T102" s="113">
        <f t="shared" si="42"/>
        <v>381.65999999999997</v>
      </c>
      <c r="U102" s="113"/>
      <c r="V102" s="113">
        <f t="shared" si="40"/>
        <v>1</v>
      </c>
      <c r="W102" s="113">
        <f t="shared" si="40"/>
        <v>1</v>
      </c>
      <c r="X102" s="113">
        <f t="shared" si="40"/>
        <v>1</v>
      </c>
      <c r="Y102" s="113">
        <f t="shared" si="40"/>
        <v>1</v>
      </c>
      <c r="Z102" s="113">
        <f t="shared" si="40"/>
        <v>1</v>
      </c>
      <c r="AA102" s="113">
        <f t="shared" si="40"/>
        <v>1</v>
      </c>
      <c r="AB102" s="113">
        <f t="shared" si="50"/>
        <v>1</v>
      </c>
      <c r="AC102" s="113">
        <f t="shared" si="50"/>
        <v>1</v>
      </c>
      <c r="AD102" s="113">
        <f t="shared" si="50"/>
        <v>2</v>
      </c>
      <c r="AE102" s="113">
        <f t="shared" si="50"/>
        <v>3</v>
      </c>
      <c r="AF102" s="113">
        <f t="shared" si="50"/>
        <v>3.5002423654871544</v>
      </c>
      <c r="AG102" s="113">
        <f t="shared" si="50"/>
        <v>2</v>
      </c>
      <c r="AH102" s="133">
        <f t="shared" si="58"/>
        <v>1</v>
      </c>
      <c r="AI102" s="109"/>
      <c r="AJ102" s="159">
        <f t="shared" si="52"/>
        <v>20.686212503426429</v>
      </c>
      <c r="AK102" s="159">
        <f t="shared" si="53"/>
        <v>5.6212503426429805E-2</v>
      </c>
      <c r="AL102" s="159">
        <f t="shared" si="54"/>
        <v>0.67455004111715766</v>
      </c>
      <c r="AM102" s="159">
        <f t="shared" si="55"/>
        <v>382.33455004111715</v>
      </c>
      <c r="AN102" s="160">
        <f t="shared" si="56"/>
        <v>2.7247941554255843E-3</v>
      </c>
      <c r="AO102" s="160">
        <f t="shared" si="57"/>
        <v>1.7674108922002771E-3</v>
      </c>
    </row>
    <row r="103" spans="1:41" s="92" customFormat="1">
      <c r="A103" s="92" t="str">
        <f t="shared" si="49"/>
        <v>KITSAP CO -REGULATEDCommercial - RearloadUNLOCKREF</v>
      </c>
      <c r="B103" s="92">
        <f t="shared" si="39"/>
        <v>1</v>
      </c>
      <c r="C103" s="110" t="s">
        <v>286</v>
      </c>
      <c r="D103" s="110" t="str">
        <f>VLOOKUP(C103,'[29]RM Revenue'!J:K,2,FALSE)</f>
        <v>UNLOCK / UNLATCH REFUSE</v>
      </c>
      <c r="E103" s="112">
        <f>VLOOKUP(A103,'[29]Kits Reg Svc Codes Jan-Jun'!$A$1:$H$809,8,FALSE)</f>
        <v>2.5299999999999998</v>
      </c>
      <c r="F103" s="112">
        <f>VLOOKUP(A103,'[29]Service Codes'!$A$1:$H$808,8,FALSE)</f>
        <v>2.5299999999999998</v>
      </c>
      <c r="G103" s="112"/>
      <c r="H103" s="113">
        <f>SUMIF('[29]RM Revenue'!$B:$B,'Kitsap Regulated - Price Out'!$A103,'[29]RM Revenue'!S:S)</f>
        <v>285.89</v>
      </c>
      <c r="I103" s="113">
        <f>SUMIF('[29]RM Revenue'!$B:$B,'Kitsap Regulated - Price Out'!$A103,'[29]RM Revenue'!T:T)</f>
        <v>263.12</v>
      </c>
      <c r="J103" s="113">
        <f>SUMIF('[29]RM Revenue'!$B:$B,'Kitsap Regulated - Price Out'!$A103,'[29]RM Revenue'!U:U)</f>
        <v>290.95</v>
      </c>
      <c r="K103" s="113">
        <f>SUMIF('[29]RM Revenue'!$B:$B,'Kitsap Regulated - Price Out'!$A103,'[29]RM Revenue'!V:V)</f>
        <v>255.53</v>
      </c>
      <c r="L103" s="113">
        <f>SUMIF('[29]RM Revenue'!$B:$B,'Kitsap Regulated - Price Out'!$A103,'[29]RM Revenue'!W:W)</f>
        <v>278.06</v>
      </c>
      <c r="M103" s="113">
        <f>SUMIF('[29]RM Revenue'!$B:$B,'Kitsap Regulated - Price Out'!$A103,'[29]RM Revenue'!X:X)</f>
        <v>260.58999999999997</v>
      </c>
      <c r="N103" s="113">
        <f>SUMIF('[29]RM Revenue'!$B:$B,'Kitsap Regulated - Price Out'!$A103,'[29]RM Revenue'!Y:Y)</f>
        <v>283.36</v>
      </c>
      <c r="O103" s="113">
        <f>SUMIF('[29]RM Revenue'!$B:$B,'Kitsap Regulated - Price Out'!$A103,'[29]RM Revenue'!Z:Z)</f>
        <v>258.06</v>
      </c>
      <c r="P103" s="113">
        <f>SUMIF('[29]RM Revenue'!$B:$B,'Kitsap Regulated - Price Out'!$A103,'[29]RM Revenue'!AA:AA)</f>
        <v>293.48</v>
      </c>
      <c r="Q103" s="113">
        <f>SUMIF('[29]RM Revenue'!$B:$B,'Kitsap Regulated - Price Out'!$A103,'[29]RM Revenue'!AB:AB)</f>
        <v>275.77</v>
      </c>
      <c r="R103" s="113">
        <f>SUMIF('[29]RM Revenue'!$B:$B,'Kitsap Regulated - Price Out'!$A103,'[29]RM Revenue'!AC:AC)</f>
        <v>278.3</v>
      </c>
      <c r="S103" s="113">
        <f>SUMIF('[29]RM Revenue'!$B:$B,'Kitsap Regulated - Price Out'!$A103,'[29]RM Revenue'!AD:AD)</f>
        <v>263.12</v>
      </c>
      <c r="T103" s="113">
        <f t="shared" si="42"/>
        <v>3286.23</v>
      </c>
      <c r="U103" s="113"/>
      <c r="V103" s="113">
        <f t="shared" si="40"/>
        <v>113</v>
      </c>
      <c r="W103" s="113">
        <f t="shared" si="40"/>
        <v>104.00000000000001</v>
      </c>
      <c r="X103" s="113">
        <f t="shared" si="40"/>
        <v>115</v>
      </c>
      <c r="Y103" s="113">
        <f t="shared" si="40"/>
        <v>101.00000000000001</v>
      </c>
      <c r="Z103" s="113">
        <f t="shared" si="40"/>
        <v>109.90513833992095</v>
      </c>
      <c r="AA103" s="113">
        <f t="shared" si="40"/>
        <v>103</v>
      </c>
      <c r="AB103" s="113">
        <f t="shared" si="50"/>
        <v>112.00000000000001</v>
      </c>
      <c r="AC103" s="113">
        <f t="shared" si="50"/>
        <v>102.00000000000001</v>
      </c>
      <c r="AD103" s="113">
        <f t="shared" si="50"/>
        <v>116.00000000000001</v>
      </c>
      <c r="AE103" s="113">
        <f t="shared" si="50"/>
        <v>109</v>
      </c>
      <c r="AF103" s="113">
        <f t="shared" si="50"/>
        <v>110.00000000000001</v>
      </c>
      <c r="AG103" s="113">
        <f t="shared" si="50"/>
        <v>104.00000000000001</v>
      </c>
      <c r="AH103" s="133">
        <f t="shared" si="58"/>
        <v>108.27216261998872</v>
      </c>
      <c r="AI103" s="109"/>
      <c r="AJ103" s="159">
        <f t="shared" si="52"/>
        <v>2.5368937292132268</v>
      </c>
      <c r="AK103" s="159">
        <f t="shared" si="53"/>
        <v>6.8937292132269512E-3</v>
      </c>
      <c r="AL103" s="159">
        <f t="shared" si="54"/>
        <v>8.9567876451921045</v>
      </c>
      <c r="AM103" s="159">
        <f t="shared" si="55"/>
        <v>3295.186787645192</v>
      </c>
      <c r="AN103" s="160">
        <f t="shared" si="56"/>
        <v>2.7247941554256728E-3</v>
      </c>
      <c r="AO103" s="160">
        <f t="shared" si="57"/>
        <v>2.7255510555232302E-3</v>
      </c>
    </row>
    <row r="104" spans="1:41" s="92" customFormat="1">
      <c r="A104" s="92" t="str">
        <f t="shared" si="49"/>
        <v>KITSAP CO -REGULATEDCommercial - RearloadCEXYD</v>
      </c>
      <c r="B104" s="92">
        <f t="shared" si="39"/>
        <v>1</v>
      </c>
      <c r="C104" s="110" t="s">
        <v>283</v>
      </c>
      <c r="D104" s="110" t="str">
        <f>VLOOKUP(C104,'[29]RM Revenue'!J:K,2,FALSE)</f>
        <v>CMML EXTRA YARDAGE</v>
      </c>
      <c r="E104" s="112">
        <f>VLOOKUP(A104,'[29]Kits Reg Svc Codes Jan-Jun'!$A$1:$H$809,8,FALSE)</f>
        <v>14.35</v>
      </c>
      <c r="F104" s="112">
        <f>VLOOKUP(A104,'[29]Service Codes'!$A$1:$H$808,8,FALSE)</f>
        <v>14.55</v>
      </c>
      <c r="G104" s="112"/>
      <c r="H104" s="113">
        <f>SUMIF('[29]RM Revenue'!$B:$B,'Kitsap Regulated - Price Out'!$A104,'[29]RM Revenue'!S:S)</f>
        <v>1018.5</v>
      </c>
      <c r="I104" s="113">
        <f>SUMIF('[29]RM Revenue'!$B:$B,'Kitsap Regulated - Price Out'!$A104,'[29]RM Revenue'!T:T)</f>
        <v>480.15</v>
      </c>
      <c r="J104" s="113">
        <f>SUMIF('[29]RM Revenue'!$B:$B,'Kitsap Regulated - Price Out'!$A104,'[29]RM Revenue'!U:U)</f>
        <v>654.75</v>
      </c>
      <c r="K104" s="113">
        <f>SUMIF('[29]RM Revenue'!$B:$B,'Kitsap Regulated - Price Out'!$A104,'[29]RM Revenue'!V:V)</f>
        <v>843.9</v>
      </c>
      <c r="L104" s="113">
        <f>SUMIF('[29]RM Revenue'!$B:$B,'Kitsap Regulated - Price Out'!$A104,'[29]RM Revenue'!W:W)</f>
        <v>1178.55</v>
      </c>
      <c r="M104" s="113">
        <f>SUMIF('[29]RM Revenue'!$B:$B,'Kitsap Regulated - Price Out'!$A104,'[29]RM Revenue'!X:X)</f>
        <v>960.3</v>
      </c>
      <c r="N104" s="113">
        <f>SUMIF('[29]RM Revenue'!$B:$B,'Kitsap Regulated - Price Out'!$A104,'[29]RM Revenue'!Y:Y)</f>
        <v>901.33</v>
      </c>
      <c r="O104" s="113">
        <f>SUMIF('[29]RM Revenue'!$B:$B,'Kitsap Regulated - Price Out'!$A104,'[29]RM Revenue'!Z:Z)</f>
        <v>681.26</v>
      </c>
      <c r="P104" s="113">
        <f>SUMIF('[29]RM Revenue'!$B:$B,'Kitsap Regulated - Price Out'!$A104,'[29]RM Revenue'!AA:AA)</f>
        <v>547.97</v>
      </c>
      <c r="Q104" s="113">
        <f>SUMIF('[29]RM Revenue'!$B:$B,'Kitsap Regulated - Price Out'!$A104,'[29]RM Revenue'!AB:AB)</f>
        <v>1340.31</v>
      </c>
      <c r="R104" s="113">
        <f>SUMIF('[29]RM Revenue'!$B:$B,'Kitsap Regulated - Price Out'!$A104,'[29]RM Revenue'!AC:AC)</f>
        <v>1214.42</v>
      </c>
      <c r="S104" s="113">
        <f>SUMIF('[29]RM Revenue'!$B:$B,'Kitsap Regulated - Price Out'!$A104,'[29]RM Revenue'!AD:AD)</f>
        <v>1555.05</v>
      </c>
      <c r="T104" s="113">
        <f t="shared" si="42"/>
        <v>11376.49</v>
      </c>
      <c r="U104" s="113"/>
      <c r="V104" s="113">
        <f t="shared" si="40"/>
        <v>70.975609756097569</v>
      </c>
      <c r="W104" s="113">
        <f t="shared" si="40"/>
        <v>33.459930313588849</v>
      </c>
      <c r="X104" s="113">
        <f t="shared" si="40"/>
        <v>45.627177700348433</v>
      </c>
      <c r="Y104" s="113">
        <f t="shared" si="40"/>
        <v>58.808362369337978</v>
      </c>
      <c r="Z104" s="113">
        <f t="shared" si="40"/>
        <v>82.128919860627178</v>
      </c>
      <c r="AA104" s="113">
        <f t="shared" si="40"/>
        <v>66.919860627177698</v>
      </c>
      <c r="AB104" s="113">
        <f t="shared" ref="AB104:AG124" si="59">IFERROR(N104/$F104,0)</f>
        <v>61.947079037800684</v>
      </c>
      <c r="AC104" s="113">
        <f t="shared" si="59"/>
        <v>46.821993127147763</v>
      </c>
      <c r="AD104" s="113">
        <f t="shared" si="59"/>
        <v>37.661168384879723</v>
      </c>
      <c r="AE104" s="113">
        <f t="shared" si="59"/>
        <v>92.117525773195865</v>
      </c>
      <c r="AF104" s="113">
        <f t="shared" si="59"/>
        <v>83.465292096219926</v>
      </c>
      <c r="AG104" s="113">
        <f t="shared" si="59"/>
        <v>106.8762886597938</v>
      </c>
      <c r="AH104" s="133">
        <f t="shared" si="58"/>
        <v>59.980991380711195</v>
      </c>
      <c r="AI104" s="109"/>
      <c r="AJ104" s="159">
        <f t="shared" si="52"/>
        <v>14.589645754961444</v>
      </c>
      <c r="AK104" s="159">
        <f t="shared" si="53"/>
        <v>3.9645754961442847E-2</v>
      </c>
      <c r="AL104" s="159">
        <f t="shared" si="54"/>
        <v>28.535900239489099</v>
      </c>
      <c r="AM104" s="159">
        <f t="shared" si="55"/>
        <v>11405.025900239489</v>
      </c>
      <c r="AN104" s="160">
        <f t="shared" si="56"/>
        <v>2.7247941554256251E-3</v>
      </c>
      <c r="AO104" s="160">
        <f t="shared" si="57"/>
        <v>2.5083220078854812E-3</v>
      </c>
    </row>
    <row r="105" spans="1:41" s="92" customFormat="1">
      <c r="A105" s="92" t="str">
        <f t="shared" si="49"/>
        <v>KITSAP CO -REGULATEDCommercial - RearloadR2YDPU</v>
      </c>
      <c r="B105" s="92">
        <f t="shared" si="39"/>
        <v>1</v>
      </c>
      <c r="C105" s="110" t="s">
        <v>278</v>
      </c>
      <c r="D105" s="110" t="str">
        <f>VLOOKUP(C105,'[29]RM Revenue'!J:K,2,FALSE)</f>
        <v>2YD CONTAINER PICKUP</v>
      </c>
      <c r="E105" s="112">
        <f>VLOOKUP(A105,'[29]Kits Reg Svc Codes Jan-Jun'!$A$1:$H$809,8,FALSE)</f>
        <v>21.67</v>
      </c>
      <c r="F105" s="112">
        <f>VLOOKUP(A105,'[29]Service Codes'!$A$1:$H$808,8,FALSE)</f>
        <v>22.18</v>
      </c>
      <c r="G105" s="112"/>
      <c r="H105" s="113">
        <f>SUMIF('[29]RM Revenue'!$B:$B,'Kitsap Regulated - Price Out'!$A105,'[29]RM Revenue'!S:S)</f>
        <v>66.540000000000006</v>
      </c>
      <c r="I105" s="113">
        <f>SUMIF('[29]RM Revenue'!$B:$B,'Kitsap Regulated - Price Out'!$A105,'[29]RM Revenue'!T:T)</f>
        <v>22.18</v>
      </c>
      <c r="J105" s="113">
        <f>SUMIF('[29]RM Revenue'!$B:$B,'Kitsap Regulated - Price Out'!$A105,'[29]RM Revenue'!U:U)</f>
        <v>22.18</v>
      </c>
      <c r="K105" s="113">
        <f>SUMIF('[29]RM Revenue'!$B:$B,'Kitsap Regulated - Price Out'!$A105,'[29]RM Revenue'!V:V)</f>
        <v>22.18</v>
      </c>
      <c r="L105" s="113">
        <f>SUMIF('[29]RM Revenue'!$B:$B,'Kitsap Regulated - Price Out'!$A105,'[29]RM Revenue'!W:W)</f>
        <v>66.540000000000006</v>
      </c>
      <c r="M105" s="113">
        <f>SUMIF('[29]RM Revenue'!$B:$B,'Kitsap Regulated - Price Out'!$A105,'[29]RM Revenue'!X:X)</f>
        <v>443.6</v>
      </c>
      <c r="N105" s="113">
        <f>SUMIF('[29]RM Revenue'!$B:$B,'Kitsap Regulated - Price Out'!$A105,'[29]RM Revenue'!Y:Y)</f>
        <v>182.88</v>
      </c>
      <c r="O105" s="113">
        <f>SUMIF('[29]RM Revenue'!$B:$B,'Kitsap Regulated - Price Out'!$A105,'[29]RM Revenue'!Z:Z)</f>
        <v>91.44</v>
      </c>
      <c r="P105" s="113">
        <f>SUMIF('[29]RM Revenue'!$B:$B,'Kitsap Regulated - Price Out'!$A105,'[29]RM Revenue'!AA:AA)</f>
        <v>68.58</v>
      </c>
      <c r="Q105" s="113">
        <f>SUMIF('[29]RM Revenue'!$B:$B,'Kitsap Regulated - Price Out'!$A105,'[29]RM Revenue'!AB:AB)</f>
        <v>251.46</v>
      </c>
      <c r="R105" s="113">
        <f>SUMIF('[29]RM Revenue'!$B:$B,'Kitsap Regulated - Price Out'!$A105,'[29]RM Revenue'!AC:AC)</f>
        <v>114.3</v>
      </c>
      <c r="S105" s="113">
        <f>SUMIF('[29]RM Revenue'!$B:$B,'Kitsap Regulated - Price Out'!$A105,'[29]RM Revenue'!AD:AD)</f>
        <v>114.3</v>
      </c>
      <c r="T105" s="113">
        <f t="shared" si="42"/>
        <v>1466.1799999999998</v>
      </c>
      <c r="U105" s="113"/>
      <c r="V105" s="113">
        <f t="shared" si="40"/>
        <v>3.070604522381172</v>
      </c>
      <c r="W105" s="113">
        <f t="shared" si="40"/>
        <v>1.0235348407937239</v>
      </c>
      <c r="X105" s="113">
        <f t="shared" si="40"/>
        <v>1.0235348407937239</v>
      </c>
      <c r="Y105" s="113">
        <f t="shared" si="40"/>
        <v>1.0235348407937239</v>
      </c>
      <c r="Z105" s="113">
        <f t="shared" si="40"/>
        <v>3.070604522381172</v>
      </c>
      <c r="AA105" s="113">
        <f t="shared" si="40"/>
        <v>20.470696815874479</v>
      </c>
      <c r="AB105" s="113">
        <f t="shared" si="59"/>
        <v>8.2452660054102793</v>
      </c>
      <c r="AC105" s="113">
        <f t="shared" si="59"/>
        <v>4.1226330027051397</v>
      </c>
      <c r="AD105" s="113">
        <f t="shared" si="59"/>
        <v>3.0919747520288547</v>
      </c>
      <c r="AE105" s="113">
        <f t="shared" si="59"/>
        <v>11.337240757439135</v>
      </c>
      <c r="AF105" s="113">
        <f t="shared" si="59"/>
        <v>5.1532912533814246</v>
      </c>
      <c r="AG105" s="113">
        <f t="shared" si="59"/>
        <v>5.1532912533814246</v>
      </c>
      <c r="AH105" s="133">
        <f t="shared" si="58"/>
        <v>5.4182537697754674</v>
      </c>
      <c r="AI105" s="109"/>
      <c r="AJ105" s="159">
        <f t="shared" si="52"/>
        <v>22.240435934367341</v>
      </c>
      <c r="AK105" s="159">
        <f t="shared" si="53"/>
        <v>6.0435934367340849E-2</v>
      </c>
      <c r="AL105" s="159">
        <f t="shared" si="54"/>
        <v>3.9294867505889672</v>
      </c>
      <c r="AM105" s="159">
        <f t="shared" si="55"/>
        <v>1470.1094867505888</v>
      </c>
      <c r="AN105" s="160">
        <f t="shared" si="56"/>
        <v>2.7247941554256472E-3</v>
      </c>
      <c r="AO105" s="160">
        <f t="shared" si="57"/>
        <v>2.6800848126348523E-3</v>
      </c>
    </row>
    <row r="106" spans="1:41" s="92" customFormat="1">
      <c r="A106" s="92" t="str">
        <f t="shared" si="49"/>
        <v>KITSAP CO -REGULATEDCommercial - RearloadR1.5YDPU</v>
      </c>
      <c r="B106" s="92">
        <f t="shared" si="39"/>
        <v>1</v>
      </c>
      <c r="C106" s="110" t="s">
        <v>277</v>
      </c>
      <c r="D106" s="110" t="str">
        <f>VLOOKUP(C106,'[29]RM Revenue'!J:K,2,FALSE)</f>
        <v>1.5YD CONTAINER PICKUP</v>
      </c>
      <c r="E106" s="112">
        <f>VLOOKUP(A106,'[29]Kits Reg Svc Codes Jan-Jun'!$A$1:$H$809,8,FALSE)</f>
        <v>16.55</v>
      </c>
      <c r="F106" s="112">
        <f>VLOOKUP(A106,'[29]Service Codes'!$A$1:$H$808,8,FALSE)</f>
        <v>16.940000000000001</v>
      </c>
      <c r="G106" s="112"/>
      <c r="H106" s="113">
        <f>SUMIF('[29]RM Revenue'!$B:$B,'Kitsap Regulated - Price Out'!$A106,'[29]RM Revenue'!S:S)</f>
        <v>16.940000000000001</v>
      </c>
      <c r="I106" s="113">
        <f>SUMIF('[29]RM Revenue'!$B:$B,'Kitsap Regulated - Price Out'!$A106,'[29]RM Revenue'!T:T)</f>
        <v>33.880000000000003</v>
      </c>
      <c r="J106" s="113">
        <f>SUMIF('[29]RM Revenue'!$B:$B,'Kitsap Regulated - Price Out'!$A106,'[29]RM Revenue'!U:U)</f>
        <v>16.940000000000001</v>
      </c>
      <c r="K106" s="113">
        <f>SUMIF('[29]RM Revenue'!$B:$B,'Kitsap Regulated - Price Out'!$A106,'[29]RM Revenue'!V:V)</f>
        <v>16.940000000000001</v>
      </c>
      <c r="L106" s="113">
        <f>SUMIF('[29]RM Revenue'!$B:$B,'Kitsap Regulated - Price Out'!$A106,'[29]RM Revenue'!W:W)</f>
        <v>16.940000000000001</v>
      </c>
      <c r="M106" s="113">
        <f>SUMIF('[29]RM Revenue'!$B:$B,'Kitsap Regulated - Price Out'!$A106,'[29]RM Revenue'!X:X)</f>
        <v>16.940000000000001</v>
      </c>
      <c r="N106" s="113">
        <f>SUMIF('[29]RM Revenue'!$B:$B,'Kitsap Regulated - Price Out'!$A106,'[29]RM Revenue'!Y:Y)</f>
        <v>0</v>
      </c>
      <c r="O106" s="113">
        <f>SUMIF('[29]RM Revenue'!$B:$B,'Kitsap Regulated - Price Out'!$A106,'[29]RM Revenue'!Z:Z)</f>
        <v>69.88</v>
      </c>
      <c r="P106" s="113">
        <f>SUMIF('[29]RM Revenue'!$B:$B,'Kitsap Regulated - Price Out'!$A106,'[29]RM Revenue'!AA:AA)</f>
        <v>17.47</v>
      </c>
      <c r="Q106" s="113">
        <f>SUMIF('[29]RM Revenue'!$B:$B,'Kitsap Regulated - Price Out'!$A106,'[29]RM Revenue'!AB:AB)</f>
        <v>34.94</v>
      </c>
      <c r="R106" s="113">
        <f>SUMIF('[29]RM Revenue'!$B:$B,'Kitsap Regulated - Price Out'!$A106,'[29]RM Revenue'!AC:AC)</f>
        <v>17.47</v>
      </c>
      <c r="S106" s="113">
        <f>SUMIF('[29]RM Revenue'!$B:$B,'Kitsap Regulated - Price Out'!$A106,'[29]RM Revenue'!AD:AD)</f>
        <v>17.47</v>
      </c>
      <c r="T106" s="113">
        <f t="shared" si="42"/>
        <v>275.80999999999995</v>
      </c>
      <c r="U106" s="113"/>
      <c r="V106" s="113">
        <f t="shared" ref="V106:AA133" si="60">IFERROR(H106/$E106,0)</f>
        <v>1.0235649546827794</v>
      </c>
      <c r="W106" s="113">
        <f t="shared" si="60"/>
        <v>2.0471299093655588</v>
      </c>
      <c r="X106" s="113">
        <f t="shared" si="60"/>
        <v>1.0235649546827794</v>
      </c>
      <c r="Y106" s="113">
        <f t="shared" si="60"/>
        <v>1.0235649546827794</v>
      </c>
      <c r="Z106" s="113">
        <f t="shared" si="60"/>
        <v>1.0235649546827794</v>
      </c>
      <c r="AA106" s="113">
        <f t="shared" si="60"/>
        <v>1.0235649546827794</v>
      </c>
      <c r="AB106" s="113">
        <f t="shared" si="59"/>
        <v>0</v>
      </c>
      <c r="AC106" s="113">
        <f t="shared" si="59"/>
        <v>4.1251475796930333</v>
      </c>
      <c r="AD106" s="113">
        <f t="shared" si="59"/>
        <v>1.0312868949232583</v>
      </c>
      <c r="AE106" s="113">
        <f t="shared" si="59"/>
        <v>2.0625737898465166</v>
      </c>
      <c r="AF106" s="113">
        <f t="shared" si="59"/>
        <v>1.0312868949232583</v>
      </c>
      <c r="AG106" s="113">
        <f t="shared" si="59"/>
        <v>1.0312868949232583</v>
      </c>
      <c r="AH106" s="133">
        <f t="shared" si="58"/>
        <v>1.0235649546827794</v>
      </c>
      <c r="AI106" s="109"/>
      <c r="AJ106" s="159">
        <f t="shared" si="52"/>
        <v>16.98615801299291</v>
      </c>
      <c r="AK106" s="159">
        <f t="shared" si="53"/>
        <v>4.6158012992908226E-2</v>
      </c>
      <c r="AL106" s="159">
        <f t="shared" si="54"/>
        <v>0.56694869372799905</v>
      </c>
      <c r="AM106" s="159">
        <f t="shared" si="55"/>
        <v>276.37694869372797</v>
      </c>
      <c r="AN106" s="160">
        <f t="shared" si="56"/>
        <v>2.7247941554255149E-3</v>
      </c>
      <c r="AO106" s="160">
        <f t="shared" si="57"/>
        <v>2.0555770049236763E-3</v>
      </c>
    </row>
    <row r="107" spans="1:41" s="92" customFormat="1">
      <c r="A107" s="92" t="str">
        <f t="shared" si="49"/>
        <v>KITSAP CO -REGULATEDCommercial - RearloadROLLOUTOC</v>
      </c>
      <c r="B107" s="92">
        <f t="shared" si="39"/>
        <v>1</v>
      </c>
      <c r="C107" s="110" t="s">
        <v>272</v>
      </c>
      <c r="D107" s="110" t="str">
        <f>VLOOKUP(C107,'[29]RM Revenue'!J:K,2,FALSE)</f>
        <v>ROLL OUT</v>
      </c>
      <c r="E107" s="112">
        <f>VLOOKUP(A107,'[29]Kits Reg Svc Codes Jan-Jun'!$A$1:$H$809,8,FALSE)</f>
        <v>3.6</v>
      </c>
      <c r="F107" s="112">
        <f>VLOOKUP(A107,'[29]Service Codes'!$A$1:$H$808,8,FALSE)</f>
        <v>3.6</v>
      </c>
      <c r="G107" s="112"/>
      <c r="H107" s="113">
        <f>SUMIF('[29]RM Revenue'!$B:$B,'Kitsap Regulated - Price Out'!$A107,'[29]RM Revenue'!S:S)</f>
        <v>316.8</v>
      </c>
      <c r="I107" s="113">
        <f>SUMIF('[29]RM Revenue'!$B:$B,'Kitsap Regulated - Price Out'!$A107,'[29]RM Revenue'!T:T)</f>
        <v>198</v>
      </c>
      <c r="J107" s="113">
        <f>SUMIF('[29]RM Revenue'!$B:$B,'Kitsap Regulated - Price Out'!$A107,'[29]RM Revenue'!U:U)</f>
        <v>252</v>
      </c>
      <c r="K107" s="113">
        <f>SUMIF('[29]RM Revenue'!$B:$B,'Kitsap Regulated - Price Out'!$A107,'[29]RM Revenue'!V:V)</f>
        <v>464.4</v>
      </c>
      <c r="L107" s="113">
        <f>SUMIF('[29]RM Revenue'!$B:$B,'Kitsap Regulated - Price Out'!$A107,'[29]RM Revenue'!W:W)</f>
        <v>503.94</v>
      </c>
      <c r="M107" s="113">
        <f>SUMIF('[29]RM Revenue'!$B:$B,'Kitsap Regulated - Price Out'!$A107,'[29]RM Revenue'!X:X)</f>
        <v>370.8</v>
      </c>
      <c r="N107" s="113">
        <f>SUMIF('[29]RM Revenue'!$B:$B,'Kitsap Regulated - Price Out'!$A107,'[29]RM Revenue'!Y:Y)</f>
        <v>446.4</v>
      </c>
      <c r="O107" s="113">
        <f>SUMIF('[29]RM Revenue'!$B:$B,'Kitsap Regulated - Price Out'!$A107,'[29]RM Revenue'!Z:Z)</f>
        <v>615.6</v>
      </c>
      <c r="P107" s="113">
        <f>SUMIF('[29]RM Revenue'!$B:$B,'Kitsap Regulated - Price Out'!$A107,'[29]RM Revenue'!AA:AA)</f>
        <v>496.8</v>
      </c>
      <c r="Q107" s="113">
        <f>SUMIF('[29]RM Revenue'!$B:$B,'Kitsap Regulated - Price Out'!$A107,'[29]RM Revenue'!AB:AB)</f>
        <v>590.4</v>
      </c>
      <c r="R107" s="113">
        <f>SUMIF('[29]RM Revenue'!$B:$B,'Kitsap Regulated - Price Out'!$A107,'[29]RM Revenue'!AC:AC)</f>
        <v>482.4</v>
      </c>
      <c r="S107" s="113">
        <f>SUMIF('[29]RM Revenue'!$B:$B,'Kitsap Regulated - Price Out'!$A107,'[29]RM Revenue'!AD:AD)</f>
        <v>835.2</v>
      </c>
      <c r="T107" s="113">
        <f t="shared" si="42"/>
        <v>5572.74</v>
      </c>
      <c r="U107" s="113"/>
      <c r="V107" s="113">
        <f t="shared" si="60"/>
        <v>88</v>
      </c>
      <c r="W107" s="113">
        <f t="shared" si="60"/>
        <v>55</v>
      </c>
      <c r="X107" s="113">
        <f t="shared" si="60"/>
        <v>70</v>
      </c>
      <c r="Y107" s="113">
        <f t="shared" si="60"/>
        <v>129</v>
      </c>
      <c r="Z107" s="113">
        <f t="shared" si="60"/>
        <v>139.98333333333332</v>
      </c>
      <c r="AA107" s="113">
        <f t="shared" si="60"/>
        <v>103</v>
      </c>
      <c r="AB107" s="113">
        <f t="shared" si="59"/>
        <v>123.99999999999999</v>
      </c>
      <c r="AC107" s="113">
        <f t="shared" si="59"/>
        <v>171</v>
      </c>
      <c r="AD107" s="113">
        <f t="shared" si="59"/>
        <v>138</v>
      </c>
      <c r="AE107" s="113">
        <f t="shared" si="59"/>
        <v>164</v>
      </c>
      <c r="AF107" s="113">
        <f t="shared" si="59"/>
        <v>134</v>
      </c>
      <c r="AG107" s="113">
        <f t="shared" si="59"/>
        <v>232</v>
      </c>
      <c r="AH107" s="133">
        <f t="shared" si="58"/>
        <v>101.28333333333333</v>
      </c>
      <c r="AI107" s="109"/>
      <c r="AJ107" s="159">
        <f t="shared" si="52"/>
        <v>3.6098092589595323</v>
      </c>
      <c r="AK107" s="159">
        <f t="shared" si="53"/>
        <v>9.8092589595322188E-3</v>
      </c>
      <c r="AL107" s="159">
        <f t="shared" si="54"/>
        <v>11.922173339415458</v>
      </c>
      <c r="AM107" s="159">
        <f t="shared" si="55"/>
        <v>5584.6621733394149</v>
      </c>
      <c r="AN107" s="160">
        <f t="shared" si="56"/>
        <v>2.7247941554256164E-3</v>
      </c>
      <c r="AO107" s="160">
        <f t="shared" si="57"/>
        <v>2.1393736903956508E-3</v>
      </c>
    </row>
    <row r="108" spans="1:41" s="92" customFormat="1">
      <c r="A108" s="92" t="str">
        <f t="shared" si="49"/>
        <v>KITSAP CO -REGULATEDCommercial - RearloadCLSECOL</v>
      </c>
      <c r="B108" s="92">
        <f t="shared" si="39"/>
        <v>1</v>
      </c>
      <c r="C108" s="110" t="s">
        <v>284</v>
      </c>
      <c r="D108" s="110" t="str">
        <f>VLOOKUP(C108,'[29]RM Revenue'!J:K,2,FALSE)</f>
        <v>LOOSE MATERIAL-COLLECTOR</v>
      </c>
      <c r="E108" s="112">
        <f>VLOOKUP(A108,'[29]Kits Reg Svc Codes Jan-Jun'!$A$1:$H$809,8,FALSE)</f>
        <v>25.35</v>
      </c>
      <c r="F108" s="112">
        <f>VLOOKUP(A108,'[29]Service Codes'!$A$1:$H$808,8,FALSE)</f>
        <v>25.55</v>
      </c>
      <c r="G108" s="112"/>
      <c r="H108" s="113">
        <f>SUMIF('[29]RM Revenue'!$B:$B,'Kitsap Regulated - Price Out'!$A108,'[29]RM Revenue'!S:S)</f>
        <v>0</v>
      </c>
      <c r="I108" s="113">
        <f>SUMIF('[29]RM Revenue'!$B:$B,'Kitsap Regulated - Price Out'!$A108,'[29]RM Revenue'!T:T)</f>
        <v>0</v>
      </c>
      <c r="J108" s="113">
        <f>SUMIF('[29]RM Revenue'!$B:$B,'Kitsap Regulated - Price Out'!$A108,'[29]RM Revenue'!U:U)</f>
        <v>217.18</v>
      </c>
      <c r="K108" s="113">
        <f>SUMIF('[29]RM Revenue'!$B:$B,'Kitsap Regulated - Price Out'!$A108,'[29]RM Revenue'!V:V)</f>
        <v>383.25</v>
      </c>
      <c r="L108" s="113">
        <f>SUMIF('[29]RM Revenue'!$B:$B,'Kitsap Regulated - Price Out'!$A108,'[29]RM Revenue'!W:W)</f>
        <v>408.8</v>
      </c>
      <c r="M108" s="113">
        <f>SUMIF('[29]RM Revenue'!$B:$B,'Kitsap Regulated - Price Out'!$A108,'[29]RM Revenue'!X:X)</f>
        <v>332.16</v>
      </c>
      <c r="N108" s="113">
        <f>SUMIF('[29]RM Revenue'!$B:$B,'Kitsap Regulated - Price Out'!$A108,'[29]RM Revenue'!Y:Y)</f>
        <v>128.53</v>
      </c>
      <c r="O108" s="113">
        <f>SUMIF('[29]RM Revenue'!$B:$B,'Kitsap Regulated - Price Out'!$A108,'[29]RM Revenue'!Z:Z)</f>
        <v>127.48</v>
      </c>
      <c r="P108" s="113">
        <f>SUMIF('[29]RM Revenue'!$B:$B,'Kitsap Regulated - Price Out'!$A108,'[29]RM Revenue'!AA:AA)</f>
        <v>31.87</v>
      </c>
      <c r="Q108" s="113">
        <f>SUMIF('[29]RM Revenue'!$B:$B,'Kitsap Regulated - Price Out'!$A108,'[29]RM Revenue'!AB:AB)</f>
        <v>95.26</v>
      </c>
      <c r="R108" s="113">
        <f>SUMIF('[29]RM Revenue'!$B:$B,'Kitsap Regulated - Price Out'!$A108,'[29]RM Revenue'!AC:AC)</f>
        <v>63.74</v>
      </c>
      <c r="S108" s="113">
        <f>SUMIF('[29]RM Revenue'!$B:$B,'Kitsap Regulated - Price Out'!$A108,'[29]RM Revenue'!AD:AD)</f>
        <v>0</v>
      </c>
      <c r="T108" s="113">
        <f t="shared" si="42"/>
        <v>1788.27</v>
      </c>
      <c r="U108" s="113"/>
      <c r="V108" s="113">
        <f t="shared" si="60"/>
        <v>0</v>
      </c>
      <c r="W108" s="113">
        <f t="shared" si="60"/>
        <v>0</v>
      </c>
      <c r="X108" s="113">
        <f t="shared" si="60"/>
        <v>8.5672583826429971</v>
      </c>
      <c r="Y108" s="113">
        <f t="shared" si="60"/>
        <v>15.118343195266272</v>
      </c>
      <c r="Z108" s="113">
        <f t="shared" si="60"/>
        <v>16.126232741617358</v>
      </c>
      <c r="AA108" s="113">
        <f t="shared" si="60"/>
        <v>13.102958579881657</v>
      </c>
      <c r="AB108" s="113">
        <f t="shared" si="59"/>
        <v>5.030528375733855</v>
      </c>
      <c r="AC108" s="113">
        <f t="shared" si="59"/>
        <v>4.9894324853228964</v>
      </c>
      <c r="AD108" s="113">
        <f t="shared" si="59"/>
        <v>1.2473581213307241</v>
      </c>
      <c r="AE108" s="113">
        <f t="shared" si="59"/>
        <v>3.7283757338551862</v>
      </c>
      <c r="AF108" s="113">
        <f t="shared" si="59"/>
        <v>2.4947162426614482</v>
      </c>
      <c r="AG108" s="113">
        <f t="shared" si="59"/>
        <v>0</v>
      </c>
      <c r="AH108" s="133">
        <f t="shared" si="58"/>
        <v>8.27790303930602</v>
      </c>
      <c r="AI108" s="109"/>
      <c r="AJ108" s="159">
        <f t="shared" si="52"/>
        <v>25.619618490671126</v>
      </c>
      <c r="AK108" s="159">
        <f t="shared" si="53"/>
        <v>6.9618490671125244E-2</v>
      </c>
      <c r="AL108" s="159">
        <f t="shared" si="54"/>
        <v>6.9155413862208652</v>
      </c>
      <c r="AM108" s="159">
        <f t="shared" si="55"/>
        <v>1795.1855413862208</v>
      </c>
      <c r="AN108" s="160">
        <f t="shared" si="56"/>
        <v>2.7247941554256454E-3</v>
      </c>
      <c r="AO108" s="160">
        <f t="shared" si="57"/>
        <v>3.8671684847483129E-3</v>
      </c>
    </row>
    <row r="109" spans="1:41" s="92" customFormat="1">
      <c r="A109" s="92" t="str">
        <f t="shared" si="49"/>
        <v>KITSAP CO -REGULATEDCommercial - RearloadCLSE1COL</v>
      </c>
      <c r="B109" s="92">
        <f t="shared" si="39"/>
        <v>1</v>
      </c>
      <c r="C109" s="110" t="s">
        <v>285</v>
      </c>
      <c r="D109" s="110" t="str">
        <f>VLOOKUP(C109,'[29]RM Revenue'!J:K,2,FALSE)</f>
        <v>ADDT'L LOOSE-COLLECTOR</v>
      </c>
      <c r="E109" s="112">
        <f>VLOOKUP(A109,'[29]Kits Reg Svc Codes Jan-Jun'!$A$1:$H$809,8,FALSE)</f>
        <v>25.35</v>
      </c>
      <c r="F109" s="112">
        <f>VLOOKUP(A109,'[29]Service Codes'!$A$1:$H$808,8,FALSE)</f>
        <v>25.55</v>
      </c>
      <c r="G109" s="112"/>
      <c r="H109" s="113">
        <f>SUMIF('[29]RM Revenue'!$B:$B,'Kitsap Regulated - Price Out'!$A109,'[29]RM Revenue'!S:S)</f>
        <v>0</v>
      </c>
      <c r="I109" s="113">
        <f>SUMIF('[29]RM Revenue'!$B:$B,'Kitsap Regulated - Price Out'!$A109,'[29]RM Revenue'!T:T)</f>
        <v>0</v>
      </c>
      <c r="J109" s="113">
        <f>SUMIF('[29]RM Revenue'!$B:$B,'Kitsap Regulated - Price Out'!$A109,'[29]RM Revenue'!U:U)</f>
        <v>0</v>
      </c>
      <c r="K109" s="113">
        <f>SUMIF('[29]RM Revenue'!$B:$B,'Kitsap Regulated - Price Out'!$A109,'[29]RM Revenue'!V:V)</f>
        <v>0</v>
      </c>
      <c r="L109" s="113">
        <f>SUMIF('[29]RM Revenue'!$B:$B,'Kitsap Regulated - Price Out'!$A109,'[29]RM Revenue'!W:W)</f>
        <v>0</v>
      </c>
      <c r="M109" s="113">
        <f>SUMIF('[29]RM Revenue'!$B:$B,'Kitsap Regulated - Price Out'!$A109,'[29]RM Revenue'!X:X)</f>
        <v>0</v>
      </c>
      <c r="N109" s="113">
        <f>SUMIF('[29]RM Revenue'!$B:$B,'Kitsap Regulated - Price Out'!$A109,'[29]RM Revenue'!Y:Y)</f>
        <v>309.72000000000003</v>
      </c>
      <c r="O109" s="113">
        <f>SUMIF('[29]RM Revenue'!$B:$B,'Kitsap Regulated - Price Out'!$A109,'[29]RM Revenue'!Z:Z)</f>
        <v>0</v>
      </c>
      <c r="P109" s="113">
        <f>SUMIF('[29]RM Revenue'!$B:$B,'Kitsap Regulated - Price Out'!$A109,'[29]RM Revenue'!AA:AA)</f>
        <v>103.24</v>
      </c>
      <c r="Q109" s="113">
        <f>SUMIF('[29]RM Revenue'!$B:$B,'Kitsap Regulated - Price Out'!$A109,'[29]RM Revenue'!AB:AB)</f>
        <v>180.67</v>
      </c>
      <c r="R109" s="113">
        <f>SUMIF('[29]RM Revenue'!$B:$B,'Kitsap Regulated - Price Out'!$A109,'[29]RM Revenue'!AC:AC)</f>
        <v>451.69</v>
      </c>
      <c r="S109" s="113">
        <f>SUMIF('[29]RM Revenue'!$B:$B,'Kitsap Regulated - Price Out'!$A109,'[29]RM Revenue'!AD:AD)</f>
        <v>0</v>
      </c>
      <c r="T109" s="113">
        <f t="shared" si="42"/>
        <v>1045.32</v>
      </c>
      <c r="U109" s="113"/>
      <c r="V109" s="113">
        <f t="shared" si="60"/>
        <v>0</v>
      </c>
      <c r="W109" s="113">
        <f t="shared" si="60"/>
        <v>0</v>
      </c>
      <c r="X109" s="113">
        <f t="shared" si="60"/>
        <v>0</v>
      </c>
      <c r="Y109" s="113">
        <f t="shared" si="60"/>
        <v>0</v>
      </c>
      <c r="Z109" s="113">
        <f t="shared" si="60"/>
        <v>0</v>
      </c>
      <c r="AA109" s="113">
        <f t="shared" si="60"/>
        <v>0</v>
      </c>
      <c r="AB109" s="113">
        <f t="shared" si="59"/>
        <v>12.122113502935422</v>
      </c>
      <c r="AC109" s="113">
        <f t="shared" si="59"/>
        <v>0</v>
      </c>
      <c r="AD109" s="113">
        <f t="shared" si="59"/>
        <v>4.0407045009784737</v>
      </c>
      <c r="AE109" s="113">
        <f t="shared" si="59"/>
        <v>7.0712328767123278</v>
      </c>
      <c r="AF109" s="113">
        <f t="shared" si="59"/>
        <v>17.678669275929551</v>
      </c>
      <c r="AG109" s="113">
        <f t="shared" si="59"/>
        <v>0</v>
      </c>
      <c r="AH109" s="133">
        <f t="shared" si="58"/>
        <v>1.731730500419346</v>
      </c>
      <c r="AI109" s="109"/>
      <c r="AJ109" s="159">
        <f t="shared" si="52"/>
        <v>25.619618490671126</v>
      </c>
      <c r="AK109" s="159">
        <f t="shared" si="53"/>
        <v>6.9618490671125244E-2</v>
      </c>
      <c r="AL109" s="159">
        <f t="shared" si="54"/>
        <v>1.4467255642601675</v>
      </c>
      <c r="AM109" s="159">
        <f t="shared" si="55"/>
        <v>1046.76672556426</v>
      </c>
      <c r="AN109" s="160">
        <f t="shared" si="56"/>
        <v>2.7247941554256454E-3</v>
      </c>
      <c r="AO109" s="160">
        <f t="shared" si="57"/>
        <v>1.3840025678836792E-3</v>
      </c>
    </row>
    <row r="110" spans="1:41" s="92" customFormat="1">
      <c r="A110" s="92" t="str">
        <f t="shared" si="49"/>
        <v>KITSAP CO -REGULATEDCommercial - RearloadCTRIP</v>
      </c>
      <c r="B110" s="92">
        <f t="shared" si="39"/>
        <v>1</v>
      </c>
      <c r="C110" s="110" t="s">
        <v>282</v>
      </c>
      <c r="D110" s="183">
        <f>IFERROR((VLOOKUP(C110,'[29]RM Revenue'!J:K,2,FALSE)),0)</f>
        <v>0</v>
      </c>
      <c r="E110" s="112">
        <f>VLOOKUP(A110,'[29]Kits Reg Svc Codes Jan-Jun'!$A$1:$H$809,8,FALSE)</f>
        <v>17.39</v>
      </c>
      <c r="F110" s="112">
        <f>VLOOKUP(A110,'[29]Service Codes'!$A$1:$H$808,8,FALSE)</f>
        <v>17.39</v>
      </c>
      <c r="G110" s="112"/>
      <c r="H110" s="113">
        <f>SUMIF('[29]RM Revenue'!$B:$B,'Kitsap Regulated - Price Out'!$A110,'[29]RM Revenue'!S:S)</f>
        <v>0</v>
      </c>
      <c r="I110" s="113">
        <f>SUMIF('[29]RM Revenue'!$B:$B,'Kitsap Regulated - Price Out'!$A110,'[29]RM Revenue'!T:T)</f>
        <v>0</v>
      </c>
      <c r="J110" s="113">
        <f>SUMIF('[29]RM Revenue'!$B:$B,'Kitsap Regulated - Price Out'!$A110,'[29]RM Revenue'!U:U)</f>
        <v>0</v>
      </c>
      <c r="K110" s="113">
        <f>SUMIF('[29]RM Revenue'!$B:$B,'Kitsap Regulated - Price Out'!$A110,'[29]RM Revenue'!V:V)</f>
        <v>0</v>
      </c>
      <c r="L110" s="113">
        <f>SUMIF('[29]RM Revenue'!$B:$B,'Kitsap Regulated - Price Out'!$A110,'[29]RM Revenue'!W:W)</f>
        <v>0</v>
      </c>
      <c r="M110" s="113">
        <f>SUMIF('[29]RM Revenue'!$B:$B,'Kitsap Regulated - Price Out'!$A110,'[29]RM Revenue'!X:X)</f>
        <v>0</v>
      </c>
      <c r="N110" s="113">
        <f>SUMIF('[29]RM Revenue'!$B:$B,'Kitsap Regulated - Price Out'!$A110,'[29]RM Revenue'!Y:Y)</f>
        <v>0</v>
      </c>
      <c r="O110" s="113">
        <f>SUMIF('[29]RM Revenue'!$B:$B,'Kitsap Regulated - Price Out'!$A110,'[29]RM Revenue'!Z:Z)</f>
        <v>0</v>
      </c>
      <c r="P110" s="113">
        <f>SUMIF('[29]RM Revenue'!$B:$B,'Kitsap Regulated - Price Out'!$A110,'[29]RM Revenue'!AA:AA)</f>
        <v>0</v>
      </c>
      <c r="Q110" s="113">
        <f>SUMIF('[29]RM Revenue'!$B:$B,'Kitsap Regulated - Price Out'!$A110,'[29]RM Revenue'!AB:AB)</f>
        <v>0</v>
      </c>
      <c r="R110" s="113">
        <f>SUMIF('[29]RM Revenue'!$B:$B,'Kitsap Regulated - Price Out'!$A110,'[29]RM Revenue'!AC:AC)</f>
        <v>0</v>
      </c>
      <c r="S110" s="113">
        <f>SUMIF('[29]RM Revenue'!$B:$B,'Kitsap Regulated - Price Out'!$A110,'[29]RM Revenue'!AD:AD)</f>
        <v>0</v>
      </c>
      <c r="T110" s="113">
        <f t="shared" si="42"/>
        <v>0</v>
      </c>
      <c r="U110" s="113"/>
      <c r="V110" s="113">
        <f t="shared" si="60"/>
        <v>0</v>
      </c>
      <c r="W110" s="113">
        <f t="shared" si="60"/>
        <v>0</v>
      </c>
      <c r="X110" s="113">
        <f t="shared" si="60"/>
        <v>0</v>
      </c>
      <c r="Y110" s="113">
        <f t="shared" si="60"/>
        <v>0</v>
      </c>
      <c r="Z110" s="113">
        <f t="shared" si="60"/>
        <v>0</v>
      </c>
      <c r="AA110" s="113">
        <f t="shared" si="60"/>
        <v>0</v>
      </c>
      <c r="AB110" s="113">
        <f t="shared" si="59"/>
        <v>0</v>
      </c>
      <c r="AC110" s="113">
        <f t="shared" si="59"/>
        <v>0</v>
      </c>
      <c r="AD110" s="113">
        <f t="shared" si="59"/>
        <v>0</v>
      </c>
      <c r="AE110" s="113">
        <f t="shared" si="59"/>
        <v>0</v>
      </c>
      <c r="AF110" s="113">
        <f t="shared" si="59"/>
        <v>0</v>
      </c>
      <c r="AG110" s="113">
        <f t="shared" si="59"/>
        <v>0</v>
      </c>
      <c r="AH110" s="133">
        <f t="shared" si="58"/>
        <v>0</v>
      </c>
      <c r="AI110" s="109"/>
      <c r="AJ110" s="159">
        <f t="shared" si="52"/>
        <v>17.437384170362851</v>
      </c>
      <c r="AK110" s="159">
        <f t="shared" si="53"/>
        <v>4.7384170362850142E-2</v>
      </c>
      <c r="AL110" s="159">
        <f t="shared" si="54"/>
        <v>0</v>
      </c>
      <c r="AM110" s="159">
        <f t="shared" si="55"/>
        <v>0</v>
      </c>
      <c r="AN110" s="160">
        <f t="shared" si="56"/>
        <v>2.7247941554255401E-3</v>
      </c>
      <c r="AO110" s="160" t="e">
        <f t="shared" si="57"/>
        <v>#DIV/0!</v>
      </c>
    </row>
    <row r="111" spans="1:41" s="92" customFormat="1" hidden="1">
      <c r="A111" s="92" t="str">
        <f>$A$1&amp;"SURC"&amp;C111</f>
        <v>KITSAP CO -REGULATEDSURCFUEL-COM MASON</v>
      </c>
      <c r="B111" s="92">
        <f t="shared" si="39"/>
        <v>1</v>
      </c>
      <c r="C111" s="110" t="s">
        <v>273</v>
      </c>
      <c r="D111" s="110" t="str">
        <f>VLOOKUP(C111,'[29]RM Revenue'!J:K,2,FALSE)</f>
        <v>FUEL &amp; MATERIAL SURCHARGE</v>
      </c>
      <c r="E111" s="112" t="e">
        <f>VLOOKUP(A111,'[29]Kits Reg Svc Codes Jan-Jun'!$A$1:$H$809,8,FALSE)</f>
        <v>#N/A</v>
      </c>
      <c r="F111" s="112" t="e">
        <f>VLOOKUP(A111,'[29]Service Codes'!$A$1:$H$808,8,FALSE)</f>
        <v>#N/A</v>
      </c>
      <c r="G111" s="112"/>
      <c r="H111" s="113">
        <f>SUMIF('[29]RM Revenue'!$B:$B,'Kitsap Regulated - Price Out'!$A111,'[29]RM Revenue'!S:S)</f>
        <v>0</v>
      </c>
      <c r="I111" s="113">
        <f>SUMIF('[29]RM Revenue'!$B:$B,'Kitsap Regulated - Price Out'!$A111,'[29]RM Revenue'!T:T)</f>
        <v>0</v>
      </c>
      <c r="J111" s="113">
        <f>SUMIF('[29]RM Revenue'!$B:$B,'Kitsap Regulated - Price Out'!$A111,'[29]RM Revenue'!U:U)</f>
        <v>0</v>
      </c>
      <c r="K111" s="113">
        <f>SUMIF('[29]RM Revenue'!$B:$B,'Kitsap Regulated - Price Out'!$A111,'[29]RM Revenue'!V:V)</f>
        <v>0</v>
      </c>
      <c r="L111" s="113">
        <f>SUMIF('[29]RM Revenue'!$B:$B,'Kitsap Regulated - Price Out'!$A111,'[29]RM Revenue'!W:W)</f>
        <v>0</v>
      </c>
      <c r="M111" s="113">
        <f>SUMIF('[29]RM Revenue'!$B:$B,'Kitsap Regulated - Price Out'!$A111,'[29]RM Revenue'!X:X)</f>
        <v>0</v>
      </c>
      <c r="N111" s="113">
        <f>SUMIF('[29]RM Revenue'!$B:$B,'Kitsap Regulated - Price Out'!$A111,'[29]RM Revenue'!Y:Y)</f>
        <v>0</v>
      </c>
      <c r="O111" s="113">
        <f>SUMIF('[29]RM Revenue'!$B:$B,'Kitsap Regulated - Price Out'!$A111,'[29]RM Revenue'!Z:Z)</f>
        <v>0</v>
      </c>
      <c r="P111" s="113">
        <f>SUMIF('[29]RM Revenue'!$B:$B,'Kitsap Regulated - Price Out'!$A111,'[29]RM Revenue'!AA:AA)</f>
        <v>0</v>
      </c>
      <c r="Q111" s="113">
        <f>SUMIF('[29]RM Revenue'!$B:$B,'Kitsap Regulated - Price Out'!$A111,'[29]RM Revenue'!AB:AB)</f>
        <v>0</v>
      </c>
      <c r="R111" s="113">
        <f>SUMIF('[29]RM Revenue'!$B:$B,'Kitsap Regulated - Price Out'!$A111,'[29]RM Revenue'!AC:AC)</f>
        <v>0</v>
      </c>
      <c r="S111" s="113">
        <f>SUMIF('[29]RM Revenue'!$B:$B,'Kitsap Regulated - Price Out'!$A111,'[29]RM Revenue'!AD:AD)</f>
        <v>0</v>
      </c>
      <c r="T111" s="113">
        <f t="shared" si="42"/>
        <v>0</v>
      </c>
      <c r="U111" s="113"/>
      <c r="V111" s="113">
        <f t="shared" si="60"/>
        <v>0</v>
      </c>
      <c r="W111" s="113">
        <f t="shared" si="60"/>
        <v>0</v>
      </c>
      <c r="X111" s="113">
        <f t="shared" si="60"/>
        <v>0</v>
      </c>
      <c r="Y111" s="113">
        <f t="shared" si="60"/>
        <v>0</v>
      </c>
      <c r="Z111" s="113">
        <f t="shared" si="60"/>
        <v>0</v>
      </c>
      <c r="AA111" s="113">
        <f t="shared" si="60"/>
        <v>0</v>
      </c>
      <c r="AB111" s="113">
        <f t="shared" si="59"/>
        <v>0</v>
      </c>
      <c r="AC111" s="113">
        <f t="shared" si="59"/>
        <v>0</v>
      </c>
      <c r="AD111" s="113">
        <f t="shared" si="59"/>
        <v>0</v>
      </c>
      <c r="AE111" s="113">
        <f t="shared" si="59"/>
        <v>0</v>
      </c>
      <c r="AF111" s="113">
        <f t="shared" si="59"/>
        <v>0</v>
      </c>
      <c r="AG111" s="113">
        <f t="shared" si="59"/>
        <v>0</v>
      </c>
      <c r="AH111" s="133">
        <f t="shared" si="58"/>
        <v>0</v>
      </c>
      <c r="AI111" s="109"/>
      <c r="AJ111" s="159">
        <f t="shared" si="52"/>
        <v>0</v>
      </c>
      <c r="AK111" s="159">
        <f t="shared" si="53"/>
        <v>0</v>
      </c>
      <c r="AL111" s="159">
        <f t="shared" si="54"/>
        <v>0</v>
      </c>
      <c r="AM111" s="159">
        <f t="shared" si="55"/>
        <v>0</v>
      </c>
      <c r="AN111" s="160" t="e">
        <f t="shared" si="56"/>
        <v>#N/A</v>
      </c>
      <c r="AO111" s="160" t="e">
        <f t="shared" si="57"/>
        <v>#DIV/0!</v>
      </c>
    </row>
    <row r="112" spans="1:41" s="92" customFormat="1" hidden="1">
      <c r="A112" s="92" t="str">
        <f>$A$1&amp;"SURC"&amp;C112</f>
        <v>KITSAP CO -REGULATEDSURCFUEL-RES MASON</v>
      </c>
      <c r="B112" s="92">
        <f t="shared" si="39"/>
        <v>1</v>
      </c>
      <c r="C112" s="110" t="s">
        <v>274</v>
      </c>
      <c r="D112" s="110" t="str">
        <f>VLOOKUP(C112,'[29]RM Revenue'!J:K,2,FALSE)</f>
        <v>FUEL &amp; MATERIAL SURCHARGE</v>
      </c>
      <c r="E112" s="112" t="e">
        <f>VLOOKUP(A112,'[29]Kits Reg Svc Codes Jan-Jun'!$A$1:$H$809,8,FALSE)</f>
        <v>#N/A</v>
      </c>
      <c r="F112" s="112" t="e">
        <f>VLOOKUP(A112,'[29]Service Codes'!$A$1:$H$808,8,FALSE)</f>
        <v>#N/A</v>
      </c>
      <c r="G112" s="112"/>
      <c r="H112" s="113">
        <f>SUMIF('[29]RM Revenue'!$B:$B,'Kitsap Regulated - Price Out'!$A112,'[29]RM Revenue'!S:S)</f>
        <v>0</v>
      </c>
      <c r="I112" s="113">
        <f>SUMIF('[29]RM Revenue'!$B:$B,'Kitsap Regulated - Price Out'!$A112,'[29]RM Revenue'!T:T)</f>
        <v>0</v>
      </c>
      <c r="J112" s="113">
        <f>SUMIF('[29]RM Revenue'!$B:$B,'Kitsap Regulated - Price Out'!$A112,'[29]RM Revenue'!U:U)</f>
        <v>0</v>
      </c>
      <c r="K112" s="113">
        <f>SUMIF('[29]RM Revenue'!$B:$B,'Kitsap Regulated - Price Out'!$A112,'[29]RM Revenue'!V:V)</f>
        <v>0</v>
      </c>
      <c r="L112" s="113">
        <f>SUMIF('[29]RM Revenue'!$B:$B,'Kitsap Regulated - Price Out'!$A112,'[29]RM Revenue'!W:W)</f>
        <v>0</v>
      </c>
      <c r="M112" s="113">
        <f>SUMIF('[29]RM Revenue'!$B:$B,'Kitsap Regulated - Price Out'!$A112,'[29]RM Revenue'!X:X)</f>
        <v>0</v>
      </c>
      <c r="N112" s="113">
        <f>SUMIF('[29]RM Revenue'!$B:$B,'Kitsap Regulated - Price Out'!$A112,'[29]RM Revenue'!Y:Y)</f>
        <v>0</v>
      </c>
      <c r="O112" s="113">
        <f>SUMIF('[29]RM Revenue'!$B:$B,'Kitsap Regulated - Price Out'!$A112,'[29]RM Revenue'!Z:Z)</f>
        <v>0</v>
      </c>
      <c r="P112" s="113">
        <f>SUMIF('[29]RM Revenue'!$B:$B,'Kitsap Regulated - Price Out'!$A112,'[29]RM Revenue'!AA:AA)</f>
        <v>0</v>
      </c>
      <c r="Q112" s="113">
        <f>SUMIF('[29]RM Revenue'!$B:$B,'Kitsap Regulated - Price Out'!$A112,'[29]RM Revenue'!AB:AB)</f>
        <v>0</v>
      </c>
      <c r="R112" s="113">
        <f>SUMIF('[29]RM Revenue'!$B:$B,'Kitsap Regulated - Price Out'!$A112,'[29]RM Revenue'!AC:AC)</f>
        <v>0</v>
      </c>
      <c r="S112" s="113">
        <f>SUMIF('[29]RM Revenue'!$B:$B,'Kitsap Regulated - Price Out'!$A112,'[29]RM Revenue'!AD:AD)</f>
        <v>0</v>
      </c>
      <c r="T112" s="113">
        <f t="shared" si="42"/>
        <v>0</v>
      </c>
      <c r="U112" s="113"/>
      <c r="V112" s="113">
        <f t="shared" si="60"/>
        <v>0</v>
      </c>
      <c r="W112" s="113">
        <f t="shared" si="60"/>
        <v>0</v>
      </c>
      <c r="X112" s="113">
        <f t="shared" si="60"/>
        <v>0</v>
      </c>
      <c r="Y112" s="113">
        <f t="shared" si="60"/>
        <v>0</v>
      </c>
      <c r="Z112" s="113">
        <f t="shared" si="60"/>
        <v>0</v>
      </c>
      <c r="AA112" s="113">
        <f t="shared" si="60"/>
        <v>0</v>
      </c>
      <c r="AB112" s="113">
        <f t="shared" si="59"/>
        <v>0</v>
      </c>
      <c r="AC112" s="113">
        <f t="shared" si="59"/>
        <v>0</v>
      </c>
      <c r="AD112" s="113">
        <f t="shared" si="59"/>
        <v>0</v>
      </c>
      <c r="AE112" s="113">
        <f t="shared" si="59"/>
        <v>0</v>
      </c>
      <c r="AF112" s="113">
        <f t="shared" si="59"/>
        <v>0</v>
      </c>
      <c r="AG112" s="113">
        <f t="shared" si="59"/>
        <v>0</v>
      </c>
      <c r="AH112" s="133">
        <f t="shared" si="58"/>
        <v>0</v>
      </c>
      <c r="AI112" s="109"/>
      <c r="AJ112" s="159">
        <f t="shared" si="52"/>
        <v>0</v>
      </c>
      <c r="AK112" s="159">
        <f t="shared" si="53"/>
        <v>0</v>
      </c>
      <c r="AL112" s="159">
        <f t="shared" si="54"/>
        <v>0</v>
      </c>
      <c r="AM112" s="159">
        <f t="shared" si="55"/>
        <v>0</v>
      </c>
      <c r="AN112" s="160" t="e">
        <f t="shared" si="56"/>
        <v>#N/A</v>
      </c>
      <c r="AO112" s="160" t="e">
        <f t="shared" si="57"/>
        <v>#DIV/0!</v>
      </c>
    </row>
    <row r="113" spans="1:41" s="92" customFormat="1" hidden="1">
      <c r="A113" s="92" t="str">
        <f>$A$1&amp;"SURC"&amp;C113</f>
        <v>KITSAP CO -REGULATEDSURCFUEL-RECY MASON</v>
      </c>
      <c r="B113" s="92">
        <f t="shared" si="39"/>
        <v>1</v>
      </c>
      <c r="C113" s="110" t="s">
        <v>275</v>
      </c>
      <c r="D113" s="110" t="str">
        <f>VLOOKUP(C113,'[29]RM Revenue'!J:K,2,FALSE)</f>
        <v>FUEL &amp; MATERIAL SURCHARGE</v>
      </c>
      <c r="E113" s="112" t="e">
        <f>VLOOKUP(A113,'[29]Kits Reg Svc Codes Jan-Jun'!$A$1:$H$809,8,FALSE)</f>
        <v>#N/A</v>
      </c>
      <c r="F113" s="112" t="e">
        <f>VLOOKUP(A113,'[29]Service Codes'!$A$1:$H$808,8,FALSE)</f>
        <v>#N/A</v>
      </c>
      <c r="G113" s="112"/>
      <c r="H113" s="113">
        <f>SUMIF('[29]RM Revenue'!$B:$B,'Kitsap Regulated - Price Out'!$A113,'[29]RM Revenue'!S:S)</f>
        <v>0</v>
      </c>
      <c r="I113" s="113">
        <f>SUMIF('[29]RM Revenue'!$B:$B,'Kitsap Regulated - Price Out'!$A113,'[29]RM Revenue'!T:T)</f>
        <v>0</v>
      </c>
      <c r="J113" s="113">
        <f>SUMIF('[29]RM Revenue'!$B:$B,'Kitsap Regulated - Price Out'!$A113,'[29]RM Revenue'!U:U)</f>
        <v>0</v>
      </c>
      <c r="K113" s="113">
        <f>SUMIF('[29]RM Revenue'!$B:$B,'Kitsap Regulated - Price Out'!$A113,'[29]RM Revenue'!V:V)</f>
        <v>0</v>
      </c>
      <c r="L113" s="113">
        <f>SUMIF('[29]RM Revenue'!$B:$B,'Kitsap Regulated - Price Out'!$A113,'[29]RM Revenue'!W:W)</f>
        <v>0</v>
      </c>
      <c r="M113" s="113">
        <f>SUMIF('[29]RM Revenue'!$B:$B,'Kitsap Regulated - Price Out'!$A113,'[29]RM Revenue'!X:X)</f>
        <v>0</v>
      </c>
      <c r="N113" s="113">
        <f>SUMIF('[29]RM Revenue'!$B:$B,'Kitsap Regulated - Price Out'!$A113,'[29]RM Revenue'!Y:Y)</f>
        <v>0</v>
      </c>
      <c r="O113" s="113">
        <f>SUMIF('[29]RM Revenue'!$B:$B,'Kitsap Regulated - Price Out'!$A113,'[29]RM Revenue'!Z:Z)</f>
        <v>0</v>
      </c>
      <c r="P113" s="113">
        <f>SUMIF('[29]RM Revenue'!$B:$B,'Kitsap Regulated - Price Out'!$A113,'[29]RM Revenue'!AA:AA)</f>
        <v>0</v>
      </c>
      <c r="Q113" s="113">
        <f>SUMIF('[29]RM Revenue'!$B:$B,'Kitsap Regulated - Price Out'!$A113,'[29]RM Revenue'!AB:AB)</f>
        <v>0</v>
      </c>
      <c r="R113" s="113">
        <f>SUMIF('[29]RM Revenue'!$B:$B,'Kitsap Regulated - Price Out'!$A113,'[29]RM Revenue'!AC:AC)</f>
        <v>0</v>
      </c>
      <c r="S113" s="113">
        <f>SUMIF('[29]RM Revenue'!$B:$B,'Kitsap Regulated - Price Out'!$A113,'[29]RM Revenue'!AD:AD)</f>
        <v>0</v>
      </c>
      <c r="T113" s="113">
        <f t="shared" si="42"/>
        <v>0</v>
      </c>
      <c r="U113" s="113"/>
      <c r="V113" s="113">
        <f t="shared" si="60"/>
        <v>0</v>
      </c>
      <c r="W113" s="113">
        <f t="shared" si="60"/>
        <v>0</v>
      </c>
      <c r="X113" s="113">
        <f t="shared" si="60"/>
        <v>0</v>
      </c>
      <c r="Y113" s="113">
        <f t="shared" si="60"/>
        <v>0</v>
      </c>
      <c r="Z113" s="113">
        <f t="shared" si="60"/>
        <v>0</v>
      </c>
      <c r="AA113" s="113">
        <f t="shared" si="60"/>
        <v>0</v>
      </c>
      <c r="AB113" s="113">
        <f t="shared" si="59"/>
        <v>0</v>
      </c>
      <c r="AC113" s="113">
        <f t="shared" si="59"/>
        <v>0</v>
      </c>
      <c r="AD113" s="113">
        <f t="shared" si="59"/>
        <v>0</v>
      </c>
      <c r="AE113" s="113">
        <f t="shared" si="59"/>
        <v>0</v>
      </c>
      <c r="AF113" s="113">
        <f t="shared" si="59"/>
        <v>0</v>
      </c>
      <c r="AG113" s="113">
        <f t="shared" si="59"/>
        <v>0</v>
      </c>
      <c r="AH113" s="133">
        <f t="shared" si="58"/>
        <v>0</v>
      </c>
      <c r="AI113" s="109"/>
      <c r="AJ113" s="159">
        <f t="shared" si="52"/>
        <v>0</v>
      </c>
      <c r="AK113" s="159">
        <f t="shared" si="53"/>
        <v>0</v>
      </c>
      <c r="AL113" s="159">
        <f t="shared" si="54"/>
        <v>0</v>
      </c>
      <c r="AM113" s="159">
        <f t="shared" si="55"/>
        <v>0</v>
      </c>
      <c r="AN113" s="160" t="e">
        <f t="shared" si="56"/>
        <v>#N/A</v>
      </c>
      <c r="AO113" s="160" t="e">
        <f t="shared" si="57"/>
        <v>#DIV/0!</v>
      </c>
    </row>
    <row r="114" spans="1:41" s="92" customFormat="1" hidden="1">
      <c r="A114" s="92" t="str">
        <f>$A$1&amp;"SURC"&amp;C114</f>
        <v>KITSAP CO -REGULATEDSURCFUEL-ACCTG MASON</v>
      </c>
      <c r="B114" s="92">
        <f t="shared" si="39"/>
        <v>1</v>
      </c>
      <c r="C114" s="110" t="s">
        <v>288</v>
      </c>
      <c r="D114" s="110" t="str">
        <f>VLOOKUP(C114,'[29]RM Revenue'!J:K,2,FALSE)</f>
        <v>FUEL &amp; MATERIAL SURCHARGE</v>
      </c>
      <c r="E114" s="112" t="e">
        <f>VLOOKUP(A114,'[29]Kits Reg Svc Codes Jan-Jun'!$A$1:$H$809,8,FALSE)</f>
        <v>#N/A</v>
      </c>
      <c r="F114" s="112" t="e">
        <f>VLOOKUP(A114,'[29]Service Codes'!$A$1:$H$808,8,FALSE)</f>
        <v>#N/A</v>
      </c>
      <c r="G114" s="112"/>
      <c r="H114" s="113">
        <f>SUMIF('[29]RM Revenue'!$B:$B,'Kitsap Regulated - Price Out'!$A114,'[29]RM Revenue'!S:S)</f>
        <v>0</v>
      </c>
      <c r="I114" s="113">
        <f>SUMIF('[29]RM Revenue'!$B:$B,'Kitsap Regulated - Price Out'!$A114,'[29]RM Revenue'!T:T)</f>
        <v>0</v>
      </c>
      <c r="J114" s="113">
        <f>SUMIF('[29]RM Revenue'!$B:$B,'Kitsap Regulated - Price Out'!$A114,'[29]RM Revenue'!U:U)</f>
        <v>0</v>
      </c>
      <c r="K114" s="113">
        <f>SUMIF('[29]RM Revenue'!$B:$B,'Kitsap Regulated - Price Out'!$A114,'[29]RM Revenue'!V:V)</f>
        <v>0</v>
      </c>
      <c r="L114" s="113">
        <f>SUMIF('[29]RM Revenue'!$B:$B,'Kitsap Regulated - Price Out'!$A114,'[29]RM Revenue'!W:W)</f>
        <v>0</v>
      </c>
      <c r="M114" s="113">
        <f>SUMIF('[29]RM Revenue'!$B:$B,'Kitsap Regulated - Price Out'!$A114,'[29]RM Revenue'!X:X)</f>
        <v>0</v>
      </c>
      <c r="N114" s="113">
        <f>SUMIF('[29]RM Revenue'!$B:$B,'Kitsap Regulated - Price Out'!$A114,'[29]RM Revenue'!Y:Y)</f>
        <v>0</v>
      </c>
      <c r="O114" s="113">
        <f>SUMIF('[29]RM Revenue'!$B:$B,'Kitsap Regulated - Price Out'!$A114,'[29]RM Revenue'!Z:Z)</f>
        <v>0</v>
      </c>
      <c r="P114" s="113">
        <f>SUMIF('[29]RM Revenue'!$B:$B,'Kitsap Regulated - Price Out'!$A114,'[29]RM Revenue'!AA:AA)</f>
        <v>0</v>
      </c>
      <c r="Q114" s="113">
        <f>SUMIF('[29]RM Revenue'!$B:$B,'Kitsap Regulated - Price Out'!$A114,'[29]RM Revenue'!AB:AB)</f>
        <v>0</v>
      </c>
      <c r="R114" s="113">
        <f>SUMIF('[29]RM Revenue'!$B:$B,'Kitsap Regulated - Price Out'!$A114,'[29]RM Revenue'!AC:AC)</f>
        <v>0</v>
      </c>
      <c r="S114" s="113">
        <f>SUMIF('[29]RM Revenue'!$B:$B,'Kitsap Regulated - Price Out'!$A114,'[29]RM Revenue'!AD:AD)</f>
        <v>0</v>
      </c>
      <c r="T114" s="113">
        <f t="shared" si="42"/>
        <v>0</v>
      </c>
      <c r="U114" s="113"/>
      <c r="V114" s="113">
        <f t="shared" si="60"/>
        <v>0</v>
      </c>
      <c r="W114" s="113">
        <f t="shared" si="60"/>
        <v>0</v>
      </c>
      <c r="X114" s="113">
        <f t="shared" si="60"/>
        <v>0</v>
      </c>
      <c r="Y114" s="113">
        <f t="shared" si="60"/>
        <v>0</v>
      </c>
      <c r="Z114" s="113">
        <f t="shared" si="60"/>
        <v>0</v>
      </c>
      <c r="AA114" s="113">
        <f t="shared" si="60"/>
        <v>0</v>
      </c>
      <c r="AB114" s="113">
        <f t="shared" si="59"/>
        <v>0</v>
      </c>
      <c r="AC114" s="113">
        <f t="shared" si="59"/>
        <v>0</v>
      </c>
      <c r="AD114" s="113">
        <f t="shared" si="59"/>
        <v>0</v>
      </c>
      <c r="AE114" s="113">
        <f t="shared" si="59"/>
        <v>0</v>
      </c>
      <c r="AF114" s="113">
        <f t="shared" si="59"/>
        <v>0</v>
      </c>
      <c r="AG114" s="113">
        <f t="shared" si="59"/>
        <v>0</v>
      </c>
      <c r="AH114" s="133">
        <f t="shared" si="58"/>
        <v>0</v>
      </c>
      <c r="AI114" s="109"/>
      <c r="AJ114" s="159">
        <f t="shared" si="52"/>
        <v>0</v>
      </c>
      <c r="AK114" s="159">
        <f t="shared" si="53"/>
        <v>0</v>
      </c>
      <c r="AL114" s="159">
        <f t="shared" si="54"/>
        <v>0</v>
      </c>
      <c r="AM114" s="159">
        <f t="shared" si="55"/>
        <v>0</v>
      </c>
      <c r="AN114" s="160" t="e">
        <f t="shared" si="56"/>
        <v>#N/A</v>
      </c>
      <c r="AO114" s="160" t="e">
        <f t="shared" si="57"/>
        <v>#DIV/0!</v>
      </c>
    </row>
    <row r="115" spans="1:41" s="92" customFormat="1">
      <c r="B115" s="92">
        <f t="shared" si="39"/>
        <v>0</v>
      </c>
      <c r="C115" s="115"/>
      <c r="D115" s="116" t="s">
        <v>290</v>
      </c>
      <c r="E115" s="112"/>
      <c r="F115" s="109"/>
      <c r="G115" s="112"/>
      <c r="H115" s="117">
        <f t="shared" ref="H115:T115" si="61">SUM(H86:H114)</f>
        <v>29576.26</v>
      </c>
      <c r="I115" s="117">
        <f t="shared" si="61"/>
        <v>29143.870000000003</v>
      </c>
      <c r="J115" s="117">
        <f t="shared" si="61"/>
        <v>29578.280000000002</v>
      </c>
      <c r="K115" s="117">
        <f t="shared" si="61"/>
        <v>30888.880000000001</v>
      </c>
      <c r="L115" s="117">
        <f t="shared" si="61"/>
        <v>31664.020000000004</v>
      </c>
      <c r="M115" s="117">
        <f t="shared" si="61"/>
        <v>32319.219999999994</v>
      </c>
      <c r="N115" s="117">
        <f t="shared" si="61"/>
        <v>33762.450000000004</v>
      </c>
      <c r="O115" s="117">
        <f t="shared" si="61"/>
        <v>33262.450000000004</v>
      </c>
      <c r="P115" s="117">
        <f t="shared" si="61"/>
        <v>33547.75</v>
      </c>
      <c r="Q115" s="117">
        <f t="shared" si="61"/>
        <v>34965.07</v>
      </c>
      <c r="R115" s="117">
        <f t="shared" si="61"/>
        <v>34903.860000000008</v>
      </c>
      <c r="S115" s="117">
        <f t="shared" si="61"/>
        <v>34304.15</v>
      </c>
      <c r="T115" s="175">
        <f t="shared" si="61"/>
        <v>387916.26</v>
      </c>
      <c r="U115" s="191">
        <f>T115-SUM(H115:S115)</f>
        <v>0</v>
      </c>
      <c r="V115" s="179">
        <f>+SUM(V92:V97)</f>
        <v>344.53484491391146</v>
      </c>
      <c r="W115" s="179">
        <f t="shared" ref="W115:AG115" si="62">+SUM(W92:W97)</f>
        <v>347.34521036302817</v>
      </c>
      <c r="X115" s="179">
        <f t="shared" si="62"/>
        <v>345.80517055611125</v>
      </c>
      <c r="Y115" s="179">
        <f t="shared" si="62"/>
        <v>353.43163152400973</v>
      </c>
      <c r="Z115" s="179">
        <f t="shared" si="62"/>
        <v>356.64786226817182</v>
      </c>
      <c r="AA115" s="179">
        <f t="shared" si="62"/>
        <v>362.39226842226651</v>
      </c>
      <c r="AB115" s="179">
        <f t="shared" si="62"/>
        <v>369.66721404271652</v>
      </c>
      <c r="AC115" s="179">
        <f t="shared" si="62"/>
        <v>371.66239283565091</v>
      </c>
      <c r="AD115" s="179">
        <f t="shared" si="62"/>
        <v>376.79960750137536</v>
      </c>
      <c r="AE115" s="179">
        <f t="shared" si="62"/>
        <v>378.84591382326562</v>
      </c>
      <c r="AF115" s="179">
        <f t="shared" si="62"/>
        <v>378.67482791196676</v>
      </c>
      <c r="AG115" s="179">
        <f t="shared" si="62"/>
        <v>375.77403897376274</v>
      </c>
      <c r="AH115" s="180">
        <f t="shared" ref="AH115" si="63">SUM(AH86:AH114)</f>
        <v>970.14866183632932</v>
      </c>
      <c r="AI115" s="192"/>
      <c r="AJ115" s="182"/>
      <c r="AK115" s="182"/>
      <c r="AL115" s="177">
        <f t="shared" ref="AL115:AM115" si="64">SUM(AL86:AL114)</f>
        <v>1030.0392315495612</v>
      </c>
      <c r="AM115" s="177">
        <f t="shared" si="64"/>
        <v>388946.29923154955</v>
      </c>
      <c r="AN115" s="160"/>
      <c r="AO115" s="160"/>
    </row>
    <row r="116" spans="1:41" s="92" customFormat="1">
      <c r="B116" s="92">
        <f t="shared" si="39"/>
        <v>0</v>
      </c>
      <c r="C116" s="115"/>
      <c r="D116" s="115"/>
      <c r="E116" s="112"/>
      <c r="F116" s="109"/>
      <c r="G116" s="112"/>
      <c r="H116" s="154"/>
      <c r="I116" s="154"/>
      <c r="J116" s="154"/>
      <c r="K116" s="154"/>
      <c r="L116" s="154"/>
      <c r="M116" s="154"/>
      <c r="N116" s="154"/>
      <c r="O116" s="154"/>
      <c r="P116" s="115"/>
      <c r="Q116" s="115"/>
      <c r="R116" s="115"/>
      <c r="S116" s="115"/>
      <c r="T116" s="115"/>
      <c r="V116" s="113">
        <f t="shared" si="60"/>
        <v>0</v>
      </c>
      <c r="W116" s="113">
        <f t="shared" si="60"/>
        <v>0</v>
      </c>
      <c r="X116" s="113">
        <f t="shared" si="60"/>
        <v>0</v>
      </c>
      <c r="Y116" s="113">
        <f t="shared" si="60"/>
        <v>0</v>
      </c>
      <c r="Z116" s="113">
        <f t="shared" si="60"/>
        <v>0</v>
      </c>
      <c r="AA116" s="113">
        <f t="shared" si="60"/>
        <v>0</v>
      </c>
      <c r="AB116" s="113">
        <f t="shared" si="59"/>
        <v>0</v>
      </c>
      <c r="AC116" s="113">
        <f t="shared" si="59"/>
        <v>0</v>
      </c>
      <c r="AD116" s="113">
        <f t="shared" si="59"/>
        <v>0</v>
      </c>
      <c r="AE116" s="113">
        <f t="shared" si="59"/>
        <v>0</v>
      </c>
      <c r="AF116" s="113">
        <f t="shared" si="59"/>
        <v>0</v>
      </c>
      <c r="AG116" s="113">
        <f t="shared" si="59"/>
        <v>0</v>
      </c>
      <c r="AI116" s="109"/>
      <c r="AJ116" s="155"/>
      <c r="AK116" s="155"/>
      <c r="AL116" s="155"/>
      <c r="AM116" s="155"/>
      <c r="AO116" s="160"/>
    </row>
    <row r="117" spans="1:41" s="92" customFormat="1">
      <c r="B117" s="92">
        <f t="shared" si="39"/>
        <v>0</v>
      </c>
      <c r="E117" s="112"/>
      <c r="F117" s="109"/>
      <c r="G117" s="111"/>
      <c r="H117" s="141"/>
      <c r="I117" s="141"/>
      <c r="J117" s="141"/>
      <c r="K117" s="141"/>
      <c r="L117" s="141"/>
      <c r="M117" s="141"/>
      <c r="N117" s="141"/>
      <c r="O117" s="141"/>
      <c r="V117" s="113">
        <f t="shared" si="60"/>
        <v>0</v>
      </c>
      <c r="W117" s="113">
        <f t="shared" si="60"/>
        <v>0</v>
      </c>
      <c r="X117" s="113">
        <f t="shared" si="60"/>
        <v>0</v>
      </c>
      <c r="Y117" s="113">
        <f t="shared" si="60"/>
        <v>0</v>
      </c>
      <c r="Z117" s="113">
        <f t="shared" si="60"/>
        <v>0</v>
      </c>
      <c r="AA117" s="113">
        <f t="shared" si="60"/>
        <v>0</v>
      </c>
      <c r="AB117" s="113">
        <f t="shared" si="59"/>
        <v>0</v>
      </c>
      <c r="AC117" s="113">
        <f t="shared" si="59"/>
        <v>0</v>
      </c>
      <c r="AD117" s="113">
        <f t="shared" si="59"/>
        <v>0</v>
      </c>
      <c r="AE117" s="113">
        <f t="shared" si="59"/>
        <v>0</v>
      </c>
      <c r="AF117" s="113">
        <f t="shared" si="59"/>
        <v>0</v>
      </c>
      <c r="AG117" s="113">
        <f t="shared" si="59"/>
        <v>0</v>
      </c>
      <c r="AI117" s="109"/>
      <c r="AJ117" s="155"/>
      <c r="AK117" s="155"/>
      <c r="AL117" s="155"/>
      <c r="AM117" s="155"/>
      <c r="AO117" s="160"/>
    </row>
    <row r="118" spans="1:41" s="92" customFormat="1">
      <c r="B118" s="92">
        <f t="shared" si="39"/>
        <v>1</v>
      </c>
      <c r="C118" s="106" t="s">
        <v>312</v>
      </c>
      <c r="D118" s="104" t="s">
        <v>312</v>
      </c>
      <c r="E118" s="112"/>
      <c r="F118" s="109"/>
      <c r="G118" s="126"/>
      <c r="H118" s="105"/>
      <c r="V118" s="113">
        <f t="shared" si="60"/>
        <v>0</v>
      </c>
      <c r="W118" s="113">
        <f t="shared" si="60"/>
        <v>0</v>
      </c>
      <c r="X118" s="113">
        <f t="shared" si="60"/>
        <v>0</v>
      </c>
      <c r="Y118" s="113">
        <f t="shared" si="60"/>
        <v>0</v>
      </c>
      <c r="Z118" s="113">
        <f t="shared" si="60"/>
        <v>0</v>
      </c>
      <c r="AA118" s="113">
        <f t="shared" si="60"/>
        <v>0</v>
      </c>
      <c r="AB118" s="113">
        <f t="shared" si="59"/>
        <v>0</v>
      </c>
      <c r="AC118" s="113">
        <f t="shared" si="59"/>
        <v>0</v>
      </c>
      <c r="AD118" s="113">
        <f t="shared" si="59"/>
        <v>0</v>
      </c>
      <c r="AE118" s="113">
        <f t="shared" si="59"/>
        <v>0</v>
      </c>
      <c r="AF118" s="113">
        <f t="shared" si="59"/>
        <v>0</v>
      </c>
      <c r="AG118" s="113">
        <f t="shared" si="59"/>
        <v>0</v>
      </c>
      <c r="AI118" s="109"/>
      <c r="AJ118" s="155"/>
      <c r="AK118" s="155"/>
      <c r="AL118" s="155"/>
      <c r="AM118" s="155"/>
      <c r="AO118" s="160"/>
    </row>
    <row r="119" spans="1:41" s="92" customFormat="1">
      <c r="B119" s="92">
        <f t="shared" si="39"/>
        <v>0</v>
      </c>
      <c r="C119" s="106"/>
      <c r="D119" s="106"/>
      <c r="E119" s="112"/>
      <c r="F119" s="109"/>
      <c r="G119" s="126"/>
      <c r="H119" s="105"/>
      <c r="V119" s="113">
        <f t="shared" si="60"/>
        <v>0</v>
      </c>
      <c r="W119" s="113">
        <f t="shared" si="60"/>
        <v>0</v>
      </c>
      <c r="X119" s="113">
        <f t="shared" si="60"/>
        <v>0</v>
      </c>
      <c r="Y119" s="113">
        <f t="shared" si="60"/>
        <v>0</v>
      </c>
      <c r="Z119" s="113">
        <f t="shared" si="60"/>
        <v>0</v>
      </c>
      <c r="AA119" s="113">
        <f t="shared" si="60"/>
        <v>0</v>
      </c>
      <c r="AB119" s="113">
        <f t="shared" si="59"/>
        <v>0</v>
      </c>
      <c r="AC119" s="113">
        <f t="shared" si="59"/>
        <v>0</v>
      </c>
      <c r="AD119" s="113">
        <f t="shared" si="59"/>
        <v>0</v>
      </c>
      <c r="AE119" s="113">
        <f t="shared" si="59"/>
        <v>0</v>
      </c>
      <c r="AF119" s="113">
        <f t="shared" si="59"/>
        <v>0</v>
      </c>
      <c r="AG119" s="113">
        <f t="shared" si="59"/>
        <v>0</v>
      </c>
      <c r="AI119" s="109"/>
      <c r="AJ119" s="155"/>
      <c r="AK119" s="155"/>
      <c r="AL119" s="155"/>
      <c r="AM119" s="155"/>
      <c r="AO119" s="160"/>
    </row>
    <row r="120" spans="1:41" s="92" customFormat="1">
      <c r="B120" s="92">
        <f t="shared" si="39"/>
        <v>1</v>
      </c>
      <c r="C120" s="122" t="s">
        <v>313</v>
      </c>
      <c r="D120" s="122" t="s">
        <v>313</v>
      </c>
      <c r="E120" s="112"/>
      <c r="F120" s="109"/>
      <c r="G120" s="111"/>
      <c r="H120" s="132"/>
      <c r="I120" s="113"/>
      <c r="J120" s="113"/>
      <c r="V120" s="113">
        <f t="shared" si="60"/>
        <v>0</v>
      </c>
      <c r="W120" s="113">
        <f t="shared" si="60"/>
        <v>0</v>
      </c>
      <c r="X120" s="113">
        <f t="shared" si="60"/>
        <v>0</v>
      </c>
      <c r="Y120" s="113">
        <f t="shared" si="60"/>
        <v>0</v>
      </c>
      <c r="Z120" s="113">
        <f t="shared" si="60"/>
        <v>0</v>
      </c>
      <c r="AA120" s="113">
        <f t="shared" si="60"/>
        <v>0</v>
      </c>
      <c r="AB120" s="113">
        <f t="shared" si="59"/>
        <v>0</v>
      </c>
      <c r="AC120" s="113">
        <f t="shared" si="59"/>
        <v>0</v>
      </c>
      <c r="AD120" s="113">
        <f t="shared" si="59"/>
        <v>0</v>
      </c>
      <c r="AE120" s="113">
        <f t="shared" si="59"/>
        <v>0</v>
      </c>
      <c r="AF120" s="113">
        <f t="shared" si="59"/>
        <v>0</v>
      </c>
      <c r="AG120" s="113">
        <f t="shared" si="59"/>
        <v>0</v>
      </c>
      <c r="AI120" s="109"/>
      <c r="AJ120" s="155"/>
      <c r="AK120" s="155"/>
      <c r="AL120" s="155"/>
      <c r="AM120" s="155"/>
      <c r="AO120" s="160"/>
    </row>
    <row r="121" spans="1:41" s="92" customFormat="1">
      <c r="A121" s="92" t="str">
        <f t="shared" ref="A121:A143" si="65">$A$1&amp;"Rolloff"&amp;C121</f>
        <v>KITSAP CO -REGULATEDRolloffROHAUL10</v>
      </c>
      <c r="B121" s="92">
        <f t="shared" si="39"/>
        <v>1</v>
      </c>
      <c r="C121" s="110" t="s">
        <v>314</v>
      </c>
      <c r="D121" s="110" t="str">
        <f>VLOOKUP(C121,'[29]RM Revenue'!J:K,2,FALSE)</f>
        <v>10YD ROLL OFF HAUL</v>
      </c>
      <c r="E121" s="112">
        <f>VLOOKUP(A121,'[29]Kits Reg Svc Codes Jan-Jun'!$A$1:$H$809,8,FALSE)</f>
        <v>83.93</v>
      </c>
      <c r="F121" s="112">
        <f>VLOOKUP(A121,'[29]Service Codes'!$A$1:$H$808,8,FALSE)</f>
        <v>83.93</v>
      </c>
      <c r="G121" s="112"/>
      <c r="H121" s="113">
        <f>SUMIF('[29]RM Revenue'!$B:$B,'Kitsap Regulated - Price Out'!$A121,'[29]RM Revenue'!S:S)</f>
        <v>83.93</v>
      </c>
      <c r="I121" s="113">
        <f>SUMIF('[29]RM Revenue'!$B:$B,'Kitsap Regulated - Price Out'!$A121,'[29]RM Revenue'!T:T)</f>
        <v>83.93</v>
      </c>
      <c r="J121" s="113">
        <f>SUMIF('[29]RM Revenue'!$B:$B,'Kitsap Regulated - Price Out'!$A121,'[29]RM Revenue'!U:U)</f>
        <v>83.93</v>
      </c>
      <c r="K121" s="113">
        <f>SUMIF('[29]RM Revenue'!$B:$B,'Kitsap Regulated - Price Out'!$A121,'[29]RM Revenue'!V:V)</f>
        <v>0</v>
      </c>
      <c r="L121" s="113">
        <f>SUMIF('[29]RM Revenue'!$B:$B,'Kitsap Regulated - Price Out'!$A121,'[29]RM Revenue'!W:W)</f>
        <v>167.86</v>
      </c>
      <c r="M121" s="113">
        <f>SUMIF('[29]RM Revenue'!$B:$B,'Kitsap Regulated - Price Out'!$A121,'[29]RM Revenue'!X:X)</f>
        <v>83.93</v>
      </c>
      <c r="N121" s="113">
        <f>SUMIF('[29]RM Revenue'!$B:$B,'Kitsap Regulated - Price Out'!$A121,'[29]RM Revenue'!Y:Y)</f>
        <v>83.93</v>
      </c>
      <c r="O121" s="113">
        <f>SUMIF('[29]RM Revenue'!$B:$B,'Kitsap Regulated - Price Out'!$A121,'[29]RM Revenue'!Z:Z)</f>
        <v>0</v>
      </c>
      <c r="P121" s="113">
        <f>SUMIF('[29]RM Revenue'!$B:$B,'Kitsap Regulated - Price Out'!$A121,'[29]RM Revenue'!AA:AA)</f>
        <v>0</v>
      </c>
      <c r="Q121" s="113">
        <f>SUMIF('[29]RM Revenue'!$B:$B,'Kitsap Regulated - Price Out'!$A121,'[29]RM Revenue'!AB:AB)</f>
        <v>83.93</v>
      </c>
      <c r="R121" s="113">
        <f>SUMIF('[29]RM Revenue'!$B:$B,'Kitsap Regulated - Price Out'!$A121,'[29]RM Revenue'!AC:AC)</f>
        <v>83.93</v>
      </c>
      <c r="S121" s="113">
        <f>SUMIF('[29]RM Revenue'!$B:$B,'Kitsap Regulated - Price Out'!$A121,'[29]RM Revenue'!AD:AD)</f>
        <v>83.93</v>
      </c>
      <c r="T121" s="113">
        <f t="shared" ref="T121:T149" si="66">SUM(H121:S121)</f>
        <v>839.30000000000018</v>
      </c>
      <c r="U121" s="113"/>
      <c r="V121" s="113">
        <f t="shared" si="60"/>
        <v>1</v>
      </c>
      <c r="W121" s="113">
        <f t="shared" si="60"/>
        <v>1</v>
      </c>
      <c r="X121" s="113">
        <f t="shared" si="60"/>
        <v>1</v>
      </c>
      <c r="Y121" s="113">
        <f t="shared" si="60"/>
        <v>0</v>
      </c>
      <c r="Z121" s="113">
        <f t="shared" si="60"/>
        <v>2</v>
      </c>
      <c r="AA121" s="113">
        <f t="shared" si="60"/>
        <v>1</v>
      </c>
      <c r="AB121" s="113">
        <f t="shared" si="59"/>
        <v>1</v>
      </c>
      <c r="AC121" s="113">
        <f t="shared" si="59"/>
        <v>0</v>
      </c>
      <c r="AD121" s="113">
        <f t="shared" si="59"/>
        <v>0</v>
      </c>
      <c r="AE121" s="113">
        <f t="shared" si="59"/>
        <v>1</v>
      </c>
      <c r="AF121" s="113">
        <f t="shared" si="59"/>
        <v>1</v>
      </c>
      <c r="AG121" s="113">
        <f t="shared" si="59"/>
        <v>1</v>
      </c>
      <c r="AH121" s="133">
        <f t="shared" ref="AH121:AH150" si="67">AVERAGE(V121:AB121)</f>
        <v>1</v>
      </c>
      <c r="AI121" s="109"/>
      <c r="AJ121" s="159">
        <f t="shared" ref="AJ121" si="68">+IFERROR(F121*(1+$AL$3),0)</f>
        <v>84.158691973464883</v>
      </c>
      <c r="AK121" s="159">
        <f t="shared" ref="AK121" si="69">+IFERROR(AJ121-F121,0)</f>
        <v>0.22869197346487624</v>
      </c>
      <c r="AL121" s="159">
        <f t="shared" ref="AL121" si="70">+AK121*12*AH121</f>
        <v>2.7443036815785149</v>
      </c>
      <c r="AM121" s="159">
        <f t="shared" ref="AM121" si="71">+AL121+T121</f>
        <v>842.04430368157864</v>
      </c>
      <c r="AN121" s="160">
        <f t="shared" ref="AN121" si="72">+AK121/F121</f>
        <v>2.7247941554256667E-3</v>
      </c>
      <c r="AO121" s="160">
        <f t="shared" ref="AO121" si="73">+AL121/T121</f>
        <v>3.2697529865108E-3</v>
      </c>
    </row>
    <row r="122" spans="1:41" s="92" customFormat="1">
      <c r="A122" s="92" t="str">
        <f t="shared" si="65"/>
        <v>KITSAP CO -REGULATEDRolloffROHAUL20</v>
      </c>
      <c r="B122" s="92">
        <f t="shared" si="39"/>
        <v>1</v>
      </c>
      <c r="C122" s="110" t="s">
        <v>315</v>
      </c>
      <c r="D122" s="110" t="str">
        <f>VLOOKUP(C122,'[29]RM Revenue'!J:K,2,FALSE)</f>
        <v>20YD ROLL OFF-HAUL</v>
      </c>
      <c r="E122" s="112">
        <f>VLOOKUP(A122,'[29]Kits Reg Svc Codes Jan-Jun'!$A$1:$H$809,8,FALSE)</f>
        <v>97.48</v>
      </c>
      <c r="F122" s="112">
        <f>VLOOKUP(A122,'[29]Service Codes'!$A$1:$H$808,8,FALSE)</f>
        <v>97.48</v>
      </c>
      <c r="G122" s="112"/>
      <c r="H122" s="113">
        <f>SUMIF('[29]RM Revenue'!$B:$B,'Kitsap Regulated - Price Out'!$A122,'[29]RM Revenue'!S:S)</f>
        <v>292.44</v>
      </c>
      <c r="I122" s="113">
        <f>SUMIF('[29]RM Revenue'!$B:$B,'Kitsap Regulated - Price Out'!$A122,'[29]RM Revenue'!T:T)</f>
        <v>0</v>
      </c>
      <c r="J122" s="113">
        <f>SUMIF('[29]RM Revenue'!$B:$B,'Kitsap Regulated - Price Out'!$A122,'[29]RM Revenue'!U:U)</f>
        <v>194.96</v>
      </c>
      <c r="K122" s="113">
        <f>SUMIF('[29]RM Revenue'!$B:$B,'Kitsap Regulated - Price Out'!$A122,'[29]RM Revenue'!V:V)</f>
        <v>97.48</v>
      </c>
      <c r="L122" s="113">
        <f>SUMIF('[29]RM Revenue'!$B:$B,'Kitsap Regulated - Price Out'!$A122,'[29]RM Revenue'!W:W)</f>
        <v>389.92</v>
      </c>
      <c r="M122" s="113">
        <f>SUMIF('[29]RM Revenue'!$B:$B,'Kitsap Regulated - Price Out'!$A122,'[29]RM Revenue'!X:X)</f>
        <v>97.48</v>
      </c>
      <c r="N122" s="113">
        <f>SUMIF('[29]RM Revenue'!$B:$B,'Kitsap Regulated - Price Out'!$A122,'[29]RM Revenue'!Y:Y)</f>
        <v>487.4</v>
      </c>
      <c r="O122" s="113">
        <f>SUMIF('[29]RM Revenue'!$B:$B,'Kitsap Regulated - Price Out'!$A122,'[29]RM Revenue'!Z:Z)</f>
        <v>487.4</v>
      </c>
      <c r="P122" s="113">
        <f>SUMIF('[29]RM Revenue'!$B:$B,'Kitsap Regulated - Price Out'!$A122,'[29]RM Revenue'!AA:AA)</f>
        <v>974.8</v>
      </c>
      <c r="Q122" s="113">
        <f>SUMIF('[29]RM Revenue'!$B:$B,'Kitsap Regulated - Price Out'!$A122,'[29]RM Revenue'!AB:AB)</f>
        <v>779.84</v>
      </c>
      <c r="R122" s="113">
        <f>SUMIF('[29]RM Revenue'!$B:$B,'Kitsap Regulated - Price Out'!$A122,'[29]RM Revenue'!AC:AC)</f>
        <v>877.32</v>
      </c>
      <c r="S122" s="113">
        <f>SUMIF('[29]RM Revenue'!$B:$B,'Kitsap Regulated - Price Out'!$A122,'[29]RM Revenue'!AD:AD)</f>
        <v>974.8</v>
      </c>
      <c r="T122" s="113">
        <f t="shared" si="66"/>
        <v>5653.84</v>
      </c>
      <c r="U122" s="113"/>
      <c r="V122" s="113">
        <f t="shared" si="60"/>
        <v>3</v>
      </c>
      <c r="W122" s="113">
        <f t="shared" si="60"/>
        <v>0</v>
      </c>
      <c r="X122" s="113">
        <f t="shared" si="60"/>
        <v>2</v>
      </c>
      <c r="Y122" s="113">
        <f t="shared" si="60"/>
        <v>1</v>
      </c>
      <c r="Z122" s="113">
        <f t="shared" si="60"/>
        <v>4</v>
      </c>
      <c r="AA122" s="113">
        <f t="shared" si="60"/>
        <v>1</v>
      </c>
      <c r="AB122" s="113">
        <f t="shared" si="59"/>
        <v>5</v>
      </c>
      <c r="AC122" s="113">
        <f t="shared" si="59"/>
        <v>5</v>
      </c>
      <c r="AD122" s="113">
        <f t="shared" si="59"/>
        <v>10</v>
      </c>
      <c r="AE122" s="113">
        <f t="shared" si="59"/>
        <v>8</v>
      </c>
      <c r="AF122" s="113">
        <f t="shared" si="59"/>
        <v>9</v>
      </c>
      <c r="AG122" s="113">
        <f t="shared" si="59"/>
        <v>10</v>
      </c>
      <c r="AH122" s="133">
        <f t="shared" si="67"/>
        <v>2.2857142857142856</v>
      </c>
      <c r="AI122" s="109"/>
      <c r="AJ122" s="159">
        <f t="shared" ref="AJ122:AJ150" si="74">+IFERROR(F122*(1+$AL$3),0)</f>
        <v>97.745612934270895</v>
      </c>
      <c r="AK122" s="159">
        <f t="shared" ref="AK122:AK150" si="75">+IFERROR(AJ122-F122,0)</f>
        <v>0.26561293427089083</v>
      </c>
      <c r="AL122" s="159">
        <f t="shared" ref="AL122:AL150" si="76">+AK122*12*AH122</f>
        <v>7.2853833400015766</v>
      </c>
      <c r="AM122" s="159">
        <f t="shared" ref="AM122:AM150" si="77">+AL122+T122</f>
        <v>5661.1253833400015</v>
      </c>
      <c r="AN122" s="160">
        <f t="shared" ref="AN122:AN150" si="78">+AK122/F122</f>
        <v>2.7247941554256342E-3</v>
      </c>
      <c r="AO122" s="160">
        <f t="shared" ref="AO122:AO150" si="79">+AL122/T122</f>
        <v>1.2885726055214821E-3</v>
      </c>
    </row>
    <row r="123" spans="1:41" s="92" customFormat="1" hidden="1">
      <c r="A123" s="92" t="str">
        <f t="shared" si="65"/>
        <v>KITSAP CO -REGULATEDRolloffROHAUL30</v>
      </c>
      <c r="B123" s="92">
        <f t="shared" si="39"/>
        <v>1</v>
      </c>
      <c r="C123" s="110" t="s">
        <v>316</v>
      </c>
      <c r="D123" s="110" t="str">
        <f>VLOOKUP(C123,'[29]RM Revenue'!J:K,2,FALSE)</f>
        <v>30YD ROLL OFF-HAUL</v>
      </c>
      <c r="E123" s="112" t="e">
        <f>VLOOKUP(A123,'[29]Kits Reg Svc Codes Jan-Jun'!$A$1:$H$809,8,FALSE)</f>
        <v>#N/A</v>
      </c>
      <c r="F123" s="112" t="e">
        <f>VLOOKUP(A123,'[29]Service Codes'!$A$1:$H$808,8,FALSE)</f>
        <v>#N/A</v>
      </c>
      <c r="G123" s="112"/>
      <c r="H123" s="113">
        <f>SUMIF('[29]RM Revenue'!$B:$B,'Kitsap Regulated - Price Out'!$A123,'[29]RM Revenue'!S:S)</f>
        <v>0</v>
      </c>
      <c r="I123" s="113">
        <f>SUMIF('[29]RM Revenue'!$B:$B,'Kitsap Regulated - Price Out'!$A123,'[29]RM Revenue'!T:T)</f>
        <v>0</v>
      </c>
      <c r="J123" s="113">
        <f>SUMIF('[29]RM Revenue'!$B:$B,'Kitsap Regulated - Price Out'!$A123,'[29]RM Revenue'!U:U)</f>
        <v>126.4</v>
      </c>
      <c r="K123" s="113">
        <f>SUMIF('[29]RM Revenue'!$B:$B,'Kitsap Regulated - Price Out'!$A123,'[29]RM Revenue'!V:V)</f>
        <v>0</v>
      </c>
      <c r="L123" s="113">
        <f>SUMIF('[29]RM Revenue'!$B:$B,'Kitsap Regulated - Price Out'!$A123,'[29]RM Revenue'!W:W)</f>
        <v>126.4</v>
      </c>
      <c r="M123" s="113">
        <f>SUMIF('[29]RM Revenue'!$B:$B,'Kitsap Regulated - Price Out'!$A123,'[29]RM Revenue'!X:X)</f>
        <v>0</v>
      </c>
      <c r="N123" s="113">
        <f>SUMIF('[29]RM Revenue'!$B:$B,'Kitsap Regulated - Price Out'!$A123,'[29]RM Revenue'!Y:Y)</f>
        <v>126.4</v>
      </c>
      <c r="O123" s="113">
        <f>SUMIF('[29]RM Revenue'!$B:$B,'Kitsap Regulated - Price Out'!$A123,'[29]RM Revenue'!Z:Z)</f>
        <v>0</v>
      </c>
      <c r="P123" s="113">
        <f>SUMIF('[29]RM Revenue'!$B:$B,'Kitsap Regulated - Price Out'!$A123,'[29]RM Revenue'!AA:AA)</f>
        <v>126.4</v>
      </c>
      <c r="Q123" s="113">
        <f>SUMIF('[29]RM Revenue'!$B:$B,'Kitsap Regulated - Price Out'!$A123,'[29]RM Revenue'!AB:AB)</f>
        <v>0</v>
      </c>
      <c r="R123" s="113">
        <f>SUMIF('[29]RM Revenue'!$B:$B,'Kitsap Regulated - Price Out'!$A123,'[29]RM Revenue'!AC:AC)</f>
        <v>0</v>
      </c>
      <c r="S123" s="113">
        <f>SUMIF('[29]RM Revenue'!$B:$B,'Kitsap Regulated - Price Out'!$A123,'[29]RM Revenue'!AD:AD)</f>
        <v>126.4</v>
      </c>
      <c r="T123" s="113">
        <f t="shared" si="66"/>
        <v>632</v>
      </c>
      <c r="U123" s="113"/>
      <c r="V123" s="113">
        <f t="shared" si="60"/>
        <v>0</v>
      </c>
      <c r="W123" s="113">
        <f t="shared" si="60"/>
        <v>0</v>
      </c>
      <c r="X123" s="113">
        <f t="shared" si="60"/>
        <v>0</v>
      </c>
      <c r="Y123" s="113">
        <f t="shared" si="60"/>
        <v>0</v>
      </c>
      <c r="Z123" s="113">
        <f t="shared" si="60"/>
        <v>0</v>
      </c>
      <c r="AA123" s="113">
        <f t="shared" si="60"/>
        <v>0</v>
      </c>
      <c r="AB123" s="113">
        <f t="shared" si="59"/>
        <v>0</v>
      </c>
      <c r="AC123" s="113">
        <f t="shared" si="59"/>
        <v>0</v>
      </c>
      <c r="AD123" s="113">
        <f t="shared" si="59"/>
        <v>0</v>
      </c>
      <c r="AE123" s="113">
        <f t="shared" si="59"/>
        <v>0</v>
      </c>
      <c r="AF123" s="113">
        <f t="shared" si="59"/>
        <v>0</v>
      </c>
      <c r="AG123" s="113">
        <f t="shared" si="59"/>
        <v>0</v>
      </c>
      <c r="AH123" s="133">
        <f t="shared" si="67"/>
        <v>0</v>
      </c>
      <c r="AI123" s="109"/>
      <c r="AJ123" s="159">
        <f t="shared" si="74"/>
        <v>0</v>
      </c>
      <c r="AK123" s="159">
        <f t="shared" si="75"/>
        <v>0</v>
      </c>
      <c r="AL123" s="159">
        <f t="shared" si="76"/>
        <v>0</v>
      </c>
      <c r="AM123" s="159">
        <f t="shared" si="77"/>
        <v>632</v>
      </c>
      <c r="AN123" s="160" t="e">
        <f t="shared" si="78"/>
        <v>#N/A</v>
      </c>
      <c r="AO123" s="160">
        <f t="shared" si="79"/>
        <v>0</v>
      </c>
    </row>
    <row r="124" spans="1:41" s="92" customFormat="1">
      <c r="A124" s="92" t="str">
        <f t="shared" si="65"/>
        <v>KITSAP CO -REGULATEDRolloffROHAUL40</v>
      </c>
      <c r="B124" s="92">
        <f t="shared" si="39"/>
        <v>1</v>
      </c>
      <c r="C124" s="110" t="s">
        <v>317</v>
      </c>
      <c r="D124" s="110" t="str">
        <f>VLOOKUP(C124,'[29]RM Revenue'!J:K,2,FALSE)</f>
        <v>40YD ROLL OFF-HAUL</v>
      </c>
      <c r="E124" s="112">
        <f>VLOOKUP(A124,'[29]Kits Reg Svc Codes Jan-Jun'!$A$1:$H$809,8,FALSE)</f>
        <v>165.74</v>
      </c>
      <c r="F124" s="112">
        <f>VLOOKUP(A124,'[29]Service Codes'!$A$1:$H$808,8,FALSE)</f>
        <v>165.74</v>
      </c>
      <c r="G124" s="112"/>
      <c r="H124" s="113">
        <f>SUMIF('[29]RM Revenue'!$B:$B,'Kitsap Regulated - Price Out'!$A124,'[29]RM Revenue'!S:S)</f>
        <v>0</v>
      </c>
      <c r="I124" s="113">
        <f>SUMIF('[29]RM Revenue'!$B:$B,'Kitsap Regulated - Price Out'!$A124,'[29]RM Revenue'!T:T)</f>
        <v>165.74</v>
      </c>
      <c r="J124" s="113">
        <f>SUMIF('[29]RM Revenue'!$B:$B,'Kitsap Regulated - Price Out'!$A124,'[29]RM Revenue'!U:U)</f>
        <v>0</v>
      </c>
      <c r="K124" s="113">
        <f>SUMIF('[29]RM Revenue'!$B:$B,'Kitsap Regulated - Price Out'!$A124,'[29]RM Revenue'!V:V)</f>
        <v>165.74</v>
      </c>
      <c r="L124" s="113">
        <f>SUMIF('[29]RM Revenue'!$B:$B,'Kitsap Regulated - Price Out'!$A124,'[29]RM Revenue'!W:W)</f>
        <v>0</v>
      </c>
      <c r="M124" s="113">
        <f>SUMIF('[29]RM Revenue'!$B:$B,'Kitsap Regulated - Price Out'!$A124,'[29]RM Revenue'!X:X)</f>
        <v>165.74</v>
      </c>
      <c r="N124" s="113">
        <f>SUMIF('[29]RM Revenue'!$B:$B,'Kitsap Regulated - Price Out'!$A124,'[29]RM Revenue'!Y:Y)</f>
        <v>0</v>
      </c>
      <c r="O124" s="113">
        <f>SUMIF('[29]RM Revenue'!$B:$B,'Kitsap Regulated - Price Out'!$A124,'[29]RM Revenue'!Z:Z)</f>
        <v>165.74</v>
      </c>
      <c r="P124" s="113">
        <f>SUMIF('[29]RM Revenue'!$B:$B,'Kitsap Regulated - Price Out'!$A124,'[29]RM Revenue'!AA:AA)</f>
        <v>0</v>
      </c>
      <c r="Q124" s="113">
        <f>SUMIF('[29]RM Revenue'!$B:$B,'Kitsap Regulated - Price Out'!$A124,'[29]RM Revenue'!AB:AB)</f>
        <v>0</v>
      </c>
      <c r="R124" s="113">
        <f>SUMIF('[29]RM Revenue'!$B:$B,'Kitsap Regulated - Price Out'!$A124,'[29]RM Revenue'!AC:AC)</f>
        <v>0</v>
      </c>
      <c r="S124" s="113">
        <f>SUMIF('[29]RM Revenue'!$B:$B,'Kitsap Regulated - Price Out'!$A124,'[29]RM Revenue'!AD:AD)</f>
        <v>165.74</v>
      </c>
      <c r="T124" s="113">
        <f t="shared" si="66"/>
        <v>828.7</v>
      </c>
      <c r="U124" s="113"/>
      <c r="V124" s="113">
        <f t="shared" si="60"/>
        <v>0</v>
      </c>
      <c r="W124" s="113">
        <f t="shared" si="60"/>
        <v>1</v>
      </c>
      <c r="X124" s="113">
        <f t="shared" si="60"/>
        <v>0</v>
      </c>
      <c r="Y124" s="113">
        <f t="shared" si="60"/>
        <v>1</v>
      </c>
      <c r="Z124" s="113">
        <f t="shared" si="60"/>
        <v>0</v>
      </c>
      <c r="AA124" s="113">
        <f t="shared" si="60"/>
        <v>1</v>
      </c>
      <c r="AB124" s="113">
        <f t="shared" si="59"/>
        <v>0</v>
      </c>
      <c r="AC124" s="113">
        <f t="shared" si="59"/>
        <v>1</v>
      </c>
      <c r="AD124" s="113">
        <f t="shared" si="59"/>
        <v>0</v>
      </c>
      <c r="AE124" s="113">
        <f t="shared" si="59"/>
        <v>0</v>
      </c>
      <c r="AF124" s="113">
        <f t="shared" si="59"/>
        <v>0</v>
      </c>
      <c r="AG124" s="113">
        <f t="shared" si="59"/>
        <v>1</v>
      </c>
      <c r="AH124" s="133">
        <f t="shared" si="67"/>
        <v>0.42857142857142855</v>
      </c>
      <c r="AI124" s="109"/>
      <c r="AJ124" s="159">
        <f t="shared" si="74"/>
        <v>166.19160738332025</v>
      </c>
      <c r="AK124" s="159">
        <f t="shared" si="75"/>
        <v>0.45160738332023698</v>
      </c>
      <c r="AL124" s="159">
        <f t="shared" si="76"/>
        <v>2.3225522570755044</v>
      </c>
      <c r="AM124" s="159">
        <f t="shared" si="77"/>
        <v>831.02255225707552</v>
      </c>
      <c r="AN124" s="160">
        <f t="shared" si="78"/>
        <v>2.7247941554255882E-3</v>
      </c>
      <c r="AO124" s="160">
        <f t="shared" si="79"/>
        <v>2.8026454170091762E-3</v>
      </c>
    </row>
    <row r="125" spans="1:41" s="92" customFormat="1">
      <c r="A125" s="92" t="str">
        <f t="shared" si="65"/>
        <v>KITSAP CO -REGULATEDRolloffCPHAUL10</v>
      </c>
      <c r="B125" s="92">
        <f t="shared" si="39"/>
        <v>1</v>
      </c>
      <c r="C125" s="110" t="s">
        <v>321</v>
      </c>
      <c r="D125" s="110" t="str">
        <f>VLOOKUP(C125,'[29]RM Revenue'!J:K,2,FALSE)</f>
        <v>10YD COMPACTOR-HAUL</v>
      </c>
      <c r="E125" s="112">
        <f>VLOOKUP(A125,'[29]Kits Reg Svc Codes Jan-Jun'!$A$1:$H$809,8,FALSE)</f>
        <v>126.71</v>
      </c>
      <c r="F125" s="112">
        <f>VLOOKUP(A125,'[29]Service Codes'!$A$1:$H$808,8,FALSE)</f>
        <v>126.71</v>
      </c>
      <c r="G125" s="112"/>
      <c r="H125" s="113">
        <f>SUMIF('[29]RM Revenue'!$B:$B,'Kitsap Regulated - Price Out'!$A125,'[29]RM Revenue'!S:S)</f>
        <v>0</v>
      </c>
      <c r="I125" s="113">
        <f>SUMIF('[29]RM Revenue'!$B:$B,'Kitsap Regulated - Price Out'!$A125,'[29]RM Revenue'!T:T)</f>
        <v>0</v>
      </c>
      <c r="J125" s="113">
        <f>SUMIF('[29]RM Revenue'!$B:$B,'Kitsap Regulated - Price Out'!$A125,'[29]RM Revenue'!U:U)</f>
        <v>0</v>
      </c>
      <c r="K125" s="113">
        <f>SUMIF('[29]RM Revenue'!$B:$B,'Kitsap Regulated - Price Out'!$A125,'[29]RM Revenue'!V:V)</f>
        <v>0</v>
      </c>
      <c r="L125" s="113">
        <f>SUMIF('[29]RM Revenue'!$B:$B,'Kitsap Regulated - Price Out'!$A125,'[29]RM Revenue'!W:W)</f>
        <v>0</v>
      </c>
      <c r="M125" s="113">
        <f>SUMIF('[29]RM Revenue'!$B:$B,'Kitsap Regulated - Price Out'!$A125,'[29]RM Revenue'!X:X)</f>
        <v>0</v>
      </c>
      <c r="N125" s="113">
        <f>SUMIF('[29]RM Revenue'!$B:$B,'Kitsap Regulated - Price Out'!$A125,'[29]RM Revenue'!Y:Y)</f>
        <v>0</v>
      </c>
      <c r="O125" s="113">
        <f>SUMIF('[29]RM Revenue'!$B:$B,'Kitsap Regulated - Price Out'!$A125,'[29]RM Revenue'!Z:Z)</f>
        <v>0</v>
      </c>
      <c r="P125" s="113">
        <f>SUMIF('[29]RM Revenue'!$B:$B,'Kitsap Regulated - Price Out'!$A125,'[29]RM Revenue'!AA:AA)</f>
        <v>0</v>
      </c>
      <c r="Q125" s="113">
        <f>SUMIF('[29]RM Revenue'!$B:$B,'Kitsap Regulated - Price Out'!$A125,'[29]RM Revenue'!AB:AB)</f>
        <v>0</v>
      </c>
      <c r="R125" s="113">
        <f>SUMIF('[29]RM Revenue'!$B:$B,'Kitsap Regulated - Price Out'!$A125,'[29]RM Revenue'!AC:AC)</f>
        <v>0</v>
      </c>
      <c r="S125" s="113">
        <f>SUMIF('[29]RM Revenue'!$B:$B,'Kitsap Regulated - Price Out'!$A125,'[29]RM Revenue'!AD:AD)</f>
        <v>0</v>
      </c>
      <c r="T125" s="113">
        <f t="shared" si="66"/>
        <v>0</v>
      </c>
      <c r="U125" s="113"/>
      <c r="V125" s="113">
        <f t="shared" si="60"/>
        <v>0</v>
      </c>
      <c r="W125" s="113">
        <f t="shared" si="60"/>
        <v>0</v>
      </c>
      <c r="X125" s="113">
        <f t="shared" si="60"/>
        <v>0</v>
      </c>
      <c r="Y125" s="113">
        <f t="shared" si="60"/>
        <v>0</v>
      </c>
      <c r="Z125" s="113">
        <f t="shared" si="60"/>
        <v>0</v>
      </c>
      <c r="AA125" s="113">
        <f t="shared" si="60"/>
        <v>0</v>
      </c>
      <c r="AB125" s="113">
        <f t="shared" ref="AB125:AG168" si="80">IFERROR(N125/$F125,0)</f>
        <v>0</v>
      </c>
      <c r="AC125" s="113">
        <f t="shared" si="80"/>
        <v>0</v>
      </c>
      <c r="AD125" s="113">
        <f t="shared" si="80"/>
        <v>0</v>
      </c>
      <c r="AE125" s="113">
        <f t="shared" si="80"/>
        <v>0</v>
      </c>
      <c r="AF125" s="113">
        <f t="shared" si="80"/>
        <v>0</v>
      </c>
      <c r="AG125" s="113">
        <f t="shared" si="80"/>
        <v>0</v>
      </c>
      <c r="AH125" s="133">
        <f t="shared" si="67"/>
        <v>0</v>
      </c>
      <c r="AI125" s="109"/>
      <c r="AJ125" s="159">
        <f t="shared" si="74"/>
        <v>127.05525866743398</v>
      </c>
      <c r="AK125" s="159">
        <f t="shared" si="75"/>
        <v>0.34525866743398126</v>
      </c>
      <c r="AL125" s="159">
        <f t="shared" si="76"/>
        <v>0</v>
      </c>
      <c r="AM125" s="159">
        <f t="shared" si="77"/>
        <v>0</v>
      </c>
      <c r="AN125" s="160">
        <f t="shared" si="78"/>
        <v>2.7247941554256277E-3</v>
      </c>
      <c r="AO125" s="160" t="e">
        <f t="shared" si="79"/>
        <v>#DIV/0!</v>
      </c>
    </row>
    <row r="126" spans="1:41" s="92" customFormat="1">
      <c r="A126" s="92" t="str">
        <f t="shared" si="65"/>
        <v>KITSAP CO -REGULATEDRolloffCPHAUL15</v>
      </c>
      <c r="B126" s="92">
        <f t="shared" si="39"/>
        <v>1</v>
      </c>
      <c r="C126" s="110" t="s">
        <v>322</v>
      </c>
      <c r="D126" s="110" t="str">
        <f>VLOOKUP(C126,'[29]RM Revenue'!J:K,2,FALSE)</f>
        <v>15YD COMPACTOR-HAUL</v>
      </c>
      <c r="E126" s="112">
        <f>VLOOKUP(A126,'[29]Kits Reg Svc Codes Jan-Jun'!$A$1:$H$809,8,FALSE)</f>
        <v>146.16999999999999</v>
      </c>
      <c r="F126" s="112">
        <f>VLOOKUP(A126,'[29]Service Codes'!$A$1:$H$808,8,FALSE)</f>
        <v>146.16999999999999</v>
      </c>
      <c r="G126" s="112"/>
      <c r="H126" s="113">
        <f>SUMIF('[29]RM Revenue'!$B:$B,'Kitsap Regulated - Price Out'!$A126,'[29]RM Revenue'!S:S)</f>
        <v>146.16999999999999</v>
      </c>
      <c r="I126" s="113">
        <f>SUMIF('[29]RM Revenue'!$B:$B,'Kitsap Regulated - Price Out'!$A126,'[29]RM Revenue'!T:T)</f>
        <v>146.16999999999999</v>
      </c>
      <c r="J126" s="113">
        <f>SUMIF('[29]RM Revenue'!$B:$B,'Kitsap Regulated - Price Out'!$A126,'[29]RM Revenue'!U:U)</f>
        <v>438.51</v>
      </c>
      <c r="K126" s="113">
        <f>SUMIF('[29]RM Revenue'!$B:$B,'Kitsap Regulated - Price Out'!$A126,'[29]RM Revenue'!V:V)</f>
        <v>146.16999999999999</v>
      </c>
      <c r="L126" s="113">
        <f>SUMIF('[29]RM Revenue'!$B:$B,'Kitsap Regulated - Price Out'!$A126,'[29]RM Revenue'!W:W)</f>
        <v>146.16999999999999</v>
      </c>
      <c r="M126" s="113">
        <f>SUMIF('[29]RM Revenue'!$B:$B,'Kitsap Regulated - Price Out'!$A126,'[29]RM Revenue'!X:X)</f>
        <v>292.33999999999997</v>
      </c>
      <c r="N126" s="113">
        <f>SUMIF('[29]RM Revenue'!$B:$B,'Kitsap Regulated - Price Out'!$A126,'[29]RM Revenue'!Y:Y)</f>
        <v>146.16999999999999</v>
      </c>
      <c r="O126" s="113">
        <f>SUMIF('[29]RM Revenue'!$B:$B,'Kitsap Regulated - Price Out'!$A126,'[29]RM Revenue'!Z:Z)</f>
        <v>146.16999999999999</v>
      </c>
      <c r="P126" s="113">
        <f>SUMIF('[29]RM Revenue'!$B:$B,'Kitsap Regulated - Price Out'!$A126,'[29]RM Revenue'!AA:AA)</f>
        <v>292.33999999999997</v>
      </c>
      <c r="Q126" s="113">
        <f>SUMIF('[29]RM Revenue'!$B:$B,'Kitsap Regulated - Price Out'!$A126,'[29]RM Revenue'!AB:AB)</f>
        <v>146.16999999999999</v>
      </c>
      <c r="R126" s="113">
        <f>SUMIF('[29]RM Revenue'!$B:$B,'Kitsap Regulated - Price Out'!$A126,'[29]RM Revenue'!AC:AC)</f>
        <v>146.16999999999999</v>
      </c>
      <c r="S126" s="113">
        <f>SUMIF('[29]RM Revenue'!$B:$B,'Kitsap Regulated - Price Out'!$A126,'[29]RM Revenue'!AD:AD)</f>
        <v>292.33999999999997</v>
      </c>
      <c r="T126" s="113">
        <f t="shared" si="66"/>
        <v>2484.89</v>
      </c>
      <c r="U126" s="113"/>
      <c r="V126" s="113">
        <f t="shared" si="60"/>
        <v>1</v>
      </c>
      <c r="W126" s="113">
        <f t="shared" si="60"/>
        <v>1</v>
      </c>
      <c r="X126" s="113">
        <f t="shared" si="60"/>
        <v>3</v>
      </c>
      <c r="Y126" s="113">
        <f t="shared" si="60"/>
        <v>1</v>
      </c>
      <c r="Z126" s="113">
        <f t="shared" si="60"/>
        <v>1</v>
      </c>
      <c r="AA126" s="113">
        <f t="shared" si="60"/>
        <v>2</v>
      </c>
      <c r="AB126" s="113">
        <f t="shared" si="80"/>
        <v>1</v>
      </c>
      <c r="AC126" s="113">
        <f t="shared" si="80"/>
        <v>1</v>
      </c>
      <c r="AD126" s="113">
        <f t="shared" si="80"/>
        <v>2</v>
      </c>
      <c r="AE126" s="113">
        <f t="shared" si="80"/>
        <v>1</v>
      </c>
      <c r="AF126" s="113">
        <f t="shared" si="80"/>
        <v>1</v>
      </c>
      <c r="AG126" s="113">
        <f t="shared" si="80"/>
        <v>2</v>
      </c>
      <c r="AH126" s="133">
        <f t="shared" si="67"/>
        <v>1.4285714285714286</v>
      </c>
      <c r="AI126" s="109"/>
      <c r="AJ126" s="159">
        <f t="shared" si="74"/>
        <v>146.56828316169856</v>
      </c>
      <c r="AK126" s="159">
        <f t="shared" si="75"/>
        <v>0.39828316169857203</v>
      </c>
      <c r="AL126" s="159">
        <f t="shared" si="76"/>
        <v>6.8277113434040917</v>
      </c>
      <c r="AM126" s="159">
        <f t="shared" si="77"/>
        <v>2491.7177113434041</v>
      </c>
      <c r="AN126" s="160">
        <f t="shared" si="78"/>
        <v>2.7247941554256827E-3</v>
      </c>
      <c r="AO126" s="160">
        <f t="shared" si="79"/>
        <v>2.7476915853032096E-3</v>
      </c>
    </row>
    <row r="127" spans="1:41" s="92" customFormat="1">
      <c r="A127" s="92" t="str">
        <f t="shared" si="65"/>
        <v>KITSAP CO -REGULATEDRolloffCPHAUL20</v>
      </c>
      <c r="B127" s="92">
        <f t="shared" si="39"/>
        <v>1</v>
      </c>
      <c r="C127" s="110" t="s">
        <v>323</v>
      </c>
      <c r="D127" s="110" t="str">
        <f>VLOOKUP(C127,'[29]RM Revenue'!J:K,2,FALSE)</f>
        <v>20YD COMPACTOR-HAUL</v>
      </c>
      <c r="E127" s="112">
        <f>VLOOKUP(A127,'[29]Kits Reg Svc Codes Jan-Jun'!$A$1:$H$809,8,FALSE)</f>
        <v>155.93</v>
      </c>
      <c r="F127" s="112">
        <f>VLOOKUP(A127,'[29]Service Codes'!$A$1:$H$808,8,FALSE)</f>
        <v>155.93</v>
      </c>
      <c r="G127" s="112"/>
      <c r="H127" s="113">
        <f>SUMIF('[29]RM Revenue'!$B:$B,'Kitsap Regulated - Price Out'!$A127,'[29]RM Revenue'!S:S)</f>
        <v>311.86</v>
      </c>
      <c r="I127" s="113">
        <f>SUMIF('[29]RM Revenue'!$B:$B,'Kitsap Regulated - Price Out'!$A127,'[29]RM Revenue'!T:T)</f>
        <v>467.79</v>
      </c>
      <c r="J127" s="113">
        <f>SUMIF('[29]RM Revenue'!$B:$B,'Kitsap Regulated - Price Out'!$A127,'[29]RM Revenue'!U:U)</f>
        <v>155.93</v>
      </c>
      <c r="K127" s="113">
        <f>SUMIF('[29]RM Revenue'!$B:$B,'Kitsap Regulated - Price Out'!$A127,'[29]RM Revenue'!V:V)</f>
        <v>467.79</v>
      </c>
      <c r="L127" s="113">
        <f>SUMIF('[29]RM Revenue'!$B:$B,'Kitsap Regulated - Price Out'!$A127,'[29]RM Revenue'!W:W)</f>
        <v>623.72</v>
      </c>
      <c r="M127" s="113">
        <f>SUMIF('[29]RM Revenue'!$B:$B,'Kitsap Regulated - Price Out'!$A127,'[29]RM Revenue'!X:X)</f>
        <v>311.86</v>
      </c>
      <c r="N127" s="113">
        <f>SUMIF('[29]RM Revenue'!$B:$B,'Kitsap Regulated - Price Out'!$A127,'[29]RM Revenue'!Y:Y)</f>
        <v>0</v>
      </c>
      <c r="O127" s="113">
        <f>SUMIF('[29]RM Revenue'!$B:$B,'Kitsap Regulated - Price Out'!$A127,'[29]RM Revenue'!Z:Z)</f>
        <v>311.86</v>
      </c>
      <c r="P127" s="113">
        <f>SUMIF('[29]RM Revenue'!$B:$B,'Kitsap Regulated - Price Out'!$A127,'[29]RM Revenue'!AA:AA)</f>
        <v>311.86</v>
      </c>
      <c r="Q127" s="113">
        <f>SUMIF('[29]RM Revenue'!$B:$B,'Kitsap Regulated - Price Out'!$A127,'[29]RM Revenue'!AB:AB)</f>
        <v>623.72</v>
      </c>
      <c r="R127" s="113">
        <f>SUMIF('[29]RM Revenue'!$B:$B,'Kitsap Regulated - Price Out'!$A127,'[29]RM Revenue'!AC:AC)</f>
        <v>467.79</v>
      </c>
      <c r="S127" s="113">
        <f>SUMIF('[29]RM Revenue'!$B:$B,'Kitsap Regulated - Price Out'!$A127,'[29]RM Revenue'!AD:AD)</f>
        <v>467.79</v>
      </c>
      <c r="T127" s="113">
        <f t="shared" si="66"/>
        <v>4521.97</v>
      </c>
      <c r="U127" s="113"/>
      <c r="V127" s="113">
        <f t="shared" si="60"/>
        <v>2</v>
      </c>
      <c r="W127" s="113">
        <f t="shared" si="60"/>
        <v>3</v>
      </c>
      <c r="X127" s="113">
        <f t="shared" si="60"/>
        <v>1</v>
      </c>
      <c r="Y127" s="113">
        <f t="shared" si="60"/>
        <v>3</v>
      </c>
      <c r="Z127" s="113">
        <f t="shared" si="60"/>
        <v>4</v>
      </c>
      <c r="AA127" s="113">
        <f t="shared" si="60"/>
        <v>2</v>
      </c>
      <c r="AB127" s="113">
        <f t="shared" si="80"/>
        <v>0</v>
      </c>
      <c r="AC127" s="113">
        <f t="shared" si="80"/>
        <v>2</v>
      </c>
      <c r="AD127" s="113">
        <f t="shared" si="80"/>
        <v>2</v>
      </c>
      <c r="AE127" s="113">
        <f t="shared" si="80"/>
        <v>4</v>
      </c>
      <c r="AF127" s="113">
        <f t="shared" si="80"/>
        <v>3</v>
      </c>
      <c r="AG127" s="113">
        <f t="shared" si="80"/>
        <v>3</v>
      </c>
      <c r="AH127" s="133">
        <f t="shared" si="67"/>
        <v>2.1428571428571428</v>
      </c>
      <c r="AI127" s="109"/>
      <c r="AJ127" s="159">
        <f t="shared" si="74"/>
        <v>156.35487715265552</v>
      </c>
      <c r="AK127" s="159">
        <f t="shared" si="75"/>
        <v>0.42487715265551174</v>
      </c>
      <c r="AL127" s="159">
        <f t="shared" si="76"/>
        <v>10.925412496856016</v>
      </c>
      <c r="AM127" s="159">
        <f t="shared" si="77"/>
        <v>4532.8954124968559</v>
      </c>
      <c r="AN127" s="160">
        <f t="shared" si="78"/>
        <v>2.7247941554255865E-3</v>
      </c>
      <c r="AO127" s="160">
        <f t="shared" si="79"/>
        <v>2.4160736353527369E-3</v>
      </c>
    </row>
    <row r="128" spans="1:41" s="92" customFormat="1">
      <c r="A128" s="92" t="str">
        <f t="shared" si="65"/>
        <v>KITSAP CO -REGULATEDRolloffCPHAUL25</v>
      </c>
      <c r="B128" s="92">
        <f t="shared" si="39"/>
        <v>1</v>
      </c>
      <c r="C128" s="110" t="s">
        <v>324</v>
      </c>
      <c r="D128" s="110" t="str">
        <f>VLOOKUP(C128,'[29]RM Revenue'!J:K,2,FALSE)</f>
        <v>25YD COMPACTOR-HAUL</v>
      </c>
      <c r="E128" s="112">
        <f>VLOOKUP(A128,'[29]Kits Reg Svc Codes Jan-Jun'!$A$1:$H$809,8,FALSE)</f>
        <v>170.69</v>
      </c>
      <c r="F128" s="112">
        <f>VLOOKUP(A128,'[29]Service Codes'!$A$1:$H$808,8,FALSE)</f>
        <v>170.69</v>
      </c>
      <c r="G128" s="112"/>
      <c r="H128" s="113">
        <f>SUMIF('[29]RM Revenue'!$B:$B,'Kitsap Regulated - Price Out'!$A128,'[29]RM Revenue'!S:S)</f>
        <v>170.69</v>
      </c>
      <c r="I128" s="113">
        <f>SUMIF('[29]RM Revenue'!$B:$B,'Kitsap Regulated - Price Out'!$A128,'[29]RM Revenue'!T:T)</f>
        <v>341.38</v>
      </c>
      <c r="J128" s="113">
        <f>SUMIF('[29]RM Revenue'!$B:$B,'Kitsap Regulated - Price Out'!$A128,'[29]RM Revenue'!U:U)</f>
        <v>170.69</v>
      </c>
      <c r="K128" s="113">
        <f>SUMIF('[29]RM Revenue'!$B:$B,'Kitsap Regulated - Price Out'!$A128,'[29]RM Revenue'!V:V)</f>
        <v>341.38</v>
      </c>
      <c r="L128" s="113">
        <f>SUMIF('[29]RM Revenue'!$B:$B,'Kitsap Regulated - Price Out'!$A128,'[29]RM Revenue'!W:W)</f>
        <v>512.07000000000005</v>
      </c>
      <c r="M128" s="113">
        <f>SUMIF('[29]RM Revenue'!$B:$B,'Kitsap Regulated - Price Out'!$A128,'[29]RM Revenue'!X:X)</f>
        <v>341.38</v>
      </c>
      <c r="N128" s="113">
        <f>SUMIF('[29]RM Revenue'!$B:$B,'Kitsap Regulated - Price Out'!$A128,'[29]RM Revenue'!Y:Y)</f>
        <v>512.07000000000005</v>
      </c>
      <c r="O128" s="113">
        <f>SUMIF('[29]RM Revenue'!$B:$B,'Kitsap Regulated - Price Out'!$A128,'[29]RM Revenue'!Z:Z)</f>
        <v>341.38</v>
      </c>
      <c r="P128" s="113">
        <f>SUMIF('[29]RM Revenue'!$B:$B,'Kitsap Regulated - Price Out'!$A128,'[29]RM Revenue'!AA:AA)</f>
        <v>512.07000000000005</v>
      </c>
      <c r="Q128" s="113">
        <f>SUMIF('[29]RM Revenue'!$B:$B,'Kitsap Regulated - Price Out'!$A128,'[29]RM Revenue'!AB:AB)</f>
        <v>512.07000000000005</v>
      </c>
      <c r="R128" s="113">
        <f>SUMIF('[29]RM Revenue'!$B:$B,'Kitsap Regulated - Price Out'!$A128,'[29]RM Revenue'!AC:AC)</f>
        <v>341.38</v>
      </c>
      <c r="S128" s="113">
        <f>SUMIF('[29]RM Revenue'!$B:$B,'Kitsap Regulated - Price Out'!$A128,'[29]RM Revenue'!AD:AD)</f>
        <v>512.07000000000005</v>
      </c>
      <c r="T128" s="113">
        <f t="shared" si="66"/>
        <v>4608.63</v>
      </c>
      <c r="U128" s="113"/>
      <c r="V128" s="113">
        <f t="shared" si="60"/>
        <v>1</v>
      </c>
      <c r="W128" s="113">
        <f t="shared" si="60"/>
        <v>2</v>
      </c>
      <c r="X128" s="113">
        <f t="shared" si="60"/>
        <v>1</v>
      </c>
      <c r="Y128" s="113">
        <f t="shared" si="60"/>
        <v>2</v>
      </c>
      <c r="Z128" s="113">
        <f t="shared" si="60"/>
        <v>3.0000000000000004</v>
      </c>
      <c r="AA128" s="113">
        <f t="shared" si="60"/>
        <v>2</v>
      </c>
      <c r="AB128" s="113">
        <f t="shared" si="80"/>
        <v>3.0000000000000004</v>
      </c>
      <c r="AC128" s="113">
        <f t="shared" si="80"/>
        <v>2</v>
      </c>
      <c r="AD128" s="113">
        <f t="shared" si="80"/>
        <v>3.0000000000000004</v>
      </c>
      <c r="AE128" s="113">
        <f t="shared" si="80"/>
        <v>3.0000000000000004</v>
      </c>
      <c r="AF128" s="113">
        <f t="shared" si="80"/>
        <v>2</v>
      </c>
      <c r="AG128" s="113">
        <f t="shared" si="80"/>
        <v>3.0000000000000004</v>
      </c>
      <c r="AH128" s="133">
        <f t="shared" si="67"/>
        <v>2</v>
      </c>
      <c r="AI128" s="109"/>
      <c r="AJ128" s="159">
        <f t="shared" si="74"/>
        <v>171.15509511438958</v>
      </c>
      <c r="AK128" s="159">
        <f t="shared" si="75"/>
        <v>0.46509511438958384</v>
      </c>
      <c r="AL128" s="159">
        <f t="shared" si="76"/>
        <v>11.162282745350012</v>
      </c>
      <c r="AM128" s="159">
        <f t="shared" si="77"/>
        <v>4619.7922827453503</v>
      </c>
      <c r="AN128" s="160">
        <f t="shared" si="78"/>
        <v>2.724794155425531E-3</v>
      </c>
      <c r="AO128" s="160">
        <f t="shared" si="79"/>
        <v>2.4220392492671386E-3</v>
      </c>
    </row>
    <row r="129" spans="1:41" s="92" customFormat="1">
      <c r="A129" s="92" t="str">
        <f t="shared" si="65"/>
        <v>KITSAP CO -REGULATEDRolloffCPHAUL30</v>
      </c>
      <c r="B129" s="92">
        <f t="shared" si="39"/>
        <v>1</v>
      </c>
      <c r="C129" s="110" t="s">
        <v>325</v>
      </c>
      <c r="D129" s="110" t="str">
        <f>VLOOKUP(C129,'[29]RM Revenue'!J:K,2,FALSE)</f>
        <v>30YD COMPACTOR-HAUL</v>
      </c>
      <c r="E129" s="112">
        <f>VLOOKUP(A129,'[29]Kits Reg Svc Codes Jan-Jun'!$A$1:$H$809,8,FALSE)</f>
        <v>194.6</v>
      </c>
      <c r="F129" s="112">
        <f>VLOOKUP(A129,'[29]Service Codes'!$A$1:$H$808,8,FALSE)</f>
        <v>194.6</v>
      </c>
      <c r="G129" s="112"/>
      <c r="H129" s="113">
        <f>SUMIF('[29]RM Revenue'!$B:$B,'Kitsap Regulated - Price Out'!$A129,'[29]RM Revenue'!S:S)</f>
        <v>194.6</v>
      </c>
      <c r="I129" s="113">
        <f>SUMIF('[29]RM Revenue'!$B:$B,'Kitsap Regulated - Price Out'!$A129,'[29]RM Revenue'!T:T)</f>
        <v>389.2</v>
      </c>
      <c r="J129" s="113">
        <f>SUMIF('[29]RM Revenue'!$B:$B,'Kitsap Regulated - Price Out'!$A129,'[29]RM Revenue'!U:U)</f>
        <v>194.6</v>
      </c>
      <c r="K129" s="113">
        <f>SUMIF('[29]RM Revenue'!$B:$B,'Kitsap Regulated - Price Out'!$A129,'[29]RM Revenue'!V:V)</f>
        <v>389.2</v>
      </c>
      <c r="L129" s="113">
        <f>SUMIF('[29]RM Revenue'!$B:$B,'Kitsap Regulated - Price Out'!$A129,'[29]RM Revenue'!W:W)</f>
        <v>0</v>
      </c>
      <c r="M129" s="113">
        <f>SUMIF('[29]RM Revenue'!$B:$B,'Kitsap Regulated - Price Out'!$A129,'[29]RM Revenue'!X:X)</f>
        <v>389.2</v>
      </c>
      <c r="N129" s="113">
        <f>SUMIF('[29]RM Revenue'!$B:$B,'Kitsap Regulated - Price Out'!$A129,'[29]RM Revenue'!Y:Y)</f>
        <v>194.6</v>
      </c>
      <c r="O129" s="113">
        <f>SUMIF('[29]RM Revenue'!$B:$B,'Kitsap Regulated - Price Out'!$A129,'[29]RM Revenue'!Z:Z)</f>
        <v>194.6</v>
      </c>
      <c r="P129" s="113">
        <f>SUMIF('[29]RM Revenue'!$B:$B,'Kitsap Regulated - Price Out'!$A129,'[29]RM Revenue'!AA:AA)</f>
        <v>0</v>
      </c>
      <c r="Q129" s="113">
        <f>SUMIF('[29]RM Revenue'!$B:$B,'Kitsap Regulated - Price Out'!$A129,'[29]RM Revenue'!AB:AB)</f>
        <v>194.6</v>
      </c>
      <c r="R129" s="113">
        <f>SUMIF('[29]RM Revenue'!$B:$B,'Kitsap Regulated - Price Out'!$A129,'[29]RM Revenue'!AC:AC)</f>
        <v>389.2</v>
      </c>
      <c r="S129" s="113">
        <f>SUMIF('[29]RM Revenue'!$B:$B,'Kitsap Regulated - Price Out'!$A129,'[29]RM Revenue'!AD:AD)</f>
        <v>194.6</v>
      </c>
      <c r="T129" s="113">
        <f t="shared" si="66"/>
        <v>2724.3999999999996</v>
      </c>
      <c r="U129" s="113"/>
      <c r="V129" s="113">
        <f t="shared" si="60"/>
        <v>1</v>
      </c>
      <c r="W129" s="113">
        <f t="shared" si="60"/>
        <v>2</v>
      </c>
      <c r="X129" s="113">
        <f t="shared" si="60"/>
        <v>1</v>
      </c>
      <c r="Y129" s="113">
        <f t="shared" si="60"/>
        <v>2</v>
      </c>
      <c r="Z129" s="113">
        <f t="shared" si="60"/>
        <v>0</v>
      </c>
      <c r="AA129" s="113">
        <f t="shared" si="60"/>
        <v>2</v>
      </c>
      <c r="AB129" s="113">
        <f t="shared" si="80"/>
        <v>1</v>
      </c>
      <c r="AC129" s="113">
        <f t="shared" si="80"/>
        <v>1</v>
      </c>
      <c r="AD129" s="113">
        <f t="shared" si="80"/>
        <v>0</v>
      </c>
      <c r="AE129" s="113">
        <f t="shared" si="80"/>
        <v>1</v>
      </c>
      <c r="AF129" s="113">
        <f t="shared" si="80"/>
        <v>2</v>
      </c>
      <c r="AG129" s="113">
        <f t="shared" si="80"/>
        <v>1</v>
      </c>
      <c r="AH129" s="133">
        <f t="shared" si="67"/>
        <v>1.2857142857142858</v>
      </c>
      <c r="AI129" s="109"/>
      <c r="AJ129" s="159">
        <f t="shared" si="74"/>
        <v>195.13024494264582</v>
      </c>
      <c r="AK129" s="159">
        <f t="shared" si="75"/>
        <v>0.53024494264582245</v>
      </c>
      <c r="AL129" s="159">
        <f t="shared" si="76"/>
        <v>8.1809219722498323</v>
      </c>
      <c r="AM129" s="159">
        <f t="shared" si="77"/>
        <v>2732.5809219722496</v>
      </c>
      <c r="AN129" s="160">
        <f t="shared" si="78"/>
        <v>2.7247941554256038E-3</v>
      </c>
      <c r="AO129" s="160">
        <f t="shared" si="79"/>
        <v>3.0028343753669921E-3</v>
      </c>
    </row>
    <row r="130" spans="1:41" s="92" customFormat="1">
      <c r="A130" s="92" t="str">
        <f t="shared" si="65"/>
        <v>KITSAP CO -REGULATEDRolloffCPHAUL35</v>
      </c>
      <c r="B130" s="92">
        <f t="shared" si="39"/>
        <v>1</v>
      </c>
      <c r="C130" s="110" t="s">
        <v>326</v>
      </c>
      <c r="D130" s="110" t="str">
        <f>VLOOKUP(C130,'[29]RM Revenue'!J:K,2,FALSE)</f>
        <v>35YD COMPACTOR-HAUL</v>
      </c>
      <c r="E130" s="112">
        <f>VLOOKUP(A130,'[29]Kits Reg Svc Codes Jan-Jun'!$A$1:$H$809,8,FALSE)</f>
        <v>224.09</v>
      </c>
      <c r="F130" s="112">
        <f>VLOOKUP(A130,'[29]Service Codes'!$A$1:$H$808,8,FALSE)</f>
        <v>224.09</v>
      </c>
      <c r="G130" s="112"/>
      <c r="H130" s="113">
        <f>SUMIF('[29]RM Revenue'!$B:$B,'Kitsap Regulated - Price Out'!$A130,'[29]RM Revenue'!S:S)</f>
        <v>224.09</v>
      </c>
      <c r="I130" s="113">
        <f>SUMIF('[29]RM Revenue'!$B:$B,'Kitsap Regulated - Price Out'!$A130,'[29]RM Revenue'!T:T)</f>
        <v>224.09</v>
      </c>
      <c r="J130" s="113">
        <f>SUMIF('[29]RM Revenue'!$B:$B,'Kitsap Regulated - Price Out'!$A130,'[29]RM Revenue'!U:U)</f>
        <v>448.18</v>
      </c>
      <c r="K130" s="113">
        <f>SUMIF('[29]RM Revenue'!$B:$B,'Kitsap Regulated - Price Out'!$A130,'[29]RM Revenue'!V:V)</f>
        <v>672.27</v>
      </c>
      <c r="L130" s="113">
        <f>SUMIF('[29]RM Revenue'!$B:$B,'Kitsap Regulated - Price Out'!$A130,'[29]RM Revenue'!W:W)</f>
        <v>448.18</v>
      </c>
      <c r="M130" s="113">
        <f>SUMIF('[29]RM Revenue'!$B:$B,'Kitsap Regulated - Price Out'!$A130,'[29]RM Revenue'!X:X)</f>
        <v>448.18</v>
      </c>
      <c r="N130" s="113">
        <f>SUMIF('[29]RM Revenue'!$B:$B,'Kitsap Regulated - Price Out'!$A130,'[29]RM Revenue'!Y:Y)</f>
        <v>448.18</v>
      </c>
      <c r="O130" s="113">
        <f>SUMIF('[29]RM Revenue'!$B:$B,'Kitsap Regulated - Price Out'!$A130,'[29]RM Revenue'!Z:Z)</f>
        <v>224.09</v>
      </c>
      <c r="P130" s="113">
        <f>SUMIF('[29]RM Revenue'!$B:$B,'Kitsap Regulated - Price Out'!$A130,'[29]RM Revenue'!AA:AA)</f>
        <v>672.27</v>
      </c>
      <c r="Q130" s="113">
        <f>SUMIF('[29]RM Revenue'!$B:$B,'Kitsap Regulated - Price Out'!$A130,'[29]RM Revenue'!AB:AB)</f>
        <v>672.27</v>
      </c>
      <c r="R130" s="113">
        <f>SUMIF('[29]RM Revenue'!$B:$B,'Kitsap Regulated - Price Out'!$A130,'[29]RM Revenue'!AC:AC)</f>
        <v>448.18</v>
      </c>
      <c r="S130" s="113">
        <f>SUMIF('[29]RM Revenue'!$B:$B,'Kitsap Regulated - Price Out'!$A130,'[29]RM Revenue'!AD:AD)</f>
        <v>418.69</v>
      </c>
      <c r="T130" s="113">
        <f t="shared" si="66"/>
        <v>5348.67</v>
      </c>
      <c r="U130" s="113"/>
      <c r="V130" s="113">
        <f t="shared" si="60"/>
        <v>1</v>
      </c>
      <c r="W130" s="113">
        <f t="shared" si="60"/>
        <v>1</v>
      </c>
      <c r="X130" s="113">
        <f t="shared" si="60"/>
        <v>2</v>
      </c>
      <c r="Y130" s="113">
        <f t="shared" si="60"/>
        <v>3</v>
      </c>
      <c r="Z130" s="113">
        <f t="shared" si="60"/>
        <v>2</v>
      </c>
      <c r="AA130" s="113">
        <f t="shared" si="60"/>
        <v>2</v>
      </c>
      <c r="AB130" s="113">
        <f t="shared" si="80"/>
        <v>2</v>
      </c>
      <c r="AC130" s="113">
        <f t="shared" si="80"/>
        <v>1</v>
      </c>
      <c r="AD130" s="113">
        <f t="shared" si="80"/>
        <v>3</v>
      </c>
      <c r="AE130" s="113">
        <f t="shared" si="80"/>
        <v>3</v>
      </c>
      <c r="AF130" s="113">
        <f t="shared" si="80"/>
        <v>2</v>
      </c>
      <c r="AG130" s="113">
        <f t="shared" si="80"/>
        <v>1.8684010888482305</v>
      </c>
      <c r="AH130" s="133">
        <f t="shared" si="67"/>
        <v>1.8571428571428572</v>
      </c>
      <c r="AI130" s="109"/>
      <c r="AJ130" s="159">
        <f t="shared" si="74"/>
        <v>224.70059912228933</v>
      </c>
      <c r="AK130" s="159">
        <f t="shared" si="75"/>
        <v>0.61059912228932944</v>
      </c>
      <c r="AL130" s="159">
        <f t="shared" si="76"/>
        <v>13.607637582447914</v>
      </c>
      <c r="AM130" s="159">
        <f t="shared" si="77"/>
        <v>5362.2776375824478</v>
      </c>
      <c r="AN130" s="160">
        <f t="shared" si="78"/>
        <v>2.7247941554256298E-3</v>
      </c>
      <c r="AO130" s="160">
        <f t="shared" si="79"/>
        <v>2.5441161227834049E-3</v>
      </c>
    </row>
    <row r="131" spans="1:41" s="92" customFormat="1">
      <c r="A131" s="92" t="str">
        <f t="shared" si="65"/>
        <v>KITSAP CO -REGULATEDRolloffROHAUL20T</v>
      </c>
      <c r="B131" s="92">
        <f t="shared" si="39"/>
        <v>1</v>
      </c>
      <c r="C131" s="110" t="s">
        <v>319</v>
      </c>
      <c r="D131" s="110" t="str">
        <f>VLOOKUP(C131,'[29]RM Revenue'!J:K,2,FALSE)</f>
        <v>20YD ROLL OFF TEMP HAUL</v>
      </c>
      <c r="E131" s="112">
        <f>VLOOKUP(A131,'[29]Kits Reg Svc Codes Jan-Jun'!$A$1:$H$809,8,FALSE)</f>
        <v>97.48</v>
      </c>
      <c r="F131" s="112">
        <f>VLOOKUP(A131,'[29]Service Codes'!$A$1:$H$808,8,FALSE)</f>
        <v>97.48</v>
      </c>
      <c r="G131" s="112"/>
      <c r="H131" s="113">
        <f>SUMIF('[29]RM Revenue'!$B:$B,'Kitsap Regulated - Price Out'!$A131,'[29]RM Revenue'!S:S)</f>
        <v>1657.16</v>
      </c>
      <c r="I131" s="113">
        <f>SUMIF('[29]RM Revenue'!$B:$B,'Kitsap Regulated - Price Out'!$A131,'[29]RM Revenue'!T:T)</f>
        <v>1169.76</v>
      </c>
      <c r="J131" s="113">
        <f>SUMIF('[29]RM Revenue'!$B:$B,'Kitsap Regulated - Price Out'!$A131,'[29]RM Revenue'!U:U)</f>
        <v>1559.68</v>
      </c>
      <c r="K131" s="113">
        <f>SUMIF('[29]RM Revenue'!$B:$B,'Kitsap Regulated - Price Out'!$A131,'[29]RM Revenue'!V:V)</f>
        <v>1949.6</v>
      </c>
      <c r="L131" s="113">
        <f>SUMIF('[29]RM Revenue'!$B:$B,'Kitsap Regulated - Price Out'!$A131,'[29]RM Revenue'!W:W)</f>
        <v>2339.52</v>
      </c>
      <c r="M131" s="113">
        <f>SUMIF('[29]RM Revenue'!$B:$B,'Kitsap Regulated - Price Out'!$A131,'[29]RM Revenue'!X:X)</f>
        <v>1852.12</v>
      </c>
      <c r="N131" s="113">
        <f>SUMIF('[29]RM Revenue'!$B:$B,'Kitsap Regulated - Price Out'!$A131,'[29]RM Revenue'!Y:Y)</f>
        <v>2339.52</v>
      </c>
      <c r="O131" s="113">
        <f>SUMIF('[29]RM Revenue'!$B:$B,'Kitsap Regulated - Price Out'!$A131,'[29]RM Revenue'!Z:Z)</f>
        <v>1852.12</v>
      </c>
      <c r="P131" s="113">
        <f>SUMIF('[29]RM Revenue'!$B:$B,'Kitsap Regulated - Price Out'!$A131,'[29]RM Revenue'!AA:AA)</f>
        <v>487.4</v>
      </c>
      <c r="Q131" s="113">
        <f>SUMIF('[29]RM Revenue'!$B:$B,'Kitsap Regulated - Price Out'!$A131,'[29]RM Revenue'!AB:AB)</f>
        <v>1072.28</v>
      </c>
      <c r="R131" s="113">
        <f>SUMIF('[29]RM Revenue'!$B:$B,'Kitsap Regulated - Price Out'!$A131,'[29]RM Revenue'!AC:AC)</f>
        <v>1267.24</v>
      </c>
      <c r="S131" s="113">
        <f>SUMIF('[29]RM Revenue'!$B:$B,'Kitsap Regulated - Price Out'!$A131,'[29]RM Revenue'!AD:AD)</f>
        <v>1169.76</v>
      </c>
      <c r="T131" s="113">
        <f t="shared" si="66"/>
        <v>18716.16</v>
      </c>
      <c r="U131" s="113"/>
      <c r="V131" s="113">
        <f t="shared" si="60"/>
        <v>17</v>
      </c>
      <c r="W131" s="113">
        <f t="shared" si="60"/>
        <v>12</v>
      </c>
      <c r="X131" s="113">
        <f t="shared" si="60"/>
        <v>16</v>
      </c>
      <c r="Y131" s="113">
        <f t="shared" si="60"/>
        <v>20</v>
      </c>
      <c r="Z131" s="113">
        <f t="shared" si="60"/>
        <v>24</v>
      </c>
      <c r="AA131" s="113">
        <f t="shared" si="60"/>
        <v>18.999999999999996</v>
      </c>
      <c r="AB131" s="113">
        <f t="shared" si="80"/>
        <v>24</v>
      </c>
      <c r="AC131" s="113">
        <f t="shared" si="80"/>
        <v>18.999999999999996</v>
      </c>
      <c r="AD131" s="113">
        <f t="shared" si="80"/>
        <v>5</v>
      </c>
      <c r="AE131" s="113">
        <f t="shared" si="80"/>
        <v>11</v>
      </c>
      <c r="AF131" s="113">
        <f t="shared" si="80"/>
        <v>13</v>
      </c>
      <c r="AG131" s="113">
        <f t="shared" si="80"/>
        <v>12</v>
      </c>
      <c r="AH131" s="133">
        <f t="shared" si="67"/>
        <v>18.857142857142858</v>
      </c>
      <c r="AI131" s="109"/>
      <c r="AJ131" s="159">
        <f t="shared" si="74"/>
        <v>97.745612934270895</v>
      </c>
      <c r="AK131" s="159">
        <f t="shared" si="75"/>
        <v>0.26561293427089083</v>
      </c>
      <c r="AL131" s="159">
        <f t="shared" si="76"/>
        <v>60.104412555013013</v>
      </c>
      <c r="AM131" s="159">
        <f t="shared" si="77"/>
        <v>18776.264412555014</v>
      </c>
      <c r="AN131" s="160">
        <f t="shared" si="78"/>
        <v>2.7247941554256342E-3</v>
      </c>
      <c r="AO131" s="160">
        <f t="shared" si="79"/>
        <v>3.2113645403230692E-3</v>
      </c>
    </row>
    <row r="132" spans="1:41" s="92" customFormat="1">
      <c r="A132" s="92" t="str">
        <f t="shared" si="65"/>
        <v>KITSAP CO -REGULATEDRolloffROHAUL40T</v>
      </c>
      <c r="B132" s="92">
        <f t="shared" si="39"/>
        <v>1</v>
      </c>
      <c r="C132" s="110" t="s">
        <v>320</v>
      </c>
      <c r="D132" s="110" t="str">
        <f>VLOOKUP(C132,'[29]RM Revenue'!J:K,2,FALSE)</f>
        <v>40YD ROLL OFF TEMP HAUL</v>
      </c>
      <c r="E132" s="112">
        <f>VLOOKUP(A132,'[29]Kits Reg Svc Codes Jan-Jun'!$A$1:$H$809,8,FALSE)</f>
        <v>165.74</v>
      </c>
      <c r="F132" s="112">
        <f>VLOOKUP(A132,'[29]Service Codes'!$A$1:$H$808,8,FALSE)</f>
        <v>165.74</v>
      </c>
      <c r="G132" s="112"/>
      <c r="H132" s="113">
        <f>SUMIF('[29]RM Revenue'!$B:$B,'Kitsap Regulated - Price Out'!$A132,'[29]RM Revenue'!S:S)</f>
        <v>0</v>
      </c>
      <c r="I132" s="113">
        <f>SUMIF('[29]RM Revenue'!$B:$B,'Kitsap Regulated - Price Out'!$A132,'[29]RM Revenue'!T:T)</f>
        <v>165.74</v>
      </c>
      <c r="J132" s="113">
        <f>SUMIF('[29]RM Revenue'!$B:$B,'Kitsap Regulated - Price Out'!$A132,'[29]RM Revenue'!U:U)</f>
        <v>165.74</v>
      </c>
      <c r="K132" s="113">
        <f>SUMIF('[29]RM Revenue'!$B:$B,'Kitsap Regulated - Price Out'!$A132,'[29]RM Revenue'!V:V)</f>
        <v>497.22</v>
      </c>
      <c r="L132" s="113">
        <f>SUMIF('[29]RM Revenue'!$B:$B,'Kitsap Regulated - Price Out'!$A132,'[29]RM Revenue'!W:W)</f>
        <v>331.48</v>
      </c>
      <c r="M132" s="113">
        <f>SUMIF('[29]RM Revenue'!$B:$B,'Kitsap Regulated - Price Out'!$A132,'[29]RM Revenue'!X:X)</f>
        <v>2320.36</v>
      </c>
      <c r="N132" s="113">
        <f>SUMIF('[29]RM Revenue'!$B:$B,'Kitsap Regulated - Price Out'!$A132,'[29]RM Revenue'!Y:Y)</f>
        <v>1657.4</v>
      </c>
      <c r="O132" s="113">
        <f>SUMIF('[29]RM Revenue'!$B:$B,'Kitsap Regulated - Price Out'!$A132,'[29]RM Revenue'!Z:Z)</f>
        <v>497.22</v>
      </c>
      <c r="P132" s="113">
        <f>SUMIF('[29]RM Revenue'!$B:$B,'Kitsap Regulated - Price Out'!$A132,'[29]RM Revenue'!AA:AA)</f>
        <v>994.44</v>
      </c>
      <c r="Q132" s="113">
        <f>SUMIF('[29]RM Revenue'!$B:$B,'Kitsap Regulated - Price Out'!$A132,'[29]RM Revenue'!AB:AB)</f>
        <v>165.74</v>
      </c>
      <c r="R132" s="113">
        <f>SUMIF('[29]RM Revenue'!$B:$B,'Kitsap Regulated - Price Out'!$A132,'[29]RM Revenue'!AC:AC)</f>
        <v>828.7</v>
      </c>
      <c r="S132" s="113">
        <f>SUMIF('[29]RM Revenue'!$B:$B,'Kitsap Regulated - Price Out'!$A132,'[29]RM Revenue'!AD:AD)</f>
        <v>994.44</v>
      </c>
      <c r="T132" s="113">
        <f t="shared" si="66"/>
        <v>8618.48</v>
      </c>
      <c r="U132" s="113"/>
      <c r="V132" s="113">
        <f t="shared" si="60"/>
        <v>0</v>
      </c>
      <c r="W132" s="113">
        <f t="shared" si="60"/>
        <v>1</v>
      </c>
      <c r="X132" s="113">
        <f t="shared" si="60"/>
        <v>1</v>
      </c>
      <c r="Y132" s="113">
        <f t="shared" si="60"/>
        <v>3</v>
      </c>
      <c r="Z132" s="113">
        <f t="shared" si="60"/>
        <v>2</v>
      </c>
      <c r="AA132" s="113">
        <f t="shared" si="60"/>
        <v>14</v>
      </c>
      <c r="AB132" s="113">
        <f t="shared" si="80"/>
        <v>10</v>
      </c>
      <c r="AC132" s="113">
        <f t="shared" si="80"/>
        <v>3</v>
      </c>
      <c r="AD132" s="113">
        <f t="shared" si="80"/>
        <v>6</v>
      </c>
      <c r="AE132" s="113">
        <f t="shared" si="80"/>
        <v>1</v>
      </c>
      <c r="AF132" s="113">
        <f t="shared" si="80"/>
        <v>5</v>
      </c>
      <c r="AG132" s="113">
        <f t="shared" si="80"/>
        <v>6</v>
      </c>
      <c r="AH132" s="133">
        <f t="shared" si="67"/>
        <v>4.4285714285714288</v>
      </c>
      <c r="AI132" s="109"/>
      <c r="AJ132" s="159">
        <f t="shared" si="74"/>
        <v>166.19160738332025</v>
      </c>
      <c r="AK132" s="159">
        <f t="shared" si="75"/>
        <v>0.45160738332023698</v>
      </c>
      <c r="AL132" s="159">
        <f t="shared" si="76"/>
        <v>23.999706656446882</v>
      </c>
      <c r="AM132" s="159">
        <f t="shared" si="77"/>
        <v>8642.4797066564461</v>
      </c>
      <c r="AN132" s="160">
        <f t="shared" si="78"/>
        <v>2.7247941554255882E-3</v>
      </c>
      <c r="AO132" s="160">
        <f t="shared" si="79"/>
        <v>2.7846797412591179E-3</v>
      </c>
    </row>
    <row r="133" spans="1:41" s="92" customFormat="1">
      <c r="A133" s="92" t="str">
        <f t="shared" si="65"/>
        <v>KITSAP CO -REGULATEDRolloffRORENT10D</v>
      </c>
      <c r="B133" s="92">
        <f t="shared" si="39"/>
        <v>1</v>
      </c>
      <c r="C133" s="110" t="s">
        <v>327</v>
      </c>
      <c r="D133" s="110" t="str">
        <f>VLOOKUP(C133,'[29]RM Revenue'!J:K,2,FALSE)</f>
        <v>10YD ROLL OFF DAILY RENT</v>
      </c>
      <c r="E133" s="112">
        <f>VLOOKUP(A133,'[29]Kits Reg Svc Codes Jan-Jun'!$A$1:$H$809,8,FALSE)</f>
        <v>139.5</v>
      </c>
      <c r="F133" s="112">
        <f>VLOOKUP(A133,'[29]Service Codes'!$A$1:$H$808,8,FALSE)</f>
        <v>139.5</v>
      </c>
      <c r="G133" s="112"/>
      <c r="H133" s="113">
        <f>SUMIF('[29]RM Revenue'!$B:$B,'Kitsap Regulated - Price Out'!$A133,'[29]RM Revenue'!S:S)</f>
        <v>139.5</v>
      </c>
      <c r="I133" s="113">
        <f>SUMIF('[29]RM Revenue'!$B:$B,'Kitsap Regulated - Price Out'!$A133,'[29]RM Revenue'!T:T)</f>
        <v>139.5</v>
      </c>
      <c r="J133" s="113">
        <f>SUMIF('[29]RM Revenue'!$B:$B,'Kitsap Regulated - Price Out'!$A133,'[29]RM Revenue'!U:U)</f>
        <v>139.5</v>
      </c>
      <c r="K133" s="113">
        <f>SUMIF('[29]RM Revenue'!$B:$B,'Kitsap Regulated - Price Out'!$A133,'[29]RM Revenue'!V:V)</f>
        <v>153.44999999999999</v>
      </c>
      <c r="L133" s="113">
        <f>SUMIF('[29]RM Revenue'!$B:$B,'Kitsap Regulated - Price Out'!$A133,'[29]RM Revenue'!W:W)</f>
        <v>139.5</v>
      </c>
      <c r="M133" s="113">
        <f>SUMIF('[29]RM Revenue'!$B:$B,'Kitsap Regulated - Price Out'!$A133,'[29]RM Revenue'!X:X)</f>
        <v>139.5</v>
      </c>
      <c r="N133" s="113">
        <f>SUMIF('[29]RM Revenue'!$B:$B,'Kitsap Regulated - Price Out'!$A133,'[29]RM Revenue'!Y:Y)</f>
        <v>18.600000000000001</v>
      </c>
      <c r="O133" s="113">
        <f>SUMIF('[29]RM Revenue'!$B:$B,'Kitsap Regulated - Price Out'!$A133,'[29]RM Revenue'!Z:Z)</f>
        <v>0</v>
      </c>
      <c r="P133" s="113">
        <f>SUMIF('[29]RM Revenue'!$B:$B,'Kitsap Regulated - Price Out'!$A133,'[29]RM Revenue'!AA:AA)</f>
        <v>0</v>
      </c>
      <c r="Q133" s="113">
        <f>SUMIF('[29]RM Revenue'!$B:$B,'Kitsap Regulated - Price Out'!$A133,'[29]RM Revenue'!AB:AB)</f>
        <v>0</v>
      </c>
      <c r="R133" s="113">
        <f>SUMIF('[29]RM Revenue'!$B:$B,'Kitsap Regulated - Price Out'!$A133,'[29]RM Revenue'!AC:AC)</f>
        <v>0</v>
      </c>
      <c r="S133" s="113">
        <f>SUMIF('[29]RM Revenue'!$B:$B,'Kitsap Regulated - Price Out'!$A133,'[29]RM Revenue'!AD:AD)</f>
        <v>74.400000000000006</v>
      </c>
      <c r="T133" s="113">
        <f t="shared" si="66"/>
        <v>943.95</v>
      </c>
      <c r="U133" s="113"/>
      <c r="V133" s="113">
        <f t="shared" si="60"/>
        <v>1</v>
      </c>
      <c r="W133" s="113">
        <f t="shared" si="60"/>
        <v>1</v>
      </c>
      <c r="X133" s="113">
        <f t="shared" si="60"/>
        <v>1</v>
      </c>
      <c r="Y133" s="113">
        <f t="shared" si="60"/>
        <v>1.0999999999999999</v>
      </c>
      <c r="Z133" s="113">
        <f t="shared" si="60"/>
        <v>1</v>
      </c>
      <c r="AA133" s="113">
        <f t="shared" si="60"/>
        <v>1</v>
      </c>
      <c r="AB133" s="113">
        <f t="shared" si="80"/>
        <v>0.13333333333333333</v>
      </c>
      <c r="AC133" s="113">
        <f t="shared" si="80"/>
        <v>0</v>
      </c>
      <c r="AD133" s="113">
        <f t="shared" si="80"/>
        <v>0</v>
      </c>
      <c r="AE133" s="113">
        <f t="shared" si="80"/>
        <v>0</v>
      </c>
      <c r="AF133" s="113">
        <f t="shared" si="80"/>
        <v>0</v>
      </c>
      <c r="AG133" s="113">
        <f t="shared" si="80"/>
        <v>0.53333333333333333</v>
      </c>
      <c r="AH133" s="133">
        <f t="shared" si="67"/>
        <v>0.89047619047619053</v>
      </c>
      <c r="AI133" s="109"/>
      <c r="AJ133" s="159">
        <f t="shared" si="74"/>
        <v>139.88010878468188</v>
      </c>
      <c r="AK133" s="159">
        <f t="shared" si="75"/>
        <v>0.38010878468188025</v>
      </c>
      <c r="AL133" s="159">
        <f t="shared" si="76"/>
        <v>4.0617338706006638</v>
      </c>
      <c r="AM133" s="159">
        <f t="shared" si="77"/>
        <v>948.01173387060066</v>
      </c>
      <c r="AN133" s="160">
        <f t="shared" si="78"/>
        <v>2.724794155425665E-3</v>
      </c>
      <c r="AO133" s="160">
        <f t="shared" si="79"/>
        <v>4.3029120934378554E-3</v>
      </c>
    </row>
    <row r="134" spans="1:41" s="92" customFormat="1">
      <c r="A134" s="92" t="str">
        <f t="shared" si="65"/>
        <v>KITSAP CO -REGULATEDRolloffRORENT20D</v>
      </c>
      <c r="B134" s="92">
        <f t="shared" si="39"/>
        <v>1</v>
      </c>
      <c r="C134" s="110" t="s">
        <v>328</v>
      </c>
      <c r="D134" s="110" t="str">
        <f>VLOOKUP(C134,'[29]RM Revenue'!J:K,2,FALSE)</f>
        <v>20YD ROLL OFF-DAILY RENT</v>
      </c>
      <c r="E134" s="112">
        <f>VLOOKUP(A134,'[29]Kits Reg Svc Codes Jan-Jun'!$A$1:$H$809,8,FALSE)</f>
        <v>180.3</v>
      </c>
      <c r="F134" s="112">
        <f>VLOOKUP(A134,'[29]Service Codes'!$A$1:$H$808,8,FALSE)</f>
        <v>180.3</v>
      </c>
      <c r="G134" s="112"/>
      <c r="H134" s="113">
        <f>SUMIF('[29]RM Revenue'!$B:$B,'Kitsap Regulated - Price Out'!$A134,'[29]RM Revenue'!S:S)</f>
        <v>2019.36</v>
      </c>
      <c r="I134" s="113">
        <f>SUMIF('[29]RM Revenue'!$B:$B,'Kitsap Regulated - Price Out'!$A134,'[29]RM Revenue'!T:T)</f>
        <v>1177.96</v>
      </c>
      <c r="J134" s="113">
        <f>SUMIF('[29]RM Revenue'!$B:$B,'Kitsap Regulated - Price Out'!$A134,'[29]RM Revenue'!U:U)</f>
        <v>1508.51</v>
      </c>
      <c r="K134" s="113">
        <f>SUMIF('[29]RM Revenue'!$B:$B,'Kitsap Regulated - Price Out'!$A134,'[29]RM Revenue'!V:V)</f>
        <v>1242.4000000000001</v>
      </c>
      <c r="L134" s="113">
        <f>SUMIF('[29]RM Revenue'!$B:$B,'Kitsap Regulated - Price Out'!$A134,'[29]RM Revenue'!W:W)</f>
        <v>1700.83</v>
      </c>
      <c r="M134" s="113">
        <f>SUMIF('[29]RM Revenue'!$B:$B,'Kitsap Regulated - Price Out'!$A134,'[29]RM Revenue'!X:X)</f>
        <v>1766.94</v>
      </c>
      <c r="N134" s="113">
        <f>SUMIF('[29]RM Revenue'!$B:$B,'Kitsap Regulated - Price Out'!$A134,'[29]RM Revenue'!Y:Y)</f>
        <v>1683.25</v>
      </c>
      <c r="O134" s="113">
        <f>SUMIF('[29]RM Revenue'!$B:$B,'Kitsap Regulated - Price Out'!$A134,'[29]RM Revenue'!Z:Z)</f>
        <v>625.04000000000008</v>
      </c>
      <c r="P134" s="113">
        <f>SUMIF('[29]RM Revenue'!$B:$B,'Kitsap Regulated - Price Out'!$A134,'[29]RM Revenue'!AA:AA)</f>
        <v>973.62</v>
      </c>
      <c r="Q134" s="113">
        <f>SUMIF('[29]RM Revenue'!$B:$B,'Kitsap Regulated - Price Out'!$A134,'[29]RM Revenue'!AB:AB)</f>
        <v>1682.8</v>
      </c>
      <c r="R134" s="113">
        <f>SUMIF('[29]RM Revenue'!$B:$B,'Kitsap Regulated - Price Out'!$A134,'[29]RM Revenue'!AC:AC)</f>
        <v>2331.88</v>
      </c>
      <c r="S134" s="113">
        <f>SUMIF('[29]RM Revenue'!$B:$B,'Kitsap Regulated - Price Out'!$A134,'[29]RM Revenue'!AD:AD)</f>
        <v>2109.5100000000002</v>
      </c>
      <c r="T134" s="113">
        <f t="shared" si="66"/>
        <v>18822.099999999999</v>
      </c>
      <c r="U134" s="113"/>
      <c r="V134" s="113">
        <f t="shared" ref="V134:AA165" si="81">IFERROR(H134/$E134,0)</f>
        <v>11.2</v>
      </c>
      <c r="W134" s="113">
        <f t="shared" si="81"/>
        <v>6.5333333333333332</v>
      </c>
      <c r="X134" s="113">
        <f t="shared" si="81"/>
        <v>8.3666666666666654</v>
      </c>
      <c r="Y134" s="113">
        <f t="shared" si="81"/>
        <v>6.8907376594564616</v>
      </c>
      <c r="Z134" s="113">
        <f t="shared" si="81"/>
        <v>9.4333333333333318</v>
      </c>
      <c r="AA134" s="113">
        <f t="shared" si="81"/>
        <v>9.7999999999999989</v>
      </c>
      <c r="AB134" s="113">
        <f t="shared" si="80"/>
        <v>9.3358291735995564</v>
      </c>
      <c r="AC134" s="113">
        <f t="shared" si="80"/>
        <v>3.4666666666666668</v>
      </c>
      <c r="AD134" s="113">
        <f t="shared" si="80"/>
        <v>5.3999999999999995</v>
      </c>
      <c r="AE134" s="113">
        <f t="shared" si="80"/>
        <v>9.3333333333333321</v>
      </c>
      <c r="AF134" s="113">
        <f t="shared" si="80"/>
        <v>12.933333333333334</v>
      </c>
      <c r="AG134" s="113">
        <f t="shared" si="80"/>
        <v>11.700000000000001</v>
      </c>
      <c r="AH134" s="133">
        <f t="shared" si="67"/>
        <v>8.7942714523413361</v>
      </c>
      <c r="AI134" s="109"/>
      <c r="AJ134" s="159">
        <f t="shared" si="74"/>
        <v>180.79128038622324</v>
      </c>
      <c r="AK134" s="159">
        <f t="shared" si="75"/>
        <v>0.49128038622322379</v>
      </c>
      <c r="AL134" s="159">
        <f t="shared" si="76"/>
        <v>51.845436907897472</v>
      </c>
      <c r="AM134" s="159">
        <f t="shared" si="77"/>
        <v>18873.945436907896</v>
      </c>
      <c r="AN134" s="160">
        <f t="shared" si="78"/>
        <v>2.724794155425534E-3</v>
      </c>
      <c r="AO134" s="160">
        <f t="shared" si="79"/>
        <v>2.7544980054243404E-3</v>
      </c>
    </row>
    <row r="135" spans="1:41" s="92" customFormat="1">
      <c r="A135" s="92" t="str">
        <f t="shared" si="65"/>
        <v>KITSAP CO -REGULATEDRolloffRORENT40D</v>
      </c>
      <c r="B135" s="92">
        <f t="shared" si="39"/>
        <v>1</v>
      </c>
      <c r="C135" s="110" t="s">
        <v>329</v>
      </c>
      <c r="D135" s="110" t="str">
        <f>VLOOKUP(C135,'[29]RM Revenue'!J:K,2,FALSE)</f>
        <v>40YD ROLL OFF-DAILY RENT</v>
      </c>
      <c r="E135" s="112">
        <f>VLOOKUP(A135,'[29]Kits Reg Svc Codes Jan-Jun'!$A$1:$H$809,8,FALSE)</f>
        <v>283.8</v>
      </c>
      <c r="F135" s="112">
        <f>VLOOKUP(A135,'[29]Service Codes'!$A$1:$H$808,8,FALSE)</f>
        <v>283.8</v>
      </c>
      <c r="G135" s="112"/>
      <c r="H135" s="113">
        <f>SUMIF('[29]RM Revenue'!$B:$B,'Kitsap Regulated - Price Out'!$A135,'[29]RM Revenue'!S:S)</f>
        <v>283.8</v>
      </c>
      <c r="I135" s="113">
        <f>SUMIF('[29]RM Revenue'!$B:$B,'Kitsap Regulated - Price Out'!$A135,'[29]RM Revenue'!T:T)</f>
        <v>359.48</v>
      </c>
      <c r="J135" s="113">
        <f>SUMIF('[29]RM Revenue'!$B:$B,'Kitsap Regulated - Price Out'!$A135,'[29]RM Revenue'!U:U)</f>
        <v>56.76</v>
      </c>
      <c r="K135" s="113">
        <f>SUMIF('[29]RM Revenue'!$B:$B,'Kitsap Regulated - Price Out'!$A135,'[29]RM Revenue'!V:V)</f>
        <v>198.66</v>
      </c>
      <c r="L135" s="113">
        <f>SUMIF('[29]RM Revenue'!$B:$B,'Kitsap Regulated - Price Out'!$A135,'[29]RM Revenue'!W:W)</f>
        <v>473</v>
      </c>
      <c r="M135" s="113">
        <f>SUMIF('[29]RM Revenue'!$B:$B,'Kitsap Regulated - Price Out'!$A135,'[29]RM Revenue'!X:X)</f>
        <v>1504.14</v>
      </c>
      <c r="N135" s="113">
        <f>SUMIF('[29]RM Revenue'!$B:$B,'Kitsap Regulated - Price Out'!$A135,'[29]RM Revenue'!Y:Y)</f>
        <v>1191.96</v>
      </c>
      <c r="O135" s="113">
        <f>SUMIF('[29]RM Revenue'!$B:$B,'Kitsap Regulated - Price Out'!$A135,'[29]RM Revenue'!Z:Z)</f>
        <v>216.57999999999998</v>
      </c>
      <c r="P135" s="113">
        <f>SUMIF('[29]RM Revenue'!$B:$B,'Kitsap Regulated - Price Out'!$A135,'[29]RM Revenue'!AA:AA)</f>
        <v>425.7</v>
      </c>
      <c r="Q135" s="113">
        <f>SUMIF('[29]RM Revenue'!$B:$B,'Kitsap Regulated - Price Out'!$A135,'[29]RM Revenue'!AB:AB)</f>
        <v>189.20000000000002</v>
      </c>
      <c r="R135" s="113">
        <f>SUMIF('[29]RM Revenue'!$B:$B,'Kitsap Regulated - Price Out'!$A135,'[29]RM Revenue'!AC:AC)</f>
        <v>548.67999999999995</v>
      </c>
      <c r="S135" s="113">
        <f>SUMIF('[29]RM Revenue'!$B:$B,'Kitsap Regulated - Price Out'!$A135,'[29]RM Revenue'!AD:AD)</f>
        <v>614.9</v>
      </c>
      <c r="T135" s="113">
        <f t="shared" si="66"/>
        <v>6062.86</v>
      </c>
      <c r="U135" s="113"/>
      <c r="V135" s="113">
        <f t="shared" si="81"/>
        <v>1</v>
      </c>
      <c r="W135" s="113">
        <f t="shared" si="81"/>
        <v>1.2666666666666666</v>
      </c>
      <c r="X135" s="113">
        <f t="shared" si="81"/>
        <v>0.19999999999999998</v>
      </c>
      <c r="Y135" s="113">
        <f t="shared" si="81"/>
        <v>0.7</v>
      </c>
      <c r="Z135" s="113">
        <f t="shared" si="81"/>
        <v>1.6666666666666665</v>
      </c>
      <c r="AA135" s="113">
        <f t="shared" si="81"/>
        <v>5.3</v>
      </c>
      <c r="AB135" s="113">
        <f t="shared" si="80"/>
        <v>4.2</v>
      </c>
      <c r="AC135" s="113">
        <f t="shared" si="80"/>
        <v>0.76314305849189557</v>
      </c>
      <c r="AD135" s="113">
        <f t="shared" si="80"/>
        <v>1.5</v>
      </c>
      <c r="AE135" s="113">
        <f t="shared" si="80"/>
        <v>0.66666666666666674</v>
      </c>
      <c r="AF135" s="113">
        <f t="shared" si="80"/>
        <v>1.9333333333333331</v>
      </c>
      <c r="AG135" s="113">
        <f t="shared" si="80"/>
        <v>2.1666666666666665</v>
      </c>
      <c r="AH135" s="133">
        <f t="shared" si="67"/>
        <v>2.0476190476190474</v>
      </c>
      <c r="AI135" s="109"/>
      <c r="AJ135" s="159">
        <f t="shared" si="74"/>
        <v>284.57329658130982</v>
      </c>
      <c r="AK135" s="159">
        <f t="shared" si="75"/>
        <v>0.77329658130980761</v>
      </c>
      <c r="AL135" s="159">
        <f t="shared" si="76"/>
        <v>19.001001712183843</v>
      </c>
      <c r="AM135" s="159">
        <f t="shared" si="77"/>
        <v>6081.8610017121837</v>
      </c>
      <c r="AN135" s="160">
        <f t="shared" si="78"/>
        <v>2.7247941554256784E-3</v>
      </c>
      <c r="AO135" s="160">
        <f t="shared" si="79"/>
        <v>3.1339997480040517E-3</v>
      </c>
    </row>
    <row r="136" spans="1:41" s="92" customFormat="1">
      <c r="A136" s="92" t="str">
        <f t="shared" si="65"/>
        <v>KITSAP CO -REGULATEDRolloffRORENT10M</v>
      </c>
      <c r="B136" s="92">
        <f t="shared" si="39"/>
        <v>1</v>
      </c>
      <c r="C136" s="110" t="s">
        <v>330</v>
      </c>
      <c r="D136" s="110" t="str">
        <f>VLOOKUP(C136,'[29]RM Revenue'!J:K,2,FALSE)</f>
        <v>10YD ROLL OFF MTHLY RENT</v>
      </c>
      <c r="E136" s="112">
        <f>VLOOKUP(A136,'[29]Kits Reg Svc Codes Jan-Jun'!$A$1:$H$809,8,FALSE)</f>
        <v>83.93</v>
      </c>
      <c r="F136" s="112">
        <f>VLOOKUP(A136,'[29]Service Codes'!$A$1:$H$808,8,FALSE)</f>
        <v>83.93</v>
      </c>
      <c r="G136" s="112"/>
      <c r="H136" s="113">
        <f>SUMIF('[29]RM Revenue'!$B:$B,'Kitsap Regulated - Price Out'!$A136,'[29]RM Revenue'!S:S)</f>
        <v>0</v>
      </c>
      <c r="I136" s="113">
        <f>SUMIF('[29]RM Revenue'!$B:$B,'Kitsap Regulated - Price Out'!$A136,'[29]RM Revenue'!T:T)</f>
        <v>0</v>
      </c>
      <c r="J136" s="113">
        <f>SUMIF('[29]RM Revenue'!$B:$B,'Kitsap Regulated - Price Out'!$A136,'[29]RM Revenue'!U:U)</f>
        <v>0</v>
      </c>
      <c r="K136" s="113">
        <f>SUMIF('[29]RM Revenue'!$B:$B,'Kitsap Regulated - Price Out'!$A136,'[29]RM Revenue'!V:V)</f>
        <v>0</v>
      </c>
      <c r="L136" s="113">
        <f>SUMIF('[29]RM Revenue'!$B:$B,'Kitsap Regulated - Price Out'!$A136,'[29]RM Revenue'!W:W)</f>
        <v>0</v>
      </c>
      <c r="M136" s="113">
        <f>SUMIF('[29]RM Revenue'!$B:$B,'Kitsap Regulated - Price Out'!$A136,'[29]RM Revenue'!X:X)</f>
        <v>0</v>
      </c>
      <c r="N136" s="113">
        <f>SUMIF('[29]RM Revenue'!$B:$B,'Kitsap Regulated - Price Out'!$A136,'[29]RM Revenue'!Y:Y)</f>
        <v>18.600000000000001</v>
      </c>
      <c r="O136" s="113">
        <f>SUMIF('[29]RM Revenue'!$B:$B,'Kitsap Regulated - Price Out'!$A136,'[29]RM Revenue'!Z:Z)</f>
        <v>0</v>
      </c>
      <c r="P136" s="113">
        <f>SUMIF('[29]RM Revenue'!$B:$B,'Kitsap Regulated - Price Out'!$A136,'[29]RM Revenue'!AA:AA)</f>
        <v>0</v>
      </c>
      <c r="Q136" s="113">
        <f>SUMIF('[29]RM Revenue'!$B:$B,'Kitsap Regulated - Price Out'!$A136,'[29]RM Revenue'!AB:AB)</f>
        <v>83.93</v>
      </c>
      <c r="R136" s="113">
        <f>SUMIF('[29]RM Revenue'!$B:$B,'Kitsap Regulated - Price Out'!$A136,'[29]RM Revenue'!AC:AC)</f>
        <v>83.93</v>
      </c>
      <c r="S136" s="113">
        <f>SUMIF('[29]RM Revenue'!$B:$B,'Kitsap Regulated - Price Out'!$A136,'[29]RM Revenue'!AD:AD)</f>
        <v>83.93</v>
      </c>
      <c r="T136" s="113">
        <f t="shared" si="66"/>
        <v>270.39</v>
      </c>
      <c r="U136" s="113"/>
      <c r="V136" s="113">
        <f t="shared" si="81"/>
        <v>0</v>
      </c>
      <c r="W136" s="113">
        <f t="shared" si="81"/>
        <v>0</v>
      </c>
      <c r="X136" s="113">
        <f t="shared" si="81"/>
        <v>0</v>
      </c>
      <c r="Y136" s="113">
        <f t="shared" si="81"/>
        <v>0</v>
      </c>
      <c r="Z136" s="113">
        <f t="shared" si="81"/>
        <v>0</v>
      </c>
      <c r="AA136" s="113">
        <f t="shared" si="81"/>
        <v>0</v>
      </c>
      <c r="AB136" s="113">
        <f t="shared" si="80"/>
        <v>0.22161324913618491</v>
      </c>
      <c r="AC136" s="113">
        <f t="shared" si="80"/>
        <v>0</v>
      </c>
      <c r="AD136" s="113">
        <f t="shared" si="80"/>
        <v>0</v>
      </c>
      <c r="AE136" s="113">
        <f t="shared" si="80"/>
        <v>1</v>
      </c>
      <c r="AF136" s="113">
        <f t="shared" si="80"/>
        <v>1</v>
      </c>
      <c r="AG136" s="113">
        <f t="shared" si="80"/>
        <v>1</v>
      </c>
      <c r="AH136" s="133">
        <f t="shared" si="67"/>
        <v>3.1659035590883559E-2</v>
      </c>
      <c r="AI136" s="109"/>
      <c r="AJ136" s="159">
        <f t="shared" si="74"/>
        <v>84.158691973464883</v>
      </c>
      <c r="AK136" s="159">
        <f t="shared" si="75"/>
        <v>0.22869197346487624</v>
      </c>
      <c r="AL136" s="159">
        <f t="shared" si="76"/>
        <v>8.6882007927286981E-2</v>
      </c>
      <c r="AM136" s="159">
        <f t="shared" si="77"/>
        <v>270.47688200792726</v>
      </c>
      <c r="AN136" s="160">
        <f t="shared" si="78"/>
        <v>2.7247941554256667E-3</v>
      </c>
      <c r="AO136" s="160">
        <f t="shared" si="79"/>
        <v>3.2132108409070966E-4</v>
      </c>
    </row>
    <row r="137" spans="1:41" s="92" customFormat="1">
      <c r="A137" s="92" t="str">
        <f t="shared" si="65"/>
        <v>KITSAP CO -REGULATEDRolloffRORENT20M</v>
      </c>
      <c r="B137" s="92">
        <f t="shared" si="39"/>
        <v>1</v>
      </c>
      <c r="C137" s="110" t="s">
        <v>331</v>
      </c>
      <c r="D137" s="110" t="str">
        <f>VLOOKUP(C137,'[29]RM Revenue'!J:K,2,FALSE)</f>
        <v>20YD ROLL OFF-MNTHLY RENT</v>
      </c>
      <c r="E137" s="112">
        <f>VLOOKUP(A137,'[29]Kits Reg Svc Codes Jan-Jun'!$A$1:$H$809,8,FALSE)</f>
        <v>97.48</v>
      </c>
      <c r="F137" s="112">
        <f>VLOOKUP(A137,'[29]Service Codes'!$A$1:$H$808,8,FALSE)</f>
        <v>97.48</v>
      </c>
      <c r="G137" s="112"/>
      <c r="H137" s="113">
        <f>SUMIF('[29]RM Revenue'!$B:$B,'Kitsap Regulated - Price Out'!$A137,'[29]RM Revenue'!S:S)</f>
        <v>97.48</v>
      </c>
      <c r="I137" s="113">
        <f>SUMIF('[29]RM Revenue'!$B:$B,'Kitsap Regulated - Price Out'!$A137,'[29]RM Revenue'!T:T)</f>
        <v>97.48</v>
      </c>
      <c r="J137" s="113">
        <f>SUMIF('[29]RM Revenue'!$B:$B,'Kitsap Regulated - Price Out'!$A137,'[29]RM Revenue'!U:U)</f>
        <v>97.48</v>
      </c>
      <c r="K137" s="113">
        <f>SUMIF('[29]RM Revenue'!$B:$B,'Kitsap Regulated - Price Out'!$A137,'[29]RM Revenue'!V:V)</f>
        <v>97.48</v>
      </c>
      <c r="L137" s="113">
        <f>SUMIF('[29]RM Revenue'!$B:$B,'Kitsap Regulated - Price Out'!$A137,'[29]RM Revenue'!W:W)</f>
        <v>97.48</v>
      </c>
      <c r="M137" s="113">
        <f>SUMIF('[29]RM Revenue'!$B:$B,'Kitsap Regulated - Price Out'!$A137,'[29]RM Revenue'!X:X)</f>
        <v>97.48</v>
      </c>
      <c r="N137" s="113">
        <f>SUMIF('[29]RM Revenue'!$B:$B,'Kitsap Regulated - Price Out'!$A137,'[29]RM Revenue'!Y:Y)</f>
        <v>185.21</v>
      </c>
      <c r="O137" s="113">
        <f>SUMIF('[29]RM Revenue'!$B:$B,'Kitsap Regulated - Price Out'!$A137,'[29]RM Revenue'!Z:Z)</f>
        <v>194.96</v>
      </c>
      <c r="P137" s="113">
        <f>SUMIF('[29]RM Revenue'!$B:$B,'Kitsap Regulated - Price Out'!$A137,'[29]RM Revenue'!AA:AA)</f>
        <v>276.19</v>
      </c>
      <c r="Q137" s="113">
        <f>SUMIF('[29]RM Revenue'!$B:$B,'Kitsap Regulated - Price Out'!$A137,'[29]RM Revenue'!AB:AB)</f>
        <v>191.36</v>
      </c>
      <c r="R137" s="113">
        <f>SUMIF('[29]RM Revenue'!$B:$B,'Kitsap Regulated - Price Out'!$A137,'[29]RM Revenue'!AC:AC)</f>
        <v>194.96</v>
      </c>
      <c r="S137" s="113">
        <f>SUMIF('[29]RM Revenue'!$B:$B,'Kitsap Regulated - Price Out'!$A137,'[29]RM Revenue'!AD:AD)</f>
        <v>263.2</v>
      </c>
      <c r="T137" s="113">
        <f t="shared" si="66"/>
        <v>1890.76</v>
      </c>
      <c r="U137" s="113"/>
      <c r="V137" s="113">
        <f t="shared" si="81"/>
        <v>1</v>
      </c>
      <c r="W137" s="113">
        <f t="shared" si="81"/>
        <v>1</v>
      </c>
      <c r="X137" s="113">
        <f t="shared" si="81"/>
        <v>1</v>
      </c>
      <c r="Y137" s="113">
        <f t="shared" si="81"/>
        <v>1</v>
      </c>
      <c r="Z137" s="113">
        <f t="shared" si="81"/>
        <v>1</v>
      </c>
      <c r="AA137" s="113">
        <f t="shared" si="81"/>
        <v>1</v>
      </c>
      <c r="AB137" s="113">
        <f t="shared" si="80"/>
        <v>1.8999794829708658</v>
      </c>
      <c r="AC137" s="113">
        <f t="shared" si="80"/>
        <v>2</v>
      </c>
      <c r="AD137" s="113">
        <f t="shared" si="80"/>
        <v>2.8332991382847763</v>
      </c>
      <c r="AE137" s="113">
        <f t="shared" si="80"/>
        <v>1.9630693475584735</v>
      </c>
      <c r="AF137" s="113">
        <f t="shared" si="80"/>
        <v>2</v>
      </c>
      <c r="AG137" s="113">
        <f t="shared" si="80"/>
        <v>2.7000410340582683</v>
      </c>
      <c r="AH137" s="133">
        <f t="shared" si="67"/>
        <v>1.1285684975672665</v>
      </c>
      <c r="AI137" s="109"/>
      <c r="AJ137" s="159">
        <f t="shared" si="74"/>
        <v>97.745612934270895</v>
      </c>
      <c r="AK137" s="159">
        <f t="shared" si="75"/>
        <v>0.26561293427089083</v>
      </c>
      <c r="AL137" s="159">
        <f t="shared" si="76"/>
        <v>3.5971486819743888</v>
      </c>
      <c r="AM137" s="159">
        <f t="shared" si="77"/>
        <v>1894.3571486819744</v>
      </c>
      <c r="AN137" s="160">
        <f t="shared" si="78"/>
        <v>2.7247941554256342E-3</v>
      </c>
      <c r="AO137" s="160">
        <f t="shared" si="79"/>
        <v>1.9024882491561006E-3</v>
      </c>
    </row>
    <row r="138" spans="1:41" s="92" customFormat="1">
      <c r="A138" s="92" t="str">
        <f t="shared" si="65"/>
        <v>KITSAP CO -REGULATEDRolloffRORENT40M</v>
      </c>
      <c r="B138" s="92">
        <f t="shared" si="39"/>
        <v>1</v>
      </c>
      <c r="C138" s="110" t="s">
        <v>332</v>
      </c>
      <c r="D138" s="110" t="str">
        <f>VLOOKUP(C138,'[29]RM Revenue'!J:K,2,FALSE)</f>
        <v>40YD ROLL OFF-MNTHLY RENT</v>
      </c>
      <c r="E138" s="112">
        <f>VLOOKUP(A138,'[29]Kits Reg Svc Codes Jan-Jun'!$A$1:$H$809,8,FALSE)</f>
        <v>165.74</v>
      </c>
      <c r="F138" s="112">
        <f>VLOOKUP(A138,'[29]Service Codes'!$A$1:$H$808,8,FALSE)</f>
        <v>165.74</v>
      </c>
      <c r="G138" s="112"/>
      <c r="H138" s="113">
        <f>SUMIF('[29]RM Revenue'!$B:$B,'Kitsap Regulated - Price Out'!$A138,'[29]RM Revenue'!S:S)</f>
        <v>165.74</v>
      </c>
      <c r="I138" s="113">
        <f>SUMIF('[29]RM Revenue'!$B:$B,'Kitsap Regulated - Price Out'!$A138,'[29]RM Revenue'!T:T)</f>
        <v>165.74</v>
      </c>
      <c r="J138" s="113">
        <f>SUMIF('[29]RM Revenue'!$B:$B,'Kitsap Regulated - Price Out'!$A138,'[29]RM Revenue'!U:U)</f>
        <v>165.74</v>
      </c>
      <c r="K138" s="113">
        <f>SUMIF('[29]RM Revenue'!$B:$B,'Kitsap Regulated - Price Out'!$A138,'[29]RM Revenue'!V:V)</f>
        <v>165.74</v>
      </c>
      <c r="L138" s="113">
        <f>SUMIF('[29]RM Revenue'!$B:$B,'Kitsap Regulated - Price Out'!$A138,'[29]RM Revenue'!W:W)</f>
        <v>165.74</v>
      </c>
      <c r="M138" s="113">
        <f>SUMIF('[29]RM Revenue'!$B:$B,'Kitsap Regulated - Price Out'!$A138,'[29]RM Revenue'!X:X)</f>
        <v>165.74</v>
      </c>
      <c r="N138" s="113">
        <f>SUMIF('[29]RM Revenue'!$B:$B,'Kitsap Regulated - Price Out'!$A138,'[29]RM Revenue'!Y:Y)</f>
        <v>165.74</v>
      </c>
      <c r="O138" s="113">
        <f>SUMIF('[29]RM Revenue'!$B:$B,'Kitsap Regulated - Price Out'!$A138,'[29]RM Revenue'!Z:Z)</f>
        <v>165.74</v>
      </c>
      <c r="P138" s="113">
        <f>SUMIF('[29]RM Revenue'!$B:$B,'Kitsap Regulated - Price Out'!$A138,'[29]RM Revenue'!AA:AA)</f>
        <v>165.74</v>
      </c>
      <c r="Q138" s="113">
        <f>SUMIF('[29]RM Revenue'!$B:$B,'Kitsap Regulated - Price Out'!$A138,'[29]RM Revenue'!AB:AB)</f>
        <v>165.74</v>
      </c>
      <c r="R138" s="113">
        <f>SUMIF('[29]RM Revenue'!$B:$B,'Kitsap Regulated - Price Out'!$A138,'[29]RM Revenue'!AC:AC)</f>
        <v>165.74</v>
      </c>
      <c r="S138" s="113">
        <f>SUMIF('[29]RM Revenue'!$B:$B,'Kitsap Regulated - Price Out'!$A138,'[29]RM Revenue'!AD:AD)</f>
        <v>165.74</v>
      </c>
      <c r="T138" s="113">
        <f t="shared" si="66"/>
        <v>1988.88</v>
      </c>
      <c r="U138" s="113"/>
      <c r="V138" s="113">
        <f t="shared" si="81"/>
        <v>1</v>
      </c>
      <c r="W138" s="113">
        <f t="shared" si="81"/>
        <v>1</v>
      </c>
      <c r="X138" s="113">
        <f t="shared" si="81"/>
        <v>1</v>
      </c>
      <c r="Y138" s="113">
        <f t="shared" si="81"/>
        <v>1</v>
      </c>
      <c r="Z138" s="113">
        <f t="shared" si="81"/>
        <v>1</v>
      </c>
      <c r="AA138" s="113">
        <f t="shared" si="81"/>
        <v>1</v>
      </c>
      <c r="AB138" s="113">
        <f t="shared" si="80"/>
        <v>1</v>
      </c>
      <c r="AC138" s="113">
        <f t="shared" si="80"/>
        <v>1</v>
      </c>
      <c r="AD138" s="113">
        <f t="shared" si="80"/>
        <v>1</v>
      </c>
      <c r="AE138" s="113">
        <f t="shared" si="80"/>
        <v>1</v>
      </c>
      <c r="AF138" s="113">
        <f t="shared" si="80"/>
        <v>1</v>
      </c>
      <c r="AG138" s="113">
        <f t="shared" si="80"/>
        <v>1</v>
      </c>
      <c r="AH138" s="133">
        <f t="shared" si="67"/>
        <v>1</v>
      </c>
      <c r="AI138" s="109"/>
      <c r="AJ138" s="159">
        <f t="shared" si="74"/>
        <v>166.19160738332025</v>
      </c>
      <c r="AK138" s="159">
        <f t="shared" si="75"/>
        <v>0.45160738332023698</v>
      </c>
      <c r="AL138" s="159">
        <f t="shared" si="76"/>
        <v>5.4192885998428437</v>
      </c>
      <c r="AM138" s="159">
        <f t="shared" si="77"/>
        <v>1994.2992885998428</v>
      </c>
      <c r="AN138" s="160">
        <f t="shared" si="78"/>
        <v>2.7247941554255882E-3</v>
      </c>
      <c r="AO138" s="160">
        <f t="shared" si="79"/>
        <v>2.7247941554255882E-3</v>
      </c>
    </row>
    <row r="139" spans="1:41" s="92" customFormat="1">
      <c r="A139" s="92" t="str">
        <f t="shared" si="65"/>
        <v>KITSAP CO -REGULATEDRolloffROLID</v>
      </c>
      <c r="B139" s="92">
        <f t="shared" si="39"/>
        <v>1</v>
      </c>
      <c r="C139" s="110" t="s">
        <v>333</v>
      </c>
      <c r="D139" s="110" t="str">
        <f>VLOOKUP(C139,'[29]RM Revenue'!J:K,2,FALSE)</f>
        <v>ROLL OFF-LID</v>
      </c>
      <c r="E139" s="112">
        <f>VLOOKUP(A139,'[29]Kits Reg Svc Codes Jan-Jun'!$A$1:$H$809,8,FALSE)</f>
        <v>14.56</v>
      </c>
      <c r="F139" s="112">
        <f>VLOOKUP(A139,'[29]Service Codes'!$A$1:$H$808,8,FALSE)</f>
        <v>14.56</v>
      </c>
      <c r="G139" s="112"/>
      <c r="H139" s="113">
        <f>SUMIF('[29]RM Revenue'!$B:$B,'Kitsap Regulated - Price Out'!$A139,'[29]RM Revenue'!S:S)</f>
        <v>43.68</v>
      </c>
      <c r="I139" s="113">
        <f>SUMIF('[29]RM Revenue'!$B:$B,'Kitsap Regulated - Price Out'!$A139,'[29]RM Revenue'!T:T)</f>
        <v>43.68</v>
      </c>
      <c r="J139" s="113">
        <f>SUMIF('[29]RM Revenue'!$B:$B,'Kitsap Regulated - Price Out'!$A139,'[29]RM Revenue'!U:U)</f>
        <v>43.68</v>
      </c>
      <c r="K139" s="113">
        <f>SUMIF('[29]RM Revenue'!$B:$B,'Kitsap Regulated - Price Out'!$A139,'[29]RM Revenue'!V:V)</f>
        <v>43.68</v>
      </c>
      <c r="L139" s="113">
        <f>SUMIF('[29]RM Revenue'!$B:$B,'Kitsap Regulated - Price Out'!$A139,'[29]RM Revenue'!W:W)</f>
        <v>43.68</v>
      </c>
      <c r="M139" s="113">
        <f>SUMIF('[29]RM Revenue'!$B:$B,'Kitsap Regulated - Price Out'!$A139,'[29]RM Revenue'!X:X)</f>
        <v>43.68</v>
      </c>
      <c r="N139" s="113">
        <f>SUMIF('[29]RM Revenue'!$B:$B,'Kitsap Regulated - Price Out'!$A139,'[29]RM Revenue'!Y:Y)</f>
        <v>43.68</v>
      </c>
      <c r="O139" s="113">
        <f>SUMIF('[29]RM Revenue'!$B:$B,'Kitsap Regulated - Price Out'!$A139,'[29]RM Revenue'!Z:Z)</f>
        <v>58.24</v>
      </c>
      <c r="P139" s="113">
        <f>SUMIF('[29]RM Revenue'!$B:$B,'Kitsap Regulated - Price Out'!$A139,'[29]RM Revenue'!AA:AA)</f>
        <v>58.24</v>
      </c>
      <c r="Q139" s="113">
        <f>SUMIF('[29]RM Revenue'!$B:$B,'Kitsap Regulated - Price Out'!$A139,'[29]RM Revenue'!AB:AB)</f>
        <v>53.87</v>
      </c>
      <c r="R139" s="113">
        <f>SUMIF('[29]RM Revenue'!$B:$B,'Kitsap Regulated - Price Out'!$A139,'[29]RM Revenue'!AC:AC)</f>
        <v>75.709999999999994</v>
      </c>
      <c r="S139" s="113">
        <f>SUMIF('[29]RM Revenue'!$B:$B,'Kitsap Regulated - Price Out'!$A139,'[29]RM Revenue'!AD:AD)</f>
        <v>78.19</v>
      </c>
      <c r="T139" s="113">
        <f t="shared" si="66"/>
        <v>630.01</v>
      </c>
      <c r="U139" s="113"/>
      <c r="V139" s="113">
        <f t="shared" si="81"/>
        <v>3</v>
      </c>
      <c r="W139" s="113">
        <f t="shared" si="81"/>
        <v>3</v>
      </c>
      <c r="X139" s="113">
        <f t="shared" si="81"/>
        <v>3</v>
      </c>
      <c r="Y139" s="113">
        <f t="shared" si="81"/>
        <v>3</v>
      </c>
      <c r="Z139" s="113">
        <f t="shared" si="81"/>
        <v>3</v>
      </c>
      <c r="AA139" s="113">
        <f t="shared" si="81"/>
        <v>3</v>
      </c>
      <c r="AB139" s="113">
        <f t="shared" si="80"/>
        <v>3</v>
      </c>
      <c r="AC139" s="113">
        <f t="shared" si="80"/>
        <v>4</v>
      </c>
      <c r="AD139" s="113">
        <f t="shared" si="80"/>
        <v>4</v>
      </c>
      <c r="AE139" s="113">
        <f t="shared" si="80"/>
        <v>3.6998626373626369</v>
      </c>
      <c r="AF139" s="113">
        <f t="shared" si="80"/>
        <v>5.1998626373626369</v>
      </c>
      <c r="AG139" s="113">
        <f t="shared" si="80"/>
        <v>5.3701923076923075</v>
      </c>
      <c r="AH139" s="133">
        <f t="shared" si="67"/>
        <v>3</v>
      </c>
      <c r="AI139" s="109"/>
      <c r="AJ139" s="159">
        <f t="shared" si="74"/>
        <v>14.599673002902998</v>
      </c>
      <c r="AK139" s="159">
        <f t="shared" si="75"/>
        <v>3.9673002902997467E-2</v>
      </c>
      <c r="AL139" s="159">
        <f t="shared" si="76"/>
        <v>1.4282281045079088</v>
      </c>
      <c r="AM139" s="159">
        <f t="shared" si="77"/>
        <v>631.43822810450786</v>
      </c>
      <c r="AN139" s="160">
        <f t="shared" si="78"/>
        <v>2.7247941554256502E-3</v>
      </c>
      <c r="AO139" s="160">
        <f t="shared" si="79"/>
        <v>2.2669927533021839E-3</v>
      </c>
    </row>
    <row r="140" spans="1:41" s="92" customFormat="1">
      <c r="A140" s="92" t="str">
        <f t="shared" si="65"/>
        <v>KITSAP CO -REGULATEDRolloffRODEL</v>
      </c>
      <c r="B140" s="92">
        <f t="shared" si="39"/>
        <v>1</v>
      </c>
      <c r="C140" s="110" t="s">
        <v>334</v>
      </c>
      <c r="D140" s="110" t="str">
        <f>VLOOKUP(C140,'[29]RM Revenue'!J:K,2,FALSE)</f>
        <v>ROLL OFF-DELIVERY</v>
      </c>
      <c r="E140" s="112">
        <f>VLOOKUP(A140,'[29]Kits Reg Svc Codes Jan-Jun'!$A$1:$H$809,8,FALSE)</f>
        <v>77.959999999999994</v>
      </c>
      <c r="F140" s="112">
        <f>VLOOKUP(A140,'[29]Service Codes'!$A$1:$H$808,8,FALSE)</f>
        <v>77.959999999999994</v>
      </c>
      <c r="G140" s="112"/>
      <c r="H140" s="113">
        <f>SUMIF('[29]RM Revenue'!$B:$B,'Kitsap Regulated - Price Out'!$A140,'[29]RM Revenue'!S:S)</f>
        <v>545.72</v>
      </c>
      <c r="I140" s="113">
        <f>SUMIF('[29]RM Revenue'!$B:$B,'Kitsap Regulated - Price Out'!$A140,'[29]RM Revenue'!T:T)</f>
        <v>389.8</v>
      </c>
      <c r="J140" s="113">
        <f>SUMIF('[29]RM Revenue'!$B:$B,'Kitsap Regulated - Price Out'!$A140,'[29]RM Revenue'!U:U)</f>
        <v>701.64</v>
      </c>
      <c r="K140" s="113">
        <f>SUMIF('[29]RM Revenue'!$B:$B,'Kitsap Regulated - Price Out'!$A140,'[29]RM Revenue'!V:V)</f>
        <v>1013.48</v>
      </c>
      <c r="L140" s="113">
        <f>SUMIF('[29]RM Revenue'!$B:$B,'Kitsap Regulated - Price Out'!$A140,'[29]RM Revenue'!W:W)</f>
        <v>1169.4000000000001</v>
      </c>
      <c r="M140" s="113">
        <f>SUMIF('[29]RM Revenue'!$B:$B,'Kitsap Regulated - Price Out'!$A140,'[29]RM Revenue'!X:X)</f>
        <v>1091.44</v>
      </c>
      <c r="N140" s="113">
        <f>SUMIF('[29]RM Revenue'!$B:$B,'Kitsap Regulated - Price Out'!$A140,'[29]RM Revenue'!Y:Y)</f>
        <v>935.52</v>
      </c>
      <c r="O140" s="113">
        <f>SUMIF('[29]RM Revenue'!$B:$B,'Kitsap Regulated - Price Out'!$A140,'[29]RM Revenue'!Z:Z)</f>
        <v>701.64</v>
      </c>
      <c r="P140" s="113">
        <f>SUMIF('[29]RM Revenue'!$B:$B,'Kitsap Regulated - Price Out'!$A140,'[29]RM Revenue'!AA:AA)</f>
        <v>311.83999999999997</v>
      </c>
      <c r="Q140" s="113">
        <f>SUMIF('[29]RM Revenue'!$B:$B,'Kitsap Regulated - Price Out'!$A140,'[29]RM Revenue'!AB:AB)</f>
        <v>857.56</v>
      </c>
      <c r="R140" s="113">
        <f>SUMIF('[29]RM Revenue'!$B:$B,'Kitsap Regulated - Price Out'!$A140,'[29]RM Revenue'!AC:AC)</f>
        <v>935.52</v>
      </c>
      <c r="S140" s="113">
        <f>SUMIF('[29]RM Revenue'!$B:$B,'Kitsap Regulated - Price Out'!$A140,'[29]RM Revenue'!AD:AD)</f>
        <v>467.76</v>
      </c>
      <c r="T140" s="113">
        <f t="shared" si="66"/>
        <v>9121.3200000000015</v>
      </c>
      <c r="U140" s="113"/>
      <c r="V140" s="113">
        <f t="shared" si="81"/>
        <v>7.0000000000000009</v>
      </c>
      <c r="W140" s="113">
        <f t="shared" si="81"/>
        <v>5.0000000000000009</v>
      </c>
      <c r="X140" s="113">
        <f t="shared" si="81"/>
        <v>9</v>
      </c>
      <c r="Y140" s="113">
        <f t="shared" si="81"/>
        <v>13.000000000000002</v>
      </c>
      <c r="Z140" s="113">
        <f t="shared" si="81"/>
        <v>15.000000000000002</v>
      </c>
      <c r="AA140" s="113">
        <f t="shared" si="81"/>
        <v>14.000000000000002</v>
      </c>
      <c r="AB140" s="113">
        <f t="shared" si="80"/>
        <v>12</v>
      </c>
      <c r="AC140" s="113">
        <f t="shared" si="80"/>
        <v>9</v>
      </c>
      <c r="AD140" s="113">
        <f t="shared" si="80"/>
        <v>4</v>
      </c>
      <c r="AE140" s="113">
        <f t="shared" si="80"/>
        <v>11</v>
      </c>
      <c r="AF140" s="113">
        <f t="shared" si="80"/>
        <v>12</v>
      </c>
      <c r="AG140" s="113">
        <f t="shared" si="80"/>
        <v>6</v>
      </c>
      <c r="AH140" s="133">
        <f t="shared" si="67"/>
        <v>10.714285714285714</v>
      </c>
      <c r="AI140" s="109"/>
      <c r="AJ140" s="159">
        <f t="shared" si="74"/>
        <v>78.172424952356977</v>
      </c>
      <c r="AK140" s="159">
        <f t="shared" si="75"/>
        <v>0.212424952356983</v>
      </c>
      <c r="AL140" s="159">
        <f t="shared" si="76"/>
        <v>27.311779588754955</v>
      </c>
      <c r="AM140" s="159">
        <f t="shared" si="77"/>
        <v>9148.6317795887571</v>
      </c>
      <c r="AN140" s="160">
        <f t="shared" si="78"/>
        <v>2.7247941554256415E-3</v>
      </c>
      <c r="AO140" s="160">
        <f t="shared" si="79"/>
        <v>2.9942792916765283E-3</v>
      </c>
    </row>
    <row r="141" spans="1:41" s="92" customFormat="1">
      <c r="A141" s="92" t="str">
        <f t="shared" si="65"/>
        <v>KITSAP CO -REGULATEDRolloffROMILE</v>
      </c>
      <c r="B141" s="92">
        <f t="shared" si="39"/>
        <v>1</v>
      </c>
      <c r="C141" s="110" t="s">
        <v>335</v>
      </c>
      <c r="D141" s="110" t="str">
        <f>VLOOKUP(C141,'[29]RM Revenue'!J:K,2,FALSE)</f>
        <v>ROLL OFF-MILEAGE</v>
      </c>
      <c r="E141" s="112">
        <f>VLOOKUP(A141,'[29]Kits Reg Svc Codes Jan-Jun'!$A$1:$H$809,8,FALSE)</f>
        <v>2.4300000000000002</v>
      </c>
      <c r="F141" s="112">
        <f>VLOOKUP(A141,'[29]Service Codes'!$A$1:$H$808,8,FALSE)</f>
        <v>2.4300000000000002</v>
      </c>
      <c r="G141" s="112"/>
      <c r="H141" s="113">
        <f>SUMIF('[29]RM Revenue'!$B:$B,'Kitsap Regulated - Price Out'!$A141,'[29]RM Revenue'!S:S)</f>
        <v>60.75</v>
      </c>
      <c r="I141" s="113">
        <f>SUMIF('[29]RM Revenue'!$B:$B,'Kitsap Regulated - Price Out'!$A141,'[29]RM Revenue'!T:T)</f>
        <v>60.75</v>
      </c>
      <c r="J141" s="113">
        <f>SUMIF('[29]RM Revenue'!$B:$B,'Kitsap Regulated - Price Out'!$A141,'[29]RM Revenue'!U:U)</f>
        <v>58.32</v>
      </c>
      <c r="K141" s="113">
        <f>SUMIF('[29]RM Revenue'!$B:$B,'Kitsap Regulated - Price Out'!$A141,'[29]RM Revenue'!V:V)</f>
        <v>97.2</v>
      </c>
      <c r="L141" s="113">
        <f>SUMIF('[29]RM Revenue'!$B:$B,'Kitsap Regulated - Price Out'!$A141,'[29]RM Revenue'!W:W)</f>
        <v>279.45</v>
      </c>
      <c r="M141" s="113">
        <f>SUMIF('[29]RM Revenue'!$B:$B,'Kitsap Regulated - Price Out'!$A141,'[29]RM Revenue'!X:X)</f>
        <v>131.22</v>
      </c>
      <c r="N141" s="113">
        <f>SUMIF('[29]RM Revenue'!$B:$B,'Kitsap Regulated - Price Out'!$A141,'[29]RM Revenue'!Y:Y)</f>
        <v>199.26</v>
      </c>
      <c r="O141" s="113">
        <f>SUMIF('[29]RM Revenue'!$B:$B,'Kitsap Regulated - Price Out'!$A141,'[29]RM Revenue'!Z:Z)</f>
        <v>172.53</v>
      </c>
      <c r="P141" s="113">
        <f>SUMIF('[29]RM Revenue'!$B:$B,'Kitsap Regulated - Price Out'!$A141,'[29]RM Revenue'!AA:AA)</f>
        <v>82.62</v>
      </c>
      <c r="Q141" s="113">
        <f>SUMIF('[29]RM Revenue'!$B:$B,'Kitsap Regulated - Price Out'!$A141,'[29]RM Revenue'!AB:AB)</f>
        <v>116.64</v>
      </c>
      <c r="R141" s="113">
        <f>SUMIF('[29]RM Revenue'!$B:$B,'Kitsap Regulated - Price Out'!$A141,'[29]RM Revenue'!AC:AC)</f>
        <v>128.79</v>
      </c>
      <c r="S141" s="113">
        <f>SUMIF('[29]RM Revenue'!$B:$B,'Kitsap Regulated - Price Out'!$A141,'[29]RM Revenue'!AD:AD)</f>
        <v>145.80000000000001</v>
      </c>
      <c r="T141" s="113">
        <f t="shared" si="66"/>
        <v>1533.33</v>
      </c>
      <c r="U141" s="113"/>
      <c r="V141" s="113">
        <f t="shared" si="81"/>
        <v>25</v>
      </c>
      <c r="W141" s="113">
        <f t="shared" si="81"/>
        <v>25</v>
      </c>
      <c r="X141" s="113">
        <f t="shared" si="81"/>
        <v>24</v>
      </c>
      <c r="Y141" s="113">
        <f t="shared" si="81"/>
        <v>40</v>
      </c>
      <c r="Z141" s="113">
        <f t="shared" si="81"/>
        <v>114.99999999999999</v>
      </c>
      <c r="AA141" s="113">
        <f t="shared" si="81"/>
        <v>53.999999999999993</v>
      </c>
      <c r="AB141" s="113">
        <f t="shared" si="80"/>
        <v>81.999999999999986</v>
      </c>
      <c r="AC141" s="113">
        <f t="shared" si="80"/>
        <v>71</v>
      </c>
      <c r="AD141" s="113">
        <f t="shared" si="80"/>
        <v>34</v>
      </c>
      <c r="AE141" s="113">
        <f t="shared" si="80"/>
        <v>48</v>
      </c>
      <c r="AF141" s="113">
        <f t="shared" si="80"/>
        <v>52.999999999999993</v>
      </c>
      <c r="AG141" s="113">
        <f t="shared" si="80"/>
        <v>60</v>
      </c>
      <c r="AH141" s="133">
        <f t="shared" si="67"/>
        <v>52.142857142857146</v>
      </c>
      <c r="AI141" s="109"/>
      <c r="AJ141" s="159">
        <f t="shared" si="74"/>
        <v>2.4366212497976845</v>
      </c>
      <c r="AK141" s="159">
        <f t="shared" si="75"/>
        <v>6.6212497976843032E-3</v>
      </c>
      <c r="AL141" s="159">
        <f t="shared" si="76"/>
        <v>4.143010587693893</v>
      </c>
      <c r="AM141" s="159">
        <f t="shared" si="77"/>
        <v>1537.4730105876938</v>
      </c>
      <c r="AN141" s="160">
        <f t="shared" si="78"/>
        <v>2.7247941554256389E-3</v>
      </c>
      <c r="AO141" s="160">
        <f t="shared" si="79"/>
        <v>2.7019693006031923E-3</v>
      </c>
    </row>
    <row r="142" spans="1:41" s="92" customFormat="1">
      <c r="A142" s="92" t="str">
        <f t="shared" si="65"/>
        <v>KITSAP CO -REGULATEDRolloffROHAUL10T</v>
      </c>
      <c r="B142" s="92">
        <f t="shared" si="39"/>
        <v>1</v>
      </c>
      <c r="C142" s="110" t="s">
        <v>318</v>
      </c>
      <c r="D142" s="110" t="str">
        <f>VLOOKUP(C142,'[29]RM Revenue'!J:K,2,FALSE)</f>
        <v>ROHAUL10T</v>
      </c>
      <c r="E142" s="112">
        <f>VLOOKUP(A142,'[29]Kits Reg Svc Codes Jan-Jun'!$A$1:$H$809,8,FALSE)</f>
        <v>83.93</v>
      </c>
      <c r="F142" s="112">
        <f>VLOOKUP(A142,'[29]Service Codes'!$A$1:$H$808,8,FALSE)</f>
        <v>83.93</v>
      </c>
      <c r="G142" s="112"/>
      <c r="H142" s="113">
        <f>SUMIF('[29]RM Revenue'!$B:$B,'Kitsap Regulated - Price Out'!$A142,'[29]RM Revenue'!S:S)</f>
        <v>0</v>
      </c>
      <c r="I142" s="113">
        <f>SUMIF('[29]RM Revenue'!$B:$B,'Kitsap Regulated - Price Out'!$A142,'[29]RM Revenue'!T:T)</f>
        <v>0</v>
      </c>
      <c r="J142" s="113">
        <f>SUMIF('[29]RM Revenue'!$B:$B,'Kitsap Regulated - Price Out'!$A142,'[29]RM Revenue'!U:U)</f>
        <v>83.93</v>
      </c>
      <c r="K142" s="113">
        <f>SUMIF('[29]RM Revenue'!$B:$B,'Kitsap Regulated - Price Out'!$A142,'[29]RM Revenue'!V:V)</f>
        <v>209.82</v>
      </c>
      <c r="L142" s="113">
        <f>SUMIF('[29]RM Revenue'!$B:$B,'Kitsap Regulated - Price Out'!$A142,'[29]RM Revenue'!W:W)</f>
        <v>0</v>
      </c>
      <c r="M142" s="113">
        <f>SUMIF('[29]RM Revenue'!$B:$B,'Kitsap Regulated - Price Out'!$A142,'[29]RM Revenue'!X:X)</f>
        <v>0</v>
      </c>
      <c r="N142" s="113">
        <f>SUMIF('[29]RM Revenue'!$B:$B,'Kitsap Regulated - Price Out'!$A142,'[29]RM Revenue'!Y:Y)</f>
        <v>83.93</v>
      </c>
      <c r="O142" s="113">
        <f>SUMIF('[29]RM Revenue'!$B:$B,'Kitsap Regulated - Price Out'!$A142,'[29]RM Revenue'!Z:Z)</f>
        <v>0</v>
      </c>
      <c r="P142" s="113">
        <f>SUMIF('[29]RM Revenue'!$B:$B,'Kitsap Regulated - Price Out'!$A142,'[29]RM Revenue'!AA:AA)</f>
        <v>0</v>
      </c>
      <c r="Q142" s="113">
        <f>SUMIF('[29]RM Revenue'!$B:$B,'Kitsap Regulated - Price Out'!$A142,'[29]RM Revenue'!AB:AB)</f>
        <v>0</v>
      </c>
      <c r="R142" s="113">
        <f>SUMIF('[29]RM Revenue'!$B:$B,'Kitsap Regulated - Price Out'!$A142,'[29]RM Revenue'!AC:AC)</f>
        <v>0</v>
      </c>
      <c r="S142" s="113">
        <f>SUMIF('[29]RM Revenue'!$B:$B,'Kitsap Regulated - Price Out'!$A142,'[29]RM Revenue'!AD:AD)</f>
        <v>251.79</v>
      </c>
      <c r="T142" s="113">
        <f t="shared" si="66"/>
        <v>629.47</v>
      </c>
      <c r="U142" s="113"/>
      <c r="V142" s="113">
        <f t="shared" si="81"/>
        <v>0</v>
      </c>
      <c r="W142" s="113">
        <f t="shared" si="81"/>
        <v>0</v>
      </c>
      <c r="X142" s="113">
        <f t="shared" si="81"/>
        <v>1</v>
      </c>
      <c r="Y142" s="113">
        <f t="shared" si="81"/>
        <v>2.4999404265459306</v>
      </c>
      <c r="Z142" s="113">
        <f t="shared" si="81"/>
        <v>0</v>
      </c>
      <c r="AA142" s="113">
        <f t="shared" si="81"/>
        <v>0</v>
      </c>
      <c r="AB142" s="113">
        <f t="shared" si="80"/>
        <v>1</v>
      </c>
      <c r="AC142" s="113">
        <f t="shared" si="80"/>
        <v>0</v>
      </c>
      <c r="AD142" s="113">
        <f t="shared" si="80"/>
        <v>0</v>
      </c>
      <c r="AE142" s="113">
        <f t="shared" si="80"/>
        <v>0</v>
      </c>
      <c r="AF142" s="113">
        <f t="shared" si="80"/>
        <v>0</v>
      </c>
      <c r="AG142" s="113">
        <f t="shared" si="80"/>
        <v>2.9999999999999996</v>
      </c>
      <c r="AH142" s="133">
        <f t="shared" si="67"/>
        <v>0.64284863236370438</v>
      </c>
      <c r="AI142" s="109"/>
      <c r="AJ142" s="159">
        <f t="shared" si="74"/>
        <v>84.158691973464883</v>
      </c>
      <c r="AK142" s="159">
        <f t="shared" si="75"/>
        <v>0.22869197346487624</v>
      </c>
      <c r="AL142" s="159">
        <f t="shared" si="76"/>
        <v>1.7641718684934271</v>
      </c>
      <c r="AM142" s="159">
        <f t="shared" si="77"/>
        <v>631.23417186849349</v>
      </c>
      <c r="AN142" s="160">
        <f t="shared" si="78"/>
        <v>2.7247941554256667E-3</v>
      </c>
      <c r="AO142" s="160">
        <f t="shared" si="79"/>
        <v>2.8026305757119911E-3</v>
      </c>
    </row>
    <row r="143" spans="1:41" s="92" customFormat="1" hidden="1">
      <c r="A143" s="92" t="str">
        <f t="shared" si="65"/>
        <v>KITSAP CO -REGULATEDRolloffSP</v>
      </c>
      <c r="B143" s="92">
        <f t="shared" si="39"/>
        <v>1</v>
      </c>
      <c r="C143" s="110" t="s">
        <v>337</v>
      </c>
      <c r="D143" s="110" t="str">
        <f>VLOOKUP(C143,'[29]RM Revenue'!J:K,2,FALSE)</f>
        <v>SPECIAL PICKUP</v>
      </c>
      <c r="E143" s="112" t="e">
        <f>VLOOKUP(A143,'[29]Kits Reg Svc Codes Jan-Jun'!$A$1:$H$809,8,FALSE)</f>
        <v>#N/A</v>
      </c>
      <c r="F143" s="112" t="e">
        <f>VLOOKUP(A143,'[29]Service Codes'!$A$1:$H$808,8,FALSE)</f>
        <v>#N/A</v>
      </c>
      <c r="G143" s="112"/>
      <c r="H143" s="113">
        <f>SUMIF('[29]RM Revenue'!$B:$B,'Kitsap Regulated - Price Out'!$A143,'[29]RM Revenue'!S:S)</f>
        <v>0</v>
      </c>
      <c r="I143" s="113">
        <f>SUMIF('[29]RM Revenue'!$B:$B,'Kitsap Regulated - Price Out'!$A143,'[29]RM Revenue'!T:T)</f>
        <v>0</v>
      </c>
      <c r="J143" s="113">
        <f>SUMIF('[29]RM Revenue'!$B:$B,'Kitsap Regulated - Price Out'!$A143,'[29]RM Revenue'!U:U)</f>
        <v>0</v>
      </c>
      <c r="K143" s="113">
        <f>SUMIF('[29]RM Revenue'!$B:$B,'Kitsap Regulated - Price Out'!$A143,'[29]RM Revenue'!V:V)</f>
        <v>151.68</v>
      </c>
      <c r="L143" s="113">
        <f>SUMIF('[29]RM Revenue'!$B:$B,'Kitsap Regulated - Price Out'!$A143,'[29]RM Revenue'!W:W)</f>
        <v>0</v>
      </c>
      <c r="M143" s="113">
        <f>SUMIF('[29]RM Revenue'!$B:$B,'Kitsap Regulated - Price Out'!$A143,'[29]RM Revenue'!X:X)</f>
        <v>0</v>
      </c>
      <c r="N143" s="113">
        <f>SUMIF('[29]RM Revenue'!$B:$B,'Kitsap Regulated - Price Out'!$A143,'[29]RM Revenue'!Y:Y)</f>
        <v>151.68</v>
      </c>
      <c r="O143" s="113">
        <f>SUMIF('[29]RM Revenue'!$B:$B,'Kitsap Regulated - Price Out'!$A143,'[29]RM Revenue'!Z:Z)</f>
        <v>0</v>
      </c>
      <c r="P143" s="113">
        <f>SUMIF('[29]RM Revenue'!$B:$B,'Kitsap Regulated - Price Out'!$A143,'[29]RM Revenue'!AA:AA)</f>
        <v>151.68</v>
      </c>
      <c r="Q143" s="113">
        <f>SUMIF('[29]RM Revenue'!$B:$B,'Kitsap Regulated - Price Out'!$A143,'[29]RM Revenue'!AB:AB)</f>
        <v>0</v>
      </c>
      <c r="R143" s="113">
        <f>SUMIF('[29]RM Revenue'!$B:$B,'Kitsap Regulated - Price Out'!$A143,'[29]RM Revenue'!AC:AC)</f>
        <v>151.68</v>
      </c>
      <c r="S143" s="113">
        <f>SUMIF('[29]RM Revenue'!$B:$B,'Kitsap Regulated - Price Out'!$A143,'[29]RM Revenue'!AD:AD)</f>
        <v>151.68</v>
      </c>
      <c r="T143" s="113">
        <f t="shared" si="66"/>
        <v>758.40000000000009</v>
      </c>
      <c r="U143" s="113"/>
      <c r="V143" s="113">
        <f t="shared" si="81"/>
        <v>0</v>
      </c>
      <c r="W143" s="113">
        <f t="shared" si="81"/>
        <v>0</v>
      </c>
      <c r="X143" s="113">
        <f t="shared" si="81"/>
        <v>0</v>
      </c>
      <c r="Y143" s="113">
        <f t="shared" si="81"/>
        <v>0</v>
      </c>
      <c r="Z143" s="113">
        <f t="shared" si="81"/>
        <v>0</v>
      </c>
      <c r="AA143" s="113">
        <f t="shared" si="81"/>
        <v>0</v>
      </c>
      <c r="AB143" s="113">
        <f t="shared" si="80"/>
        <v>0</v>
      </c>
      <c r="AC143" s="113">
        <f t="shared" si="80"/>
        <v>0</v>
      </c>
      <c r="AD143" s="113">
        <f t="shared" si="80"/>
        <v>0</v>
      </c>
      <c r="AE143" s="113">
        <f t="shared" si="80"/>
        <v>0</v>
      </c>
      <c r="AF143" s="113">
        <f t="shared" si="80"/>
        <v>0</v>
      </c>
      <c r="AG143" s="113">
        <f t="shared" si="80"/>
        <v>0</v>
      </c>
      <c r="AH143" s="133">
        <f t="shared" si="67"/>
        <v>0</v>
      </c>
      <c r="AI143" s="109"/>
      <c r="AJ143" s="159">
        <f t="shared" si="74"/>
        <v>0</v>
      </c>
      <c r="AK143" s="159">
        <f t="shared" si="75"/>
        <v>0</v>
      </c>
      <c r="AL143" s="159">
        <f t="shared" si="76"/>
        <v>0</v>
      </c>
      <c r="AM143" s="159">
        <f t="shared" si="77"/>
        <v>758.40000000000009</v>
      </c>
      <c r="AN143" s="160" t="e">
        <f t="shared" si="78"/>
        <v>#N/A</v>
      </c>
      <c r="AO143" s="160">
        <f t="shared" si="79"/>
        <v>0</v>
      </c>
    </row>
    <row r="144" spans="1:41" s="92" customFormat="1" hidden="1">
      <c r="A144" s="92" t="str">
        <f>$A$1&amp;"SURC"&amp;C144</f>
        <v>KITSAP CO -REGULATEDSURCFUEL-RO MASON</v>
      </c>
      <c r="B144" s="92">
        <f t="shared" ref="B144:B165" si="82">COUNTIF(C:C,C144)</f>
        <v>1</v>
      </c>
      <c r="C144" s="110" t="s">
        <v>338</v>
      </c>
      <c r="D144" s="110" t="str">
        <f>VLOOKUP(C144,'[29]RM Revenue'!J:K,2,FALSE)</f>
        <v>FUEL &amp; MATERIAL SURCHARGE</v>
      </c>
      <c r="E144" s="112" t="e">
        <f>VLOOKUP(A144,'[29]Kits Reg Svc Codes Jan-Jun'!$A$1:$H$809,8,FALSE)</f>
        <v>#N/A</v>
      </c>
      <c r="F144" s="112" t="e">
        <f>VLOOKUP(A144,'[29]Service Codes'!$A$1:$H$808,8,FALSE)</f>
        <v>#N/A</v>
      </c>
      <c r="G144" s="112"/>
      <c r="H144" s="113">
        <f>SUMIF('[29]RM Revenue'!$B:$B,'Kitsap Regulated - Price Out'!$A144,'[29]RM Revenue'!S:S)</f>
        <v>0</v>
      </c>
      <c r="I144" s="113">
        <f>SUMIF('[29]RM Revenue'!$B:$B,'Kitsap Regulated - Price Out'!$A144,'[29]RM Revenue'!T:T)</f>
        <v>0</v>
      </c>
      <c r="J144" s="113">
        <f>SUMIF('[29]RM Revenue'!$B:$B,'Kitsap Regulated - Price Out'!$A144,'[29]RM Revenue'!U:U)</f>
        <v>0</v>
      </c>
      <c r="K144" s="113">
        <f>SUMIF('[29]RM Revenue'!$B:$B,'Kitsap Regulated - Price Out'!$A144,'[29]RM Revenue'!V:V)</f>
        <v>0</v>
      </c>
      <c r="L144" s="113">
        <f>SUMIF('[29]RM Revenue'!$B:$B,'Kitsap Regulated - Price Out'!$A144,'[29]RM Revenue'!W:W)</f>
        <v>0</v>
      </c>
      <c r="M144" s="113">
        <f>SUMIF('[29]RM Revenue'!$B:$B,'Kitsap Regulated - Price Out'!$A144,'[29]RM Revenue'!X:X)</f>
        <v>0</v>
      </c>
      <c r="N144" s="113">
        <f>SUMIF('[29]RM Revenue'!$B:$B,'Kitsap Regulated - Price Out'!$A144,'[29]RM Revenue'!Y:Y)</f>
        <v>0</v>
      </c>
      <c r="O144" s="113">
        <f>SUMIF('[29]RM Revenue'!$B:$B,'Kitsap Regulated - Price Out'!$A144,'[29]RM Revenue'!Z:Z)</f>
        <v>0</v>
      </c>
      <c r="P144" s="113">
        <f>SUMIF('[29]RM Revenue'!$B:$B,'Kitsap Regulated - Price Out'!$A144,'[29]RM Revenue'!AA:AA)</f>
        <v>0</v>
      </c>
      <c r="Q144" s="113">
        <f>SUMIF('[29]RM Revenue'!$B:$B,'Kitsap Regulated - Price Out'!$A144,'[29]RM Revenue'!AB:AB)</f>
        <v>0</v>
      </c>
      <c r="R144" s="113">
        <f>SUMIF('[29]RM Revenue'!$B:$B,'Kitsap Regulated - Price Out'!$A144,'[29]RM Revenue'!AC:AC)</f>
        <v>0</v>
      </c>
      <c r="S144" s="113">
        <f>SUMIF('[29]RM Revenue'!$B:$B,'Kitsap Regulated - Price Out'!$A144,'[29]RM Revenue'!AD:AD)</f>
        <v>0</v>
      </c>
      <c r="T144" s="113">
        <f t="shared" si="66"/>
        <v>0</v>
      </c>
      <c r="U144" s="113"/>
      <c r="V144" s="113">
        <f t="shared" si="81"/>
        <v>0</v>
      </c>
      <c r="W144" s="113">
        <f t="shared" si="81"/>
        <v>0</v>
      </c>
      <c r="X144" s="113">
        <f t="shared" si="81"/>
        <v>0</v>
      </c>
      <c r="Y144" s="113">
        <f t="shared" si="81"/>
        <v>0</v>
      </c>
      <c r="Z144" s="113">
        <f t="shared" si="81"/>
        <v>0</v>
      </c>
      <c r="AA144" s="113">
        <f t="shared" si="81"/>
        <v>0</v>
      </c>
      <c r="AB144" s="113">
        <f t="shared" si="80"/>
        <v>0</v>
      </c>
      <c r="AC144" s="113">
        <f t="shared" si="80"/>
        <v>0</v>
      </c>
      <c r="AD144" s="113">
        <f t="shared" si="80"/>
        <v>0</v>
      </c>
      <c r="AE144" s="113">
        <f t="shared" si="80"/>
        <v>0</v>
      </c>
      <c r="AF144" s="113">
        <f t="shared" si="80"/>
        <v>0</v>
      </c>
      <c r="AG144" s="113">
        <f t="shared" si="80"/>
        <v>0</v>
      </c>
      <c r="AH144" s="133">
        <f t="shared" si="67"/>
        <v>0</v>
      </c>
      <c r="AI144" s="109"/>
      <c r="AJ144" s="159">
        <f t="shared" si="74"/>
        <v>0</v>
      </c>
      <c r="AK144" s="159">
        <f t="shared" si="75"/>
        <v>0</v>
      </c>
      <c r="AL144" s="159">
        <f t="shared" si="76"/>
        <v>0</v>
      </c>
      <c r="AM144" s="159">
        <f t="shared" si="77"/>
        <v>0</v>
      </c>
      <c r="AN144" s="160" t="e">
        <f t="shared" si="78"/>
        <v>#N/A</v>
      </c>
      <c r="AO144" s="160" t="e">
        <f t="shared" si="79"/>
        <v>#DIV/0!</v>
      </c>
    </row>
    <row r="145" spans="1:41" s="92" customFormat="1" ht="13.5" customHeight="1">
      <c r="A145" s="92" t="str">
        <f>$A$1&amp;"Rolloff"&amp;C145</f>
        <v>KITSAP CO -REGULATEDRolloffWASHOUT</v>
      </c>
      <c r="B145" s="92">
        <f t="shared" si="82"/>
        <v>1</v>
      </c>
      <c r="C145" s="110" t="s">
        <v>336</v>
      </c>
      <c r="D145" s="110" t="str">
        <f>VLOOKUP(C145,'[29]RM Revenue'!J:K,2,FALSE)</f>
        <v>WASHING FEE</v>
      </c>
      <c r="E145" s="112">
        <f>VLOOKUP(A145,'[29]Kits Reg Svc Codes Jan-Jun'!$A$1:$H$809,8,FALSE)</f>
        <v>10.11</v>
      </c>
      <c r="F145" s="112">
        <f>VLOOKUP(A145,'[29]Service Codes'!$A$1:$H$808,8,FALSE)</f>
        <v>10.11</v>
      </c>
      <c r="G145" s="112"/>
      <c r="H145" s="113">
        <f>SUMIF('[29]RM Revenue'!$B:$B,'Kitsap Regulated - Price Out'!$A145,'[29]RM Revenue'!S:S)</f>
        <v>0</v>
      </c>
      <c r="I145" s="113">
        <f>SUMIF('[29]RM Revenue'!$B:$B,'Kitsap Regulated - Price Out'!$A145,'[29]RM Revenue'!T:T)</f>
        <v>0</v>
      </c>
      <c r="J145" s="113">
        <f>SUMIF('[29]RM Revenue'!$B:$B,'Kitsap Regulated - Price Out'!$A145,'[29]RM Revenue'!U:U)</f>
        <v>0</v>
      </c>
      <c r="K145" s="113">
        <f>SUMIF('[29]RM Revenue'!$B:$B,'Kitsap Regulated - Price Out'!$A145,'[29]RM Revenue'!V:V)</f>
        <v>0</v>
      </c>
      <c r="L145" s="113">
        <f>SUMIF('[29]RM Revenue'!$B:$B,'Kitsap Regulated - Price Out'!$A145,'[29]RM Revenue'!W:W)</f>
        <v>0</v>
      </c>
      <c r="M145" s="113">
        <f>SUMIF('[29]RM Revenue'!$B:$B,'Kitsap Regulated - Price Out'!$A145,'[29]RM Revenue'!X:X)</f>
        <v>10.11</v>
      </c>
      <c r="N145" s="113">
        <f>SUMIF('[29]RM Revenue'!$B:$B,'Kitsap Regulated - Price Out'!$A145,'[29]RM Revenue'!Y:Y)</f>
        <v>0</v>
      </c>
      <c r="O145" s="113">
        <f>SUMIF('[29]RM Revenue'!$B:$B,'Kitsap Regulated - Price Out'!$A145,'[29]RM Revenue'!Z:Z)</f>
        <v>0</v>
      </c>
      <c r="P145" s="113">
        <f>SUMIF('[29]RM Revenue'!$B:$B,'Kitsap Regulated - Price Out'!$A145,'[29]RM Revenue'!AA:AA)</f>
        <v>0</v>
      </c>
      <c r="Q145" s="113">
        <f>SUMIF('[29]RM Revenue'!$B:$B,'Kitsap Regulated - Price Out'!$A145,'[29]RM Revenue'!AB:AB)</f>
        <v>0</v>
      </c>
      <c r="R145" s="113">
        <f>SUMIF('[29]RM Revenue'!$B:$B,'Kitsap Regulated - Price Out'!$A145,'[29]RM Revenue'!AC:AC)</f>
        <v>0</v>
      </c>
      <c r="S145" s="113">
        <f>SUMIF('[29]RM Revenue'!$B:$B,'Kitsap Regulated - Price Out'!$A145,'[29]RM Revenue'!AD:AD)</f>
        <v>0</v>
      </c>
      <c r="T145" s="113">
        <f t="shared" si="66"/>
        <v>10.11</v>
      </c>
      <c r="U145" s="113"/>
      <c r="V145" s="113">
        <f t="shared" si="81"/>
        <v>0</v>
      </c>
      <c r="W145" s="113">
        <f t="shared" si="81"/>
        <v>0</v>
      </c>
      <c r="X145" s="113">
        <f t="shared" si="81"/>
        <v>0</v>
      </c>
      <c r="Y145" s="113">
        <f t="shared" si="81"/>
        <v>0</v>
      </c>
      <c r="Z145" s="113">
        <f t="shared" si="81"/>
        <v>0</v>
      </c>
      <c r="AA145" s="113">
        <f t="shared" si="81"/>
        <v>1</v>
      </c>
      <c r="AB145" s="113">
        <f t="shared" si="80"/>
        <v>0</v>
      </c>
      <c r="AC145" s="113">
        <f t="shared" si="80"/>
        <v>0</v>
      </c>
      <c r="AD145" s="113">
        <f t="shared" si="80"/>
        <v>0</v>
      </c>
      <c r="AE145" s="113">
        <f t="shared" si="80"/>
        <v>0</v>
      </c>
      <c r="AF145" s="113">
        <f t="shared" si="80"/>
        <v>0</v>
      </c>
      <c r="AG145" s="113">
        <f t="shared" si="80"/>
        <v>0</v>
      </c>
      <c r="AH145" s="133">
        <f t="shared" si="67"/>
        <v>0.14285714285714285</v>
      </c>
      <c r="AI145" s="109"/>
      <c r="AJ145" s="159">
        <f t="shared" si="74"/>
        <v>10.137547668911353</v>
      </c>
      <c r="AK145" s="159">
        <f t="shared" si="75"/>
        <v>2.7547668911353185E-2</v>
      </c>
      <c r="AL145" s="159">
        <f t="shared" si="76"/>
        <v>4.7224575276605459E-2</v>
      </c>
      <c r="AM145" s="159">
        <f t="shared" si="77"/>
        <v>10.157224575276604</v>
      </c>
      <c r="AN145" s="160">
        <f t="shared" si="78"/>
        <v>2.7247941554256368E-3</v>
      </c>
      <c r="AO145" s="160">
        <f t="shared" si="79"/>
        <v>4.6710756950153771E-3</v>
      </c>
    </row>
    <row r="146" spans="1:41" s="92" customFormat="1">
      <c r="A146" s="92" t="str">
        <f>$A$1&amp;"Rolloff"&amp;C146</f>
        <v>KITSAP CO -REGULATEDRolloffROWAIT</v>
      </c>
      <c r="B146" s="92">
        <f t="shared" si="82"/>
        <v>1</v>
      </c>
      <c r="C146" s="110" t="s">
        <v>339</v>
      </c>
      <c r="D146" s="110" t="str">
        <f>VLOOKUP(C146,'[29]RM Revenue'!J:K,2,FALSE)</f>
        <v>TIME/STANDBY CHARGE</v>
      </c>
      <c r="E146" s="112">
        <f>VLOOKUP(A146,'[29]Kits Reg Svc Codes Jan-Jun'!$A$1:$H$809,8,FALSE)</f>
        <v>0</v>
      </c>
      <c r="F146" s="112">
        <f>VLOOKUP(A146,'[29]Service Codes'!$A$1:$H$808,8,FALSE)</f>
        <v>0</v>
      </c>
      <c r="G146" s="112"/>
      <c r="H146" s="113">
        <f>SUMIF('[29]RM Revenue'!$B:$B,'Kitsap Regulated - Price Out'!$A146,'[29]RM Revenue'!S:S)</f>
        <v>0</v>
      </c>
      <c r="I146" s="113">
        <f>SUMIF('[29]RM Revenue'!$B:$B,'Kitsap Regulated - Price Out'!$A146,'[29]RM Revenue'!T:T)</f>
        <v>0</v>
      </c>
      <c r="J146" s="113">
        <f>SUMIF('[29]RM Revenue'!$B:$B,'Kitsap Regulated - Price Out'!$A146,'[29]RM Revenue'!U:U)</f>
        <v>0</v>
      </c>
      <c r="K146" s="113">
        <f>SUMIF('[29]RM Revenue'!$B:$B,'Kitsap Regulated - Price Out'!$A146,'[29]RM Revenue'!V:V)</f>
        <v>0</v>
      </c>
      <c r="L146" s="113">
        <f>SUMIF('[29]RM Revenue'!$B:$B,'Kitsap Regulated - Price Out'!$A146,'[29]RM Revenue'!W:W)</f>
        <v>910.08</v>
      </c>
      <c r="M146" s="113">
        <f>SUMIF('[29]RM Revenue'!$B:$B,'Kitsap Regulated - Price Out'!$A146,'[29]RM Revenue'!X:X)</f>
        <v>0</v>
      </c>
      <c r="N146" s="113">
        <f>SUMIF('[29]RM Revenue'!$B:$B,'Kitsap Regulated - Price Out'!$A146,'[29]RM Revenue'!Y:Y)</f>
        <v>0</v>
      </c>
      <c r="O146" s="113">
        <f>SUMIF('[29]RM Revenue'!$B:$B,'Kitsap Regulated - Price Out'!$A146,'[29]RM Revenue'!Z:Z)</f>
        <v>0</v>
      </c>
      <c r="P146" s="113">
        <f>SUMIF('[29]RM Revenue'!$B:$B,'Kitsap Regulated - Price Out'!$A146,'[29]RM Revenue'!AA:AA)</f>
        <v>0</v>
      </c>
      <c r="Q146" s="113">
        <f>SUMIF('[29]RM Revenue'!$B:$B,'Kitsap Regulated - Price Out'!$A146,'[29]RM Revenue'!AB:AB)</f>
        <v>0</v>
      </c>
      <c r="R146" s="113">
        <f>SUMIF('[29]RM Revenue'!$B:$B,'Kitsap Regulated - Price Out'!$A146,'[29]RM Revenue'!AC:AC)</f>
        <v>0</v>
      </c>
      <c r="S146" s="113">
        <f>SUMIF('[29]RM Revenue'!$B:$B,'Kitsap Regulated - Price Out'!$A146,'[29]RM Revenue'!AD:AD)</f>
        <v>0</v>
      </c>
      <c r="T146" s="113">
        <f t="shared" si="66"/>
        <v>910.08</v>
      </c>
      <c r="U146" s="113"/>
      <c r="V146" s="113">
        <f t="shared" si="81"/>
        <v>0</v>
      </c>
      <c r="W146" s="113">
        <f t="shared" si="81"/>
        <v>0</v>
      </c>
      <c r="X146" s="113">
        <f t="shared" si="81"/>
        <v>0</v>
      </c>
      <c r="Y146" s="113">
        <f t="shared" si="81"/>
        <v>0</v>
      </c>
      <c r="Z146" s="113">
        <f t="shared" si="81"/>
        <v>0</v>
      </c>
      <c r="AA146" s="113">
        <f t="shared" si="81"/>
        <v>0</v>
      </c>
      <c r="AB146" s="113">
        <f t="shared" si="80"/>
        <v>0</v>
      </c>
      <c r="AC146" s="113">
        <f t="shared" si="80"/>
        <v>0</v>
      </c>
      <c r="AD146" s="113">
        <f t="shared" si="80"/>
        <v>0</v>
      </c>
      <c r="AE146" s="113">
        <f t="shared" si="80"/>
        <v>0</v>
      </c>
      <c r="AF146" s="113">
        <f t="shared" si="80"/>
        <v>0</v>
      </c>
      <c r="AG146" s="113">
        <f t="shared" si="80"/>
        <v>0</v>
      </c>
      <c r="AH146" s="133">
        <f t="shared" si="67"/>
        <v>0</v>
      </c>
      <c r="AI146" s="109"/>
      <c r="AJ146" s="159">
        <f t="shared" si="74"/>
        <v>0</v>
      </c>
      <c r="AK146" s="159">
        <f t="shared" si="75"/>
        <v>0</v>
      </c>
      <c r="AL146" s="159">
        <f t="shared" si="76"/>
        <v>0</v>
      </c>
      <c r="AM146" s="159">
        <f t="shared" si="77"/>
        <v>910.08</v>
      </c>
      <c r="AN146" s="160" t="e">
        <f t="shared" si="78"/>
        <v>#DIV/0!</v>
      </c>
      <c r="AO146" s="160">
        <f t="shared" si="79"/>
        <v>0</v>
      </c>
    </row>
    <row r="147" spans="1:41" s="92" customFormat="1" ht="13.5" hidden="1" customHeight="1">
      <c r="A147" s="92" t="str">
        <f>$A$1&amp;"Rolloff"&amp;C147</f>
        <v>KITSAP CO -REGULATEDRolloffROHOUR</v>
      </c>
      <c r="B147" s="92">
        <f t="shared" si="82"/>
        <v>1</v>
      </c>
      <c r="C147" s="110" t="s">
        <v>340</v>
      </c>
      <c r="D147" s="110" t="str">
        <f>VLOOKUP(C147,'[29]RM Revenue'!J:K,2,FALSE)</f>
        <v>ROLL OFF PER HOUR</v>
      </c>
      <c r="E147" s="112" t="e">
        <f>VLOOKUP(A147,'[29]Kits Reg Svc Codes Jan-Jun'!$A$1:$H$809,8,FALSE)</f>
        <v>#N/A</v>
      </c>
      <c r="F147" s="112" t="e">
        <f>VLOOKUP(A147,'[29]Service Codes'!$A$1:$H$808,8,FALSE)</f>
        <v>#N/A</v>
      </c>
      <c r="G147" s="112"/>
      <c r="H147" s="113">
        <f>SUMIF('[29]RM Revenue'!$B:$B,'Kitsap Regulated - Price Out'!$A147,'[29]RM Revenue'!S:S)</f>
        <v>0</v>
      </c>
      <c r="I147" s="113">
        <f>SUMIF('[29]RM Revenue'!$B:$B,'Kitsap Regulated - Price Out'!$A147,'[29]RM Revenue'!T:T)</f>
        <v>0</v>
      </c>
      <c r="J147" s="113">
        <f>SUMIF('[29]RM Revenue'!$B:$B,'Kitsap Regulated - Price Out'!$A147,'[29]RM Revenue'!U:U)</f>
        <v>0</v>
      </c>
      <c r="K147" s="113">
        <f>SUMIF('[29]RM Revenue'!$B:$B,'Kitsap Regulated - Price Out'!$A147,'[29]RM Revenue'!V:V)</f>
        <v>0</v>
      </c>
      <c r="L147" s="113">
        <f>SUMIF('[29]RM Revenue'!$B:$B,'Kitsap Regulated - Price Out'!$A147,'[29]RM Revenue'!W:W)</f>
        <v>0</v>
      </c>
      <c r="M147" s="113">
        <f>SUMIF('[29]RM Revenue'!$B:$B,'Kitsap Regulated - Price Out'!$A147,'[29]RM Revenue'!X:X)</f>
        <v>0</v>
      </c>
      <c r="N147" s="113">
        <f>SUMIF('[29]RM Revenue'!$B:$B,'Kitsap Regulated - Price Out'!$A147,'[29]RM Revenue'!Y:Y)</f>
        <v>0</v>
      </c>
      <c r="O147" s="113">
        <f>SUMIF('[29]RM Revenue'!$B:$B,'Kitsap Regulated - Price Out'!$A147,'[29]RM Revenue'!Z:Z)</f>
        <v>0</v>
      </c>
      <c r="P147" s="113">
        <f>SUMIF('[29]RM Revenue'!$B:$B,'Kitsap Regulated - Price Out'!$A147,'[29]RM Revenue'!AA:AA)</f>
        <v>0</v>
      </c>
      <c r="Q147" s="113">
        <f>SUMIF('[29]RM Revenue'!$B:$B,'Kitsap Regulated - Price Out'!$A147,'[29]RM Revenue'!AB:AB)</f>
        <v>0</v>
      </c>
      <c r="R147" s="113">
        <f>SUMIF('[29]RM Revenue'!$B:$B,'Kitsap Regulated - Price Out'!$A147,'[29]RM Revenue'!AC:AC)</f>
        <v>0</v>
      </c>
      <c r="S147" s="113">
        <f>SUMIF('[29]RM Revenue'!$B:$B,'Kitsap Regulated - Price Out'!$A147,'[29]RM Revenue'!AD:AD)</f>
        <v>0</v>
      </c>
      <c r="T147" s="113">
        <f t="shared" si="66"/>
        <v>0</v>
      </c>
      <c r="U147" s="113"/>
      <c r="V147" s="113">
        <f t="shared" si="81"/>
        <v>0</v>
      </c>
      <c r="W147" s="113">
        <f t="shared" si="81"/>
        <v>0</v>
      </c>
      <c r="X147" s="113">
        <f t="shared" si="81"/>
        <v>0</v>
      </c>
      <c r="Y147" s="113">
        <f t="shared" si="81"/>
        <v>0</v>
      </c>
      <c r="Z147" s="113">
        <f t="shared" si="81"/>
        <v>0</v>
      </c>
      <c r="AA147" s="113">
        <f t="shared" si="81"/>
        <v>0</v>
      </c>
      <c r="AB147" s="113">
        <f t="shared" si="80"/>
        <v>0</v>
      </c>
      <c r="AC147" s="113">
        <f t="shared" si="80"/>
        <v>0</v>
      </c>
      <c r="AD147" s="113">
        <f t="shared" si="80"/>
        <v>0</v>
      </c>
      <c r="AE147" s="113">
        <f t="shared" si="80"/>
        <v>0</v>
      </c>
      <c r="AF147" s="113">
        <f t="shared" si="80"/>
        <v>0</v>
      </c>
      <c r="AG147" s="113">
        <f t="shared" si="80"/>
        <v>0</v>
      </c>
      <c r="AH147" s="133">
        <f t="shared" si="67"/>
        <v>0</v>
      </c>
      <c r="AI147" s="109"/>
      <c r="AJ147" s="159">
        <f t="shared" si="74"/>
        <v>0</v>
      </c>
      <c r="AK147" s="159">
        <f t="shared" si="75"/>
        <v>0</v>
      </c>
      <c r="AL147" s="159">
        <f t="shared" si="76"/>
        <v>0</v>
      </c>
      <c r="AM147" s="159">
        <f t="shared" si="77"/>
        <v>0</v>
      </c>
      <c r="AN147" s="160" t="e">
        <f t="shared" si="78"/>
        <v>#N/A</v>
      </c>
      <c r="AO147" s="160" t="e">
        <f t="shared" si="79"/>
        <v>#DIV/0!</v>
      </c>
    </row>
    <row r="148" spans="1:41" s="92" customFormat="1" hidden="1">
      <c r="A148" s="92" t="str">
        <f>$A$1&amp;"Rolloff"&amp;C148</f>
        <v>KITSAP CO -REGULATEDRolloffRORELOCATE</v>
      </c>
      <c r="B148" s="92">
        <f t="shared" si="82"/>
        <v>1</v>
      </c>
      <c r="C148" s="110" t="s">
        <v>341</v>
      </c>
      <c r="D148" s="110" t="str">
        <f>VLOOKUP(C148,'[29]RM Revenue'!J:K,2,FALSE)</f>
        <v>ROLL OFF RELOCATE</v>
      </c>
      <c r="E148" s="112" t="e">
        <f>VLOOKUP(A148,'[29]Kits Reg Svc Codes Jan-Jun'!$A$1:$H$809,8,FALSE)</f>
        <v>#N/A</v>
      </c>
      <c r="F148" s="112" t="e">
        <f>VLOOKUP(A148,'[29]Service Codes'!$A$1:$H$808,8,FALSE)</f>
        <v>#N/A</v>
      </c>
      <c r="G148" s="112"/>
      <c r="H148" s="113">
        <f>SUMIF('[29]RM Revenue'!$B:$B,'Kitsap Regulated - Price Out'!$A148,'[29]RM Revenue'!S:S)</f>
        <v>0</v>
      </c>
      <c r="I148" s="113">
        <f>SUMIF('[29]RM Revenue'!$B:$B,'Kitsap Regulated - Price Out'!$A148,'[29]RM Revenue'!T:T)</f>
        <v>0</v>
      </c>
      <c r="J148" s="113">
        <f>SUMIF('[29]RM Revenue'!$B:$B,'Kitsap Regulated - Price Out'!$A148,'[29]RM Revenue'!U:U)</f>
        <v>0</v>
      </c>
      <c r="K148" s="113">
        <f>SUMIF('[29]RM Revenue'!$B:$B,'Kitsap Regulated - Price Out'!$A148,'[29]RM Revenue'!V:V)</f>
        <v>0</v>
      </c>
      <c r="L148" s="113">
        <f>SUMIF('[29]RM Revenue'!$B:$B,'Kitsap Regulated - Price Out'!$A148,'[29]RM Revenue'!W:W)</f>
        <v>0</v>
      </c>
      <c r="M148" s="113">
        <f>SUMIF('[29]RM Revenue'!$B:$B,'Kitsap Regulated - Price Out'!$A148,'[29]RM Revenue'!X:X)</f>
        <v>0</v>
      </c>
      <c r="N148" s="113">
        <f>SUMIF('[29]RM Revenue'!$B:$B,'Kitsap Regulated - Price Out'!$A148,'[29]RM Revenue'!Y:Y)</f>
        <v>0</v>
      </c>
      <c r="O148" s="113">
        <f>SUMIF('[29]RM Revenue'!$B:$B,'Kitsap Regulated - Price Out'!$A148,'[29]RM Revenue'!Z:Z)</f>
        <v>0</v>
      </c>
      <c r="P148" s="113">
        <f>SUMIF('[29]RM Revenue'!$B:$B,'Kitsap Regulated - Price Out'!$A148,'[29]RM Revenue'!AA:AA)</f>
        <v>0</v>
      </c>
      <c r="Q148" s="113">
        <f>SUMIF('[29]RM Revenue'!$B:$B,'Kitsap Regulated - Price Out'!$A148,'[29]RM Revenue'!AB:AB)</f>
        <v>0</v>
      </c>
      <c r="R148" s="113">
        <f>SUMIF('[29]RM Revenue'!$B:$B,'Kitsap Regulated - Price Out'!$A148,'[29]RM Revenue'!AC:AC)</f>
        <v>0</v>
      </c>
      <c r="S148" s="113">
        <f>SUMIF('[29]RM Revenue'!$B:$B,'Kitsap Regulated - Price Out'!$A148,'[29]RM Revenue'!AD:AD)</f>
        <v>0</v>
      </c>
      <c r="T148" s="113">
        <f t="shared" si="66"/>
        <v>0</v>
      </c>
      <c r="U148" s="113"/>
      <c r="V148" s="113">
        <f t="shared" si="81"/>
        <v>0</v>
      </c>
      <c r="W148" s="113">
        <f t="shared" si="81"/>
        <v>0</v>
      </c>
      <c r="X148" s="113">
        <f t="shared" si="81"/>
        <v>0</v>
      </c>
      <c r="Y148" s="113">
        <f t="shared" si="81"/>
        <v>0</v>
      </c>
      <c r="Z148" s="113">
        <f t="shared" si="81"/>
        <v>0</v>
      </c>
      <c r="AA148" s="113">
        <f t="shared" si="81"/>
        <v>0</v>
      </c>
      <c r="AB148" s="113">
        <f t="shared" si="80"/>
        <v>0</v>
      </c>
      <c r="AC148" s="113">
        <f t="shared" si="80"/>
        <v>0</v>
      </c>
      <c r="AD148" s="113">
        <f t="shared" si="80"/>
        <v>0</v>
      </c>
      <c r="AE148" s="113">
        <f t="shared" si="80"/>
        <v>0</v>
      </c>
      <c r="AF148" s="113">
        <f t="shared" si="80"/>
        <v>0</v>
      </c>
      <c r="AG148" s="113">
        <f t="shared" si="80"/>
        <v>0</v>
      </c>
      <c r="AH148" s="133">
        <f t="shared" si="67"/>
        <v>0</v>
      </c>
      <c r="AI148" s="109"/>
      <c r="AJ148" s="159">
        <f t="shared" si="74"/>
        <v>0</v>
      </c>
      <c r="AK148" s="159">
        <f t="shared" si="75"/>
        <v>0</v>
      </c>
      <c r="AL148" s="159">
        <f t="shared" si="76"/>
        <v>0</v>
      </c>
      <c r="AM148" s="159">
        <f t="shared" si="77"/>
        <v>0</v>
      </c>
      <c r="AN148" s="160" t="e">
        <f t="shared" si="78"/>
        <v>#N/A</v>
      </c>
      <c r="AO148" s="160" t="e">
        <f t="shared" si="79"/>
        <v>#DIV/0!</v>
      </c>
    </row>
    <row r="149" spans="1:41" s="92" customFormat="1" hidden="1">
      <c r="A149" s="92" t="str">
        <f>$A$1&amp;"Rolloff"&amp;C149</f>
        <v>KITSAP CO -REGULATEDRolloffFUEL</v>
      </c>
      <c r="B149" s="92">
        <f t="shared" si="82"/>
        <v>1</v>
      </c>
      <c r="C149" s="110" t="s">
        <v>343</v>
      </c>
      <c r="D149" s="110" t="e">
        <f>VLOOKUP(C149,'[29]RM Revenue'!J:K,2,FALSE)</f>
        <v>#N/A</v>
      </c>
      <c r="E149" s="112" t="e">
        <f>VLOOKUP(A149,'[29]Kits Reg Svc Codes Jan-Jun'!$A$1:$H$809,8,FALSE)</f>
        <v>#N/A</v>
      </c>
      <c r="F149" s="112" t="e">
        <f>VLOOKUP(A149,'[29]Service Codes'!$A$1:$H$808,8,FALSE)</f>
        <v>#N/A</v>
      </c>
      <c r="G149" s="112"/>
      <c r="H149" s="113">
        <f>SUMIF('[29]RM Revenue'!$B:$B,'Kitsap Regulated - Price Out'!$A149,'[29]RM Revenue'!S:S)</f>
        <v>0</v>
      </c>
      <c r="I149" s="113">
        <f>SUMIF('[29]RM Revenue'!$B:$B,'Kitsap Regulated - Price Out'!$A149,'[29]RM Revenue'!T:T)</f>
        <v>0</v>
      </c>
      <c r="J149" s="113">
        <f>SUMIF('[29]RM Revenue'!$B:$B,'Kitsap Regulated - Price Out'!$A149,'[29]RM Revenue'!U:U)</f>
        <v>0</v>
      </c>
      <c r="K149" s="113">
        <f>SUMIF('[29]RM Revenue'!$B:$B,'Kitsap Regulated - Price Out'!$A149,'[29]RM Revenue'!V:V)</f>
        <v>0</v>
      </c>
      <c r="L149" s="113">
        <f>SUMIF('[29]RM Revenue'!$B:$B,'Kitsap Regulated - Price Out'!$A149,'[29]RM Revenue'!W:W)</f>
        <v>0</v>
      </c>
      <c r="M149" s="113">
        <f>SUMIF('[29]RM Revenue'!$B:$B,'Kitsap Regulated - Price Out'!$A149,'[29]RM Revenue'!X:X)</f>
        <v>0</v>
      </c>
      <c r="N149" s="113">
        <f>SUMIF('[29]RM Revenue'!$B:$B,'Kitsap Regulated - Price Out'!$A149,'[29]RM Revenue'!Y:Y)</f>
        <v>0</v>
      </c>
      <c r="O149" s="113">
        <f>SUMIF('[29]RM Revenue'!$B:$B,'Kitsap Regulated - Price Out'!$A149,'[29]RM Revenue'!Z:Z)</f>
        <v>0</v>
      </c>
      <c r="P149" s="113">
        <f>SUMIF('[29]RM Revenue'!$B:$B,'Kitsap Regulated - Price Out'!$A149,'[29]RM Revenue'!AA:AA)</f>
        <v>0</v>
      </c>
      <c r="Q149" s="113">
        <f>SUMIF('[29]RM Revenue'!$B:$B,'Kitsap Regulated - Price Out'!$A149,'[29]RM Revenue'!AB:AB)</f>
        <v>0</v>
      </c>
      <c r="R149" s="113">
        <f>SUMIF('[29]RM Revenue'!$B:$B,'Kitsap Regulated - Price Out'!$A149,'[29]RM Revenue'!AC:AC)</f>
        <v>0</v>
      </c>
      <c r="S149" s="113">
        <f>SUMIF('[29]RM Revenue'!$B:$B,'Kitsap Regulated - Price Out'!$A149,'[29]RM Revenue'!AD:AD)</f>
        <v>0</v>
      </c>
      <c r="T149" s="113">
        <f t="shared" si="66"/>
        <v>0</v>
      </c>
      <c r="U149" s="113"/>
      <c r="V149" s="113">
        <f t="shared" si="81"/>
        <v>0</v>
      </c>
      <c r="W149" s="113">
        <f t="shared" si="81"/>
        <v>0</v>
      </c>
      <c r="X149" s="113">
        <f t="shared" si="81"/>
        <v>0</v>
      </c>
      <c r="Y149" s="113">
        <f t="shared" si="81"/>
        <v>0</v>
      </c>
      <c r="Z149" s="113">
        <f t="shared" si="81"/>
        <v>0</v>
      </c>
      <c r="AA149" s="113">
        <f t="shared" si="81"/>
        <v>0</v>
      </c>
      <c r="AB149" s="113">
        <f t="shared" si="80"/>
        <v>0</v>
      </c>
      <c r="AC149" s="113">
        <f t="shared" si="80"/>
        <v>0</v>
      </c>
      <c r="AD149" s="113">
        <f t="shared" si="80"/>
        <v>0</v>
      </c>
      <c r="AE149" s="113">
        <f t="shared" si="80"/>
        <v>0</v>
      </c>
      <c r="AF149" s="113">
        <f t="shared" si="80"/>
        <v>0</v>
      </c>
      <c r="AG149" s="113">
        <f t="shared" si="80"/>
        <v>0</v>
      </c>
      <c r="AH149" s="133">
        <f t="shared" si="67"/>
        <v>0</v>
      </c>
      <c r="AI149" s="109"/>
      <c r="AJ149" s="159">
        <f t="shared" si="74"/>
        <v>0</v>
      </c>
      <c r="AK149" s="159">
        <f t="shared" si="75"/>
        <v>0</v>
      </c>
      <c r="AL149" s="159">
        <f t="shared" si="76"/>
        <v>0</v>
      </c>
      <c r="AM149" s="159">
        <f t="shared" si="77"/>
        <v>0</v>
      </c>
      <c r="AN149" s="160" t="e">
        <f t="shared" si="78"/>
        <v>#N/A</v>
      </c>
      <c r="AO149" s="160" t="e">
        <f t="shared" si="79"/>
        <v>#DIV/0!</v>
      </c>
    </row>
    <row r="150" spans="1:41" s="92" customFormat="1">
      <c r="B150" s="92">
        <f t="shared" si="82"/>
        <v>0</v>
      </c>
      <c r="C150" s="115"/>
      <c r="D150" s="115"/>
      <c r="E150" s="112"/>
      <c r="F150" s="109"/>
      <c r="G150" s="112"/>
      <c r="H150" s="111"/>
      <c r="I150" s="113" t="str">
        <f>IF(G150="","",(#REF!/G150)+(#REF!/#REF!))</f>
        <v/>
      </c>
      <c r="J150" s="113" t="str">
        <f>IF(G150="","",I150/12)</f>
        <v/>
      </c>
      <c r="V150" s="113">
        <f t="shared" si="81"/>
        <v>0</v>
      </c>
      <c r="W150" s="113">
        <f t="shared" si="81"/>
        <v>0</v>
      </c>
      <c r="X150" s="113">
        <f t="shared" si="81"/>
        <v>0</v>
      </c>
      <c r="Y150" s="113">
        <f t="shared" si="81"/>
        <v>0</v>
      </c>
      <c r="Z150" s="113">
        <f t="shared" si="81"/>
        <v>0</v>
      </c>
      <c r="AA150" s="113">
        <f t="shared" si="81"/>
        <v>0</v>
      </c>
      <c r="AB150" s="113">
        <f t="shared" si="80"/>
        <v>0</v>
      </c>
      <c r="AC150" s="113">
        <f t="shared" si="80"/>
        <v>0</v>
      </c>
      <c r="AD150" s="113">
        <f t="shared" si="80"/>
        <v>0</v>
      </c>
      <c r="AE150" s="113">
        <f t="shared" si="80"/>
        <v>0</v>
      </c>
      <c r="AF150" s="113">
        <f t="shared" si="80"/>
        <v>0</v>
      </c>
      <c r="AG150" s="113">
        <f t="shared" si="80"/>
        <v>0</v>
      </c>
      <c r="AH150" s="133">
        <f t="shared" si="67"/>
        <v>0</v>
      </c>
      <c r="AI150" s="109"/>
      <c r="AJ150" s="159">
        <f t="shared" si="74"/>
        <v>0</v>
      </c>
      <c r="AK150" s="159">
        <f t="shared" si="75"/>
        <v>0</v>
      </c>
      <c r="AL150" s="159">
        <f t="shared" si="76"/>
        <v>0</v>
      </c>
      <c r="AM150" s="159">
        <f t="shared" si="77"/>
        <v>0</v>
      </c>
      <c r="AN150" s="160" t="e">
        <f t="shared" si="78"/>
        <v>#DIV/0!</v>
      </c>
      <c r="AO150" s="160" t="e">
        <f t="shared" si="79"/>
        <v>#DIV/0!</v>
      </c>
    </row>
    <row r="151" spans="1:41" s="92" customFormat="1">
      <c r="B151" s="92">
        <f t="shared" si="82"/>
        <v>0</v>
      </c>
      <c r="C151" s="115"/>
      <c r="D151" s="116" t="s">
        <v>344</v>
      </c>
      <c r="E151" s="112"/>
      <c r="F151" s="109"/>
      <c r="G151" s="112"/>
      <c r="H151" s="117">
        <f t="shared" ref="H151:T151" si="83">SUM(H121:H150)</f>
        <v>6436.9699999999993</v>
      </c>
      <c r="I151" s="117">
        <f t="shared" si="83"/>
        <v>5588.19</v>
      </c>
      <c r="J151" s="117">
        <f t="shared" si="83"/>
        <v>6394.18</v>
      </c>
      <c r="K151" s="117">
        <f t="shared" si="83"/>
        <v>8100.4399999999978</v>
      </c>
      <c r="L151" s="117">
        <f t="shared" si="83"/>
        <v>10064.48</v>
      </c>
      <c r="M151" s="117">
        <f t="shared" si="83"/>
        <v>11252.84</v>
      </c>
      <c r="N151" s="117">
        <f t="shared" si="83"/>
        <v>10673.1</v>
      </c>
      <c r="O151" s="117">
        <f t="shared" si="83"/>
        <v>6355.3099999999995</v>
      </c>
      <c r="P151" s="117">
        <f t="shared" si="83"/>
        <v>6817.2099999999991</v>
      </c>
      <c r="Q151" s="117">
        <f t="shared" si="83"/>
        <v>7591.72</v>
      </c>
      <c r="R151" s="117">
        <f t="shared" si="83"/>
        <v>9466.8000000000011</v>
      </c>
      <c r="S151" s="117">
        <f t="shared" si="83"/>
        <v>9807.4600000000009</v>
      </c>
      <c r="T151" s="175">
        <f t="shared" si="83"/>
        <v>98548.7</v>
      </c>
      <c r="U151" s="191">
        <f>T151-SUM(H151:S151)</f>
        <v>0</v>
      </c>
      <c r="V151" s="179">
        <f>+SUM(V133:V138)</f>
        <v>15.2</v>
      </c>
      <c r="W151" s="179">
        <f t="shared" ref="W151:AH151" si="84">+SUM(W133:W138)</f>
        <v>10.8</v>
      </c>
      <c r="X151" s="179">
        <f t="shared" si="84"/>
        <v>11.566666666666665</v>
      </c>
      <c r="Y151" s="179">
        <f t="shared" si="84"/>
        <v>10.690737659456461</v>
      </c>
      <c r="Z151" s="179">
        <f t="shared" si="84"/>
        <v>14.099999999999998</v>
      </c>
      <c r="AA151" s="179">
        <f t="shared" si="84"/>
        <v>18.099999999999998</v>
      </c>
      <c r="AB151" s="179">
        <f t="shared" si="84"/>
        <v>16.790755239039939</v>
      </c>
      <c r="AC151" s="179">
        <f t="shared" si="84"/>
        <v>7.229809725158562</v>
      </c>
      <c r="AD151" s="179">
        <f t="shared" si="84"/>
        <v>10.733299138284776</v>
      </c>
      <c r="AE151" s="179">
        <f t="shared" si="84"/>
        <v>13.963069347558472</v>
      </c>
      <c r="AF151" s="179">
        <f t="shared" si="84"/>
        <v>18.866666666666667</v>
      </c>
      <c r="AG151" s="179">
        <f t="shared" si="84"/>
        <v>19.100041034058268</v>
      </c>
      <c r="AH151" s="179">
        <f t="shared" si="84"/>
        <v>13.892594223594726</v>
      </c>
      <c r="AI151" s="109"/>
      <c r="AJ151" s="155"/>
      <c r="AK151" s="155"/>
      <c r="AL151" s="177">
        <f t="shared" ref="AL151:AM151" si="85">SUM(AL121:AL150)</f>
        <v>265.8662311355767</v>
      </c>
      <c r="AM151" s="177">
        <f t="shared" si="85"/>
        <v>98814.566231135585</v>
      </c>
      <c r="AN151" s="160"/>
      <c r="AO151" s="160"/>
    </row>
    <row r="152" spans="1:41" s="92" customFormat="1">
      <c r="B152" s="92">
        <f t="shared" si="82"/>
        <v>0</v>
      </c>
      <c r="C152" s="115"/>
      <c r="D152" s="115"/>
      <c r="E152" s="112"/>
      <c r="F152" s="109"/>
      <c r="G152" s="112"/>
      <c r="H152" s="111"/>
      <c r="I152" s="113"/>
      <c r="J152" s="113"/>
      <c r="V152" s="113">
        <f t="shared" si="81"/>
        <v>0</v>
      </c>
      <c r="W152" s="113">
        <f t="shared" si="81"/>
        <v>0</v>
      </c>
      <c r="X152" s="113">
        <f t="shared" si="81"/>
        <v>0</v>
      </c>
      <c r="Y152" s="113">
        <f t="shared" si="81"/>
        <v>0</v>
      </c>
      <c r="Z152" s="113">
        <f t="shared" si="81"/>
        <v>0</v>
      </c>
      <c r="AA152" s="113">
        <f t="shared" si="81"/>
        <v>0</v>
      </c>
      <c r="AB152" s="113">
        <f t="shared" si="80"/>
        <v>0</v>
      </c>
      <c r="AC152" s="113">
        <f t="shared" si="80"/>
        <v>0</v>
      </c>
      <c r="AD152" s="113">
        <f t="shared" si="80"/>
        <v>0</v>
      </c>
      <c r="AE152" s="113">
        <f t="shared" si="80"/>
        <v>0</v>
      </c>
      <c r="AF152" s="113">
        <f t="shared" si="80"/>
        <v>0</v>
      </c>
      <c r="AG152" s="113">
        <f t="shared" si="80"/>
        <v>0</v>
      </c>
      <c r="AI152" s="109"/>
      <c r="AJ152" s="155"/>
      <c r="AK152" s="155"/>
      <c r="AL152" s="155"/>
      <c r="AM152" s="155"/>
      <c r="AO152" s="160"/>
    </row>
    <row r="153" spans="1:41" s="92" customFormat="1">
      <c r="B153" s="92">
        <f t="shared" si="82"/>
        <v>1</v>
      </c>
      <c r="C153" s="122" t="s">
        <v>345</v>
      </c>
      <c r="D153" s="122" t="s">
        <v>345</v>
      </c>
      <c r="E153" s="112"/>
      <c r="F153" s="109"/>
      <c r="G153" s="112"/>
      <c r="H153" s="111"/>
      <c r="I153" s="113"/>
      <c r="J153" s="113"/>
      <c r="V153" s="113">
        <f t="shared" si="81"/>
        <v>0</v>
      </c>
      <c r="W153" s="113">
        <f t="shared" si="81"/>
        <v>0</v>
      </c>
      <c r="X153" s="113">
        <f t="shared" si="81"/>
        <v>0</v>
      </c>
      <c r="Y153" s="113">
        <f t="shared" si="81"/>
        <v>0</v>
      </c>
      <c r="Z153" s="113">
        <f t="shared" si="81"/>
        <v>0</v>
      </c>
      <c r="AA153" s="113">
        <f t="shared" si="81"/>
        <v>0</v>
      </c>
      <c r="AB153" s="113">
        <f t="shared" si="80"/>
        <v>0</v>
      </c>
      <c r="AC153" s="113">
        <f t="shared" si="80"/>
        <v>0</v>
      </c>
      <c r="AD153" s="113">
        <f t="shared" si="80"/>
        <v>0</v>
      </c>
      <c r="AE153" s="113">
        <f t="shared" si="80"/>
        <v>0</v>
      </c>
      <c r="AF153" s="113">
        <f t="shared" si="80"/>
        <v>0</v>
      </c>
      <c r="AG153" s="113">
        <f t="shared" si="80"/>
        <v>0</v>
      </c>
      <c r="AI153" s="109"/>
      <c r="AJ153" s="155"/>
      <c r="AK153" s="155"/>
      <c r="AL153" s="155"/>
      <c r="AM153" s="155"/>
      <c r="AO153" s="160"/>
    </row>
    <row r="154" spans="1:41" s="92" customFormat="1">
      <c r="A154" s="92" t="str">
        <f>$A$1&amp;"Rolloff"&amp;C154</f>
        <v>KITSAP CO -REGULATEDRolloffDISPOLY-TON</v>
      </c>
      <c r="B154" s="92">
        <f t="shared" si="82"/>
        <v>1</v>
      </c>
      <c r="C154" s="110" t="s">
        <v>347</v>
      </c>
      <c r="D154" s="110" t="str">
        <f>VLOOKUP(C154,'[29]RM Revenue'!J:K,2,FALSE)</f>
        <v>OLYMPIC LANDFILL PER TON</v>
      </c>
      <c r="E154" s="112">
        <f>VLOOKUP(A154,'[29]Kits Reg Svc Codes Jan-Jun'!$A$1:$H$809,8,FALSE)</f>
        <v>71</v>
      </c>
      <c r="F154" s="112">
        <f>VLOOKUP(A154,'[29]Service Codes'!$A$1:$H$808,8,FALSE)</f>
        <v>75</v>
      </c>
      <c r="G154" s="112"/>
      <c r="H154" s="113">
        <f>SUMIF('[29]RM Revenue'!$B:$B,'Kitsap Regulated - Price Out'!$A154,'[29]RM Revenue'!S:S)</f>
        <v>4704.24</v>
      </c>
      <c r="I154" s="113">
        <f>SUMIF('[29]RM Revenue'!$B:$B,'Kitsap Regulated - Price Out'!$A154,'[29]RM Revenue'!T:T)</f>
        <v>6246.75</v>
      </c>
      <c r="J154" s="113">
        <f>SUMIF('[29]RM Revenue'!$B:$B,'Kitsap Regulated - Price Out'!$A154,'[29]RM Revenue'!U:U)</f>
        <v>6090.75</v>
      </c>
      <c r="K154" s="113">
        <f>SUMIF('[29]RM Revenue'!$B:$B,'Kitsap Regulated - Price Out'!$A154,'[29]RM Revenue'!V:V)</f>
        <v>8172.75</v>
      </c>
      <c r="L154" s="113">
        <f>SUMIF('[29]RM Revenue'!$B:$B,'Kitsap Regulated - Price Out'!$A154,'[29]RM Revenue'!W:W)</f>
        <v>8824.5</v>
      </c>
      <c r="M154" s="113">
        <f>SUMIF('[29]RM Revenue'!$B:$B,'Kitsap Regulated - Price Out'!$A154,'[29]RM Revenue'!X:X)</f>
        <v>14234.25</v>
      </c>
      <c r="N154" s="113">
        <f>SUMIF('[29]RM Revenue'!$B:$B,'Kitsap Regulated - Price Out'!$A154,'[29]RM Revenue'!Y:Y)</f>
        <v>11814.95</v>
      </c>
      <c r="O154" s="113">
        <f>SUMIF('[29]RM Revenue'!$B:$B,'Kitsap Regulated - Price Out'!$A154,'[29]RM Revenue'!Z:Z)</f>
        <v>8248</v>
      </c>
      <c r="P154" s="113">
        <f>SUMIF('[29]RM Revenue'!$B:$B,'Kitsap Regulated - Price Out'!$A154,'[29]RM Revenue'!AA:AA)</f>
        <v>10386.040000000001</v>
      </c>
      <c r="Q154" s="113">
        <f>SUMIF('[29]RM Revenue'!$B:$B,'Kitsap Regulated - Price Out'!$A154,'[29]RM Revenue'!AB:AB)</f>
        <v>8568</v>
      </c>
      <c r="R154" s="113">
        <f>SUMIF('[29]RM Revenue'!$B:$B,'Kitsap Regulated - Price Out'!$A154,'[29]RM Revenue'!AC:AC)</f>
        <v>9994.4</v>
      </c>
      <c r="S154" s="113">
        <f>SUMIF('[29]RM Revenue'!$B:$B,'Kitsap Regulated - Price Out'!$A154,'[29]RM Revenue'!AD:AD)</f>
        <v>13019.2</v>
      </c>
      <c r="T154" s="113">
        <f>SUM(H154:S154)</f>
        <v>110303.83</v>
      </c>
      <c r="U154" s="113"/>
      <c r="V154" s="113">
        <f t="shared" si="81"/>
        <v>66.256901408450702</v>
      </c>
      <c r="W154" s="113">
        <f t="shared" si="81"/>
        <v>87.982394366197184</v>
      </c>
      <c r="X154" s="113">
        <f t="shared" si="81"/>
        <v>85.785211267605632</v>
      </c>
      <c r="Y154" s="113">
        <f t="shared" si="81"/>
        <v>115.10915492957747</v>
      </c>
      <c r="Z154" s="113">
        <f t="shared" si="81"/>
        <v>124.28873239436619</v>
      </c>
      <c r="AA154" s="113">
        <f t="shared" si="81"/>
        <v>200.48239436619718</v>
      </c>
      <c r="AB154" s="113">
        <f t="shared" si="80"/>
        <v>157.53266666666667</v>
      </c>
      <c r="AC154" s="113">
        <f t="shared" si="80"/>
        <v>109.97333333333333</v>
      </c>
      <c r="AD154" s="113">
        <f t="shared" si="80"/>
        <v>138.48053333333334</v>
      </c>
      <c r="AE154" s="113">
        <f t="shared" si="80"/>
        <v>114.24</v>
      </c>
      <c r="AF154" s="113">
        <f t="shared" si="80"/>
        <v>133.25866666666667</v>
      </c>
      <c r="AG154" s="113">
        <f t="shared" si="80"/>
        <v>173.58933333333334</v>
      </c>
      <c r="AI154" s="109"/>
      <c r="AJ154" s="159"/>
      <c r="AK154" s="159"/>
      <c r="AL154" s="159">
        <f t="shared" ref="AL154:AL157" si="86">+AK154*12*AH154</f>
        <v>0</v>
      </c>
      <c r="AM154" s="159">
        <f t="shared" ref="AM154:AM157" si="87">+AL154+T154</f>
        <v>110303.83</v>
      </c>
      <c r="AN154" s="160">
        <f t="shared" ref="AN154:AN157" si="88">+AK154/F154</f>
        <v>0</v>
      </c>
      <c r="AO154" s="160">
        <f t="shared" ref="AO154:AO157" si="89">+AL154/T154</f>
        <v>0</v>
      </c>
    </row>
    <row r="155" spans="1:41" s="92" customFormat="1" hidden="1">
      <c r="A155" s="92" t="str">
        <f>$A$1&amp;"Rolloff"&amp;C155</f>
        <v>KITSAP CO -REGULATEDRolloffDISPOLYMISC</v>
      </c>
      <c r="B155" s="92">
        <f t="shared" si="82"/>
        <v>1</v>
      </c>
      <c r="C155" s="110" t="s">
        <v>349</v>
      </c>
      <c r="D155" s="110" t="str">
        <f>VLOOKUP(C155,'[29]RM Revenue'!J:K,2,FALSE)</f>
        <v>DISPOSAL MISCELLANOUS</v>
      </c>
      <c r="E155" s="112" t="e">
        <f>VLOOKUP(A155,'[29]Kits Reg Svc Codes Jan-Jun'!$A$1:$H$809,8,FALSE)</f>
        <v>#N/A</v>
      </c>
      <c r="F155" s="112" t="e">
        <f>VLOOKUP(A155,'[29]Service Codes'!$A$1:$H$808,8,FALSE)</f>
        <v>#N/A</v>
      </c>
      <c r="G155" s="112"/>
      <c r="H155" s="113">
        <f>SUMIF('[29]RM Revenue'!$B:$B,'Kitsap Regulated - Price Out'!$A155,'[29]RM Revenue'!S:S)</f>
        <v>60</v>
      </c>
      <c r="I155" s="113">
        <f>SUMIF('[29]RM Revenue'!$B:$B,'Kitsap Regulated - Price Out'!$A155,'[29]RM Revenue'!T:T)</f>
        <v>0</v>
      </c>
      <c r="J155" s="113">
        <f>SUMIF('[29]RM Revenue'!$B:$B,'Kitsap Regulated - Price Out'!$A155,'[29]RM Revenue'!U:U)</f>
        <v>40</v>
      </c>
      <c r="K155" s="113">
        <f>SUMIF('[29]RM Revenue'!$B:$B,'Kitsap Regulated - Price Out'!$A155,'[29]RM Revenue'!V:V)</f>
        <v>80</v>
      </c>
      <c r="L155" s="113">
        <f>SUMIF('[29]RM Revenue'!$B:$B,'Kitsap Regulated - Price Out'!$A155,'[29]RM Revenue'!W:W)</f>
        <v>0</v>
      </c>
      <c r="M155" s="113">
        <f>SUMIF('[29]RM Revenue'!$B:$B,'Kitsap Regulated - Price Out'!$A155,'[29]RM Revenue'!X:X)</f>
        <v>0</v>
      </c>
      <c r="N155" s="113">
        <f>SUMIF('[29]RM Revenue'!$B:$B,'Kitsap Regulated - Price Out'!$A155,'[29]RM Revenue'!Y:Y)</f>
        <v>0</v>
      </c>
      <c r="O155" s="113">
        <f>SUMIF('[29]RM Revenue'!$B:$B,'Kitsap Regulated - Price Out'!$A155,'[29]RM Revenue'!Z:Z)</f>
        <v>0</v>
      </c>
      <c r="P155" s="113">
        <f>SUMIF('[29]RM Revenue'!$B:$B,'Kitsap Regulated - Price Out'!$A155,'[29]RM Revenue'!AA:AA)</f>
        <v>0</v>
      </c>
      <c r="Q155" s="113">
        <f>SUMIF('[29]RM Revenue'!$B:$B,'Kitsap Regulated - Price Out'!$A155,'[29]RM Revenue'!AB:AB)</f>
        <v>0</v>
      </c>
      <c r="R155" s="113">
        <f>SUMIF('[29]RM Revenue'!$B:$B,'Kitsap Regulated - Price Out'!$A155,'[29]RM Revenue'!AC:AC)</f>
        <v>20</v>
      </c>
      <c r="S155" s="113">
        <f>SUMIF('[29]RM Revenue'!$B:$B,'Kitsap Regulated - Price Out'!$A155,'[29]RM Revenue'!AD:AD)</f>
        <v>0</v>
      </c>
      <c r="T155" s="113">
        <f>SUM(H155:S155)</f>
        <v>200</v>
      </c>
      <c r="U155" s="113"/>
      <c r="V155" s="113">
        <f t="shared" si="81"/>
        <v>0</v>
      </c>
      <c r="W155" s="113">
        <f t="shared" si="81"/>
        <v>0</v>
      </c>
      <c r="X155" s="113">
        <f t="shared" si="81"/>
        <v>0</v>
      </c>
      <c r="Y155" s="113">
        <f t="shared" si="81"/>
        <v>0</v>
      </c>
      <c r="Z155" s="113">
        <f t="shared" si="81"/>
        <v>0</v>
      </c>
      <c r="AA155" s="113">
        <f t="shared" si="81"/>
        <v>0</v>
      </c>
      <c r="AB155" s="113">
        <f t="shared" si="80"/>
        <v>0</v>
      </c>
      <c r="AC155" s="113">
        <f t="shared" si="80"/>
        <v>0</v>
      </c>
      <c r="AD155" s="113">
        <f t="shared" si="80"/>
        <v>0</v>
      </c>
      <c r="AE155" s="113">
        <f t="shared" si="80"/>
        <v>0</v>
      </c>
      <c r="AF155" s="113">
        <f t="shared" si="80"/>
        <v>0</v>
      </c>
      <c r="AG155" s="113">
        <f t="shared" si="80"/>
        <v>0</v>
      </c>
      <c r="AI155" s="109"/>
      <c r="AJ155" s="159"/>
      <c r="AK155" s="159"/>
      <c r="AL155" s="159">
        <f t="shared" si="86"/>
        <v>0</v>
      </c>
      <c r="AM155" s="159">
        <f t="shared" si="87"/>
        <v>200</v>
      </c>
      <c r="AN155" s="160" t="e">
        <f t="shared" si="88"/>
        <v>#N/A</v>
      </c>
      <c r="AO155" s="160">
        <f t="shared" si="89"/>
        <v>0</v>
      </c>
    </row>
    <row r="156" spans="1:41" s="92" customFormat="1">
      <c r="A156" s="92" t="str">
        <f>$A$1&amp;"Rolloff"&amp;C156</f>
        <v>KITSAP CO -REGULATEDRolloffDISPMC-TON</v>
      </c>
      <c r="B156" s="92">
        <f t="shared" si="82"/>
        <v>1</v>
      </c>
      <c r="C156" s="110" t="s">
        <v>346</v>
      </c>
      <c r="D156" s="110" t="str">
        <f>VLOOKUP(C156,'[29]RM Revenue'!J:K,2,FALSE)</f>
        <v>MC LANDFILL PER TON</v>
      </c>
      <c r="E156" s="112">
        <f>VLOOKUP(A156,'[29]Kits Reg Svc Codes Jan-Jun'!$A$1:$H$809,8,FALSE)</f>
        <v>96.16</v>
      </c>
      <c r="F156" s="112">
        <f>VLOOKUP(A156,'[29]Service Codes'!$A$1:$H$808,8,FALSE)</f>
        <v>96.16</v>
      </c>
      <c r="G156" s="112"/>
      <c r="H156" s="113">
        <f>SUMIF('[29]RM Revenue'!$B:$B,'Kitsap Regulated - Price Out'!$A156,'[29]RM Revenue'!S:S)</f>
        <v>0</v>
      </c>
      <c r="I156" s="113">
        <f>SUMIF('[29]RM Revenue'!$B:$B,'Kitsap Regulated - Price Out'!$A156,'[29]RM Revenue'!T:T)</f>
        <v>0</v>
      </c>
      <c r="J156" s="113">
        <f>SUMIF('[29]RM Revenue'!$B:$B,'Kitsap Regulated - Price Out'!$A156,'[29]RM Revenue'!U:U)</f>
        <v>0</v>
      </c>
      <c r="K156" s="113">
        <f>SUMIF('[29]RM Revenue'!$B:$B,'Kitsap Regulated - Price Out'!$A156,'[29]RM Revenue'!V:V)</f>
        <v>0</v>
      </c>
      <c r="L156" s="113">
        <f>SUMIF('[29]RM Revenue'!$B:$B,'Kitsap Regulated - Price Out'!$A156,'[29]RM Revenue'!W:W)</f>
        <v>252.9</v>
      </c>
      <c r="M156" s="113">
        <f>SUMIF('[29]RM Revenue'!$B:$B,'Kitsap Regulated - Price Out'!$A156,'[29]RM Revenue'!X:X)</f>
        <v>0</v>
      </c>
      <c r="N156" s="113">
        <f>SUMIF('[29]RM Revenue'!$B:$B,'Kitsap Regulated - Price Out'!$A156,'[29]RM Revenue'!Y:Y)</f>
        <v>0</v>
      </c>
      <c r="O156" s="113">
        <f>SUMIF('[29]RM Revenue'!$B:$B,'Kitsap Regulated - Price Out'!$A156,'[29]RM Revenue'!Z:Z)</f>
        <v>0</v>
      </c>
      <c r="P156" s="113">
        <f>SUMIF('[29]RM Revenue'!$B:$B,'Kitsap Regulated - Price Out'!$A156,'[29]RM Revenue'!AA:AA)</f>
        <v>0</v>
      </c>
      <c r="Q156" s="113">
        <f>SUMIF('[29]RM Revenue'!$B:$B,'Kitsap Regulated - Price Out'!$A156,'[29]RM Revenue'!AB:AB)</f>
        <v>0</v>
      </c>
      <c r="R156" s="113">
        <f>SUMIF('[29]RM Revenue'!$B:$B,'Kitsap Regulated - Price Out'!$A156,'[29]RM Revenue'!AC:AC)</f>
        <v>0</v>
      </c>
      <c r="S156" s="113">
        <f>SUMIF('[29]RM Revenue'!$B:$B,'Kitsap Regulated - Price Out'!$A156,'[29]RM Revenue'!AD:AD)</f>
        <v>0</v>
      </c>
      <c r="T156" s="113">
        <f>SUM(H156:S156)</f>
        <v>252.9</v>
      </c>
      <c r="U156" s="113"/>
      <c r="V156" s="113">
        <f t="shared" si="81"/>
        <v>0</v>
      </c>
      <c r="W156" s="113">
        <f t="shared" si="81"/>
        <v>0</v>
      </c>
      <c r="X156" s="113">
        <f t="shared" si="81"/>
        <v>0</v>
      </c>
      <c r="Y156" s="113">
        <f t="shared" si="81"/>
        <v>0</v>
      </c>
      <c r="Z156" s="113">
        <f t="shared" si="81"/>
        <v>2.6299916805324459</v>
      </c>
      <c r="AA156" s="113">
        <f t="shared" si="81"/>
        <v>0</v>
      </c>
      <c r="AB156" s="113">
        <f t="shared" si="80"/>
        <v>0</v>
      </c>
      <c r="AC156" s="113">
        <f t="shared" si="80"/>
        <v>0</v>
      </c>
      <c r="AD156" s="113">
        <f t="shared" si="80"/>
        <v>0</v>
      </c>
      <c r="AE156" s="113">
        <f t="shared" si="80"/>
        <v>0</v>
      </c>
      <c r="AF156" s="113">
        <f t="shared" si="80"/>
        <v>0</v>
      </c>
      <c r="AG156" s="113">
        <f t="shared" si="80"/>
        <v>0</v>
      </c>
      <c r="AI156" s="109"/>
      <c r="AJ156" s="159"/>
      <c r="AK156" s="159"/>
      <c r="AL156" s="159">
        <f t="shared" si="86"/>
        <v>0</v>
      </c>
      <c r="AM156" s="159">
        <f t="shared" si="87"/>
        <v>252.9</v>
      </c>
      <c r="AN156" s="160">
        <f t="shared" si="88"/>
        <v>0</v>
      </c>
      <c r="AO156" s="160">
        <f t="shared" si="89"/>
        <v>0</v>
      </c>
    </row>
    <row r="157" spans="1:41" s="92" customFormat="1">
      <c r="A157" s="92" t="str">
        <f>$A$1&amp;"Rolloff"&amp;C157</f>
        <v>KITSAP CO -REGULATEDRolloffDISPMCMISC</v>
      </c>
      <c r="B157" s="92">
        <f t="shared" si="82"/>
        <v>1</v>
      </c>
      <c r="C157" s="115" t="s">
        <v>348</v>
      </c>
      <c r="D157" s="110" t="str">
        <f>VLOOKUP(C157,'[29]RM Revenue'!J:K,2,FALSE)</f>
        <v>DISPOSAL MISCELLANOUS</v>
      </c>
      <c r="E157" s="112">
        <f>VLOOKUP(A157,'[29]Kits Reg Svc Codes Jan-Jun'!$A$1:$H$809,8,FALSE)</f>
        <v>0</v>
      </c>
      <c r="F157" s="112">
        <f>VLOOKUP(A157,'[29]Service Codes'!$A$1:$H$808,8,FALSE)</f>
        <v>0</v>
      </c>
      <c r="G157" s="112"/>
      <c r="H157" s="113">
        <f>SUMIF('[29]RM Revenue'!$B:$B,'Kitsap Regulated - Price Out'!$A157,'[29]RM Revenue'!S:S)</f>
        <v>0</v>
      </c>
      <c r="I157" s="113">
        <f>SUMIF('[29]RM Revenue'!$B:$B,'Kitsap Regulated - Price Out'!$A157,'[29]RM Revenue'!T:T)</f>
        <v>0</v>
      </c>
      <c r="J157" s="113">
        <f>SUMIF('[29]RM Revenue'!$B:$B,'Kitsap Regulated - Price Out'!$A157,'[29]RM Revenue'!U:U)</f>
        <v>0</v>
      </c>
      <c r="K157" s="113">
        <f>SUMIF('[29]RM Revenue'!$B:$B,'Kitsap Regulated - Price Out'!$A157,'[29]RM Revenue'!V:V)</f>
        <v>0</v>
      </c>
      <c r="L157" s="113">
        <f>SUMIF('[29]RM Revenue'!$B:$B,'Kitsap Regulated - Price Out'!$A157,'[29]RM Revenue'!W:W)</f>
        <v>0</v>
      </c>
      <c r="M157" s="113">
        <f>SUMIF('[29]RM Revenue'!$B:$B,'Kitsap Regulated - Price Out'!$A157,'[29]RM Revenue'!X:X)</f>
        <v>0</v>
      </c>
      <c r="N157" s="113">
        <f>SUMIF('[29]RM Revenue'!$B:$B,'Kitsap Regulated - Price Out'!$A157,'[29]RM Revenue'!Y:Y)</f>
        <v>0</v>
      </c>
      <c r="O157" s="113">
        <f>SUMIF('[29]RM Revenue'!$B:$B,'Kitsap Regulated - Price Out'!$A157,'[29]RM Revenue'!Z:Z)</f>
        <v>0</v>
      </c>
      <c r="P157" s="113">
        <f>SUMIF('[29]RM Revenue'!$B:$B,'Kitsap Regulated - Price Out'!$A157,'[29]RM Revenue'!AA:AA)</f>
        <v>0</v>
      </c>
      <c r="Q157" s="113">
        <f>SUMIF('[29]RM Revenue'!$B:$B,'Kitsap Regulated - Price Out'!$A157,'[29]RM Revenue'!AB:AB)</f>
        <v>0</v>
      </c>
      <c r="R157" s="113">
        <f>SUMIF('[29]RM Revenue'!$B:$B,'Kitsap Regulated - Price Out'!$A157,'[29]RM Revenue'!AC:AC)</f>
        <v>0</v>
      </c>
      <c r="S157" s="113">
        <f>SUMIF('[29]RM Revenue'!$B:$B,'Kitsap Regulated - Price Out'!$A157,'[29]RM Revenue'!AD:AD)</f>
        <v>0</v>
      </c>
      <c r="T157" s="113">
        <v>0</v>
      </c>
      <c r="U157" s="113"/>
      <c r="V157" s="113">
        <f t="shared" si="81"/>
        <v>0</v>
      </c>
      <c r="W157" s="113">
        <f t="shared" si="81"/>
        <v>0</v>
      </c>
      <c r="X157" s="113">
        <f t="shared" si="81"/>
        <v>0</v>
      </c>
      <c r="Y157" s="113">
        <f t="shared" si="81"/>
        <v>0</v>
      </c>
      <c r="Z157" s="113">
        <f t="shared" si="81"/>
        <v>0</v>
      </c>
      <c r="AA157" s="113">
        <f t="shared" si="81"/>
        <v>0</v>
      </c>
      <c r="AB157" s="113">
        <f t="shared" si="80"/>
        <v>0</v>
      </c>
      <c r="AC157" s="113">
        <f t="shared" si="80"/>
        <v>0</v>
      </c>
      <c r="AD157" s="113">
        <f t="shared" si="80"/>
        <v>0</v>
      </c>
      <c r="AE157" s="113">
        <f t="shared" si="80"/>
        <v>0</v>
      </c>
      <c r="AF157" s="113">
        <f t="shared" si="80"/>
        <v>0</v>
      </c>
      <c r="AG157" s="113">
        <f t="shared" si="80"/>
        <v>0</v>
      </c>
      <c r="AI157" s="109"/>
      <c r="AJ157" s="159"/>
      <c r="AK157" s="159"/>
      <c r="AL157" s="159">
        <f t="shared" si="86"/>
        <v>0</v>
      </c>
      <c r="AM157" s="159">
        <f t="shared" si="87"/>
        <v>0</v>
      </c>
      <c r="AN157" s="160" t="e">
        <f t="shared" si="88"/>
        <v>#DIV/0!</v>
      </c>
      <c r="AO157" s="160" t="e">
        <f t="shared" si="89"/>
        <v>#DIV/0!</v>
      </c>
    </row>
    <row r="158" spans="1:41" s="92" customFormat="1">
      <c r="B158" s="92">
        <f t="shared" si="82"/>
        <v>0</v>
      </c>
      <c r="C158" s="115"/>
      <c r="D158" s="116" t="s">
        <v>350</v>
      </c>
      <c r="E158" s="112"/>
      <c r="F158" s="109"/>
      <c r="G158" s="111"/>
      <c r="H158" s="117">
        <f>SUM(H154:H157)</f>
        <v>4764.24</v>
      </c>
      <c r="I158" s="117">
        <f t="shared" ref="I158:S158" si="90">SUM(I154:I157)</f>
        <v>6246.75</v>
      </c>
      <c r="J158" s="117">
        <f t="shared" si="90"/>
        <v>6130.75</v>
      </c>
      <c r="K158" s="117">
        <f t="shared" si="90"/>
        <v>8252.75</v>
      </c>
      <c r="L158" s="117">
        <f t="shared" si="90"/>
        <v>9077.4</v>
      </c>
      <c r="M158" s="117">
        <f t="shared" si="90"/>
        <v>14234.25</v>
      </c>
      <c r="N158" s="117">
        <f t="shared" si="90"/>
        <v>11814.95</v>
      </c>
      <c r="O158" s="117">
        <f t="shared" si="90"/>
        <v>8248</v>
      </c>
      <c r="P158" s="117">
        <f t="shared" si="90"/>
        <v>10386.040000000001</v>
      </c>
      <c r="Q158" s="117">
        <f t="shared" si="90"/>
        <v>8568</v>
      </c>
      <c r="R158" s="117">
        <f t="shared" si="90"/>
        <v>10014.4</v>
      </c>
      <c r="S158" s="117">
        <f t="shared" si="90"/>
        <v>13019.2</v>
      </c>
      <c r="T158" s="175">
        <f>T154+T156+T157</f>
        <v>110556.73</v>
      </c>
      <c r="U158" s="125">
        <f>T158-SUM(H158:S158)</f>
        <v>-200</v>
      </c>
      <c r="V158" s="113">
        <f t="shared" si="81"/>
        <v>0</v>
      </c>
      <c r="W158" s="113">
        <f t="shared" si="81"/>
        <v>0</v>
      </c>
      <c r="X158" s="113">
        <f t="shared" si="81"/>
        <v>0</v>
      </c>
      <c r="Y158" s="113">
        <f t="shared" si="81"/>
        <v>0</v>
      </c>
      <c r="Z158" s="113">
        <f t="shared" si="81"/>
        <v>0</v>
      </c>
      <c r="AA158" s="113">
        <f t="shared" si="81"/>
        <v>0</v>
      </c>
      <c r="AB158" s="113">
        <f t="shared" si="80"/>
        <v>0</v>
      </c>
      <c r="AC158" s="113">
        <f t="shared" si="80"/>
        <v>0</v>
      </c>
      <c r="AD158" s="113">
        <f t="shared" si="80"/>
        <v>0</v>
      </c>
      <c r="AE158" s="113">
        <f t="shared" si="80"/>
        <v>0</v>
      </c>
      <c r="AF158" s="113">
        <f t="shared" si="80"/>
        <v>0</v>
      </c>
      <c r="AG158" s="113">
        <f t="shared" si="80"/>
        <v>0</v>
      </c>
      <c r="AI158" s="109"/>
      <c r="AJ158" s="155"/>
      <c r="AK158" s="155"/>
      <c r="AL158" s="165">
        <f t="shared" ref="AL158:AM158" si="91">SUM(AL154:AL157)</f>
        <v>0</v>
      </c>
      <c r="AM158" s="177">
        <f t="shared" si="91"/>
        <v>110756.73</v>
      </c>
      <c r="AO158" s="160"/>
    </row>
    <row r="159" spans="1:41" s="92" customFormat="1">
      <c r="B159" s="92">
        <f t="shared" si="82"/>
        <v>0</v>
      </c>
      <c r="C159" s="115"/>
      <c r="E159" s="112"/>
      <c r="F159" s="109"/>
      <c r="G159" s="111"/>
      <c r="I159" s="133"/>
      <c r="V159" s="113">
        <f t="shared" si="81"/>
        <v>0</v>
      </c>
      <c r="W159" s="113">
        <f t="shared" si="81"/>
        <v>0</v>
      </c>
      <c r="X159" s="113">
        <f t="shared" si="81"/>
        <v>0</v>
      </c>
      <c r="Y159" s="113">
        <f t="shared" si="81"/>
        <v>0</v>
      </c>
      <c r="Z159" s="113">
        <f t="shared" si="81"/>
        <v>0</v>
      </c>
      <c r="AA159" s="113">
        <f t="shared" si="81"/>
        <v>0</v>
      </c>
      <c r="AB159" s="113">
        <f t="shared" si="80"/>
        <v>0</v>
      </c>
      <c r="AC159" s="113">
        <f t="shared" si="80"/>
        <v>0</v>
      </c>
      <c r="AD159" s="113">
        <f t="shared" si="80"/>
        <v>0</v>
      </c>
      <c r="AE159" s="113">
        <f t="shared" si="80"/>
        <v>0</v>
      </c>
      <c r="AF159" s="113">
        <f t="shared" si="80"/>
        <v>0</v>
      </c>
      <c r="AG159" s="113">
        <f t="shared" si="80"/>
        <v>0</v>
      </c>
      <c r="AI159" s="109"/>
      <c r="AJ159" s="155"/>
      <c r="AK159" s="155"/>
      <c r="AL159" s="155"/>
      <c r="AM159" s="155"/>
      <c r="AO159" s="160"/>
    </row>
    <row r="160" spans="1:41" s="92" customFormat="1">
      <c r="B160" s="92">
        <f t="shared" si="82"/>
        <v>0</v>
      </c>
      <c r="E160" s="112"/>
      <c r="F160" s="109"/>
      <c r="G160" s="111"/>
      <c r="V160" s="113">
        <f t="shared" si="81"/>
        <v>0</v>
      </c>
      <c r="W160" s="113">
        <f t="shared" si="81"/>
        <v>0</v>
      </c>
      <c r="X160" s="113">
        <f t="shared" si="81"/>
        <v>0</v>
      </c>
      <c r="Y160" s="113">
        <f t="shared" si="81"/>
        <v>0</v>
      </c>
      <c r="Z160" s="113">
        <f t="shared" si="81"/>
        <v>0</v>
      </c>
      <c r="AA160" s="113">
        <f t="shared" si="81"/>
        <v>0</v>
      </c>
      <c r="AB160" s="113">
        <f t="shared" si="80"/>
        <v>0</v>
      </c>
      <c r="AC160" s="113">
        <f t="shared" si="80"/>
        <v>0</v>
      </c>
      <c r="AD160" s="113">
        <f t="shared" si="80"/>
        <v>0</v>
      </c>
      <c r="AE160" s="113">
        <f t="shared" si="80"/>
        <v>0</v>
      </c>
      <c r="AF160" s="113">
        <f t="shared" si="80"/>
        <v>0</v>
      </c>
      <c r="AG160" s="113">
        <f t="shared" si="80"/>
        <v>0</v>
      </c>
      <c r="AI160" s="109"/>
      <c r="AJ160" s="155"/>
      <c r="AK160" s="155"/>
      <c r="AL160" s="155"/>
      <c r="AM160" s="155"/>
      <c r="AO160" s="160"/>
    </row>
    <row r="161" spans="1:41" s="92" customFormat="1">
      <c r="B161" s="92">
        <f t="shared" si="82"/>
        <v>1</v>
      </c>
      <c r="C161" s="106" t="s">
        <v>351</v>
      </c>
      <c r="D161" s="106" t="s">
        <v>351</v>
      </c>
      <c r="E161" s="112"/>
      <c r="F161" s="109"/>
      <c r="G161" s="111"/>
      <c r="H161" s="111"/>
      <c r="V161" s="113">
        <f t="shared" si="81"/>
        <v>0</v>
      </c>
      <c r="W161" s="113">
        <f t="shared" si="81"/>
        <v>0</v>
      </c>
      <c r="X161" s="113">
        <f t="shared" si="81"/>
        <v>0</v>
      </c>
      <c r="Y161" s="113">
        <f t="shared" si="81"/>
        <v>0</v>
      </c>
      <c r="Z161" s="113">
        <f t="shared" si="81"/>
        <v>0</v>
      </c>
      <c r="AA161" s="113">
        <f t="shared" si="81"/>
        <v>0</v>
      </c>
      <c r="AB161" s="113">
        <f t="shared" si="80"/>
        <v>0</v>
      </c>
      <c r="AC161" s="113">
        <f t="shared" si="80"/>
        <v>0</v>
      </c>
      <c r="AD161" s="113">
        <f t="shared" si="80"/>
        <v>0</v>
      </c>
      <c r="AE161" s="113">
        <f t="shared" si="80"/>
        <v>0</v>
      </c>
      <c r="AF161" s="113">
        <f t="shared" si="80"/>
        <v>0</v>
      </c>
      <c r="AG161" s="113">
        <f t="shared" si="80"/>
        <v>0</v>
      </c>
      <c r="AI161" s="109"/>
      <c r="AJ161" s="155"/>
      <c r="AK161" s="155"/>
      <c r="AL161" s="155"/>
      <c r="AM161" s="155"/>
      <c r="AO161" s="160"/>
    </row>
    <row r="162" spans="1:41" s="92" customFormat="1">
      <c r="A162" s="92" t="str">
        <f>$A$1&amp;"ACCOUNTING ADJUSTMENTS"&amp;C162</f>
        <v>KITSAP CO -REGULATEDACCOUNTING ADJUSTMENTSNSF FEES</v>
      </c>
      <c r="B162" s="92">
        <f t="shared" si="82"/>
        <v>1</v>
      </c>
      <c r="C162" s="110" t="s">
        <v>354</v>
      </c>
      <c r="D162" s="109" t="s">
        <v>355</v>
      </c>
      <c r="E162" s="112">
        <f>VLOOKUP(A162,'[29]Kits Reg Svc Codes Jan-Jun'!$A$1:$H$809,8,FALSE)</f>
        <v>21.55</v>
      </c>
      <c r="F162" s="112">
        <f>VLOOKUP(A162,'[29]Service Codes'!$A$1:$H$808,8,FALSE)</f>
        <v>21.55</v>
      </c>
      <c r="G162" s="112"/>
      <c r="H162" s="113">
        <f>SUMIF('[29]RM Revenue'!$B:$B,'Kitsap Regulated - Price Out'!$A162,'[29]RM Revenue'!S:S)</f>
        <v>64.650000000000006</v>
      </c>
      <c r="I162" s="113">
        <f>SUMIF('[29]RM Revenue'!$B:$B,'Kitsap Regulated - Price Out'!$A162,'[29]RM Revenue'!T:T)</f>
        <v>0</v>
      </c>
      <c r="J162" s="113">
        <f>SUMIF('[29]RM Revenue'!$B:$B,'Kitsap Regulated - Price Out'!$A162,'[29]RM Revenue'!U:U)</f>
        <v>21.55</v>
      </c>
      <c r="K162" s="113">
        <f>SUMIF('[29]RM Revenue'!$B:$B,'Kitsap Regulated - Price Out'!$A162,'[29]RM Revenue'!V:V)</f>
        <v>0</v>
      </c>
      <c r="L162" s="113">
        <f>SUMIF('[29]RM Revenue'!$B:$B,'Kitsap Regulated - Price Out'!$A162,'[29]RM Revenue'!W:W)</f>
        <v>21.55</v>
      </c>
      <c r="M162" s="113">
        <f>SUMIF('[29]RM Revenue'!$B:$B,'Kitsap Regulated - Price Out'!$A162,'[29]RM Revenue'!X:X)</f>
        <v>0</v>
      </c>
      <c r="N162" s="113">
        <f>SUMIF('[29]RM Revenue'!$B:$B,'Kitsap Regulated - Price Out'!$A162,'[29]RM Revenue'!Y:Y)</f>
        <v>21.55</v>
      </c>
      <c r="O162" s="113">
        <f>SUMIF('[29]RM Revenue'!$B:$B,'Kitsap Regulated - Price Out'!$A162,'[29]RM Revenue'!Z:Z)</f>
        <v>0</v>
      </c>
      <c r="P162" s="113">
        <f>SUMIF('[29]RM Revenue'!$B:$B,'Kitsap Regulated - Price Out'!$A162,'[29]RM Revenue'!AA:AA)</f>
        <v>21.55</v>
      </c>
      <c r="Q162" s="113">
        <f>SUMIF('[29]RM Revenue'!$B:$B,'Kitsap Regulated - Price Out'!$A162,'[29]RM Revenue'!AB:AB)</f>
        <v>0</v>
      </c>
      <c r="R162" s="113">
        <f>SUMIF('[29]RM Revenue'!$B:$B,'Kitsap Regulated - Price Out'!$A162,'[29]RM Revenue'!AC:AC)</f>
        <v>64.650000000000006</v>
      </c>
      <c r="S162" s="113">
        <f>SUMIF('[29]RM Revenue'!$B:$B,'Kitsap Regulated - Price Out'!$A162,'[29]RM Revenue'!AD:AD)</f>
        <v>0</v>
      </c>
      <c r="T162" s="113">
        <f>SUM(H162:S162)</f>
        <v>215.50000000000003</v>
      </c>
      <c r="U162" s="113"/>
      <c r="V162" s="113">
        <f t="shared" si="81"/>
        <v>3</v>
      </c>
      <c r="W162" s="113">
        <f t="shared" si="81"/>
        <v>0</v>
      </c>
      <c r="X162" s="113">
        <f t="shared" si="81"/>
        <v>1</v>
      </c>
      <c r="Y162" s="113">
        <f t="shared" si="81"/>
        <v>0</v>
      </c>
      <c r="Z162" s="113">
        <f t="shared" si="81"/>
        <v>1</v>
      </c>
      <c r="AA162" s="113">
        <f t="shared" si="81"/>
        <v>0</v>
      </c>
      <c r="AB162" s="113">
        <f t="shared" si="80"/>
        <v>1</v>
      </c>
      <c r="AC162" s="113">
        <f t="shared" si="80"/>
        <v>0</v>
      </c>
      <c r="AD162" s="113">
        <f t="shared" si="80"/>
        <v>1</v>
      </c>
      <c r="AE162" s="113">
        <f t="shared" si="80"/>
        <v>0</v>
      </c>
      <c r="AF162" s="113">
        <f t="shared" si="80"/>
        <v>3</v>
      </c>
      <c r="AG162" s="113">
        <f t="shared" si="80"/>
        <v>0</v>
      </c>
      <c r="AH162" s="133">
        <f t="shared" ref="AH162:AH164" si="92">AVERAGE(V162:AB162)</f>
        <v>0.8571428571428571</v>
      </c>
      <c r="AI162" s="109"/>
      <c r="AJ162" s="159">
        <f t="shared" ref="AJ162:AJ165" si="93">+IFERROR(F162*(1+$AL$3),0)</f>
        <v>21.608719314049424</v>
      </c>
      <c r="AK162" s="159">
        <f t="shared" ref="AK162:AK165" si="94">+IFERROR(AJ162-F162,0)</f>
        <v>5.8719314049422877E-2</v>
      </c>
      <c r="AL162" s="159">
        <f t="shared" ref="AL162:AL165" si="95">+AK162*12*AH162</f>
        <v>0.6039700873654924</v>
      </c>
      <c r="AM162" s="159">
        <f t="shared" ref="AM162:AM165" si="96">+AL162+T162</f>
        <v>216.10397008736552</v>
      </c>
      <c r="AN162" s="160">
        <f t="shared" ref="AN162:AN165" si="97">+AK162/F162</f>
        <v>2.7247941554256554E-3</v>
      </c>
      <c r="AO162" s="160">
        <f t="shared" ref="AO162:AO165" si="98">+AL162/T162</f>
        <v>2.8026454170092452E-3</v>
      </c>
    </row>
    <row r="163" spans="1:41" s="92" customFormat="1" ht="15.75" hidden="1" customHeight="1">
      <c r="A163" s="92" t="str">
        <f>$A$1&amp;"ACCOUNTING ADJUSTMENTS"&amp;C163</f>
        <v>KITSAP CO -REGULATEDACCOUNTING ADJUSTMENTSFINCHG</v>
      </c>
      <c r="B163" s="92">
        <f t="shared" si="82"/>
        <v>1</v>
      </c>
      <c r="C163" s="110" t="s">
        <v>352</v>
      </c>
      <c r="D163" s="110" t="s">
        <v>353</v>
      </c>
      <c r="E163" s="112" t="e">
        <f>VLOOKUP(A163,'[29]Kits Reg Svc Codes Jan-Jun'!$A$1:$H$809,8,FALSE)</f>
        <v>#N/A</v>
      </c>
      <c r="F163" s="112" t="e">
        <f>VLOOKUP(A163,'[29]Service Codes'!$A$1:$H$808,8,FALSE)</f>
        <v>#N/A</v>
      </c>
      <c r="G163" s="112"/>
      <c r="H163" s="113">
        <f>SUMIF('[29]RM Revenue'!$B:$B,'Kitsap Regulated - Price Out'!$A163,'[29]RM Revenue'!S:S)</f>
        <v>182.71000000000004</v>
      </c>
      <c r="I163" s="113">
        <f>SUMIF('[29]RM Revenue'!$B:$B,'Kitsap Regulated - Price Out'!$A163,'[29]RM Revenue'!T:T)</f>
        <v>88.16</v>
      </c>
      <c r="J163" s="113">
        <f>SUMIF('[29]RM Revenue'!$B:$B,'Kitsap Regulated - Price Out'!$A163,'[29]RM Revenue'!U:U)</f>
        <v>155.47999999999999</v>
      </c>
      <c r="K163" s="113">
        <f>SUMIF('[29]RM Revenue'!$B:$B,'Kitsap Regulated - Price Out'!$A163,'[29]RM Revenue'!V:V)</f>
        <v>48.510000000000005</v>
      </c>
      <c r="L163" s="113">
        <f>SUMIF('[29]RM Revenue'!$B:$B,'Kitsap Regulated - Price Out'!$A163,'[29]RM Revenue'!W:W)</f>
        <v>183.04000000000002</v>
      </c>
      <c r="M163" s="113">
        <f>SUMIF('[29]RM Revenue'!$B:$B,'Kitsap Regulated - Price Out'!$A163,'[29]RM Revenue'!X:X)</f>
        <v>69.27</v>
      </c>
      <c r="N163" s="113">
        <f>SUMIF('[29]RM Revenue'!$B:$B,'Kitsap Regulated - Price Out'!$A163,'[29]RM Revenue'!Y:Y)</f>
        <v>215.89</v>
      </c>
      <c r="O163" s="113">
        <f>SUMIF('[29]RM Revenue'!$B:$B,'Kitsap Regulated - Price Out'!$A163,'[29]RM Revenue'!Z:Z)</f>
        <v>58.1</v>
      </c>
      <c r="P163" s="113">
        <f>SUMIF('[29]RM Revenue'!$B:$B,'Kitsap Regulated - Price Out'!$A163,'[29]RM Revenue'!AA:AA)</f>
        <v>181.62</v>
      </c>
      <c r="Q163" s="113">
        <f>SUMIF('[29]RM Revenue'!$B:$B,'Kitsap Regulated - Price Out'!$A163,'[29]RM Revenue'!AB:AB)</f>
        <v>61.12</v>
      </c>
      <c r="R163" s="113">
        <f>SUMIF('[29]RM Revenue'!$B:$B,'Kitsap Regulated - Price Out'!$A163,'[29]RM Revenue'!AC:AC)</f>
        <v>192.47</v>
      </c>
      <c r="S163" s="113">
        <f>SUMIF('[29]RM Revenue'!$B:$B,'Kitsap Regulated - Price Out'!$A163,'[29]RM Revenue'!AD:AD)</f>
        <v>75.14</v>
      </c>
      <c r="T163" s="113">
        <f>SUM(H163:S163)</f>
        <v>1511.5100000000002</v>
      </c>
      <c r="U163" s="113"/>
      <c r="V163" s="113">
        <f t="shared" si="81"/>
        <v>0</v>
      </c>
      <c r="W163" s="113">
        <f t="shared" si="81"/>
        <v>0</v>
      </c>
      <c r="X163" s="113">
        <f t="shared" si="81"/>
        <v>0</v>
      </c>
      <c r="Y163" s="113">
        <f t="shared" si="81"/>
        <v>0</v>
      </c>
      <c r="Z163" s="113">
        <f t="shared" si="81"/>
        <v>0</v>
      </c>
      <c r="AA163" s="113">
        <f t="shared" si="81"/>
        <v>0</v>
      </c>
      <c r="AB163" s="113">
        <f t="shared" si="80"/>
        <v>0</v>
      </c>
      <c r="AC163" s="113">
        <f t="shared" si="80"/>
        <v>0</v>
      </c>
      <c r="AD163" s="113">
        <f t="shared" si="80"/>
        <v>0</v>
      </c>
      <c r="AE163" s="113">
        <f t="shared" si="80"/>
        <v>0</v>
      </c>
      <c r="AF163" s="113">
        <f t="shared" si="80"/>
        <v>0</v>
      </c>
      <c r="AG163" s="113">
        <f t="shared" si="80"/>
        <v>0</v>
      </c>
      <c r="AH163" s="133">
        <f t="shared" si="92"/>
        <v>0</v>
      </c>
      <c r="AI163" s="109"/>
      <c r="AJ163" s="159">
        <f t="shared" si="93"/>
        <v>0</v>
      </c>
      <c r="AK163" s="159">
        <f t="shared" si="94"/>
        <v>0</v>
      </c>
      <c r="AL163" s="159">
        <f t="shared" si="95"/>
        <v>0</v>
      </c>
      <c r="AM163" s="159">
        <f t="shared" si="96"/>
        <v>1511.5100000000002</v>
      </c>
      <c r="AN163" s="160" t="e">
        <f t="shared" si="97"/>
        <v>#N/A</v>
      </c>
      <c r="AO163" s="160">
        <f t="shared" si="98"/>
        <v>0</v>
      </c>
    </row>
    <row r="164" spans="1:41" s="92" customFormat="1" hidden="1">
      <c r="A164" s="92" t="str">
        <f>$A$1&amp;"ACCOUNTING ADJUSTMENTS"&amp;C164</f>
        <v>KITSAP CO -REGULATEDACCOUNTING ADJUSTMENTSADJTAX</v>
      </c>
      <c r="B164" s="92">
        <f t="shared" si="82"/>
        <v>1</v>
      </c>
      <c r="C164" s="110" t="s">
        <v>365</v>
      </c>
      <c r="D164" s="110" t="s">
        <v>353</v>
      </c>
      <c r="E164" s="112" t="e">
        <f>VLOOKUP(A164,'[29]Kits Reg Svc Codes Jan-Jun'!$A$1:$H$809,8,FALSE)</f>
        <v>#N/A</v>
      </c>
      <c r="F164" s="112" t="e">
        <f>VLOOKUP(A164,'[29]Service Codes'!$A$1:$H$808,8,FALSE)</f>
        <v>#N/A</v>
      </c>
      <c r="G164" s="112"/>
      <c r="H164" s="113">
        <f>SUMIF('[29]RM Revenue'!$B:$B,'Kitsap Regulated - Price Out'!$A164,'[29]RM Revenue'!S:S)</f>
        <v>0</v>
      </c>
      <c r="I164" s="113">
        <f>SUMIF('[29]RM Revenue'!$B:$B,'Kitsap Regulated - Price Out'!$A164,'[29]RM Revenue'!T:T)</f>
        <v>0</v>
      </c>
      <c r="J164" s="113">
        <f>SUMIF('[29]RM Revenue'!$B:$B,'Kitsap Regulated - Price Out'!$A164,'[29]RM Revenue'!U:U)</f>
        <v>0</v>
      </c>
      <c r="K164" s="113">
        <f>SUMIF('[29]RM Revenue'!$B:$B,'Kitsap Regulated - Price Out'!$A164,'[29]RM Revenue'!V:V)</f>
        <v>0</v>
      </c>
      <c r="L164" s="113">
        <f>SUMIF('[29]RM Revenue'!$B:$B,'Kitsap Regulated - Price Out'!$A164,'[29]RM Revenue'!W:W)</f>
        <v>0</v>
      </c>
      <c r="M164" s="113">
        <f>SUMIF('[29]RM Revenue'!$B:$B,'Kitsap Regulated - Price Out'!$A164,'[29]RM Revenue'!X:X)</f>
        <v>0</v>
      </c>
      <c r="N164" s="113">
        <f>SUMIF('[29]RM Revenue'!$B:$B,'Kitsap Regulated - Price Out'!$A164,'[29]RM Revenue'!Y:Y)</f>
        <v>-21.3</v>
      </c>
      <c r="O164" s="113">
        <f>SUMIF('[29]RM Revenue'!$B:$B,'Kitsap Regulated - Price Out'!$A164,'[29]RM Revenue'!Z:Z)</f>
        <v>0</v>
      </c>
      <c r="P164" s="113">
        <f>SUMIF('[29]RM Revenue'!$B:$B,'Kitsap Regulated - Price Out'!$A164,'[29]RM Revenue'!AA:AA)</f>
        <v>0</v>
      </c>
      <c r="Q164" s="113">
        <f>SUMIF('[29]RM Revenue'!$B:$B,'Kitsap Regulated - Price Out'!$A164,'[29]RM Revenue'!AB:AB)</f>
        <v>0</v>
      </c>
      <c r="R164" s="113">
        <f>SUMIF('[29]RM Revenue'!$B:$B,'Kitsap Regulated - Price Out'!$A164,'[29]RM Revenue'!AC:AC)</f>
        <v>0</v>
      </c>
      <c r="S164" s="113">
        <f>SUMIF('[29]RM Revenue'!$B:$B,'Kitsap Regulated - Price Out'!$A164,'[29]RM Revenue'!AD:AD)</f>
        <v>0</v>
      </c>
      <c r="T164" s="113">
        <f>SUM(H164:S164)</f>
        <v>-21.3</v>
      </c>
      <c r="U164" s="113"/>
      <c r="V164" s="113">
        <f t="shared" si="81"/>
        <v>0</v>
      </c>
      <c r="W164" s="113">
        <f t="shared" si="81"/>
        <v>0</v>
      </c>
      <c r="X164" s="113">
        <f t="shared" si="81"/>
        <v>0</v>
      </c>
      <c r="Y164" s="113">
        <f t="shared" si="81"/>
        <v>0</v>
      </c>
      <c r="Z164" s="113">
        <f t="shared" si="81"/>
        <v>0</v>
      </c>
      <c r="AA164" s="113">
        <f t="shared" si="81"/>
        <v>0</v>
      </c>
      <c r="AB164" s="113">
        <f t="shared" si="80"/>
        <v>0</v>
      </c>
      <c r="AC164" s="113">
        <f t="shared" si="80"/>
        <v>0</v>
      </c>
      <c r="AD164" s="113">
        <f t="shared" si="80"/>
        <v>0</v>
      </c>
      <c r="AE164" s="113">
        <f t="shared" si="80"/>
        <v>0</v>
      </c>
      <c r="AF164" s="113">
        <f t="shared" si="80"/>
        <v>0</v>
      </c>
      <c r="AG164" s="113">
        <f t="shared" si="80"/>
        <v>0</v>
      </c>
      <c r="AH164" s="133">
        <f t="shared" si="92"/>
        <v>0</v>
      </c>
      <c r="AI164" s="109"/>
      <c r="AJ164" s="159">
        <f t="shared" si="93"/>
        <v>0</v>
      </c>
      <c r="AK164" s="159">
        <f t="shared" si="94"/>
        <v>0</v>
      </c>
      <c r="AL164" s="159">
        <f t="shared" si="95"/>
        <v>0</v>
      </c>
      <c r="AM164" s="159">
        <f t="shared" si="96"/>
        <v>-21.3</v>
      </c>
      <c r="AN164" s="160" t="e">
        <f t="shared" si="97"/>
        <v>#N/A</v>
      </c>
      <c r="AO164" s="160">
        <f t="shared" si="98"/>
        <v>0</v>
      </c>
    </row>
    <row r="165" spans="1:41" s="92" customFormat="1">
      <c r="B165" s="92">
        <f t="shared" si="82"/>
        <v>0</v>
      </c>
      <c r="C165" s="115"/>
      <c r="D165" s="115"/>
      <c r="E165" s="112"/>
      <c r="F165" s="109"/>
      <c r="G165" s="111"/>
      <c r="H165" s="111"/>
      <c r="I165" s="113" t="str">
        <f>IF(G165="","",(#REF!/G165)+(#REF!/#REF!))</f>
        <v/>
      </c>
      <c r="J165" s="113"/>
      <c r="V165" s="113">
        <f t="shared" si="81"/>
        <v>0</v>
      </c>
      <c r="W165" s="113">
        <f t="shared" si="81"/>
        <v>0</v>
      </c>
      <c r="X165" s="113">
        <f t="shared" si="81"/>
        <v>0</v>
      </c>
      <c r="Y165" s="113">
        <f t="shared" si="81"/>
        <v>0</v>
      </c>
      <c r="Z165" s="113">
        <f t="shared" si="81"/>
        <v>0</v>
      </c>
      <c r="AA165" s="113">
        <f t="shared" si="81"/>
        <v>0</v>
      </c>
      <c r="AB165" s="113">
        <f t="shared" si="80"/>
        <v>0</v>
      </c>
      <c r="AC165" s="113">
        <f t="shared" si="80"/>
        <v>0</v>
      </c>
      <c r="AD165" s="113">
        <f t="shared" si="80"/>
        <v>0</v>
      </c>
      <c r="AE165" s="113">
        <f t="shared" si="80"/>
        <v>0</v>
      </c>
      <c r="AF165" s="113">
        <f t="shared" si="80"/>
        <v>0</v>
      </c>
      <c r="AG165" s="113">
        <f t="shared" si="80"/>
        <v>0</v>
      </c>
      <c r="AI165" s="109"/>
      <c r="AJ165" s="159">
        <f t="shared" si="93"/>
        <v>0</v>
      </c>
      <c r="AK165" s="159">
        <f t="shared" si="94"/>
        <v>0</v>
      </c>
      <c r="AL165" s="159">
        <f t="shared" si="95"/>
        <v>0</v>
      </c>
      <c r="AM165" s="159">
        <f t="shared" si="96"/>
        <v>0</v>
      </c>
      <c r="AN165" s="160" t="e">
        <f t="shared" si="97"/>
        <v>#DIV/0!</v>
      </c>
      <c r="AO165" s="160" t="e">
        <f t="shared" si="98"/>
        <v>#DIV/0!</v>
      </c>
    </row>
    <row r="166" spans="1:41" s="92" customFormat="1">
      <c r="C166" s="115"/>
      <c r="D166" s="135" t="s">
        <v>356</v>
      </c>
      <c r="E166" s="93"/>
      <c r="F166" s="109"/>
      <c r="H166" s="117">
        <f t="shared" ref="H166:S166" si="99">SUM(H163:H165)</f>
        <v>182.71000000000004</v>
      </c>
      <c r="I166" s="117">
        <f t="shared" si="99"/>
        <v>88.16</v>
      </c>
      <c r="J166" s="117">
        <f t="shared" si="99"/>
        <v>155.47999999999999</v>
      </c>
      <c r="K166" s="117">
        <f t="shared" si="99"/>
        <v>48.510000000000005</v>
      </c>
      <c r="L166" s="117">
        <f t="shared" si="99"/>
        <v>183.04000000000002</v>
      </c>
      <c r="M166" s="117">
        <f t="shared" si="99"/>
        <v>69.27</v>
      </c>
      <c r="N166" s="117">
        <f t="shared" si="99"/>
        <v>194.58999999999997</v>
      </c>
      <c r="O166" s="117">
        <f t="shared" si="99"/>
        <v>58.1</v>
      </c>
      <c r="P166" s="117">
        <f t="shared" si="99"/>
        <v>181.62</v>
      </c>
      <c r="Q166" s="117">
        <f t="shared" si="99"/>
        <v>61.12</v>
      </c>
      <c r="R166" s="117">
        <f t="shared" si="99"/>
        <v>192.47</v>
      </c>
      <c r="S166" s="117">
        <f t="shared" si="99"/>
        <v>75.14</v>
      </c>
      <c r="T166" s="175">
        <f>T162</f>
        <v>215.50000000000003</v>
      </c>
      <c r="U166" s="191"/>
      <c r="V166" s="190">
        <f t="shared" ref="V166:AA193" si="100">IFERROR(H166/$E166,0)</f>
        <v>0</v>
      </c>
      <c r="W166" s="190">
        <f t="shared" si="100"/>
        <v>0</v>
      </c>
      <c r="X166" s="190">
        <f t="shared" si="100"/>
        <v>0</v>
      </c>
      <c r="Y166" s="190">
        <f t="shared" si="100"/>
        <v>0</v>
      </c>
      <c r="Z166" s="190">
        <f t="shared" si="100"/>
        <v>0</v>
      </c>
      <c r="AA166" s="190">
        <f t="shared" si="100"/>
        <v>0</v>
      </c>
      <c r="AB166" s="190">
        <f t="shared" si="80"/>
        <v>0</v>
      </c>
      <c r="AC166" s="190">
        <f t="shared" si="80"/>
        <v>0</v>
      </c>
      <c r="AD166" s="190">
        <f t="shared" si="80"/>
        <v>0</v>
      </c>
      <c r="AE166" s="190">
        <f t="shared" si="80"/>
        <v>0</v>
      </c>
      <c r="AF166" s="190">
        <f t="shared" si="80"/>
        <v>0</v>
      </c>
      <c r="AG166" s="190">
        <f t="shared" si="80"/>
        <v>0</v>
      </c>
      <c r="AH166" s="180">
        <f>SUM(AH162:AH165)</f>
        <v>0.8571428571428571</v>
      </c>
      <c r="AI166" s="109"/>
      <c r="AJ166" s="155"/>
      <c r="AK166" s="155"/>
      <c r="AL166" s="177">
        <f t="shared" ref="AL166:AM166" si="101">SUM(AL162:AL165)</f>
        <v>0.6039700873654924</v>
      </c>
      <c r="AM166" s="177">
        <f t="shared" si="101"/>
        <v>1706.3139700873658</v>
      </c>
      <c r="AO166" s="160"/>
    </row>
    <row r="167" spans="1:41" s="92" customFormat="1">
      <c r="C167" s="115"/>
      <c r="E167" s="93"/>
      <c r="F167" s="109"/>
      <c r="V167" s="113">
        <f t="shared" si="100"/>
        <v>0</v>
      </c>
      <c r="W167" s="113">
        <f t="shared" si="100"/>
        <v>0</v>
      </c>
      <c r="X167" s="113">
        <f t="shared" si="100"/>
        <v>0</v>
      </c>
      <c r="Y167" s="113">
        <f t="shared" si="100"/>
        <v>0</v>
      </c>
      <c r="Z167" s="113">
        <f t="shared" si="100"/>
        <v>0</v>
      </c>
      <c r="AA167" s="113">
        <f t="shared" si="100"/>
        <v>0</v>
      </c>
      <c r="AB167" s="113">
        <f t="shared" si="80"/>
        <v>0</v>
      </c>
      <c r="AC167" s="113">
        <f t="shared" si="80"/>
        <v>0</v>
      </c>
      <c r="AD167" s="113">
        <f t="shared" si="80"/>
        <v>0</v>
      </c>
      <c r="AE167" s="113">
        <f t="shared" si="80"/>
        <v>0</v>
      </c>
      <c r="AF167" s="113">
        <f t="shared" si="80"/>
        <v>0</v>
      </c>
      <c r="AG167" s="113">
        <f t="shared" si="80"/>
        <v>0</v>
      </c>
      <c r="AI167" s="109"/>
      <c r="AJ167" s="155"/>
      <c r="AK167" s="155"/>
      <c r="AL167" s="155"/>
      <c r="AM167" s="155"/>
      <c r="AO167" s="160"/>
    </row>
    <row r="168" spans="1:41" s="92" customFormat="1">
      <c r="B168" s="92">
        <f t="shared" ref="B168:B181" si="102">COUNTIF(C:C,C168)</f>
        <v>1</v>
      </c>
      <c r="C168" s="122" t="s">
        <v>366</v>
      </c>
      <c r="D168" s="122"/>
      <c r="E168" s="112"/>
      <c r="F168" s="109"/>
      <c r="G168" s="112"/>
      <c r="H168" s="111"/>
      <c r="I168" s="113"/>
      <c r="J168" s="113"/>
      <c r="V168" s="113">
        <f t="shared" si="100"/>
        <v>0</v>
      </c>
      <c r="W168" s="113">
        <f t="shared" si="100"/>
        <v>0</v>
      </c>
      <c r="X168" s="113">
        <f t="shared" si="100"/>
        <v>0</v>
      </c>
      <c r="Y168" s="113">
        <f t="shared" si="100"/>
        <v>0</v>
      </c>
      <c r="Z168" s="113">
        <f t="shared" si="100"/>
        <v>0</v>
      </c>
      <c r="AA168" s="113">
        <f t="shared" si="100"/>
        <v>0</v>
      </c>
      <c r="AB168" s="113">
        <f t="shared" si="80"/>
        <v>0</v>
      </c>
      <c r="AC168" s="113">
        <f t="shared" si="80"/>
        <v>0</v>
      </c>
      <c r="AD168" s="113">
        <f t="shared" si="80"/>
        <v>0</v>
      </c>
      <c r="AE168" s="113">
        <f t="shared" ref="AE168:AG195" si="103">IFERROR(Q168/$F168,0)</f>
        <v>0</v>
      </c>
      <c r="AF168" s="113">
        <f t="shared" si="103"/>
        <v>0</v>
      </c>
      <c r="AG168" s="113">
        <f t="shared" si="103"/>
        <v>0</v>
      </c>
      <c r="AI168" s="109"/>
      <c r="AJ168" s="155"/>
      <c r="AK168" s="155"/>
      <c r="AL168" s="155"/>
      <c r="AM168" s="155"/>
      <c r="AO168" s="160"/>
    </row>
    <row r="169" spans="1:41" s="92" customFormat="1" hidden="1">
      <c r="A169" s="92" t="str">
        <f>$A$1&amp;$C$168&amp;C169</f>
        <v>KITSAP CO -REGULATEDCOMMERCIAL RECYCLE96CRCONGM1</v>
      </c>
      <c r="B169" s="92">
        <f t="shared" si="102"/>
        <v>1</v>
      </c>
      <c r="C169" s="110" t="s">
        <v>296</v>
      </c>
      <c r="D169" s="110" t="str">
        <f>VLOOKUP(C169,'[29]RM Revenue'!J:K,2,FALSE)</f>
        <v>96 COMMINGLE NG-MNTHLY</v>
      </c>
      <c r="E169" s="112" t="e">
        <f>VLOOKUP(A169,'[29]Kits Reg Svc Codes Jan-Jun'!$A$1:$H$809,8,FALSE)</f>
        <v>#N/A</v>
      </c>
      <c r="F169" s="112">
        <f>VLOOKUP(A169,'[29]Service Codes'!$A$1:$H$808,8,FALSE)</f>
        <v>0</v>
      </c>
      <c r="G169" s="112"/>
      <c r="H169" s="113">
        <f>SUMIF('[29]RM Revenue'!$B:$B,'Kitsap Regulated - Price Out'!$A169,'[29]RM Revenue'!S:S)</f>
        <v>0</v>
      </c>
      <c r="I169" s="113">
        <f>SUMIF('[29]RM Revenue'!$B:$B,'Kitsap Regulated - Price Out'!$A169,'[29]RM Revenue'!T:T)</f>
        <v>0</v>
      </c>
      <c r="J169" s="113">
        <f>SUMIF('[29]RM Revenue'!$B:$B,'Kitsap Regulated - Price Out'!$A169,'[29]RM Revenue'!U:U)</f>
        <v>0</v>
      </c>
      <c r="K169" s="113">
        <f>SUMIF('[29]RM Revenue'!$B:$B,'Kitsap Regulated - Price Out'!$A169,'[29]RM Revenue'!V:V)</f>
        <v>0</v>
      </c>
      <c r="L169" s="113">
        <f>SUMIF('[29]RM Revenue'!$B:$B,'Kitsap Regulated - Price Out'!$A169,'[29]RM Revenue'!W:W)</f>
        <v>0</v>
      </c>
      <c r="M169" s="113">
        <f>SUMIF('[29]RM Revenue'!$B:$B,'Kitsap Regulated - Price Out'!$A169,'[29]RM Revenue'!X:X)</f>
        <v>0</v>
      </c>
      <c r="N169" s="113">
        <f>SUMIF('[29]RM Revenue'!$B:$B,'Kitsap Regulated - Price Out'!$A169,'[29]RM Revenue'!Y:Y)</f>
        <v>0</v>
      </c>
      <c r="O169" s="113">
        <f>SUMIF('[29]RM Revenue'!$B:$B,'Kitsap Regulated - Price Out'!$A169,'[29]RM Revenue'!Z:Z)</f>
        <v>0</v>
      </c>
      <c r="P169" s="113">
        <f>SUMIF('[29]RM Revenue'!$B:$B,'Kitsap Regulated - Price Out'!$A169,'[29]RM Revenue'!AA:AA)</f>
        <v>0</v>
      </c>
      <c r="Q169" s="113">
        <f>SUMIF('[29]RM Revenue'!$B:$B,'Kitsap Regulated - Price Out'!$A169,'[29]RM Revenue'!AB:AB)</f>
        <v>0</v>
      </c>
      <c r="R169" s="113">
        <f>SUMIF('[29]RM Revenue'!$B:$B,'Kitsap Regulated - Price Out'!$A169,'[29]RM Revenue'!AC:AC)</f>
        <v>0</v>
      </c>
      <c r="S169" s="113">
        <f>SUMIF('[29]RM Revenue'!$B:$B,'Kitsap Regulated - Price Out'!$A169,'[29]RM Revenue'!AD:AD)</f>
        <v>0</v>
      </c>
      <c r="T169" s="113">
        <f>SUM(H169:S169)</f>
        <v>0</v>
      </c>
      <c r="U169" s="113"/>
      <c r="V169" s="113">
        <f t="shared" si="100"/>
        <v>0</v>
      </c>
      <c r="W169" s="113">
        <f t="shared" si="100"/>
        <v>0</v>
      </c>
      <c r="X169" s="113">
        <f t="shared" si="100"/>
        <v>0</v>
      </c>
      <c r="Y169" s="113">
        <f t="shared" si="100"/>
        <v>0</v>
      </c>
      <c r="Z169" s="113">
        <f t="shared" si="100"/>
        <v>0</v>
      </c>
      <c r="AA169" s="113">
        <f t="shared" si="100"/>
        <v>0</v>
      </c>
      <c r="AB169" s="113">
        <f t="shared" ref="AB169:AG195" si="104">IFERROR(N169/$F169,0)</f>
        <v>0</v>
      </c>
      <c r="AC169" s="113">
        <f t="shared" si="104"/>
        <v>0</v>
      </c>
      <c r="AD169" s="113">
        <f t="shared" si="104"/>
        <v>0</v>
      </c>
      <c r="AE169" s="113">
        <f t="shared" si="103"/>
        <v>0</v>
      </c>
      <c r="AF169" s="113">
        <f t="shared" si="103"/>
        <v>0</v>
      </c>
      <c r="AG169" s="113">
        <f t="shared" si="103"/>
        <v>0</v>
      </c>
      <c r="AI169" s="109"/>
      <c r="AJ169" s="159"/>
      <c r="AK169" s="159"/>
      <c r="AL169" s="159">
        <f t="shared" ref="AL169:AL180" si="105">+AK169*12*AH169</f>
        <v>0</v>
      </c>
      <c r="AM169" s="159">
        <f t="shared" ref="AM169:AM180" si="106">+AL169+T169</f>
        <v>0</v>
      </c>
      <c r="AN169" s="160" t="e">
        <f t="shared" ref="AN169:AN180" si="107">+AK169/F169</f>
        <v>#DIV/0!</v>
      </c>
      <c r="AO169" s="160" t="e">
        <f t="shared" ref="AO169:AO180" si="108">+AL169/T169</f>
        <v>#DIV/0!</v>
      </c>
    </row>
    <row r="170" spans="1:41" s="92" customFormat="1" hidden="1">
      <c r="A170" s="92" t="str">
        <f>$A$1&amp;$C$168&amp;C170</f>
        <v>KITSAP CO -REGULATEDCOMMERCIAL RECYCLER2YDOCCW</v>
      </c>
      <c r="B170" s="92">
        <f t="shared" si="102"/>
        <v>1</v>
      </c>
      <c r="C170" s="110" t="s">
        <v>300</v>
      </c>
      <c r="D170" s="110" t="str">
        <f>VLOOKUP(C170,'[29]RM Revenue'!J:K,2,FALSE)</f>
        <v>2YD OCC-WEEKLY</v>
      </c>
      <c r="E170" s="112" t="e">
        <f>VLOOKUP(A170,'[29]Kits Reg Svc Codes Jan-Jun'!$A$1:$H$809,8,FALSE)</f>
        <v>#N/A</v>
      </c>
      <c r="F170" s="112">
        <f>VLOOKUP(A170,'[29]Service Codes'!$A$1:$H$808,8,FALSE)</f>
        <v>0</v>
      </c>
      <c r="G170" s="112"/>
      <c r="H170" s="113">
        <f>SUMIF('[29]RM Revenue'!$B:$B,'Kitsap Regulated - Price Out'!$A170,'[29]RM Revenue'!S:S)</f>
        <v>0</v>
      </c>
      <c r="I170" s="113">
        <f>SUMIF('[29]RM Revenue'!$B:$B,'Kitsap Regulated - Price Out'!$A170,'[29]RM Revenue'!T:T)</f>
        <v>0</v>
      </c>
      <c r="J170" s="113">
        <f>SUMIF('[29]RM Revenue'!$B:$B,'Kitsap Regulated - Price Out'!$A170,'[29]RM Revenue'!U:U)</f>
        <v>0</v>
      </c>
      <c r="K170" s="113">
        <f>SUMIF('[29]RM Revenue'!$B:$B,'Kitsap Regulated - Price Out'!$A170,'[29]RM Revenue'!V:V)</f>
        <v>0</v>
      </c>
      <c r="L170" s="113">
        <f>SUMIF('[29]RM Revenue'!$B:$B,'Kitsap Regulated - Price Out'!$A170,'[29]RM Revenue'!W:W)</f>
        <v>0</v>
      </c>
      <c r="M170" s="113">
        <f>SUMIF('[29]RM Revenue'!$B:$B,'Kitsap Regulated - Price Out'!$A170,'[29]RM Revenue'!X:X)</f>
        <v>0</v>
      </c>
      <c r="N170" s="113">
        <f>SUMIF('[29]RM Revenue'!$B:$B,'Kitsap Regulated - Price Out'!$A170,'[29]RM Revenue'!Y:Y)</f>
        <v>0</v>
      </c>
      <c r="O170" s="113">
        <f>SUMIF('[29]RM Revenue'!$B:$B,'Kitsap Regulated - Price Out'!$A170,'[29]RM Revenue'!Z:Z)</f>
        <v>0</v>
      </c>
      <c r="P170" s="113">
        <f>SUMIF('[29]RM Revenue'!$B:$B,'Kitsap Regulated - Price Out'!$A170,'[29]RM Revenue'!AA:AA)</f>
        <v>0</v>
      </c>
      <c r="Q170" s="113">
        <f>SUMIF('[29]RM Revenue'!$B:$B,'Kitsap Regulated - Price Out'!$A170,'[29]RM Revenue'!AB:AB)</f>
        <v>0</v>
      </c>
      <c r="R170" s="113">
        <f>SUMIF('[29]RM Revenue'!$B:$B,'Kitsap Regulated - Price Out'!$A170,'[29]RM Revenue'!AC:AC)</f>
        <v>0</v>
      </c>
      <c r="S170" s="113">
        <f>SUMIF('[29]RM Revenue'!$B:$B,'Kitsap Regulated - Price Out'!$A170,'[29]RM Revenue'!AD:AD)</f>
        <v>0</v>
      </c>
      <c r="T170" s="113">
        <f>SUM(H170:S170)</f>
        <v>0</v>
      </c>
      <c r="U170" s="113"/>
      <c r="V170" s="113">
        <f t="shared" si="100"/>
        <v>0</v>
      </c>
      <c r="W170" s="113">
        <f t="shared" si="100"/>
        <v>0</v>
      </c>
      <c r="X170" s="113">
        <f t="shared" si="100"/>
        <v>0</v>
      </c>
      <c r="Y170" s="113">
        <f t="shared" si="100"/>
        <v>0</v>
      </c>
      <c r="Z170" s="113">
        <f t="shared" si="100"/>
        <v>0</v>
      </c>
      <c r="AA170" s="113">
        <f t="shared" si="100"/>
        <v>0</v>
      </c>
      <c r="AB170" s="113">
        <f t="shared" si="104"/>
        <v>0</v>
      </c>
      <c r="AC170" s="113">
        <f t="shared" si="104"/>
        <v>0</v>
      </c>
      <c r="AD170" s="113">
        <f t="shared" si="104"/>
        <v>0</v>
      </c>
      <c r="AE170" s="113">
        <f t="shared" si="103"/>
        <v>0</v>
      </c>
      <c r="AF170" s="113">
        <f t="shared" si="103"/>
        <v>0</v>
      </c>
      <c r="AG170" s="113">
        <f t="shared" si="103"/>
        <v>0</v>
      </c>
      <c r="AI170" s="109"/>
      <c r="AJ170" s="159"/>
      <c r="AK170" s="159"/>
      <c r="AL170" s="159">
        <f t="shared" si="105"/>
        <v>0</v>
      </c>
      <c r="AM170" s="159">
        <f t="shared" si="106"/>
        <v>0</v>
      </c>
      <c r="AN170" s="160" t="e">
        <f t="shared" si="107"/>
        <v>#DIV/0!</v>
      </c>
      <c r="AO170" s="160" t="e">
        <f t="shared" si="108"/>
        <v>#DIV/0!</v>
      </c>
    </row>
    <row r="171" spans="1:41" s="92" customFormat="1" hidden="1">
      <c r="A171" s="92" t="str">
        <f>$A$1&amp;$C$168&amp;C171</f>
        <v>KITSAP CO -REGULATEDCOMMERCIAL RECYCLEROLLOUTOCC</v>
      </c>
      <c r="B171" s="92">
        <f t="shared" si="102"/>
        <v>1</v>
      </c>
      <c r="C171" s="110" t="s">
        <v>292</v>
      </c>
      <c r="D171" s="110" t="str">
        <f>VLOOKUP(C171,'[29]RM Revenue'!J:K,2,FALSE)</f>
        <v>ROLL OUT FEE - RECYCLE</v>
      </c>
      <c r="E171" s="112" t="e">
        <f>VLOOKUP(A171,'[29]Kits Reg Svc Codes Jan-Jun'!$A$1:$H$809,8,FALSE)</f>
        <v>#N/A</v>
      </c>
      <c r="F171" s="112">
        <f>VLOOKUP(A171,'[29]Service Codes'!$A$1:$H$808,8,FALSE)</f>
        <v>0</v>
      </c>
      <c r="G171" s="112"/>
      <c r="H171" s="113">
        <f>SUMIF('[29]RM Revenue'!$B:$B,'Kitsap Regulated - Price Out'!$A171,'[29]RM Revenue'!S:S)</f>
        <v>0</v>
      </c>
      <c r="I171" s="113">
        <f>SUMIF('[29]RM Revenue'!$B:$B,'Kitsap Regulated - Price Out'!$A171,'[29]RM Revenue'!T:T)</f>
        <v>0</v>
      </c>
      <c r="J171" s="113">
        <f>SUMIF('[29]RM Revenue'!$B:$B,'Kitsap Regulated - Price Out'!$A171,'[29]RM Revenue'!U:U)</f>
        <v>0</v>
      </c>
      <c r="K171" s="113">
        <f>SUMIF('[29]RM Revenue'!$B:$B,'Kitsap Regulated - Price Out'!$A171,'[29]RM Revenue'!V:V)</f>
        <v>0</v>
      </c>
      <c r="L171" s="113">
        <f>SUMIF('[29]RM Revenue'!$B:$B,'Kitsap Regulated - Price Out'!$A171,'[29]RM Revenue'!W:W)</f>
        <v>0</v>
      </c>
      <c r="M171" s="113">
        <f>SUMIF('[29]RM Revenue'!$B:$B,'Kitsap Regulated - Price Out'!$A171,'[29]RM Revenue'!X:X)</f>
        <v>0</v>
      </c>
      <c r="N171" s="113">
        <f>SUMIF('[29]RM Revenue'!$B:$B,'Kitsap Regulated - Price Out'!$A171,'[29]RM Revenue'!Y:Y)</f>
        <v>0</v>
      </c>
      <c r="O171" s="113">
        <f>SUMIF('[29]RM Revenue'!$B:$B,'Kitsap Regulated - Price Out'!$A171,'[29]RM Revenue'!Z:Z)</f>
        <v>0</v>
      </c>
      <c r="P171" s="113">
        <f>SUMIF('[29]RM Revenue'!$B:$B,'Kitsap Regulated - Price Out'!$A171,'[29]RM Revenue'!AA:AA)</f>
        <v>0</v>
      </c>
      <c r="Q171" s="113">
        <f>SUMIF('[29]RM Revenue'!$B:$B,'Kitsap Regulated - Price Out'!$A171,'[29]RM Revenue'!AB:AB)</f>
        <v>0</v>
      </c>
      <c r="R171" s="113">
        <f>SUMIF('[29]RM Revenue'!$B:$B,'Kitsap Regulated - Price Out'!$A171,'[29]RM Revenue'!AC:AC)</f>
        <v>0</v>
      </c>
      <c r="S171" s="113">
        <f>SUMIF('[29]RM Revenue'!$B:$B,'Kitsap Regulated - Price Out'!$A171,'[29]RM Revenue'!AD:AD)</f>
        <v>0</v>
      </c>
      <c r="T171" s="113">
        <f t="shared" ref="T171:T178" si="109">SUM(H171:S171)</f>
        <v>0</v>
      </c>
      <c r="U171" s="113"/>
      <c r="V171" s="113">
        <f t="shared" si="100"/>
        <v>0</v>
      </c>
      <c r="W171" s="113">
        <f t="shared" si="100"/>
        <v>0</v>
      </c>
      <c r="X171" s="113">
        <f t="shared" si="100"/>
        <v>0</v>
      </c>
      <c r="Y171" s="113">
        <f t="shared" si="100"/>
        <v>0</v>
      </c>
      <c r="Z171" s="113">
        <f t="shared" si="100"/>
        <v>0</v>
      </c>
      <c r="AA171" s="113">
        <f t="shared" si="100"/>
        <v>0</v>
      </c>
      <c r="AB171" s="113">
        <f t="shared" si="104"/>
        <v>0</v>
      </c>
      <c r="AC171" s="113">
        <f t="shared" si="104"/>
        <v>0</v>
      </c>
      <c r="AD171" s="113">
        <f t="shared" si="104"/>
        <v>0</v>
      </c>
      <c r="AE171" s="113">
        <f t="shared" si="103"/>
        <v>0</v>
      </c>
      <c r="AF171" s="113">
        <f t="shared" si="103"/>
        <v>0</v>
      </c>
      <c r="AG171" s="113">
        <f t="shared" si="103"/>
        <v>0</v>
      </c>
      <c r="AI171" s="109"/>
      <c r="AJ171" s="159"/>
      <c r="AK171" s="159"/>
      <c r="AL171" s="159">
        <f t="shared" si="105"/>
        <v>0</v>
      </c>
      <c r="AM171" s="159">
        <f t="shared" si="106"/>
        <v>0</v>
      </c>
      <c r="AN171" s="160" t="e">
        <f t="shared" si="107"/>
        <v>#DIV/0!</v>
      </c>
      <c r="AO171" s="160" t="e">
        <f t="shared" si="108"/>
        <v>#DIV/0!</v>
      </c>
    </row>
    <row r="172" spans="1:41" s="92" customFormat="1">
      <c r="A172" s="92" t="str">
        <f>$A$1&amp;"COMMERCIAL - REARLOAD"&amp;C172</f>
        <v>KITSAP CO -REGULATEDCOMMERCIAL - REARLOADUNLOCKRECY</v>
      </c>
      <c r="B172" s="92">
        <f t="shared" si="102"/>
        <v>1</v>
      </c>
      <c r="C172" s="110" t="s">
        <v>303</v>
      </c>
      <c r="D172" s="110" t="str">
        <f>VLOOKUP(C172,'[29]RM Revenue'!J:K,2,FALSE)</f>
        <v>UNLOCK / UNLATCH RECY</v>
      </c>
      <c r="E172" s="112">
        <f>VLOOKUP(A172,'[29]Kits Reg Svc Codes Jan-Jun'!$A$1:$H$809,8,FALSE)</f>
        <v>2.5</v>
      </c>
      <c r="F172" s="112">
        <f>VLOOKUP(A172,'[29]Service Codes'!$A$1:$H$808,8,FALSE)</f>
        <v>2.5299999999999998</v>
      </c>
      <c r="G172" s="112"/>
      <c r="H172" s="113">
        <f>SUMIF('[29]RM Revenue'!$B:$B,'Kitsap Regulated - Price Out'!$A172,'[29]RM Revenue'!S:S)</f>
        <v>0</v>
      </c>
      <c r="I172" s="113">
        <f>SUMIF('[29]RM Revenue'!$B:$B,'Kitsap Regulated - Price Out'!$A172,'[29]RM Revenue'!T:T)</f>
        <v>0</v>
      </c>
      <c r="J172" s="113">
        <f>SUMIF('[29]RM Revenue'!$B:$B,'Kitsap Regulated - Price Out'!$A172,'[29]RM Revenue'!U:U)</f>
        <v>0</v>
      </c>
      <c r="K172" s="113">
        <f>SUMIF('[29]RM Revenue'!$B:$B,'Kitsap Regulated - Price Out'!$A172,'[29]RM Revenue'!V:V)</f>
        <v>0</v>
      </c>
      <c r="L172" s="113">
        <f>SUMIF('[29]RM Revenue'!$B:$B,'Kitsap Regulated - Price Out'!$A172,'[29]RM Revenue'!W:W)</f>
        <v>0</v>
      </c>
      <c r="M172" s="113">
        <f>SUMIF('[29]RM Revenue'!$B:$B,'Kitsap Regulated - Price Out'!$A172,'[29]RM Revenue'!X:X)</f>
        <v>0</v>
      </c>
      <c r="N172" s="113">
        <f>SUMIF('[29]RM Revenue'!$B:$B,'Kitsap Regulated - Price Out'!$A172,'[29]RM Revenue'!Y:Y)</f>
        <v>0</v>
      </c>
      <c r="O172" s="113">
        <f>SUMIF('[29]RM Revenue'!$B:$B,'Kitsap Regulated - Price Out'!$A172,'[29]RM Revenue'!Z:Z)</f>
        <v>0</v>
      </c>
      <c r="P172" s="113">
        <f>SUMIF('[29]RM Revenue'!$B:$B,'Kitsap Regulated - Price Out'!$A172,'[29]RM Revenue'!AA:AA)</f>
        <v>0</v>
      </c>
      <c r="Q172" s="113">
        <f>SUMIF('[29]RM Revenue'!$B:$B,'Kitsap Regulated - Price Out'!$A172,'[29]RM Revenue'!AB:AB)</f>
        <v>0</v>
      </c>
      <c r="R172" s="113">
        <f>SUMIF('[29]RM Revenue'!$B:$B,'Kitsap Regulated - Price Out'!$A172,'[29]RM Revenue'!AC:AC)</f>
        <v>0</v>
      </c>
      <c r="S172" s="113">
        <f>SUMIF('[29]RM Revenue'!$B:$B,'Kitsap Regulated - Price Out'!$A172,'[29]RM Revenue'!AD:AD)</f>
        <v>0</v>
      </c>
      <c r="T172" s="113">
        <f t="shared" si="109"/>
        <v>0</v>
      </c>
      <c r="U172" s="113"/>
      <c r="V172" s="113">
        <f t="shared" si="100"/>
        <v>0</v>
      </c>
      <c r="W172" s="113">
        <f t="shared" si="100"/>
        <v>0</v>
      </c>
      <c r="X172" s="113">
        <f t="shared" si="100"/>
        <v>0</v>
      </c>
      <c r="Y172" s="113">
        <f t="shared" si="100"/>
        <v>0</v>
      </c>
      <c r="Z172" s="113">
        <f t="shared" si="100"/>
        <v>0</v>
      </c>
      <c r="AA172" s="113">
        <f t="shared" si="100"/>
        <v>0</v>
      </c>
      <c r="AB172" s="113">
        <f t="shared" si="104"/>
        <v>0</v>
      </c>
      <c r="AC172" s="113">
        <f t="shared" si="104"/>
        <v>0</v>
      </c>
      <c r="AD172" s="113">
        <f t="shared" si="104"/>
        <v>0</v>
      </c>
      <c r="AE172" s="113">
        <f t="shared" si="103"/>
        <v>0</v>
      </c>
      <c r="AF172" s="113">
        <f t="shared" si="103"/>
        <v>0</v>
      </c>
      <c r="AG172" s="113">
        <f t="shared" si="103"/>
        <v>0</v>
      </c>
      <c r="AI172" s="109"/>
      <c r="AJ172" s="159"/>
      <c r="AK172" s="159"/>
      <c r="AL172" s="159">
        <f t="shared" si="105"/>
        <v>0</v>
      </c>
      <c r="AM172" s="159">
        <f t="shared" si="106"/>
        <v>0</v>
      </c>
      <c r="AN172" s="160">
        <f t="shared" si="107"/>
        <v>0</v>
      </c>
      <c r="AO172" s="160" t="e">
        <f t="shared" si="108"/>
        <v>#DIV/0!</v>
      </c>
    </row>
    <row r="173" spans="1:41" s="92" customFormat="1" hidden="1">
      <c r="A173" s="92" t="str">
        <f>$A$1&amp;$C$168&amp;C173</f>
        <v>KITSAP CO -REGULATEDCOMMERCIAL RECYCLEWLKNRE1RECY</v>
      </c>
      <c r="B173" s="92">
        <f t="shared" si="102"/>
        <v>1</v>
      </c>
      <c r="C173" s="110" t="s">
        <v>310</v>
      </c>
      <c r="D173" s="110" t="str">
        <f>VLOOKUP(C173,'[29]RM Revenue'!J:K,2,FALSE)</f>
        <v>WALK IN 5-25FT EOW-RECYCL</v>
      </c>
      <c r="E173" s="112" t="e">
        <f>VLOOKUP(A173,'[29]Kits Reg Svc Codes Jan-Jun'!$A$1:$H$809,8,FALSE)</f>
        <v>#N/A</v>
      </c>
      <c r="F173" s="112" t="e">
        <f>VLOOKUP(A173,'[29]Service Codes'!$A$1:$H$808,8,FALSE)</f>
        <v>#N/A</v>
      </c>
      <c r="G173" s="112"/>
      <c r="H173" s="113">
        <f>SUMIF('[29]RM Revenue'!$B:$B,'Kitsap Regulated - Price Out'!$A173,'[29]RM Revenue'!S:S)</f>
        <v>25.1</v>
      </c>
      <c r="I173" s="113">
        <f>SUMIF('[29]RM Revenue'!$B:$B,'Kitsap Regulated - Price Out'!$A173,'[29]RM Revenue'!T:T)</f>
        <v>0</v>
      </c>
      <c r="J173" s="113">
        <f>SUMIF('[29]RM Revenue'!$B:$B,'Kitsap Regulated - Price Out'!$A173,'[29]RM Revenue'!U:U)</f>
        <v>27.61</v>
      </c>
      <c r="K173" s="113">
        <f>SUMIF('[29]RM Revenue'!$B:$B,'Kitsap Regulated - Price Out'!$A173,'[29]RM Revenue'!V:V)</f>
        <v>1.8900000000000001</v>
      </c>
      <c r="L173" s="113">
        <f>SUMIF('[29]RM Revenue'!$B:$B,'Kitsap Regulated - Price Out'!$A173,'[29]RM Revenue'!W:W)</f>
        <v>32</v>
      </c>
      <c r="M173" s="113">
        <f>SUMIF('[29]RM Revenue'!$B:$B,'Kitsap Regulated - Price Out'!$A173,'[29]RM Revenue'!X:X)</f>
        <v>3.1399999999999997</v>
      </c>
      <c r="N173" s="113">
        <f>SUMIF('[29]RM Revenue'!$B:$B,'Kitsap Regulated - Price Out'!$A173,'[29]RM Revenue'!Y:Y)</f>
        <v>35.14</v>
      </c>
      <c r="O173" s="113">
        <f>SUMIF('[29]RM Revenue'!$B:$B,'Kitsap Regulated - Price Out'!$A173,'[29]RM Revenue'!Z:Z)</f>
        <v>2.5099999999999998</v>
      </c>
      <c r="P173" s="113">
        <f>SUMIF('[29]RM Revenue'!$B:$B,'Kitsap Regulated - Price Out'!$A173,'[29]RM Revenue'!AA:AA)</f>
        <v>36.39</v>
      </c>
      <c r="Q173" s="113">
        <f>SUMIF('[29]RM Revenue'!$B:$B,'Kitsap Regulated - Price Out'!$A173,'[29]RM Revenue'!AB:AB)</f>
        <v>0</v>
      </c>
      <c r="R173" s="113">
        <f>SUMIF('[29]RM Revenue'!$B:$B,'Kitsap Regulated - Price Out'!$A173,'[29]RM Revenue'!AC:AC)</f>
        <v>36.4</v>
      </c>
      <c r="S173" s="113">
        <f>SUMIF('[29]RM Revenue'!$B:$B,'Kitsap Regulated - Price Out'!$A173,'[29]RM Revenue'!AD:AD)</f>
        <v>1.8900000000000001</v>
      </c>
      <c r="T173" s="113">
        <f t="shared" si="109"/>
        <v>202.07</v>
      </c>
      <c r="U173" s="113"/>
      <c r="V173" s="113">
        <f t="shared" si="100"/>
        <v>0</v>
      </c>
      <c r="W173" s="113">
        <f t="shared" si="100"/>
        <v>0</v>
      </c>
      <c r="X173" s="113">
        <f t="shared" si="100"/>
        <v>0</v>
      </c>
      <c r="Y173" s="113">
        <f t="shared" si="100"/>
        <v>0</v>
      </c>
      <c r="Z173" s="113">
        <f t="shared" si="100"/>
        <v>0</v>
      </c>
      <c r="AA173" s="113">
        <f t="shared" si="100"/>
        <v>0</v>
      </c>
      <c r="AB173" s="113">
        <f t="shared" si="104"/>
        <v>0</v>
      </c>
      <c r="AC173" s="113">
        <f t="shared" si="104"/>
        <v>0</v>
      </c>
      <c r="AD173" s="113">
        <f t="shared" si="104"/>
        <v>0</v>
      </c>
      <c r="AE173" s="113">
        <f t="shared" si="103"/>
        <v>0</v>
      </c>
      <c r="AF173" s="113">
        <f t="shared" si="103"/>
        <v>0</v>
      </c>
      <c r="AG173" s="113">
        <f t="shared" si="103"/>
        <v>0</v>
      </c>
      <c r="AI173" s="109"/>
      <c r="AJ173" s="159"/>
      <c r="AK173" s="159"/>
      <c r="AL173" s="159">
        <f t="shared" si="105"/>
        <v>0</v>
      </c>
      <c r="AM173" s="159">
        <f t="shared" si="106"/>
        <v>202.07</v>
      </c>
      <c r="AN173" s="160" t="e">
        <f t="shared" si="107"/>
        <v>#N/A</v>
      </c>
      <c r="AO173" s="160">
        <f t="shared" si="108"/>
        <v>0</v>
      </c>
    </row>
    <row r="174" spans="1:41" s="92" customFormat="1" hidden="1">
      <c r="A174" s="92" t="str">
        <f>$A$1&amp;$C$168&amp;C174</f>
        <v>KITSAP CO -REGULATEDCOMMERCIAL RECYCLEWLKNRECY</v>
      </c>
      <c r="B174" s="92">
        <f t="shared" si="102"/>
        <v>1</v>
      </c>
      <c r="C174" s="110" t="s">
        <v>304</v>
      </c>
      <c r="D174" s="110" t="str">
        <f>VLOOKUP(C174,'[29]RM Revenue'!J:K,2,FALSE)</f>
        <v>WALK IN RECYCLE</v>
      </c>
      <c r="E174" s="112" t="e">
        <f>VLOOKUP(A174,'[29]Kits Reg Svc Codes Jan-Jun'!$A$1:$H$809,8,FALSE)</f>
        <v>#N/A</v>
      </c>
      <c r="F174" s="112">
        <f>VLOOKUP(A174,'[29]Service Codes'!$A$1:$H$808,8,FALSE)</f>
        <v>0</v>
      </c>
      <c r="G174" s="112"/>
      <c r="H174" s="113">
        <f>SUMIF('[29]RM Revenue'!$B:$B,'Kitsap Regulated - Price Out'!$A174,'[29]RM Revenue'!S:S)</f>
        <v>0</v>
      </c>
      <c r="I174" s="113">
        <f>SUMIF('[29]RM Revenue'!$B:$B,'Kitsap Regulated - Price Out'!$A174,'[29]RM Revenue'!T:T)</f>
        <v>0</v>
      </c>
      <c r="J174" s="113">
        <f>SUMIF('[29]RM Revenue'!$B:$B,'Kitsap Regulated - Price Out'!$A174,'[29]RM Revenue'!U:U)</f>
        <v>0</v>
      </c>
      <c r="K174" s="113">
        <f>SUMIF('[29]RM Revenue'!$B:$B,'Kitsap Regulated - Price Out'!$A174,'[29]RM Revenue'!V:V)</f>
        <v>0</v>
      </c>
      <c r="L174" s="113">
        <f>SUMIF('[29]RM Revenue'!$B:$B,'Kitsap Regulated - Price Out'!$A174,'[29]RM Revenue'!W:W)</f>
        <v>0</v>
      </c>
      <c r="M174" s="113">
        <f>SUMIF('[29]RM Revenue'!$B:$B,'Kitsap Regulated - Price Out'!$A174,'[29]RM Revenue'!X:X)</f>
        <v>0</v>
      </c>
      <c r="N174" s="113">
        <f>SUMIF('[29]RM Revenue'!$B:$B,'Kitsap Regulated - Price Out'!$A174,'[29]RM Revenue'!Y:Y)</f>
        <v>0</v>
      </c>
      <c r="O174" s="113">
        <f>SUMIF('[29]RM Revenue'!$B:$B,'Kitsap Regulated - Price Out'!$A174,'[29]RM Revenue'!Z:Z)</f>
        <v>0</v>
      </c>
      <c r="P174" s="113">
        <f>SUMIF('[29]RM Revenue'!$B:$B,'Kitsap Regulated - Price Out'!$A174,'[29]RM Revenue'!AA:AA)</f>
        <v>0</v>
      </c>
      <c r="Q174" s="113">
        <f>SUMIF('[29]RM Revenue'!$B:$B,'Kitsap Regulated - Price Out'!$A174,'[29]RM Revenue'!AB:AB)</f>
        <v>0</v>
      </c>
      <c r="R174" s="113">
        <f>SUMIF('[29]RM Revenue'!$B:$B,'Kitsap Regulated - Price Out'!$A174,'[29]RM Revenue'!AC:AC)</f>
        <v>0</v>
      </c>
      <c r="S174" s="113">
        <f>SUMIF('[29]RM Revenue'!$B:$B,'Kitsap Regulated - Price Out'!$A174,'[29]RM Revenue'!AD:AD)</f>
        <v>0</v>
      </c>
      <c r="T174" s="113">
        <f t="shared" si="109"/>
        <v>0</v>
      </c>
      <c r="U174" s="113"/>
      <c r="V174" s="113">
        <f t="shared" si="100"/>
        <v>0</v>
      </c>
      <c r="W174" s="113">
        <f t="shared" si="100"/>
        <v>0</v>
      </c>
      <c r="X174" s="113">
        <f t="shared" si="100"/>
        <v>0</v>
      </c>
      <c r="Y174" s="113">
        <f t="shared" si="100"/>
        <v>0</v>
      </c>
      <c r="Z174" s="113">
        <f t="shared" si="100"/>
        <v>0</v>
      </c>
      <c r="AA174" s="113">
        <f t="shared" si="100"/>
        <v>0</v>
      </c>
      <c r="AB174" s="113">
        <f t="shared" si="104"/>
        <v>0</v>
      </c>
      <c r="AC174" s="113">
        <f t="shared" si="104"/>
        <v>0</v>
      </c>
      <c r="AD174" s="113">
        <f t="shared" si="104"/>
        <v>0</v>
      </c>
      <c r="AE174" s="113">
        <f t="shared" si="103"/>
        <v>0</v>
      </c>
      <c r="AF174" s="113">
        <f t="shared" si="103"/>
        <v>0</v>
      </c>
      <c r="AG174" s="113">
        <f t="shared" si="103"/>
        <v>0</v>
      </c>
      <c r="AI174" s="109"/>
      <c r="AJ174" s="159"/>
      <c r="AK174" s="159"/>
      <c r="AL174" s="159">
        <f t="shared" si="105"/>
        <v>0</v>
      </c>
      <c r="AM174" s="159">
        <f t="shared" si="106"/>
        <v>0</v>
      </c>
      <c r="AN174" s="160" t="e">
        <f t="shared" si="107"/>
        <v>#DIV/0!</v>
      </c>
      <c r="AO174" s="160" t="e">
        <f t="shared" si="108"/>
        <v>#DIV/0!</v>
      </c>
    </row>
    <row r="175" spans="1:41" s="92" customFormat="1">
      <c r="A175" s="92" t="str">
        <f>$A$1&amp;"Commercial - Rearload"&amp;C175</f>
        <v>KITSAP CO -REGULATEDCommercial - RearloadCLOCK</v>
      </c>
      <c r="B175" s="92">
        <f t="shared" si="102"/>
        <v>1</v>
      </c>
      <c r="C175" s="110" t="s">
        <v>367</v>
      </c>
      <c r="D175" s="110" t="str">
        <f>VLOOKUP(C175,'[29]RM Revenue'!J:K,2,FALSE)</f>
        <v>CLOCK ON CALL</v>
      </c>
      <c r="E175" s="112">
        <f>VLOOKUP(A175,'[29]Kits Reg Svc Codes Jan-Jun'!$A$1:$H$809,8,FALSE)</f>
        <v>12</v>
      </c>
      <c r="F175" s="112">
        <f>VLOOKUP(A175,'[29]Service Codes'!$A$1:$H$808,8,FALSE)</f>
        <v>12</v>
      </c>
      <c r="G175" s="112"/>
      <c r="H175" s="113">
        <f>SUMIF('[29]RM Revenue'!$B:$B,'Kitsap Regulated - Price Out'!$A175,'[29]RM Revenue'!S:S)</f>
        <v>0</v>
      </c>
      <c r="I175" s="113">
        <f>SUMIF('[29]RM Revenue'!$B:$B,'Kitsap Regulated - Price Out'!$A175,'[29]RM Revenue'!T:T)</f>
        <v>0</v>
      </c>
      <c r="J175" s="113">
        <f>SUMIF('[29]RM Revenue'!$B:$B,'Kitsap Regulated - Price Out'!$A175,'[29]RM Revenue'!U:U)</f>
        <v>0</v>
      </c>
      <c r="K175" s="113">
        <f>SUMIF('[29]RM Revenue'!$B:$B,'Kitsap Regulated - Price Out'!$A175,'[29]RM Revenue'!V:V)</f>
        <v>0</v>
      </c>
      <c r="L175" s="113">
        <f>SUMIF('[29]RM Revenue'!$B:$B,'Kitsap Regulated - Price Out'!$A175,'[29]RM Revenue'!W:W)</f>
        <v>0</v>
      </c>
      <c r="M175" s="113">
        <f>SUMIF('[29]RM Revenue'!$B:$B,'Kitsap Regulated - Price Out'!$A175,'[29]RM Revenue'!X:X)</f>
        <v>0</v>
      </c>
      <c r="N175" s="113">
        <f>SUMIF('[29]RM Revenue'!$B:$B,'Kitsap Regulated - Price Out'!$A175,'[29]RM Revenue'!Y:Y)</f>
        <v>0</v>
      </c>
      <c r="O175" s="113">
        <f>SUMIF('[29]RM Revenue'!$B:$B,'Kitsap Regulated - Price Out'!$A175,'[29]RM Revenue'!Z:Z)</f>
        <v>0</v>
      </c>
      <c r="P175" s="113">
        <f>SUMIF('[29]RM Revenue'!$B:$B,'Kitsap Regulated - Price Out'!$A175,'[29]RM Revenue'!AA:AA)</f>
        <v>0</v>
      </c>
      <c r="Q175" s="113">
        <f>SUMIF('[29]RM Revenue'!$B:$B,'Kitsap Regulated - Price Out'!$A175,'[29]RM Revenue'!AB:AB)</f>
        <v>0</v>
      </c>
      <c r="R175" s="113">
        <f>SUMIF('[29]RM Revenue'!$B:$B,'Kitsap Regulated - Price Out'!$A175,'[29]RM Revenue'!AC:AC)</f>
        <v>0</v>
      </c>
      <c r="S175" s="113">
        <f>SUMIF('[29]RM Revenue'!$B:$B,'Kitsap Regulated - Price Out'!$A175,'[29]RM Revenue'!AD:AD)</f>
        <v>0</v>
      </c>
      <c r="T175" s="113">
        <f t="shared" si="109"/>
        <v>0</v>
      </c>
      <c r="U175" s="113"/>
      <c r="V175" s="113">
        <f t="shared" si="100"/>
        <v>0</v>
      </c>
      <c r="W175" s="113">
        <f t="shared" si="100"/>
        <v>0</v>
      </c>
      <c r="X175" s="113">
        <f t="shared" si="100"/>
        <v>0</v>
      </c>
      <c r="Y175" s="113">
        <f t="shared" si="100"/>
        <v>0</v>
      </c>
      <c r="Z175" s="113">
        <f t="shared" si="100"/>
        <v>0</v>
      </c>
      <c r="AA175" s="113">
        <f t="shared" si="100"/>
        <v>0</v>
      </c>
      <c r="AB175" s="113">
        <f t="shared" si="104"/>
        <v>0</v>
      </c>
      <c r="AC175" s="113">
        <f t="shared" si="104"/>
        <v>0</v>
      </c>
      <c r="AD175" s="113">
        <f t="shared" si="104"/>
        <v>0</v>
      </c>
      <c r="AE175" s="113">
        <f t="shared" si="104"/>
        <v>0</v>
      </c>
      <c r="AF175" s="113">
        <f t="shared" si="104"/>
        <v>0</v>
      </c>
      <c r="AG175" s="113">
        <f t="shared" si="104"/>
        <v>0</v>
      </c>
      <c r="AI175" s="109"/>
      <c r="AJ175" s="159"/>
      <c r="AK175" s="159"/>
      <c r="AL175" s="159">
        <f t="shared" si="105"/>
        <v>0</v>
      </c>
      <c r="AM175" s="159">
        <f t="shared" si="106"/>
        <v>0</v>
      </c>
      <c r="AN175" s="160">
        <f t="shared" si="107"/>
        <v>0</v>
      </c>
      <c r="AO175" s="160" t="e">
        <f t="shared" si="108"/>
        <v>#DIV/0!</v>
      </c>
    </row>
    <row r="176" spans="1:41" s="92" customFormat="1">
      <c r="A176" s="92" t="str">
        <f>$A$1&amp;"COMMERCIAL  FRONTLOAD"&amp;C176</f>
        <v>KITSAP CO -REGULATEDCOMMERCIAL  FRONTLOADWLKNRW2RECY</v>
      </c>
      <c r="B176" s="92">
        <f t="shared" si="102"/>
        <v>1</v>
      </c>
      <c r="C176" s="110" t="s">
        <v>309</v>
      </c>
      <c r="D176" s="110" t="str">
        <f>VLOOKUP(C176,'[29]RM Revenue'!J:K,2,FALSE)</f>
        <v>WALK IN OVER 25 ADDITIONA</v>
      </c>
      <c r="E176" s="112">
        <f>VLOOKUP(A176,'[29]Kits Reg Svc Codes Jan-Jun'!$A$1:$H$809,8,FALSE)</f>
        <v>0.17</v>
      </c>
      <c r="F176" s="112">
        <f>VLOOKUP(A176,'[29]Service Codes'!$A$1:$H$808,8,FALSE)</f>
        <v>0.17</v>
      </c>
      <c r="G176" s="112"/>
      <c r="H176" s="113">
        <f>SUMIF('[29]RM Revenue'!$B:$B,'Kitsap Regulated - Price Out'!$A176,'[29]RM Revenue'!S:S)</f>
        <v>10.88</v>
      </c>
      <c r="I176" s="113">
        <f>SUMIF('[29]RM Revenue'!$B:$B,'Kitsap Regulated - Price Out'!$A176,'[29]RM Revenue'!T:T)</f>
        <v>0</v>
      </c>
      <c r="J176" s="113">
        <f>SUMIF('[29]RM Revenue'!$B:$B,'Kitsap Regulated - Price Out'!$A176,'[29]RM Revenue'!U:U)</f>
        <v>10.88</v>
      </c>
      <c r="K176" s="113">
        <f>SUMIF('[29]RM Revenue'!$B:$B,'Kitsap Regulated - Price Out'!$A176,'[29]RM Revenue'!V:V)</f>
        <v>0.36</v>
      </c>
      <c r="L176" s="113">
        <f>SUMIF('[29]RM Revenue'!$B:$B,'Kitsap Regulated - Price Out'!$A176,'[29]RM Revenue'!W:W)</f>
        <v>14.58</v>
      </c>
      <c r="M176" s="113">
        <f>SUMIF('[29]RM Revenue'!$B:$B,'Kitsap Regulated - Price Out'!$A176,'[29]RM Revenue'!X:X)</f>
        <v>0</v>
      </c>
      <c r="N176" s="113">
        <f>SUMIF('[29]RM Revenue'!$B:$B,'Kitsap Regulated - Price Out'!$A176,'[29]RM Revenue'!Y:Y)</f>
        <v>15.3</v>
      </c>
      <c r="O176" s="113">
        <f>SUMIF('[29]RM Revenue'!$B:$B,'Kitsap Regulated - Price Out'!$A176,'[29]RM Revenue'!Z:Z)</f>
        <v>0</v>
      </c>
      <c r="P176" s="113">
        <f>SUMIF('[29]RM Revenue'!$B:$B,'Kitsap Regulated - Price Out'!$A176,'[29]RM Revenue'!AA:AA)</f>
        <v>17.38</v>
      </c>
      <c r="Q176" s="113">
        <f>SUMIF('[29]RM Revenue'!$B:$B,'Kitsap Regulated - Price Out'!$A176,'[29]RM Revenue'!AB:AB)</f>
        <v>0</v>
      </c>
      <c r="R176" s="113">
        <f>SUMIF('[29]RM Revenue'!$B:$B,'Kitsap Regulated - Price Out'!$A176,'[29]RM Revenue'!AC:AC)</f>
        <v>17.34</v>
      </c>
      <c r="S176" s="113">
        <f>SUMIF('[29]RM Revenue'!$B:$B,'Kitsap Regulated - Price Out'!$A176,'[29]RM Revenue'!AD:AD)</f>
        <v>0.68</v>
      </c>
      <c r="T176" s="113">
        <f>SUM(H176:S176)</f>
        <v>87.4</v>
      </c>
      <c r="U176" s="113"/>
      <c r="V176" s="113">
        <f t="shared" si="100"/>
        <v>64</v>
      </c>
      <c r="W176" s="113">
        <f t="shared" si="100"/>
        <v>0</v>
      </c>
      <c r="X176" s="113">
        <f t="shared" si="100"/>
        <v>64</v>
      </c>
      <c r="Y176" s="113">
        <f t="shared" si="100"/>
        <v>2.117647058823529</v>
      </c>
      <c r="Z176" s="113">
        <f t="shared" si="100"/>
        <v>85.764705882352942</v>
      </c>
      <c r="AA176" s="113">
        <f t="shared" si="100"/>
        <v>0</v>
      </c>
      <c r="AB176" s="113">
        <f t="shared" si="104"/>
        <v>90</v>
      </c>
      <c r="AC176" s="113">
        <f t="shared" si="104"/>
        <v>0</v>
      </c>
      <c r="AD176" s="113">
        <f t="shared" si="104"/>
        <v>102.23529411764704</v>
      </c>
      <c r="AE176" s="113">
        <f t="shared" si="104"/>
        <v>0</v>
      </c>
      <c r="AF176" s="113">
        <f t="shared" si="104"/>
        <v>101.99999999999999</v>
      </c>
      <c r="AG176" s="113">
        <f t="shared" si="104"/>
        <v>4</v>
      </c>
      <c r="AH176" s="133">
        <f>+AVERAGE(V176:AG176)</f>
        <v>42.843137254901961</v>
      </c>
      <c r="AI176" s="109"/>
      <c r="AJ176" s="159"/>
      <c r="AK176" s="159"/>
      <c r="AL176" s="159">
        <f t="shared" si="105"/>
        <v>0</v>
      </c>
      <c r="AM176" s="159">
        <f t="shared" si="106"/>
        <v>87.4</v>
      </c>
      <c r="AN176" s="160">
        <f t="shared" si="107"/>
        <v>0</v>
      </c>
      <c r="AO176" s="160">
        <f t="shared" si="108"/>
        <v>0</v>
      </c>
    </row>
    <row r="177" spans="1:41" s="92" customFormat="1">
      <c r="A177" s="92" t="str">
        <f>$A$1&amp;"COMMERCIAL  FRONTLOAD"&amp;C177</f>
        <v>KITSAP CO -REGULATEDCOMMERCIAL  FRONTLOADWLKNRW2RECYMA</v>
      </c>
      <c r="B177" s="92">
        <f t="shared" si="102"/>
        <v>1</v>
      </c>
      <c r="C177" s="110" t="s">
        <v>306</v>
      </c>
      <c r="D177" s="110" t="str">
        <f>VLOOKUP(C177,'[29]RM Revenue'!J:K,2,FALSE)</f>
        <v>WALK IN OVER 25 ADDITIONA</v>
      </c>
      <c r="E177" s="112">
        <f>VLOOKUP(A177,'[29]Kits Reg Svc Codes Jan-Jun'!$A$1:$H$809,8,FALSE)</f>
        <v>0.34</v>
      </c>
      <c r="F177" s="112">
        <f>VLOOKUP(A177,'[29]Service Codes'!$A$1:$H$808,8,FALSE)</f>
        <v>0.34</v>
      </c>
      <c r="G177" s="112"/>
      <c r="H177" s="113">
        <f>SUMIF('[29]RM Revenue'!$B:$B,'Kitsap Regulated - Price Out'!$A177,'[29]RM Revenue'!S:S)</f>
        <v>1.36</v>
      </c>
      <c r="I177" s="113">
        <f>SUMIF('[29]RM Revenue'!$B:$B,'Kitsap Regulated - Price Out'!$A177,'[29]RM Revenue'!T:T)</f>
        <v>1.36</v>
      </c>
      <c r="J177" s="113">
        <f>SUMIF('[29]RM Revenue'!$B:$B,'Kitsap Regulated - Price Out'!$A177,'[29]RM Revenue'!U:U)</f>
        <v>1.36</v>
      </c>
      <c r="K177" s="113">
        <f>SUMIF('[29]RM Revenue'!$B:$B,'Kitsap Regulated - Price Out'!$A177,'[29]RM Revenue'!V:V)</f>
        <v>1.36</v>
      </c>
      <c r="L177" s="113">
        <f>SUMIF('[29]RM Revenue'!$B:$B,'Kitsap Regulated - Price Out'!$A177,'[29]RM Revenue'!W:W)</f>
        <v>7.48</v>
      </c>
      <c r="M177" s="113">
        <f>SUMIF('[29]RM Revenue'!$B:$B,'Kitsap Regulated - Price Out'!$A177,'[29]RM Revenue'!X:X)</f>
        <v>7.48</v>
      </c>
      <c r="N177" s="113">
        <f>SUMIF('[29]RM Revenue'!$B:$B,'Kitsap Regulated - Price Out'!$A177,'[29]RM Revenue'!Y:Y)</f>
        <v>7.48</v>
      </c>
      <c r="O177" s="113">
        <f>SUMIF('[29]RM Revenue'!$B:$B,'Kitsap Regulated - Price Out'!$A177,'[29]RM Revenue'!Z:Z)</f>
        <v>7.48</v>
      </c>
      <c r="P177" s="113">
        <f>SUMIF('[29]RM Revenue'!$B:$B,'Kitsap Regulated - Price Out'!$A177,'[29]RM Revenue'!AA:AA)</f>
        <v>7.48</v>
      </c>
      <c r="Q177" s="113">
        <f>SUMIF('[29]RM Revenue'!$B:$B,'Kitsap Regulated - Price Out'!$A177,'[29]RM Revenue'!AB:AB)</f>
        <v>7.48</v>
      </c>
      <c r="R177" s="113">
        <f>SUMIF('[29]RM Revenue'!$B:$B,'Kitsap Regulated - Price Out'!$A177,'[29]RM Revenue'!AC:AC)</f>
        <v>7.48</v>
      </c>
      <c r="S177" s="113">
        <f>SUMIF('[29]RM Revenue'!$B:$B,'Kitsap Regulated - Price Out'!$A177,'[29]RM Revenue'!AD:AD)</f>
        <v>7.48</v>
      </c>
      <c r="T177" s="113">
        <f>SUM(H177:S177)</f>
        <v>65.280000000000015</v>
      </c>
      <c r="U177" s="113"/>
      <c r="V177" s="113">
        <f t="shared" si="100"/>
        <v>4</v>
      </c>
      <c r="W177" s="113">
        <f t="shared" si="100"/>
        <v>4</v>
      </c>
      <c r="X177" s="113">
        <f t="shared" si="100"/>
        <v>4</v>
      </c>
      <c r="Y177" s="113">
        <f t="shared" si="100"/>
        <v>4</v>
      </c>
      <c r="Z177" s="113">
        <f t="shared" si="100"/>
        <v>22</v>
      </c>
      <c r="AA177" s="113">
        <f t="shared" si="100"/>
        <v>22</v>
      </c>
      <c r="AB177" s="113">
        <f t="shared" si="104"/>
        <v>22</v>
      </c>
      <c r="AC177" s="113">
        <f t="shared" si="104"/>
        <v>22</v>
      </c>
      <c r="AD177" s="113">
        <f t="shared" si="104"/>
        <v>22</v>
      </c>
      <c r="AE177" s="113">
        <f t="shared" si="104"/>
        <v>22</v>
      </c>
      <c r="AF177" s="113">
        <f t="shared" si="104"/>
        <v>22</v>
      </c>
      <c r="AG177" s="113">
        <f t="shared" si="104"/>
        <v>22</v>
      </c>
      <c r="AH177" s="133">
        <f>+AVERAGE(V177:AG177)</f>
        <v>16</v>
      </c>
      <c r="AI177" s="109"/>
      <c r="AJ177" s="159"/>
      <c r="AK177" s="159"/>
      <c r="AL177" s="159">
        <f t="shared" si="105"/>
        <v>0</v>
      </c>
      <c r="AM177" s="159">
        <f t="shared" si="106"/>
        <v>65.280000000000015</v>
      </c>
      <c r="AN177" s="160">
        <f t="shared" si="107"/>
        <v>0</v>
      </c>
      <c r="AO177" s="160">
        <f t="shared" si="108"/>
        <v>0</v>
      </c>
    </row>
    <row r="178" spans="1:41" s="92" customFormat="1" hidden="1">
      <c r="A178" s="92" t="str">
        <f>$A$1&amp;"COMMERCIAL  FRONTLOAD"&amp;C178</f>
        <v>KITSAP CO -REGULATEDCOMMERCIAL  FRONTLOADWLKNRE1RECYMA</v>
      </c>
      <c r="B178" s="92">
        <f t="shared" si="102"/>
        <v>1</v>
      </c>
      <c r="C178" s="110" t="s">
        <v>305</v>
      </c>
      <c r="D178" s="110" t="str">
        <f>VLOOKUP(C178,'[29]RM Revenue'!J:K,2,FALSE)</f>
        <v>WALK IN 5-25FT EOW-RECYCL</v>
      </c>
      <c r="E178" s="112" t="e">
        <f>VLOOKUP(A178,'[29]Kits Reg Svc Codes Jan-Jun'!$A$1:$H$809,8,FALSE)</f>
        <v>#N/A</v>
      </c>
      <c r="F178" s="112" t="e">
        <f>VLOOKUP(A178,'[29]Service Codes'!$A$1:$H$808,8,FALSE)</f>
        <v>#N/A</v>
      </c>
      <c r="G178" s="112"/>
      <c r="H178" s="113">
        <f>SUMIF('[29]RM Revenue'!$B:$B,'Kitsap Regulated - Price Out'!$A178,'[29]RM Revenue'!S:S)</f>
        <v>1.26</v>
      </c>
      <c r="I178" s="113">
        <f>SUMIF('[29]RM Revenue'!$B:$B,'Kitsap Regulated - Price Out'!$A178,'[29]RM Revenue'!T:T)</f>
        <v>1.26</v>
      </c>
      <c r="J178" s="113">
        <f>SUMIF('[29]RM Revenue'!$B:$B,'Kitsap Regulated - Price Out'!$A178,'[29]RM Revenue'!U:U)</f>
        <v>2.52</v>
      </c>
      <c r="K178" s="113">
        <f>SUMIF('[29]RM Revenue'!$B:$B,'Kitsap Regulated - Price Out'!$A178,'[29]RM Revenue'!V:V)</f>
        <v>2.52</v>
      </c>
      <c r="L178" s="113">
        <f>SUMIF('[29]RM Revenue'!$B:$B,'Kitsap Regulated - Price Out'!$A178,'[29]RM Revenue'!W:W)</f>
        <v>2.52</v>
      </c>
      <c r="M178" s="113">
        <f>SUMIF('[29]RM Revenue'!$B:$B,'Kitsap Regulated - Price Out'!$A178,'[29]RM Revenue'!X:X)</f>
        <v>2.52</v>
      </c>
      <c r="N178" s="113">
        <f>SUMIF('[29]RM Revenue'!$B:$B,'Kitsap Regulated - Price Out'!$A178,'[29]RM Revenue'!Y:Y)</f>
        <v>2.52</v>
      </c>
      <c r="O178" s="113">
        <f>SUMIF('[29]RM Revenue'!$B:$B,'Kitsap Regulated - Price Out'!$A178,'[29]RM Revenue'!Z:Z)</f>
        <v>2.52</v>
      </c>
      <c r="P178" s="113">
        <f>SUMIF('[29]RM Revenue'!$B:$B,'Kitsap Regulated - Price Out'!$A178,'[29]RM Revenue'!AA:AA)</f>
        <v>2.52</v>
      </c>
      <c r="Q178" s="113">
        <f>SUMIF('[29]RM Revenue'!$B:$B,'Kitsap Regulated - Price Out'!$A178,'[29]RM Revenue'!AB:AB)</f>
        <v>2.52</v>
      </c>
      <c r="R178" s="113">
        <f>SUMIF('[29]RM Revenue'!$B:$B,'Kitsap Regulated - Price Out'!$A178,'[29]RM Revenue'!AC:AC)</f>
        <v>2.52</v>
      </c>
      <c r="S178" s="113">
        <f>SUMIF('[29]RM Revenue'!$B:$B,'Kitsap Regulated - Price Out'!$A178,'[29]RM Revenue'!AD:AD)</f>
        <v>2.52</v>
      </c>
      <c r="T178" s="113">
        <f t="shared" si="109"/>
        <v>27.72</v>
      </c>
      <c r="U178" s="113"/>
      <c r="V178" s="113">
        <f t="shared" si="100"/>
        <v>0</v>
      </c>
      <c r="W178" s="113">
        <f t="shared" si="100"/>
        <v>0</v>
      </c>
      <c r="X178" s="113">
        <f t="shared" si="100"/>
        <v>0</v>
      </c>
      <c r="Y178" s="113">
        <f t="shared" si="100"/>
        <v>0</v>
      </c>
      <c r="Z178" s="113">
        <f t="shared" si="100"/>
        <v>0</v>
      </c>
      <c r="AA178" s="113">
        <f t="shared" si="100"/>
        <v>0</v>
      </c>
      <c r="AB178" s="113">
        <f t="shared" si="104"/>
        <v>0</v>
      </c>
      <c r="AC178" s="113">
        <f t="shared" si="104"/>
        <v>0</v>
      </c>
      <c r="AD178" s="113">
        <f t="shared" si="104"/>
        <v>0</v>
      </c>
      <c r="AE178" s="113">
        <f t="shared" si="104"/>
        <v>0</v>
      </c>
      <c r="AF178" s="113">
        <f t="shared" si="104"/>
        <v>0</v>
      </c>
      <c r="AG178" s="113">
        <f t="shared" si="104"/>
        <v>0</v>
      </c>
      <c r="AI178" s="109"/>
      <c r="AJ178" s="159"/>
      <c r="AK178" s="159"/>
      <c r="AL178" s="159">
        <f t="shared" si="105"/>
        <v>0</v>
      </c>
      <c r="AM178" s="159">
        <f t="shared" si="106"/>
        <v>27.72</v>
      </c>
      <c r="AN178" s="160" t="e">
        <f t="shared" si="107"/>
        <v>#N/A</v>
      </c>
      <c r="AO178" s="160">
        <f t="shared" si="108"/>
        <v>0</v>
      </c>
    </row>
    <row r="179" spans="1:41" s="92" customFormat="1" hidden="1">
      <c r="A179" s="92" t="str">
        <f>$A$1&amp;$C$168&amp;C179</f>
        <v>KITSAP CO -REGULATEDCOMMERCIAL RECYCLEDEL-REC</v>
      </c>
      <c r="B179" s="92">
        <f t="shared" si="102"/>
        <v>1</v>
      </c>
      <c r="C179" s="110" t="s">
        <v>301</v>
      </c>
      <c r="D179" s="110" t="str">
        <f>VLOOKUP(C179,'[29]RM Revenue'!J:K,2,FALSE)</f>
        <v>DELIVER RECYCLE BIN</v>
      </c>
      <c r="E179" s="112" t="e">
        <f>VLOOKUP(A179,'[29]Kits Reg Svc Codes Jan-Jun'!$A$1:$H$809,8,FALSE)</f>
        <v>#N/A</v>
      </c>
      <c r="F179" s="112" t="e">
        <f>VLOOKUP(A179,'[29]Service Codes'!$A$1:$H$808,8,FALSE)</f>
        <v>#N/A</v>
      </c>
      <c r="G179" s="112"/>
      <c r="H179" s="113">
        <f>SUMIF('[29]RM Revenue'!$B:$B,'Kitsap Regulated - Price Out'!$A179,'[29]RM Revenue'!S:S)</f>
        <v>0</v>
      </c>
      <c r="I179" s="113">
        <f>SUMIF('[29]RM Revenue'!$B:$B,'Kitsap Regulated - Price Out'!$A179,'[29]RM Revenue'!T:T)</f>
        <v>0</v>
      </c>
      <c r="J179" s="113">
        <f>SUMIF('[29]RM Revenue'!$B:$B,'Kitsap Regulated - Price Out'!$A179,'[29]RM Revenue'!U:U)</f>
        <v>0</v>
      </c>
      <c r="K179" s="113">
        <f>SUMIF('[29]RM Revenue'!$B:$B,'Kitsap Regulated - Price Out'!$A179,'[29]RM Revenue'!V:V)</f>
        <v>0</v>
      </c>
      <c r="L179" s="113">
        <f>SUMIF('[29]RM Revenue'!$B:$B,'Kitsap Regulated - Price Out'!$A179,'[29]RM Revenue'!W:W)</f>
        <v>0</v>
      </c>
      <c r="M179" s="113">
        <f>SUMIF('[29]RM Revenue'!$B:$B,'Kitsap Regulated - Price Out'!$A179,'[29]RM Revenue'!X:X)</f>
        <v>0</v>
      </c>
      <c r="N179" s="113">
        <f>SUMIF('[29]RM Revenue'!$B:$B,'Kitsap Regulated - Price Out'!$A179,'[29]RM Revenue'!Y:Y)</f>
        <v>0</v>
      </c>
      <c r="O179" s="113">
        <f>SUMIF('[29]RM Revenue'!$B:$B,'Kitsap Regulated - Price Out'!$A179,'[29]RM Revenue'!Z:Z)</f>
        <v>0</v>
      </c>
      <c r="P179" s="113">
        <f>SUMIF('[29]RM Revenue'!$B:$B,'Kitsap Regulated - Price Out'!$A179,'[29]RM Revenue'!AA:AA)</f>
        <v>0</v>
      </c>
      <c r="Q179" s="113">
        <f>SUMIF('[29]RM Revenue'!$B:$B,'Kitsap Regulated - Price Out'!$A179,'[29]RM Revenue'!AB:AB)</f>
        <v>0</v>
      </c>
      <c r="R179" s="113">
        <f>SUMIF('[29]RM Revenue'!$B:$B,'Kitsap Regulated - Price Out'!$A179,'[29]RM Revenue'!AC:AC)</f>
        <v>0</v>
      </c>
      <c r="S179" s="113">
        <f>SUMIF('[29]RM Revenue'!$B:$B,'Kitsap Regulated - Price Out'!$A179,'[29]RM Revenue'!AD:AD)</f>
        <v>0</v>
      </c>
      <c r="T179" s="113">
        <f>SUM(H179:S179)</f>
        <v>0</v>
      </c>
      <c r="U179" s="113"/>
      <c r="V179" s="113">
        <f t="shared" si="100"/>
        <v>0</v>
      </c>
      <c r="W179" s="113">
        <f t="shared" si="100"/>
        <v>0</v>
      </c>
      <c r="X179" s="113">
        <f t="shared" si="100"/>
        <v>0</v>
      </c>
      <c r="Y179" s="113">
        <f t="shared" si="100"/>
        <v>0</v>
      </c>
      <c r="Z179" s="113">
        <f t="shared" si="100"/>
        <v>0</v>
      </c>
      <c r="AA179" s="113">
        <f t="shared" si="100"/>
        <v>0</v>
      </c>
      <c r="AB179" s="113">
        <f t="shared" si="104"/>
        <v>0</v>
      </c>
      <c r="AC179" s="113">
        <f t="shared" si="104"/>
        <v>0</v>
      </c>
      <c r="AD179" s="113">
        <f t="shared" si="104"/>
        <v>0</v>
      </c>
      <c r="AE179" s="113">
        <f t="shared" si="103"/>
        <v>0</v>
      </c>
      <c r="AF179" s="113">
        <f t="shared" si="103"/>
        <v>0</v>
      </c>
      <c r="AG179" s="113">
        <f t="shared" si="103"/>
        <v>0</v>
      </c>
      <c r="AI179" s="109"/>
      <c r="AJ179" s="159"/>
      <c r="AK179" s="159"/>
      <c r="AL179" s="159">
        <f t="shared" si="105"/>
        <v>0</v>
      </c>
      <c r="AM179" s="159">
        <f t="shared" si="106"/>
        <v>0</v>
      </c>
      <c r="AN179" s="160" t="e">
        <f t="shared" si="107"/>
        <v>#N/A</v>
      </c>
      <c r="AO179" s="160" t="e">
        <f t="shared" si="108"/>
        <v>#DIV/0!</v>
      </c>
    </row>
    <row r="180" spans="1:41" s="92" customFormat="1" hidden="1">
      <c r="A180" s="92" t="str">
        <f>$A$1&amp;$C$168&amp;C180</f>
        <v>KITSAP CO -REGULATEDCOMMERCIAL RECYCLERECYLOCK</v>
      </c>
      <c r="B180" s="92">
        <f t="shared" si="102"/>
        <v>1</v>
      </c>
      <c r="C180" s="110" t="s">
        <v>291</v>
      </c>
      <c r="D180" s="110" t="str">
        <f>VLOOKUP(C180,'[29]RM Revenue'!J:K,2,FALSE)</f>
        <v>LOCK/UNLOCK RECYCLING</v>
      </c>
      <c r="E180" s="112" t="e">
        <f>VLOOKUP(A180,'[29]Kits Reg Svc Codes Jan-Jun'!$A$1:$H$809,8,FALSE)</f>
        <v>#N/A</v>
      </c>
      <c r="F180" s="112">
        <f>VLOOKUP(A180,'[29]Service Codes'!$A$1:$H$808,8,FALSE)</f>
        <v>0</v>
      </c>
      <c r="G180" s="112"/>
      <c r="H180" s="113">
        <f>SUMIF('[29]RM Revenue'!$B:$B,'Kitsap Regulated - Price Out'!$A180,'[29]RM Revenue'!S:S)</f>
        <v>0</v>
      </c>
      <c r="I180" s="113">
        <f>SUMIF('[29]RM Revenue'!$B:$B,'Kitsap Regulated - Price Out'!$A180,'[29]RM Revenue'!T:T)</f>
        <v>0</v>
      </c>
      <c r="J180" s="113">
        <f>SUMIF('[29]RM Revenue'!$B:$B,'Kitsap Regulated - Price Out'!$A180,'[29]RM Revenue'!U:U)</f>
        <v>0</v>
      </c>
      <c r="K180" s="113">
        <f>SUMIF('[29]RM Revenue'!$B:$B,'Kitsap Regulated - Price Out'!$A180,'[29]RM Revenue'!V:V)</f>
        <v>0</v>
      </c>
      <c r="L180" s="113">
        <f>SUMIF('[29]RM Revenue'!$B:$B,'Kitsap Regulated - Price Out'!$A180,'[29]RM Revenue'!W:W)</f>
        <v>0</v>
      </c>
      <c r="M180" s="113">
        <f>SUMIF('[29]RM Revenue'!$B:$B,'Kitsap Regulated - Price Out'!$A180,'[29]RM Revenue'!X:X)</f>
        <v>0</v>
      </c>
      <c r="N180" s="113">
        <f>SUMIF('[29]RM Revenue'!$B:$B,'Kitsap Regulated - Price Out'!$A180,'[29]RM Revenue'!Y:Y)</f>
        <v>0</v>
      </c>
      <c r="O180" s="113">
        <f>SUMIF('[29]RM Revenue'!$B:$B,'Kitsap Regulated - Price Out'!$A180,'[29]RM Revenue'!Z:Z)</f>
        <v>0</v>
      </c>
      <c r="P180" s="113">
        <f>SUMIF('[29]RM Revenue'!$B:$B,'Kitsap Regulated - Price Out'!$A180,'[29]RM Revenue'!AA:AA)</f>
        <v>0</v>
      </c>
      <c r="Q180" s="113">
        <f>SUMIF('[29]RM Revenue'!$B:$B,'Kitsap Regulated - Price Out'!$A180,'[29]RM Revenue'!AB:AB)</f>
        <v>0</v>
      </c>
      <c r="R180" s="113">
        <f>SUMIF('[29]RM Revenue'!$B:$B,'Kitsap Regulated - Price Out'!$A180,'[29]RM Revenue'!AC:AC)</f>
        <v>0</v>
      </c>
      <c r="S180" s="113">
        <f>SUMIF('[29]RM Revenue'!$B:$B,'Kitsap Regulated - Price Out'!$A180,'[29]RM Revenue'!AD:AD)</f>
        <v>0</v>
      </c>
      <c r="T180" s="113">
        <f>SUM(H180:S180)</f>
        <v>0</v>
      </c>
      <c r="U180" s="113"/>
      <c r="V180" s="113">
        <f t="shared" si="100"/>
        <v>0</v>
      </c>
      <c r="W180" s="113">
        <f t="shared" si="100"/>
        <v>0</v>
      </c>
      <c r="X180" s="113">
        <f t="shared" si="100"/>
        <v>0</v>
      </c>
      <c r="Y180" s="113">
        <f t="shared" si="100"/>
        <v>0</v>
      </c>
      <c r="Z180" s="113">
        <f t="shared" si="100"/>
        <v>0</v>
      </c>
      <c r="AA180" s="113">
        <f t="shared" si="100"/>
        <v>0</v>
      </c>
      <c r="AB180" s="113">
        <f t="shared" si="104"/>
        <v>0</v>
      </c>
      <c r="AC180" s="113">
        <f t="shared" si="104"/>
        <v>0</v>
      </c>
      <c r="AD180" s="113">
        <f t="shared" si="104"/>
        <v>0</v>
      </c>
      <c r="AE180" s="113">
        <f t="shared" si="103"/>
        <v>0</v>
      </c>
      <c r="AF180" s="113">
        <f t="shared" si="103"/>
        <v>0</v>
      </c>
      <c r="AG180" s="113">
        <f t="shared" si="103"/>
        <v>0</v>
      </c>
      <c r="AI180" s="109"/>
      <c r="AJ180" s="159"/>
      <c r="AK180" s="159"/>
      <c r="AL180" s="159">
        <f t="shared" si="105"/>
        <v>0</v>
      </c>
      <c r="AM180" s="159">
        <f t="shared" si="106"/>
        <v>0</v>
      </c>
      <c r="AN180" s="160" t="e">
        <f t="shared" si="107"/>
        <v>#DIV/0!</v>
      </c>
      <c r="AO180" s="160" t="e">
        <f t="shared" si="108"/>
        <v>#DIV/0!</v>
      </c>
    </row>
    <row r="181" spans="1:41">
      <c r="B181" s="94">
        <f t="shared" si="102"/>
        <v>0</v>
      </c>
      <c r="C181" s="115"/>
      <c r="D181" s="116" t="s">
        <v>368</v>
      </c>
      <c r="E181" s="112"/>
      <c r="G181" s="111"/>
      <c r="H181" s="117">
        <f>SUM(H169:H180)</f>
        <v>38.6</v>
      </c>
      <c r="I181" s="117">
        <f t="shared" ref="I181:T181" si="110">SUM(I169:I180)</f>
        <v>2.62</v>
      </c>
      <c r="J181" s="117">
        <f t="shared" si="110"/>
        <v>42.370000000000005</v>
      </c>
      <c r="K181" s="117">
        <f t="shared" si="110"/>
        <v>6.1300000000000008</v>
      </c>
      <c r="L181" s="117">
        <f t="shared" si="110"/>
        <v>56.580000000000005</v>
      </c>
      <c r="M181" s="117">
        <f t="shared" si="110"/>
        <v>13.14</v>
      </c>
      <c r="N181" s="117">
        <f t="shared" si="110"/>
        <v>60.440000000000005</v>
      </c>
      <c r="O181" s="117">
        <f t="shared" si="110"/>
        <v>12.51</v>
      </c>
      <c r="P181" s="117">
        <f t="shared" si="110"/>
        <v>63.77</v>
      </c>
      <c r="Q181" s="117">
        <f t="shared" si="110"/>
        <v>10</v>
      </c>
      <c r="R181" s="117">
        <f t="shared" si="110"/>
        <v>63.74</v>
      </c>
      <c r="S181" s="117">
        <f t="shared" si="110"/>
        <v>12.57</v>
      </c>
      <c r="T181" s="175">
        <f>T172+T175+T176+T177</f>
        <v>152.68</v>
      </c>
      <c r="U181" s="178">
        <f>T181-SUM(H181:S181)</f>
        <v>-229.78999999999996</v>
      </c>
      <c r="V181" s="179">
        <f>+SUM(V169:V170)</f>
        <v>0</v>
      </c>
      <c r="W181" s="179">
        <f t="shared" ref="W181:AH181" si="111">+SUM(W169:W170)</f>
        <v>0</v>
      </c>
      <c r="X181" s="179">
        <f t="shared" si="111"/>
        <v>0</v>
      </c>
      <c r="Y181" s="179">
        <f t="shared" si="111"/>
        <v>0</v>
      </c>
      <c r="Z181" s="179">
        <f t="shared" si="111"/>
        <v>0</v>
      </c>
      <c r="AA181" s="179">
        <f t="shared" si="111"/>
        <v>0</v>
      </c>
      <c r="AB181" s="179">
        <f t="shared" si="111"/>
        <v>0</v>
      </c>
      <c r="AC181" s="179">
        <f t="shared" si="111"/>
        <v>0</v>
      </c>
      <c r="AD181" s="179">
        <f t="shared" si="111"/>
        <v>0</v>
      </c>
      <c r="AE181" s="179">
        <f t="shared" si="111"/>
        <v>0</v>
      </c>
      <c r="AF181" s="179">
        <f t="shared" si="111"/>
        <v>0</v>
      </c>
      <c r="AG181" s="179">
        <f t="shared" si="111"/>
        <v>0</v>
      </c>
      <c r="AH181" s="179">
        <f t="shared" si="111"/>
        <v>0</v>
      </c>
      <c r="AJ181" s="155"/>
      <c r="AK181" s="155"/>
      <c r="AL181" s="177">
        <f t="shared" ref="AL181:AM181" si="112">SUM(AL169:AL180)</f>
        <v>0</v>
      </c>
      <c r="AM181" s="177">
        <f t="shared" si="112"/>
        <v>382.47</v>
      </c>
    </row>
    <row r="182" spans="1:41">
      <c r="E182" s="140"/>
      <c r="T182" s="178"/>
      <c r="U182" s="178"/>
      <c r="V182" s="184">
        <f t="shared" si="100"/>
        <v>0</v>
      </c>
      <c r="W182" s="184">
        <f t="shared" si="100"/>
        <v>0</v>
      </c>
      <c r="X182" s="184">
        <f t="shared" si="100"/>
        <v>0</v>
      </c>
      <c r="Y182" s="184">
        <f t="shared" si="100"/>
        <v>0</v>
      </c>
      <c r="Z182" s="184">
        <f t="shared" si="100"/>
        <v>0</v>
      </c>
      <c r="AA182" s="184">
        <f t="shared" si="100"/>
        <v>0</v>
      </c>
      <c r="AB182" s="190">
        <f t="shared" si="104"/>
        <v>0</v>
      </c>
      <c r="AC182" s="190">
        <f t="shared" si="104"/>
        <v>0</v>
      </c>
      <c r="AD182" s="190">
        <f t="shared" si="104"/>
        <v>0</v>
      </c>
      <c r="AE182" s="190">
        <f t="shared" si="103"/>
        <v>0</v>
      </c>
      <c r="AF182" s="190">
        <f t="shared" si="103"/>
        <v>0</v>
      </c>
      <c r="AG182" s="190">
        <f t="shared" si="103"/>
        <v>0</v>
      </c>
      <c r="AH182" s="178"/>
      <c r="AJ182" s="155"/>
      <c r="AK182" s="155"/>
      <c r="AL182" s="182"/>
      <c r="AM182" s="182"/>
    </row>
    <row r="183" spans="1:41" s="107" customFormat="1" ht="12.75" thickBot="1">
      <c r="B183" s="94"/>
      <c r="C183" s="91"/>
      <c r="D183" s="135" t="s">
        <v>357</v>
      </c>
      <c r="E183" s="100"/>
      <c r="G183" s="91"/>
      <c r="H183" s="136">
        <f t="shared" ref="H183:S183" si="113">H166+H158+H151+H115+H81+H74+H58</f>
        <v>101885.35999999997</v>
      </c>
      <c r="I183" s="136">
        <f t="shared" si="113"/>
        <v>100322.20999999999</v>
      </c>
      <c r="J183" s="136">
        <f t="shared" si="113"/>
        <v>102706.345</v>
      </c>
      <c r="K183" s="136">
        <f t="shared" si="113"/>
        <v>110606.155</v>
      </c>
      <c r="L183" s="136">
        <f t="shared" si="113"/>
        <v>114069.97499999998</v>
      </c>
      <c r="M183" s="136">
        <f t="shared" si="113"/>
        <v>123321.54499999998</v>
      </c>
      <c r="N183" s="136">
        <f t="shared" si="113"/>
        <v>125062.92499999996</v>
      </c>
      <c r="O183" s="136">
        <f t="shared" si="113"/>
        <v>115810.235</v>
      </c>
      <c r="P183" s="136">
        <f t="shared" si="113"/>
        <v>118976.63999999998</v>
      </c>
      <c r="Q183" s="136">
        <f t="shared" si="113"/>
        <v>116931.05000000002</v>
      </c>
      <c r="R183" s="136">
        <f t="shared" si="113"/>
        <v>118229.63</v>
      </c>
      <c r="S183" s="136">
        <f t="shared" si="113"/>
        <v>123414.85</v>
      </c>
      <c r="T183" s="185">
        <f>T166+T158+T151+T115+T81+T74+T58+T181</f>
        <v>1370014.89</v>
      </c>
      <c r="U183" s="186"/>
      <c r="V183" s="184">
        <f t="shared" si="100"/>
        <v>0</v>
      </c>
      <c r="W183" s="184">
        <f t="shared" si="100"/>
        <v>0</v>
      </c>
      <c r="X183" s="184">
        <f t="shared" si="100"/>
        <v>0</v>
      </c>
      <c r="Y183" s="184">
        <f t="shared" si="100"/>
        <v>0</v>
      </c>
      <c r="Z183" s="184">
        <f t="shared" si="100"/>
        <v>0</v>
      </c>
      <c r="AA183" s="184">
        <f t="shared" si="100"/>
        <v>0</v>
      </c>
      <c r="AB183" s="190">
        <f t="shared" si="104"/>
        <v>0</v>
      </c>
      <c r="AC183" s="190">
        <f t="shared" si="104"/>
        <v>0</v>
      </c>
      <c r="AD183" s="190">
        <f t="shared" si="104"/>
        <v>0</v>
      </c>
      <c r="AE183" s="190">
        <f t="shared" si="103"/>
        <v>0</v>
      </c>
      <c r="AF183" s="190">
        <f t="shared" si="103"/>
        <v>0</v>
      </c>
      <c r="AG183" s="190">
        <f t="shared" si="103"/>
        <v>0</v>
      </c>
      <c r="AH183" s="187">
        <f>AH166+AH158+AH151+AH115+AH81+AH74+AH58+AH181</f>
        <v>6180.660017146658</v>
      </c>
      <c r="AJ183" s="166"/>
      <c r="AK183" s="166"/>
      <c r="AL183" s="189">
        <f>AL166+AL158+AL151+AL115+AL81+AL74+AL58+AL181</f>
        <v>3384.4008473876347</v>
      </c>
      <c r="AM183" s="189">
        <f>AM166+AM158+AM151+AM115+AM81+AM74+AM58+AM181</f>
        <v>1375319.2908473876</v>
      </c>
      <c r="AO183" s="163"/>
    </row>
    <row r="184" spans="1:41" s="107" customFormat="1" ht="12.75" thickTop="1">
      <c r="B184" s="94"/>
      <c r="C184" s="91"/>
      <c r="D184" s="91"/>
      <c r="E184" s="100"/>
      <c r="G184" s="135"/>
      <c r="H184" s="142"/>
      <c r="I184" s="91"/>
      <c r="J184" s="91"/>
      <c r="V184" s="114">
        <f t="shared" si="100"/>
        <v>0</v>
      </c>
      <c r="W184" s="114">
        <f t="shared" si="100"/>
        <v>0</v>
      </c>
      <c r="X184" s="114">
        <f t="shared" si="100"/>
        <v>0</v>
      </c>
      <c r="Y184" s="114">
        <f t="shared" si="100"/>
        <v>0</v>
      </c>
      <c r="Z184" s="114">
        <f t="shared" si="100"/>
        <v>0</v>
      </c>
      <c r="AA184" s="114">
        <f t="shared" si="100"/>
        <v>0</v>
      </c>
      <c r="AB184" s="113">
        <f t="shared" si="104"/>
        <v>0</v>
      </c>
      <c r="AC184" s="113">
        <f t="shared" si="104"/>
        <v>0</v>
      </c>
      <c r="AD184" s="113">
        <f t="shared" si="104"/>
        <v>0</v>
      </c>
      <c r="AE184" s="113">
        <f t="shared" si="103"/>
        <v>0</v>
      </c>
      <c r="AF184" s="113">
        <f t="shared" si="103"/>
        <v>0</v>
      </c>
      <c r="AG184" s="113">
        <f t="shared" si="103"/>
        <v>0</v>
      </c>
      <c r="AJ184" s="166"/>
      <c r="AK184" s="166"/>
      <c r="AL184" s="166"/>
      <c r="AM184" s="166"/>
      <c r="AO184" s="163"/>
    </row>
    <row r="185" spans="1:41" s="107" customFormat="1" ht="12">
      <c r="B185" s="94"/>
      <c r="C185" s="91"/>
      <c r="D185" s="91"/>
      <c r="E185" s="100"/>
      <c r="G185" s="135"/>
      <c r="H185" s="137"/>
      <c r="I185" s="138"/>
      <c r="J185" s="91"/>
      <c r="T185" s="139">
        <f>SUM(T10:T183)/3</f>
        <v>1370654.89</v>
      </c>
      <c r="V185" s="114">
        <f t="shared" si="100"/>
        <v>0</v>
      </c>
      <c r="W185" s="114">
        <f t="shared" si="100"/>
        <v>0</v>
      </c>
      <c r="X185" s="114">
        <f t="shared" si="100"/>
        <v>0</v>
      </c>
      <c r="Y185" s="114">
        <f t="shared" si="100"/>
        <v>0</v>
      </c>
      <c r="Z185" s="114">
        <f t="shared" si="100"/>
        <v>0</v>
      </c>
      <c r="AA185" s="114">
        <f t="shared" si="100"/>
        <v>0</v>
      </c>
      <c r="AB185" s="113">
        <f t="shared" si="104"/>
        <v>0</v>
      </c>
      <c r="AC185" s="113">
        <f t="shared" si="104"/>
        <v>0</v>
      </c>
      <c r="AD185" s="113">
        <f t="shared" si="104"/>
        <v>0</v>
      </c>
      <c r="AE185" s="113">
        <f t="shared" si="103"/>
        <v>0</v>
      </c>
      <c r="AF185" s="113">
        <f t="shared" si="103"/>
        <v>0</v>
      </c>
      <c r="AG185" s="113">
        <f t="shared" si="103"/>
        <v>0</v>
      </c>
      <c r="AO185" s="163"/>
    </row>
    <row r="186" spans="1:41">
      <c r="E186" s="140"/>
      <c r="V186" s="114">
        <f t="shared" si="100"/>
        <v>0</v>
      </c>
      <c r="W186" s="114">
        <f t="shared" si="100"/>
        <v>0</v>
      </c>
      <c r="X186" s="114">
        <f t="shared" si="100"/>
        <v>0</v>
      </c>
      <c r="Y186" s="114">
        <f t="shared" si="100"/>
        <v>0</v>
      </c>
      <c r="Z186" s="114">
        <f t="shared" si="100"/>
        <v>0</v>
      </c>
      <c r="AA186" s="114">
        <f t="shared" si="100"/>
        <v>0</v>
      </c>
      <c r="AB186" s="113">
        <f t="shared" si="104"/>
        <v>0</v>
      </c>
      <c r="AC186" s="113">
        <f t="shared" si="104"/>
        <v>0</v>
      </c>
      <c r="AD186" s="113">
        <f t="shared" si="104"/>
        <v>0</v>
      </c>
      <c r="AE186" s="113">
        <f t="shared" si="103"/>
        <v>0</v>
      </c>
      <c r="AF186" s="113">
        <f t="shared" si="103"/>
        <v>0</v>
      </c>
      <c r="AG186" s="113">
        <f t="shared" si="103"/>
        <v>0</v>
      </c>
    </row>
    <row r="187" spans="1:41">
      <c r="E187" s="140"/>
      <c r="V187" s="114">
        <f t="shared" si="100"/>
        <v>0</v>
      </c>
      <c r="W187" s="114">
        <f t="shared" si="100"/>
        <v>0</v>
      </c>
      <c r="X187" s="114">
        <f t="shared" si="100"/>
        <v>0</v>
      </c>
      <c r="Y187" s="114">
        <f t="shared" si="100"/>
        <v>0</v>
      </c>
      <c r="Z187" s="114">
        <f t="shared" si="100"/>
        <v>0</v>
      </c>
      <c r="AA187" s="114">
        <f t="shared" si="100"/>
        <v>0</v>
      </c>
      <c r="AB187" s="113">
        <f t="shared" si="104"/>
        <v>0</v>
      </c>
      <c r="AC187" s="113">
        <f t="shared" si="104"/>
        <v>0</v>
      </c>
      <c r="AD187" s="113">
        <f t="shared" si="104"/>
        <v>0</v>
      </c>
      <c r="AE187" s="113">
        <f t="shared" si="103"/>
        <v>0</v>
      </c>
      <c r="AF187" s="113">
        <f t="shared" si="103"/>
        <v>0</v>
      </c>
      <c r="AG187" s="113">
        <f t="shared" si="103"/>
        <v>0</v>
      </c>
    </row>
    <row r="188" spans="1:41">
      <c r="V188" s="114">
        <f t="shared" si="100"/>
        <v>0</v>
      </c>
      <c r="W188" s="114">
        <f t="shared" si="100"/>
        <v>0</v>
      </c>
      <c r="X188" s="114">
        <f t="shared" si="100"/>
        <v>0</v>
      </c>
      <c r="Y188" s="114">
        <f t="shared" si="100"/>
        <v>0</v>
      </c>
      <c r="Z188" s="114">
        <f t="shared" si="100"/>
        <v>0</v>
      </c>
      <c r="AA188" s="114">
        <f t="shared" si="100"/>
        <v>0</v>
      </c>
      <c r="AB188" s="113">
        <f t="shared" si="104"/>
        <v>0</v>
      </c>
      <c r="AC188" s="113">
        <f t="shared" si="104"/>
        <v>0</v>
      </c>
      <c r="AD188" s="113">
        <f t="shared" si="104"/>
        <v>0</v>
      </c>
      <c r="AE188" s="113">
        <f t="shared" si="103"/>
        <v>0</v>
      </c>
      <c r="AF188" s="113">
        <f t="shared" si="103"/>
        <v>0</v>
      </c>
      <c r="AG188" s="113">
        <f t="shared" si="103"/>
        <v>0</v>
      </c>
    </row>
    <row r="189" spans="1:41">
      <c r="V189" s="114">
        <f t="shared" si="100"/>
        <v>0</v>
      </c>
      <c r="W189" s="114">
        <f t="shared" si="100"/>
        <v>0</v>
      </c>
      <c r="X189" s="114">
        <f t="shared" si="100"/>
        <v>0</v>
      </c>
      <c r="Y189" s="114">
        <f t="shared" si="100"/>
        <v>0</v>
      </c>
      <c r="Z189" s="114">
        <f t="shared" si="100"/>
        <v>0</v>
      </c>
      <c r="AA189" s="114">
        <f t="shared" si="100"/>
        <v>0</v>
      </c>
      <c r="AB189" s="113">
        <f t="shared" si="104"/>
        <v>0</v>
      </c>
      <c r="AC189" s="113">
        <f t="shared" si="104"/>
        <v>0</v>
      </c>
      <c r="AD189" s="113">
        <f t="shared" si="104"/>
        <v>0</v>
      </c>
      <c r="AE189" s="113">
        <f t="shared" si="103"/>
        <v>0</v>
      </c>
      <c r="AF189" s="113">
        <f t="shared" si="103"/>
        <v>0</v>
      </c>
      <c r="AG189" s="113">
        <f t="shared" si="103"/>
        <v>0</v>
      </c>
    </row>
    <row r="190" spans="1:41">
      <c r="V190" s="114">
        <f t="shared" si="100"/>
        <v>0</v>
      </c>
      <c r="W190" s="114">
        <f t="shared" si="100"/>
        <v>0</v>
      </c>
      <c r="X190" s="114">
        <f t="shared" si="100"/>
        <v>0</v>
      </c>
      <c r="Y190" s="114">
        <f t="shared" si="100"/>
        <v>0</v>
      </c>
      <c r="Z190" s="114">
        <f t="shared" si="100"/>
        <v>0</v>
      </c>
      <c r="AA190" s="114">
        <f t="shared" si="100"/>
        <v>0</v>
      </c>
      <c r="AB190" s="113">
        <f t="shared" si="104"/>
        <v>0</v>
      </c>
      <c r="AC190" s="113">
        <f t="shared" si="104"/>
        <v>0</v>
      </c>
      <c r="AD190" s="113">
        <f t="shared" si="104"/>
        <v>0</v>
      </c>
      <c r="AE190" s="113">
        <f t="shared" si="103"/>
        <v>0</v>
      </c>
      <c r="AF190" s="113">
        <f t="shared" si="103"/>
        <v>0</v>
      </c>
      <c r="AG190" s="113">
        <f t="shared" si="103"/>
        <v>0</v>
      </c>
    </row>
    <row r="191" spans="1:41">
      <c r="V191" s="114">
        <f t="shared" si="100"/>
        <v>0</v>
      </c>
      <c r="W191" s="114">
        <f t="shared" si="100"/>
        <v>0</v>
      </c>
      <c r="X191" s="114">
        <f t="shared" si="100"/>
        <v>0</v>
      </c>
      <c r="Y191" s="114">
        <f t="shared" si="100"/>
        <v>0</v>
      </c>
      <c r="Z191" s="114">
        <f t="shared" si="100"/>
        <v>0</v>
      </c>
      <c r="AA191" s="114">
        <f t="shared" si="100"/>
        <v>0</v>
      </c>
      <c r="AB191" s="113">
        <f t="shared" si="104"/>
        <v>0</v>
      </c>
      <c r="AC191" s="113">
        <f t="shared" si="104"/>
        <v>0</v>
      </c>
      <c r="AD191" s="113">
        <f t="shared" si="104"/>
        <v>0</v>
      </c>
      <c r="AE191" s="113">
        <f t="shared" si="103"/>
        <v>0</v>
      </c>
      <c r="AF191" s="113">
        <f t="shared" si="103"/>
        <v>0</v>
      </c>
      <c r="AG191" s="113">
        <f t="shared" si="103"/>
        <v>0</v>
      </c>
    </row>
    <row r="192" spans="1:41">
      <c r="V192" s="114">
        <f t="shared" si="100"/>
        <v>0</v>
      </c>
      <c r="W192" s="114">
        <f t="shared" si="100"/>
        <v>0</v>
      </c>
      <c r="X192" s="114">
        <f t="shared" si="100"/>
        <v>0</v>
      </c>
      <c r="Y192" s="114">
        <f t="shared" si="100"/>
        <v>0</v>
      </c>
      <c r="Z192" s="114">
        <f t="shared" si="100"/>
        <v>0</v>
      </c>
      <c r="AA192" s="114">
        <f t="shared" si="100"/>
        <v>0</v>
      </c>
      <c r="AB192" s="113">
        <f t="shared" si="104"/>
        <v>0</v>
      </c>
      <c r="AC192" s="113">
        <f t="shared" si="104"/>
        <v>0</v>
      </c>
      <c r="AD192" s="113">
        <f t="shared" si="104"/>
        <v>0</v>
      </c>
      <c r="AE192" s="113">
        <f t="shared" si="103"/>
        <v>0</v>
      </c>
      <c r="AF192" s="113">
        <f t="shared" si="103"/>
        <v>0</v>
      </c>
      <c r="AG192" s="113">
        <f t="shared" si="103"/>
        <v>0</v>
      </c>
    </row>
    <row r="193" spans="2:41">
      <c r="V193" s="114">
        <f t="shared" si="100"/>
        <v>0</v>
      </c>
      <c r="W193" s="114">
        <f t="shared" si="100"/>
        <v>0</v>
      </c>
      <c r="X193" s="114">
        <f t="shared" si="100"/>
        <v>0</v>
      </c>
      <c r="Y193" s="114">
        <f t="shared" si="100"/>
        <v>0</v>
      </c>
      <c r="Z193" s="114">
        <f t="shared" si="100"/>
        <v>0</v>
      </c>
      <c r="AA193" s="114">
        <f t="shared" si="100"/>
        <v>0</v>
      </c>
      <c r="AB193" s="113">
        <f t="shared" si="104"/>
        <v>0</v>
      </c>
      <c r="AC193" s="113">
        <f t="shared" si="104"/>
        <v>0</v>
      </c>
      <c r="AD193" s="113">
        <f t="shared" si="104"/>
        <v>0</v>
      </c>
      <c r="AE193" s="113">
        <f t="shared" si="103"/>
        <v>0</v>
      </c>
      <c r="AF193" s="113">
        <f t="shared" si="103"/>
        <v>0</v>
      </c>
      <c r="AG193" s="113">
        <f t="shared" si="103"/>
        <v>0</v>
      </c>
    </row>
    <row r="194" spans="2:41">
      <c r="V194" s="114">
        <f>IFERROR(H194/#REF!,0)</f>
        <v>0</v>
      </c>
      <c r="W194" s="114">
        <f>IFERROR(I194/#REF!,0)</f>
        <v>0</v>
      </c>
      <c r="X194" s="114">
        <f>IFERROR(J194/#REF!,0)</f>
        <v>0</v>
      </c>
      <c r="Y194" s="114">
        <f>IFERROR(K194/#REF!,0)</f>
        <v>0</v>
      </c>
      <c r="Z194" s="114">
        <f>IFERROR(L194/#REF!,0)</f>
        <v>0</v>
      </c>
      <c r="AA194" s="114">
        <f>IFERROR(M194/#REF!,0)</f>
        <v>0</v>
      </c>
      <c r="AB194" s="113">
        <f t="shared" si="104"/>
        <v>0</v>
      </c>
      <c r="AC194" s="113">
        <f t="shared" si="104"/>
        <v>0</v>
      </c>
      <c r="AD194" s="113">
        <f t="shared" si="104"/>
        <v>0</v>
      </c>
      <c r="AE194" s="113">
        <f t="shared" si="103"/>
        <v>0</v>
      </c>
      <c r="AF194" s="113">
        <f t="shared" si="103"/>
        <v>0</v>
      </c>
      <c r="AG194" s="113">
        <f t="shared" si="103"/>
        <v>0</v>
      </c>
    </row>
    <row r="195" spans="2:41">
      <c r="V195" s="114">
        <f>IFERROR(H195/#REF!,0)</f>
        <v>0</v>
      </c>
      <c r="W195" s="114">
        <f>IFERROR(I195/#REF!,0)</f>
        <v>0</v>
      </c>
      <c r="X195" s="114">
        <f>IFERROR(J195/#REF!,0)</f>
        <v>0</v>
      </c>
      <c r="Y195" s="114">
        <f>IFERROR(K195/#REF!,0)</f>
        <v>0</v>
      </c>
      <c r="Z195" s="114">
        <f>IFERROR(L195/#REF!,0)</f>
        <v>0</v>
      </c>
      <c r="AA195" s="114">
        <f>IFERROR(M195/#REF!,0)</f>
        <v>0</v>
      </c>
      <c r="AB195" s="113">
        <f t="shared" si="104"/>
        <v>0</v>
      </c>
      <c r="AC195" s="113">
        <f t="shared" si="104"/>
        <v>0</v>
      </c>
      <c r="AD195" s="113">
        <f t="shared" si="104"/>
        <v>0</v>
      </c>
      <c r="AE195" s="113">
        <f t="shared" si="103"/>
        <v>0</v>
      </c>
      <c r="AF195" s="113">
        <f t="shared" si="103"/>
        <v>0</v>
      </c>
      <c r="AG195" s="113">
        <f t="shared" si="103"/>
        <v>0</v>
      </c>
    </row>
    <row r="207" spans="2:41" s="92" customFormat="1" ht="12">
      <c r="B207" s="94"/>
      <c r="E207" s="93"/>
      <c r="K207" s="94"/>
      <c r="L207" s="94"/>
      <c r="M207" s="94"/>
      <c r="N207" s="94"/>
      <c r="O207" s="94"/>
      <c r="AO207" s="160"/>
    </row>
    <row r="208" spans="2:41" s="92" customFormat="1" ht="12">
      <c r="E208" s="93"/>
      <c r="K208" s="94"/>
      <c r="L208" s="94"/>
      <c r="M208" s="94"/>
      <c r="N208" s="94"/>
      <c r="O208" s="94"/>
      <c r="AO208" s="160"/>
    </row>
    <row r="210" spans="5:41" s="92" customFormat="1" ht="12">
      <c r="E210" s="93"/>
      <c r="K210" s="94"/>
      <c r="L210" s="94"/>
      <c r="M210" s="94"/>
      <c r="N210" s="94"/>
      <c r="O210" s="94"/>
      <c r="AO210" s="160"/>
    </row>
    <row r="211" spans="5:41" s="92" customFormat="1" ht="12">
      <c r="E211" s="93"/>
      <c r="K211" s="94"/>
      <c r="L211" s="94"/>
      <c r="M211" s="94"/>
      <c r="N211" s="94"/>
      <c r="O211" s="94"/>
      <c r="AO211" s="160"/>
    </row>
    <row r="212" spans="5:41" s="92" customFormat="1" ht="12">
      <c r="E212" s="93"/>
      <c r="K212" s="94"/>
      <c r="L212" s="94"/>
      <c r="M212" s="94"/>
      <c r="N212" s="94"/>
      <c r="O212" s="94"/>
      <c r="AO212" s="160"/>
    </row>
    <row r="214" spans="5:41" s="92" customFormat="1" ht="12">
      <c r="E214" s="93"/>
      <c r="K214" s="94"/>
      <c r="L214" s="94"/>
      <c r="M214" s="94"/>
      <c r="N214" s="94"/>
      <c r="O214" s="94"/>
      <c r="AO214" s="160"/>
    </row>
    <row r="215" spans="5:41" s="92" customFormat="1" ht="12">
      <c r="E215" s="93"/>
      <c r="K215" s="94"/>
      <c r="L215" s="94"/>
      <c r="M215" s="94"/>
      <c r="N215" s="94"/>
      <c r="O215" s="94"/>
      <c r="AO215" s="160"/>
    </row>
    <row r="216" spans="5:41" s="92" customFormat="1" ht="12">
      <c r="E216" s="93"/>
      <c r="K216" s="94"/>
      <c r="L216" s="94"/>
      <c r="M216" s="94"/>
      <c r="N216" s="94"/>
      <c r="O216" s="94"/>
      <c r="AO216" s="160"/>
    </row>
    <row r="217" spans="5:41" s="92" customFormat="1" ht="12">
      <c r="E217" s="93"/>
      <c r="K217" s="94"/>
      <c r="L217" s="94"/>
      <c r="M217" s="94"/>
      <c r="N217" s="94"/>
      <c r="O217" s="94"/>
      <c r="AO217" s="160"/>
    </row>
    <row r="218" spans="5:41" s="92" customFormat="1" ht="12">
      <c r="E218" s="93"/>
      <c r="K218" s="94"/>
      <c r="L218" s="94"/>
      <c r="M218" s="94"/>
      <c r="N218" s="94"/>
      <c r="O218" s="94"/>
      <c r="AO218" s="160"/>
    </row>
  </sheetData>
  <pageMargins left="0.7" right="0.7" top="0.75" bottom="0.75" header="0.3" footer="0.3"/>
  <pageSetup scale="50" fitToHeight="4" orientation="portrait" r:id="rId1"/>
  <headerFooter alignWithMargins="0">
    <oddHeader>&amp;R&amp;F
&amp;A</oddHeader>
    <oddFooter>&amp;L&amp;D&amp;C&amp;P&amp;R&amp;T</oddFooter>
  </headerFooter>
  <rowBreaks count="1" manualBreakCount="1">
    <brk id="95" max="39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A1:AN150"/>
  <sheetViews>
    <sheetView view="pageBreakPreview" zoomScale="70" zoomScaleNormal="90" zoomScaleSheetLayoutView="70" workbookViewId="0">
      <pane xSplit="5" ySplit="5" topLeftCell="F6" activePane="bottomRight" state="frozen"/>
      <selection activeCell="Q434" sqref="Q434:R434"/>
      <selection pane="topRight" activeCell="Q434" sqref="Q434:R434"/>
      <selection pane="bottomLeft" activeCell="Q434" sqref="Q434:R434"/>
      <selection pane="bottomRight" activeCell="Q434" sqref="Q434:R434"/>
    </sheetView>
  </sheetViews>
  <sheetFormatPr defaultColWidth="10.28515625" defaultRowHeight="15" outlineLevelCol="1"/>
  <cols>
    <col min="1" max="1" width="43.42578125" style="94" hidden="1" customWidth="1"/>
    <col min="2" max="2" width="8.7109375" style="94" hidden="1" customWidth="1"/>
    <col min="3" max="3" width="18.85546875" style="92" customWidth="1"/>
    <col min="4" max="4" width="23.42578125" style="92" customWidth="1"/>
    <col min="5" max="5" width="12" style="93" customWidth="1"/>
    <col min="6" max="6" width="1.85546875" style="92" customWidth="1"/>
    <col min="7" max="9" width="11.42578125" style="92" hidden="1" customWidth="1" outlineLevel="1"/>
    <col min="10" max="18" width="11.42578125" style="94" hidden="1" customWidth="1" outlineLevel="1"/>
    <col min="19" max="19" width="14.140625" style="94" customWidth="1" collapsed="1"/>
    <col min="20" max="20" width="5.28515625" style="94" hidden="1" customWidth="1"/>
    <col min="21" max="32" width="8.85546875" style="94" hidden="1" customWidth="1" outlineLevel="1"/>
    <col min="33" max="33" width="14.140625" style="94" customWidth="1" collapsed="1"/>
    <col min="35" max="35" width="10.28515625" style="94"/>
    <col min="36" max="36" width="13.140625" style="94" customWidth="1"/>
    <col min="37" max="37" width="10.28515625" style="94"/>
    <col min="38" max="38" width="11.5703125" style="94" bestFit="1" customWidth="1"/>
    <col min="39" max="16384" width="10.28515625" style="94"/>
  </cols>
  <sheetData>
    <row r="1" spans="1:40">
      <c r="A1" s="90" t="s">
        <v>369</v>
      </c>
      <c r="B1" s="90"/>
      <c r="C1" s="91" t="s">
        <v>173</v>
      </c>
    </row>
    <row r="2" spans="1:40">
      <c r="C2" s="91" t="s">
        <v>174</v>
      </c>
      <c r="AI2" s="155"/>
      <c r="AJ2" s="156" t="s">
        <v>384</v>
      </c>
      <c r="AK2" s="158">
        <f>+'Rate Sheet'!J5</f>
        <v>2.7247941554255279E-3</v>
      </c>
      <c r="AL2" s="161"/>
    </row>
    <row r="3" spans="1:40">
      <c r="C3" s="91" t="str">
        <f>'Mason Co. Regulated - Price Out'!C3</f>
        <v>January 1, 2019 - December 31, 2019</v>
      </c>
      <c r="J3" s="95"/>
      <c r="AI3" s="155"/>
      <c r="AJ3" s="155"/>
      <c r="AK3" s="155"/>
      <c r="AL3" s="155"/>
    </row>
    <row r="4" spans="1:40" ht="48.75">
      <c r="D4" s="96"/>
      <c r="E4" s="97" t="s">
        <v>176</v>
      </c>
      <c r="G4" s="98">
        <f>'Kitsap Regulated - Price Out'!H4</f>
        <v>43466</v>
      </c>
      <c r="H4" s="98">
        <f>'Kitsap Regulated - Price Out'!I4</f>
        <v>43497</v>
      </c>
      <c r="I4" s="98">
        <f>'Kitsap Regulated - Price Out'!J4</f>
        <v>43525</v>
      </c>
      <c r="J4" s="98">
        <f>'Kitsap Regulated - Price Out'!K4</f>
        <v>43556</v>
      </c>
      <c r="K4" s="98">
        <f>'Kitsap Regulated - Price Out'!L4</f>
        <v>43586</v>
      </c>
      <c r="L4" s="98">
        <f>'Kitsap Regulated - Price Out'!M4</f>
        <v>43617</v>
      </c>
      <c r="M4" s="98">
        <f>'Kitsap Regulated - Price Out'!N4</f>
        <v>43647</v>
      </c>
      <c r="N4" s="98">
        <f>'Kitsap Regulated - Price Out'!O4</f>
        <v>43678</v>
      </c>
      <c r="O4" s="98">
        <f>'Kitsap Regulated - Price Out'!P4</f>
        <v>43709</v>
      </c>
      <c r="P4" s="98">
        <f>'Kitsap Regulated - Price Out'!Q4</f>
        <v>43739</v>
      </c>
      <c r="Q4" s="98">
        <f>'Kitsap Regulated - Price Out'!R4</f>
        <v>43770</v>
      </c>
      <c r="R4" s="98">
        <f>'Kitsap Regulated - Price Out'!S4</f>
        <v>43800</v>
      </c>
      <c r="S4" s="96" t="s">
        <v>177</v>
      </c>
      <c r="U4" s="99">
        <f>G4</f>
        <v>43466</v>
      </c>
      <c r="V4" s="99">
        <f t="shared" ref="V4:AF4" si="0">H4</f>
        <v>43497</v>
      </c>
      <c r="W4" s="99">
        <f t="shared" si="0"/>
        <v>43525</v>
      </c>
      <c r="X4" s="99">
        <f t="shared" si="0"/>
        <v>43556</v>
      </c>
      <c r="Y4" s="99">
        <f t="shared" si="0"/>
        <v>43586</v>
      </c>
      <c r="Z4" s="99">
        <f t="shared" si="0"/>
        <v>43617</v>
      </c>
      <c r="AA4" s="99">
        <f t="shared" si="0"/>
        <v>43647</v>
      </c>
      <c r="AB4" s="99">
        <f t="shared" si="0"/>
        <v>43678</v>
      </c>
      <c r="AC4" s="99">
        <f t="shared" si="0"/>
        <v>43709</v>
      </c>
      <c r="AD4" s="99">
        <f t="shared" si="0"/>
        <v>43739</v>
      </c>
      <c r="AE4" s="99">
        <f t="shared" si="0"/>
        <v>43770</v>
      </c>
      <c r="AF4" s="99">
        <f t="shared" si="0"/>
        <v>43800</v>
      </c>
      <c r="AI4" s="157" t="s">
        <v>380</v>
      </c>
      <c r="AJ4" s="157" t="s">
        <v>381</v>
      </c>
      <c r="AK4" s="157" t="s">
        <v>382</v>
      </c>
      <c r="AL4" s="157" t="s">
        <v>383</v>
      </c>
    </row>
    <row r="5" spans="1:40">
      <c r="C5" s="100" t="s">
        <v>178</v>
      </c>
      <c r="D5" s="96" t="s">
        <v>179</v>
      </c>
      <c r="E5" s="101">
        <f>'Mason Co. Regulated - Price Out'!E5</f>
        <v>43466</v>
      </c>
      <c r="F5" s="96"/>
      <c r="G5" s="102" t="s">
        <v>180</v>
      </c>
      <c r="H5" s="102" t="s">
        <v>180</v>
      </c>
      <c r="I5" s="102" t="s">
        <v>180</v>
      </c>
      <c r="J5" s="102" t="s">
        <v>180</v>
      </c>
      <c r="K5" s="102" t="s">
        <v>180</v>
      </c>
      <c r="L5" s="102" t="s">
        <v>180</v>
      </c>
      <c r="M5" s="102" t="s">
        <v>180</v>
      </c>
      <c r="N5" s="102" t="s">
        <v>180</v>
      </c>
      <c r="O5" s="102" t="s">
        <v>180</v>
      </c>
      <c r="P5" s="102" t="s">
        <v>180</v>
      </c>
      <c r="Q5" s="102" t="s">
        <v>180</v>
      </c>
      <c r="R5" s="102" t="s">
        <v>180</v>
      </c>
      <c r="S5" s="96" t="s">
        <v>180</v>
      </c>
      <c r="U5" s="103" t="s">
        <v>181</v>
      </c>
      <c r="V5" s="103" t="s">
        <v>181</v>
      </c>
      <c r="W5" s="103" t="s">
        <v>181</v>
      </c>
      <c r="X5" s="103" t="s">
        <v>181</v>
      </c>
      <c r="Y5" s="103" t="s">
        <v>181</v>
      </c>
      <c r="Z5" s="103" t="s">
        <v>181</v>
      </c>
      <c r="AA5" s="103" t="s">
        <v>181</v>
      </c>
      <c r="AB5" s="103" t="s">
        <v>181</v>
      </c>
      <c r="AC5" s="103" t="s">
        <v>181</v>
      </c>
      <c r="AD5" s="103" t="s">
        <v>181</v>
      </c>
      <c r="AE5" s="103" t="s">
        <v>181</v>
      </c>
      <c r="AF5" s="103" t="s">
        <v>181</v>
      </c>
      <c r="AG5" s="103" t="s">
        <v>182</v>
      </c>
      <c r="AI5" s="155"/>
      <c r="AJ5" s="155"/>
      <c r="AK5" s="155"/>
      <c r="AL5" s="155"/>
    </row>
    <row r="6" spans="1:40">
      <c r="AI6" s="155"/>
      <c r="AJ6" s="155"/>
      <c r="AK6" s="155"/>
      <c r="AL6" s="155"/>
    </row>
    <row r="7" spans="1:40">
      <c r="B7" s="94">
        <f>COUNTIF(C:C,C7)</f>
        <v>1</v>
      </c>
      <c r="C7" s="104" t="s">
        <v>183</v>
      </c>
      <c r="D7" s="104" t="s">
        <v>183</v>
      </c>
      <c r="F7" s="105"/>
      <c r="G7" s="105"/>
      <c r="AI7" s="155"/>
      <c r="AJ7" s="155"/>
      <c r="AK7" s="155"/>
      <c r="AL7" s="155"/>
    </row>
    <row r="8" spans="1:40">
      <c r="C8" s="104"/>
      <c r="D8" s="106"/>
      <c r="F8" s="105"/>
      <c r="G8" s="105"/>
      <c r="AI8" s="155"/>
      <c r="AJ8" s="155"/>
      <c r="AK8" s="155"/>
      <c r="AL8" s="155"/>
    </row>
    <row r="9" spans="1:40" s="92" customFormat="1">
      <c r="A9" s="91" t="s">
        <v>184</v>
      </c>
      <c r="B9" s="91" t="s">
        <v>185</v>
      </c>
      <c r="C9" s="108" t="s">
        <v>186</v>
      </c>
      <c r="D9" s="108" t="s">
        <v>186</v>
      </c>
      <c r="E9" s="93"/>
      <c r="F9" s="105"/>
      <c r="G9" s="105"/>
      <c r="AH9" s="109"/>
      <c r="AI9" s="155"/>
      <c r="AJ9" s="155"/>
      <c r="AK9" s="155"/>
      <c r="AL9" s="155"/>
    </row>
    <row r="10" spans="1:40" s="92" customFormat="1">
      <c r="A10" s="92" t="str">
        <f>$A$1&amp;"Residential"&amp;C10</f>
        <v>CITY of SHELTON-REGULATEDResidentialADJOTHR</v>
      </c>
      <c r="B10" s="91"/>
      <c r="C10" s="108" t="s">
        <v>236</v>
      </c>
      <c r="D10" s="110" t="str">
        <f>VLOOKUP(C10,'[29]RM Revenue'!J:K,2,FALSE)</f>
        <v>ADJUSTMENT</v>
      </c>
      <c r="E10" s="112">
        <v>0</v>
      </c>
      <c r="F10" s="112"/>
      <c r="G10" s="113">
        <f>SUMIF('[29]RM Revenue'!$B:$B,'Shelton Regulated - Price Out'!$A10,'[29]RM Revenue'!S:S)</f>
        <v>0</v>
      </c>
      <c r="H10" s="113">
        <f>SUMIF('[29]RM Revenue'!$B:$B,'Shelton Regulated - Price Out'!$A10,'[29]RM Revenue'!T:T)</f>
        <v>0</v>
      </c>
      <c r="I10" s="113">
        <f>SUMIF('[29]RM Revenue'!$B:$B,'Shelton Regulated - Price Out'!$A10,'[29]RM Revenue'!U:U)</f>
        <v>0</v>
      </c>
      <c r="J10" s="113">
        <f>SUMIF('[29]RM Revenue'!$B:$B,'Shelton Regulated - Price Out'!$A10,'[29]RM Revenue'!V:V)</f>
        <v>0</v>
      </c>
      <c r="K10" s="113">
        <f>SUMIF('[29]RM Revenue'!$B:$B,'Shelton Regulated - Price Out'!$A10,'[29]RM Revenue'!W:W)</f>
        <v>0</v>
      </c>
      <c r="L10" s="113">
        <f>SUMIF('[29]RM Revenue'!$B:$B,'Shelton Regulated - Price Out'!$A10,'[29]RM Revenue'!X:X)</f>
        <v>0</v>
      </c>
      <c r="M10" s="113">
        <f>SUMIF('[29]RM Revenue'!$B:$B,'Shelton Regulated - Price Out'!$A10,'[29]RM Revenue'!Y:Y)</f>
        <v>0</v>
      </c>
      <c r="N10" s="113">
        <f>SUMIF('[29]RM Revenue'!$B:$B,'Shelton Regulated - Price Out'!$A10,'[29]RM Revenue'!Z:Z)</f>
        <v>0</v>
      </c>
      <c r="O10" s="113">
        <f>SUMIF('[29]RM Revenue'!$B:$B,'Shelton Regulated - Price Out'!$A10,'[29]RM Revenue'!AA:AA)</f>
        <v>-6.86</v>
      </c>
      <c r="P10" s="113">
        <f>SUMIF('[29]RM Revenue'!$B:$B,'Shelton Regulated - Price Out'!$A10,'[29]RM Revenue'!AB:AB)</f>
        <v>0</v>
      </c>
      <c r="Q10" s="113">
        <f>SUMIF('[29]RM Revenue'!$B:$B,'Shelton Regulated - Price Out'!$A10,'[29]RM Revenue'!AC:AC)</f>
        <v>0</v>
      </c>
      <c r="R10" s="113">
        <f>SUMIF('[29]RM Revenue'!$B:$B,'Shelton Regulated - Price Out'!$A10,'[29]RM Revenue'!AD:AD)</f>
        <v>0</v>
      </c>
      <c r="S10" s="113">
        <f t="shared" ref="S10:S11" si="1">SUM(G10:R10)</f>
        <v>-6.86</v>
      </c>
      <c r="AG10" s="133">
        <f>IFERROR(AVERAGE(U10:AF10),0)</f>
        <v>0</v>
      </c>
      <c r="AH10" s="109"/>
      <c r="AI10" s="159">
        <f>+IFERROR(E10*(1+$AK$2),0)</f>
        <v>0</v>
      </c>
      <c r="AJ10" s="159">
        <f>+IFERROR(AI10-E10,0)</f>
        <v>0</v>
      </c>
      <c r="AK10" s="159">
        <f>+AJ10*12*AG10</f>
        <v>0</v>
      </c>
      <c r="AL10" s="193">
        <f>+AK10+S10</f>
        <v>-6.86</v>
      </c>
      <c r="AM10" s="160" t="e">
        <f>+AJ10/E10</f>
        <v>#DIV/0!</v>
      </c>
      <c r="AN10" s="160">
        <f>+AK10/S10</f>
        <v>0</v>
      </c>
    </row>
    <row r="11" spans="1:40" s="92" customFormat="1" hidden="1">
      <c r="A11" s="92" t="str">
        <f>$A$1&amp;"Residential"&amp;C11</f>
        <v>CITY of SHELTON-REGULATEDResidential96ROCC1</v>
      </c>
      <c r="B11" s="92">
        <f t="shared" ref="B11:B17" si="2">COUNTIF(C:C,C11)</f>
        <v>1</v>
      </c>
      <c r="C11" s="110" t="s">
        <v>216</v>
      </c>
      <c r="D11" s="110" t="s">
        <v>250</v>
      </c>
      <c r="E11" s="112" t="e">
        <f>VLOOKUP(A11,'[29]Service Codes'!$A$1:$H$808,8,FALSE)</f>
        <v>#N/A</v>
      </c>
      <c r="F11" s="112"/>
      <c r="G11" s="113">
        <f>SUMIF('[29]RM Revenue'!$B:$B,'Shelton Regulated - Price Out'!$A11,'[29]RM Revenue'!S:S)</f>
        <v>0</v>
      </c>
      <c r="H11" s="113">
        <f>SUMIF('[29]RM Revenue'!$B:$B,'Shelton Regulated - Price Out'!$A11,'[29]RM Revenue'!T:T)</f>
        <v>0</v>
      </c>
      <c r="I11" s="113">
        <f>SUMIF('[29]RM Revenue'!$B:$B,'Shelton Regulated - Price Out'!$A11,'[29]RM Revenue'!U:U)</f>
        <v>0</v>
      </c>
      <c r="J11" s="113">
        <f>SUMIF('[29]RM Revenue'!$B:$B,'Shelton Regulated - Price Out'!$A11,'[29]RM Revenue'!V:V)</f>
        <v>0</v>
      </c>
      <c r="K11" s="113">
        <f>SUMIF('[29]RM Revenue'!$B:$B,'Shelton Regulated - Price Out'!$A11,'[29]RM Revenue'!W:W)</f>
        <v>0</v>
      </c>
      <c r="L11" s="113">
        <f>SUMIF('[29]RM Revenue'!$B:$B,'Shelton Regulated - Price Out'!$A11,'[29]RM Revenue'!X:X)</f>
        <v>0</v>
      </c>
      <c r="M11" s="113">
        <f>SUMIF('[29]RM Revenue'!$B:$B,'Shelton Regulated - Price Out'!$A11,'[29]RM Revenue'!Y:Y)</f>
        <v>0</v>
      </c>
      <c r="N11" s="113">
        <f>SUMIF('[29]RM Revenue'!$B:$B,'Shelton Regulated - Price Out'!$A11,'[29]RM Revenue'!Z:Z)</f>
        <v>0</v>
      </c>
      <c r="O11" s="113">
        <f>SUMIF('[29]RM Revenue'!$B:$B,'Shelton Regulated - Price Out'!$A11,'[29]RM Revenue'!AA:AA)</f>
        <v>0</v>
      </c>
      <c r="P11" s="113">
        <f>SUMIF('[29]RM Revenue'!$B:$B,'Shelton Regulated - Price Out'!$A11,'[29]RM Revenue'!AB:AB)</f>
        <v>0</v>
      </c>
      <c r="Q11" s="113">
        <f>SUMIF('[29]RM Revenue'!$B:$B,'Shelton Regulated - Price Out'!$A11,'[29]RM Revenue'!AC:AC)</f>
        <v>0</v>
      </c>
      <c r="R11" s="113">
        <f>SUMIF('[29]RM Revenue'!$B:$B,'Shelton Regulated - Price Out'!$A11,'[29]RM Revenue'!AD:AD)</f>
        <v>0</v>
      </c>
      <c r="S11" s="113">
        <f t="shared" si="1"/>
        <v>0</v>
      </c>
      <c r="AG11" s="133">
        <f>IFERROR(AVERAGE(U11:AF11),0)</f>
        <v>0</v>
      </c>
      <c r="AH11" s="109"/>
      <c r="AI11" s="159">
        <f>+IFERROR(E11*(1+$AK$2),0)</f>
        <v>0</v>
      </c>
      <c r="AJ11" s="159">
        <f>+IFERROR(AI11-E11,0)</f>
        <v>0</v>
      </c>
      <c r="AK11" s="159">
        <f>+AJ11*12*AG11</f>
        <v>0</v>
      </c>
      <c r="AL11" s="193">
        <f>+AK11+S11</f>
        <v>0</v>
      </c>
      <c r="AM11" s="160" t="e">
        <f>+AJ11/E11</f>
        <v>#N/A</v>
      </c>
      <c r="AN11" s="160" t="e">
        <f>+AK11/S11</f>
        <v>#DIV/0!</v>
      </c>
    </row>
    <row r="12" spans="1:40" s="92" customFormat="1">
      <c r="B12" s="92">
        <f t="shared" si="2"/>
        <v>0</v>
      </c>
      <c r="C12" s="115"/>
      <c r="D12" s="116" t="s">
        <v>238</v>
      </c>
      <c r="E12" s="112"/>
      <c r="F12" s="112"/>
      <c r="G12" s="117">
        <f>+SUM(G10:G11)</f>
        <v>0</v>
      </c>
      <c r="H12" s="117">
        <f t="shared" ref="H12:R12" si="3">+SUM(H10:H11)</f>
        <v>0</v>
      </c>
      <c r="I12" s="117">
        <f t="shared" si="3"/>
        <v>0</v>
      </c>
      <c r="J12" s="117">
        <f t="shared" si="3"/>
        <v>0</v>
      </c>
      <c r="K12" s="117">
        <f t="shared" si="3"/>
        <v>0</v>
      </c>
      <c r="L12" s="117">
        <f t="shared" si="3"/>
        <v>0</v>
      </c>
      <c r="M12" s="117">
        <f t="shared" si="3"/>
        <v>0</v>
      </c>
      <c r="N12" s="117">
        <f t="shared" si="3"/>
        <v>0</v>
      </c>
      <c r="O12" s="117">
        <f t="shared" si="3"/>
        <v>-6.86</v>
      </c>
      <c r="P12" s="117">
        <f t="shared" si="3"/>
        <v>0</v>
      </c>
      <c r="Q12" s="117">
        <f t="shared" si="3"/>
        <v>0</v>
      </c>
      <c r="R12" s="117">
        <f t="shared" si="3"/>
        <v>0</v>
      </c>
      <c r="S12" s="117">
        <f>+SUM(S10:S11)</f>
        <v>-6.86</v>
      </c>
      <c r="U12" s="113">
        <f t="shared" ref="U12:AF33" si="4">IFERROR(G12/$E12,0)</f>
        <v>0</v>
      </c>
      <c r="V12" s="113">
        <f t="shared" si="4"/>
        <v>0</v>
      </c>
      <c r="W12" s="113">
        <f t="shared" si="4"/>
        <v>0</v>
      </c>
      <c r="X12" s="113">
        <f t="shared" si="4"/>
        <v>0</v>
      </c>
      <c r="Y12" s="113">
        <f t="shared" si="4"/>
        <v>0</v>
      </c>
      <c r="Z12" s="113">
        <f t="shared" si="4"/>
        <v>0</v>
      </c>
      <c r="AA12" s="113">
        <f t="shared" si="4"/>
        <v>0</v>
      </c>
      <c r="AB12" s="113">
        <f t="shared" si="4"/>
        <v>0</v>
      </c>
      <c r="AC12" s="113">
        <f t="shared" si="4"/>
        <v>0</v>
      </c>
      <c r="AD12" s="113">
        <f t="shared" si="4"/>
        <v>0</v>
      </c>
      <c r="AE12" s="113">
        <f t="shared" si="4"/>
        <v>0</v>
      </c>
      <c r="AF12" s="113">
        <f t="shared" si="4"/>
        <v>0</v>
      </c>
      <c r="AG12" s="117">
        <f>+SUM(AG10:AG11)</f>
        <v>0</v>
      </c>
      <c r="AH12" s="109"/>
      <c r="AI12" s="155"/>
      <c r="AJ12" s="155"/>
      <c r="AK12" s="165">
        <f t="shared" ref="AK12:AL12" si="5">+SUM(AK10:AK11)</f>
        <v>0</v>
      </c>
      <c r="AL12" s="177">
        <f t="shared" si="5"/>
        <v>-6.86</v>
      </c>
    </row>
    <row r="13" spans="1:40" s="92" customFormat="1">
      <c r="B13" s="92">
        <f t="shared" si="2"/>
        <v>0</v>
      </c>
      <c r="C13" s="115"/>
      <c r="D13" s="116"/>
      <c r="E13" s="112"/>
      <c r="F13" s="112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119"/>
      <c r="S13" s="119"/>
      <c r="U13" s="113">
        <f t="shared" si="4"/>
        <v>0</v>
      </c>
      <c r="V13" s="113">
        <f t="shared" si="4"/>
        <v>0</v>
      </c>
      <c r="W13" s="113">
        <f t="shared" si="4"/>
        <v>0</v>
      </c>
      <c r="X13" s="113">
        <f t="shared" si="4"/>
        <v>0</v>
      </c>
      <c r="Y13" s="113">
        <f t="shared" si="4"/>
        <v>0</v>
      </c>
      <c r="Z13" s="113">
        <f t="shared" si="4"/>
        <v>0</v>
      </c>
      <c r="AA13" s="113">
        <f t="shared" si="4"/>
        <v>0</v>
      </c>
      <c r="AB13" s="113">
        <f t="shared" si="4"/>
        <v>0</v>
      </c>
      <c r="AC13" s="113">
        <f t="shared" si="4"/>
        <v>0</v>
      </c>
      <c r="AD13" s="113">
        <f t="shared" si="4"/>
        <v>0</v>
      </c>
      <c r="AE13" s="113">
        <f t="shared" si="4"/>
        <v>0</v>
      </c>
      <c r="AF13" s="113">
        <f t="shared" si="4"/>
        <v>0</v>
      </c>
      <c r="AH13" s="109"/>
      <c r="AI13" s="155"/>
      <c r="AJ13" s="155"/>
      <c r="AK13" s="155"/>
      <c r="AL13" s="155"/>
    </row>
    <row r="14" spans="1:40" s="92" customFormat="1" hidden="1">
      <c r="B14" s="92">
        <f t="shared" si="2"/>
        <v>0</v>
      </c>
      <c r="C14" s="115"/>
      <c r="D14" s="115"/>
      <c r="E14" s="112"/>
      <c r="F14" s="112"/>
      <c r="G14" s="120"/>
      <c r="H14" s="113"/>
      <c r="I14" s="121"/>
      <c r="U14" s="113">
        <f t="shared" si="4"/>
        <v>0</v>
      </c>
      <c r="V14" s="113">
        <f t="shared" si="4"/>
        <v>0</v>
      </c>
      <c r="W14" s="113">
        <f t="shared" si="4"/>
        <v>0</v>
      </c>
      <c r="X14" s="113">
        <f t="shared" si="4"/>
        <v>0</v>
      </c>
      <c r="Y14" s="113">
        <f t="shared" si="4"/>
        <v>0</v>
      </c>
      <c r="Z14" s="113">
        <f t="shared" si="4"/>
        <v>0</v>
      </c>
      <c r="AA14" s="113">
        <f t="shared" si="4"/>
        <v>0</v>
      </c>
      <c r="AB14" s="113">
        <f t="shared" si="4"/>
        <v>0</v>
      </c>
      <c r="AC14" s="113">
        <f t="shared" si="4"/>
        <v>0</v>
      </c>
      <c r="AD14" s="113">
        <f t="shared" si="4"/>
        <v>0</v>
      </c>
      <c r="AE14" s="113">
        <f t="shared" si="4"/>
        <v>0</v>
      </c>
      <c r="AF14" s="113">
        <f t="shared" si="4"/>
        <v>0</v>
      </c>
      <c r="AH14" s="109"/>
      <c r="AI14" s="155"/>
      <c r="AJ14" s="155"/>
      <c r="AK14" s="155"/>
      <c r="AL14" s="155"/>
    </row>
    <row r="15" spans="1:40" s="92" customFormat="1">
      <c r="B15" s="92">
        <f t="shared" si="2"/>
        <v>1</v>
      </c>
      <c r="C15" s="122" t="s">
        <v>239</v>
      </c>
      <c r="D15" s="122" t="s">
        <v>239</v>
      </c>
      <c r="E15" s="112"/>
      <c r="F15" s="112"/>
      <c r="G15" s="120"/>
      <c r="H15" s="113"/>
      <c r="I15" s="113"/>
      <c r="U15" s="113">
        <f t="shared" si="4"/>
        <v>0</v>
      </c>
      <c r="V15" s="113">
        <f t="shared" si="4"/>
        <v>0</v>
      </c>
      <c r="W15" s="113">
        <f t="shared" si="4"/>
        <v>0</v>
      </c>
      <c r="X15" s="113">
        <f t="shared" si="4"/>
        <v>0</v>
      </c>
      <c r="Y15" s="113">
        <f t="shared" si="4"/>
        <v>0</v>
      </c>
      <c r="Z15" s="113">
        <f t="shared" si="4"/>
        <v>0</v>
      </c>
      <c r="AA15" s="113">
        <f t="shared" si="4"/>
        <v>0</v>
      </c>
      <c r="AB15" s="113">
        <f t="shared" si="4"/>
        <v>0</v>
      </c>
      <c r="AC15" s="113">
        <f t="shared" si="4"/>
        <v>0</v>
      </c>
      <c r="AD15" s="113">
        <f t="shared" si="4"/>
        <v>0</v>
      </c>
      <c r="AE15" s="113">
        <f t="shared" si="4"/>
        <v>0</v>
      </c>
      <c r="AF15" s="113">
        <f t="shared" si="4"/>
        <v>0</v>
      </c>
      <c r="AH15" s="109"/>
      <c r="AI15" s="155"/>
      <c r="AJ15" s="155"/>
      <c r="AK15" s="155"/>
      <c r="AL15" s="155"/>
    </row>
    <row r="16" spans="1:40" s="92" customFormat="1" hidden="1">
      <c r="A16" s="92" t="s">
        <v>370</v>
      </c>
      <c r="B16" s="92">
        <f t="shared" si="2"/>
        <v>1</v>
      </c>
      <c r="C16" s="110" t="s">
        <v>249</v>
      </c>
      <c r="D16" s="110" t="s">
        <v>250</v>
      </c>
      <c r="E16" s="112" t="e">
        <f>VLOOKUP(A16,'[29]Service Codes'!$A$1:$H$808,8,FALSE)</f>
        <v>#N/A</v>
      </c>
      <c r="F16" s="112"/>
      <c r="G16" s="113">
        <f>SUMIF('[29]RM Revenue'!$B:$B,'Shelton Regulated - Price Out'!$A16,'[29]RM Revenue'!S:S)</f>
        <v>0</v>
      </c>
      <c r="H16" s="113">
        <f>SUMIF('[29]RM Revenue'!$B:$B,'Shelton Regulated - Price Out'!$A16,'[29]RM Revenue'!T:T)</f>
        <v>0</v>
      </c>
      <c r="I16" s="113">
        <f>SUMIF('[29]RM Revenue'!$B:$B,'Shelton Regulated - Price Out'!$A16,'[29]RM Revenue'!U:U)</f>
        <v>0</v>
      </c>
      <c r="J16" s="113">
        <f>SUMIF('[29]RM Revenue'!$B:$B,'Shelton Regulated - Price Out'!$A16,'[29]RM Revenue'!V:V)</f>
        <v>0</v>
      </c>
      <c r="K16" s="113">
        <f>SUMIF('[29]RM Revenue'!$B:$B,'Shelton Regulated - Price Out'!$A16,'[29]RM Revenue'!W:W)</f>
        <v>0</v>
      </c>
      <c r="L16" s="113">
        <f>SUMIF('[29]RM Revenue'!$B:$B,'Shelton Regulated - Price Out'!$A16,'[29]RM Revenue'!X:X)</f>
        <v>0</v>
      </c>
      <c r="M16" s="113">
        <f>SUMIF('[29]RM Revenue'!$B:$B,'Shelton Regulated - Price Out'!$A16,'[29]RM Revenue'!Y:Y)</f>
        <v>0</v>
      </c>
      <c r="N16" s="113">
        <f>SUMIF('[29]RM Revenue'!$B:$B,'Shelton Regulated - Price Out'!$A16,'[29]RM Revenue'!Z:Z)</f>
        <v>0</v>
      </c>
      <c r="O16" s="113">
        <f>SUMIF('[29]RM Revenue'!$B:$B,'Shelton Regulated - Price Out'!$A16,'[29]RM Revenue'!AA:AA)</f>
        <v>0</v>
      </c>
      <c r="P16" s="113">
        <f>SUMIF('[29]RM Revenue'!$B:$B,'Shelton Regulated - Price Out'!$A16,'[29]RM Revenue'!AB:AB)</f>
        <v>0</v>
      </c>
      <c r="Q16" s="113">
        <f>SUMIF('[29]RM Revenue'!$B:$B,'Shelton Regulated - Price Out'!$A16,'[29]RM Revenue'!AC:AC)</f>
        <v>0</v>
      </c>
      <c r="R16" s="113">
        <f>SUMIF('[29]RM Revenue'!$B:$B,'Shelton Regulated - Price Out'!$A16,'[29]RM Revenue'!AD:AD)</f>
        <v>0</v>
      </c>
      <c r="S16" s="113">
        <f t="shared" ref="S16:S17" si="6">SUM(G16:R16)</f>
        <v>0</v>
      </c>
      <c r="T16" s="113"/>
      <c r="U16" s="113">
        <f t="shared" si="4"/>
        <v>0</v>
      </c>
      <c r="V16" s="113">
        <f t="shared" si="4"/>
        <v>0</v>
      </c>
      <c r="W16" s="113">
        <f t="shared" si="4"/>
        <v>0</v>
      </c>
      <c r="X16" s="113">
        <f t="shared" si="4"/>
        <v>0</v>
      </c>
      <c r="Y16" s="113">
        <f t="shared" si="4"/>
        <v>0</v>
      </c>
      <c r="Z16" s="113">
        <f t="shared" si="4"/>
        <v>0</v>
      </c>
      <c r="AA16" s="113">
        <f t="shared" si="4"/>
        <v>0</v>
      </c>
      <c r="AB16" s="113">
        <f t="shared" si="4"/>
        <v>0</v>
      </c>
      <c r="AC16" s="113">
        <f t="shared" si="4"/>
        <v>0</v>
      </c>
      <c r="AD16" s="113">
        <f t="shared" si="4"/>
        <v>0</v>
      </c>
      <c r="AE16" s="113">
        <f t="shared" si="4"/>
        <v>0</v>
      </c>
      <c r="AF16" s="113">
        <f t="shared" si="4"/>
        <v>0</v>
      </c>
      <c r="AG16" s="133">
        <f t="shared" ref="AG16:AG17" si="7">IFERROR(AVERAGE(U16:AF16),0)</f>
        <v>0</v>
      </c>
      <c r="AH16" s="109"/>
      <c r="AI16" s="159">
        <f t="shared" ref="AI16:AI17" si="8">+IFERROR(E16*(1+$AK$2),0)</f>
        <v>0</v>
      </c>
      <c r="AJ16" s="159">
        <f t="shared" ref="AJ16:AJ17" si="9">+IFERROR(AI16-E16,0)</f>
        <v>0</v>
      </c>
      <c r="AK16" s="159">
        <f t="shared" ref="AK16:AK17" si="10">+AJ16*12*AG16</f>
        <v>0</v>
      </c>
      <c r="AL16" s="159">
        <f t="shared" ref="AL16:AL17" si="11">+AK16+S16</f>
        <v>0</v>
      </c>
      <c r="AM16" s="160" t="e">
        <f>+AJ16/E16</f>
        <v>#N/A</v>
      </c>
      <c r="AN16" s="160" t="e">
        <f>+AK16/S16</f>
        <v>#DIV/0!</v>
      </c>
    </row>
    <row r="17" spans="1:40" s="92" customFormat="1" hidden="1">
      <c r="A17" s="92" t="str">
        <f t="shared" ref="A17" si="12">$A$1&amp;"Commercial - Rearload"&amp;C17</f>
        <v>CITY of SHELTON-REGULATEDCommercial - Rearload</v>
      </c>
      <c r="B17" s="92">
        <f t="shared" si="2"/>
        <v>0</v>
      </c>
      <c r="C17" s="110"/>
      <c r="D17" s="110" t="e">
        <f>VLOOKUP(C17,'[29]RM Revenue'!J:K,2,FALSE)</f>
        <v>#N/A</v>
      </c>
      <c r="E17" s="112" t="e">
        <f>VLOOKUP(A17,'[29]Service Codes'!A11:H818,8,FALSE)</f>
        <v>#N/A</v>
      </c>
      <c r="F17" s="112"/>
      <c r="G17" s="113">
        <f>SUMIF('[29]RM Revenue'!$B:$B,'Shelton Regulated - Price Out'!$A17,'[29]RM Revenue'!S:S)</f>
        <v>0</v>
      </c>
      <c r="H17" s="113">
        <f>SUMIF('[29]RM Revenue'!$B:$B,'Shelton Regulated - Price Out'!$A17,'[29]RM Revenue'!T:T)</f>
        <v>0</v>
      </c>
      <c r="I17" s="113">
        <f>SUMIF('[29]RM Revenue'!$B:$B,'Shelton Regulated - Price Out'!$A17,'[29]RM Revenue'!U:U)</f>
        <v>0</v>
      </c>
      <c r="J17" s="113">
        <f>SUMIF('[29]RM Revenue'!$B:$B,'Shelton Regulated - Price Out'!$A17,'[29]RM Revenue'!V:V)</f>
        <v>0</v>
      </c>
      <c r="K17" s="113">
        <f>SUMIF('[29]RM Revenue'!$B:$B,'Shelton Regulated - Price Out'!$A17,'[29]RM Revenue'!W:W)</f>
        <v>0</v>
      </c>
      <c r="L17" s="113">
        <f>SUMIF('[29]RM Revenue'!$B:$B,'Shelton Regulated - Price Out'!$A17,'[29]RM Revenue'!X:X)</f>
        <v>0</v>
      </c>
      <c r="M17" s="113">
        <f>SUMIF('[29]RM Revenue'!$B:$B,'Shelton Regulated - Price Out'!$A17,'[29]RM Revenue'!Y:Y)</f>
        <v>0</v>
      </c>
      <c r="N17" s="113">
        <f>SUMIF('[29]RM Revenue'!$B:$B,'Shelton Regulated - Price Out'!$A17,'[29]RM Revenue'!Z:Z)</f>
        <v>0</v>
      </c>
      <c r="O17" s="113">
        <f>SUMIF('[29]RM Revenue'!$B:$B,'Shelton Regulated - Price Out'!$A17,'[29]RM Revenue'!AA:AA)</f>
        <v>0</v>
      </c>
      <c r="P17" s="113">
        <f>SUMIF('[29]RM Revenue'!$B:$B,'Shelton Regulated - Price Out'!$A17,'[29]RM Revenue'!AB:AB)</f>
        <v>0</v>
      </c>
      <c r="Q17" s="113">
        <f>SUMIF('[29]RM Revenue'!$B:$B,'Shelton Regulated - Price Out'!$A17,'[29]RM Revenue'!AC:AC)</f>
        <v>0</v>
      </c>
      <c r="R17" s="113">
        <f>SUMIF('[29]RM Revenue'!$B:$B,'Shelton Regulated - Price Out'!$A17,'[29]RM Revenue'!AD:AD)</f>
        <v>0</v>
      </c>
      <c r="S17" s="113">
        <f t="shared" si="6"/>
        <v>0</v>
      </c>
      <c r="T17" s="113"/>
      <c r="U17" s="113">
        <f t="shared" si="4"/>
        <v>0</v>
      </c>
      <c r="V17" s="113">
        <f t="shared" si="4"/>
        <v>0</v>
      </c>
      <c r="W17" s="113">
        <f t="shared" si="4"/>
        <v>0</v>
      </c>
      <c r="X17" s="113">
        <f t="shared" si="4"/>
        <v>0</v>
      </c>
      <c r="Y17" s="113">
        <f t="shared" si="4"/>
        <v>0</v>
      </c>
      <c r="Z17" s="113">
        <f t="shared" si="4"/>
        <v>0</v>
      </c>
      <c r="AA17" s="113">
        <f t="shared" si="4"/>
        <v>0</v>
      </c>
      <c r="AB17" s="113">
        <f t="shared" si="4"/>
        <v>0</v>
      </c>
      <c r="AC17" s="113">
        <f t="shared" si="4"/>
        <v>0</v>
      </c>
      <c r="AD17" s="113">
        <f t="shared" si="4"/>
        <v>0</v>
      </c>
      <c r="AE17" s="113">
        <f t="shared" si="4"/>
        <v>0</v>
      </c>
      <c r="AF17" s="113">
        <f t="shared" si="4"/>
        <v>0</v>
      </c>
      <c r="AG17" s="133">
        <f t="shared" si="7"/>
        <v>0</v>
      </c>
      <c r="AH17" s="109"/>
      <c r="AI17" s="159">
        <f t="shared" si="8"/>
        <v>0</v>
      </c>
      <c r="AJ17" s="159">
        <f t="shared" si="9"/>
        <v>0</v>
      </c>
      <c r="AK17" s="159">
        <f t="shared" si="10"/>
        <v>0</v>
      </c>
      <c r="AL17" s="159">
        <f t="shared" si="11"/>
        <v>0</v>
      </c>
      <c r="AM17" s="160" t="e">
        <f>+AJ17/E17</f>
        <v>#N/A</v>
      </c>
      <c r="AN17" s="160" t="e">
        <f>+AK17/S17</f>
        <v>#DIV/0!</v>
      </c>
    </row>
    <row r="18" spans="1:40" s="92" customFormat="1" ht="15.75" hidden="1" customHeight="1">
      <c r="C18" s="109"/>
      <c r="D18" s="110"/>
      <c r="E18" s="112"/>
      <c r="F18" s="112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>
        <f t="shared" si="4"/>
        <v>0</v>
      </c>
      <c r="V18" s="113">
        <f t="shared" si="4"/>
        <v>0</v>
      </c>
      <c r="W18" s="113">
        <f t="shared" si="4"/>
        <v>0</v>
      </c>
      <c r="X18" s="113">
        <f t="shared" si="4"/>
        <v>0</v>
      </c>
      <c r="Y18" s="113">
        <f t="shared" si="4"/>
        <v>0</v>
      </c>
      <c r="Z18" s="113">
        <f t="shared" si="4"/>
        <v>0</v>
      </c>
      <c r="AA18" s="113">
        <f t="shared" si="4"/>
        <v>0</v>
      </c>
      <c r="AB18" s="113">
        <f t="shared" si="4"/>
        <v>0</v>
      </c>
      <c r="AC18" s="113">
        <f t="shared" si="4"/>
        <v>0</v>
      </c>
      <c r="AD18" s="113">
        <f t="shared" si="4"/>
        <v>0</v>
      </c>
      <c r="AE18" s="113">
        <f t="shared" si="4"/>
        <v>0</v>
      </c>
      <c r="AF18" s="113">
        <f t="shared" si="4"/>
        <v>0</v>
      </c>
      <c r="AH18" s="109"/>
      <c r="AI18" s="155"/>
      <c r="AJ18" s="155"/>
      <c r="AK18" s="155"/>
      <c r="AL18" s="155"/>
    </row>
    <row r="19" spans="1:40" s="92" customFormat="1" ht="15.75" customHeight="1">
      <c r="B19" s="92">
        <f t="shared" ref="B19:B82" si="13">COUNTIF(C:C,C19)</f>
        <v>0</v>
      </c>
      <c r="C19" s="109"/>
      <c r="D19" s="109"/>
      <c r="E19" s="112"/>
      <c r="F19" s="112"/>
      <c r="G19" s="111"/>
      <c r="H19" s="113"/>
      <c r="I19" s="113"/>
      <c r="U19" s="113">
        <f t="shared" si="4"/>
        <v>0</v>
      </c>
      <c r="V19" s="113">
        <f t="shared" si="4"/>
        <v>0</v>
      </c>
      <c r="W19" s="113">
        <f t="shared" si="4"/>
        <v>0</v>
      </c>
      <c r="X19" s="113">
        <f t="shared" si="4"/>
        <v>0</v>
      </c>
      <c r="Y19" s="113">
        <f t="shared" si="4"/>
        <v>0</v>
      </c>
      <c r="Z19" s="113">
        <f t="shared" si="4"/>
        <v>0</v>
      </c>
      <c r="AA19" s="113">
        <f t="shared" si="4"/>
        <v>0</v>
      </c>
      <c r="AB19" s="113">
        <f t="shared" si="4"/>
        <v>0</v>
      </c>
      <c r="AC19" s="113">
        <f t="shared" si="4"/>
        <v>0</v>
      </c>
      <c r="AD19" s="113">
        <f t="shared" si="4"/>
        <v>0</v>
      </c>
      <c r="AE19" s="113">
        <f t="shared" si="4"/>
        <v>0</v>
      </c>
      <c r="AF19" s="113">
        <f t="shared" si="4"/>
        <v>0</v>
      </c>
      <c r="AH19" s="109"/>
      <c r="AI19" s="155"/>
      <c r="AJ19" s="155"/>
      <c r="AK19" s="155"/>
      <c r="AL19" s="155"/>
    </row>
    <row r="20" spans="1:40" s="92" customFormat="1">
      <c r="B20" s="92">
        <f t="shared" si="13"/>
        <v>0</v>
      </c>
      <c r="C20" s="115"/>
      <c r="D20" s="116" t="s">
        <v>252</v>
      </c>
      <c r="E20" s="112"/>
      <c r="F20" s="112"/>
      <c r="G20" s="117">
        <f t="shared" ref="G20:S20" si="14">SUM(G16:G17)</f>
        <v>0</v>
      </c>
      <c r="H20" s="117">
        <f t="shared" si="14"/>
        <v>0</v>
      </c>
      <c r="I20" s="117">
        <f t="shared" si="14"/>
        <v>0</v>
      </c>
      <c r="J20" s="117">
        <f t="shared" si="14"/>
        <v>0</v>
      </c>
      <c r="K20" s="117">
        <f t="shared" si="14"/>
        <v>0</v>
      </c>
      <c r="L20" s="117">
        <f t="shared" si="14"/>
        <v>0</v>
      </c>
      <c r="M20" s="117">
        <f t="shared" si="14"/>
        <v>0</v>
      </c>
      <c r="N20" s="117">
        <f t="shared" si="14"/>
        <v>0</v>
      </c>
      <c r="O20" s="117">
        <f t="shared" si="14"/>
        <v>0</v>
      </c>
      <c r="P20" s="117">
        <f t="shared" si="14"/>
        <v>0</v>
      </c>
      <c r="Q20" s="117">
        <f t="shared" si="14"/>
        <v>0</v>
      </c>
      <c r="R20" s="117">
        <f t="shared" si="14"/>
        <v>0</v>
      </c>
      <c r="S20" s="117">
        <f t="shared" si="14"/>
        <v>0</v>
      </c>
      <c r="T20" s="125">
        <f>S20-SUM(G20:R20)</f>
        <v>0</v>
      </c>
      <c r="U20" s="113">
        <f t="shared" si="4"/>
        <v>0</v>
      </c>
      <c r="V20" s="113">
        <f t="shared" si="4"/>
        <v>0</v>
      </c>
      <c r="W20" s="113">
        <f t="shared" si="4"/>
        <v>0</v>
      </c>
      <c r="X20" s="113">
        <f t="shared" si="4"/>
        <v>0</v>
      </c>
      <c r="Y20" s="113">
        <f t="shared" si="4"/>
        <v>0</v>
      </c>
      <c r="Z20" s="113">
        <f t="shared" si="4"/>
        <v>0</v>
      </c>
      <c r="AA20" s="113">
        <f t="shared" si="4"/>
        <v>0</v>
      </c>
      <c r="AB20" s="113">
        <f t="shared" si="4"/>
        <v>0</v>
      </c>
      <c r="AC20" s="113">
        <f t="shared" si="4"/>
        <v>0</v>
      </c>
      <c r="AD20" s="113">
        <f t="shared" si="4"/>
        <v>0</v>
      </c>
      <c r="AE20" s="113">
        <f t="shared" si="4"/>
        <v>0</v>
      </c>
      <c r="AF20" s="113">
        <f t="shared" si="4"/>
        <v>0</v>
      </c>
      <c r="AG20" s="144">
        <f t="shared" ref="AG20" si="15">SUM(AG16:AG17)</f>
        <v>0</v>
      </c>
      <c r="AH20" s="109"/>
      <c r="AI20" s="155"/>
      <c r="AJ20" s="155"/>
      <c r="AK20" s="165">
        <f t="shared" ref="AK20:AL20" si="16">SUM(AK16:AK17)</f>
        <v>0</v>
      </c>
      <c r="AL20" s="165">
        <f t="shared" si="16"/>
        <v>0</v>
      </c>
    </row>
    <row r="21" spans="1:40" s="92" customFormat="1" hidden="1">
      <c r="B21" s="92">
        <f t="shared" si="13"/>
        <v>0</v>
      </c>
      <c r="C21" s="115"/>
      <c r="D21" s="116"/>
      <c r="E21" s="112"/>
      <c r="F21" s="112"/>
      <c r="G21" s="120"/>
      <c r="H21" s="113"/>
      <c r="I21" s="113"/>
      <c r="U21" s="113">
        <f t="shared" si="4"/>
        <v>0</v>
      </c>
      <c r="V21" s="113">
        <f t="shared" si="4"/>
        <v>0</v>
      </c>
      <c r="W21" s="113">
        <f t="shared" si="4"/>
        <v>0</v>
      </c>
      <c r="X21" s="113">
        <f t="shared" si="4"/>
        <v>0</v>
      </c>
      <c r="Y21" s="113">
        <f t="shared" si="4"/>
        <v>0</v>
      </c>
      <c r="Z21" s="113">
        <f t="shared" si="4"/>
        <v>0</v>
      </c>
      <c r="AA21" s="113">
        <f t="shared" si="4"/>
        <v>0</v>
      </c>
      <c r="AB21" s="113">
        <f t="shared" si="4"/>
        <v>0</v>
      </c>
      <c r="AC21" s="113">
        <f t="shared" si="4"/>
        <v>0</v>
      </c>
      <c r="AD21" s="113">
        <f t="shared" si="4"/>
        <v>0</v>
      </c>
      <c r="AE21" s="113">
        <f t="shared" si="4"/>
        <v>0</v>
      </c>
      <c r="AF21" s="113">
        <f t="shared" si="4"/>
        <v>0</v>
      </c>
      <c r="AH21" s="109"/>
      <c r="AI21" s="155"/>
      <c r="AJ21" s="155"/>
      <c r="AK21" s="155"/>
      <c r="AL21" s="155"/>
    </row>
    <row r="22" spans="1:40" s="92" customFormat="1">
      <c r="B22" s="92">
        <f t="shared" si="13"/>
        <v>0</v>
      </c>
      <c r="C22" s="115"/>
      <c r="D22" s="116"/>
      <c r="E22" s="112"/>
      <c r="F22" s="112"/>
      <c r="G22" s="120"/>
      <c r="H22" s="113"/>
      <c r="I22" s="113"/>
      <c r="U22" s="113">
        <f t="shared" si="4"/>
        <v>0</v>
      </c>
      <c r="V22" s="113">
        <f t="shared" si="4"/>
        <v>0</v>
      </c>
      <c r="W22" s="113">
        <f t="shared" si="4"/>
        <v>0</v>
      </c>
      <c r="X22" s="113">
        <f t="shared" si="4"/>
        <v>0</v>
      </c>
      <c r="Y22" s="113">
        <f t="shared" si="4"/>
        <v>0</v>
      </c>
      <c r="Z22" s="113">
        <f t="shared" si="4"/>
        <v>0</v>
      </c>
      <c r="AA22" s="113">
        <f t="shared" si="4"/>
        <v>0</v>
      </c>
      <c r="AB22" s="113">
        <f t="shared" si="4"/>
        <v>0</v>
      </c>
      <c r="AC22" s="113">
        <f t="shared" si="4"/>
        <v>0</v>
      </c>
      <c r="AD22" s="113">
        <f t="shared" si="4"/>
        <v>0</v>
      </c>
      <c r="AE22" s="113">
        <f t="shared" si="4"/>
        <v>0</v>
      </c>
      <c r="AF22" s="113">
        <f t="shared" si="4"/>
        <v>0</v>
      </c>
      <c r="AH22" s="109"/>
      <c r="AI22" s="155"/>
      <c r="AJ22" s="155"/>
      <c r="AK22" s="155"/>
      <c r="AL22" s="155"/>
    </row>
    <row r="23" spans="1:40" s="92" customFormat="1">
      <c r="B23" s="92">
        <f t="shared" si="13"/>
        <v>1</v>
      </c>
      <c r="C23" s="122" t="s">
        <v>253</v>
      </c>
      <c r="D23" s="122" t="s">
        <v>253</v>
      </c>
      <c r="E23" s="112"/>
      <c r="F23" s="112"/>
      <c r="G23" s="120"/>
      <c r="H23" s="113"/>
      <c r="I23" s="113"/>
      <c r="U23" s="113">
        <f t="shared" si="4"/>
        <v>0</v>
      </c>
      <c r="V23" s="113">
        <f t="shared" si="4"/>
        <v>0</v>
      </c>
      <c r="W23" s="113">
        <f t="shared" si="4"/>
        <v>0</v>
      </c>
      <c r="X23" s="113">
        <f t="shared" si="4"/>
        <v>0</v>
      </c>
      <c r="Y23" s="113">
        <f t="shared" si="4"/>
        <v>0</v>
      </c>
      <c r="Z23" s="113">
        <f t="shared" si="4"/>
        <v>0</v>
      </c>
      <c r="AA23" s="113">
        <f t="shared" si="4"/>
        <v>0</v>
      </c>
      <c r="AB23" s="113">
        <f t="shared" si="4"/>
        <v>0</v>
      </c>
      <c r="AC23" s="113">
        <f t="shared" si="4"/>
        <v>0</v>
      </c>
      <c r="AD23" s="113">
        <f t="shared" si="4"/>
        <v>0</v>
      </c>
      <c r="AE23" s="113">
        <f t="shared" si="4"/>
        <v>0</v>
      </c>
      <c r="AF23" s="113">
        <f t="shared" si="4"/>
        <v>0</v>
      </c>
      <c r="AH23" s="109"/>
      <c r="AI23" s="155"/>
      <c r="AJ23" s="155"/>
      <c r="AK23" s="155"/>
      <c r="AL23" s="155"/>
    </row>
    <row r="24" spans="1:40" s="92" customFormat="1" ht="11.25" hidden="1" customHeight="1">
      <c r="A24" s="92" t="str">
        <f t="shared" ref="A24:A25" si="17">$A$1&amp;"Residential"&amp;C24</f>
        <v>CITY of SHELTON-REGULATEDResidentialGWRES</v>
      </c>
      <c r="B24" s="92">
        <f t="shared" si="13"/>
        <v>1</v>
      </c>
      <c r="C24" s="110" t="s">
        <v>371</v>
      </c>
      <c r="D24" s="110" t="e">
        <f>VLOOKUP(C24,'[29]RM Revenue'!J:K,2,FALSE)</f>
        <v>#N/A</v>
      </c>
      <c r="E24" s="112"/>
      <c r="F24" s="112"/>
      <c r="G24" s="113">
        <f>SUMIF('[29]RM Revenue'!$B:$B,'Shelton Regulated - Price Out'!$A24,'[29]RM Revenue'!S:S)</f>
        <v>0</v>
      </c>
      <c r="H24" s="113">
        <f>SUMIF('[29]RM Revenue'!$B:$B,'Shelton Regulated - Price Out'!$A24,'[29]RM Revenue'!T:T)</f>
        <v>0</v>
      </c>
      <c r="I24" s="113">
        <f>SUMIF('[29]RM Revenue'!$B:$B,'Shelton Regulated - Price Out'!$A24,'[29]RM Revenue'!U:U)</f>
        <v>0</v>
      </c>
      <c r="J24" s="113">
        <f>SUMIF('[29]RM Revenue'!$B:$B,'Shelton Regulated - Price Out'!$A24,'[29]RM Revenue'!V:V)</f>
        <v>0</v>
      </c>
      <c r="K24" s="113">
        <f>SUMIF('[29]RM Revenue'!$B:$B,'Shelton Regulated - Price Out'!$A24,'[29]RM Revenue'!W:W)</f>
        <v>0</v>
      </c>
      <c r="L24" s="113">
        <f>SUMIF('[29]RM Revenue'!$B:$B,'Shelton Regulated - Price Out'!$A24,'[29]RM Revenue'!X:X)</f>
        <v>0</v>
      </c>
      <c r="M24" s="113">
        <f>SUMIF('[29]RM Revenue'!$B:$B,'Shelton Regulated - Price Out'!$A24,'[29]RM Revenue'!Y:Y)</f>
        <v>0</v>
      </c>
      <c r="N24" s="113">
        <f>SUMIF('[29]RM Revenue'!$B:$B,'Shelton Regulated - Price Out'!$A24,'[29]RM Revenue'!Z:Z)</f>
        <v>0</v>
      </c>
      <c r="O24" s="113">
        <f>SUMIF('[29]RM Revenue'!$B:$B,'Shelton Regulated - Price Out'!$A24,'[29]RM Revenue'!AA:AA)</f>
        <v>0</v>
      </c>
      <c r="P24" s="113">
        <f>SUMIF('[29]RM Revenue'!$B:$B,'Shelton Regulated - Price Out'!$A24,'[29]RM Revenue'!AB:AB)</f>
        <v>0</v>
      </c>
      <c r="Q24" s="113">
        <f>SUMIF('[29]RM Revenue'!$B:$B,'Shelton Regulated - Price Out'!$A24,'[29]RM Revenue'!AC:AC)</f>
        <v>0</v>
      </c>
      <c r="R24" s="113">
        <f>SUMIF('[29]RM Revenue'!$B:$B,'Shelton Regulated - Price Out'!$A24,'[29]RM Revenue'!AD:AD)</f>
        <v>0</v>
      </c>
      <c r="S24" s="113">
        <f t="shared" ref="S24:S25" si="18">SUM(G24:R24)</f>
        <v>0</v>
      </c>
      <c r="T24" s="113"/>
      <c r="U24" s="113">
        <f t="shared" si="4"/>
        <v>0</v>
      </c>
      <c r="V24" s="113">
        <f t="shared" si="4"/>
        <v>0</v>
      </c>
      <c r="W24" s="113">
        <f t="shared" si="4"/>
        <v>0</v>
      </c>
      <c r="X24" s="113">
        <f t="shared" si="4"/>
        <v>0</v>
      </c>
      <c r="Y24" s="113">
        <f t="shared" si="4"/>
        <v>0</v>
      </c>
      <c r="Z24" s="113">
        <f t="shared" si="4"/>
        <v>0</v>
      </c>
      <c r="AA24" s="113">
        <f t="shared" si="4"/>
        <v>0</v>
      </c>
      <c r="AB24" s="113">
        <f t="shared" si="4"/>
        <v>0</v>
      </c>
      <c r="AC24" s="113">
        <f t="shared" si="4"/>
        <v>0</v>
      </c>
      <c r="AD24" s="113">
        <f t="shared" si="4"/>
        <v>0</v>
      </c>
      <c r="AE24" s="113">
        <f t="shared" si="4"/>
        <v>0</v>
      </c>
      <c r="AF24" s="113">
        <f t="shared" si="4"/>
        <v>0</v>
      </c>
      <c r="AG24" s="133">
        <f t="shared" ref="AG24:AG25" si="19">IFERROR(AVERAGE(U24:AF24),0)</f>
        <v>0</v>
      </c>
      <c r="AH24" s="109"/>
      <c r="AI24" s="159">
        <f t="shared" ref="AI24:AI25" si="20">+IFERROR(E24*(1+$AK$2),0)</f>
        <v>0</v>
      </c>
      <c r="AJ24" s="159">
        <f t="shared" ref="AJ24:AJ25" si="21">+IFERROR(AI24-E24,0)</f>
        <v>0</v>
      </c>
      <c r="AK24" s="159">
        <f t="shared" ref="AK24:AK25" si="22">+AJ24*12*AG24</f>
        <v>0</v>
      </c>
      <c r="AL24" s="159">
        <f t="shared" ref="AL24:AL25" si="23">+AK24+S24</f>
        <v>0</v>
      </c>
      <c r="AM24" s="160" t="e">
        <f t="shared" ref="AM24:AM25" si="24">+AJ24/E24</f>
        <v>#DIV/0!</v>
      </c>
      <c r="AN24" s="160" t="e">
        <f t="shared" ref="AN24:AN25" si="25">+AK24/S24</f>
        <v>#DIV/0!</v>
      </c>
    </row>
    <row r="25" spans="1:40" s="92" customFormat="1" hidden="1">
      <c r="A25" s="92" t="str">
        <f t="shared" si="17"/>
        <v>CITY of SHELTON-REGULATEDResidentialGW2RES</v>
      </c>
      <c r="B25" s="92">
        <f t="shared" si="13"/>
        <v>1</v>
      </c>
      <c r="C25" s="109" t="s">
        <v>372</v>
      </c>
      <c r="D25" s="110" t="e">
        <f>VLOOKUP(C25,'[29]RM Revenue'!J:K,2,FALSE)</f>
        <v>#N/A</v>
      </c>
      <c r="E25" s="112"/>
      <c r="F25" s="111"/>
      <c r="G25" s="113">
        <f>SUMIF('[29]RM Revenue'!$B:$B,'Shelton Regulated - Price Out'!$A25,'[29]RM Revenue'!S:S)</f>
        <v>0</v>
      </c>
      <c r="H25" s="113">
        <f>SUMIF('[29]RM Revenue'!$B:$B,'Shelton Regulated - Price Out'!$A25,'[29]RM Revenue'!T:T)</f>
        <v>0</v>
      </c>
      <c r="I25" s="113">
        <f>SUMIF('[29]RM Revenue'!$B:$B,'Shelton Regulated - Price Out'!$A25,'[29]RM Revenue'!U:U)</f>
        <v>0</v>
      </c>
      <c r="J25" s="113">
        <f>SUMIF('[29]RM Revenue'!$B:$B,'Shelton Regulated - Price Out'!$A25,'[29]RM Revenue'!V:V)</f>
        <v>0</v>
      </c>
      <c r="K25" s="113">
        <f>SUMIF('[29]RM Revenue'!$B:$B,'Shelton Regulated - Price Out'!$A25,'[29]RM Revenue'!W:W)</f>
        <v>0</v>
      </c>
      <c r="L25" s="113">
        <f>SUMIF('[29]RM Revenue'!$B:$B,'Shelton Regulated - Price Out'!$A25,'[29]RM Revenue'!X:X)</f>
        <v>0</v>
      </c>
      <c r="M25" s="113">
        <f>SUMIF('[29]RM Revenue'!$B:$B,'Shelton Regulated - Price Out'!$A25,'[29]RM Revenue'!Y:Y)</f>
        <v>0</v>
      </c>
      <c r="N25" s="113">
        <f>SUMIF('[29]RM Revenue'!$B:$B,'Shelton Regulated - Price Out'!$A25,'[29]RM Revenue'!Z:Z)</f>
        <v>0</v>
      </c>
      <c r="O25" s="113">
        <f>SUMIF('[29]RM Revenue'!$B:$B,'Shelton Regulated - Price Out'!$A25,'[29]RM Revenue'!AA:AA)</f>
        <v>0</v>
      </c>
      <c r="P25" s="113">
        <f>SUMIF('[29]RM Revenue'!$B:$B,'Shelton Regulated - Price Out'!$A25,'[29]RM Revenue'!AB:AB)</f>
        <v>0</v>
      </c>
      <c r="Q25" s="113">
        <f>SUMIF('[29]RM Revenue'!$B:$B,'Shelton Regulated - Price Out'!$A25,'[29]RM Revenue'!AC:AC)</f>
        <v>0</v>
      </c>
      <c r="R25" s="113">
        <f>SUMIF('[29]RM Revenue'!$B:$B,'Shelton Regulated - Price Out'!$A25,'[29]RM Revenue'!AD:AD)</f>
        <v>0</v>
      </c>
      <c r="S25" s="113">
        <f t="shared" si="18"/>
        <v>0</v>
      </c>
      <c r="U25" s="113">
        <f t="shared" si="4"/>
        <v>0</v>
      </c>
      <c r="V25" s="113">
        <f t="shared" si="4"/>
        <v>0</v>
      </c>
      <c r="W25" s="113">
        <f t="shared" si="4"/>
        <v>0</v>
      </c>
      <c r="X25" s="113">
        <f t="shared" si="4"/>
        <v>0</v>
      </c>
      <c r="Y25" s="113">
        <f t="shared" si="4"/>
        <v>0</v>
      </c>
      <c r="Z25" s="113">
        <f t="shared" si="4"/>
        <v>0</v>
      </c>
      <c r="AA25" s="113">
        <f t="shared" si="4"/>
        <v>0</v>
      </c>
      <c r="AB25" s="113">
        <f t="shared" si="4"/>
        <v>0</v>
      </c>
      <c r="AC25" s="113">
        <f t="shared" si="4"/>
        <v>0</v>
      </c>
      <c r="AD25" s="113">
        <f t="shared" si="4"/>
        <v>0</v>
      </c>
      <c r="AE25" s="113">
        <f t="shared" si="4"/>
        <v>0</v>
      </c>
      <c r="AF25" s="113">
        <f t="shared" si="4"/>
        <v>0</v>
      </c>
      <c r="AG25" s="133">
        <f t="shared" si="19"/>
        <v>0</v>
      </c>
      <c r="AH25" s="109"/>
      <c r="AI25" s="159">
        <f t="shared" si="20"/>
        <v>0</v>
      </c>
      <c r="AJ25" s="159">
        <f t="shared" si="21"/>
        <v>0</v>
      </c>
      <c r="AK25" s="159">
        <f t="shared" si="22"/>
        <v>0</v>
      </c>
      <c r="AL25" s="159">
        <f t="shared" si="23"/>
        <v>0</v>
      </c>
      <c r="AM25" s="160" t="e">
        <f t="shared" si="24"/>
        <v>#DIV/0!</v>
      </c>
      <c r="AN25" s="160" t="e">
        <f t="shared" si="25"/>
        <v>#DIV/0!</v>
      </c>
    </row>
    <row r="26" spans="1:40" s="92" customFormat="1">
      <c r="B26" s="92">
        <f t="shared" si="13"/>
        <v>0</v>
      </c>
      <c r="C26" s="109"/>
      <c r="D26" s="115"/>
      <c r="E26" s="112"/>
      <c r="F26" s="111"/>
      <c r="G26" s="111"/>
      <c r="H26" s="113"/>
      <c r="I26" s="113"/>
      <c r="U26" s="113">
        <f t="shared" si="4"/>
        <v>0</v>
      </c>
      <c r="V26" s="113">
        <f t="shared" si="4"/>
        <v>0</v>
      </c>
      <c r="W26" s="113">
        <f t="shared" si="4"/>
        <v>0</v>
      </c>
      <c r="X26" s="113">
        <f t="shared" si="4"/>
        <v>0</v>
      </c>
      <c r="Y26" s="113">
        <f t="shared" si="4"/>
        <v>0</v>
      </c>
      <c r="Z26" s="113">
        <f t="shared" si="4"/>
        <v>0</v>
      </c>
      <c r="AA26" s="113">
        <f t="shared" si="4"/>
        <v>0</v>
      </c>
      <c r="AB26" s="113">
        <f t="shared" si="4"/>
        <v>0</v>
      </c>
      <c r="AC26" s="113">
        <f t="shared" si="4"/>
        <v>0</v>
      </c>
      <c r="AD26" s="113">
        <f t="shared" si="4"/>
        <v>0</v>
      </c>
      <c r="AE26" s="113">
        <f t="shared" si="4"/>
        <v>0</v>
      </c>
      <c r="AF26" s="113">
        <f t="shared" si="4"/>
        <v>0</v>
      </c>
      <c r="AH26" s="109"/>
      <c r="AI26" s="155"/>
      <c r="AJ26" s="155"/>
      <c r="AK26" s="155"/>
      <c r="AL26" s="155"/>
    </row>
    <row r="27" spans="1:40" s="92" customFormat="1">
      <c r="B27" s="92">
        <f t="shared" si="13"/>
        <v>0</v>
      </c>
      <c r="C27" s="115"/>
      <c r="D27" s="116" t="s">
        <v>254</v>
      </c>
      <c r="E27" s="112"/>
      <c r="F27" s="124"/>
      <c r="G27" s="117">
        <f>SUM(G24:G25)</f>
        <v>0</v>
      </c>
      <c r="H27" s="117">
        <f t="shared" ref="H27:S27" si="26">SUM(H24:H25)</f>
        <v>0</v>
      </c>
      <c r="I27" s="117">
        <f t="shared" si="26"/>
        <v>0</v>
      </c>
      <c r="J27" s="117">
        <f t="shared" si="26"/>
        <v>0</v>
      </c>
      <c r="K27" s="117">
        <f t="shared" si="26"/>
        <v>0</v>
      </c>
      <c r="L27" s="117">
        <f t="shared" si="26"/>
        <v>0</v>
      </c>
      <c r="M27" s="117">
        <f t="shared" si="26"/>
        <v>0</v>
      </c>
      <c r="N27" s="117">
        <f t="shared" si="26"/>
        <v>0</v>
      </c>
      <c r="O27" s="117">
        <f t="shared" si="26"/>
        <v>0</v>
      </c>
      <c r="P27" s="117">
        <f t="shared" si="26"/>
        <v>0</v>
      </c>
      <c r="Q27" s="117">
        <f t="shared" si="26"/>
        <v>0</v>
      </c>
      <c r="R27" s="117">
        <f t="shared" si="26"/>
        <v>0</v>
      </c>
      <c r="S27" s="117">
        <f t="shared" si="26"/>
        <v>0</v>
      </c>
      <c r="T27" s="125">
        <f>S27-SUM(G27:R27)</f>
        <v>0</v>
      </c>
      <c r="U27" s="113">
        <f t="shared" si="4"/>
        <v>0</v>
      </c>
      <c r="V27" s="113">
        <f t="shared" si="4"/>
        <v>0</v>
      </c>
      <c r="W27" s="113">
        <f t="shared" si="4"/>
        <v>0</v>
      </c>
      <c r="X27" s="113">
        <f t="shared" si="4"/>
        <v>0</v>
      </c>
      <c r="Y27" s="113">
        <f t="shared" si="4"/>
        <v>0</v>
      </c>
      <c r="Z27" s="113">
        <f t="shared" si="4"/>
        <v>0</v>
      </c>
      <c r="AA27" s="113">
        <f t="shared" si="4"/>
        <v>0</v>
      </c>
      <c r="AB27" s="113">
        <f t="shared" si="4"/>
        <v>0</v>
      </c>
      <c r="AC27" s="113">
        <f t="shared" si="4"/>
        <v>0</v>
      </c>
      <c r="AD27" s="113">
        <f t="shared" si="4"/>
        <v>0</v>
      </c>
      <c r="AE27" s="113">
        <f t="shared" si="4"/>
        <v>0</v>
      </c>
      <c r="AF27" s="113">
        <f t="shared" si="4"/>
        <v>0</v>
      </c>
      <c r="AG27" s="144">
        <f t="shared" ref="AG27" si="27">SUM(AG24:AG25)</f>
        <v>0</v>
      </c>
      <c r="AH27" s="109"/>
      <c r="AI27" s="155"/>
      <c r="AJ27" s="155"/>
      <c r="AK27" s="165">
        <f t="shared" ref="AK27:AL27" si="28">SUM(AK24:AK25)</f>
        <v>0</v>
      </c>
      <c r="AL27" s="165">
        <f t="shared" si="28"/>
        <v>0</v>
      </c>
    </row>
    <row r="28" spans="1:40" s="92" customFormat="1" hidden="1">
      <c r="B28" s="92">
        <f t="shared" si="13"/>
        <v>0</v>
      </c>
      <c r="C28" s="115"/>
      <c r="D28" s="116"/>
      <c r="E28" s="112"/>
      <c r="F28" s="124"/>
      <c r="G28" s="120"/>
      <c r="H28" s="113"/>
      <c r="I28" s="113"/>
      <c r="U28" s="113">
        <f t="shared" si="4"/>
        <v>0</v>
      </c>
      <c r="V28" s="113">
        <f t="shared" si="4"/>
        <v>0</v>
      </c>
      <c r="W28" s="113">
        <f t="shared" si="4"/>
        <v>0</v>
      </c>
      <c r="X28" s="113">
        <f t="shared" si="4"/>
        <v>0</v>
      </c>
      <c r="Y28" s="113">
        <f t="shared" si="4"/>
        <v>0</v>
      </c>
      <c r="Z28" s="113">
        <f t="shared" si="4"/>
        <v>0</v>
      </c>
      <c r="AA28" s="113">
        <f t="shared" si="4"/>
        <v>0</v>
      </c>
      <c r="AB28" s="113">
        <f t="shared" si="4"/>
        <v>0</v>
      </c>
      <c r="AC28" s="113">
        <f t="shared" si="4"/>
        <v>0</v>
      </c>
      <c r="AD28" s="113">
        <f t="shared" si="4"/>
        <v>0</v>
      </c>
      <c r="AE28" s="113">
        <f t="shared" si="4"/>
        <v>0</v>
      </c>
      <c r="AF28" s="113">
        <f t="shared" si="4"/>
        <v>0</v>
      </c>
      <c r="AH28" s="109"/>
      <c r="AI28" s="155"/>
      <c r="AJ28" s="155"/>
      <c r="AK28" s="155"/>
      <c r="AL28" s="155"/>
    </row>
    <row r="29" spans="1:40" s="92" customFormat="1">
      <c r="B29" s="92">
        <f t="shared" si="13"/>
        <v>0</v>
      </c>
      <c r="E29" s="112"/>
      <c r="F29" s="111"/>
      <c r="U29" s="113">
        <f t="shared" si="4"/>
        <v>0</v>
      </c>
      <c r="V29" s="113">
        <f t="shared" si="4"/>
        <v>0</v>
      </c>
      <c r="W29" s="113">
        <f t="shared" si="4"/>
        <v>0</v>
      </c>
      <c r="X29" s="113">
        <f t="shared" si="4"/>
        <v>0</v>
      </c>
      <c r="Y29" s="113">
        <f t="shared" si="4"/>
        <v>0</v>
      </c>
      <c r="Z29" s="113">
        <f t="shared" si="4"/>
        <v>0</v>
      </c>
      <c r="AA29" s="113">
        <f t="shared" si="4"/>
        <v>0</v>
      </c>
      <c r="AB29" s="113">
        <f t="shared" si="4"/>
        <v>0</v>
      </c>
      <c r="AC29" s="113">
        <f t="shared" si="4"/>
        <v>0</v>
      </c>
      <c r="AD29" s="113">
        <f t="shared" si="4"/>
        <v>0</v>
      </c>
      <c r="AE29" s="113">
        <f t="shared" si="4"/>
        <v>0</v>
      </c>
      <c r="AF29" s="113">
        <f t="shared" si="4"/>
        <v>0</v>
      </c>
      <c r="AH29" s="109"/>
      <c r="AI29" s="155"/>
      <c r="AJ29" s="155"/>
      <c r="AK29" s="155"/>
      <c r="AL29" s="155"/>
    </row>
    <row r="30" spans="1:40" s="92" customFormat="1">
      <c r="B30" s="92">
        <f t="shared" si="13"/>
        <v>1</v>
      </c>
      <c r="C30" s="104" t="s">
        <v>255</v>
      </c>
      <c r="D30" s="104" t="s">
        <v>255</v>
      </c>
      <c r="E30" s="112"/>
      <c r="F30" s="126"/>
      <c r="G30" s="105"/>
      <c r="U30" s="113">
        <f t="shared" si="4"/>
        <v>0</v>
      </c>
      <c r="V30" s="113">
        <f t="shared" si="4"/>
        <v>0</v>
      </c>
      <c r="W30" s="113">
        <f t="shared" si="4"/>
        <v>0</v>
      </c>
      <c r="X30" s="113">
        <f t="shared" si="4"/>
        <v>0</v>
      </c>
      <c r="Y30" s="113">
        <f t="shared" si="4"/>
        <v>0</v>
      </c>
      <c r="Z30" s="113">
        <f t="shared" si="4"/>
        <v>0</v>
      </c>
      <c r="AA30" s="113">
        <f t="shared" si="4"/>
        <v>0</v>
      </c>
      <c r="AB30" s="113">
        <f t="shared" si="4"/>
        <v>0</v>
      </c>
      <c r="AC30" s="113">
        <f t="shared" si="4"/>
        <v>0</v>
      </c>
      <c r="AD30" s="113">
        <f t="shared" si="4"/>
        <v>0</v>
      </c>
      <c r="AE30" s="113">
        <f t="shared" si="4"/>
        <v>0</v>
      </c>
      <c r="AF30" s="113">
        <f t="shared" si="4"/>
        <v>0</v>
      </c>
      <c r="AH30" s="109"/>
      <c r="AI30" s="155"/>
      <c r="AJ30" s="155"/>
      <c r="AK30" s="155"/>
      <c r="AL30" s="155"/>
    </row>
    <row r="31" spans="1:40">
      <c r="B31" s="94">
        <f t="shared" si="13"/>
        <v>0</v>
      </c>
      <c r="C31" s="104"/>
      <c r="D31" s="104"/>
      <c r="E31" s="112"/>
      <c r="F31" s="126"/>
      <c r="G31" s="127"/>
      <c r="J31" s="128"/>
      <c r="U31" s="114">
        <f t="shared" si="4"/>
        <v>0</v>
      </c>
      <c r="V31" s="114">
        <f t="shared" si="4"/>
        <v>0</v>
      </c>
      <c r="W31" s="114">
        <f t="shared" si="4"/>
        <v>0</v>
      </c>
      <c r="X31" s="114">
        <f t="shared" si="4"/>
        <v>0</v>
      </c>
      <c r="Y31" s="114">
        <f t="shared" si="4"/>
        <v>0</v>
      </c>
      <c r="Z31" s="114">
        <f t="shared" si="4"/>
        <v>0</v>
      </c>
      <c r="AA31" s="114">
        <f t="shared" si="4"/>
        <v>0</v>
      </c>
      <c r="AB31" s="114">
        <f t="shared" si="4"/>
        <v>0</v>
      </c>
      <c r="AC31" s="114">
        <f t="shared" si="4"/>
        <v>0</v>
      </c>
      <c r="AD31" s="114">
        <f t="shared" si="4"/>
        <v>0</v>
      </c>
      <c r="AE31" s="114">
        <f t="shared" si="4"/>
        <v>0</v>
      </c>
      <c r="AF31" s="114">
        <f t="shared" si="4"/>
        <v>0</v>
      </c>
      <c r="AI31" s="155"/>
      <c r="AJ31" s="155"/>
      <c r="AK31" s="155"/>
      <c r="AL31" s="155"/>
    </row>
    <row r="32" spans="1:40">
      <c r="B32" s="94">
        <f t="shared" si="13"/>
        <v>1</v>
      </c>
      <c r="C32" s="108" t="s">
        <v>256</v>
      </c>
      <c r="D32" s="108" t="s">
        <v>256</v>
      </c>
      <c r="E32" s="112"/>
      <c r="F32" s="126"/>
      <c r="G32" s="105"/>
      <c r="U32" s="114">
        <f t="shared" si="4"/>
        <v>0</v>
      </c>
      <c r="V32" s="114">
        <f t="shared" si="4"/>
        <v>0</v>
      </c>
      <c r="W32" s="114">
        <f t="shared" si="4"/>
        <v>0</v>
      </c>
      <c r="X32" s="114">
        <f t="shared" si="4"/>
        <v>0</v>
      </c>
      <c r="Y32" s="114">
        <f t="shared" si="4"/>
        <v>0</v>
      </c>
      <c r="Z32" s="114">
        <f t="shared" si="4"/>
        <v>0</v>
      </c>
      <c r="AA32" s="114">
        <f t="shared" si="4"/>
        <v>0</v>
      </c>
      <c r="AB32" s="114">
        <f t="shared" si="4"/>
        <v>0</v>
      </c>
      <c r="AC32" s="114">
        <f t="shared" si="4"/>
        <v>0</v>
      </c>
      <c r="AD32" s="114">
        <f t="shared" si="4"/>
        <v>0</v>
      </c>
      <c r="AE32" s="114">
        <f t="shared" si="4"/>
        <v>0</v>
      </c>
      <c r="AF32" s="114">
        <f t="shared" si="4"/>
        <v>0</v>
      </c>
      <c r="AI32" s="155"/>
      <c r="AJ32" s="155"/>
      <c r="AK32" s="155"/>
      <c r="AL32" s="155"/>
    </row>
    <row r="33" spans="1:40" s="92" customFormat="1">
      <c r="A33" s="92" t="str">
        <f>$A$1&amp;"Commercial - Rearload"&amp;C33</f>
        <v>CITY of SHELTON-REGULATEDCommercial - RearloadR1.5YDE</v>
      </c>
      <c r="B33" s="92">
        <f t="shared" si="13"/>
        <v>1</v>
      </c>
      <c r="C33" s="110" t="s">
        <v>373</v>
      </c>
      <c r="D33" s="110" t="str">
        <f>VLOOKUP(C33,'[29]RM Revenue'!J:K,2,FALSE)</f>
        <v>1.5 YD 1X EOW</v>
      </c>
      <c r="E33" s="112">
        <f>VLOOKUP(A33,'[29]Service Codes'!$A$1:$H$808,8,FALSE)</f>
        <v>41.6</v>
      </c>
      <c r="F33" s="112"/>
      <c r="G33" s="113">
        <f>SUMIF('[29]RM Revenue'!$B:$B,'Shelton Regulated - Price Out'!$A33,'[29]RM Revenue'!S:S)</f>
        <v>41.6</v>
      </c>
      <c r="H33" s="113">
        <f>SUMIF('[29]RM Revenue'!$B:$B,'Shelton Regulated - Price Out'!$A33,'[29]RM Revenue'!T:T)</f>
        <v>41.6</v>
      </c>
      <c r="I33" s="113">
        <f>SUMIF('[29]RM Revenue'!$B:$B,'Shelton Regulated - Price Out'!$A33,'[29]RM Revenue'!U:U)</f>
        <v>41.6</v>
      </c>
      <c r="J33" s="113">
        <f>SUMIF('[29]RM Revenue'!$B:$B,'Shelton Regulated - Price Out'!$A33,'[29]RM Revenue'!V:V)</f>
        <v>41.6</v>
      </c>
      <c r="K33" s="113">
        <f>SUMIF('[29]RM Revenue'!$B:$B,'Shelton Regulated - Price Out'!$A33,'[29]RM Revenue'!W:W)</f>
        <v>41.6</v>
      </c>
      <c r="L33" s="113">
        <f>SUMIF('[29]RM Revenue'!$B:$B,'Shelton Regulated - Price Out'!$A33,'[29]RM Revenue'!X:X)</f>
        <v>41.6</v>
      </c>
      <c r="M33" s="113">
        <f>SUMIF('[29]RM Revenue'!$B:$B,'Shelton Regulated - Price Out'!$A33,'[29]RM Revenue'!Y:Y)</f>
        <v>41.6</v>
      </c>
      <c r="N33" s="113">
        <f>SUMIF('[29]RM Revenue'!$B:$B,'Shelton Regulated - Price Out'!$A33,'[29]RM Revenue'!Z:Z)</f>
        <v>41.6</v>
      </c>
      <c r="O33" s="113">
        <f>SUMIF('[29]RM Revenue'!$B:$B,'Shelton Regulated - Price Out'!$A33,'[29]RM Revenue'!AA:AA)</f>
        <v>41.6</v>
      </c>
      <c r="P33" s="113">
        <f>SUMIF('[29]RM Revenue'!$B:$B,'Shelton Regulated - Price Out'!$A33,'[29]RM Revenue'!AB:AB)</f>
        <v>41.6</v>
      </c>
      <c r="Q33" s="113">
        <f>SUMIF('[29]RM Revenue'!$B:$B,'Shelton Regulated - Price Out'!$A33,'[29]RM Revenue'!AC:AC)</f>
        <v>41.6</v>
      </c>
      <c r="R33" s="113">
        <f>SUMIF('[29]RM Revenue'!$B:$B,'Shelton Regulated - Price Out'!$A33,'[29]RM Revenue'!AD:AD)</f>
        <v>41.6</v>
      </c>
      <c r="S33" s="113">
        <f t="shared" ref="S33:S50" si="29">SUM(G33:R33)</f>
        <v>499.2000000000001</v>
      </c>
      <c r="T33" s="113"/>
      <c r="U33" s="113">
        <f t="shared" si="4"/>
        <v>1</v>
      </c>
      <c r="V33" s="113">
        <f t="shared" si="4"/>
        <v>1</v>
      </c>
      <c r="W33" s="113">
        <f t="shared" si="4"/>
        <v>1</v>
      </c>
      <c r="X33" s="113">
        <f t="shared" ref="X33:AF67" si="30">IFERROR(J33/$E33,0)</f>
        <v>1</v>
      </c>
      <c r="Y33" s="113">
        <f t="shared" si="30"/>
        <v>1</v>
      </c>
      <c r="Z33" s="113">
        <f t="shared" si="30"/>
        <v>1</v>
      </c>
      <c r="AA33" s="113">
        <f t="shared" si="30"/>
        <v>1</v>
      </c>
      <c r="AB33" s="113">
        <f t="shared" si="30"/>
        <v>1</v>
      </c>
      <c r="AC33" s="113">
        <f t="shared" si="30"/>
        <v>1</v>
      </c>
      <c r="AD33" s="113">
        <f t="shared" si="30"/>
        <v>1</v>
      </c>
      <c r="AE33" s="113">
        <f t="shared" si="30"/>
        <v>1</v>
      </c>
      <c r="AF33" s="113">
        <f t="shared" si="30"/>
        <v>1</v>
      </c>
      <c r="AG33" s="133">
        <f t="shared" ref="AG33:AG50" si="31">IFERROR(AVERAGE(U33:AF33),0)</f>
        <v>1</v>
      </c>
      <c r="AH33" s="109"/>
      <c r="AI33" s="159">
        <f t="shared" ref="AI33:AI50" si="32">+IFERROR(E33*(1+$AK$2),0)</f>
        <v>41.713351436865707</v>
      </c>
      <c r="AJ33" s="159">
        <f t="shared" ref="AJ33:AJ50" si="33">+IFERROR(AI33-E33,0)</f>
        <v>0.11335143686570603</v>
      </c>
      <c r="AK33" s="193">
        <f t="shared" ref="AK33:AK50" si="34">+AJ33*12*AG33</f>
        <v>1.3602172423884724</v>
      </c>
      <c r="AL33" s="193">
        <f t="shared" ref="AL33:AL50" si="35">+AK33+S33</f>
        <v>500.5602172423886</v>
      </c>
      <c r="AM33" s="160">
        <f t="shared" ref="AM33" si="36">+AJ33/E33</f>
        <v>2.7247941554256259E-3</v>
      </c>
      <c r="AN33" s="160">
        <f t="shared" ref="AN33" si="37">+AK33/S33</f>
        <v>2.7247941554256251E-3</v>
      </c>
    </row>
    <row r="34" spans="1:40" s="92" customFormat="1">
      <c r="A34" s="92" t="str">
        <f t="shared" ref="A34:A49" si="38">$A$1&amp;"Commercial - Rearload"&amp;C34</f>
        <v>CITY of SHELTON-REGULATEDCommercial - RearloadR1.5YDWM</v>
      </c>
      <c r="B34" s="92">
        <f t="shared" si="13"/>
        <v>1</v>
      </c>
      <c r="C34" s="110" t="s">
        <v>261</v>
      </c>
      <c r="D34" s="110" t="str">
        <f>VLOOKUP(C34,'[29]RM Revenue'!J:K,2,FALSE)</f>
        <v>1.5 YD 1X WEEKLY</v>
      </c>
      <c r="E34" s="112">
        <f>VLOOKUP(A34,'[29]Service Codes'!$A$1:$H$808,8,FALSE)</f>
        <v>83.01</v>
      </c>
      <c r="F34" s="112"/>
      <c r="G34" s="113">
        <f>SUMIF('[29]RM Revenue'!$B:$B,'Shelton Regulated - Price Out'!$A34,'[29]RM Revenue'!S:S)</f>
        <v>0</v>
      </c>
      <c r="H34" s="113">
        <f>SUMIF('[29]RM Revenue'!$B:$B,'Shelton Regulated - Price Out'!$A34,'[29]RM Revenue'!T:T)</f>
        <v>0</v>
      </c>
      <c r="I34" s="113">
        <f>SUMIF('[29]RM Revenue'!$B:$B,'Shelton Regulated - Price Out'!$A34,'[29]RM Revenue'!U:U)</f>
        <v>0</v>
      </c>
      <c r="J34" s="113">
        <f>SUMIF('[29]RM Revenue'!$B:$B,'Shelton Regulated - Price Out'!$A34,'[29]RM Revenue'!V:V)</f>
        <v>0</v>
      </c>
      <c r="K34" s="113">
        <f>SUMIF('[29]RM Revenue'!$B:$B,'Shelton Regulated - Price Out'!$A34,'[29]RM Revenue'!W:W)</f>
        <v>0</v>
      </c>
      <c r="L34" s="113">
        <f>SUMIF('[29]RM Revenue'!$B:$B,'Shelton Regulated - Price Out'!$A34,'[29]RM Revenue'!X:X)</f>
        <v>0</v>
      </c>
      <c r="M34" s="113">
        <f>SUMIF('[29]RM Revenue'!$B:$B,'Shelton Regulated - Price Out'!$A34,'[29]RM Revenue'!Y:Y)</f>
        <v>0</v>
      </c>
      <c r="N34" s="113">
        <f>SUMIF('[29]RM Revenue'!$B:$B,'Shelton Regulated - Price Out'!$A34,'[29]RM Revenue'!Z:Z)</f>
        <v>0</v>
      </c>
      <c r="O34" s="113">
        <f>SUMIF('[29]RM Revenue'!$B:$B,'Shelton Regulated - Price Out'!$A34,'[29]RM Revenue'!AA:AA)</f>
        <v>0</v>
      </c>
      <c r="P34" s="113">
        <f>SUMIF('[29]RM Revenue'!$B:$B,'Shelton Regulated - Price Out'!$A34,'[29]RM Revenue'!AB:AB)</f>
        <v>0</v>
      </c>
      <c r="Q34" s="113">
        <f>SUMIF('[29]RM Revenue'!$B:$B,'Shelton Regulated - Price Out'!$A34,'[29]RM Revenue'!AC:AC)</f>
        <v>0</v>
      </c>
      <c r="R34" s="113">
        <f>SUMIF('[29]RM Revenue'!$B:$B,'Shelton Regulated - Price Out'!$A34,'[29]RM Revenue'!AD:AD)</f>
        <v>0</v>
      </c>
      <c r="S34" s="113">
        <f t="shared" si="29"/>
        <v>0</v>
      </c>
      <c r="T34" s="113"/>
      <c r="U34" s="113">
        <f t="shared" ref="U34:AF49" si="39">IFERROR(G34/$E34,0)</f>
        <v>0</v>
      </c>
      <c r="V34" s="113">
        <f t="shared" si="39"/>
        <v>0</v>
      </c>
      <c r="W34" s="113">
        <f t="shared" si="39"/>
        <v>0</v>
      </c>
      <c r="X34" s="113">
        <f t="shared" si="30"/>
        <v>0</v>
      </c>
      <c r="Y34" s="113">
        <f t="shared" si="30"/>
        <v>0</v>
      </c>
      <c r="Z34" s="113">
        <f t="shared" si="30"/>
        <v>0</v>
      </c>
      <c r="AA34" s="113">
        <f t="shared" si="30"/>
        <v>0</v>
      </c>
      <c r="AB34" s="113">
        <f t="shared" si="30"/>
        <v>0</v>
      </c>
      <c r="AC34" s="113">
        <f t="shared" si="30"/>
        <v>0</v>
      </c>
      <c r="AD34" s="113">
        <f t="shared" si="30"/>
        <v>0</v>
      </c>
      <c r="AE34" s="113">
        <f t="shared" si="30"/>
        <v>0</v>
      </c>
      <c r="AF34" s="113">
        <f t="shared" si="30"/>
        <v>0</v>
      </c>
      <c r="AG34" s="133">
        <f t="shared" si="31"/>
        <v>0</v>
      </c>
      <c r="AH34" s="109"/>
      <c r="AI34" s="159">
        <f t="shared" si="32"/>
        <v>83.236185162841878</v>
      </c>
      <c r="AJ34" s="159">
        <f t="shared" si="33"/>
        <v>0.22618516284187251</v>
      </c>
      <c r="AK34" s="193">
        <f t="shared" si="34"/>
        <v>0</v>
      </c>
      <c r="AL34" s="193">
        <f t="shared" si="35"/>
        <v>0</v>
      </c>
      <c r="AM34" s="160">
        <f t="shared" ref="AM34:AM50" si="40">+AJ34/E34</f>
        <v>2.724794155425521E-3</v>
      </c>
      <c r="AN34" s="160" t="e">
        <f t="shared" ref="AN34:AN50" si="41">+AK34/S34</f>
        <v>#DIV/0!</v>
      </c>
    </row>
    <row r="35" spans="1:40" s="92" customFormat="1">
      <c r="A35" s="92" t="str">
        <f t="shared" si="38"/>
        <v>CITY of SHELTON-REGULATEDCommercial - RearloadR1.5YDW</v>
      </c>
      <c r="B35" s="92">
        <f t="shared" si="13"/>
        <v>1</v>
      </c>
      <c r="C35" s="110" t="s">
        <v>374</v>
      </c>
      <c r="D35" s="110" t="str">
        <f>VLOOKUP(C35,'[29]RM Revenue'!J:K,2,FALSE)</f>
        <v>1.5 YD 1X WEEKLY</v>
      </c>
      <c r="E35" s="112">
        <f>VLOOKUP(A35,'[29]Service Codes'!$A$1:$H$808,8,FALSE)</f>
        <v>83.01</v>
      </c>
      <c r="F35" s="112"/>
      <c r="G35" s="113">
        <f>SUMIF('[29]RM Revenue'!$B:$B,'Shelton Regulated - Price Out'!$A35,'[29]RM Revenue'!S:S)</f>
        <v>83.01</v>
      </c>
      <c r="H35" s="113">
        <f>SUMIF('[29]RM Revenue'!$B:$B,'Shelton Regulated - Price Out'!$A35,'[29]RM Revenue'!T:T)</f>
        <v>83.01</v>
      </c>
      <c r="I35" s="113">
        <f>SUMIF('[29]RM Revenue'!$B:$B,'Shelton Regulated - Price Out'!$A35,'[29]RM Revenue'!U:U)</f>
        <v>83.01</v>
      </c>
      <c r="J35" s="113">
        <f>SUMIF('[29]RM Revenue'!$B:$B,'Shelton Regulated - Price Out'!$A35,'[29]RM Revenue'!V:V)</f>
        <v>0</v>
      </c>
      <c r="K35" s="113">
        <f>SUMIF('[29]RM Revenue'!$B:$B,'Shelton Regulated - Price Out'!$A35,'[29]RM Revenue'!W:W)</f>
        <v>0</v>
      </c>
      <c r="L35" s="113">
        <f>SUMIF('[29]RM Revenue'!$B:$B,'Shelton Regulated - Price Out'!$A35,'[29]RM Revenue'!X:X)</f>
        <v>0</v>
      </c>
      <c r="M35" s="113">
        <f>SUMIF('[29]RM Revenue'!$B:$B,'Shelton Regulated - Price Out'!$A35,'[29]RM Revenue'!Y:Y)</f>
        <v>0</v>
      </c>
      <c r="N35" s="113">
        <f>SUMIF('[29]RM Revenue'!$B:$B,'Shelton Regulated - Price Out'!$A35,'[29]RM Revenue'!Z:Z)</f>
        <v>0</v>
      </c>
      <c r="O35" s="113">
        <f>SUMIF('[29]RM Revenue'!$B:$B,'Shelton Regulated - Price Out'!$A35,'[29]RM Revenue'!AA:AA)</f>
        <v>0</v>
      </c>
      <c r="P35" s="113">
        <f>SUMIF('[29]RM Revenue'!$B:$B,'Shelton Regulated - Price Out'!$A35,'[29]RM Revenue'!AB:AB)</f>
        <v>0</v>
      </c>
      <c r="Q35" s="113">
        <f>SUMIF('[29]RM Revenue'!$B:$B,'Shelton Regulated - Price Out'!$A35,'[29]RM Revenue'!AC:AC)</f>
        <v>0</v>
      </c>
      <c r="R35" s="113">
        <f>SUMIF('[29]RM Revenue'!$B:$B,'Shelton Regulated - Price Out'!$A35,'[29]RM Revenue'!AD:AD)</f>
        <v>0</v>
      </c>
      <c r="S35" s="113">
        <f t="shared" si="29"/>
        <v>249.03000000000003</v>
      </c>
      <c r="T35" s="113"/>
      <c r="U35" s="113">
        <f t="shared" si="39"/>
        <v>1</v>
      </c>
      <c r="V35" s="113">
        <f t="shared" si="39"/>
        <v>1</v>
      </c>
      <c r="W35" s="113">
        <f t="shared" si="39"/>
        <v>1</v>
      </c>
      <c r="X35" s="113">
        <f t="shared" si="30"/>
        <v>0</v>
      </c>
      <c r="Y35" s="113">
        <f t="shared" si="30"/>
        <v>0</v>
      </c>
      <c r="Z35" s="113">
        <f t="shared" si="30"/>
        <v>0</v>
      </c>
      <c r="AA35" s="113">
        <f t="shared" si="30"/>
        <v>0</v>
      </c>
      <c r="AB35" s="113">
        <f t="shared" si="30"/>
        <v>0</v>
      </c>
      <c r="AC35" s="113">
        <f t="shared" si="30"/>
        <v>0</v>
      </c>
      <c r="AD35" s="113">
        <f t="shared" si="30"/>
        <v>0</v>
      </c>
      <c r="AE35" s="113">
        <f t="shared" si="30"/>
        <v>0</v>
      </c>
      <c r="AF35" s="113">
        <f t="shared" si="30"/>
        <v>0</v>
      </c>
      <c r="AG35" s="133">
        <f t="shared" si="31"/>
        <v>0.25</v>
      </c>
      <c r="AH35" s="109"/>
      <c r="AI35" s="159">
        <f t="shared" si="32"/>
        <v>83.236185162841878</v>
      </c>
      <c r="AJ35" s="159">
        <f t="shared" si="33"/>
        <v>0.22618516284187251</v>
      </c>
      <c r="AK35" s="193">
        <f t="shared" si="34"/>
        <v>0.67855548852561753</v>
      </c>
      <c r="AL35" s="193">
        <f t="shared" si="35"/>
        <v>249.70855548852563</v>
      </c>
      <c r="AM35" s="160">
        <f t="shared" si="40"/>
        <v>2.724794155425521E-3</v>
      </c>
      <c r="AN35" s="160">
        <f t="shared" si="41"/>
        <v>2.724794155425521E-3</v>
      </c>
    </row>
    <row r="36" spans="1:40" s="92" customFormat="1">
      <c r="A36" s="92" t="str">
        <f t="shared" si="38"/>
        <v>CITY of SHELTON-REGULATEDCommercial - RearloadR2YDWM</v>
      </c>
      <c r="B36" s="92">
        <f t="shared" si="13"/>
        <v>1</v>
      </c>
      <c r="C36" s="110" t="s">
        <v>260</v>
      </c>
      <c r="D36" s="110" t="str">
        <f>VLOOKUP(C36,'[29]RM Revenue'!J:K,2,FALSE)</f>
        <v>2 YD 1X WEEKLY</v>
      </c>
      <c r="E36" s="112">
        <f>VLOOKUP(A36,'[29]Service Codes'!$A$1:$H$808,8,FALSE)</f>
        <v>109.68</v>
      </c>
      <c r="F36" s="112"/>
      <c r="G36" s="113">
        <f>SUMIF('[29]RM Revenue'!$B:$B,'Shelton Regulated - Price Out'!$A36,'[29]RM Revenue'!S:S)</f>
        <v>0</v>
      </c>
      <c r="H36" s="113">
        <f>SUMIF('[29]RM Revenue'!$B:$B,'Shelton Regulated - Price Out'!$A36,'[29]RM Revenue'!T:T)</f>
        <v>0</v>
      </c>
      <c r="I36" s="113">
        <f>SUMIF('[29]RM Revenue'!$B:$B,'Shelton Regulated - Price Out'!$A36,'[29]RM Revenue'!U:U)</f>
        <v>0</v>
      </c>
      <c r="J36" s="113">
        <f>SUMIF('[29]RM Revenue'!$B:$B,'Shelton Regulated - Price Out'!$A36,'[29]RM Revenue'!V:V)</f>
        <v>0</v>
      </c>
      <c r="K36" s="113">
        <f>SUMIF('[29]RM Revenue'!$B:$B,'Shelton Regulated - Price Out'!$A36,'[29]RM Revenue'!W:W)</f>
        <v>0</v>
      </c>
      <c r="L36" s="113">
        <f>SUMIF('[29]RM Revenue'!$B:$B,'Shelton Regulated - Price Out'!$A36,'[29]RM Revenue'!X:X)</f>
        <v>0</v>
      </c>
      <c r="M36" s="113">
        <f>SUMIF('[29]RM Revenue'!$B:$B,'Shelton Regulated - Price Out'!$A36,'[29]RM Revenue'!Y:Y)</f>
        <v>0</v>
      </c>
      <c r="N36" s="113">
        <f>SUMIF('[29]RM Revenue'!$B:$B,'Shelton Regulated - Price Out'!$A36,'[29]RM Revenue'!Z:Z)</f>
        <v>0</v>
      </c>
      <c r="O36" s="113">
        <f>SUMIF('[29]RM Revenue'!$B:$B,'Shelton Regulated - Price Out'!$A36,'[29]RM Revenue'!AA:AA)</f>
        <v>0</v>
      </c>
      <c r="P36" s="113">
        <f>SUMIF('[29]RM Revenue'!$B:$B,'Shelton Regulated - Price Out'!$A36,'[29]RM Revenue'!AB:AB)</f>
        <v>0</v>
      </c>
      <c r="Q36" s="113">
        <f>SUMIF('[29]RM Revenue'!$B:$B,'Shelton Regulated - Price Out'!$A36,'[29]RM Revenue'!AC:AC)</f>
        <v>0</v>
      </c>
      <c r="R36" s="113">
        <f>SUMIF('[29]RM Revenue'!$B:$B,'Shelton Regulated - Price Out'!$A36,'[29]RM Revenue'!AD:AD)</f>
        <v>0</v>
      </c>
      <c r="S36" s="113">
        <f t="shared" si="29"/>
        <v>0</v>
      </c>
      <c r="T36" s="113"/>
      <c r="U36" s="113">
        <f t="shared" si="39"/>
        <v>0</v>
      </c>
      <c r="V36" s="113">
        <f t="shared" si="39"/>
        <v>0</v>
      </c>
      <c r="W36" s="113">
        <f t="shared" si="39"/>
        <v>0</v>
      </c>
      <c r="X36" s="113">
        <f t="shared" si="30"/>
        <v>0</v>
      </c>
      <c r="Y36" s="113">
        <f t="shared" si="30"/>
        <v>0</v>
      </c>
      <c r="Z36" s="113">
        <f t="shared" si="30"/>
        <v>0</v>
      </c>
      <c r="AA36" s="113">
        <f t="shared" si="30"/>
        <v>0</v>
      </c>
      <c r="AB36" s="113">
        <f t="shared" si="30"/>
        <v>0</v>
      </c>
      <c r="AC36" s="113">
        <f t="shared" si="30"/>
        <v>0</v>
      </c>
      <c r="AD36" s="113">
        <f t="shared" si="30"/>
        <v>0</v>
      </c>
      <c r="AE36" s="113">
        <f t="shared" si="30"/>
        <v>0</v>
      </c>
      <c r="AF36" s="113">
        <f t="shared" si="30"/>
        <v>0</v>
      </c>
      <c r="AG36" s="133">
        <f t="shared" si="31"/>
        <v>0</v>
      </c>
      <c r="AH36" s="109"/>
      <c r="AI36" s="159">
        <f t="shared" si="32"/>
        <v>109.97885542296709</v>
      </c>
      <c r="AJ36" s="159">
        <f t="shared" si="33"/>
        <v>0.29885542296707968</v>
      </c>
      <c r="AK36" s="193">
        <f t="shared" si="34"/>
        <v>0</v>
      </c>
      <c r="AL36" s="193">
        <f t="shared" si="35"/>
        <v>0</v>
      </c>
      <c r="AM36" s="160">
        <f t="shared" si="40"/>
        <v>2.7247941554255986E-3</v>
      </c>
      <c r="AN36" s="160" t="e">
        <f t="shared" si="41"/>
        <v>#DIV/0!</v>
      </c>
    </row>
    <row r="37" spans="1:40" s="92" customFormat="1">
      <c r="A37" s="92" t="str">
        <f t="shared" si="38"/>
        <v>CITY of SHELTON-REGULATEDCommercial - RearloadR2YDE</v>
      </c>
      <c r="B37" s="92">
        <f t="shared" si="13"/>
        <v>1</v>
      </c>
      <c r="C37" s="110" t="s">
        <v>375</v>
      </c>
      <c r="D37" s="110" t="e">
        <f>VLOOKUP(C37,'[29]RM Revenue'!J:K,2,FALSE)</f>
        <v>#N/A</v>
      </c>
      <c r="E37" s="112">
        <f>VLOOKUP(A37,'[29]Service Codes'!$A$1:$H$808,8,FALSE)</f>
        <v>54.97</v>
      </c>
      <c r="F37" s="112"/>
      <c r="G37" s="113">
        <f>SUMIF('[29]RM Revenue'!$B:$B,'Shelton Regulated - Price Out'!$A37,'[29]RM Revenue'!S:S)</f>
        <v>0</v>
      </c>
      <c r="H37" s="113">
        <f>SUMIF('[29]RM Revenue'!$B:$B,'Shelton Regulated - Price Out'!$A37,'[29]RM Revenue'!T:T)</f>
        <v>0</v>
      </c>
      <c r="I37" s="113">
        <f>SUMIF('[29]RM Revenue'!$B:$B,'Shelton Regulated - Price Out'!$A37,'[29]RM Revenue'!U:U)</f>
        <v>0</v>
      </c>
      <c r="J37" s="113">
        <f>SUMIF('[29]RM Revenue'!$B:$B,'Shelton Regulated - Price Out'!$A37,'[29]RM Revenue'!V:V)</f>
        <v>0</v>
      </c>
      <c r="K37" s="113">
        <f>SUMIF('[29]RM Revenue'!$B:$B,'Shelton Regulated - Price Out'!$A37,'[29]RM Revenue'!W:W)</f>
        <v>0</v>
      </c>
      <c r="L37" s="113">
        <f>SUMIF('[29]RM Revenue'!$B:$B,'Shelton Regulated - Price Out'!$A37,'[29]RM Revenue'!X:X)</f>
        <v>0</v>
      </c>
      <c r="M37" s="113">
        <f>SUMIF('[29]RM Revenue'!$B:$B,'Shelton Regulated - Price Out'!$A37,'[29]RM Revenue'!Y:Y)</f>
        <v>0</v>
      </c>
      <c r="N37" s="113">
        <f>SUMIF('[29]RM Revenue'!$B:$B,'Shelton Regulated - Price Out'!$A37,'[29]RM Revenue'!Z:Z)</f>
        <v>0</v>
      </c>
      <c r="O37" s="113">
        <f>SUMIF('[29]RM Revenue'!$B:$B,'Shelton Regulated - Price Out'!$A37,'[29]RM Revenue'!AA:AA)</f>
        <v>0</v>
      </c>
      <c r="P37" s="113">
        <f>SUMIF('[29]RM Revenue'!$B:$B,'Shelton Regulated - Price Out'!$A37,'[29]RM Revenue'!AB:AB)</f>
        <v>0</v>
      </c>
      <c r="Q37" s="113">
        <f>SUMIF('[29]RM Revenue'!$B:$B,'Shelton Regulated - Price Out'!$A37,'[29]RM Revenue'!AC:AC)</f>
        <v>0</v>
      </c>
      <c r="R37" s="113">
        <f>SUMIF('[29]RM Revenue'!$B:$B,'Shelton Regulated - Price Out'!$A37,'[29]RM Revenue'!AD:AD)</f>
        <v>0</v>
      </c>
      <c r="S37" s="113">
        <f t="shared" si="29"/>
        <v>0</v>
      </c>
      <c r="T37" s="113"/>
      <c r="U37" s="113">
        <f t="shared" si="39"/>
        <v>0</v>
      </c>
      <c r="V37" s="113">
        <f t="shared" si="39"/>
        <v>0</v>
      </c>
      <c r="W37" s="113">
        <f t="shared" si="39"/>
        <v>0</v>
      </c>
      <c r="X37" s="113">
        <f t="shared" si="30"/>
        <v>0</v>
      </c>
      <c r="Y37" s="113">
        <f t="shared" si="30"/>
        <v>0</v>
      </c>
      <c r="Z37" s="113">
        <f t="shared" si="30"/>
        <v>0</v>
      </c>
      <c r="AA37" s="113">
        <f t="shared" si="30"/>
        <v>0</v>
      </c>
      <c r="AB37" s="113">
        <f t="shared" si="30"/>
        <v>0</v>
      </c>
      <c r="AC37" s="113">
        <f t="shared" si="30"/>
        <v>0</v>
      </c>
      <c r="AD37" s="113">
        <f t="shared" si="30"/>
        <v>0</v>
      </c>
      <c r="AE37" s="113">
        <f t="shared" si="30"/>
        <v>0</v>
      </c>
      <c r="AF37" s="113">
        <f t="shared" si="30"/>
        <v>0</v>
      </c>
      <c r="AG37" s="133">
        <f t="shared" si="31"/>
        <v>0</v>
      </c>
      <c r="AH37" s="109"/>
      <c r="AI37" s="159">
        <f t="shared" si="32"/>
        <v>55.119781934723747</v>
      </c>
      <c r="AJ37" s="159">
        <f t="shared" si="33"/>
        <v>0.14978193472374812</v>
      </c>
      <c r="AK37" s="193">
        <f t="shared" si="34"/>
        <v>0</v>
      </c>
      <c r="AL37" s="193">
        <f t="shared" si="35"/>
        <v>0</v>
      </c>
      <c r="AM37" s="160">
        <f t="shared" si="40"/>
        <v>2.7247941554256528E-3</v>
      </c>
      <c r="AN37" s="160" t="e">
        <f t="shared" si="41"/>
        <v>#DIV/0!</v>
      </c>
    </row>
    <row r="38" spans="1:40" s="92" customFormat="1">
      <c r="A38" s="92" t="str">
        <f>$A$1&amp;"Commercial - Rearload"&amp;C38</f>
        <v>CITY of SHELTON-REGULATEDCommercial - RearloadR2YDW</v>
      </c>
      <c r="B38" s="92">
        <f t="shared" si="13"/>
        <v>1</v>
      </c>
      <c r="C38" s="110" t="s">
        <v>376</v>
      </c>
      <c r="D38" s="110" t="s">
        <v>377</v>
      </c>
      <c r="E38" s="112">
        <f>VLOOKUP(A38,'[29]Service Codes'!$A$1:$H$808,8,FALSE)</f>
        <v>109.68</v>
      </c>
      <c r="F38" s="112"/>
      <c r="G38" s="113">
        <f>SUMIF('[29]RM Revenue'!$B:$B,'Shelton Regulated - Price Out'!$A38,'[29]RM Revenue'!S:S)</f>
        <v>0</v>
      </c>
      <c r="H38" s="113">
        <f>SUMIF('[29]RM Revenue'!$B:$B,'Shelton Regulated - Price Out'!$A38,'[29]RM Revenue'!T:T)</f>
        <v>0</v>
      </c>
      <c r="I38" s="113">
        <f>SUMIF('[29]RM Revenue'!$B:$B,'Shelton Regulated - Price Out'!$A38,'[29]RM Revenue'!U:U)</f>
        <v>0</v>
      </c>
      <c r="J38" s="113">
        <f>SUMIF('[29]RM Revenue'!$B:$B,'Shelton Regulated - Price Out'!$A38,'[29]RM Revenue'!V:V)</f>
        <v>109.68</v>
      </c>
      <c r="K38" s="113">
        <f>SUMIF('[29]RM Revenue'!$B:$B,'Shelton Regulated - Price Out'!$A38,'[29]RM Revenue'!W:W)</f>
        <v>109.68</v>
      </c>
      <c r="L38" s="113">
        <f>SUMIF('[29]RM Revenue'!$B:$B,'Shelton Regulated - Price Out'!$A38,'[29]RM Revenue'!X:X)</f>
        <v>109.68</v>
      </c>
      <c r="M38" s="113">
        <f>SUMIF('[29]RM Revenue'!$B:$B,'Shelton Regulated - Price Out'!$A38,'[29]RM Revenue'!Y:Y)</f>
        <v>109.68</v>
      </c>
      <c r="N38" s="113">
        <f>SUMIF('[29]RM Revenue'!$B:$B,'Shelton Regulated - Price Out'!$A38,'[29]RM Revenue'!Z:Z)</f>
        <v>109.68</v>
      </c>
      <c r="O38" s="113">
        <f>SUMIF('[29]RM Revenue'!$B:$B,'Shelton Regulated - Price Out'!$A38,'[29]RM Revenue'!AA:AA)</f>
        <v>109.68</v>
      </c>
      <c r="P38" s="113">
        <f>SUMIF('[29]RM Revenue'!$B:$B,'Shelton Regulated - Price Out'!$A38,'[29]RM Revenue'!AB:AB)</f>
        <v>109.68</v>
      </c>
      <c r="Q38" s="113">
        <f>SUMIF('[29]RM Revenue'!$B:$B,'Shelton Regulated - Price Out'!$A38,'[29]RM Revenue'!AC:AC)</f>
        <v>109.68</v>
      </c>
      <c r="R38" s="113">
        <f>SUMIF('[29]RM Revenue'!$B:$B,'Shelton Regulated - Price Out'!$A38,'[29]RM Revenue'!AD:AD)</f>
        <v>109.68</v>
      </c>
      <c r="S38" s="113">
        <f>SUM(G38:R38)</f>
        <v>987.12000000000035</v>
      </c>
      <c r="T38" s="113"/>
      <c r="U38" s="113">
        <f t="shared" si="39"/>
        <v>0</v>
      </c>
      <c r="V38" s="113">
        <f t="shared" si="39"/>
        <v>0</v>
      </c>
      <c r="W38" s="113">
        <f t="shared" si="39"/>
        <v>0</v>
      </c>
      <c r="X38" s="113">
        <f t="shared" si="39"/>
        <v>1</v>
      </c>
      <c r="Y38" s="113">
        <f t="shared" si="39"/>
        <v>1</v>
      </c>
      <c r="Z38" s="113">
        <f t="shared" si="39"/>
        <v>1</v>
      </c>
      <c r="AA38" s="113">
        <f t="shared" si="39"/>
        <v>1</v>
      </c>
      <c r="AB38" s="113">
        <f t="shared" si="39"/>
        <v>1</v>
      </c>
      <c r="AC38" s="113">
        <f t="shared" si="39"/>
        <v>1</v>
      </c>
      <c r="AD38" s="113">
        <f t="shared" si="39"/>
        <v>1</v>
      </c>
      <c r="AE38" s="113">
        <f t="shared" si="39"/>
        <v>1</v>
      </c>
      <c r="AF38" s="113">
        <f t="shared" si="39"/>
        <v>1</v>
      </c>
      <c r="AG38" s="133">
        <f t="shared" si="31"/>
        <v>0.75</v>
      </c>
      <c r="AH38" s="109"/>
      <c r="AI38" s="159">
        <f t="shared" si="32"/>
        <v>109.97885542296709</v>
      </c>
      <c r="AJ38" s="159">
        <f t="shared" si="33"/>
        <v>0.29885542296707968</v>
      </c>
      <c r="AK38" s="193">
        <f t="shared" si="34"/>
        <v>2.6896988067037171</v>
      </c>
      <c r="AL38" s="193">
        <f t="shared" si="35"/>
        <v>989.80969880670409</v>
      </c>
      <c r="AM38" s="160">
        <f t="shared" si="40"/>
        <v>2.7247941554255986E-3</v>
      </c>
      <c r="AN38" s="160">
        <f t="shared" si="41"/>
        <v>2.7247941554255977E-3</v>
      </c>
    </row>
    <row r="39" spans="1:40" s="92" customFormat="1">
      <c r="A39" s="92" t="str">
        <f>$A$1&amp;"Commercial - Rearload"&amp;C39</f>
        <v>CITY of SHELTON-REGULATEDCommercial - RearloadR1.5YDRENTM</v>
      </c>
      <c r="B39" s="92">
        <f t="shared" si="13"/>
        <v>1</v>
      </c>
      <c r="C39" s="110" t="s">
        <v>265</v>
      </c>
      <c r="D39" s="110" t="str">
        <f>VLOOKUP(C39,'[29]RM Revenue'!J:K,2,FALSE)</f>
        <v>1.5YD CONTAINER RENT-MTH</v>
      </c>
      <c r="E39" s="112">
        <f>VLOOKUP(A39,'[29]Service Codes'!$A$1:$H$808,8,FALSE)</f>
        <v>9.5399999999999991</v>
      </c>
      <c r="F39" s="112"/>
      <c r="G39" s="113">
        <f>SUMIF('[29]RM Revenue'!$B:$B,'Shelton Regulated - Price Out'!$A39,'[29]RM Revenue'!S:S)</f>
        <v>19.079999999999998</v>
      </c>
      <c r="H39" s="113">
        <f>SUMIF('[29]RM Revenue'!$B:$B,'Shelton Regulated - Price Out'!$A39,'[29]RM Revenue'!T:T)</f>
        <v>19.079999999999998</v>
      </c>
      <c r="I39" s="113">
        <f>SUMIF('[29]RM Revenue'!$B:$B,'Shelton Regulated - Price Out'!$A39,'[29]RM Revenue'!U:U)</f>
        <v>19.079999999999998</v>
      </c>
      <c r="J39" s="113">
        <f>SUMIF('[29]RM Revenue'!$B:$B,'Shelton Regulated - Price Out'!$A39,'[29]RM Revenue'!V:V)</f>
        <v>10.49</v>
      </c>
      <c r="K39" s="113">
        <f>SUMIF('[29]RM Revenue'!$B:$B,'Shelton Regulated - Price Out'!$A39,'[29]RM Revenue'!W:W)</f>
        <v>9.5399999999999991</v>
      </c>
      <c r="L39" s="113">
        <f>SUMIF('[29]RM Revenue'!$B:$B,'Shelton Regulated - Price Out'!$A39,'[29]RM Revenue'!X:X)</f>
        <v>9.5399999999999991</v>
      </c>
      <c r="M39" s="113">
        <f>SUMIF('[29]RM Revenue'!$B:$B,'Shelton Regulated - Price Out'!$A39,'[29]RM Revenue'!Y:Y)</f>
        <v>9.5399999999999991</v>
      </c>
      <c r="N39" s="113">
        <f>SUMIF('[29]RM Revenue'!$B:$B,'Shelton Regulated - Price Out'!$A39,'[29]RM Revenue'!Z:Z)</f>
        <v>9.5399999999999991</v>
      </c>
      <c r="O39" s="113">
        <f>SUMIF('[29]RM Revenue'!$B:$B,'Shelton Regulated - Price Out'!$A39,'[29]RM Revenue'!AA:AA)</f>
        <v>9.5399999999999991</v>
      </c>
      <c r="P39" s="113">
        <f>SUMIF('[29]RM Revenue'!$B:$B,'Shelton Regulated - Price Out'!$A39,'[29]RM Revenue'!AB:AB)</f>
        <v>9.5399999999999991</v>
      </c>
      <c r="Q39" s="113">
        <f>SUMIF('[29]RM Revenue'!$B:$B,'Shelton Regulated - Price Out'!$A39,'[29]RM Revenue'!AC:AC)</f>
        <v>9.5399999999999991</v>
      </c>
      <c r="R39" s="113">
        <f>SUMIF('[29]RM Revenue'!$B:$B,'Shelton Regulated - Price Out'!$A39,'[29]RM Revenue'!AD:AD)</f>
        <v>9.5399999999999991</v>
      </c>
      <c r="S39" s="113">
        <f>SUM(G39:R39)</f>
        <v>144.04999999999993</v>
      </c>
      <c r="T39" s="113"/>
      <c r="U39" s="113">
        <f t="shared" si="39"/>
        <v>2</v>
      </c>
      <c r="V39" s="113">
        <f t="shared" si="39"/>
        <v>2</v>
      </c>
      <c r="W39" s="113">
        <f t="shared" si="39"/>
        <v>2</v>
      </c>
      <c r="X39" s="113">
        <f t="shared" si="39"/>
        <v>1.09958071278826</v>
      </c>
      <c r="Y39" s="113">
        <f t="shared" si="39"/>
        <v>1</v>
      </c>
      <c r="Z39" s="113">
        <f t="shared" si="39"/>
        <v>1</v>
      </c>
      <c r="AA39" s="113">
        <f t="shared" si="39"/>
        <v>1</v>
      </c>
      <c r="AB39" s="113">
        <f t="shared" si="39"/>
        <v>1</v>
      </c>
      <c r="AC39" s="113">
        <f t="shared" si="39"/>
        <v>1</v>
      </c>
      <c r="AD39" s="113">
        <f t="shared" si="39"/>
        <v>1</v>
      </c>
      <c r="AE39" s="113">
        <f t="shared" si="39"/>
        <v>1</v>
      </c>
      <c r="AF39" s="113">
        <f t="shared" si="39"/>
        <v>1</v>
      </c>
      <c r="AG39" s="133">
        <f t="shared" si="31"/>
        <v>1.258298392732355</v>
      </c>
      <c r="AH39" s="109"/>
      <c r="AI39" s="159">
        <f t="shared" si="32"/>
        <v>9.5659945362427585</v>
      </c>
      <c r="AJ39" s="159">
        <f t="shared" si="33"/>
        <v>2.5994536242759381E-2</v>
      </c>
      <c r="AK39" s="193">
        <f t="shared" si="34"/>
        <v>0.39250659808904492</v>
      </c>
      <c r="AL39" s="193">
        <f t="shared" si="35"/>
        <v>144.44250659808898</v>
      </c>
      <c r="AM39" s="160">
        <f t="shared" si="40"/>
        <v>2.7247941554255119E-3</v>
      </c>
      <c r="AN39" s="160">
        <f t="shared" si="41"/>
        <v>2.7247941554255127E-3</v>
      </c>
    </row>
    <row r="40" spans="1:40" s="92" customFormat="1">
      <c r="A40" s="92" t="str">
        <f>$A$1&amp;"Commercial - Rearload"&amp;C40</f>
        <v>CITY of SHELTON-REGULATEDCommercial - RearloadR2YDRENTTM</v>
      </c>
      <c r="B40" s="92">
        <f t="shared" si="13"/>
        <v>1</v>
      </c>
      <c r="C40" s="110" t="s">
        <v>270</v>
      </c>
      <c r="D40" s="110" t="str">
        <f>VLOOKUP(C40,'[29]RM Revenue'!J:K,2,FALSE)</f>
        <v>2 YD TEMP CONT RENT MONTH</v>
      </c>
      <c r="E40" s="112">
        <f>VLOOKUP(A40,'[29]Service Codes'!$A$1:$H$808,8,FALSE)</f>
        <v>20.63</v>
      </c>
      <c r="F40" s="112"/>
      <c r="G40" s="113">
        <f>SUMIF('[29]RM Revenue'!$B:$B,'Shelton Regulated - Price Out'!$A40,'[29]RM Revenue'!S:S)</f>
        <v>0</v>
      </c>
      <c r="H40" s="113">
        <f>SUMIF('[29]RM Revenue'!$B:$B,'Shelton Regulated - Price Out'!$A40,'[29]RM Revenue'!T:T)</f>
        <v>0</v>
      </c>
      <c r="I40" s="113">
        <f>SUMIF('[29]RM Revenue'!$B:$B,'Shelton Regulated - Price Out'!$A40,'[29]RM Revenue'!U:U)</f>
        <v>0</v>
      </c>
      <c r="J40" s="113">
        <f>SUMIF('[29]RM Revenue'!$B:$B,'Shelton Regulated - Price Out'!$A40,'[29]RM Revenue'!V:V)</f>
        <v>0</v>
      </c>
      <c r="K40" s="113">
        <f>SUMIF('[29]RM Revenue'!$B:$B,'Shelton Regulated - Price Out'!$A40,'[29]RM Revenue'!W:W)</f>
        <v>0</v>
      </c>
      <c r="L40" s="113">
        <f>SUMIF('[29]RM Revenue'!$B:$B,'Shelton Regulated - Price Out'!$A40,'[29]RM Revenue'!X:X)</f>
        <v>0</v>
      </c>
      <c r="M40" s="113">
        <f>SUMIF('[29]RM Revenue'!$B:$B,'Shelton Regulated - Price Out'!$A40,'[29]RM Revenue'!Y:Y)</f>
        <v>0</v>
      </c>
      <c r="N40" s="113">
        <f>SUMIF('[29]RM Revenue'!$B:$B,'Shelton Regulated - Price Out'!$A40,'[29]RM Revenue'!Z:Z)</f>
        <v>0</v>
      </c>
      <c r="O40" s="113">
        <f>SUMIF('[29]RM Revenue'!$B:$B,'Shelton Regulated - Price Out'!$A40,'[29]RM Revenue'!AA:AA)</f>
        <v>0</v>
      </c>
      <c r="P40" s="113">
        <f>SUMIF('[29]RM Revenue'!$B:$B,'Shelton Regulated - Price Out'!$A40,'[29]RM Revenue'!AB:AB)</f>
        <v>0</v>
      </c>
      <c r="Q40" s="113">
        <f>SUMIF('[29]RM Revenue'!$B:$B,'Shelton Regulated - Price Out'!$A40,'[29]RM Revenue'!AC:AC)</f>
        <v>0</v>
      </c>
      <c r="R40" s="113">
        <f>SUMIF('[29]RM Revenue'!$B:$B,'Shelton Regulated - Price Out'!$A40,'[29]RM Revenue'!AD:AD)</f>
        <v>0</v>
      </c>
      <c r="S40" s="113">
        <f>SUM(G40:R40)</f>
        <v>0</v>
      </c>
      <c r="T40" s="113"/>
      <c r="U40" s="113">
        <f t="shared" si="39"/>
        <v>0</v>
      </c>
      <c r="V40" s="113">
        <f t="shared" si="39"/>
        <v>0</v>
      </c>
      <c r="W40" s="113">
        <f t="shared" si="39"/>
        <v>0</v>
      </c>
      <c r="X40" s="113">
        <f t="shared" si="39"/>
        <v>0</v>
      </c>
      <c r="Y40" s="113">
        <f t="shared" si="39"/>
        <v>0</v>
      </c>
      <c r="Z40" s="113">
        <f t="shared" si="39"/>
        <v>0</v>
      </c>
      <c r="AA40" s="113">
        <f t="shared" si="39"/>
        <v>0</v>
      </c>
      <c r="AB40" s="113">
        <f t="shared" si="39"/>
        <v>0</v>
      </c>
      <c r="AC40" s="113">
        <f t="shared" si="39"/>
        <v>0</v>
      </c>
      <c r="AD40" s="113">
        <f t="shared" si="39"/>
        <v>0</v>
      </c>
      <c r="AE40" s="113">
        <f t="shared" si="39"/>
        <v>0</v>
      </c>
      <c r="AF40" s="113">
        <f t="shared" si="39"/>
        <v>0</v>
      </c>
      <c r="AG40" s="133">
        <f t="shared" si="31"/>
        <v>0</v>
      </c>
      <c r="AH40" s="109"/>
      <c r="AI40" s="159">
        <f t="shared" si="32"/>
        <v>20.686212503426429</v>
      </c>
      <c r="AJ40" s="159">
        <f t="shared" si="33"/>
        <v>5.6212503426429805E-2</v>
      </c>
      <c r="AK40" s="193">
        <f t="shared" si="34"/>
        <v>0</v>
      </c>
      <c r="AL40" s="193">
        <f t="shared" si="35"/>
        <v>0</v>
      </c>
      <c r="AM40" s="160">
        <f t="shared" si="40"/>
        <v>2.7247941554255843E-3</v>
      </c>
      <c r="AN40" s="160" t="e">
        <f t="shared" si="41"/>
        <v>#DIV/0!</v>
      </c>
    </row>
    <row r="41" spans="1:40" s="92" customFormat="1">
      <c r="A41" s="92" t="str">
        <f t="shared" si="38"/>
        <v>CITY of SHELTON-REGULATEDCommercial - RearloadR2YDRENTM</v>
      </c>
      <c r="B41" s="92">
        <f t="shared" si="13"/>
        <v>1</v>
      </c>
      <c r="C41" s="110" t="s">
        <v>266</v>
      </c>
      <c r="D41" s="110" t="str">
        <f>VLOOKUP(C41,'[29]RM Revenue'!J:K,2,FALSE)</f>
        <v>2YD CONTAINER RENT-MTHLY</v>
      </c>
      <c r="E41" s="112">
        <f>VLOOKUP(A41,'[29]Service Codes'!$A$1:$H$808,8,FALSE)</f>
        <v>13.77</v>
      </c>
      <c r="F41" s="112"/>
      <c r="G41" s="113">
        <f>SUMIF('[29]RM Revenue'!$B:$B,'Shelton Regulated - Price Out'!$A41,'[29]RM Revenue'!S:S)</f>
        <v>0</v>
      </c>
      <c r="H41" s="113">
        <f>SUMIF('[29]RM Revenue'!$B:$B,'Shelton Regulated - Price Out'!$A41,'[29]RM Revenue'!T:T)</f>
        <v>0</v>
      </c>
      <c r="I41" s="113">
        <f>SUMIF('[29]RM Revenue'!$B:$B,'Shelton Regulated - Price Out'!$A41,'[29]RM Revenue'!U:U)</f>
        <v>0</v>
      </c>
      <c r="J41" s="113">
        <f>SUMIF('[29]RM Revenue'!$B:$B,'Shelton Regulated - Price Out'!$A41,'[29]RM Revenue'!V:V)</f>
        <v>12.39</v>
      </c>
      <c r="K41" s="113">
        <f>SUMIF('[29]RM Revenue'!$B:$B,'Shelton Regulated - Price Out'!$A41,'[29]RM Revenue'!W:W)</f>
        <v>13.77</v>
      </c>
      <c r="L41" s="113">
        <f>SUMIF('[29]RM Revenue'!$B:$B,'Shelton Regulated - Price Out'!$A41,'[29]RM Revenue'!X:X)</f>
        <v>13.77</v>
      </c>
      <c r="M41" s="113">
        <f>SUMIF('[29]RM Revenue'!$B:$B,'Shelton Regulated - Price Out'!$A41,'[29]RM Revenue'!Y:Y)</f>
        <v>13.77</v>
      </c>
      <c r="N41" s="113">
        <f>SUMIF('[29]RM Revenue'!$B:$B,'Shelton Regulated - Price Out'!$A41,'[29]RM Revenue'!Z:Z)</f>
        <v>13.77</v>
      </c>
      <c r="O41" s="113">
        <f>SUMIF('[29]RM Revenue'!$B:$B,'Shelton Regulated - Price Out'!$A41,'[29]RM Revenue'!AA:AA)</f>
        <v>13.77</v>
      </c>
      <c r="P41" s="113">
        <f>SUMIF('[29]RM Revenue'!$B:$B,'Shelton Regulated - Price Out'!$A41,'[29]RM Revenue'!AB:AB)</f>
        <v>13.77</v>
      </c>
      <c r="Q41" s="113">
        <f>SUMIF('[29]RM Revenue'!$B:$B,'Shelton Regulated - Price Out'!$A41,'[29]RM Revenue'!AC:AC)</f>
        <v>13.77</v>
      </c>
      <c r="R41" s="113">
        <f>SUMIF('[29]RM Revenue'!$B:$B,'Shelton Regulated - Price Out'!$A41,'[29]RM Revenue'!AD:AD)</f>
        <v>13.77</v>
      </c>
      <c r="S41" s="113">
        <f t="shared" si="29"/>
        <v>122.54999999999998</v>
      </c>
      <c r="T41" s="113"/>
      <c r="U41" s="113">
        <f t="shared" si="39"/>
        <v>0</v>
      </c>
      <c r="V41" s="113">
        <f t="shared" si="39"/>
        <v>0</v>
      </c>
      <c r="W41" s="113">
        <f t="shared" si="39"/>
        <v>0</v>
      </c>
      <c r="X41" s="113">
        <f t="shared" si="30"/>
        <v>0.89978213507625282</v>
      </c>
      <c r="Y41" s="113">
        <f t="shared" si="30"/>
        <v>1</v>
      </c>
      <c r="Z41" s="113">
        <f>IFERROR(L41/$E41,0)</f>
        <v>1</v>
      </c>
      <c r="AA41" s="113">
        <f t="shared" si="30"/>
        <v>1</v>
      </c>
      <c r="AB41" s="113">
        <f t="shared" si="30"/>
        <v>1</v>
      </c>
      <c r="AC41" s="113">
        <f t="shared" si="30"/>
        <v>1</v>
      </c>
      <c r="AD41" s="113">
        <f t="shared" si="30"/>
        <v>1</v>
      </c>
      <c r="AE41" s="113">
        <f t="shared" si="30"/>
        <v>1</v>
      </c>
      <c r="AF41" s="113">
        <f t="shared" si="30"/>
        <v>1</v>
      </c>
      <c r="AG41" s="133">
        <f t="shared" si="31"/>
        <v>0.74164851125635434</v>
      </c>
      <c r="AH41" s="109"/>
      <c r="AI41" s="159">
        <f t="shared" si="32"/>
        <v>13.80752041552021</v>
      </c>
      <c r="AJ41" s="159">
        <f t="shared" si="33"/>
        <v>3.7520415520210904E-2</v>
      </c>
      <c r="AK41" s="193">
        <f t="shared" si="34"/>
        <v>0.33392352374741074</v>
      </c>
      <c r="AL41" s="193">
        <f t="shared" si="35"/>
        <v>122.8839235237474</v>
      </c>
      <c r="AM41" s="160">
        <f t="shared" si="40"/>
        <v>2.7247941554256285E-3</v>
      </c>
      <c r="AN41" s="160">
        <f t="shared" si="41"/>
        <v>2.7247941554256285E-3</v>
      </c>
    </row>
    <row r="42" spans="1:40" s="92" customFormat="1">
      <c r="A42" s="92" t="str">
        <f>$A$1&amp;"Commercial - Rearload"&amp;C42</f>
        <v>CITY of SHELTON-REGULATEDCommercial - RearloadR1.5YDPU</v>
      </c>
      <c r="B42" s="92">
        <f t="shared" si="13"/>
        <v>1</v>
      </c>
      <c r="C42" s="110" t="s">
        <v>277</v>
      </c>
      <c r="D42" s="110" t="str">
        <f>VLOOKUP(C42,'[29]RM Revenue'!J:K,2,FALSE)</f>
        <v>1.5YD CONTAINER PICKUP</v>
      </c>
      <c r="E42" s="112">
        <f>VLOOKUP(A42,'[29]Service Codes'!$A$1:$H$808,8,FALSE)</f>
        <v>19.170000000000002</v>
      </c>
      <c r="F42" s="112"/>
      <c r="G42" s="113">
        <f>SUMIF('[29]RM Revenue'!$B:$B,'Shelton Regulated - Price Out'!$A42,'[29]RM Revenue'!S:S)</f>
        <v>0</v>
      </c>
      <c r="H42" s="113">
        <f>SUMIF('[29]RM Revenue'!$B:$B,'Shelton Regulated - Price Out'!$A42,'[29]RM Revenue'!T:T)</f>
        <v>0</v>
      </c>
      <c r="I42" s="113">
        <f>SUMIF('[29]RM Revenue'!$B:$B,'Shelton Regulated - Price Out'!$A42,'[29]RM Revenue'!U:U)</f>
        <v>0</v>
      </c>
      <c r="J42" s="113">
        <f>SUMIF('[29]RM Revenue'!$B:$B,'Shelton Regulated - Price Out'!$A42,'[29]RM Revenue'!V:V)</f>
        <v>0</v>
      </c>
      <c r="K42" s="113">
        <f>SUMIF('[29]RM Revenue'!$B:$B,'Shelton Regulated - Price Out'!$A42,'[29]RM Revenue'!W:W)</f>
        <v>0</v>
      </c>
      <c r="L42" s="113">
        <f>SUMIF('[29]RM Revenue'!$B:$B,'Shelton Regulated - Price Out'!$A42,'[29]RM Revenue'!X:X)</f>
        <v>0</v>
      </c>
      <c r="M42" s="113">
        <f>SUMIF('[29]RM Revenue'!$B:$B,'Shelton Regulated - Price Out'!$A42,'[29]RM Revenue'!Y:Y)</f>
        <v>0</v>
      </c>
      <c r="N42" s="113">
        <f>SUMIF('[29]RM Revenue'!$B:$B,'Shelton Regulated - Price Out'!$A42,'[29]RM Revenue'!Z:Z)</f>
        <v>0</v>
      </c>
      <c r="O42" s="113">
        <f>SUMIF('[29]RM Revenue'!$B:$B,'Shelton Regulated - Price Out'!$A42,'[29]RM Revenue'!AA:AA)</f>
        <v>0</v>
      </c>
      <c r="P42" s="113">
        <f>SUMIF('[29]RM Revenue'!$B:$B,'Shelton Regulated - Price Out'!$A42,'[29]RM Revenue'!AB:AB)</f>
        <v>0</v>
      </c>
      <c r="Q42" s="113">
        <f>SUMIF('[29]RM Revenue'!$B:$B,'Shelton Regulated - Price Out'!$A42,'[29]RM Revenue'!AC:AC)</f>
        <v>0</v>
      </c>
      <c r="R42" s="113">
        <f>SUMIF('[29]RM Revenue'!$B:$B,'Shelton Regulated - Price Out'!$A42,'[29]RM Revenue'!AD:AD)</f>
        <v>0</v>
      </c>
      <c r="S42" s="113">
        <f>SUM(G42:R42)</f>
        <v>0</v>
      </c>
      <c r="T42" s="113"/>
      <c r="U42" s="113">
        <f t="shared" si="39"/>
        <v>0</v>
      </c>
      <c r="V42" s="113">
        <f t="shared" si="39"/>
        <v>0</v>
      </c>
      <c r="W42" s="113">
        <f t="shared" si="39"/>
        <v>0</v>
      </c>
      <c r="X42" s="113">
        <f t="shared" si="30"/>
        <v>0</v>
      </c>
      <c r="Y42" s="113">
        <f t="shared" si="30"/>
        <v>0</v>
      </c>
      <c r="Z42" s="113">
        <f t="shared" si="30"/>
        <v>0</v>
      </c>
      <c r="AA42" s="113">
        <f t="shared" si="30"/>
        <v>0</v>
      </c>
      <c r="AB42" s="113">
        <f t="shared" si="30"/>
        <v>0</v>
      </c>
      <c r="AC42" s="113">
        <f t="shared" si="30"/>
        <v>0</v>
      </c>
      <c r="AD42" s="113">
        <f t="shared" si="30"/>
        <v>0</v>
      </c>
      <c r="AE42" s="113">
        <f t="shared" si="30"/>
        <v>0</v>
      </c>
      <c r="AF42" s="113">
        <f t="shared" si="30"/>
        <v>0</v>
      </c>
      <c r="AG42" s="133">
        <f t="shared" si="31"/>
        <v>0</v>
      </c>
      <c r="AH42" s="109"/>
      <c r="AI42" s="159">
        <f t="shared" si="32"/>
        <v>19.22223430395951</v>
      </c>
      <c r="AJ42" s="159">
        <f t="shared" si="33"/>
        <v>5.2234303959508566E-2</v>
      </c>
      <c r="AK42" s="193">
        <f t="shared" si="34"/>
        <v>0</v>
      </c>
      <c r="AL42" s="193">
        <f t="shared" si="35"/>
        <v>0</v>
      </c>
      <c r="AM42" s="160">
        <f t="shared" si="40"/>
        <v>2.7247941554255899E-3</v>
      </c>
      <c r="AN42" s="160" t="e">
        <f t="shared" si="41"/>
        <v>#DIV/0!</v>
      </c>
    </row>
    <row r="43" spans="1:40" s="92" customFormat="1">
      <c r="A43" s="92" t="str">
        <f t="shared" ref="A43" si="42">$A$1&amp;"Commercial - Rearload"&amp;C43</f>
        <v>CITY of SHELTON-REGULATEDCommercial - RearloadR2YDPU</v>
      </c>
      <c r="B43" s="92">
        <f t="shared" si="13"/>
        <v>1</v>
      </c>
      <c r="C43" s="110" t="s">
        <v>278</v>
      </c>
      <c r="D43" s="110" t="str">
        <f>VLOOKUP(C43,'[29]RM Revenue'!J:K,2,FALSE)</f>
        <v>2YD CONTAINER PICKUP</v>
      </c>
      <c r="E43" s="112">
        <f>VLOOKUP(A43,'[29]Service Codes'!$A$1:$H$808,8,FALSE)</f>
        <v>25.33</v>
      </c>
      <c r="F43" s="112"/>
      <c r="G43" s="113">
        <f>SUMIF('[29]RM Revenue'!$B:$B,'Shelton Regulated - Price Out'!$A43,'[29]RM Revenue'!S:S)</f>
        <v>0</v>
      </c>
      <c r="H43" s="113">
        <f>SUMIF('[29]RM Revenue'!$B:$B,'Shelton Regulated - Price Out'!$A43,'[29]RM Revenue'!T:T)</f>
        <v>0</v>
      </c>
      <c r="I43" s="113">
        <f>SUMIF('[29]RM Revenue'!$B:$B,'Shelton Regulated - Price Out'!$A43,'[29]RM Revenue'!U:U)</f>
        <v>0</v>
      </c>
      <c r="J43" s="113">
        <f>SUMIF('[29]RM Revenue'!$B:$B,'Shelton Regulated - Price Out'!$A43,'[29]RM Revenue'!V:V)</f>
        <v>25.33</v>
      </c>
      <c r="K43" s="113">
        <f>SUMIF('[29]RM Revenue'!$B:$B,'Shelton Regulated - Price Out'!$A43,'[29]RM Revenue'!W:W)</f>
        <v>0</v>
      </c>
      <c r="L43" s="113">
        <f>SUMIF('[29]RM Revenue'!$B:$B,'Shelton Regulated - Price Out'!$A43,'[29]RM Revenue'!X:X)</f>
        <v>25.33</v>
      </c>
      <c r="M43" s="113">
        <f>SUMIF('[29]RM Revenue'!$B:$B,'Shelton Regulated - Price Out'!$A43,'[29]RM Revenue'!Y:Y)</f>
        <v>0</v>
      </c>
      <c r="N43" s="113">
        <f>SUMIF('[29]RM Revenue'!$B:$B,'Shelton Regulated - Price Out'!$A43,'[29]RM Revenue'!Z:Z)</f>
        <v>0</v>
      </c>
      <c r="O43" s="113">
        <f>SUMIF('[29]RM Revenue'!$B:$B,'Shelton Regulated - Price Out'!$A43,'[29]RM Revenue'!AA:AA)</f>
        <v>25.33</v>
      </c>
      <c r="P43" s="113">
        <f>SUMIF('[29]RM Revenue'!$B:$B,'Shelton Regulated - Price Out'!$A43,'[29]RM Revenue'!AB:AB)</f>
        <v>25.33</v>
      </c>
      <c r="Q43" s="113">
        <f>SUMIF('[29]RM Revenue'!$B:$B,'Shelton Regulated - Price Out'!$A43,'[29]RM Revenue'!AC:AC)</f>
        <v>0</v>
      </c>
      <c r="R43" s="113">
        <f>SUMIF('[29]RM Revenue'!$B:$B,'Shelton Regulated - Price Out'!$A43,'[29]RM Revenue'!AD:AD)</f>
        <v>0</v>
      </c>
      <c r="S43" s="113">
        <f t="shared" ref="S43" si="43">SUM(G43:R43)</f>
        <v>101.32</v>
      </c>
      <c r="T43" s="113"/>
      <c r="U43" s="113">
        <f t="shared" si="39"/>
        <v>0</v>
      </c>
      <c r="V43" s="113">
        <f t="shared" si="39"/>
        <v>0</v>
      </c>
      <c r="W43" s="113">
        <f t="shared" si="39"/>
        <v>0</v>
      </c>
      <c r="X43" s="113">
        <f t="shared" si="30"/>
        <v>1</v>
      </c>
      <c r="Y43" s="113">
        <f t="shared" si="30"/>
        <v>0</v>
      </c>
      <c r="Z43" s="113">
        <f t="shared" si="30"/>
        <v>1</v>
      </c>
      <c r="AA43" s="113">
        <f t="shared" si="30"/>
        <v>0</v>
      </c>
      <c r="AB43" s="113">
        <f t="shared" si="30"/>
        <v>0</v>
      </c>
      <c r="AC43" s="113">
        <f t="shared" si="30"/>
        <v>1</v>
      </c>
      <c r="AD43" s="113">
        <f t="shared" si="30"/>
        <v>1</v>
      </c>
      <c r="AE43" s="113">
        <f t="shared" si="30"/>
        <v>0</v>
      </c>
      <c r="AF43" s="113">
        <f t="shared" si="30"/>
        <v>0</v>
      </c>
      <c r="AG43" s="133">
        <f t="shared" si="31"/>
        <v>0.33333333333333331</v>
      </c>
      <c r="AH43" s="109"/>
      <c r="AI43" s="159">
        <f t="shared" si="32"/>
        <v>25.399019035956929</v>
      </c>
      <c r="AJ43" s="159">
        <f t="shared" si="33"/>
        <v>6.9019035956930708E-2</v>
      </c>
      <c r="AK43" s="193">
        <f t="shared" si="34"/>
        <v>0.27607614382772283</v>
      </c>
      <c r="AL43" s="193">
        <f t="shared" si="35"/>
        <v>101.59607614382772</v>
      </c>
      <c r="AM43" s="160">
        <f t="shared" si="40"/>
        <v>2.7247941554256103E-3</v>
      </c>
      <c r="AN43" s="160">
        <f t="shared" si="41"/>
        <v>2.7247941554256103E-3</v>
      </c>
    </row>
    <row r="44" spans="1:40" s="92" customFormat="1">
      <c r="A44" s="92" t="str">
        <f t="shared" si="38"/>
        <v>CITY of SHELTON-REGULATEDCommercial - RearloadR2YDRENTT</v>
      </c>
      <c r="B44" s="92">
        <f t="shared" si="13"/>
        <v>1</v>
      </c>
      <c r="C44" s="110" t="s">
        <v>267</v>
      </c>
      <c r="D44" s="110" t="str">
        <f>VLOOKUP(C44,'[29]RM Revenue'!J:K,2,FALSE)</f>
        <v>2YD TEMP CONTAINER RENT</v>
      </c>
      <c r="E44" s="112">
        <f>VLOOKUP(A44,'[29]Service Codes'!$A$1:$H$808,8,FALSE)</f>
        <v>20.63</v>
      </c>
      <c r="F44" s="112"/>
      <c r="G44" s="113">
        <f>SUMIF('[29]RM Revenue'!$B:$B,'Shelton Regulated - Price Out'!$A44,'[29]RM Revenue'!S:S)</f>
        <v>0</v>
      </c>
      <c r="H44" s="113">
        <f>SUMIF('[29]RM Revenue'!$B:$B,'Shelton Regulated - Price Out'!$A44,'[29]RM Revenue'!T:T)</f>
        <v>0</v>
      </c>
      <c r="I44" s="113">
        <f>SUMIF('[29]RM Revenue'!$B:$B,'Shelton Regulated - Price Out'!$A44,'[29]RM Revenue'!U:U)</f>
        <v>0</v>
      </c>
      <c r="J44" s="113">
        <f>SUMIF('[29]RM Revenue'!$B:$B,'Shelton Regulated - Price Out'!$A44,'[29]RM Revenue'!V:V)</f>
        <v>0</v>
      </c>
      <c r="K44" s="113">
        <f>SUMIF('[29]RM Revenue'!$B:$B,'Shelton Regulated - Price Out'!$A44,'[29]RM Revenue'!W:W)</f>
        <v>0</v>
      </c>
      <c r="L44" s="113">
        <f>SUMIF('[29]RM Revenue'!$B:$B,'Shelton Regulated - Price Out'!$A44,'[29]RM Revenue'!X:X)</f>
        <v>0</v>
      </c>
      <c r="M44" s="113">
        <f>SUMIF('[29]RM Revenue'!$B:$B,'Shelton Regulated - Price Out'!$A44,'[29]RM Revenue'!Y:Y)</f>
        <v>0</v>
      </c>
      <c r="N44" s="113">
        <f>SUMIF('[29]RM Revenue'!$B:$B,'Shelton Regulated - Price Out'!$A44,'[29]RM Revenue'!Z:Z)</f>
        <v>0</v>
      </c>
      <c r="O44" s="113">
        <f>SUMIF('[29]RM Revenue'!$B:$B,'Shelton Regulated - Price Out'!$A44,'[29]RM Revenue'!AA:AA)</f>
        <v>0</v>
      </c>
      <c r="P44" s="113">
        <f>SUMIF('[29]RM Revenue'!$B:$B,'Shelton Regulated - Price Out'!$A44,'[29]RM Revenue'!AB:AB)</f>
        <v>0</v>
      </c>
      <c r="Q44" s="113">
        <f>SUMIF('[29]RM Revenue'!$B:$B,'Shelton Regulated - Price Out'!$A44,'[29]RM Revenue'!AC:AC)</f>
        <v>0</v>
      </c>
      <c r="R44" s="113">
        <f>SUMIF('[29]RM Revenue'!$B:$B,'Shelton Regulated - Price Out'!$A44,'[29]RM Revenue'!AD:AD)</f>
        <v>0</v>
      </c>
      <c r="S44" s="113">
        <f t="shared" si="29"/>
        <v>0</v>
      </c>
      <c r="T44" s="113"/>
      <c r="U44" s="113">
        <f t="shared" si="39"/>
        <v>0</v>
      </c>
      <c r="V44" s="113">
        <f t="shared" si="39"/>
        <v>0</v>
      </c>
      <c r="W44" s="113">
        <f t="shared" si="39"/>
        <v>0</v>
      </c>
      <c r="X44" s="113">
        <f t="shared" si="30"/>
        <v>0</v>
      </c>
      <c r="Y44" s="113">
        <f t="shared" si="30"/>
        <v>0</v>
      </c>
      <c r="Z44" s="113">
        <f t="shared" si="30"/>
        <v>0</v>
      </c>
      <c r="AA44" s="113">
        <f t="shared" si="30"/>
        <v>0</v>
      </c>
      <c r="AB44" s="113">
        <f t="shared" si="30"/>
        <v>0</v>
      </c>
      <c r="AC44" s="113">
        <f t="shared" si="30"/>
        <v>0</v>
      </c>
      <c r="AD44" s="113">
        <f t="shared" si="30"/>
        <v>0</v>
      </c>
      <c r="AE44" s="113">
        <f t="shared" si="30"/>
        <v>0</v>
      </c>
      <c r="AF44" s="113">
        <f t="shared" si="30"/>
        <v>0</v>
      </c>
      <c r="AG44" s="133">
        <f t="shared" si="31"/>
        <v>0</v>
      </c>
      <c r="AH44" s="109"/>
      <c r="AI44" s="159">
        <f t="shared" si="32"/>
        <v>20.686212503426429</v>
      </c>
      <c r="AJ44" s="159">
        <f t="shared" si="33"/>
        <v>5.6212503426429805E-2</v>
      </c>
      <c r="AK44" s="193">
        <f t="shared" si="34"/>
        <v>0</v>
      </c>
      <c r="AL44" s="193">
        <f t="shared" si="35"/>
        <v>0</v>
      </c>
      <c r="AM44" s="160">
        <f t="shared" si="40"/>
        <v>2.7247941554255843E-3</v>
      </c>
      <c r="AN44" s="160" t="e">
        <f t="shared" si="41"/>
        <v>#DIV/0!</v>
      </c>
    </row>
    <row r="45" spans="1:40" s="147" customFormat="1">
      <c r="A45" s="147" t="str">
        <f t="shared" si="38"/>
        <v>CITY of SHELTON-REGULATEDCommercial - RearloadCEXYD</v>
      </c>
      <c r="B45" s="147">
        <f t="shared" si="13"/>
        <v>1</v>
      </c>
      <c r="C45" s="148" t="s">
        <v>283</v>
      </c>
      <c r="D45" s="148" t="str">
        <f>VLOOKUP(C45,'[29]RM Revenue'!J:K,2,FALSE)</f>
        <v>CMML EXTRA YARDAGE</v>
      </c>
      <c r="E45" s="150" t="e">
        <f>VLOOKUP(A45,'[29]Service Codes'!$A$1:$H$808,8,FALSE)</f>
        <v>#N/A</v>
      </c>
      <c r="F45" s="150"/>
      <c r="G45" s="151">
        <f>SUMIF('[29]RM Revenue'!$B:$B,'Shelton Regulated - Price Out'!$A45,'[29]RM Revenue'!S:S)</f>
        <v>0</v>
      </c>
      <c r="H45" s="151">
        <f>SUMIF('[29]RM Revenue'!$B:$B,'Shelton Regulated - Price Out'!$A45,'[29]RM Revenue'!T:T)</f>
        <v>0</v>
      </c>
      <c r="I45" s="151">
        <f>SUMIF('[29]RM Revenue'!$B:$B,'Shelton Regulated - Price Out'!$A45,'[29]RM Revenue'!U:U)</f>
        <v>0</v>
      </c>
      <c r="J45" s="151">
        <f>SUMIF('[29]RM Revenue'!$B:$B,'Shelton Regulated - Price Out'!$A45,'[29]RM Revenue'!V:V)</f>
        <v>0</v>
      </c>
      <c r="K45" s="151">
        <f>SUMIF('[29]RM Revenue'!$B:$B,'Shelton Regulated - Price Out'!$A45,'[29]RM Revenue'!W:W)</f>
        <v>0</v>
      </c>
      <c r="L45" s="151">
        <f>SUMIF('[29]RM Revenue'!$B:$B,'Shelton Regulated - Price Out'!$A45,'[29]RM Revenue'!X:X)</f>
        <v>0</v>
      </c>
      <c r="M45" s="151">
        <f>SUMIF('[29]RM Revenue'!$B:$B,'Shelton Regulated - Price Out'!$A45,'[29]RM Revenue'!Y:Y)</f>
        <v>0</v>
      </c>
      <c r="N45" s="151">
        <f>SUMIF('[29]RM Revenue'!$B:$B,'Shelton Regulated - Price Out'!$A45,'[29]RM Revenue'!Z:Z)</f>
        <v>0</v>
      </c>
      <c r="O45" s="151">
        <f>SUMIF('[29]RM Revenue'!$B:$B,'Shelton Regulated - Price Out'!$A45,'[29]RM Revenue'!AA:AA)</f>
        <v>0</v>
      </c>
      <c r="P45" s="151">
        <f>SUMIF('[29]RM Revenue'!$B:$B,'Shelton Regulated - Price Out'!$A45,'[29]RM Revenue'!AB:AB)</f>
        <v>0</v>
      </c>
      <c r="Q45" s="151">
        <f>SUMIF('[29]RM Revenue'!$B:$B,'Shelton Regulated - Price Out'!$A45,'[29]RM Revenue'!AC:AC)</f>
        <v>14.81</v>
      </c>
      <c r="R45" s="151">
        <f>SUMIF('[29]RM Revenue'!$B:$B,'Shelton Regulated - Price Out'!$A45,'[29]RM Revenue'!AD:AD)</f>
        <v>-14.81</v>
      </c>
      <c r="S45" s="151">
        <f t="shared" si="29"/>
        <v>0</v>
      </c>
      <c r="T45" s="151"/>
      <c r="U45" s="151">
        <f t="shared" si="39"/>
        <v>0</v>
      </c>
      <c r="V45" s="151">
        <f t="shared" si="39"/>
        <v>0</v>
      </c>
      <c r="W45" s="151">
        <f t="shared" si="39"/>
        <v>0</v>
      </c>
      <c r="X45" s="151">
        <f t="shared" si="30"/>
        <v>0</v>
      </c>
      <c r="Y45" s="151">
        <f t="shared" si="30"/>
        <v>0</v>
      </c>
      <c r="Z45" s="151">
        <f t="shared" si="30"/>
        <v>0</v>
      </c>
      <c r="AA45" s="151">
        <f t="shared" si="30"/>
        <v>0</v>
      </c>
      <c r="AB45" s="151">
        <f t="shared" si="30"/>
        <v>0</v>
      </c>
      <c r="AC45" s="151">
        <f t="shared" si="30"/>
        <v>0</v>
      </c>
      <c r="AD45" s="151">
        <f t="shared" si="30"/>
        <v>0</v>
      </c>
      <c r="AE45" s="151">
        <f t="shared" si="30"/>
        <v>0</v>
      </c>
      <c r="AF45" s="151">
        <f t="shared" si="30"/>
        <v>0</v>
      </c>
      <c r="AG45" s="133">
        <f t="shared" si="31"/>
        <v>0</v>
      </c>
      <c r="AH45" s="152"/>
      <c r="AI45" s="159">
        <f t="shared" si="32"/>
        <v>0</v>
      </c>
      <c r="AJ45" s="159">
        <f t="shared" si="33"/>
        <v>0</v>
      </c>
      <c r="AK45" s="193">
        <f t="shared" si="34"/>
        <v>0</v>
      </c>
      <c r="AL45" s="193">
        <f t="shared" si="35"/>
        <v>0</v>
      </c>
      <c r="AM45" s="160" t="e">
        <f t="shared" si="40"/>
        <v>#N/A</v>
      </c>
      <c r="AN45" s="160" t="e">
        <f t="shared" si="41"/>
        <v>#DIV/0!</v>
      </c>
    </row>
    <row r="46" spans="1:40" s="92" customFormat="1">
      <c r="A46" s="92" t="str">
        <f t="shared" si="38"/>
        <v>CITY of SHELTON-REGULATEDCommercial - RearloadCDELC</v>
      </c>
      <c r="B46" s="92">
        <f t="shared" si="13"/>
        <v>1</v>
      </c>
      <c r="C46" s="110" t="s">
        <v>268</v>
      </c>
      <c r="D46" s="110" t="str">
        <f>VLOOKUP(C46,'[29]RM Revenue'!J:K,2,FALSE)</f>
        <v>CONTAINER DELIVERY CHARGE</v>
      </c>
      <c r="E46" s="112">
        <f>VLOOKUP(A46,'[29]Service Codes'!$A$1:$H$808,8,FALSE)</f>
        <v>27</v>
      </c>
      <c r="F46" s="112"/>
      <c r="G46" s="113">
        <f>SUMIF('[29]RM Revenue'!$B:$B,'Shelton Regulated - Price Out'!$A46,'[29]RM Revenue'!S:S)</f>
        <v>0</v>
      </c>
      <c r="H46" s="113">
        <f>SUMIF('[29]RM Revenue'!$B:$B,'Shelton Regulated - Price Out'!$A46,'[29]RM Revenue'!T:T)</f>
        <v>0</v>
      </c>
      <c r="I46" s="113">
        <f>SUMIF('[29]RM Revenue'!$B:$B,'Shelton Regulated - Price Out'!$A46,'[29]RM Revenue'!U:U)</f>
        <v>0</v>
      </c>
      <c r="J46" s="113">
        <f>SUMIF('[29]RM Revenue'!$B:$B,'Shelton Regulated - Price Out'!$A46,'[29]RM Revenue'!V:V)</f>
        <v>0</v>
      </c>
      <c r="K46" s="113">
        <f>SUMIF('[29]RM Revenue'!$B:$B,'Shelton Regulated - Price Out'!$A46,'[29]RM Revenue'!W:W)</f>
        <v>0</v>
      </c>
      <c r="L46" s="113">
        <f>SUMIF('[29]RM Revenue'!$B:$B,'Shelton Regulated - Price Out'!$A46,'[29]RM Revenue'!X:X)</f>
        <v>0</v>
      </c>
      <c r="M46" s="113">
        <f>SUMIF('[29]RM Revenue'!$B:$B,'Shelton Regulated - Price Out'!$A46,'[29]RM Revenue'!Y:Y)</f>
        <v>0</v>
      </c>
      <c r="N46" s="113">
        <f>SUMIF('[29]RM Revenue'!$B:$B,'Shelton Regulated - Price Out'!$A46,'[29]RM Revenue'!Z:Z)</f>
        <v>0</v>
      </c>
      <c r="O46" s="113">
        <f>SUMIF('[29]RM Revenue'!$B:$B,'Shelton Regulated - Price Out'!$A46,'[29]RM Revenue'!AA:AA)</f>
        <v>0</v>
      </c>
      <c r="P46" s="113">
        <f>SUMIF('[29]RM Revenue'!$B:$B,'Shelton Regulated - Price Out'!$A46,'[29]RM Revenue'!AB:AB)</f>
        <v>0</v>
      </c>
      <c r="Q46" s="113">
        <f>SUMIF('[29]RM Revenue'!$B:$B,'Shelton Regulated - Price Out'!$A46,'[29]RM Revenue'!AC:AC)</f>
        <v>0</v>
      </c>
      <c r="R46" s="113">
        <f>SUMIF('[29]RM Revenue'!$B:$B,'Shelton Regulated - Price Out'!$A46,'[29]RM Revenue'!AD:AD)</f>
        <v>0</v>
      </c>
      <c r="S46" s="113">
        <f t="shared" si="29"/>
        <v>0</v>
      </c>
      <c r="T46" s="113"/>
      <c r="U46" s="113">
        <f t="shared" si="39"/>
        <v>0</v>
      </c>
      <c r="V46" s="113">
        <f t="shared" si="39"/>
        <v>0</v>
      </c>
      <c r="W46" s="113">
        <f t="shared" si="39"/>
        <v>0</v>
      </c>
      <c r="X46" s="113">
        <f t="shared" si="30"/>
        <v>0</v>
      </c>
      <c r="Y46" s="113">
        <f t="shared" si="30"/>
        <v>0</v>
      </c>
      <c r="Z46" s="113">
        <f t="shared" si="30"/>
        <v>0</v>
      </c>
      <c r="AA46" s="113">
        <f t="shared" si="30"/>
        <v>0</v>
      </c>
      <c r="AB46" s="113">
        <f t="shared" si="30"/>
        <v>0</v>
      </c>
      <c r="AC46" s="113">
        <f t="shared" si="30"/>
        <v>0</v>
      </c>
      <c r="AD46" s="113">
        <f t="shared" si="30"/>
        <v>0</v>
      </c>
      <c r="AE46" s="113">
        <f t="shared" si="30"/>
        <v>0</v>
      </c>
      <c r="AF46" s="113">
        <f t="shared" si="30"/>
        <v>0</v>
      </c>
      <c r="AG46" s="133">
        <f t="shared" si="31"/>
        <v>0</v>
      </c>
      <c r="AH46" s="109"/>
      <c r="AI46" s="159">
        <f t="shared" si="32"/>
        <v>27.07356944219649</v>
      </c>
      <c r="AJ46" s="159">
        <f t="shared" si="33"/>
        <v>7.3569442196490087E-2</v>
      </c>
      <c r="AK46" s="193">
        <f t="shared" si="34"/>
        <v>0</v>
      </c>
      <c r="AL46" s="193">
        <f t="shared" si="35"/>
        <v>0</v>
      </c>
      <c r="AM46" s="160">
        <f t="shared" si="40"/>
        <v>2.7247941554255587E-3</v>
      </c>
      <c r="AN46" s="160" t="e">
        <f t="shared" si="41"/>
        <v>#DIV/0!</v>
      </c>
    </row>
    <row r="47" spans="1:40" s="92" customFormat="1">
      <c r="A47" s="92" t="str">
        <f>$A$1&amp;"Commercial - Rearload"&amp;C47</f>
        <v>CITY of SHELTON-REGULATEDCommercial - RearloadUNLOCKREF</v>
      </c>
      <c r="B47" s="92">
        <f t="shared" si="13"/>
        <v>1</v>
      </c>
      <c r="C47" s="110" t="s">
        <v>286</v>
      </c>
      <c r="D47" s="110" t="str">
        <f>VLOOKUP(C47,'[29]RM Revenue'!J:K,2,FALSE)</f>
        <v>UNLOCK / UNLATCH REFUSE</v>
      </c>
      <c r="E47" s="112">
        <f>VLOOKUP(A47,'[29]Service Codes'!$A$1:$H$808,8,FALSE)</f>
        <v>2.5299999999999998</v>
      </c>
      <c r="F47" s="112"/>
      <c r="G47" s="113">
        <f>SUMIF('[29]RM Revenue'!$B:$B,'Shelton Regulated - Price Out'!$A47,'[29]RM Revenue'!S:S)</f>
        <v>10.119999999999999</v>
      </c>
      <c r="H47" s="113">
        <f>SUMIF('[29]RM Revenue'!$B:$B,'Shelton Regulated - Price Out'!$A47,'[29]RM Revenue'!T:T)</f>
        <v>10.119999999999999</v>
      </c>
      <c r="I47" s="113">
        <f>SUMIF('[29]RM Revenue'!$B:$B,'Shelton Regulated - Price Out'!$A47,'[29]RM Revenue'!U:U)</f>
        <v>10.119999999999999</v>
      </c>
      <c r="J47" s="113">
        <f>SUMIF('[29]RM Revenue'!$B:$B,'Shelton Regulated - Price Out'!$A47,'[29]RM Revenue'!V:V)</f>
        <v>10.119999999999999</v>
      </c>
      <c r="K47" s="113">
        <f>SUMIF('[29]RM Revenue'!$B:$B,'Shelton Regulated - Price Out'!$A47,'[29]RM Revenue'!W:W)</f>
        <v>10.119999999999999</v>
      </c>
      <c r="L47" s="113">
        <f>SUMIF('[29]RM Revenue'!$B:$B,'Shelton Regulated - Price Out'!$A47,'[29]RM Revenue'!X:X)</f>
        <v>10.119999999999999</v>
      </c>
      <c r="M47" s="113">
        <f>SUMIF('[29]RM Revenue'!$B:$B,'Shelton Regulated - Price Out'!$A47,'[29]RM Revenue'!Y:Y)</f>
        <v>10.119999999999999</v>
      </c>
      <c r="N47" s="113">
        <f>SUMIF('[29]RM Revenue'!$B:$B,'Shelton Regulated - Price Out'!$A47,'[29]RM Revenue'!Z:Z)</f>
        <v>10.119999999999999</v>
      </c>
      <c r="O47" s="113">
        <f>SUMIF('[29]RM Revenue'!$B:$B,'Shelton Regulated - Price Out'!$A47,'[29]RM Revenue'!AA:AA)</f>
        <v>10.119999999999999</v>
      </c>
      <c r="P47" s="113">
        <f>SUMIF('[29]RM Revenue'!$B:$B,'Shelton Regulated - Price Out'!$A47,'[29]RM Revenue'!AB:AB)</f>
        <v>10.119999999999999</v>
      </c>
      <c r="Q47" s="113">
        <f>SUMIF('[29]RM Revenue'!$B:$B,'Shelton Regulated - Price Out'!$A47,'[29]RM Revenue'!AC:AC)</f>
        <v>10.119999999999999</v>
      </c>
      <c r="R47" s="113">
        <f>SUMIF('[29]RM Revenue'!$B:$B,'Shelton Regulated - Price Out'!$A47,'[29]RM Revenue'!AD:AD)</f>
        <v>10.119999999999999</v>
      </c>
      <c r="S47" s="113">
        <f>SUM(G47:R47)</f>
        <v>121.44000000000001</v>
      </c>
      <c r="T47" s="113"/>
      <c r="U47" s="113">
        <f t="shared" si="39"/>
        <v>4</v>
      </c>
      <c r="V47" s="113">
        <f t="shared" si="39"/>
        <v>4</v>
      </c>
      <c r="W47" s="113">
        <f t="shared" si="39"/>
        <v>4</v>
      </c>
      <c r="X47" s="113">
        <f t="shared" si="30"/>
        <v>4</v>
      </c>
      <c r="Y47" s="113">
        <f t="shared" si="30"/>
        <v>4</v>
      </c>
      <c r="Z47" s="113">
        <f t="shared" si="30"/>
        <v>4</v>
      </c>
      <c r="AA47" s="113">
        <f t="shared" si="30"/>
        <v>4</v>
      </c>
      <c r="AB47" s="113">
        <f t="shared" si="30"/>
        <v>4</v>
      </c>
      <c r="AC47" s="113">
        <f t="shared" si="30"/>
        <v>4</v>
      </c>
      <c r="AD47" s="113">
        <f t="shared" si="30"/>
        <v>4</v>
      </c>
      <c r="AE47" s="113">
        <f t="shared" si="30"/>
        <v>4</v>
      </c>
      <c r="AF47" s="113">
        <f t="shared" si="30"/>
        <v>4</v>
      </c>
      <c r="AG47" s="133">
        <f t="shared" si="31"/>
        <v>4</v>
      </c>
      <c r="AH47" s="109"/>
      <c r="AI47" s="159">
        <f t="shared" si="32"/>
        <v>2.5368937292132268</v>
      </c>
      <c r="AJ47" s="159">
        <f t="shared" si="33"/>
        <v>6.8937292132269512E-3</v>
      </c>
      <c r="AK47" s="193">
        <f t="shared" si="34"/>
        <v>0.33089900223489366</v>
      </c>
      <c r="AL47" s="193">
        <f t="shared" si="35"/>
        <v>121.7708990022349</v>
      </c>
      <c r="AM47" s="160">
        <f t="shared" si="40"/>
        <v>2.7247941554256728E-3</v>
      </c>
      <c r="AN47" s="160">
        <f t="shared" si="41"/>
        <v>2.7247941554256723E-3</v>
      </c>
    </row>
    <row r="48" spans="1:40" s="92" customFormat="1">
      <c r="A48" s="92" t="str">
        <f t="shared" si="38"/>
        <v>CITY of SHELTON-REGULATEDCommercial - RearloadROLLOUTOC</v>
      </c>
      <c r="B48" s="92">
        <f t="shared" si="13"/>
        <v>1</v>
      </c>
      <c r="C48" s="110" t="s">
        <v>272</v>
      </c>
      <c r="D48" s="110" t="str">
        <f>VLOOKUP(C48,'[29]RM Revenue'!J:K,2,FALSE)</f>
        <v>ROLL OUT</v>
      </c>
      <c r="E48" s="112">
        <f>VLOOKUP(A48,'[29]Service Codes'!$A$1:$H$808,8,FALSE)</f>
        <v>3.6</v>
      </c>
      <c r="F48" s="112"/>
      <c r="G48" s="113">
        <f>SUMIF('[29]RM Revenue'!$B:$B,'Shelton Regulated - Price Out'!$A48,'[29]RM Revenue'!S:S)</f>
        <v>0</v>
      </c>
      <c r="H48" s="113">
        <f>SUMIF('[29]RM Revenue'!$B:$B,'Shelton Regulated - Price Out'!$A48,'[29]RM Revenue'!T:T)</f>
        <v>0</v>
      </c>
      <c r="I48" s="113">
        <f>SUMIF('[29]RM Revenue'!$B:$B,'Shelton Regulated - Price Out'!$A48,'[29]RM Revenue'!U:U)</f>
        <v>0</v>
      </c>
      <c r="J48" s="113">
        <f>SUMIF('[29]RM Revenue'!$B:$B,'Shelton Regulated - Price Out'!$A48,'[29]RM Revenue'!V:V)</f>
        <v>0</v>
      </c>
      <c r="K48" s="113">
        <f>SUMIF('[29]RM Revenue'!$B:$B,'Shelton Regulated - Price Out'!$A48,'[29]RM Revenue'!W:W)</f>
        <v>0</v>
      </c>
      <c r="L48" s="113">
        <f>SUMIF('[29]RM Revenue'!$B:$B,'Shelton Regulated - Price Out'!$A48,'[29]RM Revenue'!X:X)</f>
        <v>0</v>
      </c>
      <c r="M48" s="113">
        <f>SUMIF('[29]RM Revenue'!$B:$B,'Shelton Regulated - Price Out'!$A48,'[29]RM Revenue'!Y:Y)</f>
        <v>0</v>
      </c>
      <c r="N48" s="113">
        <f>SUMIF('[29]RM Revenue'!$B:$B,'Shelton Regulated - Price Out'!$A48,'[29]RM Revenue'!Z:Z)</f>
        <v>0</v>
      </c>
      <c r="O48" s="113">
        <f>SUMIF('[29]RM Revenue'!$B:$B,'Shelton Regulated - Price Out'!$A48,'[29]RM Revenue'!AA:AA)</f>
        <v>0</v>
      </c>
      <c r="P48" s="113">
        <f>SUMIF('[29]RM Revenue'!$B:$B,'Shelton Regulated - Price Out'!$A48,'[29]RM Revenue'!AB:AB)</f>
        <v>0</v>
      </c>
      <c r="Q48" s="113">
        <f>SUMIF('[29]RM Revenue'!$B:$B,'Shelton Regulated - Price Out'!$A48,'[29]RM Revenue'!AC:AC)</f>
        <v>0</v>
      </c>
      <c r="R48" s="113">
        <f>SUMIF('[29]RM Revenue'!$B:$B,'Shelton Regulated - Price Out'!$A48,'[29]RM Revenue'!AD:AD)</f>
        <v>0</v>
      </c>
      <c r="S48" s="113">
        <f t="shared" si="29"/>
        <v>0</v>
      </c>
      <c r="T48" s="113"/>
      <c r="U48" s="113">
        <f t="shared" si="39"/>
        <v>0</v>
      </c>
      <c r="V48" s="113">
        <f t="shared" si="39"/>
        <v>0</v>
      </c>
      <c r="W48" s="113">
        <f t="shared" si="39"/>
        <v>0</v>
      </c>
      <c r="X48" s="113">
        <f t="shared" si="30"/>
        <v>0</v>
      </c>
      <c r="Y48" s="113">
        <f t="shared" si="30"/>
        <v>0</v>
      </c>
      <c r="Z48" s="113">
        <f t="shared" si="30"/>
        <v>0</v>
      </c>
      <c r="AA48" s="113">
        <f t="shared" si="30"/>
        <v>0</v>
      </c>
      <c r="AB48" s="113">
        <f t="shared" si="30"/>
        <v>0</v>
      </c>
      <c r="AC48" s="113">
        <f t="shared" si="30"/>
        <v>0</v>
      </c>
      <c r="AD48" s="113">
        <f t="shared" si="30"/>
        <v>0</v>
      </c>
      <c r="AE48" s="113">
        <f t="shared" si="30"/>
        <v>0</v>
      </c>
      <c r="AF48" s="113">
        <f t="shared" si="30"/>
        <v>0</v>
      </c>
      <c r="AG48" s="133">
        <f t="shared" si="31"/>
        <v>0</v>
      </c>
      <c r="AH48" s="109"/>
      <c r="AI48" s="159">
        <f t="shared" si="32"/>
        <v>3.6098092589595323</v>
      </c>
      <c r="AJ48" s="159">
        <f t="shared" si="33"/>
        <v>9.8092589595322188E-3</v>
      </c>
      <c r="AK48" s="193">
        <f t="shared" si="34"/>
        <v>0</v>
      </c>
      <c r="AL48" s="193">
        <f t="shared" si="35"/>
        <v>0</v>
      </c>
      <c r="AM48" s="160">
        <f t="shared" si="40"/>
        <v>2.7247941554256164E-3</v>
      </c>
      <c r="AN48" s="160" t="e">
        <f t="shared" si="41"/>
        <v>#DIV/0!</v>
      </c>
    </row>
    <row r="49" spans="1:40" s="92" customFormat="1">
      <c r="A49" s="92" t="str">
        <f t="shared" si="38"/>
        <v>CITY of SHELTON-REGULATEDCommercial - RearloadCOMCAN</v>
      </c>
      <c r="B49" s="92">
        <f t="shared" si="13"/>
        <v>1</v>
      </c>
      <c r="C49" s="110" t="s">
        <v>269</v>
      </c>
      <c r="D49" s="110" t="str">
        <f>VLOOKUP(C49,'[29]RM Revenue'!J:K,2,FALSE)</f>
        <v>COMMERCIAL CAN EXTRA</v>
      </c>
      <c r="E49" s="112">
        <f>VLOOKUP(A49,'[29]Service Codes'!$A$1:$H$808,8,FALSE)</f>
        <v>4.72</v>
      </c>
      <c r="F49" s="112"/>
      <c r="G49" s="113">
        <f>SUMIF('[29]RM Revenue'!$B:$B,'Shelton Regulated - Price Out'!$A49,'[29]RM Revenue'!S:S)</f>
        <v>0</v>
      </c>
      <c r="H49" s="113">
        <f>SUMIF('[29]RM Revenue'!$B:$B,'Shelton Regulated - Price Out'!$A49,'[29]RM Revenue'!T:T)</f>
        <v>0</v>
      </c>
      <c r="I49" s="113">
        <f>SUMIF('[29]RM Revenue'!$B:$B,'Shelton Regulated - Price Out'!$A49,'[29]RM Revenue'!U:U)</f>
        <v>0</v>
      </c>
      <c r="J49" s="113">
        <f>SUMIF('[29]RM Revenue'!$B:$B,'Shelton Regulated - Price Out'!$A49,'[29]RM Revenue'!V:V)</f>
        <v>0</v>
      </c>
      <c r="K49" s="113">
        <f>SUMIF('[29]RM Revenue'!$B:$B,'Shelton Regulated - Price Out'!$A49,'[29]RM Revenue'!W:W)</f>
        <v>0</v>
      </c>
      <c r="L49" s="113">
        <f>SUMIF('[29]RM Revenue'!$B:$B,'Shelton Regulated - Price Out'!$A49,'[29]RM Revenue'!X:X)</f>
        <v>0</v>
      </c>
      <c r="M49" s="113">
        <f>SUMIF('[29]RM Revenue'!$B:$B,'Shelton Regulated - Price Out'!$A49,'[29]RM Revenue'!Y:Y)</f>
        <v>0</v>
      </c>
      <c r="N49" s="113">
        <f>SUMIF('[29]RM Revenue'!$B:$B,'Shelton Regulated - Price Out'!$A49,'[29]RM Revenue'!Z:Z)</f>
        <v>0</v>
      </c>
      <c r="O49" s="113">
        <f>SUMIF('[29]RM Revenue'!$B:$B,'Shelton Regulated - Price Out'!$A49,'[29]RM Revenue'!AA:AA)</f>
        <v>0</v>
      </c>
      <c r="P49" s="113">
        <f>SUMIF('[29]RM Revenue'!$B:$B,'Shelton Regulated - Price Out'!$A49,'[29]RM Revenue'!AB:AB)</f>
        <v>0</v>
      </c>
      <c r="Q49" s="113">
        <f>SUMIF('[29]RM Revenue'!$B:$B,'Shelton Regulated - Price Out'!$A49,'[29]RM Revenue'!AC:AC)</f>
        <v>0</v>
      </c>
      <c r="R49" s="113">
        <f>SUMIF('[29]RM Revenue'!$B:$B,'Shelton Regulated - Price Out'!$A49,'[29]RM Revenue'!AD:AD)</f>
        <v>0</v>
      </c>
      <c r="S49" s="113">
        <f t="shared" si="29"/>
        <v>0</v>
      </c>
      <c r="T49" s="113"/>
      <c r="U49" s="113">
        <f t="shared" si="39"/>
        <v>0</v>
      </c>
      <c r="V49" s="113">
        <f t="shared" si="39"/>
        <v>0</v>
      </c>
      <c r="W49" s="113">
        <f t="shared" si="39"/>
        <v>0</v>
      </c>
      <c r="X49" s="113">
        <f t="shared" si="30"/>
        <v>0</v>
      </c>
      <c r="Y49" s="113">
        <f t="shared" si="30"/>
        <v>0</v>
      </c>
      <c r="Z49" s="113">
        <f t="shared" si="30"/>
        <v>0</v>
      </c>
      <c r="AA49" s="113">
        <f t="shared" si="30"/>
        <v>0</v>
      </c>
      <c r="AB49" s="113">
        <f t="shared" si="30"/>
        <v>0</v>
      </c>
      <c r="AC49" s="113">
        <f t="shared" si="30"/>
        <v>0</v>
      </c>
      <c r="AD49" s="113">
        <f t="shared" si="30"/>
        <v>0</v>
      </c>
      <c r="AE49" s="113">
        <f t="shared" si="30"/>
        <v>0</v>
      </c>
      <c r="AF49" s="113">
        <f t="shared" si="30"/>
        <v>0</v>
      </c>
      <c r="AG49" s="133">
        <f t="shared" si="31"/>
        <v>0</v>
      </c>
      <c r="AH49" s="109"/>
      <c r="AI49" s="159">
        <f t="shared" si="32"/>
        <v>4.7328610284136081</v>
      </c>
      <c r="AJ49" s="159">
        <f t="shared" si="33"/>
        <v>1.2861028413608366E-2</v>
      </c>
      <c r="AK49" s="193">
        <f t="shared" si="34"/>
        <v>0</v>
      </c>
      <c r="AL49" s="193">
        <f t="shared" si="35"/>
        <v>0</v>
      </c>
      <c r="AM49" s="160">
        <f t="shared" si="40"/>
        <v>2.7247941554255015E-3</v>
      </c>
      <c r="AN49" s="160" t="e">
        <f t="shared" si="41"/>
        <v>#DIV/0!</v>
      </c>
    </row>
    <row r="50" spans="1:40" s="92" customFormat="1" hidden="1">
      <c r="A50" s="92" t="str">
        <f>$A$1&amp;"SURC"&amp;C50</f>
        <v>CITY of SHELTON-REGULATEDSURCFUEL-COM MASON</v>
      </c>
      <c r="B50" s="92">
        <f t="shared" si="13"/>
        <v>1</v>
      </c>
      <c r="C50" s="110" t="s">
        <v>273</v>
      </c>
      <c r="D50" s="110" t="str">
        <f>VLOOKUP(C50,'[29]RM Revenue'!J:K,2,FALSE)</f>
        <v>FUEL &amp; MATERIAL SURCHARGE</v>
      </c>
      <c r="E50" s="112" t="e">
        <f>VLOOKUP(A50,'[29]Service Codes'!$A$1:$H$808,8,FALSE)</f>
        <v>#N/A</v>
      </c>
      <c r="F50" s="112"/>
      <c r="G50" s="113">
        <f>SUMIF('[29]RM Revenue'!$B:$B,'Shelton Regulated - Price Out'!$A50,'[29]RM Revenue'!S:S)</f>
        <v>0</v>
      </c>
      <c r="H50" s="113">
        <f>SUMIF('[29]RM Revenue'!$B:$B,'Shelton Regulated - Price Out'!$A50,'[29]RM Revenue'!T:T)</f>
        <v>0</v>
      </c>
      <c r="I50" s="113">
        <f>SUMIF('[29]RM Revenue'!$B:$B,'Shelton Regulated - Price Out'!$A50,'[29]RM Revenue'!U:U)</f>
        <v>0</v>
      </c>
      <c r="J50" s="113">
        <f>SUMIF('[29]RM Revenue'!$B:$B,'Shelton Regulated - Price Out'!$A50,'[29]RM Revenue'!V:V)</f>
        <v>0</v>
      </c>
      <c r="K50" s="113">
        <f>SUMIF('[29]RM Revenue'!$B:$B,'Shelton Regulated - Price Out'!$A50,'[29]RM Revenue'!W:W)</f>
        <v>0</v>
      </c>
      <c r="L50" s="113">
        <f>SUMIF('[29]RM Revenue'!$B:$B,'Shelton Regulated - Price Out'!$A50,'[29]RM Revenue'!X:X)</f>
        <v>0</v>
      </c>
      <c r="M50" s="113">
        <f>SUMIF('[29]RM Revenue'!$B:$B,'Shelton Regulated - Price Out'!$A50,'[29]RM Revenue'!Y:Y)</f>
        <v>0</v>
      </c>
      <c r="N50" s="113">
        <f>SUMIF('[29]RM Revenue'!$B:$B,'Shelton Regulated - Price Out'!$A50,'[29]RM Revenue'!Z:Z)</f>
        <v>0</v>
      </c>
      <c r="O50" s="113">
        <f>SUMIF('[29]RM Revenue'!$B:$B,'Shelton Regulated - Price Out'!$A50,'[29]RM Revenue'!AA:AA)</f>
        <v>0</v>
      </c>
      <c r="P50" s="113">
        <f>SUMIF('[29]RM Revenue'!$B:$B,'Shelton Regulated - Price Out'!$A50,'[29]RM Revenue'!AB:AB)</f>
        <v>0</v>
      </c>
      <c r="Q50" s="113">
        <f>SUMIF('[29]RM Revenue'!$B:$B,'Shelton Regulated - Price Out'!$A50,'[29]RM Revenue'!AC:AC)</f>
        <v>0</v>
      </c>
      <c r="R50" s="113">
        <f>SUMIF('[29]RM Revenue'!$B:$B,'Shelton Regulated - Price Out'!$A50,'[29]RM Revenue'!AD:AD)</f>
        <v>0</v>
      </c>
      <c r="S50" s="113">
        <f t="shared" si="29"/>
        <v>0</v>
      </c>
      <c r="T50" s="113"/>
      <c r="U50" s="113">
        <f t="shared" ref="U50:AF83" si="44">IFERROR(G50/$E50,0)</f>
        <v>0</v>
      </c>
      <c r="V50" s="113">
        <f t="shared" si="44"/>
        <v>0</v>
      </c>
      <c r="W50" s="113">
        <f t="shared" si="44"/>
        <v>0</v>
      </c>
      <c r="X50" s="113">
        <f t="shared" si="30"/>
        <v>0</v>
      </c>
      <c r="Y50" s="113">
        <f t="shared" si="30"/>
        <v>0</v>
      </c>
      <c r="Z50" s="113">
        <f t="shared" si="30"/>
        <v>0</v>
      </c>
      <c r="AA50" s="113">
        <f t="shared" si="30"/>
        <v>0</v>
      </c>
      <c r="AB50" s="113">
        <f t="shared" si="30"/>
        <v>0</v>
      </c>
      <c r="AC50" s="113">
        <f t="shared" si="30"/>
        <v>0</v>
      </c>
      <c r="AD50" s="113">
        <f t="shared" si="30"/>
        <v>0</v>
      </c>
      <c r="AE50" s="113">
        <f t="shared" si="30"/>
        <v>0</v>
      </c>
      <c r="AF50" s="113">
        <f t="shared" si="30"/>
        <v>0</v>
      </c>
      <c r="AG50" s="133">
        <f t="shared" si="31"/>
        <v>0</v>
      </c>
      <c r="AH50" s="109"/>
      <c r="AI50" s="159">
        <f t="shared" si="32"/>
        <v>0</v>
      </c>
      <c r="AJ50" s="159">
        <f t="shared" si="33"/>
        <v>0</v>
      </c>
      <c r="AK50" s="193">
        <f t="shared" si="34"/>
        <v>0</v>
      </c>
      <c r="AL50" s="193">
        <f t="shared" si="35"/>
        <v>0</v>
      </c>
      <c r="AM50" s="160" t="e">
        <f t="shared" si="40"/>
        <v>#N/A</v>
      </c>
      <c r="AN50" s="160" t="e">
        <f t="shared" si="41"/>
        <v>#DIV/0!</v>
      </c>
    </row>
    <row r="51" spans="1:40">
      <c r="B51" s="94">
        <f t="shared" si="13"/>
        <v>0</v>
      </c>
      <c r="C51" s="115"/>
      <c r="D51" s="116" t="s">
        <v>290</v>
      </c>
      <c r="E51" s="112"/>
      <c r="F51" s="112"/>
      <c r="G51" s="117">
        <f t="shared" ref="G51:S51" si="45">SUM(G32:G50)</f>
        <v>153.81</v>
      </c>
      <c r="H51" s="117">
        <f t="shared" si="45"/>
        <v>153.81</v>
      </c>
      <c r="I51" s="117">
        <f t="shared" si="45"/>
        <v>153.81</v>
      </c>
      <c r="J51" s="117">
        <f t="shared" si="45"/>
        <v>209.61</v>
      </c>
      <c r="K51" s="117">
        <f t="shared" si="45"/>
        <v>184.71</v>
      </c>
      <c r="L51" s="117">
        <f t="shared" si="45"/>
        <v>210.04000000000002</v>
      </c>
      <c r="M51" s="117">
        <f t="shared" si="45"/>
        <v>184.71</v>
      </c>
      <c r="N51" s="117">
        <f t="shared" si="45"/>
        <v>184.71</v>
      </c>
      <c r="O51" s="117">
        <f t="shared" si="45"/>
        <v>210.04000000000002</v>
      </c>
      <c r="P51" s="117">
        <f t="shared" si="45"/>
        <v>210.04000000000002</v>
      </c>
      <c r="Q51" s="117">
        <f t="shared" si="45"/>
        <v>199.52</v>
      </c>
      <c r="R51" s="117">
        <f t="shared" si="45"/>
        <v>169.9</v>
      </c>
      <c r="S51" s="175">
        <f t="shared" si="45"/>
        <v>2224.7100000000005</v>
      </c>
      <c r="T51" s="178">
        <f>S51-SUM(G51:R51)</f>
        <v>0</v>
      </c>
      <c r="U51" s="179">
        <f>+SUM(U33:U38)</f>
        <v>2</v>
      </c>
      <c r="V51" s="179">
        <f t="shared" ref="V51:AG51" si="46">+SUM(V33:V38)</f>
        <v>2</v>
      </c>
      <c r="W51" s="179">
        <f t="shared" si="46"/>
        <v>2</v>
      </c>
      <c r="X51" s="179">
        <f t="shared" si="46"/>
        <v>2</v>
      </c>
      <c r="Y51" s="179">
        <f t="shared" si="46"/>
        <v>2</v>
      </c>
      <c r="Z51" s="179">
        <f t="shared" si="46"/>
        <v>2</v>
      </c>
      <c r="AA51" s="179">
        <f t="shared" si="46"/>
        <v>2</v>
      </c>
      <c r="AB51" s="179">
        <f t="shared" si="46"/>
        <v>2</v>
      </c>
      <c r="AC51" s="179">
        <f t="shared" si="46"/>
        <v>2</v>
      </c>
      <c r="AD51" s="179">
        <f t="shared" si="46"/>
        <v>2</v>
      </c>
      <c r="AE51" s="179">
        <f t="shared" si="46"/>
        <v>2</v>
      </c>
      <c r="AF51" s="179">
        <f t="shared" si="46"/>
        <v>2</v>
      </c>
      <c r="AG51" s="179">
        <f t="shared" si="46"/>
        <v>2</v>
      </c>
      <c r="AH51" s="181"/>
      <c r="AI51" s="182"/>
      <c r="AJ51" s="182"/>
      <c r="AK51" s="177">
        <f t="shared" ref="AK51:AL51" si="47">SUM(AK32:AK50)</f>
        <v>6.0618768055168797</v>
      </c>
      <c r="AL51" s="177">
        <f t="shared" si="47"/>
        <v>2230.771876805517</v>
      </c>
      <c r="AN51" s="160"/>
    </row>
    <row r="52" spans="1:40">
      <c r="B52" s="94">
        <f t="shared" si="13"/>
        <v>0</v>
      </c>
      <c r="C52" s="115"/>
      <c r="D52" s="115"/>
      <c r="E52" s="112"/>
      <c r="F52" s="112"/>
      <c r="G52" s="120"/>
      <c r="H52" s="129"/>
      <c r="I52" s="129"/>
      <c r="J52" s="130"/>
      <c r="K52" s="130"/>
      <c r="L52" s="130"/>
      <c r="M52" s="130"/>
      <c r="N52" s="130"/>
      <c r="O52" s="130"/>
      <c r="P52" s="130"/>
      <c r="Q52" s="130"/>
      <c r="R52" s="130"/>
      <c r="S52" s="130"/>
      <c r="U52" s="114">
        <f t="shared" si="44"/>
        <v>0</v>
      </c>
      <c r="V52" s="114">
        <f t="shared" si="44"/>
        <v>0</v>
      </c>
      <c r="W52" s="114">
        <f t="shared" si="44"/>
        <v>0</v>
      </c>
      <c r="X52" s="114">
        <f t="shared" si="30"/>
        <v>0</v>
      </c>
      <c r="Y52" s="114">
        <f t="shared" si="30"/>
        <v>0</v>
      </c>
      <c r="Z52" s="114">
        <f t="shared" si="30"/>
        <v>0</v>
      </c>
      <c r="AA52" s="114">
        <f t="shared" si="30"/>
        <v>0</v>
      </c>
      <c r="AB52" s="114">
        <f t="shared" si="30"/>
        <v>0</v>
      </c>
      <c r="AC52" s="114">
        <f t="shared" si="30"/>
        <v>0</v>
      </c>
      <c r="AD52" s="114">
        <f t="shared" si="30"/>
        <v>0</v>
      </c>
      <c r="AE52" s="114">
        <f t="shared" si="30"/>
        <v>0</v>
      </c>
      <c r="AF52" s="114">
        <f t="shared" si="30"/>
        <v>0</v>
      </c>
      <c r="AI52" s="155"/>
      <c r="AJ52" s="155"/>
      <c r="AK52" s="155"/>
      <c r="AL52" s="155"/>
    </row>
    <row r="53" spans="1:40">
      <c r="B53" s="94">
        <f t="shared" si="13"/>
        <v>0</v>
      </c>
      <c r="C53" s="115"/>
      <c r="D53" s="115"/>
      <c r="E53" s="112"/>
      <c r="F53" s="112"/>
      <c r="G53" s="120"/>
      <c r="H53" s="113"/>
      <c r="I53" s="113"/>
      <c r="U53" s="114">
        <f t="shared" si="44"/>
        <v>0</v>
      </c>
      <c r="V53" s="114">
        <f t="shared" si="44"/>
        <v>0</v>
      </c>
      <c r="W53" s="114">
        <f t="shared" si="44"/>
        <v>0</v>
      </c>
      <c r="X53" s="114">
        <f t="shared" si="30"/>
        <v>0</v>
      </c>
      <c r="Y53" s="114">
        <f t="shared" si="30"/>
        <v>0</v>
      </c>
      <c r="Z53" s="114">
        <f t="shared" si="30"/>
        <v>0</v>
      </c>
      <c r="AA53" s="114">
        <f t="shared" si="30"/>
        <v>0</v>
      </c>
      <c r="AB53" s="114">
        <f t="shared" si="30"/>
        <v>0</v>
      </c>
      <c r="AC53" s="114">
        <f t="shared" si="30"/>
        <v>0</v>
      </c>
      <c r="AD53" s="114">
        <f t="shared" si="30"/>
        <v>0</v>
      </c>
      <c r="AE53" s="114">
        <f t="shared" si="30"/>
        <v>0</v>
      </c>
      <c r="AF53" s="114">
        <f t="shared" si="30"/>
        <v>0</v>
      </c>
      <c r="AI53" s="155"/>
      <c r="AJ53" s="155"/>
      <c r="AK53" s="155"/>
      <c r="AL53" s="155"/>
    </row>
    <row r="54" spans="1:40">
      <c r="B54" s="94">
        <f t="shared" si="13"/>
        <v>1</v>
      </c>
      <c r="C54" s="122" t="s">
        <v>311</v>
      </c>
      <c r="D54" s="122" t="s">
        <v>311</v>
      </c>
      <c r="E54" s="112"/>
      <c r="F54" s="112"/>
      <c r="G54" s="120"/>
      <c r="H54" s="113"/>
      <c r="I54" s="113"/>
      <c r="U54" s="114">
        <f t="shared" si="44"/>
        <v>0</v>
      </c>
      <c r="V54" s="114">
        <f t="shared" si="44"/>
        <v>0</v>
      </c>
      <c r="W54" s="114">
        <f t="shared" si="44"/>
        <v>0</v>
      </c>
      <c r="X54" s="114">
        <f t="shared" si="30"/>
        <v>0</v>
      </c>
      <c r="Y54" s="114">
        <f t="shared" si="30"/>
        <v>0</v>
      </c>
      <c r="Z54" s="114">
        <f t="shared" si="30"/>
        <v>0</v>
      </c>
      <c r="AA54" s="114">
        <f t="shared" si="30"/>
        <v>0</v>
      </c>
      <c r="AB54" s="114">
        <f t="shared" si="30"/>
        <v>0</v>
      </c>
      <c r="AC54" s="114">
        <f t="shared" si="30"/>
        <v>0</v>
      </c>
      <c r="AD54" s="114">
        <f t="shared" si="30"/>
        <v>0</v>
      </c>
      <c r="AE54" s="114">
        <f t="shared" si="30"/>
        <v>0</v>
      </c>
      <c r="AF54" s="114">
        <f t="shared" si="30"/>
        <v>0</v>
      </c>
      <c r="AI54" s="155"/>
      <c r="AJ54" s="155"/>
      <c r="AK54" s="155"/>
      <c r="AL54" s="155"/>
    </row>
    <row r="55" spans="1:40" s="92" customFormat="1" hidden="1">
      <c r="A55" s="92" t="str">
        <f>$A$1&amp;"SURC"&amp;C55</f>
        <v>CITY of SHELTON-REGULATEDSURCFUEL-RECY MASON</v>
      </c>
      <c r="B55" s="92">
        <f t="shared" si="13"/>
        <v>1</v>
      </c>
      <c r="C55" s="110" t="s">
        <v>275</v>
      </c>
      <c r="D55" s="110" t="str">
        <f>VLOOKUP(C55,'[29]RM Revenue'!J:K,2,FALSE)</f>
        <v>FUEL &amp; MATERIAL SURCHARGE</v>
      </c>
      <c r="E55" s="112" t="e">
        <f>VLOOKUP(A55,'[29]Service Codes'!$A$1:$H$808,8,FALSE)</f>
        <v>#N/A</v>
      </c>
      <c r="F55" s="112"/>
      <c r="G55" s="113">
        <f>SUMIF('[29]RM Revenue'!$B:$B,'Shelton Regulated - Price Out'!$A55,'[29]RM Revenue'!S:S)</f>
        <v>0</v>
      </c>
      <c r="H55" s="113">
        <f>SUMIF('[29]RM Revenue'!$B:$B,'Shelton Regulated - Price Out'!$A55,'[29]RM Revenue'!T:T)</f>
        <v>0</v>
      </c>
      <c r="I55" s="113">
        <f>SUMIF('[29]RM Revenue'!$B:$B,'Shelton Regulated - Price Out'!$A55,'[29]RM Revenue'!U:U)</f>
        <v>0</v>
      </c>
      <c r="J55" s="113">
        <f>SUMIF('[29]RM Revenue'!$B:$B,'Shelton Regulated - Price Out'!$A55,'[29]RM Revenue'!V:V)</f>
        <v>0</v>
      </c>
      <c r="K55" s="113">
        <f>SUMIF('[29]RM Revenue'!$B:$B,'Shelton Regulated - Price Out'!$A55,'[29]RM Revenue'!W:W)</f>
        <v>0</v>
      </c>
      <c r="L55" s="113">
        <f>SUMIF('[29]RM Revenue'!$B:$B,'Shelton Regulated - Price Out'!$A55,'[29]RM Revenue'!X:X)</f>
        <v>0</v>
      </c>
      <c r="M55" s="113">
        <f>SUMIF('[29]RM Revenue'!$B:$B,'Shelton Regulated - Price Out'!$A55,'[29]RM Revenue'!Y:Y)</f>
        <v>0</v>
      </c>
      <c r="N55" s="113">
        <f>SUMIF('[29]RM Revenue'!$B:$B,'Shelton Regulated - Price Out'!$A55,'[29]RM Revenue'!Z:Z)</f>
        <v>0</v>
      </c>
      <c r="O55" s="113">
        <f>SUMIF('[29]RM Revenue'!$B:$B,'Shelton Regulated - Price Out'!$A55,'[29]RM Revenue'!AA:AA)</f>
        <v>0</v>
      </c>
      <c r="P55" s="113">
        <f>SUMIF('[29]RM Revenue'!$B:$B,'Shelton Regulated - Price Out'!$A55,'[29]RM Revenue'!AB:AB)</f>
        <v>0</v>
      </c>
      <c r="Q55" s="113">
        <f>SUMIF('[29]RM Revenue'!$B:$B,'Shelton Regulated - Price Out'!$A55,'[29]RM Revenue'!AC:AC)</f>
        <v>0</v>
      </c>
      <c r="R55" s="113">
        <f>SUMIF('[29]RM Revenue'!$B:$B,'Shelton Regulated - Price Out'!$A55,'[29]RM Revenue'!AD:AD)</f>
        <v>0</v>
      </c>
      <c r="S55" s="113">
        <f t="shared" ref="S55" si="48">SUM(G55:R55)</f>
        <v>0</v>
      </c>
      <c r="T55" s="113"/>
      <c r="U55" s="113">
        <f t="shared" si="44"/>
        <v>0</v>
      </c>
      <c r="V55" s="113">
        <f t="shared" si="44"/>
        <v>0</v>
      </c>
      <c r="W55" s="113">
        <f t="shared" si="44"/>
        <v>0</v>
      </c>
      <c r="X55" s="113">
        <f t="shared" si="30"/>
        <v>0</v>
      </c>
      <c r="Y55" s="113">
        <f t="shared" si="30"/>
        <v>0</v>
      </c>
      <c r="Z55" s="113">
        <f t="shared" si="30"/>
        <v>0</v>
      </c>
      <c r="AA55" s="113">
        <f t="shared" si="30"/>
        <v>0</v>
      </c>
      <c r="AB55" s="113">
        <f t="shared" si="30"/>
        <v>0</v>
      </c>
      <c r="AC55" s="113">
        <f t="shared" si="30"/>
        <v>0</v>
      </c>
      <c r="AD55" s="113">
        <f t="shared" si="30"/>
        <v>0</v>
      </c>
      <c r="AE55" s="113">
        <f t="shared" si="30"/>
        <v>0</v>
      </c>
      <c r="AF55" s="113">
        <f t="shared" si="30"/>
        <v>0</v>
      </c>
      <c r="AG55" s="133">
        <f t="shared" ref="AG55:AG56" si="49">IFERROR(AVERAGE(U55:AF55),0)</f>
        <v>0</v>
      </c>
      <c r="AH55" s="109"/>
      <c r="AI55" s="159"/>
      <c r="AJ55" s="159"/>
      <c r="AK55" s="159">
        <f t="shared" ref="AK55:AK56" si="50">+AJ55*12*AG55</f>
        <v>0</v>
      </c>
      <c r="AL55" s="159">
        <f t="shared" ref="AL55:AL56" si="51">+AK55+S55</f>
        <v>0</v>
      </c>
      <c r="AM55" s="160" t="e">
        <f t="shared" ref="AM55:AM56" si="52">+AJ55/E55</f>
        <v>#N/A</v>
      </c>
      <c r="AN55" s="160" t="e">
        <f t="shared" ref="AN55:AN56" si="53">+AK55/S55</f>
        <v>#DIV/0!</v>
      </c>
    </row>
    <row r="56" spans="1:40" s="92" customFormat="1" ht="12">
      <c r="B56" s="92">
        <f t="shared" si="13"/>
        <v>0</v>
      </c>
      <c r="C56" s="115"/>
      <c r="D56" s="115"/>
      <c r="E56" s="112"/>
      <c r="F56" s="111"/>
      <c r="G56" s="120"/>
      <c r="H56" s="113"/>
      <c r="I56" s="113"/>
      <c r="U56" s="113">
        <f t="shared" si="44"/>
        <v>0</v>
      </c>
      <c r="V56" s="113">
        <f t="shared" si="44"/>
        <v>0</v>
      </c>
      <c r="W56" s="113">
        <f t="shared" si="44"/>
        <v>0</v>
      </c>
      <c r="X56" s="113">
        <f t="shared" si="30"/>
        <v>0</v>
      </c>
      <c r="Y56" s="113">
        <f t="shared" si="30"/>
        <v>0</v>
      </c>
      <c r="Z56" s="113">
        <f t="shared" si="30"/>
        <v>0</v>
      </c>
      <c r="AA56" s="113">
        <f t="shared" si="30"/>
        <v>0</v>
      </c>
      <c r="AB56" s="113">
        <f t="shared" si="30"/>
        <v>0</v>
      </c>
      <c r="AC56" s="113">
        <f t="shared" si="30"/>
        <v>0</v>
      </c>
      <c r="AD56" s="113">
        <f t="shared" si="30"/>
        <v>0</v>
      </c>
      <c r="AE56" s="113">
        <f t="shared" si="30"/>
        <v>0</v>
      </c>
      <c r="AF56" s="113">
        <f t="shared" si="30"/>
        <v>0</v>
      </c>
      <c r="AG56" s="133">
        <f t="shared" si="49"/>
        <v>0</v>
      </c>
      <c r="AI56" s="159"/>
      <c r="AJ56" s="159"/>
      <c r="AK56" s="159">
        <f t="shared" si="50"/>
        <v>0</v>
      </c>
      <c r="AL56" s="159">
        <f t="shared" si="51"/>
        <v>0</v>
      </c>
      <c r="AM56" s="160" t="e">
        <f t="shared" si="52"/>
        <v>#DIV/0!</v>
      </c>
      <c r="AN56" s="160" t="e">
        <f t="shared" si="53"/>
        <v>#DIV/0!</v>
      </c>
    </row>
    <row r="57" spans="1:40" s="92" customFormat="1">
      <c r="A57" s="94"/>
      <c r="B57" s="94">
        <f t="shared" si="13"/>
        <v>0</v>
      </c>
      <c r="C57" s="115"/>
      <c r="D57" s="122" t="s">
        <v>311</v>
      </c>
      <c r="E57" s="112"/>
      <c r="F57" s="124"/>
      <c r="G57" s="117">
        <f>SUM(G54:G56)</f>
        <v>0</v>
      </c>
      <c r="H57" s="117">
        <f t="shared" ref="H57:S57" si="54">SUM(H54:H56)</f>
        <v>0</v>
      </c>
      <c r="I57" s="117">
        <f t="shared" si="54"/>
        <v>0</v>
      </c>
      <c r="J57" s="117">
        <f t="shared" si="54"/>
        <v>0</v>
      </c>
      <c r="K57" s="117">
        <f t="shared" si="54"/>
        <v>0</v>
      </c>
      <c r="L57" s="117">
        <f t="shared" si="54"/>
        <v>0</v>
      </c>
      <c r="M57" s="117">
        <f t="shared" si="54"/>
        <v>0</v>
      </c>
      <c r="N57" s="117">
        <f t="shared" si="54"/>
        <v>0</v>
      </c>
      <c r="O57" s="117">
        <f t="shared" si="54"/>
        <v>0</v>
      </c>
      <c r="P57" s="117">
        <f t="shared" si="54"/>
        <v>0</v>
      </c>
      <c r="Q57" s="117">
        <f t="shared" si="54"/>
        <v>0</v>
      </c>
      <c r="R57" s="117">
        <f t="shared" si="54"/>
        <v>0</v>
      </c>
      <c r="S57" s="117">
        <f t="shared" si="54"/>
        <v>0</v>
      </c>
      <c r="T57" s="123">
        <f>S57-SUM(G57:R57)</f>
        <v>0</v>
      </c>
      <c r="U57" s="114">
        <f t="shared" si="44"/>
        <v>0</v>
      </c>
      <c r="V57" s="114">
        <f t="shared" si="44"/>
        <v>0</v>
      </c>
      <c r="W57" s="114">
        <f t="shared" si="44"/>
        <v>0</v>
      </c>
      <c r="X57" s="114">
        <f t="shared" si="30"/>
        <v>0</v>
      </c>
      <c r="Y57" s="114">
        <f t="shared" si="30"/>
        <v>0</v>
      </c>
      <c r="Z57" s="114">
        <f t="shared" si="30"/>
        <v>0</v>
      </c>
      <c r="AA57" s="114">
        <f t="shared" si="30"/>
        <v>0</v>
      </c>
      <c r="AB57" s="114">
        <f t="shared" si="30"/>
        <v>0</v>
      </c>
      <c r="AC57" s="114">
        <f t="shared" si="30"/>
        <v>0</v>
      </c>
      <c r="AD57" s="114">
        <f t="shared" si="30"/>
        <v>0</v>
      </c>
      <c r="AE57" s="114">
        <f t="shared" si="30"/>
        <v>0</v>
      </c>
      <c r="AF57" s="114">
        <f t="shared" si="30"/>
        <v>0</v>
      </c>
      <c r="AG57" s="94"/>
      <c r="AH57"/>
      <c r="AI57" s="155"/>
      <c r="AJ57" s="155"/>
      <c r="AK57" s="165">
        <f t="shared" ref="AK57:AL57" si="55">SUM(AK54:AK56)</f>
        <v>0</v>
      </c>
      <c r="AL57" s="165">
        <f t="shared" si="55"/>
        <v>0</v>
      </c>
    </row>
    <row r="58" spans="1:40">
      <c r="B58" s="94">
        <f t="shared" si="13"/>
        <v>0</v>
      </c>
      <c r="C58" s="115"/>
      <c r="D58" s="116"/>
      <c r="E58" s="112"/>
      <c r="F58" s="124"/>
      <c r="G58" s="120"/>
      <c r="H58" s="129"/>
      <c r="I58" s="129"/>
      <c r="J58" s="130"/>
      <c r="K58" s="130"/>
      <c r="L58" s="130"/>
      <c r="M58" s="130"/>
      <c r="N58" s="130"/>
      <c r="O58" s="130"/>
      <c r="P58" s="130"/>
      <c r="Q58" s="130"/>
      <c r="R58" s="130"/>
      <c r="S58" s="130"/>
      <c r="U58" s="114">
        <f t="shared" si="44"/>
        <v>0</v>
      </c>
      <c r="V58" s="114">
        <f t="shared" si="44"/>
        <v>0</v>
      </c>
      <c r="W58" s="114">
        <f t="shared" si="44"/>
        <v>0</v>
      </c>
      <c r="X58" s="114">
        <f t="shared" si="30"/>
        <v>0</v>
      </c>
      <c r="Y58" s="114">
        <f t="shared" si="30"/>
        <v>0</v>
      </c>
      <c r="Z58" s="114">
        <f t="shared" si="30"/>
        <v>0</v>
      </c>
      <c r="AA58" s="114">
        <f t="shared" si="30"/>
        <v>0</v>
      </c>
      <c r="AB58" s="114">
        <f t="shared" si="30"/>
        <v>0</v>
      </c>
      <c r="AC58" s="114">
        <f t="shared" si="30"/>
        <v>0</v>
      </c>
      <c r="AD58" s="114">
        <f t="shared" si="30"/>
        <v>0</v>
      </c>
      <c r="AE58" s="114">
        <f t="shared" si="30"/>
        <v>0</v>
      </c>
      <c r="AF58" s="114">
        <f t="shared" si="30"/>
        <v>0</v>
      </c>
      <c r="AI58" s="155"/>
      <c r="AJ58" s="155"/>
      <c r="AK58" s="155"/>
      <c r="AL58" s="155"/>
    </row>
    <row r="59" spans="1:40">
      <c r="B59" s="94">
        <f t="shared" si="13"/>
        <v>0</v>
      </c>
      <c r="E59" s="112"/>
      <c r="F59" s="111"/>
      <c r="U59" s="114">
        <f t="shared" si="44"/>
        <v>0</v>
      </c>
      <c r="V59" s="114">
        <f t="shared" si="44"/>
        <v>0</v>
      </c>
      <c r="W59" s="114">
        <f t="shared" si="44"/>
        <v>0</v>
      </c>
      <c r="X59" s="114">
        <f t="shared" si="30"/>
        <v>0</v>
      </c>
      <c r="Y59" s="114">
        <f t="shared" si="30"/>
        <v>0</v>
      </c>
      <c r="Z59" s="114">
        <f t="shared" si="30"/>
        <v>0</v>
      </c>
      <c r="AA59" s="114">
        <f t="shared" si="30"/>
        <v>0</v>
      </c>
      <c r="AB59" s="114">
        <f t="shared" si="30"/>
        <v>0</v>
      </c>
      <c r="AC59" s="114">
        <f t="shared" si="30"/>
        <v>0</v>
      </c>
      <c r="AD59" s="114">
        <f t="shared" si="30"/>
        <v>0</v>
      </c>
      <c r="AE59" s="114">
        <f t="shared" si="30"/>
        <v>0</v>
      </c>
      <c r="AF59" s="114">
        <f t="shared" si="30"/>
        <v>0</v>
      </c>
      <c r="AI59" s="155"/>
      <c r="AJ59" s="155"/>
      <c r="AK59" s="155"/>
      <c r="AL59" s="155"/>
    </row>
    <row r="60" spans="1:40">
      <c r="B60" s="94">
        <f t="shared" si="13"/>
        <v>1</v>
      </c>
      <c r="C60" s="106" t="s">
        <v>312</v>
      </c>
      <c r="D60" s="104" t="s">
        <v>312</v>
      </c>
      <c r="E60" s="112"/>
      <c r="F60" s="126"/>
      <c r="G60" s="105"/>
      <c r="U60" s="114">
        <f t="shared" si="44"/>
        <v>0</v>
      </c>
      <c r="V60" s="114">
        <f t="shared" si="44"/>
        <v>0</v>
      </c>
      <c r="W60" s="114">
        <f t="shared" si="44"/>
        <v>0</v>
      </c>
      <c r="X60" s="114">
        <f t="shared" si="30"/>
        <v>0</v>
      </c>
      <c r="Y60" s="114">
        <f t="shared" si="30"/>
        <v>0</v>
      </c>
      <c r="Z60" s="114">
        <f t="shared" si="30"/>
        <v>0</v>
      </c>
      <c r="AA60" s="114">
        <f t="shared" si="30"/>
        <v>0</v>
      </c>
      <c r="AB60" s="114">
        <f t="shared" si="30"/>
        <v>0</v>
      </c>
      <c r="AC60" s="114">
        <f t="shared" si="30"/>
        <v>0</v>
      </c>
      <c r="AD60" s="114">
        <f t="shared" si="30"/>
        <v>0</v>
      </c>
      <c r="AE60" s="114">
        <f t="shared" si="30"/>
        <v>0</v>
      </c>
      <c r="AF60" s="114">
        <f t="shared" si="30"/>
        <v>0</v>
      </c>
      <c r="AI60" s="155"/>
      <c r="AJ60" s="155"/>
      <c r="AK60" s="155"/>
      <c r="AL60" s="155"/>
    </row>
    <row r="61" spans="1:40">
      <c r="B61" s="94">
        <f t="shared" si="13"/>
        <v>0</v>
      </c>
      <c r="C61" s="106"/>
      <c r="D61" s="106"/>
      <c r="E61" s="112"/>
      <c r="F61" s="126"/>
      <c r="G61" s="105"/>
      <c r="U61" s="114">
        <f t="shared" si="44"/>
        <v>0</v>
      </c>
      <c r="V61" s="114">
        <f t="shared" si="44"/>
        <v>0</v>
      </c>
      <c r="W61" s="114">
        <f t="shared" si="44"/>
        <v>0</v>
      </c>
      <c r="X61" s="114">
        <f t="shared" si="30"/>
        <v>0</v>
      </c>
      <c r="Y61" s="114">
        <f t="shared" si="30"/>
        <v>0</v>
      </c>
      <c r="Z61" s="114">
        <f t="shared" si="30"/>
        <v>0</v>
      </c>
      <c r="AA61" s="114">
        <f t="shared" si="30"/>
        <v>0</v>
      </c>
      <c r="AB61" s="114">
        <f t="shared" si="30"/>
        <v>0</v>
      </c>
      <c r="AC61" s="114">
        <f t="shared" si="30"/>
        <v>0</v>
      </c>
      <c r="AD61" s="114">
        <f t="shared" si="30"/>
        <v>0</v>
      </c>
      <c r="AE61" s="114">
        <f t="shared" si="30"/>
        <v>0</v>
      </c>
      <c r="AF61" s="114">
        <f t="shared" si="30"/>
        <v>0</v>
      </c>
      <c r="AI61" s="155"/>
      <c r="AJ61" s="155"/>
      <c r="AK61" s="155"/>
      <c r="AL61" s="155"/>
    </row>
    <row r="62" spans="1:40">
      <c r="B62" s="94">
        <f t="shared" si="13"/>
        <v>1</v>
      </c>
      <c r="C62" s="122" t="s">
        <v>313</v>
      </c>
      <c r="D62" s="122" t="s">
        <v>313</v>
      </c>
      <c r="E62" s="112"/>
      <c r="F62" s="111"/>
      <c r="G62" s="132"/>
      <c r="H62" s="113"/>
      <c r="I62" s="113"/>
      <c r="U62" s="114">
        <f t="shared" si="44"/>
        <v>0</v>
      </c>
      <c r="V62" s="114">
        <f t="shared" si="44"/>
        <v>0</v>
      </c>
      <c r="W62" s="114">
        <f t="shared" si="44"/>
        <v>0</v>
      </c>
      <c r="X62" s="114">
        <f t="shared" si="30"/>
        <v>0</v>
      </c>
      <c r="Y62" s="114">
        <f t="shared" si="30"/>
        <v>0</v>
      </c>
      <c r="Z62" s="114">
        <f t="shared" si="30"/>
        <v>0</v>
      </c>
      <c r="AA62" s="114">
        <f t="shared" si="30"/>
        <v>0</v>
      </c>
      <c r="AB62" s="114">
        <f t="shared" si="30"/>
        <v>0</v>
      </c>
      <c r="AC62" s="114">
        <f t="shared" si="30"/>
        <v>0</v>
      </c>
      <c r="AD62" s="114">
        <f t="shared" si="30"/>
        <v>0</v>
      </c>
      <c r="AE62" s="114">
        <f t="shared" si="30"/>
        <v>0</v>
      </c>
      <c r="AF62" s="114">
        <f t="shared" si="30"/>
        <v>0</v>
      </c>
      <c r="AI62" s="155"/>
      <c r="AJ62" s="155"/>
      <c r="AK62" s="155"/>
      <c r="AL62" s="155"/>
    </row>
    <row r="63" spans="1:40">
      <c r="A63" s="94" t="str">
        <f>$A$1&amp;"SURC"&amp;C63</f>
        <v>CITY of SHELTON-REGULATEDSURCFUEL-RO MASON</v>
      </c>
      <c r="B63" s="94">
        <f t="shared" si="13"/>
        <v>1</v>
      </c>
      <c r="C63" s="110" t="s">
        <v>338</v>
      </c>
      <c r="D63" s="110" t="str">
        <f>VLOOKUP(C63,'[29]RM Revenue'!J:K,2,FALSE)</f>
        <v>FUEL &amp; MATERIAL SURCHARGE</v>
      </c>
      <c r="E63" s="112" t="e">
        <f>VLOOKUP(A63,'[29]Service Codes'!$A$1:$H$808,8,FALSE)</f>
        <v>#N/A</v>
      </c>
      <c r="F63" s="112"/>
      <c r="G63" s="113">
        <f>SUMIF('[29]RM Revenue'!$B:$B,'Shelton Regulated - Price Out'!$A63,'[29]RM Revenue'!S:S)</f>
        <v>0</v>
      </c>
      <c r="H63" s="113">
        <f>SUMIF('[29]RM Revenue'!$B:$B,'Shelton Regulated - Price Out'!$A63,'[29]RM Revenue'!T:T)</f>
        <v>0</v>
      </c>
      <c r="I63" s="113">
        <f>SUMIF('[29]RM Revenue'!$B:$B,'Shelton Regulated - Price Out'!$A63,'[29]RM Revenue'!U:U)</f>
        <v>0</v>
      </c>
      <c r="J63" s="113">
        <f>SUMIF('[29]RM Revenue'!$B:$B,'Shelton Regulated - Price Out'!$A63,'[29]RM Revenue'!V:V)</f>
        <v>0</v>
      </c>
      <c r="K63" s="113">
        <f>SUMIF('[29]RM Revenue'!$B:$B,'Shelton Regulated - Price Out'!$A63,'[29]RM Revenue'!W:W)</f>
        <v>0</v>
      </c>
      <c r="L63" s="113">
        <f>SUMIF('[29]RM Revenue'!$B:$B,'Shelton Regulated - Price Out'!$A63,'[29]RM Revenue'!X:X)</f>
        <v>0</v>
      </c>
      <c r="M63" s="113">
        <f>SUMIF('[29]RM Revenue'!$B:$B,'Shelton Regulated - Price Out'!$A63,'[29]RM Revenue'!Y:Y)</f>
        <v>0</v>
      </c>
      <c r="N63" s="113">
        <f>SUMIF('[29]RM Revenue'!$B:$B,'Shelton Regulated - Price Out'!$A63,'[29]RM Revenue'!Z:Z)</f>
        <v>0</v>
      </c>
      <c r="O63" s="113">
        <f>SUMIF('[29]RM Revenue'!$B:$B,'Shelton Regulated - Price Out'!$A63,'[29]RM Revenue'!AA:AA)</f>
        <v>0</v>
      </c>
      <c r="P63" s="113">
        <f>SUMIF('[29]RM Revenue'!$B:$B,'Shelton Regulated - Price Out'!$A63,'[29]RM Revenue'!AB:AB)</f>
        <v>0</v>
      </c>
      <c r="Q63" s="113">
        <f>SUMIF('[29]RM Revenue'!$B:$B,'Shelton Regulated - Price Out'!$A63,'[29]RM Revenue'!AC:AC)</f>
        <v>0</v>
      </c>
      <c r="R63" s="113">
        <f>SUMIF('[29]RM Revenue'!$B:$B,'Shelton Regulated - Price Out'!$A63,'[29]RM Revenue'!AD:AD)</f>
        <v>0</v>
      </c>
      <c r="S63" s="114">
        <f t="shared" ref="S63:S90" si="56">SUM(G63:R63)</f>
        <v>0</v>
      </c>
      <c r="T63" s="114"/>
      <c r="U63" s="114">
        <f t="shared" si="44"/>
        <v>0</v>
      </c>
      <c r="V63" s="114">
        <f t="shared" si="44"/>
        <v>0</v>
      </c>
      <c r="W63" s="114">
        <f t="shared" si="44"/>
        <v>0</v>
      </c>
      <c r="X63" s="114">
        <f t="shared" si="30"/>
        <v>0</v>
      </c>
      <c r="Y63" s="114">
        <f t="shared" si="30"/>
        <v>0</v>
      </c>
      <c r="Z63" s="114">
        <f t="shared" si="30"/>
        <v>0</v>
      </c>
      <c r="AA63" s="114">
        <f t="shared" si="30"/>
        <v>0</v>
      </c>
      <c r="AB63" s="114">
        <f t="shared" si="30"/>
        <v>0</v>
      </c>
      <c r="AC63" s="114">
        <f t="shared" si="30"/>
        <v>0</v>
      </c>
      <c r="AD63" s="114">
        <f t="shared" si="30"/>
        <v>0</v>
      </c>
      <c r="AE63" s="114">
        <f t="shared" si="30"/>
        <v>0</v>
      </c>
      <c r="AF63" s="114">
        <f t="shared" si="30"/>
        <v>0</v>
      </c>
      <c r="AG63" s="133">
        <f t="shared" ref="AG63:AG91" si="57">IFERROR(AVERAGE(U63:AF63),0)</f>
        <v>0</v>
      </c>
      <c r="AI63" s="159">
        <f t="shared" ref="AI63:AI91" si="58">+IFERROR(E63*(1+$AK$2),0)</f>
        <v>0</v>
      </c>
      <c r="AJ63" s="159">
        <f t="shared" ref="AJ63:AJ91" si="59">+IFERROR(AI63-E63,0)</f>
        <v>0</v>
      </c>
      <c r="AK63" s="193">
        <f t="shared" ref="AK63:AK91" si="60">+AJ63*12*AG63</f>
        <v>0</v>
      </c>
      <c r="AL63" s="193">
        <f t="shared" ref="AL63:AL91" si="61">+AK63+S63</f>
        <v>0</v>
      </c>
      <c r="AM63" s="160" t="e">
        <f t="shared" ref="AM63" si="62">+AJ63/E63</f>
        <v>#N/A</v>
      </c>
      <c r="AN63" s="160" t="e">
        <f t="shared" ref="AN63" si="63">+AK63/S63</f>
        <v>#DIV/0!</v>
      </c>
    </row>
    <row r="64" spans="1:40">
      <c r="A64" s="94" t="str">
        <f t="shared" ref="A64:A90" si="64">$A$1&amp;"Rolloff"&amp;C64</f>
        <v>CITY of SHELTON-REGULATEDRolloffROLID</v>
      </c>
      <c r="B64" s="94">
        <f t="shared" si="13"/>
        <v>1</v>
      </c>
      <c r="C64" s="110" t="s">
        <v>333</v>
      </c>
      <c r="D64" s="110" t="str">
        <f>VLOOKUP(C64,'[29]RM Revenue'!J:K,2,FALSE)</f>
        <v>ROLL OFF-LID</v>
      </c>
      <c r="E64" s="112">
        <f>VLOOKUP(A64,'[29]Service Codes'!$A$1:$H$808,8,FALSE)</f>
        <v>14.56</v>
      </c>
      <c r="F64" s="112"/>
      <c r="G64" s="113">
        <f>SUMIF('[29]RM Revenue'!$B:$B,'Shelton Regulated - Price Out'!$A64,'[29]RM Revenue'!S:S)</f>
        <v>145.6</v>
      </c>
      <c r="H64" s="113">
        <f>SUMIF('[29]RM Revenue'!$B:$B,'Shelton Regulated - Price Out'!$A64,'[29]RM Revenue'!T:T)</f>
        <v>145.6</v>
      </c>
      <c r="I64" s="113">
        <f>SUMIF('[29]RM Revenue'!$B:$B,'Shelton Regulated - Price Out'!$A64,'[29]RM Revenue'!U:U)</f>
        <v>145.6</v>
      </c>
      <c r="J64" s="113">
        <f>SUMIF('[29]RM Revenue'!$B:$B,'Shelton Regulated - Price Out'!$A64,'[29]RM Revenue'!V:V)</f>
        <v>145.6</v>
      </c>
      <c r="K64" s="113">
        <f>SUMIF('[29]RM Revenue'!$B:$B,'Shelton Regulated - Price Out'!$A64,'[29]RM Revenue'!W:W)</f>
        <v>145.6</v>
      </c>
      <c r="L64" s="113">
        <f>SUMIF('[29]RM Revenue'!$B:$B,'Shelton Regulated - Price Out'!$A64,'[29]RM Revenue'!X:X)</f>
        <v>145.6</v>
      </c>
      <c r="M64" s="113">
        <f>SUMIF('[29]RM Revenue'!$B:$B,'Shelton Regulated - Price Out'!$A64,'[29]RM Revenue'!Y:Y)</f>
        <v>155.4</v>
      </c>
      <c r="N64" s="113">
        <f>SUMIF('[29]RM Revenue'!$B:$B,'Shelton Regulated - Price Out'!$A64,'[29]RM Revenue'!Z:Z)</f>
        <v>156.76</v>
      </c>
      <c r="O64" s="113">
        <f>SUMIF('[29]RM Revenue'!$B:$B,'Shelton Regulated - Price Out'!$A64,'[29]RM Revenue'!AA:AA)</f>
        <v>160.16</v>
      </c>
      <c r="P64" s="113">
        <f>SUMIF('[29]RM Revenue'!$B:$B,'Shelton Regulated - Price Out'!$A64,'[29]RM Revenue'!AB:AB)</f>
        <v>160.16</v>
      </c>
      <c r="Q64" s="113">
        <f>SUMIF('[29]RM Revenue'!$B:$B,'Shelton Regulated - Price Out'!$A64,'[29]RM Revenue'!AC:AC)</f>
        <v>160.16</v>
      </c>
      <c r="R64" s="113">
        <f>SUMIF('[29]RM Revenue'!$B:$B,'Shelton Regulated - Price Out'!$A64,'[29]RM Revenue'!AD:AD)</f>
        <v>174.72</v>
      </c>
      <c r="S64" s="114">
        <f t="shared" si="56"/>
        <v>1840.9600000000003</v>
      </c>
      <c r="T64" s="114"/>
      <c r="U64" s="114">
        <f t="shared" si="44"/>
        <v>10</v>
      </c>
      <c r="V64" s="114">
        <f t="shared" si="44"/>
        <v>10</v>
      </c>
      <c r="W64" s="114">
        <f t="shared" si="44"/>
        <v>10</v>
      </c>
      <c r="X64" s="114">
        <f t="shared" si="30"/>
        <v>10</v>
      </c>
      <c r="Y64" s="114">
        <f t="shared" si="30"/>
        <v>10</v>
      </c>
      <c r="Z64" s="114">
        <f t="shared" si="30"/>
        <v>10</v>
      </c>
      <c r="AA64" s="114">
        <f t="shared" si="30"/>
        <v>10.673076923076923</v>
      </c>
      <c r="AB64" s="114">
        <f t="shared" si="30"/>
        <v>10.766483516483515</v>
      </c>
      <c r="AC64" s="114">
        <f t="shared" si="30"/>
        <v>11</v>
      </c>
      <c r="AD64" s="114">
        <f t="shared" si="30"/>
        <v>11</v>
      </c>
      <c r="AE64" s="114">
        <f t="shared" si="30"/>
        <v>11</v>
      </c>
      <c r="AF64" s="114">
        <f t="shared" si="30"/>
        <v>12</v>
      </c>
      <c r="AG64" s="133">
        <f t="shared" si="57"/>
        <v>10.536630036630036</v>
      </c>
      <c r="AI64" s="159">
        <f t="shared" si="58"/>
        <v>14.599673002902998</v>
      </c>
      <c r="AJ64" s="159">
        <f t="shared" si="59"/>
        <v>3.9673002902997467E-2</v>
      </c>
      <c r="AK64" s="193">
        <f t="shared" si="60"/>
        <v>5.016237048372405</v>
      </c>
      <c r="AL64" s="193">
        <f t="shared" si="61"/>
        <v>1845.9762370483727</v>
      </c>
      <c r="AM64" s="160">
        <f t="shared" ref="AM64:AM91" si="65">+AJ64/E64</f>
        <v>2.7247941554256502E-3</v>
      </c>
      <c r="AN64" s="160">
        <f t="shared" ref="AN64:AN91" si="66">+AK64/S64</f>
        <v>2.7247941554256498E-3</v>
      </c>
    </row>
    <row r="65" spans="1:40">
      <c r="A65" s="94" t="str">
        <f>$A$1&amp;"Rolloff"&amp;C65</f>
        <v>CITY of SHELTON-REGULATEDRolloffRORENT20D</v>
      </c>
      <c r="B65" s="94">
        <f t="shared" si="13"/>
        <v>1</v>
      </c>
      <c r="C65" s="110" t="s">
        <v>328</v>
      </c>
      <c r="D65" s="110" t="str">
        <f>VLOOKUP(C65,'[29]RM Revenue'!J:K,2,FALSE)</f>
        <v>20YD ROLL OFF-DAILY RENT</v>
      </c>
      <c r="E65" s="112">
        <f>VLOOKUP(A65,'[29]Service Codes'!$A$1:$H$808,8,FALSE)</f>
        <v>180.3</v>
      </c>
      <c r="F65" s="112"/>
      <c r="G65" s="113">
        <f>SUMIF('[29]RM Revenue'!$B:$B,'Shelton Regulated - Price Out'!$A65,'[29]RM Revenue'!S:S)</f>
        <v>162.27000000000001</v>
      </c>
      <c r="H65" s="113">
        <f>SUMIF('[29]RM Revenue'!$B:$B,'Shelton Regulated - Price Out'!$A65,'[29]RM Revenue'!T:T)</f>
        <v>222.37</v>
      </c>
      <c r="I65" s="113">
        <f>SUMIF('[29]RM Revenue'!$B:$B,'Shelton Regulated - Price Out'!$A65,'[29]RM Revenue'!U:U)</f>
        <v>594.99</v>
      </c>
      <c r="J65" s="113">
        <f>SUMIF('[29]RM Revenue'!$B:$B,'Shelton Regulated - Price Out'!$A65,'[29]RM Revenue'!V:V)</f>
        <v>847.41000000000008</v>
      </c>
      <c r="K65" s="113">
        <f>SUMIF('[29]RM Revenue'!$B:$B,'Shelton Regulated - Price Out'!$A65,'[29]RM Revenue'!W:W)</f>
        <v>1460.4299999999998</v>
      </c>
      <c r="L65" s="113">
        <f>SUMIF('[29]RM Revenue'!$B:$B,'Shelton Regulated - Price Out'!$A65,'[29]RM Revenue'!X:X)</f>
        <v>1081.8</v>
      </c>
      <c r="M65" s="113">
        <f>SUMIF('[29]RM Revenue'!$B:$B,'Shelton Regulated - Price Out'!$A65,'[29]RM Revenue'!Y:Y)</f>
        <v>534.89</v>
      </c>
      <c r="N65" s="113">
        <f>SUMIF('[29]RM Revenue'!$B:$B,'Shelton Regulated - Price Out'!$A65,'[29]RM Revenue'!Z:Z)</f>
        <v>540.9</v>
      </c>
      <c r="O65" s="113">
        <f>SUMIF('[29]RM Revenue'!$B:$B,'Shelton Regulated - Price Out'!$A65,'[29]RM Revenue'!AA:AA)</f>
        <v>643.06999999999994</v>
      </c>
      <c r="P65" s="113">
        <f>SUMIF('[29]RM Revenue'!$B:$B,'Shelton Regulated - Price Out'!$A65,'[29]RM Revenue'!AB:AB)</f>
        <v>558.92999999999995</v>
      </c>
      <c r="Q65" s="113">
        <f>SUMIF('[29]RM Revenue'!$B:$B,'Shelton Regulated - Price Out'!$A65,'[29]RM Revenue'!AC:AC)</f>
        <v>601</v>
      </c>
      <c r="R65" s="113">
        <f>SUMIF('[29]RM Revenue'!$B:$B,'Shelton Regulated - Price Out'!$A65,'[29]RM Revenue'!AD:AD)</f>
        <v>360.6</v>
      </c>
      <c r="S65" s="114">
        <f>SUM(G65:R65)</f>
        <v>7608.66</v>
      </c>
      <c r="T65" s="114"/>
      <c r="U65" s="114">
        <f t="shared" si="44"/>
        <v>0.9</v>
      </c>
      <c r="V65" s="114">
        <f t="shared" si="44"/>
        <v>1.2333333333333332</v>
      </c>
      <c r="W65" s="114">
        <f t="shared" si="44"/>
        <v>3.3</v>
      </c>
      <c r="X65" s="114">
        <f t="shared" si="44"/>
        <v>4.7</v>
      </c>
      <c r="Y65" s="114">
        <f t="shared" si="44"/>
        <v>8.0999999999999979</v>
      </c>
      <c r="Z65" s="114">
        <f t="shared" si="44"/>
        <v>5.9999999999999991</v>
      </c>
      <c r="AA65" s="114">
        <f t="shared" si="44"/>
        <v>2.9666666666666663</v>
      </c>
      <c r="AB65" s="114">
        <f t="shared" si="44"/>
        <v>2.9999999999999996</v>
      </c>
      <c r="AC65" s="114">
        <f t="shared" si="44"/>
        <v>3.566666666666666</v>
      </c>
      <c r="AD65" s="114">
        <f t="shared" si="44"/>
        <v>3.0999999999999996</v>
      </c>
      <c r="AE65" s="114">
        <f t="shared" si="44"/>
        <v>3.333333333333333</v>
      </c>
      <c r="AF65" s="114">
        <f t="shared" si="44"/>
        <v>2</v>
      </c>
      <c r="AG65" s="133">
        <f t="shared" si="57"/>
        <v>3.5166666666666662</v>
      </c>
      <c r="AI65" s="159">
        <f t="shared" si="58"/>
        <v>180.79128038622324</v>
      </c>
      <c r="AJ65" s="159">
        <f t="shared" si="59"/>
        <v>0.49128038622322379</v>
      </c>
      <c r="AK65" s="193">
        <f t="shared" si="60"/>
        <v>20.732032298620041</v>
      </c>
      <c r="AL65" s="193">
        <f t="shared" si="61"/>
        <v>7629.3920322986196</v>
      </c>
      <c r="AM65" s="160">
        <f t="shared" si="65"/>
        <v>2.724794155425534E-3</v>
      </c>
      <c r="AN65" s="160">
        <f t="shared" si="66"/>
        <v>2.7247941554255336E-3</v>
      </c>
    </row>
    <row r="66" spans="1:40">
      <c r="A66" s="94" t="str">
        <f>$A$1&amp;"Rolloff"&amp;C66</f>
        <v>CITY of SHELTON-REGULATEDRolloffRORENT40D</v>
      </c>
      <c r="B66" s="94">
        <f t="shared" si="13"/>
        <v>1</v>
      </c>
      <c r="C66" s="110" t="s">
        <v>329</v>
      </c>
      <c r="D66" s="110" t="str">
        <f>VLOOKUP(C66,'[29]RM Revenue'!J:K,2,FALSE)</f>
        <v>40YD ROLL OFF-DAILY RENT</v>
      </c>
      <c r="E66" s="112">
        <f>VLOOKUP(A66,'[29]Service Codes'!$A$1:$H$808,8,FALSE)</f>
        <v>283.8</v>
      </c>
      <c r="F66" s="112"/>
      <c r="G66" s="113">
        <f>SUMIF('[29]RM Revenue'!$B:$B,'Shelton Regulated - Price Out'!$A66,'[29]RM Revenue'!S:S)</f>
        <v>529.76</v>
      </c>
      <c r="H66" s="113">
        <f>SUMIF('[29]RM Revenue'!$B:$B,'Shelton Regulated - Price Out'!$A66,'[29]RM Revenue'!T:T)</f>
        <v>567.6</v>
      </c>
      <c r="I66" s="113">
        <f>SUMIF('[29]RM Revenue'!$B:$B,'Shelton Regulated - Price Out'!$A66,'[29]RM Revenue'!U:U)</f>
        <v>1228.02</v>
      </c>
      <c r="J66" s="113">
        <f>SUMIF('[29]RM Revenue'!$B:$B,'Shelton Regulated - Price Out'!$A66,'[29]RM Revenue'!V:V)</f>
        <v>851.4</v>
      </c>
      <c r="K66" s="113">
        <f>SUMIF('[29]RM Revenue'!$B:$B,'Shelton Regulated - Price Out'!$A66,'[29]RM Revenue'!W:W)</f>
        <v>860.86</v>
      </c>
      <c r="L66" s="113">
        <f>SUMIF('[29]RM Revenue'!$B:$B,'Shelton Regulated - Price Out'!$A66,'[29]RM Revenue'!X:X)</f>
        <v>567.6</v>
      </c>
      <c r="M66" s="113">
        <f>SUMIF('[29]RM Revenue'!$B:$B,'Shelton Regulated - Price Out'!$A66,'[29]RM Revenue'!Y:Y)</f>
        <v>756.8</v>
      </c>
      <c r="N66" s="113">
        <f>SUMIF('[29]RM Revenue'!$B:$B,'Shelton Regulated - Price Out'!$A66,'[29]RM Revenue'!Z:Z)</f>
        <v>1125.74</v>
      </c>
      <c r="O66" s="113">
        <f>SUMIF('[29]RM Revenue'!$B:$B,'Shelton Regulated - Price Out'!$A66,'[29]RM Revenue'!AA:AA)</f>
        <v>964.92</v>
      </c>
      <c r="P66" s="113">
        <f>SUMIF('[29]RM Revenue'!$B:$B,'Shelton Regulated - Price Out'!$A66,'[29]RM Revenue'!AB:AB)</f>
        <v>1116.28</v>
      </c>
      <c r="Q66" s="113">
        <f>SUMIF('[29]RM Revenue'!$B:$B,'Shelton Regulated - Price Out'!$A66,'[29]RM Revenue'!AC:AC)</f>
        <v>1135.2</v>
      </c>
      <c r="R66" s="113">
        <f>SUMIF('[29]RM Revenue'!$B:$B,'Shelton Regulated - Price Out'!$A66,'[29]RM Revenue'!AD:AD)</f>
        <v>1135.2</v>
      </c>
      <c r="S66" s="114">
        <f>SUM(G66:R66)</f>
        <v>10839.380000000003</v>
      </c>
      <c r="T66" s="114"/>
      <c r="U66" s="114">
        <f t="shared" si="44"/>
        <v>1.8666666666666665</v>
      </c>
      <c r="V66" s="114">
        <f t="shared" si="44"/>
        <v>2</v>
      </c>
      <c r="W66" s="114">
        <f t="shared" si="44"/>
        <v>4.3270613107822404</v>
      </c>
      <c r="X66" s="114">
        <f t="shared" si="44"/>
        <v>3</v>
      </c>
      <c r="Y66" s="114">
        <f t="shared" si="44"/>
        <v>3.0333333333333332</v>
      </c>
      <c r="Z66" s="114">
        <f t="shared" si="44"/>
        <v>2</v>
      </c>
      <c r="AA66" s="114">
        <f t="shared" si="44"/>
        <v>2.6666666666666665</v>
      </c>
      <c r="AB66" s="114">
        <f t="shared" si="44"/>
        <v>3.9666666666666663</v>
      </c>
      <c r="AC66" s="114">
        <f t="shared" si="44"/>
        <v>3.4</v>
      </c>
      <c r="AD66" s="114">
        <f t="shared" si="44"/>
        <v>3.9333333333333331</v>
      </c>
      <c r="AE66" s="114">
        <f t="shared" si="44"/>
        <v>4</v>
      </c>
      <c r="AF66" s="114">
        <f t="shared" si="44"/>
        <v>4</v>
      </c>
      <c r="AG66" s="133">
        <f t="shared" si="57"/>
        <v>3.1828106647874086</v>
      </c>
      <c r="AI66" s="159">
        <f t="shared" si="58"/>
        <v>284.57329658130982</v>
      </c>
      <c r="AJ66" s="159">
        <f t="shared" si="59"/>
        <v>0.77329658130980761</v>
      </c>
      <c r="AK66" s="193">
        <f t="shared" si="60"/>
        <v>29.53507927243799</v>
      </c>
      <c r="AL66" s="193">
        <f t="shared" si="61"/>
        <v>10868.915079272441</v>
      </c>
      <c r="AM66" s="160">
        <f t="shared" si="65"/>
        <v>2.7247941554256784E-3</v>
      </c>
      <c r="AN66" s="160">
        <f t="shared" si="66"/>
        <v>2.7247941554256775E-3</v>
      </c>
    </row>
    <row r="67" spans="1:40" s="92" customFormat="1">
      <c r="A67" s="92" t="str">
        <f t="shared" si="64"/>
        <v>CITY of SHELTON-REGULATEDRolloffRORENT10M</v>
      </c>
      <c r="B67" s="92">
        <f t="shared" si="13"/>
        <v>1</v>
      </c>
      <c r="C67" s="110" t="s">
        <v>330</v>
      </c>
      <c r="D67" s="110" t="str">
        <f>VLOOKUP(C67,'[29]RM Revenue'!J:K,2,FALSE)</f>
        <v>10YD ROLL OFF MTHLY RENT</v>
      </c>
      <c r="E67" s="112">
        <f>VLOOKUP(A67,'[29]Service Codes'!$A$1:$H$808,8,FALSE)</f>
        <v>83.93</v>
      </c>
      <c r="F67" s="112"/>
      <c r="G67" s="113">
        <f>SUMIF('[29]RM Revenue'!$B:$B,'Shelton Regulated - Price Out'!$A67,'[29]RM Revenue'!S:S)</f>
        <v>83.93</v>
      </c>
      <c r="H67" s="113">
        <f>SUMIF('[29]RM Revenue'!$B:$B,'Shelton Regulated - Price Out'!$A67,'[29]RM Revenue'!T:T)</f>
        <v>83.93</v>
      </c>
      <c r="I67" s="113">
        <f>SUMIF('[29]RM Revenue'!$B:$B,'Shelton Regulated - Price Out'!$A67,'[29]RM Revenue'!U:U)</f>
        <v>83.93</v>
      </c>
      <c r="J67" s="113">
        <f>SUMIF('[29]RM Revenue'!$B:$B,'Shelton Regulated - Price Out'!$A67,'[29]RM Revenue'!V:V)</f>
        <v>83.93</v>
      </c>
      <c r="K67" s="113">
        <f>SUMIF('[29]RM Revenue'!$B:$B,'Shelton Regulated - Price Out'!$A67,'[29]RM Revenue'!W:W)</f>
        <v>83.93</v>
      </c>
      <c r="L67" s="113">
        <f>SUMIF('[29]RM Revenue'!$B:$B,'Shelton Regulated - Price Out'!$A67,'[29]RM Revenue'!X:X)</f>
        <v>83.93</v>
      </c>
      <c r="M67" s="113">
        <f>SUMIF('[29]RM Revenue'!$B:$B,'Shelton Regulated - Price Out'!$A67,'[29]RM Revenue'!Y:Y)</f>
        <v>83.93</v>
      </c>
      <c r="N67" s="113">
        <f>SUMIF('[29]RM Revenue'!$B:$B,'Shelton Regulated - Price Out'!$A67,'[29]RM Revenue'!Z:Z)</f>
        <v>83.93</v>
      </c>
      <c r="O67" s="113">
        <f>SUMIF('[29]RM Revenue'!$B:$B,'Shelton Regulated - Price Out'!$A67,'[29]RM Revenue'!AA:AA)</f>
        <v>83.93</v>
      </c>
      <c r="P67" s="113">
        <f>SUMIF('[29]RM Revenue'!$B:$B,'Shelton Regulated - Price Out'!$A67,'[29]RM Revenue'!AB:AB)</f>
        <v>83.93</v>
      </c>
      <c r="Q67" s="113">
        <f>SUMIF('[29]RM Revenue'!$B:$B,'Shelton Regulated - Price Out'!$A67,'[29]RM Revenue'!AC:AC)</f>
        <v>83.93</v>
      </c>
      <c r="R67" s="113">
        <f>SUMIF('[29]RM Revenue'!$B:$B,'Shelton Regulated - Price Out'!$A67,'[29]RM Revenue'!AD:AD)</f>
        <v>83.93</v>
      </c>
      <c r="S67" s="113">
        <f t="shared" si="56"/>
        <v>1007.1600000000003</v>
      </c>
      <c r="T67" s="113"/>
      <c r="U67" s="113">
        <f t="shared" si="44"/>
        <v>1</v>
      </c>
      <c r="V67" s="113">
        <f t="shared" si="44"/>
        <v>1</v>
      </c>
      <c r="W67" s="113">
        <f t="shared" si="44"/>
        <v>1</v>
      </c>
      <c r="X67" s="113">
        <f t="shared" si="30"/>
        <v>1</v>
      </c>
      <c r="Y67" s="113">
        <f t="shared" si="30"/>
        <v>1</v>
      </c>
      <c r="Z67" s="113">
        <f t="shared" si="30"/>
        <v>1</v>
      </c>
      <c r="AA67" s="113">
        <f t="shared" si="30"/>
        <v>1</v>
      </c>
      <c r="AB67" s="113">
        <f t="shared" si="44"/>
        <v>1</v>
      </c>
      <c r="AC67" s="113">
        <f t="shared" si="44"/>
        <v>1</v>
      </c>
      <c r="AD67" s="113">
        <f t="shared" si="44"/>
        <v>1</v>
      </c>
      <c r="AE67" s="113">
        <f t="shared" si="44"/>
        <v>1</v>
      </c>
      <c r="AF67" s="113">
        <f t="shared" si="44"/>
        <v>1</v>
      </c>
      <c r="AG67" s="133">
        <f t="shared" si="57"/>
        <v>1</v>
      </c>
      <c r="AH67" s="109"/>
      <c r="AI67" s="159">
        <f t="shared" si="58"/>
        <v>84.158691973464883</v>
      </c>
      <c r="AJ67" s="159">
        <f t="shared" si="59"/>
        <v>0.22869197346487624</v>
      </c>
      <c r="AK67" s="193">
        <f t="shared" si="60"/>
        <v>2.7443036815785149</v>
      </c>
      <c r="AL67" s="193">
        <f t="shared" si="61"/>
        <v>1009.9043036815788</v>
      </c>
      <c r="AM67" s="160">
        <f t="shared" si="65"/>
        <v>2.7247941554256667E-3</v>
      </c>
      <c r="AN67" s="160">
        <f t="shared" si="66"/>
        <v>2.7247941554256663E-3</v>
      </c>
    </row>
    <row r="68" spans="1:40" s="92" customFormat="1">
      <c r="A68" s="92" t="str">
        <f t="shared" si="64"/>
        <v>CITY of SHELTON-REGULATEDRolloffRORENT20M</v>
      </c>
      <c r="B68" s="92">
        <f t="shared" si="13"/>
        <v>1</v>
      </c>
      <c r="C68" s="110" t="s">
        <v>331</v>
      </c>
      <c r="D68" s="110" t="str">
        <f>VLOOKUP(C68,'[29]RM Revenue'!J:K,2,FALSE)</f>
        <v>20YD ROLL OFF-MNTHLY RENT</v>
      </c>
      <c r="E68" s="112">
        <f>VLOOKUP(A68,'[29]Service Codes'!$A$1:$H$808,8,FALSE)</f>
        <v>97.48</v>
      </c>
      <c r="F68" s="112"/>
      <c r="G68" s="113">
        <f>SUMIF('[29]RM Revenue'!$B:$B,'Shelton Regulated - Price Out'!$A68,'[29]RM Revenue'!S:S)</f>
        <v>877.32</v>
      </c>
      <c r="H68" s="113">
        <f>SUMIF('[29]RM Revenue'!$B:$B,'Shelton Regulated - Price Out'!$A68,'[29]RM Revenue'!T:T)</f>
        <v>877.32</v>
      </c>
      <c r="I68" s="113">
        <f>SUMIF('[29]RM Revenue'!$B:$B,'Shelton Regulated - Price Out'!$A68,'[29]RM Revenue'!U:U)</f>
        <v>877.32</v>
      </c>
      <c r="J68" s="113">
        <f>SUMIF('[29]RM Revenue'!$B:$B,'Shelton Regulated - Price Out'!$A68,'[29]RM Revenue'!V:V)</f>
        <v>877.32</v>
      </c>
      <c r="K68" s="113">
        <f>SUMIF('[29]RM Revenue'!$B:$B,'Shelton Regulated - Price Out'!$A68,'[29]RM Revenue'!W:W)</f>
        <v>877.32</v>
      </c>
      <c r="L68" s="113">
        <f>SUMIF('[29]RM Revenue'!$B:$B,'Shelton Regulated - Price Out'!$A68,'[29]RM Revenue'!X:X)</f>
        <v>877.32</v>
      </c>
      <c r="M68" s="113">
        <f>SUMIF('[29]RM Revenue'!$B:$B,'Shelton Regulated - Price Out'!$A68,'[29]RM Revenue'!Y:Y)</f>
        <v>877.32</v>
      </c>
      <c r="N68" s="113">
        <f>SUMIF('[29]RM Revenue'!$B:$B,'Shelton Regulated - Price Out'!$A68,'[29]RM Revenue'!Z:Z)</f>
        <v>952.06</v>
      </c>
      <c r="O68" s="113">
        <f>SUMIF('[29]RM Revenue'!$B:$B,'Shelton Regulated - Price Out'!$A68,'[29]RM Revenue'!AA:AA)</f>
        <v>974.8</v>
      </c>
      <c r="P68" s="113">
        <f>SUMIF('[29]RM Revenue'!$B:$B,'Shelton Regulated - Price Out'!$A68,'[29]RM Revenue'!AB:AB)</f>
        <v>974.8</v>
      </c>
      <c r="Q68" s="113">
        <f>SUMIF('[29]RM Revenue'!$B:$B,'Shelton Regulated - Price Out'!$A68,'[29]RM Revenue'!AC:AC)</f>
        <v>974.8</v>
      </c>
      <c r="R68" s="113">
        <f>SUMIF('[29]RM Revenue'!$B:$B,'Shelton Regulated - Price Out'!$A68,'[29]RM Revenue'!AD:AD)</f>
        <v>974.8</v>
      </c>
      <c r="S68" s="113">
        <f t="shared" si="56"/>
        <v>10992.499999999998</v>
      </c>
      <c r="T68" s="113"/>
      <c r="U68" s="113">
        <f t="shared" si="44"/>
        <v>9</v>
      </c>
      <c r="V68" s="113">
        <f t="shared" si="44"/>
        <v>9</v>
      </c>
      <c r="W68" s="113">
        <f t="shared" si="44"/>
        <v>9</v>
      </c>
      <c r="X68" s="113">
        <f t="shared" si="44"/>
        <v>9</v>
      </c>
      <c r="Y68" s="113">
        <f t="shared" si="44"/>
        <v>9</v>
      </c>
      <c r="Z68" s="113">
        <f t="shared" si="44"/>
        <v>9</v>
      </c>
      <c r="AA68" s="113">
        <f t="shared" si="44"/>
        <v>9</v>
      </c>
      <c r="AB68" s="113">
        <f t="shared" si="44"/>
        <v>9.7667213787443572</v>
      </c>
      <c r="AC68" s="113">
        <f t="shared" si="44"/>
        <v>10</v>
      </c>
      <c r="AD68" s="113">
        <f t="shared" si="44"/>
        <v>10</v>
      </c>
      <c r="AE68" s="113">
        <f t="shared" si="44"/>
        <v>10</v>
      </c>
      <c r="AF68" s="113">
        <f t="shared" si="44"/>
        <v>10</v>
      </c>
      <c r="AG68" s="133">
        <f t="shared" si="57"/>
        <v>9.397226781562031</v>
      </c>
      <c r="AH68" s="109"/>
      <c r="AI68" s="159">
        <f t="shared" si="58"/>
        <v>97.745612934270895</v>
      </c>
      <c r="AJ68" s="159">
        <f t="shared" si="59"/>
        <v>0.26561293427089083</v>
      </c>
      <c r="AK68" s="193">
        <f t="shared" si="60"/>
        <v>29.952299753516289</v>
      </c>
      <c r="AL68" s="193">
        <f t="shared" si="61"/>
        <v>11022.452299753515</v>
      </c>
      <c r="AM68" s="160">
        <f t="shared" si="65"/>
        <v>2.7247941554256342E-3</v>
      </c>
      <c r="AN68" s="160">
        <f t="shared" si="66"/>
        <v>2.724794155425635E-3</v>
      </c>
    </row>
    <row r="69" spans="1:40" s="92" customFormat="1">
      <c r="A69" s="92" t="str">
        <f t="shared" si="64"/>
        <v>CITY of SHELTON-REGULATEDRolloffRORENT40M</v>
      </c>
      <c r="B69" s="92">
        <f t="shared" si="13"/>
        <v>1</v>
      </c>
      <c r="C69" s="110" t="s">
        <v>332</v>
      </c>
      <c r="D69" s="110" t="str">
        <f>VLOOKUP(C69,'[29]RM Revenue'!J:K,2,FALSE)</f>
        <v>40YD ROLL OFF-MNTHLY RENT</v>
      </c>
      <c r="E69" s="112">
        <f>VLOOKUP(A69,'[29]Service Codes'!$A$1:$H$808,8,FALSE)</f>
        <v>165.74</v>
      </c>
      <c r="F69" s="112"/>
      <c r="G69" s="113">
        <f>SUMIF('[29]RM Revenue'!$B:$B,'Shelton Regulated - Price Out'!$A69,'[29]RM Revenue'!S:S)</f>
        <v>497.22</v>
      </c>
      <c r="H69" s="113">
        <f>SUMIF('[29]RM Revenue'!$B:$B,'Shelton Regulated - Price Out'!$A69,'[29]RM Revenue'!T:T)</f>
        <v>331.48</v>
      </c>
      <c r="I69" s="113">
        <f>SUMIF('[29]RM Revenue'!$B:$B,'Shelton Regulated - Price Out'!$A69,'[29]RM Revenue'!U:U)</f>
        <v>331.48</v>
      </c>
      <c r="J69" s="113">
        <f>SUMIF('[29]RM Revenue'!$B:$B,'Shelton Regulated - Price Out'!$A69,'[29]RM Revenue'!V:V)</f>
        <v>331.48</v>
      </c>
      <c r="K69" s="113">
        <f>SUMIF('[29]RM Revenue'!$B:$B,'Shelton Regulated - Price Out'!$A69,'[29]RM Revenue'!W:W)</f>
        <v>331.48</v>
      </c>
      <c r="L69" s="113">
        <f>SUMIF('[29]RM Revenue'!$B:$B,'Shelton Regulated - Price Out'!$A69,'[29]RM Revenue'!X:X)</f>
        <v>331.48</v>
      </c>
      <c r="M69" s="113">
        <f>SUMIF('[29]RM Revenue'!$B:$B,'Shelton Regulated - Price Out'!$A69,'[29]RM Revenue'!Y:Y)</f>
        <v>331.48</v>
      </c>
      <c r="N69" s="113">
        <f>SUMIF('[29]RM Revenue'!$B:$B,'Shelton Regulated - Price Out'!$A69,'[29]RM Revenue'!Z:Z)</f>
        <v>331.48</v>
      </c>
      <c r="O69" s="113">
        <f>SUMIF('[29]RM Revenue'!$B:$B,'Shelton Regulated - Price Out'!$A69,'[29]RM Revenue'!AA:AA)</f>
        <v>331.48</v>
      </c>
      <c r="P69" s="113">
        <f>SUMIF('[29]RM Revenue'!$B:$B,'Shelton Regulated - Price Out'!$A69,'[29]RM Revenue'!AB:AB)</f>
        <v>331.48</v>
      </c>
      <c r="Q69" s="113">
        <f>SUMIF('[29]RM Revenue'!$B:$B,'Shelton Regulated - Price Out'!$A69,'[29]RM Revenue'!AC:AC)</f>
        <v>331.48</v>
      </c>
      <c r="R69" s="113">
        <f>SUMIF('[29]RM Revenue'!$B:$B,'Shelton Regulated - Price Out'!$A69,'[29]RM Revenue'!AD:AD)</f>
        <v>331.48</v>
      </c>
      <c r="S69" s="113">
        <f t="shared" si="56"/>
        <v>4143.5</v>
      </c>
      <c r="T69" s="113"/>
      <c r="U69" s="113">
        <f t="shared" si="44"/>
        <v>3</v>
      </c>
      <c r="V69" s="113">
        <f t="shared" si="44"/>
        <v>2</v>
      </c>
      <c r="W69" s="113">
        <f t="shared" si="44"/>
        <v>2</v>
      </c>
      <c r="X69" s="113">
        <f t="shared" si="44"/>
        <v>2</v>
      </c>
      <c r="Y69" s="113">
        <f t="shared" si="44"/>
        <v>2</v>
      </c>
      <c r="Z69" s="113">
        <f t="shared" si="44"/>
        <v>2</v>
      </c>
      <c r="AA69" s="113">
        <f t="shared" si="44"/>
        <v>2</v>
      </c>
      <c r="AB69" s="113">
        <f t="shared" si="44"/>
        <v>2</v>
      </c>
      <c r="AC69" s="113">
        <f t="shared" si="44"/>
        <v>2</v>
      </c>
      <c r="AD69" s="113">
        <f t="shared" si="44"/>
        <v>2</v>
      </c>
      <c r="AE69" s="113">
        <f t="shared" si="44"/>
        <v>2</v>
      </c>
      <c r="AF69" s="113">
        <f t="shared" si="44"/>
        <v>2</v>
      </c>
      <c r="AG69" s="133">
        <f t="shared" si="57"/>
        <v>2.0833333333333335</v>
      </c>
      <c r="AH69" s="109"/>
      <c r="AI69" s="159">
        <f t="shared" si="58"/>
        <v>166.19160738332025</v>
      </c>
      <c r="AJ69" s="159">
        <f t="shared" si="59"/>
        <v>0.45160738332023698</v>
      </c>
      <c r="AK69" s="193">
        <f t="shared" si="60"/>
        <v>11.290184583005924</v>
      </c>
      <c r="AL69" s="193">
        <f t="shared" si="61"/>
        <v>4154.7901845830056</v>
      </c>
      <c r="AM69" s="160">
        <f t="shared" si="65"/>
        <v>2.7247941554255882E-3</v>
      </c>
      <c r="AN69" s="160">
        <f t="shared" si="66"/>
        <v>2.7247941554255882E-3</v>
      </c>
    </row>
    <row r="70" spans="1:40" s="92" customFormat="1">
      <c r="A70" s="92" t="str">
        <f t="shared" si="64"/>
        <v>CITY of SHELTON-REGULATEDRolloffCPHAUL15</v>
      </c>
      <c r="B70" s="92">
        <f t="shared" si="13"/>
        <v>1</v>
      </c>
      <c r="C70" s="110" t="s">
        <v>322</v>
      </c>
      <c r="D70" s="110" t="str">
        <f>VLOOKUP(C70,'[29]RM Revenue'!J:K,2,FALSE)</f>
        <v>15YD COMPACTOR-HAUL</v>
      </c>
      <c r="E70" s="112">
        <f>VLOOKUP(A70,'[29]Service Codes'!$A$1:$H$808,8,FALSE)</f>
        <v>146.16999999999999</v>
      </c>
      <c r="F70" s="112"/>
      <c r="G70" s="113">
        <f>SUMIF('[29]RM Revenue'!$B:$B,'Shelton Regulated - Price Out'!$A70,'[29]RM Revenue'!S:S)</f>
        <v>0</v>
      </c>
      <c r="H70" s="113">
        <f>SUMIF('[29]RM Revenue'!$B:$B,'Shelton Regulated - Price Out'!$A70,'[29]RM Revenue'!T:T)</f>
        <v>0</v>
      </c>
      <c r="I70" s="113">
        <f>SUMIF('[29]RM Revenue'!$B:$B,'Shelton Regulated - Price Out'!$A70,'[29]RM Revenue'!U:U)</f>
        <v>0</v>
      </c>
      <c r="J70" s="113">
        <f>SUMIF('[29]RM Revenue'!$B:$B,'Shelton Regulated - Price Out'!$A70,'[29]RM Revenue'!V:V)</f>
        <v>0</v>
      </c>
      <c r="K70" s="113">
        <f>SUMIF('[29]RM Revenue'!$B:$B,'Shelton Regulated - Price Out'!$A70,'[29]RM Revenue'!W:W)</f>
        <v>0</v>
      </c>
      <c r="L70" s="113">
        <f>SUMIF('[29]RM Revenue'!$B:$B,'Shelton Regulated - Price Out'!$A70,'[29]RM Revenue'!X:X)</f>
        <v>0</v>
      </c>
      <c r="M70" s="113">
        <f>SUMIF('[29]RM Revenue'!$B:$B,'Shelton Regulated - Price Out'!$A70,'[29]RM Revenue'!Y:Y)</f>
        <v>0</v>
      </c>
      <c r="N70" s="113">
        <f>SUMIF('[29]RM Revenue'!$B:$B,'Shelton Regulated - Price Out'!$A70,'[29]RM Revenue'!Z:Z)</f>
        <v>0</v>
      </c>
      <c r="O70" s="113">
        <f>SUMIF('[29]RM Revenue'!$B:$B,'Shelton Regulated - Price Out'!$A70,'[29]RM Revenue'!AA:AA)</f>
        <v>0</v>
      </c>
      <c r="P70" s="113">
        <f>SUMIF('[29]RM Revenue'!$B:$B,'Shelton Regulated - Price Out'!$A70,'[29]RM Revenue'!AB:AB)</f>
        <v>0</v>
      </c>
      <c r="Q70" s="113">
        <f>SUMIF('[29]RM Revenue'!$B:$B,'Shelton Regulated - Price Out'!$A70,'[29]RM Revenue'!AC:AC)</f>
        <v>0</v>
      </c>
      <c r="R70" s="113">
        <f>SUMIF('[29]RM Revenue'!$B:$B,'Shelton Regulated - Price Out'!$A70,'[29]RM Revenue'!AD:AD)</f>
        <v>0</v>
      </c>
      <c r="S70" s="113">
        <f t="shared" si="56"/>
        <v>0</v>
      </c>
      <c r="T70" s="113"/>
      <c r="U70" s="113">
        <f t="shared" si="44"/>
        <v>0</v>
      </c>
      <c r="V70" s="113">
        <f t="shared" si="44"/>
        <v>0</v>
      </c>
      <c r="W70" s="113">
        <f t="shared" si="44"/>
        <v>0</v>
      </c>
      <c r="X70" s="113">
        <f t="shared" si="44"/>
        <v>0</v>
      </c>
      <c r="Y70" s="113">
        <f t="shared" si="44"/>
        <v>0</v>
      </c>
      <c r="Z70" s="113">
        <f t="shared" si="44"/>
        <v>0</v>
      </c>
      <c r="AA70" s="113">
        <f t="shared" si="44"/>
        <v>0</v>
      </c>
      <c r="AB70" s="113">
        <f t="shared" si="44"/>
        <v>0</v>
      </c>
      <c r="AC70" s="113">
        <f t="shared" si="44"/>
        <v>0</v>
      </c>
      <c r="AD70" s="113">
        <f t="shared" si="44"/>
        <v>0</v>
      </c>
      <c r="AE70" s="113">
        <f t="shared" si="44"/>
        <v>0</v>
      </c>
      <c r="AF70" s="113">
        <f t="shared" si="44"/>
        <v>0</v>
      </c>
      <c r="AG70" s="133">
        <f t="shared" si="57"/>
        <v>0</v>
      </c>
      <c r="AH70" s="109"/>
      <c r="AI70" s="159">
        <f t="shared" si="58"/>
        <v>146.56828316169856</v>
      </c>
      <c r="AJ70" s="159">
        <f t="shared" si="59"/>
        <v>0.39828316169857203</v>
      </c>
      <c r="AK70" s="193">
        <f t="shared" si="60"/>
        <v>0</v>
      </c>
      <c r="AL70" s="193">
        <f t="shared" si="61"/>
        <v>0</v>
      </c>
      <c r="AM70" s="160">
        <f t="shared" si="65"/>
        <v>2.7247941554256827E-3</v>
      </c>
      <c r="AN70" s="160" t="e">
        <f t="shared" si="66"/>
        <v>#DIV/0!</v>
      </c>
    </row>
    <row r="71" spans="1:40">
      <c r="A71" s="94" t="str">
        <f t="shared" si="64"/>
        <v>CITY of SHELTON-REGULATEDRolloffCPHAUL20</v>
      </c>
      <c r="B71" s="94">
        <f t="shared" si="13"/>
        <v>1</v>
      </c>
      <c r="C71" s="110" t="s">
        <v>323</v>
      </c>
      <c r="D71" s="110" t="str">
        <f>VLOOKUP(C71,'[29]RM Revenue'!J:K,2,FALSE)</f>
        <v>20YD COMPACTOR-HAUL</v>
      </c>
      <c r="E71" s="112">
        <f>VLOOKUP(A71,'[29]Service Codes'!$A$1:$H$808,8,FALSE)</f>
        <v>155.93</v>
      </c>
      <c r="F71" s="112"/>
      <c r="G71" s="113">
        <f>SUMIF('[29]RM Revenue'!$B:$B,'Shelton Regulated - Price Out'!$A71,'[29]RM Revenue'!S:S)</f>
        <v>1715.23</v>
      </c>
      <c r="H71" s="113">
        <f>SUMIF('[29]RM Revenue'!$B:$B,'Shelton Regulated - Price Out'!$A71,'[29]RM Revenue'!T:T)</f>
        <v>1403.37</v>
      </c>
      <c r="I71" s="113">
        <f>SUMIF('[29]RM Revenue'!$B:$B,'Shelton Regulated - Price Out'!$A71,'[29]RM Revenue'!U:U)</f>
        <v>1403.37</v>
      </c>
      <c r="J71" s="113">
        <f>SUMIF('[29]RM Revenue'!$B:$B,'Shelton Regulated - Price Out'!$A71,'[29]RM Revenue'!V:V)</f>
        <v>1871.16</v>
      </c>
      <c r="K71" s="113">
        <f>SUMIF('[29]RM Revenue'!$B:$B,'Shelton Regulated - Price Out'!$A71,'[29]RM Revenue'!W:W)</f>
        <v>1247.44</v>
      </c>
      <c r="L71" s="113">
        <f>SUMIF('[29]RM Revenue'!$B:$B,'Shelton Regulated - Price Out'!$A71,'[29]RM Revenue'!X:X)</f>
        <v>1559.3</v>
      </c>
      <c r="M71" s="113">
        <f>SUMIF('[29]RM Revenue'!$B:$B,'Shelton Regulated - Price Out'!$A71,'[29]RM Revenue'!Y:Y)</f>
        <v>935.58</v>
      </c>
      <c r="N71" s="113">
        <f>SUMIF('[29]RM Revenue'!$B:$B,'Shelton Regulated - Price Out'!$A71,'[29]RM Revenue'!Z:Z)</f>
        <v>1091.51</v>
      </c>
      <c r="O71" s="113">
        <f>SUMIF('[29]RM Revenue'!$B:$B,'Shelton Regulated - Price Out'!$A71,'[29]RM Revenue'!AA:AA)</f>
        <v>623.72</v>
      </c>
      <c r="P71" s="113">
        <f>SUMIF('[29]RM Revenue'!$B:$B,'Shelton Regulated - Price Out'!$A71,'[29]RM Revenue'!AB:AB)</f>
        <v>779.65</v>
      </c>
      <c r="Q71" s="113">
        <f>SUMIF('[29]RM Revenue'!$B:$B,'Shelton Regulated - Price Out'!$A71,'[29]RM Revenue'!AC:AC)</f>
        <v>467.79</v>
      </c>
      <c r="R71" s="113">
        <f>SUMIF('[29]RM Revenue'!$B:$B,'Shelton Regulated - Price Out'!$A71,'[29]RM Revenue'!AD:AD)</f>
        <v>467.79</v>
      </c>
      <c r="S71" s="114">
        <f t="shared" si="56"/>
        <v>13565.91</v>
      </c>
      <c r="T71" s="114"/>
      <c r="U71" s="114">
        <f t="shared" si="44"/>
        <v>11</v>
      </c>
      <c r="V71" s="114">
        <f t="shared" si="44"/>
        <v>8.9999999999999982</v>
      </c>
      <c r="W71" s="114">
        <f t="shared" si="44"/>
        <v>8.9999999999999982</v>
      </c>
      <c r="X71" s="114">
        <f t="shared" si="44"/>
        <v>12</v>
      </c>
      <c r="Y71" s="114">
        <f t="shared" si="44"/>
        <v>8</v>
      </c>
      <c r="Z71" s="114">
        <f t="shared" si="44"/>
        <v>10</v>
      </c>
      <c r="AA71" s="114">
        <f t="shared" si="44"/>
        <v>6</v>
      </c>
      <c r="AB71" s="114">
        <f t="shared" si="44"/>
        <v>7</v>
      </c>
      <c r="AC71" s="114">
        <f t="shared" si="44"/>
        <v>4</v>
      </c>
      <c r="AD71" s="114">
        <f t="shared" si="44"/>
        <v>5</v>
      </c>
      <c r="AE71" s="114">
        <f t="shared" si="44"/>
        <v>3</v>
      </c>
      <c r="AF71" s="114">
        <f t="shared" si="44"/>
        <v>3</v>
      </c>
      <c r="AG71" s="133">
        <f t="shared" si="57"/>
        <v>7.25</v>
      </c>
      <c r="AI71" s="159">
        <f t="shared" si="58"/>
        <v>156.35487715265552</v>
      </c>
      <c r="AJ71" s="159">
        <f t="shared" si="59"/>
        <v>0.42487715265551174</v>
      </c>
      <c r="AK71" s="193">
        <f t="shared" si="60"/>
        <v>36.964312281029521</v>
      </c>
      <c r="AL71" s="193">
        <f t="shared" si="61"/>
        <v>13602.87431228103</v>
      </c>
      <c r="AM71" s="160">
        <f t="shared" si="65"/>
        <v>2.7247941554255865E-3</v>
      </c>
      <c r="AN71" s="160">
        <f t="shared" si="66"/>
        <v>2.7247941554255869E-3</v>
      </c>
    </row>
    <row r="72" spans="1:40">
      <c r="A72" s="94" t="str">
        <f t="shared" si="64"/>
        <v>CITY of SHELTON-REGULATEDRolloffCPHAUL35</v>
      </c>
      <c r="B72" s="94">
        <f t="shared" si="13"/>
        <v>1</v>
      </c>
      <c r="C72" s="110" t="s">
        <v>326</v>
      </c>
      <c r="D72" s="110" t="str">
        <f>VLOOKUP(C72,'[29]RM Revenue'!J:K,2,FALSE)</f>
        <v>35YD COMPACTOR-HAUL</v>
      </c>
      <c r="E72" s="112">
        <f>VLOOKUP(A72,'[29]Service Codes'!$A$1:$H$808,8,FALSE)</f>
        <v>224.09</v>
      </c>
      <c r="F72" s="112"/>
      <c r="G72" s="113">
        <f>SUMIF('[29]RM Revenue'!$B:$B,'Shelton Regulated - Price Out'!$A72,'[29]RM Revenue'!S:S)</f>
        <v>448.18</v>
      </c>
      <c r="H72" s="113">
        <f>SUMIF('[29]RM Revenue'!$B:$B,'Shelton Regulated - Price Out'!$A72,'[29]RM Revenue'!T:T)</f>
        <v>672.27</v>
      </c>
      <c r="I72" s="113">
        <f>SUMIF('[29]RM Revenue'!$B:$B,'Shelton Regulated - Price Out'!$A72,'[29]RM Revenue'!U:U)</f>
        <v>448.18</v>
      </c>
      <c r="J72" s="113">
        <f>SUMIF('[29]RM Revenue'!$B:$B,'Shelton Regulated - Price Out'!$A72,'[29]RM Revenue'!V:V)</f>
        <v>672.27</v>
      </c>
      <c r="K72" s="113">
        <f>SUMIF('[29]RM Revenue'!$B:$B,'Shelton Regulated - Price Out'!$A72,'[29]RM Revenue'!W:W)</f>
        <v>448.18</v>
      </c>
      <c r="L72" s="113">
        <f>SUMIF('[29]RM Revenue'!$B:$B,'Shelton Regulated - Price Out'!$A72,'[29]RM Revenue'!X:X)</f>
        <v>672.27</v>
      </c>
      <c r="M72" s="113">
        <f>SUMIF('[29]RM Revenue'!$B:$B,'Shelton Regulated - Price Out'!$A72,'[29]RM Revenue'!Y:Y)</f>
        <v>672.27</v>
      </c>
      <c r="N72" s="113">
        <f>SUMIF('[29]RM Revenue'!$B:$B,'Shelton Regulated - Price Out'!$A72,'[29]RM Revenue'!Z:Z)</f>
        <v>448.18</v>
      </c>
      <c r="O72" s="113">
        <f>SUMIF('[29]RM Revenue'!$B:$B,'Shelton Regulated - Price Out'!$A72,'[29]RM Revenue'!AA:AA)</f>
        <v>672.27</v>
      </c>
      <c r="P72" s="113">
        <f>SUMIF('[29]RM Revenue'!$B:$B,'Shelton Regulated - Price Out'!$A72,'[29]RM Revenue'!AB:AB)</f>
        <v>224.09</v>
      </c>
      <c r="Q72" s="113">
        <f>SUMIF('[29]RM Revenue'!$B:$B,'Shelton Regulated - Price Out'!$A72,'[29]RM Revenue'!AC:AC)</f>
        <v>672.27</v>
      </c>
      <c r="R72" s="113">
        <f>SUMIF('[29]RM Revenue'!$B:$B,'Shelton Regulated - Price Out'!$A72,'[29]RM Revenue'!AD:AD)</f>
        <v>672.27</v>
      </c>
      <c r="S72" s="114">
        <f t="shared" si="56"/>
        <v>6722.7000000000007</v>
      </c>
      <c r="T72" s="114"/>
      <c r="U72" s="114">
        <f t="shared" si="44"/>
        <v>2</v>
      </c>
      <c r="V72" s="114">
        <f t="shared" si="44"/>
        <v>3</v>
      </c>
      <c r="W72" s="114">
        <f t="shared" si="44"/>
        <v>2</v>
      </c>
      <c r="X72" s="114">
        <f t="shared" si="44"/>
        <v>3</v>
      </c>
      <c r="Y72" s="114">
        <f t="shared" si="44"/>
        <v>2</v>
      </c>
      <c r="Z72" s="114">
        <f t="shared" si="44"/>
        <v>3</v>
      </c>
      <c r="AA72" s="114">
        <f t="shared" si="44"/>
        <v>3</v>
      </c>
      <c r="AB72" s="114">
        <f t="shared" si="44"/>
        <v>2</v>
      </c>
      <c r="AC72" s="114">
        <f t="shared" si="44"/>
        <v>3</v>
      </c>
      <c r="AD72" s="114">
        <f t="shared" si="44"/>
        <v>1</v>
      </c>
      <c r="AE72" s="114">
        <f t="shared" si="44"/>
        <v>3</v>
      </c>
      <c r="AF72" s="114">
        <f t="shared" si="44"/>
        <v>3</v>
      </c>
      <c r="AG72" s="133">
        <f t="shared" si="57"/>
        <v>2.5</v>
      </c>
      <c r="AI72" s="159">
        <f t="shared" si="58"/>
        <v>224.70059912228933</v>
      </c>
      <c r="AJ72" s="159">
        <f t="shared" si="59"/>
        <v>0.61059912228932944</v>
      </c>
      <c r="AK72" s="193">
        <f t="shared" si="60"/>
        <v>18.317973668679883</v>
      </c>
      <c r="AL72" s="193">
        <f t="shared" si="61"/>
        <v>6741.0179736686805</v>
      </c>
      <c r="AM72" s="160">
        <f t="shared" si="65"/>
        <v>2.7247941554256298E-3</v>
      </c>
      <c r="AN72" s="160">
        <f t="shared" si="66"/>
        <v>2.7247941554256298E-3</v>
      </c>
    </row>
    <row r="73" spans="1:40">
      <c r="A73" s="94" t="str">
        <f t="shared" si="64"/>
        <v>CITY of SHELTON-REGULATEDRolloffRODEL</v>
      </c>
      <c r="B73" s="94">
        <f t="shared" si="13"/>
        <v>1</v>
      </c>
      <c r="C73" s="110" t="s">
        <v>334</v>
      </c>
      <c r="D73" s="110" t="str">
        <f>VLOOKUP(C73,'[29]RM Revenue'!J:K,2,FALSE)</f>
        <v>ROLL OFF-DELIVERY</v>
      </c>
      <c r="E73" s="112">
        <f>VLOOKUP(A73,'[29]Service Codes'!$A$1:$H$808,8,FALSE)</f>
        <v>77.959999999999994</v>
      </c>
      <c r="F73" s="112"/>
      <c r="G73" s="113">
        <f>SUMIF('[29]RM Revenue'!$B:$B,'Shelton Regulated - Price Out'!$A73,'[29]RM Revenue'!S:S)</f>
        <v>233.88</v>
      </c>
      <c r="H73" s="113">
        <f>SUMIF('[29]RM Revenue'!$B:$B,'Shelton Regulated - Price Out'!$A73,'[29]RM Revenue'!T:T)</f>
        <v>233.88</v>
      </c>
      <c r="I73" s="113">
        <f>SUMIF('[29]RM Revenue'!$B:$B,'Shelton Regulated - Price Out'!$A73,'[29]RM Revenue'!U:U)</f>
        <v>545.72</v>
      </c>
      <c r="J73" s="113">
        <f>SUMIF('[29]RM Revenue'!$B:$B,'Shelton Regulated - Price Out'!$A73,'[29]RM Revenue'!V:V)</f>
        <v>545.72</v>
      </c>
      <c r="K73" s="113">
        <f>SUMIF('[29]RM Revenue'!$B:$B,'Shelton Regulated - Price Out'!$A73,'[29]RM Revenue'!W:W)</f>
        <v>623.67999999999995</v>
      </c>
      <c r="L73" s="113">
        <f>SUMIF('[29]RM Revenue'!$B:$B,'Shelton Regulated - Price Out'!$A73,'[29]RM Revenue'!X:X)</f>
        <v>155.91999999999999</v>
      </c>
      <c r="M73" s="113">
        <f>SUMIF('[29]RM Revenue'!$B:$B,'Shelton Regulated - Price Out'!$A73,'[29]RM Revenue'!Y:Y)</f>
        <v>467.76</v>
      </c>
      <c r="N73" s="113">
        <f>SUMIF('[29]RM Revenue'!$B:$B,'Shelton Regulated - Price Out'!$A73,'[29]RM Revenue'!Z:Z)</f>
        <v>857.56</v>
      </c>
      <c r="O73" s="113">
        <f>SUMIF('[29]RM Revenue'!$B:$B,'Shelton Regulated - Price Out'!$A73,'[29]RM Revenue'!AA:AA)</f>
        <v>545.72</v>
      </c>
      <c r="P73" s="113">
        <f>SUMIF('[29]RM Revenue'!$B:$B,'Shelton Regulated - Price Out'!$A73,'[29]RM Revenue'!AB:AB)</f>
        <v>155.91999999999999</v>
      </c>
      <c r="Q73" s="113">
        <f>SUMIF('[29]RM Revenue'!$B:$B,'Shelton Regulated - Price Out'!$A73,'[29]RM Revenue'!AC:AC)</f>
        <v>155.91999999999999</v>
      </c>
      <c r="R73" s="113">
        <f>SUMIF('[29]RM Revenue'!$B:$B,'Shelton Regulated - Price Out'!$A73,'[29]RM Revenue'!AD:AD)</f>
        <v>0</v>
      </c>
      <c r="S73" s="114">
        <f t="shared" si="56"/>
        <v>4521.68</v>
      </c>
      <c r="T73" s="114"/>
      <c r="U73" s="114">
        <f t="shared" si="44"/>
        <v>3</v>
      </c>
      <c r="V73" s="114">
        <f t="shared" si="44"/>
        <v>3</v>
      </c>
      <c r="W73" s="114">
        <f t="shared" si="44"/>
        <v>7.0000000000000009</v>
      </c>
      <c r="X73" s="114">
        <f t="shared" si="44"/>
        <v>7.0000000000000009</v>
      </c>
      <c r="Y73" s="114">
        <f t="shared" si="44"/>
        <v>8</v>
      </c>
      <c r="Z73" s="114">
        <f t="shared" si="44"/>
        <v>2</v>
      </c>
      <c r="AA73" s="114">
        <f t="shared" si="44"/>
        <v>6</v>
      </c>
      <c r="AB73" s="114">
        <f t="shared" si="44"/>
        <v>11</v>
      </c>
      <c r="AC73" s="114">
        <f t="shared" si="44"/>
        <v>7.0000000000000009</v>
      </c>
      <c r="AD73" s="114">
        <f t="shared" si="44"/>
        <v>2</v>
      </c>
      <c r="AE73" s="114">
        <f t="shared" si="44"/>
        <v>2</v>
      </c>
      <c r="AF73" s="114">
        <f t="shared" si="44"/>
        <v>0</v>
      </c>
      <c r="AG73" s="133">
        <f t="shared" si="57"/>
        <v>4.833333333333333</v>
      </c>
      <c r="AI73" s="159">
        <f t="shared" si="58"/>
        <v>78.172424952356977</v>
      </c>
      <c r="AJ73" s="159">
        <f t="shared" si="59"/>
        <v>0.212424952356983</v>
      </c>
      <c r="AK73" s="193">
        <f t="shared" si="60"/>
        <v>12.320647236705014</v>
      </c>
      <c r="AL73" s="193">
        <f t="shared" si="61"/>
        <v>4534.0006472367049</v>
      </c>
      <c r="AM73" s="160">
        <f t="shared" si="65"/>
        <v>2.7247941554256415E-3</v>
      </c>
      <c r="AN73" s="160">
        <f t="shared" si="66"/>
        <v>2.7247941554256411E-3</v>
      </c>
    </row>
    <row r="74" spans="1:40">
      <c r="A74" s="94" t="str">
        <f t="shared" si="64"/>
        <v>CITY of SHELTON-REGULATEDRolloffROHAUL10</v>
      </c>
      <c r="B74" s="94">
        <f t="shared" si="13"/>
        <v>1</v>
      </c>
      <c r="C74" s="110" t="s">
        <v>314</v>
      </c>
      <c r="D74" s="110" t="str">
        <f>VLOOKUP(C74,'[29]RM Revenue'!J:K,2,FALSE)</f>
        <v>10YD ROLL OFF HAUL</v>
      </c>
      <c r="E74" s="112">
        <f>VLOOKUP(A74,'[29]Service Codes'!$A$1:$H$808,8,FALSE)</f>
        <v>83.93</v>
      </c>
      <c r="F74" s="112"/>
      <c r="G74" s="113">
        <f>SUMIF('[29]RM Revenue'!$B:$B,'Shelton Regulated - Price Out'!$A74,'[29]RM Revenue'!S:S)</f>
        <v>419.65</v>
      </c>
      <c r="H74" s="113">
        <f>SUMIF('[29]RM Revenue'!$B:$B,'Shelton Regulated - Price Out'!$A74,'[29]RM Revenue'!T:T)</f>
        <v>167.86</v>
      </c>
      <c r="I74" s="113">
        <f>SUMIF('[29]RM Revenue'!$B:$B,'Shelton Regulated - Price Out'!$A74,'[29]RM Revenue'!U:U)</f>
        <v>167.86</v>
      </c>
      <c r="J74" s="113">
        <f>SUMIF('[29]RM Revenue'!$B:$B,'Shelton Regulated - Price Out'!$A74,'[29]RM Revenue'!V:V)</f>
        <v>167.86</v>
      </c>
      <c r="K74" s="113">
        <f>SUMIF('[29]RM Revenue'!$B:$B,'Shelton Regulated - Price Out'!$A74,'[29]RM Revenue'!W:W)</f>
        <v>167.86</v>
      </c>
      <c r="L74" s="113">
        <f>SUMIF('[29]RM Revenue'!$B:$B,'Shelton Regulated - Price Out'!$A74,'[29]RM Revenue'!X:X)</f>
        <v>167.86</v>
      </c>
      <c r="M74" s="113">
        <f>SUMIF('[29]RM Revenue'!$B:$B,'Shelton Regulated - Price Out'!$A74,'[29]RM Revenue'!Y:Y)</f>
        <v>167.86</v>
      </c>
      <c r="N74" s="113">
        <f>SUMIF('[29]RM Revenue'!$B:$B,'Shelton Regulated - Price Out'!$A74,'[29]RM Revenue'!Z:Z)</f>
        <v>251.79</v>
      </c>
      <c r="O74" s="113">
        <f>SUMIF('[29]RM Revenue'!$B:$B,'Shelton Regulated - Price Out'!$A74,'[29]RM Revenue'!AA:AA)</f>
        <v>167.86</v>
      </c>
      <c r="P74" s="113">
        <f>SUMIF('[29]RM Revenue'!$B:$B,'Shelton Regulated - Price Out'!$A74,'[29]RM Revenue'!AB:AB)</f>
        <v>167.86</v>
      </c>
      <c r="Q74" s="113">
        <f>SUMIF('[29]RM Revenue'!$B:$B,'Shelton Regulated - Price Out'!$A74,'[29]RM Revenue'!AC:AC)</f>
        <v>167.86</v>
      </c>
      <c r="R74" s="113">
        <f>SUMIF('[29]RM Revenue'!$B:$B,'Shelton Regulated - Price Out'!$A74,'[29]RM Revenue'!AD:AD)</f>
        <v>167.86</v>
      </c>
      <c r="S74" s="114">
        <f t="shared" si="56"/>
        <v>2350.0400000000009</v>
      </c>
      <c r="T74" s="114"/>
      <c r="U74" s="114">
        <f t="shared" si="44"/>
        <v>4.9999999999999991</v>
      </c>
      <c r="V74" s="114">
        <f t="shared" si="44"/>
        <v>2</v>
      </c>
      <c r="W74" s="114">
        <f t="shared" si="44"/>
        <v>2</v>
      </c>
      <c r="X74" s="114">
        <f t="shared" si="44"/>
        <v>2</v>
      </c>
      <c r="Y74" s="114">
        <f t="shared" si="44"/>
        <v>2</v>
      </c>
      <c r="Z74" s="114">
        <f t="shared" si="44"/>
        <v>2</v>
      </c>
      <c r="AA74" s="114">
        <f t="shared" si="44"/>
        <v>2</v>
      </c>
      <c r="AB74" s="114">
        <f t="shared" si="44"/>
        <v>2.9999999999999996</v>
      </c>
      <c r="AC74" s="114">
        <f t="shared" si="44"/>
        <v>2</v>
      </c>
      <c r="AD74" s="114">
        <f t="shared" si="44"/>
        <v>2</v>
      </c>
      <c r="AE74" s="114">
        <f t="shared" si="44"/>
        <v>2</v>
      </c>
      <c r="AF74" s="114">
        <f t="shared" si="44"/>
        <v>2</v>
      </c>
      <c r="AG74" s="133">
        <f t="shared" si="57"/>
        <v>2.3333333333333335</v>
      </c>
      <c r="AI74" s="159">
        <f t="shared" si="58"/>
        <v>84.158691973464883</v>
      </c>
      <c r="AJ74" s="159">
        <f t="shared" si="59"/>
        <v>0.22869197346487624</v>
      </c>
      <c r="AK74" s="193">
        <f t="shared" si="60"/>
        <v>6.4033752570165348</v>
      </c>
      <c r="AL74" s="193">
        <f t="shared" si="61"/>
        <v>2356.4433752570176</v>
      </c>
      <c r="AM74" s="160">
        <f t="shared" si="65"/>
        <v>2.7247941554256667E-3</v>
      </c>
      <c r="AN74" s="160">
        <f t="shared" si="66"/>
        <v>2.7247941554256663E-3</v>
      </c>
    </row>
    <row r="75" spans="1:40">
      <c r="A75" s="94" t="str">
        <f t="shared" si="64"/>
        <v>CITY of SHELTON-REGULATEDRolloffROHAUL20</v>
      </c>
      <c r="B75" s="94">
        <f t="shared" si="13"/>
        <v>1</v>
      </c>
      <c r="C75" s="110" t="s">
        <v>315</v>
      </c>
      <c r="D75" s="110" t="str">
        <f>VLOOKUP(C75,'[29]RM Revenue'!J:K,2,FALSE)</f>
        <v>20YD ROLL OFF-HAUL</v>
      </c>
      <c r="E75" s="112">
        <f>VLOOKUP(A75,'[29]Service Codes'!$A$1:$H$808,8,FALSE)</f>
        <v>97.48</v>
      </c>
      <c r="F75" s="112"/>
      <c r="G75" s="113">
        <f>SUMIF('[29]RM Revenue'!$B:$B,'Shelton Regulated - Price Out'!$A75,'[29]RM Revenue'!S:S)</f>
        <v>1852.12</v>
      </c>
      <c r="H75" s="113">
        <f>SUMIF('[29]RM Revenue'!$B:$B,'Shelton Regulated - Price Out'!$A75,'[29]RM Revenue'!T:T)</f>
        <v>1169.76</v>
      </c>
      <c r="I75" s="113">
        <f>SUMIF('[29]RM Revenue'!$B:$B,'Shelton Regulated - Price Out'!$A75,'[29]RM Revenue'!U:U)</f>
        <v>2047.08</v>
      </c>
      <c r="J75" s="113">
        <f>SUMIF('[29]RM Revenue'!$B:$B,'Shelton Regulated - Price Out'!$A75,'[29]RM Revenue'!V:V)</f>
        <v>2144.56</v>
      </c>
      <c r="K75" s="113">
        <f>SUMIF('[29]RM Revenue'!$B:$B,'Shelton Regulated - Price Out'!$A75,'[29]RM Revenue'!W:W)</f>
        <v>2047.08</v>
      </c>
      <c r="L75" s="113">
        <f>SUMIF('[29]RM Revenue'!$B:$B,'Shelton Regulated - Price Out'!$A75,'[29]RM Revenue'!X:X)</f>
        <v>2242.04</v>
      </c>
      <c r="M75" s="113">
        <f>SUMIF('[29]RM Revenue'!$B:$B,'Shelton Regulated - Price Out'!$A75,'[29]RM Revenue'!Y:Y)</f>
        <v>2339.52</v>
      </c>
      <c r="N75" s="113">
        <f>SUMIF('[29]RM Revenue'!$B:$B,'Shelton Regulated - Price Out'!$A75,'[29]RM Revenue'!Z:Z)</f>
        <v>3216.84</v>
      </c>
      <c r="O75" s="113">
        <f>SUMIF('[29]RM Revenue'!$B:$B,'Shelton Regulated - Price Out'!$A75,'[29]RM Revenue'!AA:AA)</f>
        <v>3119.36</v>
      </c>
      <c r="P75" s="113">
        <f>SUMIF('[29]RM Revenue'!$B:$B,'Shelton Regulated - Price Out'!$A75,'[29]RM Revenue'!AB:AB)</f>
        <v>3314.32</v>
      </c>
      <c r="Q75" s="113">
        <f>SUMIF('[29]RM Revenue'!$B:$B,'Shelton Regulated - Price Out'!$A75,'[29]RM Revenue'!AC:AC)</f>
        <v>2729.44</v>
      </c>
      <c r="R75" s="113">
        <f>SUMIF('[29]RM Revenue'!$B:$B,'Shelton Regulated - Price Out'!$A75,'[29]RM Revenue'!AD:AD)</f>
        <v>3119.36</v>
      </c>
      <c r="S75" s="114">
        <f t="shared" si="56"/>
        <v>29341.48</v>
      </c>
      <c r="T75" s="114"/>
      <c r="U75" s="114">
        <f t="shared" si="44"/>
        <v>18.999999999999996</v>
      </c>
      <c r="V75" s="114">
        <f t="shared" si="44"/>
        <v>12</v>
      </c>
      <c r="W75" s="114">
        <f t="shared" si="44"/>
        <v>21</v>
      </c>
      <c r="X75" s="114">
        <f t="shared" si="44"/>
        <v>22</v>
      </c>
      <c r="Y75" s="114">
        <f t="shared" si="44"/>
        <v>21</v>
      </c>
      <c r="Z75" s="114">
        <f t="shared" si="44"/>
        <v>23</v>
      </c>
      <c r="AA75" s="114">
        <f t="shared" si="44"/>
        <v>24</v>
      </c>
      <c r="AB75" s="114">
        <f t="shared" si="44"/>
        <v>33</v>
      </c>
      <c r="AC75" s="114">
        <f t="shared" si="44"/>
        <v>32</v>
      </c>
      <c r="AD75" s="114">
        <f t="shared" si="44"/>
        <v>34</v>
      </c>
      <c r="AE75" s="114">
        <f t="shared" si="44"/>
        <v>28</v>
      </c>
      <c r="AF75" s="114">
        <f t="shared" si="44"/>
        <v>32</v>
      </c>
      <c r="AG75" s="133">
        <f t="shared" si="57"/>
        <v>25.083333333333332</v>
      </c>
      <c r="AI75" s="159">
        <f t="shared" si="58"/>
        <v>97.745612934270895</v>
      </c>
      <c r="AJ75" s="159">
        <f t="shared" si="59"/>
        <v>0.26561293427089083</v>
      </c>
      <c r="AK75" s="193">
        <f t="shared" si="60"/>
        <v>79.949493215538141</v>
      </c>
      <c r="AL75" s="193">
        <f t="shared" si="61"/>
        <v>29421.429493215539</v>
      </c>
      <c r="AM75" s="160">
        <f t="shared" si="65"/>
        <v>2.7247941554256342E-3</v>
      </c>
      <c r="AN75" s="160">
        <f t="shared" si="66"/>
        <v>2.7247941554256342E-3</v>
      </c>
    </row>
    <row r="76" spans="1:40">
      <c r="A76" s="94" t="str">
        <f t="shared" si="64"/>
        <v>CITY of SHELTON-REGULATEDRolloffROHAUL20T</v>
      </c>
      <c r="B76" s="94">
        <f t="shared" si="13"/>
        <v>1</v>
      </c>
      <c r="C76" s="110" t="s">
        <v>319</v>
      </c>
      <c r="D76" s="110" t="str">
        <f>VLOOKUP(C76,'[29]RM Revenue'!J:K,2,FALSE)</f>
        <v>20YD ROLL OFF TEMP HAUL</v>
      </c>
      <c r="E76" s="112">
        <f>VLOOKUP(A76,'[29]Service Codes'!$A$1:$H$808,8,FALSE)</f>
        <v>97.48</v>
      </c>
      <c r="F76" s="112"/>
      <c r="G76" s="113">
        <f>SUMIF('[29]RM Revenue'!$B:$B,'Shelton Regulated - Price Out'!$A76,'[29]RM Revenue'!S:S)</f>
        <v>97.48</v>
      </c>
      <c r="H76" s="113">
        <f>SUMIF('[29]RM Revenue'!$B:$B,'Shelton Regulated - Price Out'!$A76,'[29]RM Revenue'!T:T)</f>
        <v>194.96</v>
      </c>
      <c r="I76" s="113">
        <f>SUMIF('[29]RM Revenue'!$B:$B,'Shelton Regulated - Price Out'!$A76,'[29]RM Revenue'!U:U)</f>
        <v>292.44</v>
      </c>
      <c r="J76" s="113">
        <f>SUMIF('[29]RM Revenue'!$B:$B,'Shelton Regulated - Price Out'!$A76,'[29]RM Revenue'!V:V)</f>
        <v>779.84</v>
      </c>
      <c r="K76" s="113">
        <f>SUMIF('[29]RM Revenue'!$B:$B,'Shelton Regulated - Price Out'!$A76,'[29]RM Revenue'!W:W)</f>
        <v>1364.72</v>
      </c>
      <c r="L76" s="113">
        <f>SUMIF('[29]RM Revenue'!$B:$B,'Shelton Regulated - Price Out'!$A76,'[29]RM Revenue'!X:X)</f>
        <v>1657.16</v>
      </c>
      <c r="M76" s="113">
        <f>SUMIF('[29]RM Revenue'!$B:$B,'Shelton Regulated - Price Out'!$A76,'[29]RM Revenue'!Y:Y)</f>
        <v>584.88</v>
      </c>
      <c r="N76" s="113">
        <f>SUMIF('[29]RM Revenue'!$B:$B,'Shelton Regulated - Price Out'!$A76,'[29]RM Revenue'!Z:Z)</f>
        <v>682.36</v>
      </c>
      <c r="O76" s="113">
        <f>SUMIF('[29]RM Revenue'!$B:$B,'Shelton Regulated - Price Out'!$A76,'[29]RM Revenue'!AA:AA)</f>
        <v>779.84</v>
      </c>
      <c r="P76" s="113">
        <f>SUMIF('[29]RM Revenue'!$B:$B,'Shelton Regulated - Price Out'!$A76,'[29]RM Revenue'!AB:AB)</f>
        <v>292.44</v>
      </c>
      <c r="Q76" s="113">
        <f>SUMIF('[29]RM Revenue'!$B:$B,'Shelton Regulated - Price Out'!$A76,'[29]RM Revenue'!AC:AC)</f>
        <v>682.36</v>
      </c>
      <c r="R76" s="113">
        <f>SUMIF('[29]RM Revenue'!$B:$B,'Shelton Regulated - Price Out'!$A76,'[29]RM Revenue'!AD:AD)</f>
        <v>292.44</v>
      </c>
      <c r="S76" s="114">
        <f t="shared" si="56"/>
        <v>7700.9199999999992</v>
      </c>
      <c r="T76" s="114"/>
      <c r="U76" s="114">
        <f t="shared" si="44"/>
        <v>1</v>
      </c>
      <c r="V76" s="114">
        <f t="shared" si="44"/>
        <v>2</v>
      </c>
      <c r="W76" s="114">
        <f t="shared" si="44"/>
        <v>3</v>
      </c>
      <c r="X76" s="114">
        <f t="shared" si="44"/>
        <v>8</v>
      </c>
      <c r="Y76" s="114">
        <f t="shared" si="44"/>
        <v>14</v>
      </c>
      <c r="Z76" s="114">
        <f t="shared" si="44"/>
        <v>17</v>
      </c>
      <c r="AA76" s="114">
        <f t="shared" si="44"/>
        <v>6</v>
      </c>
      <c r="AB76" s="114">
        <f t="shared" si="44"/>
        <v>7</v>
      </c>
      <c r="AC76" s="114">
        <f t="shared" si="44"/>
        <v>8</v>
      </c>
      <c r="AD76" s="114">
        <f t="shared" si="44"/>
        <v>3</v>
      </c>
      <c r="AE76" s="114">
        <f t="shared" si="44"/>
        <v>7</v>
      </c>
      <c r="AF76" s="114">
        <f t="shared" si="44"/>
        <v>3</v>
      </c>
      <c r="AG76" s="133">
        <f t="shared" si="57"/>
        <v>6.583333333333333</v>
      </c>
      <c r="AI76" s="159">
        <f t="shared" si="58"/>
        <v>97.745612934270895</v>
      </c>
      <c r="AJ76" s="159">
        <f t="shared" si="59"/>
        <v>0.26561293427089083</v>
      </c>
      <c r="AK76" s="193">
        <f t="shared" si="60"/>
        <v>20.983421807400376</v>
      </c>
      <c r="AL76" s="193">
        <f t="shared" si="61"/>
        <v>7721.9034218073994</v>
      </c>
      <c r="AM76" s="160">
        <f t="shared" si="65"/>
        <v>2.7247941554256342E-3</v>
      </c>
      <c r="AN76" s="160">
        <f t="shared" si="66"/>
        <v>2.7247941554256346E-3</v>
      </c>
    </row>
    <row r="77" spans="1:40">
      <c r="A77" s="94" t="str">
        <f t="shared" si="64"/>
        <v>CITY of SHELTON-REGULATEDRolloffROHAUL40</v>
      </c>
      <c r="B77" s="94">
        <f t="shared" si="13"/>
        <v>1</v>
      </c>
      <c r="C77" s="110" t="s">
        <v>317</v>
      </c>
      <c r="D77" s="110" t="str">
        <f>VLOOKUP(C77,'[29]RM Revenue'!J:K,2,FALSE)</f>
        <v>40YD ROLL OFF-HAUL</v>
      </c>
      <c r="E77" s="112">
        <f>VLOOKUP(A77,'[29]Service Codes'!$A$1:$H$808,8,FALSE)</f>
        <v>165.74</v>
      </c>
      <c r="F77" s="112"/>
      <c r="G77" s="113">
        <f>SUMIF('[29]RM Revenue'!$B:$B,'Shelton Regulated - Price Out'!$A77,'[29]RM Revenue'!S:S)</f>
        <v>2486.1</v>
      </c>
      <c r="H77" s="113">
        <f>SUMIF('[29]RM Revenue'!$B:$B,'Shelton Regulated - Price Out'!$A77,'[29]RM Revenue'!T:T)</f>
        <v>1657.4</v>
      </c>
      <c r="I77" s="113">
        <f>SUMIF('[29]RM Revenue'!$B:$B,'Shelton Regulated - Price Out'!$A77,'[29]RM Revenue'!U:U)</f>
        <v>2154.62</v>
      </c>
      <c r="J77" s="113">
        <f>SUMIF('[29]RM Revenue'!$B:$B,'Shelton Regulated - Price Out'!$A77,'[29]RM Revenue'!V:V)</f>
        <v>2154.62</v>
      </c>
      <c r="K77" s="113">
        <f>SUMIF('[29]RM Revenue'!$B:$B,'Shelton Regulated - Price Out'!$A77,'[29]RM Revenue'!W:W)</f>
        <v>1988.88</v>
      </c>
      <c r="L77" s="113">
        <f>SUMIF('[29]RM Revenue'!$B:$B,'Shelton Regulated - Price Out'!$A77,'[29]RM Revenue'!X:X)</f>
        <v>1657.4</v>
      </c>
      <c r="M77" s="113">
        <f>SUMIF('[29]RM Revenue'!$B:$B,'Shelton Regulated - Price Out'!$A77,'[29]RM Revenue'!Y:Y)</f>
        <v>1988.88</v>
      </c>
      <c r="N77" s="113">
        <f>SUMIF('[29]RM Revenue'!$B:$B,'Shelton Regulated - Price Out'!$A77,'[29]RM Revenue'!Z:Z)</f>
        <v>1491.66</v>
      </c>
      <c r="O77" s="113">
        <f>SUMIF('[29]RM Revenue'!$B:$B,'Shelton Regulated - Price Out'!$A77,'[29]RM Revenue'!AA:AA)</f>
        <v>2486.1</v>
      </c>
      <c r="P77" s="113">
        <f>SUMIF('[29]RM Revenue'!$B:$B,'Shelton Regulated - Price Out'!$A77,'[29]RM Revenue'!AB:AB)</f>
        <v>1988.88</v>
      </c>
      <c r="Q77" s="113">
        <f>SUMIF('[29]RM Revenue'!$B:$B,'Shelton Regulated - Price Out'!$A77,'[29]RM Revenue'!AC:AC)</f>
        <v>1491.66</v>
      </c>
      <c r="R77" s="113">
        <f>SUMIF('[29]RM Revenue'!$B:$B,'Shelton Regulated - Price Out'!$A77,'[29]RM Revenue'!AD:AD)</f>
        <v>2486.1</v>
      </c>
      <c r="S77" s="114">
        <f t="shared" si="56"/>
        <v>24032.299999999996</v>
      </c>
      <c r="T77" s="114"/>
      <c r="U77" s="114">
        <f t="shared" si="44"/>
        <v>14.999999999999998</v>
      </c>
      <c r="V77" s="114">
        <f t="shared" si="44"/>
        <v>10</v>
      </c>
      <c r="W77" s="114">
        <f t="shared" si="44"/>
        <v>12.999999999999998</v>
      </c>
      <c r="X77" s="114">
        <f t="shared" si="44"/>
        <v>12.999999999999998</v>
      </c>
      <c r="Y77" s="114">
        <f t="shared" si="44"/>
        <v>12</v>
      </c>
      <c r="Z77" s="114">
        <f t="shared" si="44"/>
        <v>10</v>
      </c>
      <c r="AA77" s="114">
        <f t="shared" si="44"/>
        <v>12</v>
      </c>
      <c r="AB77" s="114">
        <f t="shared" si="44"/>
        <v>9</v>
      </c>
      <c r="AC77" s="114">
        <f t="shared" si="44"/>
        <v>14.999999999999998</v>
      </c>
      <c r="AD77" s="114">
        <f t="shared" si="44"/>
        <v>12</v>
      </c>
      <c r="AE77" s="114">
        <f t="shared" si="44"/>
        <v>9</v>
      </c>
      <c r="AF77" s="114">
        <f t="shared" si="44"/>
        <v>14.999999999999998</v>
      </c>
      <c r="AG77" s="133">
        <f t="shared" si="57"/>
        <v>12.083333333333334</v>
      </c>
      <c r="AI77" s="159">
        <f t="shared" si="58"/>
        <v>166.19160738332025</v>
      </c>
      <c r="AJ77" s="159">
        <f t="shared" si="59"/>
        <v>0.45160738332023698</v>
      </c>
      <c r="AK77" s="193">
        <f t="shared" si="60"/>
        <v>65.483070581434362</v>
      </c>
      <c r="AL77" s="193">
        <f t="shared" si="61"/>
        <v>24097.78307058143</v>
      </c>
      <c r="AM77" s="160">
        <f t="shared" si="65"/>
        <v>2.7247941554255882E-3</v>
      </c>
      <c r="AN77" s="160">
        <f t="shared" si="66"/>
        <v>2.7247941554255886E-3</v>
      </c>
    </row>
    <row r="78" spans="1:40">
      <c r="A78" s="94" t="str">
        <f t="shared" si="64"/>
        <v>CITY of SHELTON-REGULATEDRolloffROHAUL40T</v>
      </c>
      <c r="B78" s="94">
        <f t="shared" si="13"/>
        <v>1</v>
      </c>
      <c r="C78" s="110" t="s">
        <v>320</v>
      </c>
      <c r="D78" s="110" t="str">
        <f>VLOOKUP(C78,'[29]RM Revenue'!J:K,2,FALSE)</f>
        <v>40YD ROLL OFF TEMP HAUL</v>
      </c>
      <c r="E78" s="112">
        <f>VLOOKUP(A78,'[29]Service Codes'!$A$1:$H$808,8,FALSE)</f>
        <v>165.74</v>
      </c>
      <c r="F78" s="112"/>
      <c r="G78" s="113">
        <f>SUMIF('[29]RM Revenue'!$B:$B,'Shelton Regulated - Price Out'!$A78,'[29]RM Revenue'!S:S)</f>
        <v>331.48</v>
      </c>
      <c r="H78" s="113">
        <f>SUMIF('[29]RM Revenue'!$B:$B,'Shelton Regulated - Price Out'!$A78,'[29]RM Revenue'!T:T)</f>
        <v>331.48</v>
      </c>
      <c r="I78" s="113">
        <f>SUMIF('[29]RM Revenue'!$B:$B,'Shelton Regulated - Price Out'!$A78,'[29]RM Revenue'!U:U)</f>
        <v>994.44</v>
      </c>
      <c r="J78" s="113">
        <f>SUMIF('[29]RM Revenue'!$B:$B,'Shelton Regulated - Price Out'!$A78,'[29]RM Revenue'!V:V)</f>
        <v>331.48</v>
      </c>
      <c r="K78" s="113">
        <f>SUMIF('[29]RM Revenue'!$B:$B,'Shelton Regulated - Price Out'!$A78,'[29]RM Revenue'!W:W)</f>
        <v>828.7</v>
      </c>
      <c r="L78" s="113">
        <f>SUMIF('[29]RM Revenue'!$B:$B,'Shelton Regulated - Price Out'!$A78,'[29]RM Revenue'!X:X)</f>
        <v>331.48</v>
      </c>
      <c r="M78" s="113">
        <f>SUMIF('[29]RM Revenue'!$B:$B,'Shelton Regulated - Price Out'!$A78,'[29]RM Revenue'!Y:Y)</f>
        <v>662.96</v>
      </c>
      <c r="N78" s="113">
        <f>SUMIF('[29]RM Revenue'!$B:$B,'Shelton Regulated - Price Out'!$A78,'[29]RM Revenue'!Z:Z)</f>
        <v>994.44</v>
      </c>
      <c r="O78" s="113">
        <f>SUMIF('[29]RM Revenue'!$B:$B,'Shelton Regulated - Price Out'!$A78,'[29]RM Revenue'!AA:AA)</f>
        <v>828.7</v>
      </c>
      <c r="P78" s="113">
        <f>SUMIF('[29]RM Revenue'!$B:$B,'Shelton Regulated - Price Out'!$A78,'[29]RM Revenue'!AB:AB)</f>
        <v>1491.66</v>
      </c>
      <c r="Q78" s="113">
        <f>SUMIF('[29]RM Revenue'!$B:$B,'Shelton Regulated - Price Out'!$A78,'[29]RM Revenue'!AC:AC)</f>
        <v>994.44</v>
      </c>
      <c r="R78" s="113">
        <f>SUMIF('[29]RM Revenue'!$B:$B,'Shelton Regulated - Price Out'!$A78,'[29]RM Revenue'!AD:AD)</f>
        <v>1325.92</v>
      </c>
      <c r="S78" s="114">
        <f t="shared" si="56"/>
        <v>9447.18</v>
      </c>
      <c r="T78" s="114"/>
      <c r="U78" s="114">
        <f t="shared" si="44"/>
        <v>2</v>
      </c>
      <c r="V78" s="114">
        <f t="shared" si="44"/>
        <v>2</v>
      </c>
      <c r="W78" s="114">
        <f t="shared" si="44"/>
        <v>6</v>
      </c>
      <c r="X78" s="114">
        <f t="shared" si="44"/>
        <v>2</v>
      </c>
      <c r="Y78" s="114">
        <f t="shared" si="44"/>
        <v>5</v>
      </c>
      <c r="Z78" s="114">
        <f t="shared" si="44"/>
        <v>2</v>
      </c>
      <c r="AA78" s="114">
        <f t="shared" si="44"/>
        <v>4</v>
      </c>
      <c r="AB78" s="114">
        <f t="shared" si="44"/>
        <v>6</v>
      </c>
      <c r="AC78" s="114">
        <f t="shared" si="44"/>
        <v>5</v>
      </c>
      <c r="AD78" s="114">
        <f t="shared" si="44"/>
        <v>9</v>
      </c>
      <c r="AE78" s="114">
        <f t="shared" si="44"/>
        <v>6</v>
      </c>
      <c r="AF78" s="114">
        <f t="shared" si="44"/>
        <v>8</v>
      </c>
      <c r="AG78" s="133">
        <f t="shared" si="57"/>
        <v>4.75</v>
      </c>
      <c r="AI78" s="159">
        <f t="shared" si="58"/>
        <v>166.19160738332025</v>
      </c>
      <c r="AJ78" s="159">
        <f t="shared" si="59"/>
        <v>0.45160738332023698</v>
      </c>
      <c r="AK78" s="193">
        <f t="shared" si="60"/>
        <v>25.741620849253508</v>
      </c>
      <c r="AL78" s="193">
        <f t="shared" si="61"/>
        <v>9472.9216208492544</v>
      </c>
      <c r="AM78" s="160">
        <f t="shared" si="65"/>
        <v>2.7247941554255882E-3</v>
      </c>
      <c r="AN78" s="160">
        <f t="shared" si="66"/>
        <v>2.7247941554255882E-3</v>
      </c>
    </row>
    <row r="79" spans="1:40">
      <c r="A79" s="94" t="str">
        <f t="shared" si="64"/>
        <v>CITY of SHELTON-REGULATEDRolloffCPHAUL25</v>
      </c>
      <c r="B79" s="94">
        <f t="shared" si="13"/>
        <v>1</v>
      </c>
      <c r="C79" s="110" t="s">
        <v>324</v>
      </c>
      <c r="D79" s="110" t="str">
        <f>VLOOKUP(C79,'[29]RM Revenue'!J:K,2,FALSE)</f>
        <v>25YD COMPACTOR-HAUL</v>
      </c>
      <c r="E79" s="112">
        <f>VLOOKUP(A79,'[29]Service Codes'!$A$1:$H$808,8,FALSE)</f>
        <v>170.69</v>
      </c>
      <c r="F79" s="112"/>
      <c r="G79" s="113">
        <f>SUMIF('[29]RM Revenue'!$B:$B,'Shelton Regulated - Price Out'!$A79,'[29]RM Revenue'!S:S)</f>
        <v>0</v>
      </c>
      <c r="H79" s="113">
        <f>SUMIF('[29]RM Revenue'!$B:$B,'Shelton Regulated - Price Out'!$A79,'[29]RM Revenue'!T:T)</f>
        <v>0</v>
      </c>
      <c r="I79" s="113">
        <f>SUMIF('[29]RM Revenue'!$B:$B,'Shelton Regulated - Price Out'!$A79,'[29]RM Revenue'!U:U)</f>
        <v>0</v>
      </c>
      <c r="J79" s="113">
        <f>SUMIF('[29]RM Revenue'!$B:$B,'Shelton Regulated - Price Out'!$A79,'[29]RM Revenue'!V:V)</f>
        <v>0</v>
      </c>
      <c r="K79" s="113">
        <f>SUMIF('[29]RM Revenue'!$B:$B,'Shelton Regulated - Price Out'!$A79,'[29]RM Revenue'!W:W)</f>
        <v>0</v>
      </c>
      <c r="L79" s="113">
        <f>SUMIF('[29]RM Revenue'!$B:$B,'Shelton Regulated - Price Out'!$A79,'[29]RM Revenue'!X:X)</f>
        <v>0</v>
      </c>
      <c r="M79" s="113">
        <f>SUMIF('[29]RM Revenue'!$B:$B,'Shelton Regulated - Price Out'!$A79,'[29]RM Revenue'!Y:Y)</f>
        <v>682.76</v>
      </c>
      <c r="N79" s="113">
        <f>SUMIF('[29]RM Revenue'!$B:$B,'Shelton Regulated - Price Out'!$A79,'[29]RM Revenue'!Z:Z)</f>
        <v>853.45</v>
      </c>
      <c r="O79" s="113">
        <f>SUMIF('[29]RM Revenue'!$B:$B,'Shelton Regulated - Price Out'!$A79,'[29]RM Revenue'!AA:AA)</f>
        <v>682.76</v>
      </c>
      <c r="P79" s="113">
        <f>SUMIF('[29]RM Revenue'!$B:$B,'Shelton Regulated - Price Out'!$A79,'[29]RM Revenue'!AB:AB)</f>
        <v>1024.1400000000001</v>
      </c>
      <c r="Q79" s="113">
        <f>SUMIF('[29]RM Revenue'!$B:$B,'Shelton Regulated - Price Out'!$A79,'[29]RM Revenue'!AC:AC)</f>
        <v>682.76</v>
      </c>
      <c r="R79" s="113">
        <f>SUMIF('[29]RM Revenue'!$B:$B,'Shelton Regulated - Price Out'!$A79,'[29]RM Revenue'!AD:AD)</f>
        <v>682.76</v>
      </c>
      <c r="S79" s="114">
        <f t="shared" si="56"/>
        <v>4608.630000000001</v>
      </c>
      <c r="T79" s="114"/>
      <c r="U79" s="114">
        <f t="shared" si="44"/>
        <v>0</v>
      </c>
      <c r="V79" s="114">
        <f t="shared" si="44"/>
        <v>0</v>
      </c>
      <c r="W79" s="114">
        <f t="shared" si="44"/>
        <v>0</v>
      </c>
      <c r="X79" s="114">
        <f t="shared" si="44"/>
        <v>0</v>
      </c>
      <c r="Y79" s="114">
        <f t="shared" si="44"/>
        <v>0</v>
      </c>
      <c r="Z79" s="114">
        <f t="shared" si="44"/>
        <v>0</v>
      </c>
      <c r="AA79" s="114">
        <f t="shared" si="44"/>
        <v>4</v>
      </c>
      <c r="AB79" s="114">
        <f t="shared" si="44"/>
        <v>5</v>
      </c>
      <c r="AC79" s="114">
        <f t="shared" si="44"/>
        <v>4</v>
      </c>
      <c r="AD79" s="114">
        <f t="shared" si="44"/>
        <v>6.0000000000000009</v>
      </c>
      <c r="AE79" s="114">
        <f t="shared" si="44"/>
        <v>4</v>
      </c>
      <c r="AF79" s="114">
        <f t="shared" si="44"/>
        <v>4</v>
      </c>
      <c r="AG79" s="133">
        <f t="shared" si="57"/>
        <v>2.25</v>
      </c>
      <c r="AI79" s="159">
        <f t="shared" si="58"/>
        <v>171.15509511438958</v>
      </c>
      <c r="AJ79" s="159">
        <f t="shared" si="59"/>
        <v>0.46509511438958384</v>
      </c>
      <c r="AK79" s="193">
        <f t="shared" si="60"/>
        <v>12.557568088518764</v>
      </c>
      <c r="AL79" s="193">
        <f t="shared" si="61"/>
        <v>4621.1875680885196</v>
      </c>
      <c r="AM79" s="160">
        <f t="shared" si="65"/>
        <v>2.724794155425531E-3</v>
      </c>
      <c r="AN79" s="160">
        <f t="shared" si="66"/>
        <v>2.7247941554255301E-3</v>
      </c>
    </row>
    <row r="80" spans="1:40">
      <c r="A80" s="94" t="str">
        <f t="shared" si="64"/>
        <v>CITY of SHELTON-REGULATEDRolloffCPHAUL30</v>
      </c>
      <c r="B80" s="94">
        <f t="shared" si="13"/>
        <v>1</v>
      </c>
      <c r="C80" s="110" t="s">
        <v>325</v>
      </c>
      <c r="D80" s="110" t="str">
        <f>VLOOKUP(C80,'[29]RM Revenue'!J:K,2,FALSE)</f>
        <v>30YD COMPACTOR-HAUL</v>
      </c>
      <c r="E80" s="112">
        <f>VLOOKUP(A80,'[29]Service Codes'!$A$1:$H$808,8,FALSE)</f>
        <v>194.6</v>
      </c>
      <c r="F80" s="112"/>
      <c r="G80" s="113">
        <f>SUMIF('[29]RM Revenue'!$B:$B,'Shelton Regulated - Price Out'!$A80,'[29]RM Revenue'!S:S)</f>
        <v>0</v>
      </c>
      <c r="H80" s="113">
        <f>SUMIF('[29]RM Revenue'!$B:$B,'Shelton Regulated - Price Out'!$A80,'[29]RM Revenue'!T:T)</f>
        <v>0</v>
      </c>
      <c r="I80" s="113">
        <f>SUMIF('[29]RM Revenue'!$B:$B,'Shelton Regulated - Price Out'!$A80,'[29]RM Revenue'!U:U)</f>
        <v>0</v>
      </c>
      <c r="J80" s="113">
        <f>SUMIF('[29]RM Revenue'!$B:$B,'Shelton Regulated - Price Out'!$A80,'[29]RM Revenue'!V:V)</f>
        <v>0</v>
      </c>
      <c r="K80" s="113">
        <f>SUMIF('[29]RM Revenue'!$B:$B,'Shelton Regulated - Price Out'!$A80,'[29]RM Revenue'!W:W)</f>
        <v>0</v>
      </c>
      <c r="L80" s="113">
        <f>SUMIF('[29]RM Revenue'!$B:$B,'Shelton Regulated - Price Out'!$A80,'[29]RM Revenue'!X:X)</f>
        <v>0</v>
      </c>
      <c r="M80" s="113">
        <f>SUMIF('[29]RM Revenue'!$B:$B,'Shelton Regulated - Price Out'!$A80,'[29]RM Revenue'!Y:Y)</f>
        <v>0</v>
      </c>
      <c r="N80" s="113">
        <f>SUMIF('[29]RM Revenue'!$B:$B,'Shelton Regulated - Price Out'!$A80,'[29]RM Revenue'!Z:Z)</f>
        <v>0</v>
      </c>
      <c r="O80" s="113">
        <f>SUMIF('[29]RM Revenue'!$B:$B,'Shelton Regulated - Price Out'!$A80,'[29]RM Revenue'!AA:AA)</f>
        <v>0</v>
      </c>
      <c r="P80" s="113">
        <f>SUMIF('[29]RM Revenue'!$B:$B,'Shelton Regulated - Price Out'!$A80,'[29]RM Revenue'!AB:AB)</f>
        <v>0</v>
      </c>
      <c r="Q80" s="113">
        <f>SUMIF('[29]RM Revenue'!$B:$B,'Shelton Regulated - Price Out'!$A80,'[29]RM Revenue'!AC:AC)</f>
        <v>0</v>
      </c>
      <c r="R80" s="113">
        <f>SUMIF('[29]RM Revenue'!$B:$B,'Shelton Regulated - Price Out'!$A80,'[29]RM Revenue'!AD:AD)</f>
        <v>0</v>
      </c>
      <c r="S80" s="114">
        <f t="shared" si="56"/>
        <v>0</v>
      </c>
      <c r="T80" s="114"/>
      <c r="U80" s="114">
        <f t="shared" si="44"/>
        <v>0</v>
      </c>
      <c r="V80" s="114">
        <f t="shared" si="44"/>
        <v>0</v>
      </c>
      <c r="W80" s="114">
        <f t="shared" si="44"/>
        <v>0</v>
      </c>
      <c r="X80" s="114">
        <f t="shared" si="44"/>
        <v>0</v>
      </c>
      <c r="Y80" s="114">
        <f t="shared" si="44"/>
        <v>0</v>
      </c>
      <c r="Z80" s="114">
        <f t="shared" si="44"/>
        <v>0</v>
      </c>
      <c r="AA80" s="114">
        <f t="shared" si="44"/>
        <v>0</v>
      </c>
      <c r="AB80" s="114">
        <f t="shared" si="44"/>
        <v>0</v>
      </c>
      <c r="AC80" s="114">
        <f t="shared" si="44"/>
        <v>0</v>
      </c>
      <c r="AD80" s="114">
        <f t="shared" si="44"/>
        <v>0</v>
      </c>
      <c r="AE80" s="114">
        <f t="shared" si="44"/>
        <v>0</v>
      </c>
      <c r="AF80" s="114">
        <f t="shared" si="44"/>
        <v>0</v>
      </c>
      <c r="AG80" s="133">
        <f t="shared" si="57"/>
        <v>0</v>
      </c>
      <c r="AI80" s="159">
        <f t="shared" si="58"/>
        <v>195.13024494264582</v>
      </c>
      <c r="AJ80" s="159">
        <f t="shared" si="59"/>
        <v>0.53024494264582245</v>
      </c>
      <c r="AK80" s="193">
        <f t="shared" si="60"/>
        <v>0</v>
      </c>
      <c r="AL80" s="193">
        <f t="shared" si="61"/>
        <v>0</v>
      </c>
      <c r="AM80" s="160">
        <f t="shared" si="65"/>
        <v>2.7247941554256038E-3</v>
      </c>
      <c r="AN80" s="160" t="e">
        <f t="shared" si="66"/>
        <v>#DIV/0!</v>
      </c>
    </row>
    <row r="81" spans="1:40" hidden="1">
      <c r="A81" s="94" t="str">
        <f t="shared" si="64"/>
        <v>CITY of SHELTON-REGULATEDRolloffADJRO</v>
      </c>
      <c r="B81" s="94">
        <f t="shared" si="13"/>
        <v>1</v>
      </c>
      <c r="C81" s="110" t="s">
        <v>378</v>
      </c>
      <c r="D81" s="110" t="e">
        <f>VLOOKUP(C81,'[29]RM Revenue'!J:K,2,FALSE)</f>
        <v>#N/A</v>
      </c>
      <c r="E81" s="112" t="e">
        <f>VLOOKUP(A81,'[29]Service Codes'!$A$1:$H$808,8,FALSE)</f>
        <v>#N/A</v>
      </c>
      <c r="F81" s="112"/>
      <c r="G81" s="113">
        <f>SUMIF('[29]RM Revenue'!$B:$B,'Shelton Regulated - Price Out'!$A81,'[29]RM Revenue'!S:S)</f>
        <v>0</v>
      </c>
      <c r="H81" s="113">
        <f>SUMIF('[29]RM Revenue'!$B:$B,'Shelton Regulated - Price Out'!$A81,'[29]RM Revenue'!T:T)</f>
        <v>0</v>
      </c>
      <c r="I81" s="113">
        <f>SUMIF('[29]RM Revenue'!$B:$B,'Shelton Regulated - Price Out'!$A81,'[29]RM Revenue'!U:U)</f>
        <v>0</v>
      </c>
      <c r="J81" s="113">
        <f>SUMIF('[29]RM Revenue'!$B:$B,'Shelton Regulated - Price Out'!$A81,'[29]RM Revenue'!V:V)</f>
        <v>0</v>
      </c>
      <c r="K81" s="113">
        <f>SUMIF('[29]RM Revenue'!$B:$B,'Shelton Regulated - Price Out'!$A81,'[29]RM Revenue'!W:W)</f>
        <v>0</v>
      </c>
      <c r="L81" s="113">
        <f>SUMIF('[29]RM Revenue'!$B:$B,'Shelton Regulated - Price Out'!$A81,'[29]RM Revenue'!X:X)</f>
        <v>0</v>
      </c>
      <c r="M81" s="113">
        <f>SUMIF('[29]RM Revenue'!$B:$B,'Shelton Regulated - Price Out'!$A81,'[29]RM Revenue'!Y:Y)</f>
        <v>0</v>
      </c>
      <c r="N81" s="113">
        <f>SUMIF('[29]RM Revenue'!$B:$B,'Shelton Regulated - Price Out'!$A81,'[29]RM Revenue'!Z:Z)</f>
        <v>0</v>
      </c>
      <c r="O81" s="113">
        <f>SUMIF('[29]RM Revenue'!$B:$B,'Shelton Regulated - Price Out'!$A81,'[29]RM Revenue'!AA:AA)</f>
        <v>0</v>
      </c>
      <c r="P81" s="113">
        <f>SUMIF('[29]RM Revenue'!$B:$B,'Shelton Regulated - Price Out'!$A81,'[29]RM Revenue'!AB:AB)</f>
        <v>0</v>
      </c>
      <c r="Q81" s="113">
        <f>SUMIF('[29]RM Revenue'!$B:$B,'Shelton Regulated - Price Out'!$A81,'[29]RM Revenue'!AC:AC)</f>
        <v>0</v>
      </c>
      <c r="R81" s="113">
        <f>SUMIF('[29]RM Revenue'!$B:$B,'Shelton Regulated - Price Out'!$A81,'[29]RM Revenue'!AD:AD)</f>
        <v>0</v>
      </c>
      <c r="S81" s="114">
        <f t="shared" si="56"/>
        <v>0</v>
      </c>
      <c r="T81" s="114"/>
      <c r="U81" s="114">
        <f t="shared" si="44"/>
        <v>0</v>
      </c>
      <c r="V81" s="114">
        <f t="shared" si="44"/>
        <v>0</v>
      </c>
      <c r="W81" s="114">
        <f t="shared" si="44"/>
        <v>0</v>
      </c>
      <c r="X81" s="114">
        <f t="shared" si="44"/>
        <v>0</v>
      </c>
      <c r="Y81" s="114">
        <f t="shared" si="44"/>
        <v>0</v>
      </c>
      <c r="Z81" s="114">
        <f t="shared" si="44"/>
        <v>0</v>
      </c>
      <c r="AA81" s="114">
        <f t="shared" si="44"/>
        <v>0</v>
      </c>
      <c r="AB81" s="114">
        <f t="shared" si="44"/>
        <v>0</v>
      </c>
      <c r="AC81" s="114">
        <f t="shared" si="44"/>
        <v>0</v>
      </c>
      <c r="AD81" s="114">
        <f t="shared" si="44"/>
        <v>0</v>
      </c>
      <c r="AE81" s="114">
        <f t="shared" si="44"/>
        <v>0</v>
      </c>
      <c r="AF81" s="114">
        <f t="shared" si="44"/>
        <v>0</v>
      </c>
      <c r="AG81" s="133">
        <f t="shared" si="57"/>
        <v>0</v>
      </c>
      <c r="AI81" s="159">
        <f t="shared" si="58"/>
        <v>0</v>
      </c>
      <c r="AJ81" s="159">
        <f t="shared" si="59"/>
        <v>0</v>
      </c>
      <c r="AK81" s="193">
        <f t="shared" si="60"/>
        <v>0</v>
      </c>
      <c r="AL81" s="193">
        <f t="shared" si="61"/>
        <v>0</v>
      </c>
      <c r="AM81" s="160" t="e">
        <f t="shared" si="65"/>
        <v>#N/A</v>
      </c>
      <c r="AN81" s="160" t="e">
        <f t="shared" si="66"/>
        <v>#DIV/0!</v>
      </c>
    </row>
    <row r="82" spans="1:40">
      <c r="A82" s="94" t="str">
        <f t="shared" si="64"/>
        <v>CITY of SHELTON-REGULATEDRolloffROMILE</v>
      </c>
      <c r="B82" s="94">
        <f t="shared" si="13"/>
        <v>1</v>
      </c>
      <c r="C82" s="110" t="s">
        <v>335</v>
      </c>
      <c r="D82" s="110" t="str">
        <f>VLOOKUP(C82,'[29]RM Revenue'!J:K,2,FALSE)</f>
        <v>ROLL OFF-MILEAGE</v>
      </c>
      <c r="E82" s="112">
        <f>VLOOKUP(A82,'[29]Service Codes'!$A$1:$H$808,8,FALSE)</f>
        <v>2.4300000000000002</v>
      </c>
      <c r="F82" s="112"/>
      <c r="G82" s="113">
        <f>SUMIF('[29]RM Revenue'!$B:$B,'Shelton Regulated - Price Out'!$A82,'[29]RM Revenue'!S:S)</f>
        <v>0</v>
      </c>
      <c r="H82" s="113">
        <f>SUMIF('[29]RM Revenue'!$B:$B,'Shelton Regulated - Price Out'!$A82,'[29]RM Revenue'!T:T)</f>
        <v>0</v>
      </c>
      <c r="I82" s="113">
        <f>SUMIF('[29]RM Revenue'!$B:$B,'Shelton Regulated - Price Out'!$A82,'[29]RM Revenue'!U:U)</f>
        <v>0</v>
      </c>
      <c r="J82" s="113">
        <f>SUMIF('[29]RM Revenue'!$B:$B,'Shelton Regulated - Price Out'!$A82,'[29]RM Revenue'!V:V)</f>
        <v>0</v>
      </c>
      <c r="K82" s="113">
        <f>SUMIF('[29]RM Revenue'!$B:$B,'Shelton Regulated - Price Out'!$A82,'[29]RM Revenue'!W:W)</f>
        <v>2.4300000000000002</v>
      </c>
      <c r="L82" s="113">
        <f>SUMIF('[29]RM Revenue'!$B:$B,'Shelton Regulated - Price Out'!$A82,'[29]RM Revenue'!X:X)</f>
        <v>0</v>
      </c>
      <c r="M82" s="113">
        <f>SUMIF('[29]RM Revenue'!$B:$B,'Shelton Regulated - Price Out'!$A82,'[29]RM Revenue'!Y:Y)</f>
        <v>0</v>
      </c>
      <c r="N82" s="113">
        <f>SUMIF('[29]RM Revenue'!$B:$B,'Shelton Regulated - Price Out'!$A82,'[29]RM Revenue'!Z:Z)</f>
        <v>0</v>
      </c>
      <c r="O82" s="113">
        <f>SUMIF('[29]RM Revenue'!$B:$B,'Shelton Regulated - Price Out'!$A82,'[29]RM Revenue'!AA:AA)</f>
        <v>0</v>
      </c>
      <c r="P82" s="113">
        <f>SUMIF('[29]RM Revenue'!$B:$B,'Shelton Regulated - Price Out'!$A82,'[29]RM Revenue'!AB:AB)</f>
        <v>0</v>
      </c>
      <c r="Q82" s="113">
        <f>SUMIF('[29]RM Revenue'!$B:$B,'Shelton Regulated - Price Out'!$A82,'[29]RM Revenue'!AC:AC)</f>
        <v>0</v>
      </c>
      <c r="R82" s="113">
        <f>SUMIF('[29]RM Revenue'!$B:$B,'Shelton Regulated - Price Out'!$A82,'[29]RM Revenue'!AD:AD)</f>
        <v>0</v>
      </c>
      <c r="S82" s="114">
        <f t="shared" si="56"/>
        <v>2.4300000000000002</v>
      </c>
      <c r="T82" s="114"/>
      <c r="U82" s="114">
        <f t="shared" si="44"/>
        <v>0</v>
      </c>
      <c r="V82" s="114">
        <f t="shared" si="44"/>
        <v>0</v>
      </c>
      <c r="W82" s="114">
        <f t="shared" si="44"/>
        <v>0</v>
      </c>
      <c r="X82" s="114">
        <f t="shared" si="44"/>
        <v>0</v>
      </c>
      <c r="Y82" s="114">
        <f t="shared" si="44"/>
        <v>1</v>
      </c>
      <c r="Z82" s="114">
        <f t="shared" si="44"/>
        <v>0</v>
      </c>
      <c r="AA82" s="114">
        <f t="shared" si="44"/>
        <v>0</v>
      </c>
      <c r="AB82" s="114">
        <f t="shared" si="44"/>
        <v>0</v>
      </c>
      <c r="AC82" s="114">
        <f t="shared" si="44"/>
        <v>0</v>
      </c>
      <c r="AD82" s="114">
        <f t="shared" si="44"/>
        <v>0</v>
      </c>
      <c r="AE82" s="114">
        <f t="shared" si="44"/>
        <v>0</v>
      </c>
      <c r="AF82" s="114">
        <f t="shared" si="44"/>
        <v>0</v>
      </c>
      <c r="AG82" s="133">
        <f t="shared" si="57"/>
        <v>8.3333333333333329E-2</v>
      </c>
      <c r="AI82" s="159">
        <f t="shared" si="58"/>
        <v>2.4366212497976845</v>
      </c>
      <c r="AJ82" s="159">
        <f t="shared" si="59"/>
        <v>6.6212497976843032E-3</v>
      </c>
      <c r="AK82" s="193">
        <f t="shared" si="60"/>
        <v>6.6212497976843032E-3</v>
      </c>
      <c r="AL82" s="193">
        <f t="shared" si="61"/>
        <v>2.4366212497976845</v>
      </c>
      <c r="AM82" s="160">
        <f t="shared" si="65"/>
        <v>2.7247941554256389E-3</v>
      </c>
      <c r="AN82" s="160">
        <f t="shared" si="66"/>
        <v>2.7247941554256389E-3</v>
      </c>
    </row>
    <row r="83" spans="1:40">
      <c r="A83" s="94" t="str">
        <f t="shared" si="64"/>
        <v>CITY of SHELTON-REGULATEDRolloffROWAIT</v>
      </c>
      <c r="B83" s="94">
        <f t="shared" ref="B83:B106" si="67">COUNTIF(C:C,C83)</f>
        <v>1</v>
      </c>
      <c r="C83" s="110" t="s">
        <v>339</v>
      </c>
      <c r="D83" s="110" t="str">
        <f>VLOOKUP(C83,'[29]RM Revenue'!J:K,2,FALSE)</f>
        <v>TIME/STANDBY CHARGE</v>
      </c>
      <c r="E83" s="112">
        <f>VLOOKUP(A83,'[29]Service Codes'!$A$1:$H$808,8,FALSE)</f>
        <v>0</v>
      </c>
      <c r="F83" s="112"/>
      <c r="G83" s="113">
        <f>SUMIF('[29]RM Revenue'!$B:$B,'Shelton Regulated - Price Out'!$A83,'[29]RM Revenue'!S:S)</f>
        <v>0</v>
      </c>
      <c r="H83" s="113">
        <f>SUMIF('[29]RM Revenue'!$B:$B,'Shelton Regulated - Price Out'!$A83,'[29]RM Revenue'!T:T)</f>
        <v>0</v>
      </c>
      <c r="I83" s="113">
        <f>SUMIF('[29]RM Revenue'!$B:$B,'Shelton Regulated - Price Out'!$A83,'[29]RM Revenue'!U:U)</f>
        <v>0</v>
      </c>
      <c r="J83" s="113">
        <f>SUMIF('[29]RM Revenue'!$B:$B,'Shelton Regulated - Price Out'!$A83,'[29]RM Revenue'!V:V)</f>
        <v>0</v>
      </c>
      <c r="K83" s="113">
        <f>SUMIF('[29]RM Revenue'!$B:$B,'Shelton Regulated - Price Out'!$A83,'[29]RM Revenue'!W:W)</f>
        <v>151.68</v>
      </c>
      <c r="L83" s="113">
        <f>SUMIF('[29]RM Revenue'!$B:$B,'Shelton Regulated - Price Out'!$A83,'[29]RM Revenue'!X:X)</f>
        <v>0</v>
      </c>
      <c r="M83" s="113">
        <f>SUMIF('[29]RM Revenue'!$B:$B,'Shelton Regulated - Price Out'!$A83,'[29]RM Revenue'!Y:Y)</f>
        <v>0</v>
      </c>
      <c r="N83" s="113">
        <f>SUMIF('[29]RM Revenue'!$B:$B,'Shelton Regulated - Price Out'!$A83,'[29]RM Revenue'!Z:Z)</f>
        <v>0</v>
      </c>
      <c r="O83" s="113">
        <f>SUMIF('[29]RM Revenue'!$B:$B,'Shelton Regulated - Price Out'!$A83,'[29]RM Revenue'!AA:AA)</f>
        <v>0</v>
      </c>
      <c r="P83" s="113">
        <f>SUMIF('[29]RM Revenue'!$B:$B,'Shelton Regulated - Price Out'!$A83,'[29]RM Revenue'!AB:AB)</f>
        <v>0</v>
      </c>
      <c r="Q83" s="113">
        <f>SUMIF('[29]RM Revenue'!$B:$B,'Shelton Regulated - Price Out'!$A83,'[29]RM Revenue'!AC:AC)</f>
        <v>0</v>
      </c>
      <c r="R83" s="113">
        <f>SUMIF('[29]RM Revenue'!$B:$B,'Shelton Regulated - Price Out'!$A83,'[29]RM Revenue'!AD:AD)</f>
        <v>0</v>
      </c>
      <c r="S83" s="114">
        <f t="shared" si="56"/>
        <v>151.68</v>
      </c>
      <c r="T83" s="114"/>
      <c r="U83" s="114">
        <f t="shared" si="44"/>
        <v>0</v>
      </c>
      <c r="V83" s="114">
        <f t="shared" ref="V83:AF107" si="68">IFERROR(H83/$E83,0)</f>
        <v>0</v>
      </c>
      <c r="W83" s="114">
        <f t="shared" si="68"/>
        <v>0</v>
      </c>
      <c r="X83" s="114">
        <f t="shared" si="68"/>
        <v>0</v>
      </c>
      <c r="Y83" s="114">
        <f t="shared" si="68"/>
        <v>0</v>
      </c>
      <c r="Z83" s="114">
        <f t="shared" si="68"/>
        <v>0</v>
      </c>
      <c r="AA83" s="114">
        <f t="shared" si="68"/>
        <v>0</v>
      </c>
      <c r="AB83" s="114">
        <f t="shared" si="68"/>
        <v>0</v>
      </c>
      <c r="AC83" s="114">
        <f t="shared" si="68"/>
        <v>0</v>
      </c>
      <c r="AD83" s="114">
        <f t="shared" si="68"/>
        <v>0</v>
      </c>
      <c r="AE83" s="114">
        <f t="shared" si="68"/>
        <v>0</v>
      </c>
      <c r="AF83" s="114">
        <f t="shared" si="68"/>
        <v>0</v>
      </c>
      <c r="AG83" s="133">
        <f t="shared" si="57"/>
        <v>0</v>
      </c>
      <c r="AI83" s="159">
        <f t="shared" si="58"/>
        <v>0</v>
      </c>
      <c r="AJ83" s="159">
        <f t="shared" si="59"/>
        <v>0</v>
      </c>
      <c r="AK83" s="193">
        <f t="shared" si="60"/>
        <v>0</v>
      </c>
      <c r="AL83" s="193">
        <f t="shared" si="61"/>
        <v>151.68</v>
      </c>
      <c r="AM83" s="160" t="e">
        <f t="shared" si="65"/>
        <v>#DIV/0!</v>
      </c>
      <c r="AN83" s="160">
        <f t="shared" si="66"/>
        <v>0</v>
      </c>
    </row>
    <row r="84" spans="1:40">
      <c r="A84" s="94" t="str">
        <f t="shared" si="64"/>
        <v>CITY of SHELTON-REGULATEDRolloffCPHAUL10</v>
      </c>
      <c r="B84" s="94">
        <f t="shared" si="67"/>
        <v>1</v>
      </c>
      <c r="C84" s="110" t="s">
        <v>321</v>
      </c>
      <c r="D84" s="110" t="str">
        <f>VLOOKUP(C84,'[29]RM Revenue'!J:K,2,FALSE)</f>
        <v>10YD COMPACTOR-HAUL</v>
      </c>
      <c r="E84" s="112">
        <f>VLOOKUP(A84,'[29]Service Codes'!$A$1:$H$808,8,FALSE)</f>
        <v>126.71</v>
      </c>
      <c r="F84" s="112"/>
      <c r="G84" s="113">
        <f>SUMIF('[29]RM Revenue'!$B:$B,'Shelton Regulated - Price Out'!$A84,'[29]RM Revenue'!S:S)</f>
        <v>0</v>
      </c>
      <c r="H84" s="113">
        <f>SUMIF('[29]RM Revenue'!$B:$B,'Shelton Regulated - Price Out'!$A84,'[29]RM Revenue'!T:T)</f>
        <v>0</v>
      </c>
      <c r="I84" s="113">
        <f>SUMIF('[29]RM Revenue'!$B:$B,'Shelton Regulated - Price Out'!$A84,'[29]RM Revenue'!U:U)</f>
        <v>0</v>
      </c>
      <c r="J84" s="113">
        <f>SUMIF('[29]RM Revenue'!$B:$B,'Shelton Regulated - Price Out'!$A84,'[29]RM Revenue'!V:V)</f>
        <v>0</v>
      </c>
      <c r="K84" s="113">
        <f>SUMIF('[29]RM Revenue'!$B:$B,'Shelton Regulated - Price Out'!$A84,'[29]RM Revenue'!W:W)</f>
        <v>0</v>
      </c>
      <c r="L84" s="113">
        <f>SUMIF('[29]RM Revenue'!$B:$B,'Shelton Regulated - Price Out'!$A84,'[29]RM Revenue'!X:X)</f>
        <v>0</v>
      </c>
      <c r="M84" s="113">
        <f>SUMIF('[29]RM Revenue'!$B:$B,'Shelton Regulated - Price Out'!$A84,'[29]RM Revenue'!Y:Y)</f>
        <v>0</v>
      </c>
      <c r="N84" s="113">
        <f>SUMIF('[29]RM Revenue'!$B:$B,'Shelton Regulated - Price Out'!$A84,'[29]RM Revenue'!Z:Z)</f>
        <v>0</v>
      </c>
      <c r="O84" s="113">
        <f>SUMIF('[29]RM Revenue'!$B:$B,'Shelton Regulated - Price Out'!$A84,'[29]RM Revenue'!AA:AA)</f>
        <v>0</v>
      </c>
      <c r="P84" s="113">
        <f>SUMIF('[29]RM Revenue'!$B:$B,'Shelton Regulated - Price Out'!$A84,'[29]RM Revenue'!AB:AB)</f>
        <v>0</v>
      </c>
      <c r="Q84" s="113">
        <f>SUMIF('[29]RM Revenue'!$B:$B,'Shelton Regulated - Price Out'!$A84,'[29]RM Revenue'!AC:AC)</f>
        <v>0</v>
      </c>
      <c r="R84" s="113">
        <f>SUMIF('[29]RM Revenue'!$B:$B,'Shelton Regulated - Price Out'!$A84,'[29]RM Revenue'!AD:AD)</f>
        <v>0</v>
      </c>
      <c r="S84" s="114">
        <f t="shared" si="56"/>
        <v>0</v>
      </c>
      <c r="T84" s="114"/>
      <c r="U84" s="114">
        <f t="shared" ref="U84:W127" si="69">IFERROR(G84/$E84,0)</f>
        <v>0</v>
      </c>
      <c r="V84" s="114">
        <f t="shared" si="68"/>
        <v>0</v>
      </c>
      <c r="W84" s="114">
        <f t="shared" si="68"/>
        <v>0</v>
      </c>
      <c r="X84" s="114">
        <f t="shared" si="68"/>
        <v>0</v>
      </c>
      <c r="Y84" s="114">
        <f t="shared" si="68"/>
        <v>0</v>
      </c>
      <c r="Z84" s="114">
        <f t="shared" si="68"/>
        <v>0</v>
      </c>
      <c r="AA84" s="114">
        <f t="shared" si="68"/>
        <v>0</v>
      </c>
      <c r="AB84" s="114">
        <f t="shared" si="68"/>
        <v>0</v>
      </c>
      <c r="AC84" s="114">
        <f t="shared" si="68"/>
        <v>0</v>
      </c>
      <c r="AD84" s="114">
        <f t="shared" si="68"/>
        <v>0</v>
      </c>
      <c r="AE84" s="114">
        <f t="shared" si="68"/>
        <v>0</v>
      </c>
      <c r="AF84" s="114">
        <f t="shared" si="68"/>
        <v>0</v>
      </c>
      <c r="AG84" s="133">
        <f t="shared" si="57"/>
        <v>0</v>
      </c>
      <c r="AI84" s="159">
        <f t="shared" si="58"/>
        <v>127.05525866743398</v>
      </c>
      <c r="AJ84" s="159">
        <f t="shared" si="59"/>
        <v>0.34525866743398126</v>
      </c>
      <c r="AK84" s="193">
        <f t="shared" si="60"/>
        <v>0</v>
      </c>
      <c r="AL84" s="193">
        <f t="shared" si="61"/>
        <v>0</v>
      </c>
      <c r="AM84" s="160">
        <f t="shared" si="65"/>
        <v>2.7247941554256277E-3</v>
      </c>
      <c r="AN84" s="160" t="e">
        <f t="shared" si="66"/>
        <v>#DIV/0!</v>
      </c>
    </row>
    <row r="85" spans="1:40">
      <c r="A85" s="94" t="str">
        <f t="shared" si="64"/>
        <v>CITY of SHELTON-REGULATEDRolloffRORENT10D</v>
      </c>
      <c r="B85" s="94">
        <f t="shared" si="67"/>
        <v>1</v>
      </c>
      <c r="C85" s="110" t="s">
        <v>327</v>
      </c>
      <c r="D85" s="110" t="str">
        <f>VLOOKUP(C85,'[29]RM Revenue'!J:K,2,FALSE)</f>
        <v>10YD ROLL OFF DAILY RENT</v>
      </c>
      <c r="E85" s="112">
        <f>VLOOKUP(A85,'[29]Service Codes'!$A$1:$H$808,8,FALSE)</f>
        <v>139.5</v>
      </c>
      <c r="F85" s="112"/>
      <c r="G85" s="113">
        <f>SUMIF('[29]RM Revenue'!$B:$B,'Shelton Regulated - Price Out'!$A85,'[29]RM Revenue'!S:S)</f>
        <v>83.7</v>
      </c>
      <c r="H85" s="113">
        <f>SUMIF('[29]RM Revenue'!$B:$B,'Shelton Regulated - Price Out'!$A85,'[29]RM Revenue'!T:T)</f>
        <v>4.6500000000000004</v>
      </c>
      <c r="I85" s="113">
        <f>SUMIF('[29]RM Revenue'!$B:$B,'Shelton Regulated - Price Out'!$A85,'[29]RM Revenue'!U:U)</f>
        <v>0</v>
      </c>
      <c r="J85" s="113">
        <f>SUMIF('[29]RM Revenue'!$B:$B,'Shelton Regulated - Price Out'!$A85,'[29]RM Revenue'!V:V)</f>
        <v>0</v>
      </c>
      <c r="K85" s="113">
        <f>SUMIF('[29]RM Revenue'!$B:$B,'Shelton Regulated - Price Out'!$A85,'[29]RM Revenue'!W:W)</f>
        <v>0</v>
      </c>
      <c r="L85" s="113">
        <f>SUMIF('[29]RM Revenue'!$B:$B,'Shelton Regulated - Price Out'!$A85,'[29]RM Revenue'!X:X)</f>
        <v>0</v>
      </c>
      <c r="M85" s="113">
        <f>SUMIF('[29]RM Revenue'!$B:$B,'Shelton Regulated - Price Out'!$A85,'[29]RM Revenue'!Y:Y)</f>
        <v>0</v>
      </c>
      <c r="N85" s="113">
        <f>SUMIF('[29]RM Revenue'!$B:$B,'Shelton Regulated - Price Out'!$A85,'[29]RM Revenue'!Z:Z)</f>
        <v>0</v>
      </c>
      <c r="O85" s="113">
        <f>SUMIF('[29]RM Revenue'!$B:$B,'Shelton Regulated - Price Out'!$A85,'[29]RM Revenue'!AA:AA)</f>
        <v>0</v>
      </c>
      <c r="P85" s="113">
        <f>SUMIF('[29]RM Revenue'!$B:$B,'Shelton Regulated - Price Out'!$A85,'[29]RM Revenue'!AB:AB)</f>
        <v>0</v>
      </c>
      <c r="Q85" s="113">
        <f>SUMIF('[29]RM Revenue'!$B:$B,'Shelton Regulated - Price Out'!$A85,'[29]RM Revenue'!AC:AC)</f>
        <v>0</v>
      </c>
      <c r="R85" s="113">
        <f>SUMIF('[29]RM Revenue'!$B:$B,'Shelton Regulated - Price Out'!$A85,'[29]RM Revenue'!AD:AD)</f>
        <v>0</v>
      </c>
      <c r="S85" s="114">
        <f t="shared" si="56"/>
        <v>88.350000000000009</v>
      </c>
      <c r="T85" s="114"/>
      <c r="U85" s="114">
        <f t="shared" si="69"/>
        <v>0.6</v>
      </c>
      <c r="V85" s="114">
        <f t="shared" si="68"/>
        <v>3.3333333333333333E-2</v>
      </c>
      <c r="W85" s="114">
        <f t="shared" si="68"/>
        <v>0</v>
      </c>
      <c r="X85" s="114">
        <f t="shared" si="68"/>
        <v>0</v>
      </c>
      <c r="Y85" s="114">
        <f t="shared" si="68"/>
        <v>0</v>
      </c>
      <c r="Z85" s="114">
        <f t="shared" si="68"/>
        <v>0</v>
      </c>
      <c r="AA85" s="114">
        <f t="shared" si="68"/>
        <v>0</v>
      </c>
      <c r="AB85" s="114">
        <f t="shared" si="68"/>
        <v>0</v>
      </c>
      <c r="AC85" s="114">
        <f t="shared" si="68"/>
        <v>0</v>
      </c>
      <c r="AD85" s="114">
        <f t="shared" si="68"/>
        <v>0</v>
      </c>
      <c r="AE85" s="114">
        <f t="shared" si="68"/>
        <v>0</v>
      </c>
      <c r="AF85" s="114">
        <f t="shared" si="68"/>
        <v>0</v>
      </c>
      <c r="AG85" s="133">
        <f t="shared" si="57"/>
        <v>5.2777777777777778E-2</v>
      </c>
      <c r="AI85" s="159">
        <f t="shared" si="58"/>
        <v>139.88010878468188</v>
      </c>
      <c r="AJ85" s="159">
        <f t="shared" si="59"/>
        <v>0.38010878468188025</v>
      </c>
      <c r="AK85" s="193">
        <f t="shared" si="60"/>
        <v>0.2407355636318575</v>
      </c>
      <c r="AL85" s="193">
        <f t="shared" si="61"/>
        <v>88.590735563631867</v>
      </c>
      <c r="AM85" s="160">
        <f t="shared" si="65"/>
        <v>2.724794155425665E-3</v>
      </c>
      <c r="AN85" s="160">
        <f t="shared" si="66"/>
        <v>2.7247941554256645E-3</v>
      </c>
    </row>
    <row r="86" spans="1:40">
      <c r="A86" s="94" t="str">
        <f t="shared" si="64"/>
        <v>CITY of SHELTON-REGULATEDRolloffROHAUL10T</v>
      </c>
      <c r="B86" s="94">
        <f t="shared" si="67"/>
        <v>1</v>
      </c>
      <c r="C86" s="110" t="s">
        <v>318</v>
      </c>
      <c r="D86" s="110" t="str">
        <f>VLOOKUP(C86,'[29]RM Revenue'!J:K,2,FALSE)</f>
        <v>ROHAUL10T</v>
      </c>
      <c r="E86" s="112">
        <f>VLOOKUP(A86,'[29]Service Codes'!$A$1:$H$808,8,FALSE)</f>
        <v>83.93</v>
      </c>
      <c r="F86" s="112"/>
      <c r="G86" s="113">
        <f>SUMIF('[29]RM Revenue'!$B:$B,'Shelton Regulated - Price Out'!$A86,'[29]RM Revenue'!S:S)</f>
        <v>0</v>
      </c>
      <c r="H86" s="113">
        <f>SUMIF('[29]RM Revenue'!$B:$B,'Shelton Regulated - Price Out'!$A86,'[29]RM Revenue'!T:T)</f>
        <v>83.93</v>
      </c>
      <c r="I86" s="113">
        <f>SUMIF('[29]RM Revenue'!$B:$B,'Shelton Regulated - Price Out'!$A86,'[29]RM Revenue'!U:U)</f>
        <v>0</v>
      </c>
      <c r="J86" s="113">
        <f>SUMIF('[29]RM Revenue'!$B:$B,'Shelton Regulated - Price Out'!$A86,'[29]RM Revenue'!V:V)</f>
        <v>0</v>
      </c>
      <c r="K86" s="113">
        <f>SUMIF('[29]RM Revenue'!$B:$B,'Shelton Regulated - Price Out'!$A86,'[29]RM Revenue'!W:W)</f>
        <v>0</v>
      </c>
      <c r="L86" s="113">
        <f>SUMIF('[29]RM Revenue'!$B:$B,'Shelton Regulated - Price Out'!$A86,'[29]RM Revenue'!X:X)</f>
        <v>0</v>
      </c>
      <c r="M86" s="113">
        <f>SUMIF('[29]RM Revenue'!$B:$B,'Shelton Regulated - Price Out'!$A86,'[29]RM Revenue'!Y:Y)</f>
        <v>0</v>
      </c>
      <c r="N86" s="113">
        <f>SUMIF('[29]RM Revenue'!$B:$B,'Shelton Regulated - Price Out'!$A86,'[29]RM Revenue'!Z:Z)</f>
        <v>0</v>
      </c>
      <c r="O86" s="113">
        <f>SUMIF('[29]RM Revenue'!$B:$B,'Shelton Regulated - Price Out'!$A86,'[29]RM Revenue'!AA:AA)</f>
        <v>0</v>
      </c>
      <c r="P86" s="113">
        <f>SUMIF('[29]RM Revenue'!$B:$B,'Shelton Regulated - Price Out'!$A86,'[29]RM Revenue'!AB:AB)</f>
        <v>0</v>
      </c>
      <c r="Q86" s="113">
        <f>SUMIF('[29]RM Revenue'!$B:$B,'Shelton Regulated - Price Out'!$A86,'[29]RM Revenue'!AC:AC)</f>
        <v>0</v>
      </c>
      <c r="R86" s="113">
        <f>SUMIF('[29]RM Revenue'!$B:$B,'Shelton Regulated - Price Out'!$A86,'[29]RM Revenue'!AD:AD)</f>
        <v>0</v>
      </c>
      <c r="S86" s="114">
        <f t="shared" si="56"/>
        <v>83.93</v>
      </c>
      <c r="T86" s="114"/>
      <c r="U86" s="114">
        <f t="shared" si="69"/>
        <v>0</v>
      </c>
      <c r="V86" s="114">
        <f t="shared" si="68"/>
        <v>1</v>
      </c>
      <c r="W86" s="114">
        <f t="shared" si="68"/>
        <v>0</v>
      </c>
      <c r="X86" s="114">
        <f t="shared" si="68"/>
        <v>0</v>
      </c>
      <c r="Y86" s="114">
        <f t="shared" si="68"/>
        <v>0</v>
      </c>
      <c r="Z86" s="114">
        <f t="shared" si="68"/>
        <v>0</v>
      </c>
      <c r="AA86" s="114">
        <f t="shared" si="68"/>
        <v>0</v>
      </c>
      <c r="AB86" s="114">
        <f t="shared" si="68"/>
        <v>0</v>
      </c>
      <c r="AC86" s="114">
        <f t="shared" si="68"/>
        <v>0</v>
      </c>
      <c r="AD86" s="114">
        <f t="shared" si="68"/>
        <v>0</v>
      </c>
      <c r="AE86" s="114">
        <f t="shared" si="68"/>
        <v>0</v>
      </c>
      <c r="AF86" s="114">
        <f t="shared" si="68"/>
        <v>0</v>
      </c>
      <c r="AG86" s="133">
        <f t="shared" si="57"/>
        <v>8.3333333333333329E-2</v>
      </c>
      <c r="AI86" s="159">
        <f t="shared" si="58"/>
        <v>84.158691973464883</v>
      </c>
      <c r="AJ86" s="159">
        <f t="shared" si="59"/>
        <v>0.22869197346487624</v>
      </c>
      <c r="AK86" s="193">
        <f t="shared" si="60"/>
        <v>0.22869197346487624</v>
      </c>
      <c r="AL86" s="193">
        <f t="shared" si="61"/>
        <v>84.158691973464883</v>
      </c>
      <c r="AM86" s="160">
        <f t="shared" si="65"/>
        <v>2.7247941554256667E-3</v>
      </c>
      <c r="AN86" s="160">
        <f t="shared" si="66"/>
        <v>2.7247941554256667E-3</v>
      </c>
    </row>
    <row r="87" spans="1:40">
      <c r="A87" s="94" t="str">
        <f t="shared" si="64"/>
        <v>CITY of SHELTON-REGULATEDRolloffSP</v>
      </c>
      <c r="B87" s="94">
        <f t="shared" si="67"/>
        <v>1</v>
      </c>
      <c r="C87" s="110" t="s">
        <v>337</v>
      </c>
      <c r="D87" s="110" t="str">
        <f>VLOOKUP(C87,'[29]RM Revenue'!J:K,2,FALSE)</f>
        <v>SPECIAL PICKUP</v>
      </c>
      <c r="E87" s="112" t="e">
        <f>VLOOKUP(A87,'[29]Service Codes'!$A$1:$H$808,8,FALSE)</f>
        <v>#N/A</v>
      </c>
      <c r="F87" s="112"/>
      <c r="G87" s="113">
        <f>SUMIF('[29]RM Revenue'!$B:$B,'Shelton Regulated - Price Out'!$A87,'[29]RM Revenue'!S:S)</f>
        <v>0</v>
      </c>
      <c r="H87" s="113">
        <f>SUMIF('[29]RM Revenue'!$B:$B,'Shelton Regulated - Price Out'!$A87,'[29]RM Revenue'!T:T)</f>
        <v>151.68</v>
      </c>
      <c r="I87" s="113">
        <f>SUMIF('[29]RM Revenue'!$B:$B,'Shelton Regulated - Price Out'!$A87,'[29]RM Revenue'!U:U)</f>
        <v>0</v>
      </c>
      <c r="J87" s="113">
        <f>SUMIF('[29]RM Revenue'!$B:$B,'Shelton Regulated - Price Out'!$A87,'[29]RM Revenue'!V:V)</f>
        <v>0</v>
      </c>
      <c r="K87" s="113">
        <f>SUMIF('[29]RM Revenue'!$B:$B,'Shelton Regulated - Price Out'!$A87,'[29]RM Revenue'!W:W)</f>
        <v>151.68</v>
      </c>
      <c r="L87" s="113">
        <f>SUMIF('[29]RM Revenue'!$B:$B,'Shelton Regulated - Price Out'!$A87,'[29]RM Revenue'!X:X)</f>
        <v>151.68</v>
      </c>
      <c r="M87" s="113">
        <f>SUMIF('[29]RM Revenue'!$B:$B,'Shelton Regulated - Price Out'!$A87,'[29]RM Revenue'!Y:Y)</f>
        <v>0</v>
      </c>
      <c r="N87" s="113">
        <f>SUMIF('[29]RM Revenue'!$B:$B,'Shelton Regulated - Price Out'!$A87,'[29]RM Revenue'!Z:Z)</f>
        <v>0</v>
      </c>
      <c r="O87" s="113">
        <f>SUMIF('[29]RM Revenue'!$B:$B,'Shelton Regulated - Price Out'!$A87,'[29]RM Revenue'!AA:AA)</f>
        <v>0</v>
      </c>
      <c r="P87" s="113">
        <f>SUMIF('[29]RM Revenue'!$B:$B,'Shelton Regulated - Price Out'!$A87,'[29]RM Revenue'!AB:AB)</f>
        <v>0</v>
      </c>
      <c r="Q87" s="113">
        <f>SUMIF('[29]RM Revenue'!$B:$B,'Shelton Regulated - Price Out'!$A87,'[29]RM Revenue'!AC:AC)</f>
        <v>0</v>
      </c>
      <c r="R87" s="113">
        <f>SUMIF('[29]RM Revenue'!$B:$B,'Shelton Regulated - Price Out'!$A87,'[29]RM Revenue'!AD:AD)</f>
        <v>0</v>
      </c>
      <c r="S87" s="114">
        <f t="shared" si="56"/>
        <v>455.04</v>
      </c>
      <c r="T87" s="114"/>
      <c r="U87" s="114">
        <f t="shared" si="69"/>
        <v>0</v>
      </c>
      <c r="V87" s="114">
        <f t="shared" si="68"/>
        <v>0</v>
      </c>
      <c r="W87" s="114">
        <f t="shared" si="68"/>
        <v>0</v>
      </c>
      <c r="X87" s="114">
        <f t="shared" si="68"/>
        <v>0</v>
      </c>
      <c r="Y87" s="114">
        <f t="shared" si="68"/>
        <v>0</v>
      </c>
      <c r="Z87" s="114">
        <f t="shared" si="68"/>
        <v>0</v>
      </c>
      <c r="AA87" s="114">
        <f t="shared" si="68"/>
        <v>0</v>
      </c>
      <c r="AB87" s="114">
        <f t="shared" si="68"/>
        <v>0</v>
      </c>
      <c r="AC87" s="114">
        <f t="shared" si="68"/>
        <v>0</v>
      </c>
      <c r="AD87" s="114">
        <f t="shared" si="68"/>
        <v>0</v>
      </c>
      <c r="AE87" s="114">
        <f t="shared" si="68"/>
        <v>0</v>
      </c>
      <c r="AF87" s="114">
        <f t="shared" si="68"/>
        <v>0</v>
      </c>
      <c r="AG87" s="133">
        <f t="shared" si="57"/>
        <v>0</v>
      </c>
      <c r="AI87" s="159">
        <f t="shared" si="58"/>
        <v>0</v>
      </c>
      <c r="AJ87" s="159">
        <f t="shared" si="59"/>
        <v>0</v>
      </c>
      <c r="AK87" s="193">
        <f t="shared" si="60"/>
        <v>0</v>
      </c>
      <c r="AL87" s="193">
        <f t="shared" si="61"/>
        <v>455.04</v>
      </c>
      <c r="AM87" s="160" t="e">
        <f t="shared" si="65"/>
        <v>#N/A</v>
      </c>
      <c r="AN87" s="160">
        <f t="shared" si="66"/>
        <v>0</v>
      </c>
    </row>
    <row r="88" spans="1:40" ht="13.5" customHeight="1">
      <c r="A88" s="94" t="str">
        <f t="shared" si="64"/>
        <v>CITY of SHELTON-REGULATEDRolloffROHOUR</v>
      </c>
      <c r="B88" s="94">
        <f t="shared" si="67"/>
        <v>1</v>
      </c>
      <c r="C88" s="110" t="s">
        <v>340</v>
      </c>
      <c r="D88" s="110" t="str">
        <f>VLOOKUP(C88,'[29]RM Revenue'!J:K,2,FALSE)</f>
        <v>ROLL OFF PER HOUR</v>
      </c>
      <c r="E88" s="112" t="e">
        <f>VLOOKUP(A88,'[29]Service Codes'!$A$1:$H$808,8,FALSE)</f>
        <v>#N/A</v>
      </c>
      <c r="F88" s="112"/>
      <c r="G88" s="113">
        <f>SUMIF('[29]RM Revenue'!$B:$B,'Shelton Regulated - Price Out'!$A88,'[29]RM Revenue'!S:S)</f>
        <v>0</v>
      </c>
      <c r="H88" s="113">
        <f>SUMIF('[29]RM Revenue'!$B:$B,'Shelton Regulated - Price Out'!$A88,'[29]RM Revenue'!T:T)</f>
        <v>0</v>
      </c>
      <c r="I88" s="113">
        <f>SUMIF('[29]RM Revenue'!$B:$B,'Shelton Regulated - Price Out'!$A88,'[29]RM Revenue'!U:U)</f>
        <v>0</v>
      </c>
      <c r="J88" s="113">
        <f>SUMIF('[29]RM Revenue'!$B:$B,'Shelton Regulated - Price Out'!$A88,'[29]RM Revenue'!V:V)</f>
        <v>0</v>
      </c>
      <c r="K88" s="113">
        <f>SUMIF('[29]RM Revenue'!$B:$B,'Shelton Regulated - Price Out'!$A88,'[29]RM Revenue'!W:W)</f>
        <v>0</v>
      </c>
      <c r="L88" s="113">
        <f>SUMIF('[29]RM Revenue'!$B:$B,'Shelton Regulated - Price Out'!$A88,'[29]RM Revenue'!X:X)</f>
        <v>0</v>
      </c>
      <c r="M88" s="113">
        <f>SUMIF('[29]RM Revenue'!$B:$B,'Shelton Regulated - Price Out'!$A88,'[29]RM Revenue'!Y:Y)</f>
        <v>0</v>
      </c>
      <c r="N88" s="113">
        <f>SUMIF('[29]RM Revenue'!$B:$B,'Shelton Regulated - Price Out'!$A88,'[29]RM Revenue'!Z:Z)</f>
        <v>0</v>
      </c>
      <c r="O88" s="113">
        <f>SUMIF('[29]RM Revenue'!$B:$B,'Shelton Regulated - Price Out'!$A88,'[29]RM Revenue'!AA:AA)</f>
        <v>0</v>
      </c>
      <c r="P88" s="113">
        <f>SUMIF('[29]RM Revenue'!$B:$B,'Shelton Regulated - Price Out'!$A88,'[29]RM Revenue'!AB:AB)</f>
        <v>0</v>
      </c>
      <c r="Q88" s="113">
        <f>SUMIF('[29]RM Revenue'!$B:$B,'Shelton Regulated - Price Out'!$A88,'[29]RM Revenue'!AC:AC)</f>
        <v>0</v>
      </c>
      <c r="R88" s="113">
        <f>SUMIF('[29]RM Revenue'!$B:$B,'Shelton Regulated - Price Out'!$A88,'[29]RM Revenue'!AD:AD)</f>
        <v>0</v>
      </c>
      <c r="S88" s="114">
        <f t="shared" si="56"/>
        <v>0</v>
      </c>
      <c r="T88" s="114"/>
      <c r="U88" s="114">
        <f t="shared" si="69"/>
        <v>0</v>
      </c>
      <c r="V88" s="114">
        <f t="shared" si="68"/>
        <v>0</v>
      </c>
      <c r="W88" s="114">
        <f t="shared" si="68"/>
        <v>0</v>
      </c>
      <c r="X88" s="114">
        <f t="shared" si="68"/>
        <v>0</v>
      </c>
      <c r="Y88" s="114">
        <f t="shared" si="68"/>
        <v>0</v>
      </c>
      <c r="Z88" s="114">
        <f t="shared" si="68"/>
        <v>0</v>
      </c>
      <c r="AA88" s="114">
        <f t="shared" si="68"/>
        <v>0</v>
      </c>
      <c r="AB88" s="114">
        <f t="shared" si="68"/>
        <v>0</v>
      </c>
      <c r="AC88" s="114">
        <f t="shared" si="68"/>
        <v>0</v>
      </c>
      <c r="AD88" s="114">
        <f t="shared" si="68"/>
        <v>0</v>
      </c>
      <c r="AE88" s="114">
        <f t="shared" si="68"/>
        <v>0</v>
      </c>
      <c r="AF88" s="114">
        <f t="shared" si="68"/>
        <v>0</v>
      </c>
      <c r="AG88" s="133">
        <f t="shared" si="57"/>
        <v>0</v>
      </c>
      <c r="AI88" s="159">
        <f t="shared" si="58"/>
        <v>0</v>
      </c>
      <c r="AJ88" s="159">
        <f t="shared" si="59"/>
        <v>0</v>
      </c>
      <c r="AK88" s="193">
        <f t="shared" si="60"/>
        <v>0</v>
      </c>
      <c r="AL88" s="193">
        <f t="shared" si="61"/>
        <v>0</v>
      </c>
      <c r="AM88" s="160" t="e">
        <f t="shared" si="65"/>
        <v>#N/A</v>
      </c>
      <c r="AN88" s="160" t="e">
        <f t="shared" si="66"/>
        <v>#DIV/0!</v>
      </c>
    </row>
    <row r="89" spans="1:40">
      <c r="A89" s="94" t="str">
        <f t="shared" si="64"/>
        <v>CITY of SHELTON-REGULATEDRolloffRORELOCATE</v>
      </c>
      <c r="B89" s="94">
        <f t="shared" si="67"/>
        <v>1</v>
      </c>
      <c r="C89" s="110" t="s">
        <v>341</v>
      </c>
      <c r="D89" s="110" t="str">
        <f>VLOOKUP(C89,'[29]RM Revenue'!J:K,2,FALSE)</f>
        <v>ROLL OFF RELOCATE</v>
      </c>
      <c r="E89" s="112" t="e">
        <f>VLOOKUP(A89,'[29]Service Codes'!$A$1:$H$808,8,FALSE)</f>
        <v>#N/A</v>
      </c>
      <c r="F89" s="112"/>
      <c r="G89" s="113">
        <f>SUMIF('[29]RM Revenue'!$B:$B,'Shelton Regulated - Price Out'!$A89,'[29]RM Revenue'!S:S)</f>
        <v>0</v>
      </c>
      <c r="H89" s="113">
        <f>SUMIF('[29]RM Revenue'!$B:$B,'Shelton Regulated - Price Out'!$A89,'[29]RM Revenue'!T:T)</f>
        <v>0</v>
      </c>
      <c r="I89" s="113">
        <f>SUMIF('[29]RM Revenue'!$B:$B,'Shelton Regulated - Price Out'!$A89,'[29]RM Revenue'!U:U)</f>
        <v>0</v>
      </c>
      <c r="J89" s="113">
        <f>SUMIF('[29]RM Revenue'!$B:$B,'Shelton Regulated - Price Out'!$A89,'[29]RM Revenue'!V:V)</f>
        <v>0</v>
      </c>
      <c r="K89" s="113">
        <f>SUMIF('[29]RM Revenue'!$B:$B,'Shelton Regulated - Price Out'!$A89,'[29]RM Revenue'!W:W)</f>
        <v>0</v>
      </c>
      <c r="L89" s="113">
        <f>SUMIF('[29]RM Revenue'!$B:$B,'Shelton Regulated - Price Out'!$A89,'[29]RM Revenue'!X:X)</f>
        <v>0</v>
      </c>
      <c r="M89" s="113">
        <f>SUMIF('[29]RM Revenue'!$B:$B,'Shelton Regulated - Price Out'!$A89,'[29]RM Revenue'!Y:Y)</f>
        <v>0</v>
      </c>
      <c r="N89" s="113">
        <f>SUMIF('[29]RM Revenue'!$B:$B,'Shelton Regulated - Price Out'!$A89,'[29]RM Revenue'!Z:Z)</f>
        <v>0</v>
      </c>
      <c r="O89" s="113">
        <f>SUMIF('[29]RM Revenue'!$B:$B,'Shelton Regulated - Price Out'!$A89,'[29]RM Revenue'!AA:AA)</f>
        <v>0</v>
      </c>
      <c r="P89" s="113">
        <f>SUMIF('[29]RM Revenue'!$B:$B,'Shelton Regulated - Price Out'!$A89,'[29]RM Revenue'!AB:AB)</f>
        <v>0</v>
      </c>
      <c r="Q89" s="113">
        <f>SUMIF('[29]RM Revenue'!$B:$B,'Shelton Regulated - Price Out'!$A89,'[29]RM Revenue'!AC:AC)</f>
        <v>0</v>
      </c>
      <c r="R89" s="113">
        <f>SUMIF('[29]RM Revenue'!$B:$B,'Shelton Regulated - Price Out'!$A89,'[29]RM Revenue'!AD:AD)</f>
        <v>97.48</v>
      </c>
      <c r="S89" s="114">
        <f t="shared" si="56"/>
        <v>97.48</v>
      </c>
      <c r="T89" s="114"/>
      <c r="U89" s="114">
        <f t="shared" si="69"/>
        <v>0</v>
      </c>
      <c r="V89" s="114">
        <f t="shared" si="68"/>
        <v>0</v>
      </c>
      <c r="W89" s="114">
        <f t="shared" si="68"/>
        <v>0</v>
      </c>
      <c r="X89" s="114">
        <f t="shared" si="68"/>
        <v>0</v>
      </c>
      <c r="Y89" s="114">
        <f t="shared" si="68"/>
        <v>0</v>
      </c>
      <c r="Z89" s="114">
        <f t="shared" si="68"/>
        <v>0</v>
      </c>
      <c r="AA89" s="114">
        <f t="shared" si="68"/>
        <v>0</v>
      </c>
      <c r="AB89" s="114">
        <f t="shared" si="68"/>
        <v>0</v>
      </c>
      <c r="AC89" s="114">
        <f t="shared" si="68"/>
        <v>0</v>
      </c>
      <c r="AD89" s="114">
        <f t="shared" si="68"/>
        <v>0</v>
      </c>
      <c r="AE89" s="114">
        <f t="shared" si="68"/>
        <v>0</v>
      </c>
      <c r="AF89" s="114">
        <f t="shared" si="68"/>
        <v>0</v>
      </c>
      <c r="AG89" s="133">
        <f t="shared" si="57"/>
        <v>0</v>
      </c>
      <c r="AI89" s="159">
        <f t="shared" si="58"/>
        <v>0</v>
      </c>
      <c r="AJ89" s="159">
        <f t="shared" si="59"/>
        <v>0</v>
      </c>
      <c r="AK89" s="193">
        <f t="shared" si="60"/>
        <v>0</v>
      </c>
      <c r="AL89" s="193">
        <f t="shared" si="61"/>
        <v>97.48</v>
      </c>
      <c r="AM89" s="160" t="e">
        <f t="shared" si="65"/>
        <v>#N/A</v>
      </c>
      <c r="AN89" s="160">
        <f t="shared" si="66"/>
        <v>0</v>
      </c>
    </row>
    <row r="90" spans="1:40" hidden="1">
      <c r="A90" s="94" t="str">
        <f t="shared" si="64"/>
        <v>CITY of SHELTON-REGULATEDRolloffFUEL</v>
      </c>
      <c r="B90" s="94">
        <f t="shared" si="67"/>
        <v>1</v>
      </c>
      <c r="C90" s="110" t="s">
        <v>343</v>
      </c>
      <c r="D90" s="110" t="e">
        <f>VLOOKUP(C90,'[29]RM Revenue'!J:K,2,FALSE)</f>
        <v>#N/A</v>
      </c>
      <c r="E90" s="112" t="e">
        <f>VLOOKUP(A90,'[29]Service Codes'!$A$1:$H$808,8,FALSE)</f>
        <v>#N/A</v>
      </c>
      <c r="F90" s="112"/>
      <c r="G90" s="113">
        <f>SUMIF('[29]RM Revenue'!$B:$B,'Shelton Regulated - Price Out'!$A90,'[29]RM Revenue'!S:S)</f>
        <v>0</v>
      </c>
      <c r="H90" s="113">
        <f>SUMIF('[29]RM Revenue'!$B:$B,'Shelton Regulated - Price Out'!$A90,'[29]RM Revenue'!T:T)</f>
        <v>0</v>
      </c>
      <c r="I90" s="113">
        <f>SUMIF('[29]RM Revenue'!$B:$B,'Shelton Regulated - Price Out'!$A90,'[29]RM Revenue'!U:U)</f>
        <v>0</v>
      </c>
      <c r="J90" s="113">
        <f>SUMIF('[29]RM Revenue'!$B:$B,'Shelton Regulated - Price Out'!$A90,'[29]RM Revenue'!V:V)</f>
        <v>0</v>
      </c>
      <c r="K90" s="113">
        <f>SUMIF('[29]RM Revenue'!$B:$B,'Shelton Regulated - Price Out'!$A90,'[29]RM Revenue'!W:W)</f>
        <v>0</v>
      </c>
      <c r="L90" s="113">
        <f>SUMIF('[29]RM Revenue'!$B:$B,'Shelton Regulated - Price Out'!$A90,'[29]RM Revenue'!X:X)</f>
        <v>0</v>
      </c>
      <c r="M90" s="113">
        <f>SUMIF('[29]RM Revenue'!$B:$B,'Shelton Regulated - Price Out'!$A90,'[29]RM Revenue'!Y:Y)</f>
        <v>0</v>
      </c>
      <c r="N90" s="113">
        <f>SUMIF('[29]RM Revenue'!$B:$B,'Shelton Regulated - Price Out'!$A90,'[29]RM Revenue'!Z:Z)</f>
        <v>0</v>
      </c>
      <c r="O90" s="113">
        <f>SUMIF('[29]RM Revenue'!$B:$B,'Shelton Regulated - Price Out'!$A90,'[29]RM Revenue'!AA:AA)</f>
        <v>0</v>
      </c>
      <c r="P90" s="113">
        <f>SUMIF('[29]RM Revenue'!$B:$B,'Shelton Regulated - Price Out'!$A90,'[29]RM Revenue'!AB:AB)</f>
        <v>0</v>
      </c>
      <c r="Q90" s="113">
        <f>SUMIF('[29]RM Revenue'!$B:$B,'Shelton Regulated - Price Out'!$A90,'[29]RM Revenue'!AC:AC)</f>
        <v>0</v>
      </c>
      <c r="R90" s="113">
        <f>SUMIF('[29]RM Revenue'!$B:$B,'Shelton Regulated - Price Out'!$A90,'[29]RM Revenue'!AD:AD)</f>
        <v>0</v>
      </c>
      <c r="S90" s="114">
        <f t="shared" si="56"/>
        <v>0</v>
      </c>
      <c r="T90" s="114"/>
      <c r="U90" s="114">
        <f t="shared" si="69"/>
        <v>0</v>
      </c>
      <c r="V90" s="114">
        <f t="shared" si="68"/>
        <v>0</v>
      </c>
      <c r="W90" s="114">
        <f t="shared" si="68"/>
        <v>0</v>
      </c>
      <c r="X90" s="114">
        <f t="shared" si="68"/>
        <v>0</v>
      </c>
      <c r="Y90" s="114">
        <f t="shared" si="68"/>
        <v>0</v>
      </c>
      <c r="Z90" s="114">
        <f t="shared" si="68"/>
        <v>0</v>
      </c>
      <c r="AA90" s="114">
        <f t="shared" si="68"/>
        <v>0</v>
      </c>
      <c r="AB90" s="114">
        <f t="shared" si="68"/>
        <v>0</v>
      </c>
      <c r="AC90" s="114">
        <f t="shared" si="68"/>
        <v>0</v>
      </c>
      <c r="AD90" s="114">
        <f t="shared" si="68"/>
        <v>0</v>
      </c>
      <c r="AE90" s="114">
        <f t="shared" si="68"/>
        <v>0</v>
      </c>
      <c r="AF90" s="114">
        <f t="shared" si="68"/>
        <v>0</v>
      </c>
      <c r="AG90" s="133">
        <f t="shared" si="57"/>
        <v>0</v>
      </c>
      <c r="AI90" s="159">
        <f t="shared" si="58"/>
        <v>0</v>
      </c>
      <c r="AJ90" s="159">
        <f t="shared" si="59"/>
        <v>0</v>
      </c>
      <c r="AK90" s="193">
        <f t="shared" si="60"/>
        <v>0</v>
      </c>
      <c r="AL90" s="193">
        <f t="shared" si="61"/>
        <v>0</v>
      </c>
      <c r="AM90" s="160" t="e">
        <f t="shared" si="65"/>
        <v>#N/A</v>
      </c>
      <c r="AN90" s="160" t="e">
        <f t="shared" si="66"/>
        <v>#DIV/0!</v>
      </c>
    </row>
    <row r="91" spans="1:40">
      <c r="B91" s="94">
        <f t="shared" si="67"/>
        <v>0</v>
      </c>
      <c r="C91" s="115"/>
      <c r="D91" s="115"/>
      <c r="E91" s="112"/>
      <c r="F91" s="112"/>
      <c r="G91" s="111"/>
      <c r="H91" s="113" t="str">
        <f>IF(F91="","",(#REF!/F91)+(#REF!/#REF!))</f>
        <v/>
      </c>
      <c r="I91" s="113" t="str">
        <f>IF(F91="","",H91/12)</f>
        <v/>
      </c>
      <c r="U91" s="114">
        <f t="shared" si="69"/>
        <v>0</v>
      </c>
      <c r="V91" s="114">
        <f t="shared" si="68"/>
        <v>0</v>
      </c>
      <c r="W91" s="114">
        <f t="shared" si="68"/>
        <v>0</v>
      </c>
      <c r="X91" s="114">
        <f t="shared" si="68"/>
        <v>0</v>
      </c>
      <c r="Y91" s="114">
        <f t="shared" si="68"/>
        <v>0</v>
      </c>
      <c r="Z91" s="114">
        <f t="shared" si="68"/>
        <v>0</v>
      </c>
      <c r="AA91" s="114">
        <f t="shared" si="68"/>
        <v>0</v>
      </c>
      <c r="AB91" s="114">
        <f t="shared" si="68"/>
        <v>0</v>
      </c>
      <c r="AC91" s="114">
        <f t="shared" si="68"/>
        <v>0</v>
      </c>
      <c r="AD91" s="114">
        <f t="shared" si="68"/>
        <v>0</v>
      </c>
      <c r="AE91" s="114">
        <f t="shared" si="68"/>
        <v>0</v>
      </c>
      <c r="AF91" s="114">
        <f t="shared" si="68"/>
        <v>0</v>
      </c>
      <c r="AG91" s="133">
        <f t="shared" si="57"/>
        <v>0</v>
      </c>
      <c r="AI91" s="159">
        <f t="shared" si="58"/>
        <v>0</v>
      </c>
      <c r="AJ91" s="159">
        <f t="shared" si="59"/>
        <v>0</v>
      </c>
      <c r="AK91" s="193">
        <f t="shared" si="60"/>
        <v>0</v>
      </c>
      <c r="AL91" s="193">
        <f t="shared" si="61"/>
        <v>0</v>
      </c>
      <c r="AM91" s="160" t="e">
        <f t="shared" si="65"/>
        <v>#DIV/0!</v>
      </c>
      <c r="AN91" s="160" t="e">
        <f t="shared" si="66"/>
        <v>#DIV/0!</v>
      </c>
    </row>
    <row r="92" spans="1:40">
      <c r="B92" s="94">
        <f t="shared" si="67"/>
        <v>0</v>
      </c>
      <c r="C92" s="115"/>
      <c r="D92" s="116" t="s">
        <v>344</v>
      </c>
      <c r="E92" s="112"/>
      <c r="F92" s="112"/>
      <c r="G92" s="117">
        <f t="shared" ref="G92:S92" si="70">SUM(G63:G91)</f>
        <v>9963.92</v>
      </c>
      <c r="H92" s="117">
        <f t="shared" si="70"/>
        <v>8299.5400000000009</v>
      </c>
      <c r="I92" s="117">
        <f t="shared" si="70"/>
        <v>11315.050000000001</v>
      </c>
      <c r="J92" s="117">
        <f t="shared" si="70"/>
        <v>11804.649999999998</v>
      </c>
      <c r="K92" s="117">
        <f t="shared" si="70"/>
        <v>12781.95</v>
      </c>
      <c r="L92" s="117">
        <f t="shared" si="70"/>
        <v>11682.839999999998</v>
      </c>
      <c r="M92" s="117">
        <f t="shared" si="70"/>
        <v>11242.289999999999</v>
      </c>
      <c r="N92" s="117">
        <f t="shared" si="70"/>
        <v>13078.660000000002</v>
      </c>
      <c r="O92" s="117">
        <f t="shared" si="70"/>
        <v>13064.690000000002</v>
      </c>
      <c r="P92" s="117">
        <f t="shared" si="70"/>
        <v>12664.539999999999</v>
      </c>
      <c r="Q92" s="117">
        <f t="shared" si="70"/>
        <v>11331.070000000002</v>
      </c>
      <c r="R92" s="117">
        <f t="shared" si="70"/>
        <v>12372.71</v>
      </c>
      <c r="S92" s="175">
        <f t="shared" si="70"/>
        <v>139601.91</v>
      </c>
      <c r="T92" s="178">
        <f>S92-SUM(G92:R92)</f>
        <v>0</v>
      </c>
      <c r="U92" s="179">
        <f>+SUM(U65:U69)</f>
        <v>15.766666666666666</v>
      </c>
      <c r="V92" s="179">
        <f t="shared" ref="V92:AG92" si="71">+SUM(V65:V69)</f>
        <v>15.233333333333334</v>
      </c>
      <c r="W92" s="179">
        <f t="shared" si="71"/>
        <v>19.627061310782238</v>
      </c>
      <c r="X92" s="179">
        <f t="shared" si="71"/>
        <v>19.7</v>
      </c>
      <c r="Y92" s="179">
        <f t="shared" si="71"/>
        <v>23.133333333333333</v>
      </c>
      <c r="Z92" s="179">
        <f t="shared" si="71"/>
        <v>20</v>
      </c>
      <c r="AA92" s="179">
        <f t="shared" si="71"/>
        <v>17.633333333333333</v>
      </c>
      <c r="AB92" s="179">
        <f t="shared" si="71"/>
        <v>19.733388045411022</v>
      </c>
      <c r="AC92" s="179">
        <f t="shared" si="71"/>
        <v>19.966666666666665</v>
      </c>
      <c r="AD92" s="179">
        <f t="shared" si="71"/>
        <v>20.033333333333331</v>
      </c>
      <c r="AE92" s="179">
        <f t="shared" si="71"/>
        <v>20.333333333333332</v>
      </c>
      <c r="AF92" s="179">
        <f t="shared" si="71"/>
        <v>19</v>
      </c>
      <c r="AG92" s="179">
        <f t="shared" si="71"/>
        <v>19.180037446349438</v>
      </c>
      <c r="AI92" s="155"/>
      <c r="AJ92" s="155"/>
      <c r="AK92" s="177">
        <f t="shared" ref="AK92:AL92" si="72">SUM(AK63:AK91)</f>
        <v>378.46766841000175</v>
      </c>
      <c r="AL92" s="177">
        <f t="shared" si="72"/>
        <v>139980.37766841002</v>
      </c>
      <c r="AN92" s="160"/>
    </row>
    <row r="93" spans="1:40">
      <c r="B93" s="94">
        <f t="shared" si="67"/>
        <v>0</v>
      </c>
      <c r="C93" s="115"/>
      <c r="D93" s="115"/>
      <c r="E93" s="112"/>
      <c r="F93" s="112"/>
      <c r="G93" s="111"/>
      <c r="H93" s="113"/>
      <c r="I93" s="113"/>
      <c r="S93" s="178"/>
      <c r="T93" s="178"/>
      <c r="U93" s="184">
        <f t="shared" si="69"/>
        <v>0</v>
      </c>
      <c r="V93" s="184">
        <f t="shared" si="68"/>
        <v>0</v>
      </c>
      <c r="W93" s="184">
        <f t="shared" si="68"/>
        <v>0</v>
      </c>
      <c r="X93" s="184">
        <f t="shared" si="68"/>
        <v>0</v>
      </c>
      <c r="Y93" s="184">
        <f t="shared" si="68"/>
        <v>0</v>
      </c>
      <c r="Z93" s="184">
        <f t="shared" si="68"/>
        <v>0</v>
      </c>
      <c r="AA93" s="184">
        <f t="shared" si="68"/>
        <v>0</v>
      </c>
      <c r="AB93" s="184">
        <f t="shared" si="68"/>
        <v>0</v>
      </c>
      <c r="AC93" s="184">
        <f t="shared" si="68"/>
        <v>0</v>
      </c>
      <c r="AD93" s="184">
        <f t="shared" si="68"/>
        <v>0</v>
      </c>
      <c r="AE93" s="184">
        <f t="shared" si="68"/>
        <v>0</v>
      </c>
      <c r="AF93" s="184">
        <f t="shared" si="68"/>
        <v>0</v>
      </c>
      <c r="AG93" s="178"/>
      <c r="AI93" s="155"/>
      <c r="AJ93" s="155"/>
      <c r="AK93" s="182"/>
      <c r="AL93" s="182"/>
    </row>
    <row r="94" spans="1:40">
      <c r="B94" s="94">
        <f t="shared" si="67"/>
        <v>1</v>
      </c>
      <c r="C94" s="122" t="s">
        <v>345</v>
      </c>
      <c r="D94" s="122" t="s">
        <v>345</v>
      </c>
      <c r="E94" s="112"/>
      <c r="F94" s="112"/>
      <c r="G94" s="111"/>
      <c r="H94" s="113"/>
      <c r="I94" s="113"/>
      <c r="S94" s="178"/>
      <c r="T94" s="178"/>
      <c r="U94" s="184">
        <f t="shared" si="69"/>
        <v>0</v>
      </c>
      <c r="V94" s="184">
        <f t="shared" si="68"/>
        <v>0</v>
      </c>
      <c r="W94" s="184">
        <f t="shared" si="68"/>
        <v>0</v>
      </c>
      <c r="X94" s="184">
        <f t="shared" si="68"/>
        <v>0</v>
      </c>
      <c r="Y94" s="184">
        <f t="shared" si="68"/>
        <v>0</v>
      </c>
      <c r="Z94" s="184">
        <f t="shared" si="68"/>
        <v>0</v>
      </c>
      <c r="AA94" s="184">
        <f t="shared" si="68"/>
        <v>0</v>
      </c>
      <c r="AB94" s="184">
        <f t="shared" si="68"/>
        <v>0</v>
      </c>
      <c r="AC94" s="184">
        <f t="shared" si="68"/>
        <v>0</v>
      </c>
      <c r="AD94" s="184">
        <f t="shared" si="68"/>
        <v>0</v>
      </c>
      <c r="AE94" s="184">
        <f t="shared" si="68"/>
        <v>0</v>
      </c>
      <c r="AF94" s="184">
        <f t="shared" si="68"/>
        <v>0</v>
      </c>
      <c r="AG94" s="178"/>
      <c r="AI94" s="155"/>
      <c r="AJ94" s="155"/>
      <c r="AK94" s="182"/>
      <c r="AL94" s="182"/>
    </row>
    <row r="95" spans="1:40">
      <c r="A95" s="94" t="str">
        <f t="shared" ref="A95:A98" si="73">$A$1&amp;"Rolloff"&amp;C95</f>
        <v>CITY of SHELTON-REGULATEDRolloffDISPMC-TON</v>
      </c>
      <c r="B95" s="94">
        <f t="shared" si="67"/>
        <v>1</v>
      </c>
      <c r="C95" s="110" t="s">
        <v>346</v>
      </c>
      <c r="D95" s="110" t="str">
        <f>VLOOKUP(C95,'[29]RM Revenue'!J:K,2,FALSE)</f>
        <v>MC LANDFILL PER TON</v>
      </c>
      <c r="E95" s="112">
        <f>VLOOKUP(A95,'[29]Service Codes'!$A$1:$H$808,8,FALSE)</f>
        <v>99.52</v>
      </c>
      <c r="F95" s="112"/>
      <c r="G95" s="113">
        <f>SUMIF('[29]RM Revenue'!$B:$B,'Shelton Regulated - Price Out'!$A95,'[29]RM Revenue'!S:S)</f>
        <v>17124.45</v>
      </c>
      <c r="H95" s="113">
        <f>SUMIF('[29]RM Revenue'!$B:$B,'Shelton Regulated - Price Out'!$A95,'[29]RM Revenue'!T:T)</f>
        <v>12705.75</v>
      </c>
      <c r="I95" s="113">
        <f>SUMIF('[29]RM Revenue'!$B:$B,'Shelton Regulated - Price Out'!$A95,'[29]RM Revenue'!U:U)</f>
        <v>17657.86</v>
      </c>
      <c r="J95" s="113">
        <f>SUMIF('[29]RM Revenue'!$B:$B,'Shelton Regulated - Price Out'!$A95,'[29]RM Revenue'!V:V)</f>
        <v>21795.93</v>
      </c>
      <c r="K95" s="113">
        <f>SUMIF('[29]RM Revenue'!$B:$B,'Shelton Regulated - Price Out'!$A95,'[29]RM Revenue'!W:W)</f>
        <v>15409.74</v>
      </c>
      <c r="L95" s="113">
        <f>SUMIF('[29]RM Revenue'!$B:$B,'Shelton Regulated - Price Out'!$A95,'[29]RM Revenue'!X:X)</f>
        <v>16143.15</v>
      </c>
      <c r="M95" s="113">
        <f>SUMIF('[29]RM Revenue'!$B:$B,'Shelton Regulated - Price Out'!$A95,'[29]RM Revenue'!Y:Y)</f>
        <v>17068.72</v>
      </c>
      <c r="N95" s="113">
        <f>SUMIF('[29]RM Revenue'!$B:$B,'Shelton Regulated - Price Out'!$A95,'[29]RM Revenue'!Z:Z)</f>
        <v>19374.599999999999</v>
      </c>
      <c r="O95" s="113">
        <f>SUMIF('[29]RM Revenue'!$B:$B,'Shelton Regulated - Price Out'!$A95,'[29]RM Revenue'!AA:AA)</f>
        <v>20709.3</v>
      </c>
      <c r="P95" s="113">
        <f>SUMIF('[29]RM Revenue'!$B:$B,'Shelton Regulated - Price Out'!$A95,'[29]RM Revenue'!AB:AB)</f>
        <v>19291.009999999998</v>
      </c>
      <c r="Q95" s="113">
        <f>SUMIF('[29]RM Revenue'!$B:$B,'Shelton Regulated - Price Out'!$A95,'[29]RM Revenue'!AC:AC)</f>
        <v>17108.54</v>
      </c>
      <c r="R95" s="113">
        <f>SUMIF('[29]RM Revenue'!$B:$B,'Shelton Regulated - Price Out'!$A95,'[29]RM Revenue'!AD:AD)</f>
        <v>18509.759999999998</v>
      </c>
      <c r="S95" s="184">
        <f t="shared" ref="S95:S98" si="74">SUM(G95:R95)</f>
        <v>212898.81</v>
      </c>
      <c r="T95" s="184"/>
      <c r="U95" s="184">
        <f t="shared" si="69"/>
        <v>172.07043810289392</v>
      </c>
      <c r="V95" s="184">
        <f t="shared" si="68"/>
        <v>127.67031752411576</v>
      </c>
      <c r="W95" s="184">
        <f t="shared" si="68"/>
        <v>177.4302652733119</v>
      </c>
      <c r="X95" s="184">
        <f t="shared" si="68"/>
        <v>219.01055064308682</v>
      </c>
      <c r="Y95" s="184">
        <f t="shared" si="68"/>
        <v>154.84063504823152</v>
      </c>
      <c r="Z95" s="184">
        <f t="shared" si="68"/>
        <v>162.21010852090032</v>
      </c>
      <c r="AA95" s="184">
        <f t="shared" si="68"/>
        <v>171.51045016077171</v>
      </c>
      <c r="AB95" s="184">
        <f t="shared" si="68"/>
        <v>194.68046623794211</v>
      </c>
      <c r="AC95" s="184">
        <f t="shared" si="68"/>
        <v>208.09184083601286</v>
      </c>
      <c r="AD95" s="184">
        <f t="shared" si="68"/>
        <v>193.84053456591639</v>
      </c>
      <c r="AE95" s="184">
        <f t="shared" si="68"/>
        <v>171.91057073954985</v>
      </c>
      <c r="AF95" s="184">
        <f t="shared" si="68"/>
        <v>185.99035369774919</v>
      </c>
      <c r="AG95" s="191">
        <f t="shared" ref="AG95:AG98" si="75">IFERROR(AVERAGE(U95:AF95),0)</f>
        <v>178.27137761254019</v>
      </c>
      <c r="AI95" s="159"/>
      <c r="AJ95" s="159"/>
      <c r="AK95" s="193">
        <f t="shared" ref="AK95:AK98" si="76">+AJ95*12*AG95</f>
        <v>0</v>
      </c>
      <c r="AL95" s="193">
        <f t="shared" ref="AL95:AL98" si="77">+AK95+S95</f>
        <v>212898.81</v>
      </c>
    </row>
    <row r="96" spans="1:40" hidden="1">
      <c r="A96" s="94" t="str">
        <f t="shared" si="73"/>
        <v>CITY of SHELTON-REGULATEDRolloffDISPOLY-TON</v>
      </c>
      <c r="B96" s="94">
        <f t="shared" si="67"/>
        <v>1</v>
      </c>
      <c r="C96" s="110" t="s">
        <v>347</v>
      </c>
      <c r="D96" s="110" t="str">
        <f>VLOOKUP(C96,'[29]RM Revenue'!J:K,2,FALSE)</f>
        <v>OLYMPIC LANDFILL PER TON</v>
      </c>
      <c r="E96" s="112" t="e">
        <f>VLOOKUP(A96,'[29]Service Codes'!$A$1:$H$808,8,FALSE)</f>
        <v>#N/A</v>
      </c>
      <c r="F96" s="112"/>
      <c r="G96" s="113">
        <f>SUMIF('[29]RM Revenue'!$B:$B,'Shelton Regulated - Price Out'!$A96,'[29]RM Revenue'!S:S)</f>
        <v>0</v>
      </c>
      <c r="H96" s="113">
        <f>SUMIF('[29]RM Revenue'!$B:$B,'Shelton Regulated - Price Out'!$A96,'[29]RM Revenue'!T:T)</f>
        <v>0</v>
      </c>
      <c r="I96" s="113">
        <f>SUMIF('[29]RM Revenue'!$B:$B,'Shelton Regulated - Price Out'!$A96,'[29]RM Revenue'!U:U)</f>
        <v>0</v>
      </c>
      <c r="J96" s="113">
        <f>SUMIF('[29]RM Revenue'!$B:$B,'Shelton Regulated - Price Out'!$A96,'[29]RM Revenue'!V:V)</f>
        <v>0</v>
      </c>
      <c r="K96" s="113">
        <f>SUMIF('[29]RM Revenue'!$B:$B,'Shelton Regulated - Price Out'!$A96,'[29]RM Revenue'!W:W)</f>
        <v>0</v>
      </c>
      <c r="L96" s="113">
        <f>SUMIF('[29]RM Revenue'!$B:$B,'Shelton Regulated - Price Out'!$A96,'[29]RM Revenue'!X:X)</f>
        <v>0</v>
      </c>
      <c r="M96" s="113">
        <f>SUMIF('[29]RM Revenue'!$B:$B,'Shelton Regulated - Price Out'!$A96,'[29]RM Revenue'!Y:Y)</f>
        <v>0</v>
      </c>
      <c r="N96" s="113">
        <f>SUMIF('[29]RM Revenue'!$B:$B,'Shelton Regulated - Price Out'!$A96,'[29]RM Revenue'!Z:Z)</f>
        <v>0</v>
      </c>
      <c r="O96" s="113">
        <f>SUMIF('[29]RM Revenue'!$B:$B,'Shelton Regulated - Price Out'!$A96,'[29]RM Revenue'!AA:AA)</f>
        <v>0</v>
      </c>
      <c r="P96" s="113">
        <f>SUMIF('[29]RM Revenue'!$B:$B,'Shelton Regulated - Price Out'!$A96,'[29]RM Revenue'!AB:AB)</f>
        <v>0</v>
      </c>
      <c r="Q96" s="113">
        <f>SUMIF('[29]RM Revenue'!$B:$B,'Shelton Regulated - Price Out'!$A96,'[29]RM Revenue'!AC:AC)</f>
        <v>0</v>
      </c>
      <c r="R96" s="113">
        <f>SUMIF('[29]RM Revenue'!$B:$B,'Shelton Regulated - Price Out'!$A96,'[29]RM Revenue'!AD:AD)</f>
        <v>0</v>
      </c>
      <c r="S96" s="184">
        <f t="shared" si="74"/>
        <v>0</v>
      </c>
      <c r="T96" s="184"/>
      <c r="U96" s="184">
        <f t="shared" si="69"/>
        <v>0</v>
      </c>
      <c r="V96" s="184">
        <f t="shared" si="68"/>
        <v>0</v>
      </c>
      <c r="W96" s="184">
        <f t="shared" si="68"/>
        <v>0</v>
      </c>
      <c r="X96" s="184">
        <f t="shared" si="68"/>
        <v>0</v>
      </c>
      <c r="Y96" s="184">
        <f t="shared" si="68"/>
        <v>0</v>
      </c>
      <c r="Z96" s="184">
        <f t="shared" si="68"/>
        <v>0</v>
      </c>
      <c r="AA96" s="184">
        <f t="shared" si="68"/>
        <v>0</v>
      </c>
      <c r="AB96" s="184">
        <f t="shared" si="68"/>
        <v>0</v>
      </c>
      <c r="AC96" s="184">
        <f t="shared" si="68"/>
        <v>0</v>
      </c>
      <c r="AD96" s="184">
        <f t="shared" si="68"/>
        <v>0</v>
      </c>
      <c r="AE96" s="184">
        <f t="shared" si="68"/>
        <v>0</v>
      </c>
      <c r="AF96" s="184">
        <f t="shared" si="68"/>
        <v>0</v>
      </c>
      <c r="AG96" s="191">
        <f t="shared" si="75"/>
        <v>0</v>
      </c>
      <c r="AI96" s="159"/>
      <c r="AJ96" s="159"/>
      <c r="AK96" s="193">
        <f t="shared" si="76"/>
        <v>0</v>
      </c>
      <c r="AL96" s="193">
        <f t="shared" si="77"/>
        <v>0</v>
      </c>
    </row>
    <row r="97" spans="1:40" hidden="1">
      <c r="A97" s="94" t="str">
        <f t="shared" si="73"/>
        <v>CITY of SHELTON-REGULATEDRolloffDISPOLYMISC</v>
      </c>
      <c r="B97" s="94">
        <f t="shared" si="67"/>
        <v>1</v>
      </c>
      <c r="C97" s="110" t="s">
        <v>349</v>
      </c>
      <c r="D97" s="110" t="str">
        <f>VLOOKUP(C97,'[29]RM Revenue'!J:K,2,FALSE)</f>
        <v>DISPOSAL MISCELLANOUS</v>
      </c>
      <c r="E97" s="112" t="e">
        <f>VLOOKUP(A97,'[29]Service Codes'!$A$1:$H$808,8,FALSE)</f>
        <v>#N/A</v>
      </c>
      <c r="F97" s="112"/>
      <c r="G97" s="113">
        <f>SUMIF('[29]RM Revenue'!$B:$B,'Shelton Regulated - Price Out'!$A97,'[29]RM Revenue'!S:S)</f>
        <v>0</v>
      </c>
      <c r="H97" s="113">
        <f>SUMIF('[29]RM Revenue'!$B:$B,'Shelton Regulated - Price Out'!$A97,'[29]RM Revenue'!T:T)</f>
        <v>0</v>
      </c>
      <c r="I97" s="113">
        <f>SUMIF('[29]RM Revenue'!$B:$B,'Shelton Regulated - Price Out'!$A97,'[29]RM Revenue'!U:U)</f>
        <v>0</v>
      </c>
      <c r="J97" s="113">
        <f>SUMIF('[29]RM Revenue'!$B:$B,'Shelton Regulated - Price Out'!$A97,'[29]RM Revenue'!V:V)</f>
        <v>0</v>
      </c>
      <c r="K97" s="113">
        <f>SUMIF('[29]RM Revenue'!$B:$B,'Shelton Regulated - Price Out'!$A97,'[29]RM Revenue'!W:W)</f>
        <v>0</v>
      </c>
      <c r="L97" s="113">
        <f>SUMIF('[29]RM Revenue'!$B:$B,'Shelton Regulated - Price Out'!$A97,'[29]RM Revenue'!X:X)</f>
        <v>0</v>
      </c>
      <c r="M97" s="113">
        <f>SUMIF('[29]RM Revenue'!$B:$B,'Shelton Regulated - Price Out'!$A97,'[29]RM Revenue'!Y:Y)</f>
        <v>0</v>
      </c>
      <c r="N97" s="113">
        <f>SUMIF('[29]RM Revenue'!$B:$B,'Shelton Regulated - Price Out'!$A97,'[29]RM Revenue'!Z:Z)</f>
        <v>0</v>
      </c>
      <c r="O97" s="113">
        <f>SUMIF('[29]RM Revenue'!$B:$B,'Shelton Regulated - Price Out'!$A97,'[29]RM Revenue'!AA:AA)</f>
        <v>0</v>
      </c>
      <c r="P97" s="113">
        <f>SUMIF('[29]RM Revenue'!$B:$B,'Shelton Regulated - Price Out'!$A97,'[29]RM Revenue'!AB:AB)</f>
        <v>0</v>
      </c>
      <c r="Q97" s="113">
        <f>SUMIF('[29]RM Revenue'!$B:$B,'Shelton Regulated - Price Out'!$A97,'[29]RM Revenue'!AC:AC)</f>
        <v>0</v>
      </c>
      <c r="R97" s="113">
        <f>SUMIF('[29]RM Revenue'!$B:$B,'Shelton Regulated - Price Out'!$A97,'[29]RM Revenue'!AD:AD)</f>
        <v>0</v>
      </c>
      <c r="S97" s="184">
        <f t="shared" si="74"/>
        <v>0</v>
      </c>
      <c r="T97" s="184"/>
      <c r="U97" s="184">
        <f t="shared" si="69"/>
        <v>0</v>
      </c>
      <c r="V97" s="184">
        <f t="shared" si="68"/>
        <v>0</v>
      </c>
      <c r="W97" s="184">
        <f t="shared" si="68"/>
        <v>0</v>
      </c>
      <c r="X97" s="184">
        <f t="shared" si="68"/>
        <v>0</v>
      </c>
      <c r="Y97" s="184">
        <f t="shared" si="68"/>
        <v>0</v>
      </c>
      <c r="Z97" s="184">
        <f t="shared" si="68"/>
        <v>0</v>
      </c>
      <c r="AA97" s="184">
        <f t="shared" si="68"/>
        <v>0</v>
      </c>
      <c r="AB97" s="184">
        <f t="shared" si="68"/>
        <v>0</v>
      </c>
      <c r="AC97" s="184">
        <f t="shared" si="68"/>
        <v>0</v>
      </c>
      <c r="AD97" s="184">
        <f t="shared" si="68"/>
        <v>0</v>
      </c>
      <c r="AE97" s="184">
        <f t="shared" si="68"/>
        <v>0</v>
      </c>
      <c r="AF97" s="184">
        <f t="shared" si="68"/>
        <v>0</v>
      </c>
      <c r="AG97" s="191">
        <f t="shared" si="75"/>
        <v>0</v>
      </c>
      <c r="AI97" s="159"/>
      <c r="AJ97" s="159"/>
      <c r="AK97" s="193">
        <f t="shared" si="76"/>
        <v>0</v>
      </c>
      <c r="AL97" s="193">
        <f t="shared" si="77"/>
        <v>0</v>
      </c>
    </row>
    <row r="98" spans="1:40">
      <c r="A98" s="94" t="str">
        <f t="shared" si="73"/>
        <v>CITY of SHELTON-REGULATEDRolloffDISPMCMISC</v>
      </c>
      <c r="B98" s="94">
        <f t="shared" si="67"/>
        <v>1</v>
      </c>
      <c r="C98" s="115" t="s">
        <v>348</v>
      </c>
      <c r="D98" s="110" t="str">
        <f>VLOOKUP(C98,'[29]RM Revenue'!J:K,2,FALSE)</f>
        <v>DISPOSAL MISCELLANOUS</v>
      </c>
      <c r="E98" s="112">
        <f>VLOOKUP(A98,'[29]Service Codes'!$A$1:$H$808,8,FALSE)</f>
        <v>0</v>
      </c>
      <c r="F98" s="112"/>
      <c r="G98" s="113">
        <f>SUMIF('[29]RM Revenue'!$B:$B,'Shelton Regulated - Price Out'!$A98,'[29]RM Revenue'!S:S)</f>
        <v>46.27</v>
      </c>
      <c r="H98" s="113">
        <f>SUMIF('[29]RM Revenue'!$B:$B,'Shelton Regulated - Price Out'!$A98,'[29]RM Revenue'!T:T)</f>
        <v>10.78</v>
      </c>
      <c r="I98" s="113">
        <f>SUMIF('[29]RM Revenue'!$B:$B,'Shelton Regulated - Price Out'!$A98,'[29]RM Revenue'!U:U)</f>
        <v>0</v>
      </c>
      <c r="J98" s="113">
        <f>SUMIF('[29]RM Revenue'!$B:$B,'Shelton Regulated - Price Out'!$A98,'[29]RM Revenue'!V:V)</f>
        <v>113.12</v>
      </c>
      <c r="K98" s="113">
        <f>SUMIF('[29]RM Revenue'!$B:$B,'Shelton Regulated - Price Out'!$A98,'[29]RM Revenue'!W:W)</f>
        <v>26.95</v>
      </c>
      <c r="L98" s="113">
        <f>SUMIF('[29]RM Revenue'!$B:$B,'Shelton Regulated - Price Out'!$A98,'[29]RM Revenue'!X:X)</f>
        <v>86.24</v>
      </c>
      <c r="M98" s="113">
        <f>SUMIF('[29]RM Revenue'!$B:$B,'Shelton Regulated - Price Out'!$A98,'[29]RM Revenue'!Y:Y)</f>
        <v>70.069999999999993</v>
      </c>
      <c r="N98" s="113">
        <f>SUMIF('[29]RM Revenue'!$B:$B,'Shelton Regulated - Price Out'!$A98,'[29]RM Revenue'!Z:Z)</f>
        <v>98</v>
      </c>
      <c r="O98" s="113">
        <f>SUMIF('[29]RM Revenue'!$B:$B,'Shelton Regulated - Price Out'!$A98,'[29]RM Revenue'!AA:AA)</f>
        <v>51.69</v>
      </c>
      <c r="P98" s="113">
        <f>SUMIF('[29]RM Revenue'!$B:$B,'Shelton Regulated - Price Out'!$A98,'[29]RM Revenue'!AB:AB)</f>
        <v>43.08</v>
      </c>
      <c r="Q98" s="113">
        <f>SUMIF('[29]RM Revenue'!$B:$B,'Shelton Regulated - Price Out'!$A98,'[29]RM Revenue'!AC:AC)</f>
        <v>126.03</v>
      </c>
      <c r="R98" s="113">
        <f>SUMIF('[29]RM Revenue'!$B:$B,'Shelton Regulated - Price Out'!$A98,'[29]RM Revenue'!AD:AD)</f>
        <v>16.170000000000002</v>
      </c>
      <c r="S98" s="184">
        <f t="shared" si="74"/>
        <v>688.4</v>
      </c>
      <c r="T98" s="184"/>
      <c r="U98" s="184">
        <f t="shared" si="69"/>
        <v>0</v>
      </c>
      <c r="V98" s="184">
        <f t="shared" si="68"/>
        <v>0</v>
      </c>
      <c r="W98" s="184">
        <f t="shared" si="68"/>
        <v>0</v>
      </c>
      <c r="X98" s="184">
        <f t="shared" si="68"/>
        <v>0</v>
      </c>
      <c r="Y98" s="184">
        <f t="shared" si="68"/>
        <v>0</v>
      </c>
      <c r="Z98" s="184">
        <f t="shared" si="68"/>
        <v>0</v>
      </c>
      <c r="AA98" s="184">
        <f t="shared" si="68"/>
        <v>0</v>
      </c>
      <c r="AB98" s="184">
        <f t="shared" si="68"/>
        <v>0</v>
      </c>
      <c r="AC98" s="184">
        <f t="shared" si="68"/>
        <v>0</v>
      </c>
      <c r="AD98" s="184">
        <f t="shared" si="68"/>
        <v>0</v>
      </c>
      <c r="AE98" s="184">
        <f t="shared" si="68"/>
        <v>0</v>
      </c>
      <c r="AF98" s="184">
        <f t="shared" si="68"/>
        <v>0</v>
      </c>
      <c r="AG98" s="191">
        <f t="shared" si="75"/>
        <v>0</v>
      </c>
      <c r="AI98" s="159"/>
      <c r="AJ98" s="159"/>
      <c r="AK98" s="193">
        <f t="shared" si="76"/>
        <v>0</v>
      </c>
      <c r="AL98" s="193">
        <f t="shared" si="77"/>
        <v>688.4</v>
      </c>
    </row>
    <row r="99" spans="1:40">
      <c r="B99" s="94">
        <f t="shared" si="67"/>
        <v>0</v>
      </c>
      <c r="C99" s="115"/>
      <c r="D99" s="116" t="s">
        <v>350</v>
      </c>
      <c r="E99" s="112"/>
      <c r="F99" s="111"/>
      <c r="G99" s="117">
        <f>SUM(G95:G98)</f>
        <v>17170.72</v>
      </c>
      <c r="H99" s="117">
        <f t="shared" ref="H99:S99" si="78">SUM(H95:H98)</f>
        <v>12716.53</v>
      </c>
      <c r="I99" s="117">
        <f t="shared" si="78"/>
        <v>17657.86</v>
      </c>
      <c r="J99" s="117">
        <f t="shared" si="78"/>
        <v>21909.05</v>
      </c>
      <c r="K99" s="117">
        <f t="shared" si="78"/>
        <v>15436.69</v>
      </c>
      <c r="L99" s="117">
        <f t="shared" si="78"/>
        <v>16229.39</v>
      </c>
      <c r="M99" s="117">
        <f t="shared" si="78"/>
        <v>17138.79</v>
      </c>
      <c r="N99" s="117">
        <f t="shared" si="78"/>
        <v>19472.599999999999</v>
      </c>
      <c r="O99" s="117">
        <f t="shared" si="78"/>
        <v>20760.989999999998</v>
      </c>
      <c r="P99" s="117">
        <f t="shared" si="78"/>
        <v>19334.09</v>
      </c>
      <c r="Q99" s="117">
        <f t="shared" si="78"/>
        <v>17234.57</v>
      </c>
      <c r="R99" s="117">
        <f t="shared" si="78"/>
        <v>18525.929999999997</v>
      </c>
      <c r="S99" s="175">
        <f t="shared" si="78"/>
        <v>213587.21</v>
      </c>
      <c r="T99" s="178">
        <f>S99-SUM(G99:R99)</f>
        <v>0</v>
      </c>
      <c r="U99" s="184">
        <f t="shared" si="69"/>
        <v>0</v>
      </c>
      <c r="V99" s="184">
        <f t="shared" si="68"/>
        <v>0</v>
      </c>
      <c r="W99" s="184">
        <f t="shared" si="68"/>
        <v>0</v>
      </c>
      <c r="X99" s="184">
        <f t="shared" si="68"/>
        <v>0</v>
      </c>
      <c r="Y99" s="184">
        <f t="shared" si="68"/>
        <v>0</v>
      </c>
      <c r="Z99" s="184">
        <f t="shared" si="68"/>
        <v>0</v>
      </c>
      <c r="AA99" s="184">
        <f t="shared" si="68"/>
        <v>0</v>
      </c>
      <c r="AB99" s="184">
        <f t="shared" si="68"/>
        <v>0</v>
      </c>
      <c r="AC99" s="184">
        <f t="shared" si="68"/>
        <v>0</v>
      </c>
      <c r="AD99" s="184">
        <f t="shared" si="68"/>
        <v>0</v>
      </c>
      <c r="AE99" s="184">
        <f t="shared" si="68"/>
        <v>0</v>
      </c>
      <c r="AF99" s="184">
        <f t="shared" si="68"/>
        <v>0</v>
      </c>
      <c r="AG99" s="180">
        <f t="shared" ref="AG99" si="79">SUM(AG95:AG98)</f>
        <v>178.27137761254019</v>
      </c>
      <c r="AI99" s="155"/>
      <c r="AJ99" s="155"/>
      <c r="AK99" s="177">
        <f t="shared" ref="AK99:AL99" si="80">SUM(AK95:AK98)</f>
        <v>0</v>
      </c>
      <c r="AL99" s="177">
        <f t="shared" si="80"/>
        <v>213587.21</v>
      </c>
    </row>
    <row r="100" spans="1:40">
      <c r="B100" s="94">
        <f t="shared" si="67"/>
        <v>0</v>
      </c>
      <c r="C100" s="115"/>
      <c r="E100" s="112"/>
      <c r="F100" s="111"/>
      <c r="H100" s="133"/>
      <c r="U100" s="114">
        <f t="shared" si="69"/>
        <v>0</v>
      </c>
      <c r="V100" s="114">
        <f t="shared" si="68"/>
        <v>0</v>
      </c>
      <c r="W100" s="114">
        <f t="shared" si="68"/>
        <v>0</v>
      </c>
      <c r="X100" s="114">
        <f t="shared" si="68"/>
        <v>0</v>
      </c>
      <c r="Y100" s="114">
        <f t="shared" si="68"/>
        <v>0</v>
      </c>
      <c r="Z100" s="114">
        <f t="shared" si="68"/>
        <v>0</v>
      </c>
      <c r="AA100" s="114">
        <f t="shared" si="68"/>
        <v>0</v>
      </c>
      <c r="AB100" s="114">
        <f t="shared" si="68"/>
        <v>0</v>
      </c>
      <c r="AC100" s="114">
        <f t="shared" si="68"/>
        <v>0</v>
      </c>
      <c r="AD100" s="114">
        <f t="shared" si="68"/>
        <v>0</v>
      </c>
      <c r="AE100" s="114">
        <f t="shared" si="68"/>
        <v>0</v>
      </c>
      <c r="AF100" s="114">
        <f t="shared" si="68"/>
        <v>0</v>
      </c>
      <c r="AI100" s="155"/>
      <c r="AJ100" s="155"/>
      <c r="AK100" s="155"/>
      <c r="AL100" s="155"/>
    </row>
    <row r="101" spans="1:40">
      <c r="B101" s="94">
        <f t="shared" si="67"/>
        <v>0</v>
      </c>
      <c r="E101" s="112"/>
      <c r="F101" s="111"/>
      <c r="U101" s="114">
        <f t="shared" si="69"/>
        <v>0</v>
      </c>
      <c r="V101" s="114">
        <f t="shared" si="68"/>
        <v>0</v>
      </c>
      <c r="W101" s="114">
        <f t="shared" si="68"/>
        <v>0</v>
      </c>
      <c r="X101" s="114">
        <f t="shared" si="68"/>
        <v>0</v>
      </c>
      <c r="Y101" s="114">
        <f t="shared" si="68"/>
        <v>0</v>
      </c>
      <c r="Z101" s="114">
        <f t="shared" si="68"/>
        <v>0</v>
      </c>
      <c r="AA101" s="114">
        <f t="shared" si="68"/>
        <v>0</v>
      </c>
      <c r="AB101" s="114">
        <f t="shared" si="68"/>
        <v>0</v>
      </c>
      <c r="AC101" s="114">
        <f t="shared" si="68"/>
        <v>0</v>
      </c>
      <c r="AD101" s="114">
        <f t="shared" si="68"/>
        <v>0</v>
      </c>
      <c r="AE101" s="114">
        <f t="shared" si="68"/>
        <v>0</v>
      </c>
      <c r="AF101" s="114">
        <f t="shared" si="68"/>
        <v>0</v>
      </c>
      <c r="AI101" s="155"/>
      <c r="AJ101" s="155"/>
      <c r="AK101" s="155"/>
      <c r="AL101" s="155"/>
    </row>
    <row r="102" spans="1:40">
      <c r="B102" s="94">
        <f t="shared" si="67"/>
        <v>1</v>
      </c>
      <c r="C102" s="106" t="s">
        <v>351</v>
      </c>
      <c r="D102" s="106" t="s">
        <v>351</v>
      </c>
      <c r="E102" s="112"/>
      <c r="F102" s="111"/>
      <c r="G102" s="111"/>
      <c r="U102" s="114">
        <f t="shared" si="69"/>
        <v>0</v>
      </c>
      <c r="V102" s="114">
        <f t="shared" si="68"/>
        <v>0</v>
      </c>
      <c r="W102" s="114">
        <f t="shared" si="68"/>
        <v>0</v>
      </c>
      <c r="X102" s="114">
        <f t="shared" si="68"/>
        <v>0</v>
      </c>
      <c r="Y102" s="114">
        <f t="shared" si="68"/>
        <v>0</v>
      </c>
      <c r="Z102" s="114">
        <f t="shared" si="68"/>
        <v>0</v>
      </c>
      <c r="AA102" s="114">
        <f t="shared" si="68"/>
        <v>0</v>
      </c>
      <c r="AB102" s="114">
        <f t="shared" si="68"/>
        <v>0</v>
      </c>
      <c r="AC102" s="114">
        <f t="shared" si="68"/>
        <v>0</v>
      </c>
      <c r="AD102" s="114">
        <f t="shared" si="68"/>
        <v>0</v>
      </c>
      <c r="AE102" s="114">
        <f t="shared" si="68"/>
        <v>0</v>
      </c>
      <c r="AF102" s="114">
        <f t="shared" si="68"/>
        <v>0</v>
      </c>
      <c r="AI102" s="155"/>
      <c r="AJ102" s="155"/>
      <c r="AK102" s="155"/>
      <c r="AL102" s="155"/>
    </row>
    <row r="103" spans="1:40">
      <c r="A103" s="94" t="str">
        <f>$A$1&amp;"ACCOUNTING ADJUSTMENTS"&amp;C103</f>
        <v>CITY of SHELTON-REGULATEDACCOUNTING ADJUSTMENTSFINCHG</v>
      </c>
      <c r="B103" s="94">
        <f t="shared" si="67"/>
        <v>1</v>
      </c>
      <c r="C103" s="110" t="s">
        <v>352</v>
      </c>
      <c r="D103" s="110" t="s">
        <v>353</v>
      </c>
      <c r="E103" s="112" t="e">
        <f>VLOOKUP(A103,'[29]Service Codes'!$A$1:$H$808,8,FALSE)</f>
        <v>#N/A</v>
      </c>
      <c r="F103" s="112"/>
      <c r="G103" s="113">
        <f>SUMIF('[29]RM Revenue'!$B:$B,'Shelton Regulated - Price Out'!$A103,'[29]RM Revenue'!S:S)</f>
        <v>1</v>
      </c>
      <c r="H103" s="113">
        <f>SUMIF('[29]RM Revenue'!$B:$B,'Shelton Regulated - Price Out'!$A103,'[29]RM Revenue'!T:T)</f>
        <v>121.17</v>
      </c>
      <c r="I103" s="113">
        <f>SUMIF('[29]RM Revenue'!$B:$B,'Shelton Regulated - Price Out'!$A103,'[29]RM Revenue'!U:U)</f>
        <v>7.64</v>
      </c>
      <c r="J103" s="113">
        <f>SUMIF('[29]RM Revenue'!$B:$B,'Shelton Regulated - Price Out'!$A103,'[29]RM Revenue'!V:V)</f>
        <v>12.18</v>
      </c>
      <c r="K103" s="113">
        <f>SUMIF('[29]RM Revenue'!$B:$B,'Shelton Regulated - Price Out'!$A103,'[29]RM Revenue'!W:W)</f>
        <v>133.29</v>
      </c>
      <c r="L103" s="113">
        <f>SUMIF('[29]RM Revenue'!$B:$B,'Shelton Regulated - Price Out'!$A103,'[29]RM Revenue'!X:X)</f>
        <v>122.59</v>
      </c>
      <c r="M103" s="113">
        <f>SUMIF('[29]RM Revenue'!$B:$B,'Shelton Regulated - Price Out'!$A103,'[29]RM Revenue'!Y:Y)</f>
        <v>8.84</v>
      </c>
      <c r="N103" s="113">
        <f>SUMIF('[29]RM Revenue'!$B:$B,'Shelton Regulated - Price Out'!$A103,'[29]RM Revenue'!Z:Z)</f>
        <v>14.92</v>
      </c>
      <c r="O103" s="113">
        <f>SUMIF('[29]RM Revenue'!$B:$B,'Shelton Regulated - Price Out'!$A103,'[29]RM Revenue'!AA:AA)</f>
        <v>27.98</v>
      </c>
      <c r="P103" s="113">
        <f>SUMIF('[29]RM Revenue'!$B:$B,'Shelton Regulated - Price Out'!$A103,'[29]RM Revenue'!AB:AB)</f>
        <v>58.64</v>
      </c>
      <c r="Q103" s="113">
        <f>SUMIF('[29]RM Revenue'!$B:$B,'Shelton Regulated - Price Out'!$A103,'[29]RM Revenue'!AC:AC)</f>
        <v>144.04999999999998</v>
      </c>
      <c r="R103" s="113">
        <f>SUMIF('[29]RM Revenue'!$B:$B,'Shelton Regulated - Price Out'!$A103,'[29]RM Revenue'!AD:AD)</f>
        <v>38.01</v>
      </c>
      <c r="S103" s="114">
        <f>SUM(G103:R103)</f>
        <v>690.31</v>
      </c>
      <c r="T103" s="114"/>
      <c r="U103" s="114">
        <f t="shared" si="69"/>
        <v>0</v>
      </c>
      <c r="V103" s="114">
        <f t="shared" si="68"/>
        <v>0</v>
      </c>
      <c r="W103" s="114">
        <f t="shared" si="68"/>
        <v>0</v>
      </c>
      <c r="X103" s="114">
        <f t="shared" si="68"/>
        <v>0</v>
      </c>
      <c r="Y103" s="114">
        <f t="shared" si="68"/>
        <v>0</v>
      </c>
      <c r="Z103" s="114">
        <f t="shared" si="68"/>
        <v>0</v>
      </c>
      <c r="AA103" s="114">
        <f t="shared" si="68"/>
        <v>0</v>
      </c>
      <c r="AB103" s="114">
        <f t="shared" si="68"/>
        <v>0</v>
      </c>
      <c r="AC103" s="114">
        <f t="shared" si="68"/>
        <v>0</v>
      </c>
      <c r="AD103" s="114">
        <f t="shared" si="68"/>
        <v>0</v>
      </c>
      <c r="AE103" s="114">
        <f t="shared" si="68"/>
        <v>0</v>
      </c>
      <c r="AF103" s="114">
        <f t="shared" si="68"/>
        <v>0</v>
      </c>
      <c r="AG103" s="133">
        <f t="shared" ref="AG103:AG105" si="81">IFERROR(AVERAGE(U103:AF103),0)</f>
        <v>0</v>
      </c>
      <c r="AI103" s="159">
        <f t="shared" ref="AI103:AI105" si="82">+IFERROR(E103*(1+$AK$2),0)</f>
        <v>0</v>
      </c>
      <c r="AJ103" s="159">
        <f t="shared" ref="AJ103:AJ105" si="83">+IFERROR(AI103-E103,0)</f>
        <v>0</v>
      </c>
      <c r="AK103" s="193">
        <f t="shared" ref="AK103:AK105" si="84">+AJ103*12*AG103</f>
        <v>0</v>
      </c>
      <c r="AL103" s="193">
        <f t="shared" ref="AL103:AL105" si="85">+AK103+S103</f>
        <v>690.31</v>
      </c>
      <c r="AM103" s="160" t="e">
        <f t="shared" ref="AM103:AM105" si="86">+AJ103/E103</f>
        <v>#N/A</v>
      </c>
      <c r="AN103" s="160">
        <f t="shared" ref="AN103:AN105" si="87">+AK103/S103</f>
        <v>0</v>
      </c>
    </row>
    <row r="104" spans="1:40">
      <c r="A104" s="94" t="str">
        <f>$A$1&amp;"ACCOUNTING ADJUSTMENTS"&amp;C104</f>
        <v>CITY of SHELTON-REGULATEDACCOUNTING ADJUSTMENTS</v>
      </c>
      <c r="B104" s="94">
        <f t="shared" si="67"/>
        <v>0</v>
      </c>
      <c r="C104" s="110"/>
      <c r="D104" s="110" t="s">
        <v>353</v>
      </c>
      <c r="E104" s="112" t="e">
        <f>VLOOKUP(A104,'[29]Service Codes'!$A$1:$H$808,8,FALSE)</f>
        <v>#N/A</v>
      </c>
      <c r="F104" s="112"/>
      <c r="G104" s="113">
        <f>SUMIF('[29]RM Revenue'!$B:$B,'Shelton Regulated - Price Out'!$A104,'[29]RM Revenue'!S:S)</f>
        <v>0</v>
      </c>
      <c r="H104" s="113">
        <f>SUMIF('[29]RM Revenue'!$B:$B,'Shelton Regulated - Price Out'!$A104,'[29]RM Revenue'!T:T)</f>
        <v>0</v>
      </c>
      <c r="I104" s="113">
        <f>SUMIF('[29]RM Revenue'!$B:$B,'Shelton Regulated - Price Out'!$A104,'[29]RM Revenue'!U:U)</f>
        <v>0</v>
      </c>
      <c r="J104" s="113">
        <f>SUMIF('[29]RM Revenue'!$B:$B,'Shelton Regulated - Price Out'!$A104,'[29]RM Revenue'!V:V)</f>
        <v>0</v>
      </c>
      <c r="K104" s="113">
        <f>SUMIF('[29]RM Revenue'!$B:$B,'Shelton Regulated - Price Out'!$A104,'[29]RM Revenue'!W:W)</f>
        <v>0</v>
      </c>
      <c r="L104" s="113">
        <f>SUMIF('[29]RM Revenue'!$B:$B,'Shelton Regulated - Price Out'!$A104,'[29]RM Revenue'!X:X)</f>
        <v>0</v>
      </c>
      <c r="M104" s="113">
        <f>SUMIF('[29]RM Revenue'!$B:$B,'Shelton Regulated - Price Out'!$A104,'[29]RM Revenue'!Y:Y)</f>
        <v>0</v>
      </c>
      <c r="N104" s="113">
        <f>SUMIF('[29]RM Revenue'!$B:$B,'Shelton Regulated - Price Out'!$A104,'[29]RM Revenue'!Z:Z)</f>
        <v>0</v>
      </c>
      <c r="O104" s="113">
        <f>SUMIF('[29]RM Revenue'!$B:$B,'Shelton Regulated - Price Out'!$A104,'[29]RM Revenue'!AA:AA)</f>
        <v>0</v>
      </c>
      <c r="P104" s="113">
        <f>SUMIF('[29]RM Revenue'!$B:$B,'Shelton Regulated - Price Out'!$A104,'[29]RM Revenue'!AB:AB)</f>
        <v>0</v>
      </c>
      <c r="Q104" s="113">
        <f>SUMIF('[29]RM Revenue'!$B:$B,'Shelton Regulated - Price Out'!$A104,'[29]RM Revenue'!AC:AC)</f>
        <v>0</v>
      </c>
      <c r="R104" s="113">
        <f>SUMIF('[29]RM Revenue'!$B:$B,'Shelton Regulated - Price Out'!$A104,'[29]RM Revenue'!AD:AD)</f>
        <v>0</v>
      </c>
      <c r="S104" s="114">
        <f>SUM(G104:R104)</f>
        <v>0</v>
      </c>
      <c r="T104" s="114"/>
      <c r="U104" s="114">
        <f t="shared" si="69"/>
        <v>0</v>
      </c>
      <c r="V104" s="114">
        <f t="shared" si="68"/>
        <v>0</v>
      </c>
      <c r="W104" s="114">
        <f t="shared" si="68"/>
        <v>0</v>
      </c>
      <c r="X104" s="114">
        <f t="shared" si="68"/>
        <v>0</v>
      </c>
      <c r="Y104" s="114">
        <f t="shared" si="68"/>
        <v>0</v>
      </c>
      <c r="Z104" s="114">
        <f t="shared" si="68"/>
        <v>0</v>
      </c>
      <c r="AA104" s="114">
        <f t="shared" si="68"/>
        <v>0</v>
      </c>
      <c r="AB104" s="114">
        <f t="shared" si="68"/>
        <v>0</v>
      </c>
      <c r="AC104" s="114">
        <f t="shared" si="68"/>
        <v>0</v>
      </c>
      <c r="AD104" s="114">
        <f t="shared" si="68"/>
        <v>0</v>
      </c>
      <c r="AE104" s="114">
        <f t="shared" si="68"/>
        <v>0</v>
      </c>
      <c r="AF104" s="114">
        <f t="shared" si="68"/>
        <v>0</v>
      </c>
      <c r="AG104" s="133">
        <f t="shared" si="81"/>
        <v>0</v>
      </c>
      <c r="AI104" s="159">
        <f t="shared" si="82"/>
        <v>0</v>
      </c>
      <c r="AJ104" s="159">
        <f t="shared" si="83"/>
        <v>0</v>
      </c>
      <c r="AK104" s="193">
        <f t="shared" si="84"/>
        <v>0</v>
      </c>
      <c r="AL104" s="193">
        <f t="shared" si="85"/>
        <v>0</v>
      </c>
      <c r="AM104" s="160" t="e">
        <f t="shared" si="86"/>
        <v>#N/A</v>
      </c>
      <c r="AN104" s="160" t="e">
        <f t="shared" si="87"/>
        <v>#DIV/0!</v>
      </c>
    </row>
    <row r="105" spans="1:40">
      <c r="A105" s="94" t="str">
        <f>$A$1&amp;"ACCOUNTING ADJUSTMENTS"&amp;C105</f>
        <v>CITY of SHELTON-REGULATEDACCOUNTING ADJUSTMENTSNSF FEES</v>
      </c>
      <c r="B105" s="94">
        <f t="shared" si="67"/>
        <v>1</v>
      </c>
      <c r="C105" s="110" t="s">
        <v>354</v>
      </c>
      <c r="D105" s="110" t="s">
        <v>355</v>
      </c>
      <c r="E105" s="112">
        <f>VLOOKUP(A105,'[29]Service Codes'!$A$1:$H$808,8,FALSE)</f>
        <v>21.55</v>
      </c>
      <c r="F105" s="112"/>
      <c r="G105" s="113">
        <f>SUMIF('[29]RM Revenue'!$B:$B,'Shelton Regulated - Price Out'!$A105,'[29]RM Revenue'!S:S)</f>
        <v>0</v>
      </c>
      <c r="H105" s="113">
        <f>SUMIF('[29]RM Revenue'!$B:$B,'Shelton Regulated - Price Out'!$A105,'[29]RM Revenue'!T:T)</f>
        <v>0</v>
      </c>
      <c r="I105" s="113">
        <f>SUMIF('[29]RM Revenue'!$B:$B,'Shelton Regulated - Price Out'!$A105,'[29]RM Revenue'!U:U)</f>
        <v>0</v>
      </c>
      <c r="J105" s="113">
        <f>SUMIF('[29]RM Revenue'!$B:$B,'Shelton Regulated - Price Out'!$A105,'[29]RM Revenue'!V:V)</f>
        <v>0</v>
      </c>
      <c r="K105" s="113">
        <f>SUMIF('[29]RM Revenue'!$B:$B,'Shelton Regulated - Price Out'!$A105,'[29]RM Revenue'!W:W)</f>
        <v>0</v>
      </c>
      <c r="L105" s="113">
        <f>SUMIF('[29]RM Revenue'!$B:$B,'Shelton Regulated - Price Out'!$A105,'[29]RM Revenue'!X:X)</f>
        <v>0</v>
      </c>
      <c r="M105" s="113">
        <f>SUMIF('[29]RM Revenue'!$B:$B,'Shelton Regulated - Price Out'!$A105,'[29]RM Revenue'!Y:Y)</f>
        <v>0</v>
      </c>
      <c r="N105" s="113">
        <f>SUMIF('[29]RM Revenue'!$B:$B,'Shelton Regulated - Price Out'!$A105,'[29]RM Revenue'!Z:Z)</f>
        <v>0</v>
      </c>
      <c r="O105" s="113">
        <f>SUMIF('[29]RM Revenue'!$B:$B,'Shelton Regulated - Price Out'!$A105,'[29]RM Revenue'!AA:AA)</f>
        <v>0</v>
      </c>
      <c r="P105" s="113">
        <f>SUMIF('[29]RM Revenue'!$B:$B,'Shelton Regulated - Price Out'!$A105,'[29]RM Revenue'!AB:AB)</f>
        <v>0</v>
      </c>
      <c r="Q105" s="113">
        <f>SUMIF('[29]RM Revenue'!$B:$B,'Shelton Regulated - Price Out'!$A105,'[29]RM Revenue'!AC:AC)</f>
        <v>0</v>
      </c>
      <c r="R105" s="113">
        <f>SUMIF('[29]RM Revenue'!$B:$B,'Shelton Regulated - Price Out'!$A105,'[29]RM Revenue'!AD:AD)</f>
        <v>0</v>
      </c>
      <c r="S105" s="114">
        <f>SUM(G105:R105)</f>
        <v>0</v>
      </c>
      <c r="T105" s="114"/>
      <c r="U105" s="114">
        <f t="shared" si="69"/>
        <v>0</v>
      </c>
      <c r="V105" s="114">
        <f t="shared" si="68"/>
        <v>0</v>
      </c>
      <c r="W105" s="114">
        <f t="shared" si="68"/>
        <v>0</v>
      </c>
      <c r="X105" s="114">
        <f t="shared" si="68"/>
        <v>0</v>
      </c>
      <c r="Y105" s="114">
        <f t="shared" si="68"/>
        <v>0</v>
      </c>
      <c r="Z105" s="114">
        <f t="shared" si="68"/>
        <v>0</v>
      </c>
      <c r="AA105" s="114">
        <f t="shared" si="68"/>
        <v>0</v>
      </c>
      <c r="AB105" s="114">
        <f t="shared" si="68"/>
        <v>0</v>
      </c>
      <c r="AC105" s="114">
        <f t="shared" si="68"/>
        <v>0</v>
      </c>
      <c r="AD105" s="114">
        <f t="shared" si="68"/>
        <v>0</v>
      </c>
      <c r="AE105" s="114">
        <f t="shared" si="68"/>
        <v>0</v>
      </c>
      <c r="AF105" s="114">
        <f t="shared" si="68"/>
        <v>0</v>
      </c>
      <c r="AG105" s="133">
        <f t="shared" si="81"/>
        <v>0</v>
      </c>
      <c r="AI105" s="159">
        <f t="shared" si="82"/>
        <v>21.608719314049424</v>
      </c>
      <c r="AJ105" s="159">
        <f t="shared" si="83"/>
        <v>5.8719314049422877E-2</v>
      </c>
      <c r="AK105" s="193">
        <f t="shared" si="84"/>
        <v>0</v>
      </c>
      <c r="AL105" s="193">
        <f t="shared" si="85"/>
        <v>0</v>
      </c>
      <c r="AM105" s="160">
        <f t="shared" si="86"/>
        <v>2.7247941554256554E-3</v>
      </c>
      <c r="AN105" s="160" t="e">
        <f t="shared" si="87"/>
        <v>#DIV/0!</v>
      </c>
    </row>
    <row r="106" spans="1:40">
      <c r="B106" s="94">
        <f t="shared" si="67"/>
        <v>0</v>
      </c>
      <c r="C106" s="115"/>
      <c r="D106" s="115"/>
      <c r="E106" s="134"/>
      <c r="F106" s="111"/>
      <c r="G106" s="111"/>
      <c r="H106" s="113" t="str">
        <f>IF(F106="","",(#REF!/F106)+(#REF!/#REF!))</f>
        <v/>
      </c>
      <c r="I106" s="113"/>
      <c r="U106" s="114">
        <f t="shared" si="69"/>
        <v>0</v>
      </c>
      <c r="V106" s="114">
        <f t="shared" si="68"/>
        <v>0</v>
      </c>
      <c r="W106" s="114">
        <f t="shared" si="68"/>
        <v>0</v>
      </c>
      <c r="X106" s="114">
        <f t="shared" si="68"/>
        <v>0</v>
      </c>
      <c r="Y106" s="114">
        <f t="shared" si="68"/>
        <v>0</v>
      </c>
      <c r="Z106" s="114">
        <f t="shared" si="68"/>
        <v>0</v>
      </c>
      <c r="AA106" s="114">
        <f t="shared" si="68"/>
        <v>0</v>
      </c>
      <c r="AB106" s="114">
        <f t="shared" si="68"/>
        <v>0</v>
      </c>
      <c r="AC106" s="114">
        <f t="shared" si="68"/>
        <v>0</v>
      </c>
      <c r="AD106" s="114">
        <f t="shared" si="68"/>
        <v>0</v>
      </c>
      <c r="AE106" s="114">
        <f t="shared" si="68"/>
        <v>0</v>
      </c>
      <c r="AF106" s="114">
        <f t="shared" si="68"/>
        <v>0</v>
      </c>
      <c r="AI106" s="155"/>
      <c r="AJ106" s="155"/>
      <c r="AK106" s="182"/>
      <c r="AL106" s="182"/>
    </row>
    <row r="107" spans="1:40">
      <c r="C107" s="115"/>
      <c r="D107" s="135" t="s">
        <v>356</v>
      </c>
      <c r="G107" s="117">
        <f>SUM(G103:G106)</f>
        <v>1</v>
      </c>
      <c r="H107" s="117">
        <f t="shared" ref="H107:S107" si="88">SUM(H103:H106)</f>
        <v>121.17</v>
      </c>
      <c r="I107" s="117">
        <f t="shared" si="88"/>
        <v>7.64</v>
      </c>
      <c r="J107" s="117">
        <f t="shared" si="88"/>
        <v>12.18</v>
      </c>
      <c r="K107" s="117">
        <f t="shared" si="88"/>
        <v>133.29</v>
      </c>
      <c r="L107" s="117">
        <f t="shared" si="88"/>
        <v>122.59</v>
      </c>
      <c r="M107" s="117">
        <f t="shared" si="88"/>
        <v>8.84</v>
      </c>
      <c r="N107" s="117">
        <f t="shared" si="88"/>
        <v>14.92</v>
      </c>
      <c r="O107" s="117">
        <f t="shared" si="88"/>
        <v>27.98</v>
      </c>
      <c r="P107" s="117">
        <f t="shared" si="88"/>
        <v>58.64</v>
      </c>
      <c r="Q107" s="117">
        <f t="shared" si="88"/>
        <v>144.04999999999998</v>
      </c>
      <c r="R107" s="117">
        <f t="shared" si="88"/>
        <v>38.01</v>
      </c>
      <c r="S107" s="117">
        <f t="shared" si="88"/>
        <v>690.31</v>
      </c>
      <c r="U107" s="114">
        <f t="shared" si="69"/>
        <v>0</v>
      </c>
      <c r="V107" s="114">
        <f t="shared" si="68"/>
        <v>0</v>
      </c>
      <c r="W107" s="114">
        <f t="shared" si="68"/>
        <v>0</v>
      </c>
      <c r="X107" s="114">
        <f t="shared" ref="X107:AF127" si="89">IFERROR(J107/$E107,0)</f>
        <v>0</v>
      </c>
      <c r="Y107" s="114">
        <f t="shared" si="89"/>
        <v>0</v>
      </c>
      <c r="Z107" s="114">
        <f t="shared" si="89"/>
        <v>0</v>
      </c>
      <c r="AA107" s="114">
        <f t="shared" si="89"/>
        <v>0</v>
      </c>
      <c r="AB107" s="114">
        <f t="shared" si="89"/>
        <v>0</v>
      </c>
      <c r="AC107" s="114">
        <f t="shared" si="89"/>
        <v>0</v>
      </c>
      <c r="AD107" s="114">
        <f t="shared" si="89"/>
        <v>0</v>
      </c>
      <c r="AE107" s="114">
        <f t="shared" si="89"/>
        <v>0</v>
      </c>
      <c r="AF107" s="114">
        <f t="shared" si="89"/>
        <v>0</v>
      </c>
      <c r="AG107" s="144">
        <f t="shared" ref="AG107" si="90">SUM(AG103:AG106)</f>
        <v>0</v>
      </c>
      <c r="AI107" s="155"/>
      <c r="AJ107" s="155"/>
      <c r="AK107" s="177">
        <f t="shared" ref="AK107:AL107" si="91">SUM(AK103:AK106)</f>
        <v>0</v>
      </c>
      <c r="AL107" s="177">
        <f t="shared" si="91"/>
        <v>690.31</v>
      </c>
      <c r="AN107" s="160"/>
    </row>
    <row r="108" spans="1:40">
      <c r="C108" s="115"/>
      <c r="U108" s="114">
        <f t="shared" si="69"/>
        <v>0</v>
      </c>
      <c r="V108" s="114">
        <f t="shared" si="69"/>
        <v>0</v>
      </c>
      <c r="W108" s="114">
        <f t="shared" si="69"/>
        <v>0</v>
      </c>
      <c r="X108" s="114">
        <f t="shared" si="89"/>
        <v>0</v>
      </c>
      <c r="Y108" s="114">
        <f t="shared" si="89"/>
        <v>0</v>
      </c>
      <c r="Z108" s="114">
        <f t="shared" si="89"/>
        <v>0</v>
      </c>
      <c r="AA108" s="114">
        <f t="shared" si="89"/>
        <v>0</v>
      </c>
      <c r="AB108" s="114">
        <f t="shared" si="89"/>
        <v>0</v>
      </c>
      <c r="AC108" s="114">
        <f t="shared" si="89"/>
        <v>0</v>
      </c>
      <c r="AD108" s="114">
        <f t="shared" si="89"/>
        <v>0</v>
      </c>
      <c r="AE108" s="114">
        <f t="shared" si="89"/>
        <v>0</v>
      </c>
      <c r="AF108" s="114">
        <f t="shared" si="89"/>
        <v>0</v>
      </c>
      <c r="AI108" s="155"/>
      <c r="AJ108" s="155"/>
      <c r="AK108" s="182"/>
      <c r="AL108" s="182"/>
    </row>
    <row r="109" spans="1:40" s="107" customFormat="1" ht="12.75" thickBot="1">
      <c r="B109" s="94"/>
      <c r="C109" s="91"/>
      <c r="D109" s="135" t="s">
        <v>357</v>
      </c>
      <c r="E109" s="100"/>
      <c r="F109" s="91"/>
      <c r="G109" s="136">
        <f t="shared" ref="G109:S109" si="92">G107+G99+G92+G57+G51+G27+G20+G12</f>
        <v>27289.45</v>
      </c>
      <c r="H109" s="136">
        <f t="shared" si="92"/>
        <v>21291.050000000003</v>
      </c>
      <c r="I109" s="136">
        <f t="shared" si="92"/>
        <v>29134.360000000004</v>
      </c>
      <c r="J109" s="136">
        <f t="shared" si="92"/>
        <v>33935.49</v>
      </c>
      <c r="K109" s="136">
        <f t="shared" si="92"/>
        <v>28536.639999999999</v>
      </c>
      <c r="L109" s="136">
        <f t="shared" si="92"/>
        <v>28244.86</v>
      </c>
      <c r="M109" s="136">
        <f t="shared" si="92"/>
        <v>28574.629999999997</v>
      </c>
      <c r="N109" s="136">
        <f t="shared" si="92"/>
        <v>32750.89</v>
      </c>
      <c r="O109" s="136">
        <f t="shared" si="92"/>
        <v>34056.840000000004</v>
      </c>
      <c r="P109" s="136">
        <f t="shared" si="92"/>
        <v>32267.309999999998</v>
      </c>
      <c r="Q109" s="136">
        <f t="shared" si="92"/>
        <v>28909.210000000003</v>
      </c>
      <c r="R109" s="136">
        <f t="shared" si="92"/>
        <v>31106.549999999996</v>
      </c>
      <c r="S109" s="136">
        <f t="shared" si="92"/>
        <v>356097.28000000003</v>
      </c>
      <c r="U109" s="114">
        <f t="shared" si="69"/>
        <v>0</v>
      </c>
      <c r="V109" s="114">
        <f t="shared" si="69"/>
        <v>0</v>
      </c>
      <c r="W109" s="114">
        <f t="shared" si="69"/>
        <v>0</v>
      </c>
      <c r="X109" s="114">
        <f t="shared" si="89"/>
        <v>0</v>
      </c>
      <c r="Y109" s="114">
        <f t="shared" si="89"/>
        <v>0</v>
      </c>
      <c r="Z109" s="114">
        <f t="shared" si="89"/>
        <v>0</v>
      </c>
      <c r="AA109" s="114">
        <f t="shared" si="89"/>
        <v>0</v>
      </c>
      <c r="AB109" s="114">
        <f t="shared" si="89"/>
        <v>0</v>
      </c>
      <c r="AC109" s="114">
        <f t="shared" si="89"/>
        <v>0</v>
      </c>
      <c r="AD109" s="114">
        <f t="shared" si="89"/>
        <v>0</v>
      </c>
      <c r="AE109" s="114">
        <f t="shared" si="89"/>
        <v>0</v>
      </c>
      <c r="AF109" s="114">
        <f t="shared" si="89"/>
        <v>0</v>
      </c>
      <c r="AG109" s="153">
        <f t="shared" ref="AG109" si="93">AG107+AG99+AG92+AG57+AG51+AG27+AG20+AG12</f>
        <v>199.45141505888964</v>
      </c>
      <c r="AI109" s="166"/>
      <c r="AJ109" s="166"/>
      <c r="AK109" s="189">
        <f t="shared" ref="AK109:AL109" si="94">AK107+AK99+AK92+AK57+AK51+AK27+AK20+AK12</f>
        <v>384.52954521551862</v>
      </c>
      <c r="AL109" s="189">
        <f t="shared" si="94"/>
        <v>356481.80954521551</v>
      </c>
      <c r="AM109" s="163"/>
    </row>
    <row r="110" spans="1:40" s="107" customFormat="1" ht="12.75" thickTop="1">
      <c r="B110" s="94"/>
      <c r="C110" s="91"/>
      <c r="D110" s="91"/>
      <c r="E110" s="100"/>
      <c r="F110" s="135"/>
      <c r="G110" s="135"/>
      <c r="H110" s="91"/>
      <c r="I110" s="91"/>
      <c r="U110" s="114">
        <f t="shared" si="69"/>
        <v>0</v>
      </c>
      <c r="V110" s="114">
        <f t="shared" si="69"/>
        <v>0</v>
      </c>
      <c r="W110" s="114">
        <f t="shared" si="69"/>
        <v>0</v>
      </c>
      <c r="X110" s="114">
        <f t="shared" si="89"/>
        <v>0</v>
      </c>
      <c r="Y110" s="114">
        <f t="shared" si="89"/>
        <v>0</v>
      </c>
      <c r="Z110" s="114">
        <f t="shared" si="89"/>
        <v>0</v>
      </c>
      <c r="AA110" s="114">
        <f t="shared" si="89"/>
        <v>0</v>
      </c>
      <c r="AB110" s="114">
        <f t="shared" si="89"/>
        <v>0</v>
      </c>
      <c r="AC110" s="114">
        <f t="shared" si="89"/>
        <v>0</v>
      </c>
      <c r="AD110" s="114">
        <f t="shared" si="89"/>
        <v>0</v>
      </c>
      <c r="AE110" s="114">
        <f t="shared" si="89"/>
        <v>0</v>
      </c>
      <c r="AF110" s="114">
        <f t="shared" si="89"/>
        <v>0</v>
      </c>
      <c r="AI110" s="166"/>
      <c r="AJ110" s="166"/>
      <c r="AK110" s="166"/>
      <c r="AL110" s="166"/>
      <c r="AM110" s="163"/>
    </row>
    <row r="111" spans="1:40" s="107" customFormat="1" ht="12">
      <c r="B111" s="94"/>
      <c r="C111" s="91"/>
      <c r="D111" s="91"/>
      <c r="E111" s="100"/>
      <c r="F111" s="135"/>
      <c r="G111" s="137"/>
      <c r="H111" s="138"/>
      <c r="I111" s="91"/>
      <c r="S111" s="139"/>
      <c r="U111" s="114">
        <f t="shared" si="69"/>
        <v>0</v>
      </c>
      <c r="V111" s="114">
        <f t="shared" si="69"/>
        <v>0</v>
      </c>
      <c r="W111" s="114">
        <f t="shared" si="69"/>
        <v>0</v>
      </c>
      <c r="X111" s="114">
        <f t="shared" si="89"/>
        <v>0</v>
      </c>
      <c r="Y111" s="114">
        <f t="shared" si="89"/>
        <v>0</v>
      </c>
      <c r="Z111" s="114">
        <f t="shared" si="89"/>
        <v>0</v>
      </c>
      <c r="AA111" s="114">
        <f t="shared" si="89"/>
        <v>0</v>
      </c>
      <c r="AB111" s="114">
        <f t="shared" si="89"/>
        <v>0</v>
      </c>
      <c r="AC111" s="114">
        <f t="shared" si="89"/>
        <v>0</v>
      </c>
      <c r="AD111" s="114">
        <f t="shared" si="89"/>
        <v>0</v>
      </c>
      <c r="AE111" s="114">
        <f t="shared" si="89"/>
        <v>0</v>
      </c>
      <c r="AF111" s="114">
        <f t="shared" si="89"/>
        <v>0</v>
      </c>
    </row>
    <row r="112" spans="1:40">
      <c r="C112" s="115"/>
      <c r="G112" s="111"/>
      <c r="H112" s="111"/>
      <c r="I112" s="111"/>
      <c r="S112" s="143">
        <f>SUM(S7:S110)/3</f>
        <v>356097.28000000009</v>
      </c>
      <c r="U112" s="114">
        <f t="shared" si="69"/>
        <v>0</v>
      </c>
      <c r="V112" s="114">
        <f t="shared" si="69"/>
        <v>0</v>
      </c>
      <c r="W112" s="114">
        <f t="shared" si="69"/>
        <v>0</v>
      </c>
      <c r="X112" s="114">
        <f t="shared" si="89"/>
        <v>0</v>
      </c>
      <c r="Y112" s="114">
        <f t="shared" si="89"/>
        <v>0</v>
      </c>
      <c r="Z112" s="114">
        <f t="shared" si="89"/>
        <v>0</v>
      </c>
      <c r="AA112" s="114">
        <f t="shared" si="89"/>
        <v>0</v>
      </c>
      <c r="AB112" s="114">
        <f t="shared" si="89"/>
        <v>0</v>
      </c>
      <c r="AC112" s="114">
        <f t="shared" si="89"/>
        <v>0</v>
      </c>
      <c r="AD112" s="114">
        <f t="shared" si="89"/>
        <v>0</v>
      </c>
      <c r="AE112" s="114">
        <f t="shared" si="89"/>
        <v>0</v>
      </c>
      <c r="AF112" s="114">
        <f t="shared" si="89"/>
        <v>0</v>
      </c>
    </row>
    <row r="113" spans="2:33">
      <c r="G113" s="125"/>
      <c r="H113" s="125"/>
      <c r="I113" s="125"/>
      <c r="J113" s="125"/>
      <c r="S113" s="128"/>
      <c r="U113" s="114">
        <f t="shared" si="69"/>
        <v>0</v>
      </c>
      <c r="V113" s="114">
        <f t="shared" si="69"/>
        <v>0</v>
      </c>
      <c r="W113" s="114">
        <f t="shared" si="69"/>
        <v>0</v>
      </c>
      <c r="X113" s="114">
        <f t="shared" si="89"/>
        <v>0</v>
      </c>
      <c r="Y113" s="114">
        <f t="shared" si="89"/>
        <v>0</v>
      </c>
      <c r="Z113" s="114">
        <f t="shared" si="89"/>
        <v>0</v>
      </c>
      <c r="AA113" s="114">
        <f t="shared" si="89"/>
        <v>0</v>
      </c>
      <c r="AB113" s="114">
        <f t="shared" si="89"/>
        <v>0</v>
      </c>
      <c r="AC113" s="114">
        <f t="shared" si="89"/>
        <v>0</v>
      </c>
      <c r="AD113" s="114">
        <f t="shared" si="89"/>
        <v>0</v>
      </c>
      <c r="AE113" s="114">
        <f t="shared" si="89"/>
        <v>0</v>
      </c>
      <c r="AF113" s="114">
        <f t="shared" si="89"/>
        <v>0</v>
      </c>
      <c r="AG113" s="128">
        <f>+AG92+AG51</f>
        <v>21.180037446349438</v>
      </c>
    </row>
    <row r="114" spans="2:33" s="107" customFormat="1" ht="12">
      <c r="B114" s="94"/>
      <c r="C114" s="91"/>
      <c r="D114" s="92"/>
      <c r="E114" s="100"/>
      <c r="F114" s="91"/>
      <c r="G114" s="91"/>
      <c r="U114" s="114">
        <f t="shared" si="69"/>
        <v>0</v>
      </c>
      <c r="V114" s="114">
        <f t="shared" si="69"/>
        <v>0</v>
      </c>
      <c r="W114" s="114">
        <f t="shared" si="69"/>
        <v>0</v>
      </c>
      <c r="X114" s="114">
        <f t="shared" si="89"/>
        <v>0</v>
      </c>
      <c r="Y114" s="114">
        <f t="shared" si="89"/>
        <v>0</v>
      </c>
      <c r="Z114" s="114">
        <f t="shared" si="89"/>
        <v>0</v>
      </c>
      <c r="AA114" s="114">
        <f t="shared" si="89"/>
        <v>0</v>
      </c>
      <c r="AB114" s="114">
        <f t="shared" si="89"/>
        <v>0</v>
      </c>
      <c r="AC114" s="114">
        <f t="shared" si="89"/>
        <v>0</v>
      </c>
      <c r="AD114" s="114">
        <f t="shared" si="89"/>
        <v>0</v>
      </c>
      <c r="AE114" s="114">
        <f t="shared" si="89"/>
        <v>0</v>
      </c>
      <c r="AF114" s="114">
        <f t="shared" si="89"/>
        <v>0</v>
      </c>
    </row>
    <row r="115" spans="2:33" s="107" customFormat="1" ht="12">
      <c r="B115" s="94"/>
      <c r="C115" s="91"/>
      <c r="D115" s="92"/>
      <c r="E115" s="100"/>
      <c r="F115" s="135"/>
      <c r="G115" s="135"/>
      <c r="H115" s="91"/>
      <c r="I115" s="91"/>
      <c r="U115" s="114">
        <f t="shared" si="69"/>
        <v>0</v>
      </c>
      <c r="V115" s="114">
        <f t="shared" si="69"/>
        <v>0</v>
      </c>
      <c r="W115" s="114">
        <f t="shared" si="69"/>
        <v>0</v>
      </c>
      <c r="X115" s="114">
        <f t="shared" si="89"/>
        <v>0</v>
      </c>
      <c r="Y115" s="114">
        <f t="shared" si="89"/>
        <v>0</v>
      </c>
      <c r="Z115" s="114">
        <f t="shared" si="89"/>
        <v>0</v>
      </c>
      <c r="AA115" s="114">
        <f t="shared" si="89"/>
        <v>0</v>
      </c>
      <c r="AB115" s="114">
        <f t="shared" si="89"/>
        <v>0</v>
      </c>
      <c r="AC115" s="114">
        <f t="shared" si="89"/>
        <v>0</v>
      </c>
      <c r="AD115" s="114">
        <f t="shared" si="89"/>
        <v>0</v>
      </c>
      <c r="AE115" s="114">
        <f t="shared" si="89"/>
        <v>0</v>
      </c>
      <c r="AF115" s="114">
        <f t="shared" si="89"/>
        <v>0</v>
      </c>
    </row>
    <row r="116" spans="2:33" s="107" customFormat="1" ht="12">
      <c r="B116" s="94"/>
      <c r="C116" s="91"/>
      <c r="D116" s="91"/>
      <c r="E116" s="100"/>
      <c r="F116" s="135"/>
      <c r="G116" s="135"/>
      <c r="U116" s="114">
        <f t="shared" si="69"/>
        <v>0</v>
      </c>
      <c r="V116" s="114">
        <f t="shared" si="69"/>
        <v>0</v>
      </c>
      <c r="W116" s="114">
        <f t="shared" si="69"/>
        <v>0</v>
      </c>
      <c r="X116" s="114">
        <f t="shared" si="89"/>
        <v>0</v>
      </c>
      <c r="Y116" s="114">
        <f t="shared" si="89"/>
        <v>0</v>
      </c>
      <c r="Z116" s="114">
        <f t="shared" si="89"/>
        <v>0</v>
      </c>
      <c r="AA116" s="114">
        <f t="shared" si="89"/>
        <v>0</v>
      </c>
      <c r="AB116" s="114">
        <f t="shared" si="89"/>
        <v>0</v>
      </c>
      <c r="AC116" s="114">
        <f t="shared" si="89"/>
        <v>0</v>
      </c>
      <c r="AD116" s="114">
        <f t="shared" si="89"/>
        <v>0</v>
      </c>
      <c r="AE116" s="114">
        <f t="shared" si="89"/>
        <v>0</v>
      </c>
      <c r="AF116" s="114">
        <f t="shared" si="89"/>
        <v>0</v>
      </c>
    </row>
    <row r="117" spans="2:33">
      <c r="E117" s="140"/>
      <c r="H117" s="94"/>
      <c r="I117" s="94"/>
      <c r="U117" s="114">
        <f t="shared" si="69"/>
        <v>0</v>
      </c>
      <c r="V117" s="114">
        <f t="shared" si="69"/>
        <v>0</v>
      </c>
      <c r="W117" s="114">
        <f t="shared" si="69"/>
        <v>0</v>
      </c>
      <c r="X117" s="114">
        <f t="shared" si="89"/>
        <v>0</v>
      </c>
      <c r="Y117" s="114">
        <f t="shared" si="89"/>
        <v>0</v>
      </c>
      <c r="Z117" s="114">
        <f t="shared" si="89"/>
        <v>0</v>
      </c>
      <c r="AA117" s="114">
        <f t="shared" si="89"/>
        <v>0</v>
      </c>
      <c r="AB117" s="114">
        <f t="shared" si="89"/>
        <v>0</v>
      </c>
      <c r="AC117" s="114">
        <f t="shared" si="89"/>
        <v>0</v>
      </c>
      <c r="AD117" s="114">
        <f t="shared" si="89"/>
        <v>0</v>
      </c>
      <c r="AE117" s="114">
        <f t="shared" si="89"/>
        <v>0</v>
      </c>
      <c r="AF117" s="114">
        <f t="shared" si="89"/>
        <v>0</v>
      </c>
    </row>
    <row r="118" spans="2:33">
      <c r="E118" s="140"/>
      <c r="H118" s="94"/>
      <c r="I118" s="94"/>
      <c r="U118" s="114">
        <f t="shared" si="69"/>
        <v>0</v>
      </c>
      <c r="V118" s="114">
        <f t="shared" si="69"/>
        <v>0</v>
      </c>
      <c r="W118" s="114">
        <f t="shared" si="69"/>
        <v>0</v>
      </c>
      <c r="X118" s="114">
        <f t="shared" si="89"/>
        <v>0</v>
      </c>
      <c r="Y118" s="114">
        <f t="shared" si="89"/>
        <v>0</v>
      </c>
      <c r="Z118" s="114">
        <f t="shared" si="89"/>
        <v>0</v>
      </c>
      <c r="AA118" s="114">
        <f t="shared" si="89"/>
        <v>0</v>
      </c>
      <c r="AB118" s="114">
        <f t="shared" si="89"/>
        <v>0</v>
      </c>
      <c r="AC118" s="114">
        <f t="shared" si="89"/>
        <v>0</v>
      </c>
      <c r="AD118" s="114">
        <f t="shared" si="89"/>
        <v>0</v>
      </c>
      <c r="AE118" s="114">
        <f t="shared" si="89"/>
        <v>0</v>
      </c>
      <c r="AF118" s="114">
        <f t="shared" si="89"/>
        <v>0</v>
      </c>
    </row>
    <row r="119" spans="2:33">
      <c r="E119" s="140"/>
      <c r="H119" s="94"/>
      <c r="I119" s="94"/>
      <c r="U119" s="114">
        <f t="shared" si="69"/>
        <v>0</v>
      </c>
      <c r="V119" s="114">
        <f t="shared" si="69"/>
        <v>0</v>
      </c>
      <c r="W119" s="114">
        <f t="shared" si="69"/>
        <v>0</v>
      </c>
      <c r="X119" s="114">
        <f t="shared" si="89"/>
        <v>0</v>
      </c>
      <c r="Y119" s="114">
        <f t="shared" si="89"/>
        <v>0</v>
      </c>
      <c r="Z119" s="114">
        <f t="shared" si="89"/>
        <v>0</v>
      </c>
      <c r="AA119" s="114">
        <f t="shared" si="89"/>
        <v>0</v>
      </c>
      <c r="AB119" s="114">
        <f t="shared" si="89"/>
        <v>0</v>
      </c>
      <c r="AC119" s="114">
        <f t="shared" si="89"/>
        <v>0</v>
      </c>
      <c r="AD119" s="114">
        <f t="shared" si="89"/>
        <v>0</v>
      </c>
      <c r="AE119" s="114">
        <f t="shared" si="89"/>
        <v>0</v>
      </c>
      <c r="AF119" s="114">
        <f t="shared" si="89"/>
        <v>0</v>
      </c>
    </row>
    <row r="120" spans="2:33">
      <c r="H120" s="94"/>
      <c r="I120" s="94"/>
      <c r="U120" s="114">
        <f t="shared" si="69"/>
        <v>0</v>
      </c>
      <c r="V120" s="114">
        <f t="shared" si="69"/>
        <v>0</v>
      </c>
      <c r="W120" s="114">
        <f t="shared" si="69"/>
        <v>0</v>
      </c>
      <c r="X120" s="114">
        <f t="shared" si="89"/>
        <v>0</v>
      </c>
      <c r="Y120" s="114">
        <f t="shared" si="89"/>
        <v>0</v>
      </c>
      <c r="Z120" s="114">
        <f t="shared" si="89"/>
        <v>0</v>
      </c>
      <c r="AA120" s="114">
        <f t="shared" si="89"/>
        <v>0</v>
      </c>
      <c r="AB120" s="114">
        <f t="shared" si="89"/>
        <v>0</v>
      </c>
      <c r="AC120" s="114">
        <f t="shared" si="89"/>
        <v>0</v>
      </c>
      <c r="AD120" s="114">
        <f t="shared" si="89"/>
        <v>0</v>
      </c>
      <c r="AE120" s="114">
        <f t="shared" si="89"/>
        <v>0</v>
      </c>
      <c r="AF120" s="114">
        <f t="shared" si="89"/>
        <v>0</v>
      </c>
    </row>
    <row r="121" spans="2:33">
      <c r="H121" s="94"/>
      <c r="I121" s="94"/>
      <c r="U121" s="114">
        <f t="shared" si="69"/>
        <v>0</v>
      </c>
      <c r="V121" s="114">
        <f t="shared" si="69"/>
        <v>0</v>
      </c>
      <c r="W121" s="114">
        <f t="shared" si="69"/>
        <v>0</v>
      </c>
      <c r="X121" s="114">
        <f t="shared" si="89"/>
        <v>0</v>
      </c>
      <c r="Y121" s="114">
        <f t="shared" si="89"/>
        <v>0</v>
      </c>
      <c r="Z121" s="114">
        <f t="shared" si="89"/>
        <v>0</v>
      </c>
      <c r="AA121" s="114">
        <f t="shared" si="89"/>
        <v>0</v>
      </c>
      <c r="AB121" s="114">
        <f t="shared" si="89"/>
        <v>0</v>
      </c>
      <c r="AC121" s="114">
        <f t="shared" si="89"/>
        <v>0</v>
      </c>
      <c r="AD121" s="114">
        <f t="shared" si="89"/>
        <v>0</v>
      </c>
      <c r="AE121" s="114">
        <f t="shared" si="89"/>
        <v>0</v>
      </c>
      <c r="AF121" s="114">
        <f t="shared" si="89"/>
        <v>0</v>
      </c>
    </row>
    <row r="122" spans="2:33">
      <c r="H122" s="94"/>
      <c r="I122" s="94"/>
      <c r="U122" s="114">
        <f t="shared" si="69"/>
        <v>0</v>
      </c>
      <c r="V122" s="114">
        <f t="shared" si="69"/>
        <v>0</v>
      </c>
      <c r="W122" s="114">
        <f t="shared" si="69"/>
        <v>0</v>
      </c>
      <c r="X122" s="114">
        <f t="shared" si="89"/>
        <v>0</v>
      </c>
      <c r="Y122" s="114">
        <f t="shared" si="89"/>
        <v>0</v>
      </c>
      <c r="Z122" s="114">
        <f t="shared" si="89"/>
        <v>0</v>
      </c>
      <c r="AA122" s="114">
        <f t="shared" si="89"/>
        <v>0</v>
      </c>
      <c r="AB122" s="114">
        <f t="shared" si="89"/>
        <v>0</v>
      </c>
      <c r="AC122" s="114">
        <f t="shared" si="89"/>
        <v>0</v>
      </c>
      <c r="AD122" s="114">
        <f t="shared" si="89"/>
        <v>0</v>
      </c>
      <c r="AE122" s="114">
        <f t="shared" si="89"/>
        <v>0</v>
      </c>
      <c r="AF122" s="114">
        <f t="shared" si="89"/>
        <v>0</v>
      </c>
    </row>
    <row r="123" spans="2:33">
      <c r="H123" s="94"/>
      <c r="I123" s="94"/>
      <c r="U123" s="114">
        <f t="shared" si="69"/>
        <v>0</v>
      </c>
      <c r="V123" s="114">
        <f t="shared" si="69"/>
        <v>0</v>
      </c>
      <c r="W123" s="114">
        <f t="shared" si="69"/>
        <v>0</v>
      </c>
      <c r="X123" s="114">
        <f t="shared" si="89"/>
        <v>0</v>
      </c>
      <c r="Y123" s="114">
        <f t="shared" si="89"/>
        <v>0</v>
      </c>
      <c r="Z123" s="114">
        <f t="shared" si="89"/>
        <v>0</v>
      </c>
      <c r="AA123" s="114">
        <f t="shared" si="89"/>
        <v>0</v>
      </c>
      <c r="AB123" s="114">
        <f t="shared" si="89"/>
        <v>0</v>
      </c>
      <c r="AC123" s="114">
        <f t="shared" si="89"/>
        <v>0</v>
      </c>
      <c r="AD123" s="114">
        <f t="shared" si="89"/>
        <v>0</v>
      </c>
      <c r="AE123" s="114">
        <f t="shared" si="89"/>
        <v>0</v>
      </c>
      <c r="AF123" s="114">
        <f t="shared" si="89"/>
        <v>0</v>
      </c>
    </row>
    <row r="124" spans="2:33">
      <c r="H124" s="94"/>
      <c r="I124" s="94"/>
      <c r="U124" s="114">
        <f t="shared" si="69"/>
        <v>0</v>
      </c>
      <c r="V124" s="114">
        <f t="shared" si="69"/>
        <v>0</v>
      </c>
      <c r="W124" s="114">
        <f t="shared" si="69"/>
        <v>0</v>
      </c>
      <c r="X124" s="114">
        <f t="shared" si="89"/>
        <v>0</v>
      </c>
      <c r="Y124" s="114">
        <f t="shared" si="89"/>
        <v>0</v>
      </c>
      <c r="Z124" s="114">
        <f t="shared" si="89"/>
        <v>0</v>
      </c>
      <c r="AA124" s="114">
        <f t="shared" si="89"/>
        <v>0</v>
      </c>
      <c r="AB124" s="114">
        <f t="shared" si="89"/>
        <v>0</v>
      </c>
      <c r="AC124" s="114">
        <f t="shared" si="89"/>
        <v>0</v>
      </c>
      <c r="AD124" s="114">
        <f t="shared" si="89"/>
        <v>0</v>
      </c>
      <c r="AE124" s="114">
        <f t="shared" si="89"/>
        <v>0</v>
      </c>
      <c r="AF124" s="114">
        <f t="shared" si="89"/>
        <v>0</v>
      </c>
    </row>
    <row r="125" spans="2:33">
      <c r="H125" s="94"/>
      <c r="I125" s="94"/>
      <c r="U125" s="114">
        <f t="shared" si="69"/>
        <v>0</v>
      </c>
      <c r="V125" s="114">
        <f t="shared" si="69"/>
        <v>0</v>
      </c>
      <c r="W125" s="114">
        <f t="shared" si="69"/>
        <v>0</v>
      </c>
      <c r="X125" s="114">
        <f t="shared" si="89"/>
        <v>0</v>
      </c>
      <c r="Y125" s="114">
        <f t="shared" si="89"/>
        <v>0</v>
      </c>
      <c r="Z125" s="114">
        <f t="shared" si="89"/>
        <v>0</v>
      </c>
      <c r="AA125" s="114">
        <f t="shared" si="89"/>
        <v>0</v>
      </c>
      <c r="AB125" s="114">
        <f t="shared" si="89"/>
        <v>0</v>
      </c>
      <c r="AC125" s="114">
        <f t="shared" si="89"/>
        <v>0</v>
      </c>
      <c r="AD125" s="114">
        <f t="shared" si="89"/>
        <v>0</v>
      </c>
      <c r="AE125" s="114">
        <f t="shared" si="89"/>
        <v>0</v>
      </c>
      <c r="AF125" s="114">
        <f t="shared" si="89"/>
        <v>0</v>
      </c>
    </row>
    <row r="126" spans="2:33">
      <c r="H126" s="94"/>
      <c r="I126" s="94"/>
      <c r="U126" s="114">
        <f t="shared" si="69"/>
        <v>0</v>
      </c>
      <c r="V126" s="114">
        <f t="shared" si="69"/>
        <v>0</v>
      </c>
      <c r="W126" s="114">
        <f t="shared" si="69"/>
        <v>0</v>
      </c>
      <c r="X126" s="114">
        <f t="shared" si="89"/>
        <v>0</v>
      </c>
      <c r="Y126" s="114">
        <f t="shared" si="89"/>
        <v>0</v>
      </c>
      <c r="Z126" s="114">
        <f t="shared" si="89"/>
        <v>0</v>
      </c>
      <c r="AA126" s="114">
        <f t="shared" si="89"/>
        <v>0</v>
      </c>
      <c r="AB126" s="114">
        <f t="shared" si="89"/>
        <v>0</v>
      </c>
      <c r="AC126" s="114">
        <f t="shared" si="89"/>
        <v>0</v>
      </c>
      <c r="AD126" s="114">
        <f t="shared" si="89"/>
        <v>0</v>
      </c>
      <c r="AE126" s="114">
        <f t="shared" si="89"/>
        <v>0</v>
      </c>
      <c r="AF126" s="114">
        <f t="shared" si="89"/>
        <v>0</v>
      </c>
    </row>
    <row r="127" spans="2:33">
      <c r="H127" s="94"/>
      <c r="I127" s="94"/>
      <c r="U127" s="114">
        <f t="shared" si="69"/>
        <v>0</v>
      </c>
      <c r="V127" s="114">
        <f t="shared" si="69"/>
        <v>0</v>
      </c>
      <c r="W127" s="114">
        <f t="shared" si="69"/>
        <v>0</v>
      </c>
      <c r="X127" s="114">
        <f t="shared" si="89"/>
        <v>0</v>
      </c>
      <c r="Y127" s="114">
        <f t="shared" si="89"/>
        <v>0</v>
      </c>
      <c r="Z127" s="114">
        <f t="shared" si="89"/>
        <v>0</v>
      </c>
      <c r="AA127" s="114">
        <f t="shared" si="89"/>
        <v>0</v>
      </c>
      <c r="AB127" s="114">
        <f t="shared" si="89"/>
        <v>0</v>
      </c>
      <c r="AC127" s="114">
        <f t="shared" si="89"/>
        <v>0</v>
      </c>
      <c r="AD127" s="114">
        <f t="shared" si="89"/>
        <v>0</v>
      </c>
      <c r="AE127" s="114">
        <f t="shared" si="89"/>
        <v>0</v>
      </c>
      <c r="AF127" s="114">
        <f t="shared" si="89"/>
        <v>0</v>
      </c>
    </row>
    <row r="128" spans="2:33">
      <c r="H128" s="94"/>
      <c r="I128" s="94"/>
    </row>
    <row r="129" spans="2:14">
      <c r="H129" s="94"/>
      <c r="I129" s="94"/>
    </row>
    <row r="130" spans="2:14">
      <c r="H130" s="94"/>
      <c r="I130" s="94"/>
    </row>
    <row r="131" spans="2:14">
      <c r="H131" s="94"/>
      <c r="I131" s="94"/>
    </row>
    <row r="132" spans="2:14">
      <c r="H132" s="94"/>
      <c r="I132" s="94"/>
    </row>
    <row r="133" spans="2:14">
      <c r="H133" s="94"/>
      <c r="I133" s="94"/>
    </row>
    <row r="134" spans="2:14">
      <c r="H134" s="94"/>
      <c r="I134" s="94"/>
    </row>
    <row r="135" spans="2:14">
      <c r="H135" s="94"/>
      <c r="I135" s="94"/>
    </row>
    <row r="136" spans="2:14">
      <c r="H136" s="94"/>
      <c r="I136" s="94"/>
    </row>
    <row r="137" spans="2:14">
      <c r="H137" s="94"/>
      <c r="I137" s="94"/>
    </row>
    <row r="138" spans="2:14">
      <c r="H138" s="94"/>
      <c r="I138" s="94"/>
    </row>
    <row r="139" spans="2:14" s="92" customFormat="1" ht="12">
      <c r="B139" s="94"/>
      <c r="E139" s="93"/>
      <c r="H139" s="94"/>
      <c r="I139" s="94"/>
      <c r="J139" s="94"/>
      <c r="N139" s="94"/>
    </row>
    <row r="140" spans="2:14" s="92" customFormat="1" ht="12">
      <c r="E140" s="93"/>
      <c r="H140" s="94"/>
      <c r="I140" s="94"/>
      <c r="J140" s="94"/>
      <c r="N140" s="94"/>
    </row>
    <row r="141" spans="2:14">
      <c r="H141" s="94"/>
      <c r="I141" s="94"/>
    </row>
    <row r="142" spans="2:14" s="92" customFormat="1" ht="12">
      <c r="E142" s="93"/>
      <c r="H142" s="94"/>
      <c r="I142" s="94"/>
      <c r="J142" s="94"/>
      <c r="N142" s="94"/>
    </row>
    <row r="143" spans="2:14" s="92" customFormat="1" ht="12">
      <c r="E143" s="93"/>
      <c r="H143" s="94"/>
      <c r="I143" s="94"/>
      <c r="J143" s="94"/>
      <c r="N143" s="94"/>
    </row>
    <row r="144" spans="2:14" s="92" customFormat="1" ht="12">
      <c r="E144" s="93"/>
      <c r="H144" s="94"/>
      <c r="I144" s="94"/>
      <c r="J144" s="94"/>
      <c r="N144" s="94"/>
    </row>
    <row r="145" spans="5:14">
      <c r="H145" s="94"/>
      <c r="I145" s="94"/>
    </row>
    <row r="146" spans="5:14" s="92" customFormat="1" ht="12">
      <c r="E146" s="93"/>
      <c r="I146" s="107"/>
      <c r="J146" s="107"/>
      <c r="K146" s="107"/>
      <c r="L146" s="107"/>
      <c r="M146" s="94"/>
      <c r="N146" s="94"/>
    </row>
    <row r="147" spans="5:14" s="92" customFormat="1" ht="12">
      <c r="E147" s="93"/>
      <c r="J147" s="94"/>
      <c r="K147" s="94"/>
      <c r="L147" s="94"/>
      <c r="M147" s="94"/>
      <c r="N147" s="94"/>
    </row>
    <row r="148" spans="5:14" s="92" customFormat="1" ht="12">
      <c r="E148" s="93"/>
      <c r="J148" s="94"/>
      <c r="K148" s="94"/>
      <c r="L148" s="94"/>
      <c r="M148" s="94"/>
      <c r="N148" s="94"/>
    </row>
    <row r="149" spans="5:14" s="92" customFormat="1" ht="12">
      <c r="E149" s="93"/>
      <c r="J149" s="94"/>
      <c r="K149" s="94"/>
      <c r="L149" s="94"/>
      <c r="M149" s="94"/>
      <c r="N149" s="94"/>
    </row>
    <row r="150" spans="5:14" s="92" customFormat="1" ht="12">
      <c r="E150" s="93"/>
      <c r="J150" s="94"/>
      <c r="K150" s="94"/>
      <c r="L150" s="94"/>
      <c r="M150" s="94"/>
      <c r="N150" s="94"/>
    </row>
  </sheetData>
  <pageMargins left="0.7" right="0.7" top="0.75" bottom="0.75" header="0.3" footer="0.3"/>
  <pageSetup scale="52" fitToHeight="5" orientation="portrait" r:id="rId1"/>
  <headerFooter alignWithMargins="0">
    <oddHeader>&amp;R&amp;F
&amp;A</oddHeader>
    <oddFooter>&amp;L&amp;D&amp;C&amp;P&amp;R&amp;T</oddFooter>
  </headerFooter>
  <rowBreaks count="1" manualBreakCount="1">
    <brk id="101" max="38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TG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227</IndustryCode>
    <CaseStatus xmlns="dc463f71-b30c-4ab2-9473-d307f9d35888">Closed</CaseStatus>
    <OpenedDate xmlns="dc463f71-b30c-4ab2-9473-d307f9d35888">2020-07-20T07:00:00+00:00</OpenedDate>
    <SignificantOrder xmlns="dc463f71-b30c-4ab2-9473-d307f9d35888">false</SignificantOrder>
    <Date1 xmlns="dc463f71-b30c-4ab2-9473-d307f9d35888">2020-07-20T07:00:00+00:00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Mason County Garbage Co., Inc.</CaseCompanyNames>
    <Nickname xmlns="http://schemas.microsoft.com/sharepoint/v3" xsi:nil="true"/>
    <DocketNumber xmlns="dc463f71-b30c-4ab2-9473-d307f9d35888">200671</DocketNumber>
    <DelegatedOrder xmlns="dc463f71-b30c-4ab2-9473-d307f9d35888">false</DelegatedOrder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6105DD9C5F69F46819040D0FB2F42E5" ma:contentTypeVersion="52" ma:contentTypeDescription="" ma:contentTypeScope="" ma:versionID="b5201859334f620d5cc167f709994b1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9af6b0a9aa2de783aac4f3d36dbacc3c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6CB2398-45DC-4085-9B47-B8B929C7BBAE}"/>
</file>

<file path=customXml/itemProps2.xml><?xml version="1.0" encoding="utf-8"?>
<ds:datastoreItem xmlns:ds="http://schemas.openxmlformats.org/officeDocument/2006/customXml" ds:itemID="{C7EACE87-E0CC-45A5-8FCE-77AA2BB64FDD}"/>
</file>

<file path=customXml/itemProps3.xml><?xml version="1.0" encoding="utf-8"?>
<ds:datastoreItem xmlns:ds="http://schemas.openxmlformats.org/officeDocument/2006/customXml" ds:itemID="{0BE28E51-80FD-4974-80DE-12E37825D4BA}"/>
</file>

<file path=customXml/itemProps4.xml><?xml version="1.0" encoding="utf-8"?>
<ds:datastoreItem xmlns:ds="http://schemas.openxmlformats.org/officeDocument/2006/customXml" ds:itemID="{F5EB8ED7-C54E-4384-AC85-0DD5E60550B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8</vt:i4>
      </vt:variant>
    </vt:vector>
  </HeadingPairs>
  <TitlesOfParts>
    <vt:vector size="12" baseType="lpstr">
      <vt:lpstr>Rate Sheet</vt:lpstr>
      <vt:lpstr>Mason Co. Regulated - Price Out</vt:lpstr>
      <vt:lpstr>Kitsap Regulated - Price Out</vt:lpstr>
      <vt:lpstr>Shelton Regulated - Price Out</vt:lpstr>
      <vt:lpstr>'Kitsap Regulated - Price Out'!Print_Area</vt:lpstr>
      <vt:lpstr>'Mason Co. Regulated - Price Out'!Print_Area</vt:lpstr>
      <vt:lpstr>'Rate Sheet'!Print_Area</vt:lpstr>
      <vt:lpstr>'Shelton Regulated - Price Out'!Print_Area</vt:lpstr>
      <vt:lpstr>'Kitsap Regulated - Price Out'!Print_Titles</vt:lpstr>
      <vt:lpstr>'Mason Co. Regulated - Price Out'!Print_Titles</vt:lpstr>
      <vt:lpstr>'Rate Sheet'!Print_Titles</vt:lpstr>
      <vt:lpstr>'Shelton Regulated - Price Out'!Print_Titles</vt:lpstr>
    </vt:vector>
  </TitlesOfParts>
  <Company>R360 Environmental Solutions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Lindsay Waldram</dc:creator>
  <cp:lastModifiedBy>Chelsea Paschke</cp:lastModifiedBy>
  <cp:lastPrinted>2020-07-20T16:27:59Z</cp:lastPrinted>
  <dcterms:created xsi:type="dcterms:W3CDTF">2020-06-30T21:08:17Z</dcterms:created>
  <dcterms:modified xsi:type="dcterms:W3CDTF">2020-07-20T16:35:17Z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0x0101006E56B4D1795A2E4DB2F0B01679ED314A00A6105DD9C5F69F46819040D0FB2F42E5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